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297"/>
  </bookViews>
  <sheets>
    <sheet name="Heures" sheetId="43" r:id="rId1"/>
    <sheet name="récap" sheetId="47" r:id="rId2"/>
    <sheet name="param" sheetId="48" r:id="rId3"/>
    <sheet name="JF" sheetId="44" r:id="rId4"/>
  </sheets>
  <definedNames>
    <definedName name="_xlnm._FilterDatabase" localSheetId="0" hidden="1">Heures!$A$1:$B$339</definedName>
    <definedName name="JF">JF!$B$2:$K$13</definedName>
    <definedName name="JFHN">param!$F$2</definedName>
    <definedName name="JFHS">param!$G$2</definedName>
    <definedName name="sem">param!$I$2</definedName>
  </definedNames>
  <calcPr calcId="152511"/>
</workbook>
</file>

<file path=xl/calcChain.xml><?xml version="1.0" encoding="utf-8"?>
<calcChain xmlns="http://schemas.openxmlformats.org/spreadsheetml/2006/main">
  <c r="R55" i="47" l="1"/>
  <c r="Q55" i="47"/>
  <c r="P55" i="47"/>
  <c r="O55" i="47"/>
  <c r="N55" i="47"/>
  <c r="M55" i="47"/>
  <c r="L55" i="47"/>
  <c r="K55" i="47"/>
  <c r="J55" i="47"/>
  <c r="I55" i="47"/>
  <c r="H55" i="47"/>
  <c r="G55" i="47"/>
  <c r="F55" i="47"/>
  <c r="E55" i="47"/>
  <c r="D55" i="47"/>
  <c r="R45" i="47"/>
  <c r="Q45" i="47"/>
  <c r="P45" i="47"/>
  <c r="O45" i="47"/>
  <c r="N45" i="47"/>
  <c r="M45" i="47"/>
  <c r="L45" i="47"/>
  <c r="K45" i="47"/>
  <c r="J45" i="47"/>
  <c r="I45" i="47"/>
  <c r="H45" i="47"/>
  <c r="G45" i="47"/>
  <c r="F45" i="47"/>
  <c r="E45" i="47"/>
  <c r="D45" i="47"/>
  <c r="R35" i="47"/>
  <c r="Q35" i="47"/>
  <c r="P35" i="47"/>
  <c r="O35" i="47"/>
  <c r="N35" i="47"/>
  <c r="M35" i="47"/>
  <c r="L35" i="47"/>
  <c r="K35" i="47"/>
  <c r="J35" i="47"/>
  <c r="I35" i="47"/>
  <c r="H35" i="47"/>
  <c r="G35" i="47"/>
  <c r="F35" i="47"/>
  <c r="E35" i="47"/>
  <c r="D35" i="47"/>
  <c r="R25" i="47"/>
  <c r="Q25" i="47"/>
  <c r="P25" i="47"/>
  <c r="O25" i="47"/>
  <c r="N25" i="47"/>
  <c r="M25" i="47"/>
  <c r="L25" i="47"/>
  <c r="K25" i="47"/>
  <c r="J25" i="47"/>
  <c r="I25" i="47"/>
  <c r="H25" i="47"/>
  <c r="G25" i="47"/>
  <c r="F25" i="47"/>
  <c r="E25" i="47"/>
  <c r="D25" i="47"/>
  <c r="R15" i="47"/>
  <c r="Q15" i="47"/>
  <c r="P15" i="47"/>
  <c r="O15" i="47"/>
  <c r="N15" i="47"/>
  <c r="M15" i="47"/>
  <c r="L15" i="47"/>
  <c r="K15" i="47"/>
  <c r="J15" i="47"/>
  <c r="I15" i="47"/>
  <c r="H15" i="47"/>
  <c r="G15" i="47"/>
  <c r="F15" i="47"/>
  <c r="E15" i="47"/>
  <c r="D15" i="47"/>
  <c r="R5" i="47"/>
  <c r="Q5" i="47"/>
  <c r="P5" i="47"/>
  <c r="O5" i="47"/>
  <c r="N5" i="47"/>
  <c r="M5" i="47"/>
  <c r="L5" i="47"/>
  <c r="K5" i="47"/>
  <c r="J5" i="47"/>
  <c r="I5" i="47"/>
  <c r="H5" i="47"/>
  <c r="G5" i="47"/>
  <c r="F5" i="47"/>
  <c r="E5" i="47"/>
  <c r="D5" i="47"/>
  <c r="B2" i="43"/>
  <c r="B3" i="43" s="1"/>
  <c r="A2" i="43"/>
  <c r="A3" i="43" s="1"/>
  <c r="R1" i="47" l="1"/>
  <c r="C4" i="43"/>
  <c r="B4" i="43" l="1"/>
  <c r="B5" i="43" s="1"/>
  <c r="A4" i="43"/>
  <c r="A5" i="43" s="1"/>
  <c r="C6" i="43"/>
  <c r="A3" i="47"/>
  <c r="Q1" i="47"/>
  <c r="P1" i="47"/>
  <c r="O1" i="47"/>
  <c r="N1" i="47"/>
  <c r="M1" i="47"/>
  <c r="L1" i="47"/>
  <c r="K1" i="47"/>
  <c r="J1" i="47"/>
  <c r="I1" i="47"/>
  <c r="H1" i="47"/>
  <c r="G1" i="47"/>
  <c r="F1" i="47"/>
  <c r="E1" i="47"/>
  <c r="D1" i="47"/>
  <c r="C8" i="43" l="1"/>
  <c r="B6" i="43"/>
  <c r="B7" i="43" s="1"/>
  <c r="A6" i="43"/>
  <c r="A7" i="43" s="1"/>
  <c r="A13" i="47"/>
  <c r="C10" i="43" l="1"/>
  <c r="G14" i="43" s="1" a="1"/>
  <c r="G14" i="43" s="1"/>
  <c r="B8" i="43"/>
  <c r="B9" i="43" s="1"/>
  <c r="A8" i="43"/>
  <c r="A9" i="43" s="1"/>
  <c r="O12" i="43" a="1"/>
  <c r="O12" i="43" s="1"/>
  <c r="N14" i="43" a="1"/>
  <c r="N14" i="43" s="1"/>
  <c r="E13" i="43" a="1"/>
  <c r="E13" i="43" s="1"/>
  <c r="F14" i="43" a="1"/>
  <c r="F14" i="43" s="1"/>
  <c r="K14" i="43" a="1"/>
  <c r="K14" i="43" s="1"/>
  <c r="M13" i="43" a="1"/>
  <c r="M13" i="43" s="1"/>
  <c r="M12" i="43" a="1"/>
  <c r="M12" i="43" s="1"/>
  <c r="H12" i="43" a="1"/>
  <c r="H12" i="43" s="1"/>
  <c r="S13" i="43" a="1"/>
  <c r="S13" i="43" s="1"/>
  <c r="S14" i="43" a="1"/>
  <c r="S14" i="43" s="1"/>
  <c r="L14" i="43" a="1"/>
  <c r="L14" i="43" s="1"/>
  <c r="A23" i="47"/>
  <c r="G13" i="43" l="1" a="1"/>
  <c r="G13" i="43" s="1"/>
  <c r="M14" i="43" a="1"/>
  <c r="M14" i="43" s="1"/>
  <c r="I13" i="43" a="1"/>
  <c r="I13" i="43" s="1"/>
  <c r="B10" i="43"/>
  <c r="B11" i="43" s="1"/>
  <c r="B12" i="43" s="1"/>
  <c r="B13" i="43" s="1"/>
  <c r="B14" i="43" s="1"/>
  <c r="A10" i="43"/>
  <c r="A11" i="43" s="1"/>
  <c r="A12" i="43" s="1"/>
  <c r="A13" i="43" s="1"/>
  <c r="A14" i="43" s="1"/>
  <c r="K13" i="43" a="1"/>
  <c r="K13" i="43" s="1"/>
  <c r="I14" i="43" a="1"/>
  <c r="I14" i="43" s="1"/>
  <c r="Q14" i="43" a="1"/>
  <c r="Q14" i="43" s="1"/>
  <c r="Q12" i="43" a="1"/>
  <c r="Q12" i="43" s="1"/>
  <c r="P12" i="43" a="1"/>
  <c r="P12" i="43" s="1"/>
  <c r="N13" i="43" a="1"/>
  <c r="N13" i="43" s="1"/>
  <c r="N12" i="43" a="1"/>
  <c r="N12" i="43" s="1"/>
  <c r="I12" i="43" a="1"/>
  <c r="I12" i="43" s="1"/>
  <c r="Q13" i="43" a="1"/>
  <c r="Q13" i="43" s="1"/>
  <c r="O14" i="43" a="1"/>
  <c r="O14" i="43" s="1"/>
  <c r="O13" i="43" a="1"/>
  <c r="O13" i="43" s="1"/>
  <c r="R14" i="43" a="1"/>
  <c r="R14" i="43" s="1"/>
  <c r="P13" i="43" a="1"/>
  <c r="P13" i="43" s="1"/>
  <c r="P14" i="43" a="1"/>
  <c r="P14" i="43" s="1"/>
  <c r="G12" i="43" a="1"/>
  <c r="G12" i="43" s="1"/>
  <c r="R12" i="43" a="1"/>
  <c r="R12" i="43" s="1"/>
  <c r="L12" i="43" a="1"/>
  <c r="L12" i="43" s="1"/>
  <c r="J13" i="43" a="1"/>
  <c r="J13" i="43" s="1"/>
  <c r="L13" i="43" a="1"/>
  <c r="L13" i="43" s="1"/>
  <c r="S12" i="43" a="1"/>
  <c r="S12" i="43" s="1"/>
  <c r="F13" i="43" a="1"/>
  <c r="F13" i="43" s="1"/>
  <c r="K12" i="43" a="1"/>
  <c r="K12" i="43" s="1"/>
  <c r="E14" i="43" a="1"/>
  <c r="E14" i="43" s="1"/>
  <c r="H13" i="43" a="1"/>
  <c r="H13" i="43" s="1"/>
  <c r="J12" i="43" a="1"/>
  <c r="J12" i="43" s="1"/>
  <c r="H14" i="43" a="1"/>
  <c r="H14" i="43" s="1"/>
  <c r="J14" i="43" a="1"/>
  <c r="J14" i="43" s="1"/>
  <c r="R13" i="43" a="1"/>
  <c r="R13" i="43" s="1"/>
  <c r="F12" i="43" a="1"/>
  <c r="F12" i="43" s="1"/>
  <c r="E12" i="43" a="1"/>
  <c r="E12" i="43" s="1"/>
  <c r="A33" i="47"/>
  <c r="T13" i="43" l="1"/>
  <c r="T12" i="43"/>
  <c r="T14" i="43"/>
  <c r="A43" i="47"/>
  <c r="A53" i="47" l="1"/>
  <c r="B13" i="44" l="1"/>
  <c r="B12" i="44"/>
  <c r="B11" i="44"/>
  <c r="B10" i="44"/>
  <c r="B9" i="44"/>
  <c r="B8" i="44"/>
  <c r="B7" i="44"/>
  <c r="B6" i="44"/>
  <c r="B2" i="44"/>
  <c r="C1" i="44"/>
  <c r="C13" i="44" s="1"/>
  <c r="B3" i="44" l="1"/>
  <c r="D1" i="44"/>
  <c r="D10" i="44" s="1"/>
  <c r="D9" i="44"/>
  <c r="D11" i="44"/>
  <c r="D13" i="44"/>
  <c r="B4" i="44"/>
  <c r="D7" i="44"/>
  <c r="E1" i="44"/>
  <c r="C2" i="44"/>
  <c r="C6" i="44"/>
  <c r="C8" i="44"/>
  <c r="C10" i="44"/>
  <c r="C12" i="44"/>
  <c r="B5" i="44"/>
  <c r="D8" i="44"/>
  <c r="D12" i="44"/>
  <c r="D6" i="44"/>
  <c r="C7" i="44"/>
  <c r="C9" i="44"/>
  <c r="C11" i="44"/>
  <c r="D2" i="44" l="1"/>
  <c r="E12" i="44"/>
  <c r="E10" i="44"/>
  <c r="E8" i="44"/>
  <c r="E6" i="44"/>
  <c r="E2" i="44"/>
  <c r="F1" i="44"/>
  <c r="E13" i="44"/>
  <c r="E11" i="44"/>
  <c r="E9" i="44"/>
  <c r="E7" i="44"/>
  <c r="C5" i="44"/>
  <c r="C3" i="44"/>
  <c r="C4" i="44"/>
  <c r="D4" i="44" l="1"/>
  <c r="D5" i="44"/>
  <c r="D3" i="44"/>
  <c r="G1" i="44"/>
  <c r="F13" i="44"/>
  <c r="F11" i="44"/>
  <c r="F9" i="44"/>
  <c r="F7" i="44"/>
  <c r="F6" i="44"/>
  <c r="F12" i="44"/>
  <c r="F10" i="44"/>
  <c r="F8" i="44"/>
  <c r="F2" i="44"/>
  <c r="E4" i="44"/>
  <c r="E5" i="44"/>
  <c r="E3" i="44"/>
  <c r="F5" i="44" l="1"/>
  <c r="F3" i="44"/>
  <c r="F4" i="44"/>
  <c r="G13" i="44"/>
  <c r="G11" i="44"/>
  <c r="G9" i="44"/>
  <c r="G7" i="44"/>
  <c r="G12" i="44"/>
  <c r="G10" i="44"/>
  <c r="G8" i="44"/>
  <c r="G6" i="44"/>
  <c r="G2" i="44"/>
  <c r="H1" i="44"/>
  <c r="G5" i="44" l="1"/>
  <c r="G3" i="44"/>
  <c r="G4" i="44"/>
  <c r="H10" i="44"/>
  <c r="H6" i="44"/>
  <c r="H12" i="44"/>
  <c r="H8" i="44"/>
  <c r="H2" i="44"/>
  <c r="I1" i="44"/>
  <c r="H13" i="44"/>
  <c r="H11" i="44"/>
  <c r="H9" i="44"/>
  <c r="H7" i="44"/>
  <c r="H4" i="44" l="1"/>
  <c r="H5" i="44"/>
  <c r="H3" i="44"/>
  <c r="I12" i="44"/>
  <c r="I10" i="44"/>
  <c r="I8" i="44"/>
  <c r="I6" i="44"/>
  <c r="I2" i="44"/>
  <c r="I13" i="44"/>
  <c r="I11" i="44"/>
  <c r="I9" i="44"/>
  <c r="I7" i="44"/>
  <c r="J1" i="44"/>
  <c r="I4" i="44" l="1"/>
  <c r="I5" i="44"/>
  <c r="I3" i="44"/>
  <c r="K1" i="44"/>
  <c r="J9" i="44"/>
  <c r="J13" i="44"/>
  <c r="J11" i="44"/>
  <c r="J7" i="44"/>
  <c r="J10" i="44"/>
  <c r="J2" i="44"/>
  <c r="J12" i="44"/>
  <c r="J8" i="44"/>
  <c r="J6" i="44"/>
  <c r="C15" i="43" l="1"/>
  <c r="K13" i="44"/>
  <c r="K11" i="44"/>
  <c r="K9" i="44"/>
  <c r="K7" i="44"/>
  <c r="K12" i="44"/>
  <c r="K10" i="44"/>
  <c r="K8" i="44"/>
  <c r="K6" i="44"/>
  <c r="K2" i="44"/>
  <c r="J5" i="44"/>
  <c r="J3" i="44"/>
  <c r="J4" i="44"/>
  <c r="B15" i="43" l="1"/>
  <c r="B16" i="43" s="1"/>
  <c r="A15" i="43"/>
  <c r="A16" i="43" s="1"/>
  <c r="C28" i="43"/>
  <c r="C41" i="43" s="1"/>
  <c r="C17" i="43"/>
  <c r="K5" i="44"/>
  <c r="K3" i="44"/>
  <c r="K4" i="44"/>
  <c r="A41" i="43" l="1"/>
  <c r="A42" i="43" s="1"/>
  <c r="C54" i="43"/>
  <c r="B41" i="43"/>
  <c r="B42" i="43" s="1"/>
  <c r="C43" i="43"/>
  <c r="A28" i="43"/>
  <c r="A29" i="43" s="1"/>
  <c r="C30" i="43"/>
  <c r="B28" i="43"/>
  <c r="B29" i="43" s="1"/>
  <c r="C19" i="43"/>
  <c r="B17" i="43"/>
  <c r="B18" i="43" s="1"/>
  <c r="A17" i="43"/>
  <c r="A18" i="43" s="1"/>
  <c r="A43" i="43" l="1"/>
  <c r="A44" i="43" s="1"/>
  <c r="B43" i="43"/>
  <c r="B44" i="43" s="1"/>
  <c r="C45" i="43"/>
  <c r="A54" i="43"/>
  <c r="A55" i="43" s="1"/>
  <c r="C56" i="43"/>
  <c r="B54" i="43"/>
  <c r="B55" i="43" s="1"/>
  <c r="C67" i="43"/>
  <c r="C21" i="43"/>
  <c r="B19" i="43"/>
  <c r="B20" i="43" s="1"/>
  <c r="A19" i="43"/>
  <c r="C32" i="43"/>
  <c r="B30" i="43"/>
  <c r="B31" i="43" s="1"/>
  <c r="A30" i="43"/>
  <c r="A31" i="43" s="1"/>
  <c r="A56" i="43" l="1"/>
  <c r="A57" i="43" s="1"/>
  <c r="B56" i="43"/>
  <c r="B57" i="43" s="1"/>
  <c r="C58" i="43"/>
  <c r="B45" i="43"/>
  <c r="B46" i="43" s="1"/>
  <c r="C47" i="43"/>
  <c r="A45" i="43"/>
  <c r="A46" i="43" s="1"/>
  <c r="B67" i="43"/>
  <c r="B68" i="43" s="1"/>
  <c r="C69" i="43"/>
  <c r="C80" i="43"/>
  <c r="A67" i="43"/>
  <c r="A68" i="43" s="1"/>
  <c r="C23" i="43"/>
  <c r="Q26" i="43" s="1" a="1"/>
  <c r="Q26" i="43" s="1"/>
  <c r="B21" i="43"/>
  <c r="B22" i="43" s="1"/>
  <c r="A21" i="43"/>
  <c r="A22" i="43" s="1"/>
  <c r="J25" i="43" a="1"/>
  <c r="J25" i="43" s="1"/>
  <c r="S27" i="43" a="1"/>
  <c r="S27" i="43" s="1"/>
  <c r="J26" i="43" a="1"/>
  <c r="J26" i="43" s="1"/>
  <c r="M27" i="43" a="1"/>
  <c r="M27" i="43" s="1"/>
  <c r="I26" i="43" a="1"/>
  <c r="I26" i="43" s="1"/>
  <c r="A32" i="43"/>
  <c r="A33" i="43" s="1"/>
  <c r="B32" i="43"/>
  <c r="B33" i="43" s="1"/>
  <c r="C34" i="43"/>
  <c r="E26" i="43" a="1"/>
  <c r="E26" i="43" s="1"/>
  <c r="A20" i="43"/>
  <c r="M26" i="43" a="1"/>
  <c r="M26" i="43" s="1"/>
  <c r="L25" i="43" l="1" a="1"/>
  <c r="L25" i="43" s="1"/>
  <c r="E25" i="43" a="1"/>
  <c r="E25" i="43" s="1"/>
  <c r="O26" i="43" a="1"/>
  <c r="O26" i="43" s="1"/>
  <c r="P27" i="43" a="1"/>
  <c r="P27" i="43" s="1"/>
  <c r="Q27" i="43" a="1"/>
  <c r="Q27" i="43" s="1"/>
  <c r="K27" i="43" a="1"/>
  <c r="K27" i="43" s="1"/>
  <c r="P25" i="43" a="1"/>
  <c r="P25" i="43" s="1"/>
  <c r="C60" i="43"/>
  <c r="A58" i="43"/>
  <c r="A59" i="43" s="1"/>
  <c r="B58" i="43"/>
  <c r="B59" i="43" s="1"/>
  <c r="C71" i="43"/>
  <c r="B69" i="43"/>
  <c r="B70" i="43" s="1"/>
  <c r="A69" i="43"/>
  <c r="A70" i="43" s="1"/>
  <c r="R27" i="43" a="1"/>
  <c r="R27" i="43" s="1"/>
  <c r="O25" i="43" a="1"/>
  <c r="O25" i="43" s="1"/>
  <c r="R26" i="43" a="1"/>
  <c r="R26" i="43" s="1"/>
  <c r="G25" i="43" a="1"/>
  <c r="G25" i="43" s="1"/>
  <c r="G26" i="43" a="1"/>
  <c r="G26" i="43" s="1"/>
  <c r="F26" i="43" a="1"/>
  <c r="F26" i="43" s="1"/>
  <c r="N25" i="43" a="1"/>
  <c r="N25" i="43" s="1"/>
  <c r="A80" i="43"/>
  <c r="A81" i="43" s="1"/>
  <c r="B80" i="43"/>
  <c r="B81" i="43" s="1"/>
  <c r="C93" i="43"/>
  <c r="C82" i="43"/>
  <c r="C49" i="43"/>
  <c r="B47" i="43"/>
  <c r="B48" i="43" s="1"/>
  <c r="A47" i="43"/>
  <c r="A48" i="43" s="1"/>
  <c r="R51" i="43" a="1"/>
  <c r="R51" i="43" s="1"/>
  <c r="A23" i="43"/>
  <c r="B23" i="43"/>
  <c r="B24" i="43" s="1"/>
  <c r="B25" i="43" s="1"/>
  <c r="B26" i="43" s="1"/>
  <c r="B27" i="43" s="1"/>
  <c r="P26" i="43" a="1"/>
  <c r="P26" i="43" s="1"/>
  <c r="E27" i="43" a="1"/>
  <c r="E27" i="43" s="1"/>
  <c r="S25" i="43" a="1"/>
  <c r="S25" i="43" s="1"/>
  <c r="L27" i="43" a="1"/>
  <c r="L27" i="43" s="1"/>
  <c r="M25" i="43" a="1"/>
  <c r="M25" i="43" s="1"/>
  <c r="Q25" i="43" a="1"/>
  <c r="Q25" i="43" s="1"/>
  <c r="K26" i="43" a="1"/>
  <c r="K26" i="43" s="1"/>
  <c r="H27" i="43" a="1"/>
  <c r="H27" i="43" s="1"/>
  <c r="H26" i="43" a="1"/>
  <c r="H26" i="43" s="1"/>
  <c r="F27" i="43" a="1"/>
  <c r="F27" i="43" s="1"/>
  <c r="K25" i="43" a="1"/>
  <c r="K25" i="43" s="1"/>
  <c r="G27" i="43" a="1"/>
  <c r="G27" i="43" s="1"/>
  <c r="F25" i="43" a="1"/>
  <c r="F25" i="43" s="1"/>
  <c r="O27" i="43" a="1"/>
  <c r="O27" i="43" s="1"/>
  <c r="L26" i="43" a="1"/>
  <c r="L26" i="43" s="1"/>
  <c r="J27" i="43" a="1"/>
  <c r="J27" i="43" s="1"/>
  <c r="R25" i="43" a="1"/>
  <c r="R25" i="43" s="1"/>
  <c r="S26" i="43" a="1"/>
  <c r="S26" i="43" s="1"/>
  <c r="H25" i="43" a="1"/>
  <c r="H25" i="43" s="1"/>
  <c r="I27" i="43" a="1"/>
  <c r="I27" i="43" s="1"/>
  <c r="I25" i="43" a="1"/>
  <c r="I25" i="43" s="1"/>
  <c r="N26" i="43" a="1"/>
  <c r="N26" i="43" s="1"/>
  <c r="N27" i="43" a="1"/>
  <c r="N27" i="43" s="1"/>
  <c r="B34" i="43"/>
  <c r="B35" i="43" s="1"/>
  <c r="A34" i="43"/>
  <c r="A35" i="43" s="1"/>
  <c r="C36" i="43"/>
  <c r="B82" i="43" l="1"/>
  <c r="B83" i="43" s="1"/>
  <c r="A82" i="43"/>
  <c r="A83" i="43" s="1"/>
  <c r="C84" i="43"/>
  <c r="C73" i="43"/>
  <c r="B71" i="43"/>
  <c r="B72" i="43" s="1"/>
  <c r="A71" i="43"/>
  <c r="A72" i="43" s="1"/>
  <c r="B60" i="43"/>
  <c r="B61" i="43" s="1"/>
  <c r="A60" i="43"/>
  <c r="A61" i="43" s="1"/>
  <c r="C62" i="43"/>
  <c r="M53" i="43" a="1"/>
  <c r="M53" i="43" s="1"/>
  <c r="A49" i="43"/>
  <c r="A50" i="43" s="1"/>
  <c r="A51" i="43" s="1"/>
  <c r="A52" i="43" s="1"/>
  <c r="A53" i="43" s="1"/>
  <c r="B49" i="43"/>
  <c r="B50" i="43" s="1"/>
  <c r="B51" i="43" s="1"/>
  <c r="B52" i="43" s="1"/>
  <c r="B53" i="43" s="1"/>
  <c r="H51" i="43" a="1"/>
  <c r="H51" i="43" s="1"/>
  <c r="S51" i="43" a="1"/>
  <c r="S51" i="43" s="1"/>
  <c r="J52" i="43" a="1"/>
  <c r="J52" i="43" s="1"/>
  <c r="R53" i="43" a="1"/>
  <c r="R53" i="43" s="1"/>
  <c r="N52" i="43" a="1"/>
  <c r="N52" i="43" s="1"/>
  <c r="G51" i="43" a="1"/>
  <c r="G51" i="43" s="1"/>
  <c r="O53" i="43" a="1"/>
  <c r="O53" i="43" s="1"/>
  <c r="M51" i="43" a="1"/>
  <c r="M51" i="43" s="1"/>
  <c r="S53" i="43" a="1"/>
  <c r="S53" i="43" s="1"/>
  <c r="L53" i="43" a="1"/>
  <c r="L53" i="43" s="1"/>
  <c r="K52" i="43" a="1"/>
  <c r="K52" i="43" s="1"/>
  <c r="F53" i="43" a="1"/>
  <c r="F53" i="43" s="1"/>
  <c r="N51" i="43" a="1"/>
  <c r="N51" i="43" s="1"/>
  <c r="K53" i="43" a="1"/>
  <c r="K53" i="43" s="1"/>
  <c r="M52" i="43" a="1"/>
  <c r="M52" i="43" s="1"/>
  <c r="K51" i="43" a="1"/>
  <c r="K51" i="43" s="1"/>
  <c r="H52" i="43" a="1"/>
  <c r="H52" i="43" s="1"/>
  <c r="L51" i="43" a="1"/>
  <c r="L51" i="43" s="1"/>
  <c r="H53" i="43" a="1"/>
  <c r="H53" i="43" s="1"/>
  <c r="G53" i="43" a="1"/>
  <c r="G53" i="43" s="1"/>
  <c r="E53" i="43" a="1"/>
  <c r="E53" i="43" s="1"/>
  <c r="I53" i="43" a="1"/>
  <c r="I53" i="43" s="1"/>
  <c r="P53" i="43" a="1"/>
  <c r="P53" i="43" s="1"/>
  <c r="P52" i="43" a="1"/>
  <c r="P52" i="43" s="1"/>
  <c r="J53" i="43" a="1"/>
  <c r="J53" i="43" s="1"/>
  <c r="R52" i="43" a="1"/>
  <c r="R52" i="43" s="1"/>
  <c r="L52" i="43" a="1"/>
  <c r="L52" i="43" s="1"/>
  <c r="F52" i="43" a="1"/>
  <c r="F52" i="43" s="1"/>
  <c r="Q52" i="43" a="1"/>
  <c r="Q52" i="43" s="1"/>
  <c r="S52" i="43" a="1"/>
  <c r="S52" i="43" s="1"/>
  <c r="F51" i="43" a="1"/>
  <c r="F51" i="43" s="1"/>
  <c r="O51" i="43" a="1"/>
  <c r="O51" i="43" s="1"/>
  <c r="O52" i="43" a="1"/>
  <c r="O52" i="43" s="1"/>
  <c r="G52" i="43" a="1"/>
  <c r="G52" i="43" s="1"/>
  <c r="E52" i="43" a="1"/>
  <c r="E52" i="43" s="1"/>
  <c r="P51" i="43" a="1"/>
  <c r="P51" i="43" s="1"/>
  <c r="E51" i="43" a="1"/>
  <c r="E51" i="43" s="1"/>
  <c r="N53" i="43" a="1"/>
  <c r="N53" i="43" s="1"/>
  <c r="I51" i="43" a="1"/>
  <c r="I51" i="43" s="1"/>
  <c r="Q53" i="43" a="1"/>
  <c r="Q53" i="43" s="1"/>
  <c r="Q51" i="43" a="1"/>
  <c r="Q51" i="43" s="1"/>
  <c r="A93" i="43"/>
  <c r="A94" i="43" s="1"/>
  <c r="C95" i="43"/>
  <c r="C106" i="43"/>
  <c r="B93" i="43"/>
  <c r="B94" i="43" s="1"/>
  <c r="L66" i="43" a="1"/>
  <c r="L66" i="43" s="1"/>
  <c r="R65" i="43" a="1"/>
  <c r="R65" i="43" s="1"/>
  <c r="I52" i="43" a="1"/>
  <c r="I52" i="43" s="1"/>
  <c r="J51" i="43" a="1"/>
  <c r="J51" i="43" s="1"/>
  <c r="H65" i="43" a="1"/>
  <c r="H65" i="43" s="1"/>
  <c r="J66" i="43" a="1"/>
  <c r="J66" i="43" s="1"/>
  <c r="S66" i="43" a="1"/>
  <c r="S66" i="43" s="1"/>
  <c r="T25" i="43"/>
  <c r="T26" i="43"/>
  <c r="B36" i="43"/>
  <c r="B37" i="43" s="1"/>
  <c r="B38" i="43" s="1"/>
  <c r="B39" i="43" s="1"/>
  <c r="B40" i="43" s="1"/>
  <c r="A36" i="43"/>
  <c r="A37" i="43" s="1"/>
  <c r="A38" i="43" s="1"/>
  <c r="A39" i="43" s="1"/>
  <c r="A40" i="43" s="1"/>
  <c r="P39" i="43" a="1"/>
  <c r="P39" i="43" s="1"/>
  <c r="K38" i="43" a="1"/>
  <c r="K38" i="43" s="1"/>
  <c r="S38" i="43" a="1"/>
  <c r="S38" i="43" s="1"/>
  <c r="M40" i="43" a="1"/>
  <c r="M40" i="43" s="1"/>
  <c r="I40" i="43" a="1"/>
  <c r="I40" i="43" s="1"/>
  <c r="N40" i="43" a="1"/>
  <c r="N40" i="43" s="1"/>
  <c r="G38" i="43" a="1"/>
  <c r="G38" i="43" s="1"/>
  <c r="P38" i="43" a="1"/>
  <c r="P38" i="43" s="1"/>
  <c r="S39" i="43" a="1"/>
  <c r="S39" i="43" s="1"/>
  <c r="R38" i="43" a="1"/>
  <c r="R38" i="43" s="1"/>
  <c r="E38" i="43" a="1"/>
  <c r="E38" i="43" s="1"/>
  <c r="S40" i="43" a="1"/>
  <c r="S40" i="43" s="1"/>
  <c r="O38" i="43" a="1"/>
  <c r="O38" i="43" s="1"/>
  <c r="E39" i="43" a="1"/>
  <c r="E39" i="43" s="1"/>
  <c r="H40" i="43" a="1"/>
  <c r="H40" i="43" s="1"/>
  <c r="R40" i="43" a="1"/>
  <c r="R40" i="43" s="1"/>
  <c r="K39" i="43" a="1"/>
  <c r="K39" i="43" s="1"/>
  <c r="J38" i="43" a="1"/>
  <c r="J38" i="43" s="1"/>
  <c r="O39" i="43" a="1"/>
  <c r="O39" i="43" s="1"/>
  <c r="R39" i="43" a="1"/>
  <c r="R39" i="43" s="1"/>
  <c r="G39" i="43" a="1"/>
  <c r="G39" i="43" s="1"/>
  <c r="P40" i="43" a="1"/>
  <c r="P40" i="43" s="1"/>
  <c r="F38" i="43" a="1"/>
  <c r="F38" i="43" s="1"/>
  <c r="Q39" i="43" a="1"/>
  <c r="Q39" i="43" s="1"/>
  <c r="E40" i="43" a="1"/>
  <c r="E40" i="43" s="1"/>
  <c r="F39" i="43" a="1"/>
  <c r="F39" i="43" s="1"/>
  <c r="F40" i="43" a="1"/>
  <c r="F40" i="43" s="1"/>
  <c r="I39" i="43" a="1"/>
  <c r="I39" i="43" s="1"/>
  <c r="L40" i="43" a="1"/>
  <c r="L40" i="43" s="1"/>
  <c r="M39" i="43" a="1"/>
  <c r="M39" i="43" s="1"/>
  <c r="L39" i="43" a="1"/>
  <c r="L39" i="43" s="1"/>
  <c r="I38" i="43" a="1"/>
  <c r="I38" i="43" s="1"/>
  <c r="Q38" i="43" a="1"/>
  <c r="Q38" i="43" s="1"/>
  <c r="G40" i="43" a="1"/>
  <c r="G40" i="43" s="1"/>
  <c r="K40" i="43" a="1"/>
  <c r="K40" i="43" s="1"/>
  <c r="O40" i="43" a="1"/>
  <c r="O40" i="43" s="1"/>
  <c r="N38" i="43" a="1"/>
  <c r="N38" i="43" s="1"/>
  <c r="Q40" i="43" a="1"/>
  <c r="Q40" i="43" s="1"/>
  <c r="H38" i="43" a="1"/>
  <c r="H38" i="43" s="1"/>
  <c r="H39" i="43" a="1"/>
  <c r="H39" i="43" s="1"/>
  <c r="L38" i="43" a="1"/>
  <c r="L38" i="43" s="1"/>
  <c r="J39" i="43" a="1"/>
  <c r="J39" i="43" s="1"/>
  <c r="M38" i="43" a="1"/>
  <c r="M38" i="43" s="1"/>
  <c r="N39" i="43" a="1"/>
  <c r="N39" i="43" s="1"/>
  <c r="J40" i="43" a="1"/>
  <c r="J40" i="43" s="1"/>
  <c r="A24" i="43"/>
  <c r="T27" i="43"/>
  <c r="B106" i="43" l="1"/>
  <c r="B107" i="43" s="1"/>
  <c r="C108" i="43"/>
  <c r="A106" i="43"/>
  <c r="A107" i="43" s="1"/>
  <c r="C119" i="43"/>
  <c r="T52" i="43"/>
  <c r="A84" i="43"/>
  <c r="A85" i="43" s="1"/>
  <c r="B84" i="43"/>
  <c r="B85" i="43" s="1"/>
  <c r="C86" i="43"/>
  <c r="C97" i="43"/>
  <c r="B95" i="43"/>
  <c r="B96" i="43" s="1"/>
  <c r="A95" i="43"/>
  <c r="A96" i="43" s="1"/>
  <c r="T51" i="43"/>
  <c r="T53" i="43"/>
  <c r="A62" i="43"/>
  <c r="A63" i="43" s="1"/>
  <c r="A64" i="43" s="1"/>
  <c r="A65" i="43" s="1"/>
  <c r="A66" i="43" s="1"/>
  <c r="B62" i="43"/>
  <c r="B63" i="43" s="1"/>
  <c r="B64" i="43" s="1"/>
  <c r="B65" i="43" s="1"/>
  <c r="B66" i="43" s="1"/>
  <c r="F64" i="43" a="1"/>
  <c r="F64" i="43" s="1"/>
  <c r="L65" i="43" a="1"/>
  <c r="L65" i="43" s="1"/>
  <c r="H64" i="43" a="1"/>
  <c r="H64" i="43" s="1"/>
  <c r="Q66" i="43" a="1"/>
  <c r="Q66" i="43" s="1"/>
  <c r="O66" i="43" a="1"/>
  <c r="O66" i="43" s="1"/>
  <c r="H66" i="43" a="1"/>
  <c r="H66" i="43" s="1"/>
  <c r="J64" i="43" a="1"/>
  <c r="J64" i="43" s="1"/>
  <c r="E64" i="43" a="1"/>
  <c r="E64" i="43" s="1"/>
  <c r="S64" i="43" a="1"/>
  <c r="S64" i="43" s="1"/>
  <c r="I65" i="43" a="1"/>
  <c r="I65" i="43" s="1"/>
  <c r="M65" i="43" a="1"/>
  <c r="M65" i="43" s="1"/>
  <c r="I66" i="43" a="1"/>
  <c r="I66" i="43" s="1"/>
  <c r="P64" i="43" a="1"/>
  <c r="P64" i="43" s="1"/>
  <c r="J65" i="43" a="1"/>
  <c r="J65" i="43" s="1"/>
  <c r="O65" i="43" a="1"/>
  <c r="O65" i="43" s="1"/>
  <c r="G66" i="43" a="1"/>
  <c r="G66" i="43" s="1"/>
  <c r="L64" i="43" a="1"/>
  <c r="L64" i="43" s="1"/>
  <c r="K65" i="43" a="1"/>
  <c r="K65" i="43" s="1"/>
  <c r="F65" i="43" a="1"/>
  <c r="F65" i="43" s="1"/>
  <c r="O64" i="43" a="1"/>
  <c r="O64" i="43" s="1"/>
  <c r="K64" i="43" a="1"/>
  <c r="K64" i="43" s="1"/>
  <c r="G65" i="43" a="1"/>
  <c r="G65" i="43" s="1"/>
  <c r="Q65" i="43" a="1"/>
  <c r="Q65" i="43" s="1"/>
  <c r="N66" i="43" a="1"/>
  <c r="N66" i="43" s="1"/>
  <c r="Q64" i="43" a="1"/>
  <c r="Q64" i="43" s="1"/>
  <c r="G64" i="43" a="1"/>
  <c r="G64" i="43" s="1"/>
  <c r="P66" i="43" a="1"/>
  <c r="P66" i="43" s="1"/>
  <c r="S65" i="43" a="1"/>
  <c r="S65" i="43" s="1"/>
  <c r="I64" i="43" a="1"/>
  <c r="I64" i="43" s="1"/>
  <c r="K66" i="43" a="1"/>
  <c r="K66" i="43" s="1"/>
  <c r="E66" i="43" a="1"/>
  <c r="E66" i="43" s="1"/>
  <c r="R66" i="43" a="1"/>
  <c r="R66" i="43" s="1"/>
  <c r="M66" i="43" a="1"/>
  <c r="M66" i="43" s="1"/>
  <c r="N65" i="43" a="1"/>
  <c r="N65" i="43" s="1"/>
  <c r="F66" i="43" a="1"/>
  <c r="F66" i="43" s="1"/>
  <c r="P65" i="43" a="1"/>
  <c r="P65" i="43" s="1"/>
  <c r="M64" i="43" a="1"/>
  <c r="M64" i="43" s="1"/>
  <c r="N64" i="43" a="1"/>
  <c r="N64" i="43" s="1"/>
  <c r="E65" i="43" a="1"/>
  <c r="E65" i="43" s="1"/>
  <c r="R64" i="43" a="1"/>
  <c r="R64" i="43" s="1"/>
  <c r="B73" i="43"/>
  <c r="B74" i="43" s="1"/>
  <c r="C75" i="43"/>
  <c r="G79" i="43" s="1" a="1"/>
  <c r="G79" i="43" s="1"/>
  <c r="A73" i="43"/>
  <c r="A74" i="43" s="1"/>
  <c r="R79" i="43" a="1"/>
  <c r="R79" i="43" s="1"/>
  <c r="P77" i="43" a="1"/>
  <c r="P77" i="43" s="1"/>
  <c r="Q79" i="43" a="1"/>
  <c r="Q79" i="43" s="1"/>
  <c r="T39" i="43"/>
  <c r="T40" i="43"/>
  <c r="A25" i="43"/>
  <c r="T38" i="43"/>
  <c r="J77" i="43" l="1" a="1"/>
  <c r="J77" i="43" s="1"/>
  <c r="K79" i="43" a="1"/>
  <c r="K79" i="43" s="1"/>
  <c r="I77" i="43" a="1"/>
  <c r="I77" i="43" s="1"/>
  <c r="I78" i="43" a="1"/>
  <c r="I78" i="43" s="1"/>
  <c r="T66" i="43"/>
  <c r="K78" i="43" a="1"/>
  <c r="K78" i="43" s="1"/>
  <c r="B119" i="43"/>
  <c r="B120" i="43" s="1"/>
  <c r="C121" i="43"/>
  <c r="A119" i="43"/>
  <c r="A120" i="43" s="1"/>
  <c r="C132" i="43"/>
  <c r="T64" i="43"/>
  <c r="A75" i="43"/>
  <c r="A76" i="43" s="1"/>
  <c r="A77" i="43" s="1"/>
  <c r="A78" i="43" s="1"/>
  <c r="A79" i="43" s="1"/>
  <c r="B75" i="43"/>
  <c r="B76" i="43" s="1"/>
  <c r="B77" i="43" s="1"/>
  <c r="B78" i="43" s="1"/>
  <c r="B79" i="43" s="1"/>
  <c r="P78" i="43" a="1"/>
  <c r="P78" i="43" s="1"/>
  <c r="F78" i="43" a="1"/>
  <c r="F78" i="43" s="1"/>
  <c r="M78" i="43" a="1"/>
  <c r="M78" i="43" s="1"/>
  <c r="N79" i="43" a="1"/>
  <c r="N79" i="43" s="1"/>
  <c r="Q78" i="43" a="1"/>
  <c r="Q78" i="43" s="1"/>
  <c r="N77" i="43" a="1"/>
  <c r="N77" i="43" s="1"/>
  <c r="L77" i="43" a="1"/>
  <c r="L77" i="43" s="1"/>
  <c r="J78" i="43" a="1"/>
  <c r="J78" i="43" s="1"/>
  <c r="G78" i="43" a="1"/>
  <c r="G78" i="43" s="1"/>
  <c r="K77" i="43" a="1"/>
  <c r="K77" i="43" s="1"/>
  <c r="J79" i="43" a="1"/>
  <c r="J79" i="43" s="1"/>
  <c r="O77" i="43" a="1"/>
  <c r="O77" i="43" s="1"/>
  <c r="E77" i="43" a="1"/>
  <c r="E77" i="43" s="1"/>
  <c r="S77" i="43" a="1"/>
  <c r="S77" i="43" s="1"/>
  <c r="L78" i="43" a="1"/>
  <c r="L78" i="43" s="1"/>
  <c r="S79" i="43" a="1"/>
  <c r="S79" i="43" s="1"/>
  <c r="R77" i="43" a="1"/>
  <c r="R77" i="43" s="1"/>
  <c r="M79" i="43" a="1"/>
  <c r="M79" i="43" s="1"/>
  <c r="R78" i="43" a="1"/>
  <c r="R78" i="43" s="1"/>
  <c r="N78" i="43" a="1"/>
  <c r="N78" i="43" s="1"/>
  <c r="E78" i="43" a="1"/>
  <c r="E78" i="43" s="1"/>
  <c r="L79" i="43" a="1"/>
  <c r="L79" i="43" s="1"/>
  <c r="O78" i="43" a="1"/>
  <c r="O78" i="43" s="1"/>
  <c r="P79" i="43" a="1"/>
  <c r="P79" i="43" s="1"/>
  <c r="S78" i="43" a="1"/>
  <c r="S78" i="43" s="1"/>
  <c r="F79" i="43" a="1"/>
  <c r="F79" i="43" s="1"/>
  <c r="H78" i="43" a="1"/>
  <c r="H78" i="43" s="1"/>
  <c r="I79" i="43" a="1"/>
  <c r="I79" i="43" s="1"/>
  <c r="E79" i="43" a="1"/>
  <c r="E79" i="43" s="1"/>
  <c r="F77" i="43" a="1"/>
  <c r="F77" i="43" s="1"/>
  <c r="M77" i="43" a="1"/>
  <c r="M77" i="43" s="1"/>
  <c r="G77" i="43" a="1"/>
  <c r="G77" i="43" s="1"/>
  <c r="Q77" i="43" a="1"/>
  <c r="Q77" i="43" s="1"/>
  <c r="H79" i="43" a="1"/>
  <c r="H79" i="43" s="1"/>
  <c r="T65" i="43"/>
  <c r="C110" i="43"/>
  <c r="A108" i="43"/>
  <c r="A109" i="43" s="1"/>
  <c r="B108" i="43"/>
  <c r="B109" i="43" s="1"/>
  <c r="O79" i="43" a="1"/>
  <c r="O79" i="43" s="1"/>
  <c r="B97" i="43"/>
  <c r="B98" i="43" s="1"/>
  <c r="A97" i="43"/>
  <c r="A98" i="43" s="1"/>
  <c r="C99" i="43"/>
  <c r="C88" i="43"/>
  <c r="H92" i="43" s="1" a="1"/>
  <c r="H92" i="43" s="1"/>
  <c r="A86" i="43"/>
  <c r="A87" i="43" s="1"/>
  <c r="B86" i="43"/>
  <c r="B87" i="43" s="1"/>
  <c r="Q91" i="43" a="1"/>
  <c r="Q91" i="43" s="1"/>
  <c r="J91" i="43" a="1"/>
  <c r="J91" i="43" s="1"/>
  <c r="O90" i="43" a="1"/>
  <c r="O90" i="43" s="1"/>
  <c r="Q92" i="43" a="1"/>
  <c r="Q92" i="43" s="1"/>
  <c r="L92" i="43" a="1"/>
  <c r="L92" i="43" s="1"/>
  <c r="I90" i="43" a="1"/>
  <c r="I90" i="43" s="1"/>
  <c r="P91" i="43" a="1"/>
  <c r="P91" i="43" s="1"/>
  <c r="P92" i="43" a="1"/>
  <c r="P92" i="43" s="1"/>
  <c r="R90" i="43" a="1"/>
  <c r="R90" i="43" s="1"/>
  <c r="I91" i="43" a="1"/>
  <c r="I91" i="43" s="1"/>
  <c r="R92" i="43" a="1"/>
  <c r="R92" i="43" s="1"/>
  <c r="H77" i="43" a="1"/>
  <c r="H77" i="43" s="1"/>
  <c r="A26" i="43"/>
  <c r="N92" i="43" l="1" a="1"/>
  <c r="N92" i="43" s="1"/>
  <c r="E90" i="43" a="1"/>
  <c r="E90" i="43" s="1"/>
  <c r="N90" i="43" a="1"/>
  <c r="N90" i="43" s="1"/>
  <c r="F92" i="43" a="1"/>
  <c r="F92" i="43" s="1"/>
  <c r="P90" i="43" a="1"/>
  <c r="P90" i="43" s="1"/>
  <c r="F91" i="43" a="1"/>
  <c r="F91" i="43" s="1"/>
  <c r="K91" i="43" a="1"/>
  <c r="K91" i="43" s="1"/>
  <c r="F90" i="43" a="1"/>
  <c r="F90" i="43" s="1"/>
  <c r="K92" i="43" a="1"/>
  <c r="K92" i="43" s="1"/>
  <c r="J92" i="43" a="1"/>
  <c r="J92" i="43" s="1"/>
  <c r="L91" i="43" a="1"/>
  <c r="L91" i="43" s="1"/>
  <c r="T79" i="43"/>
  <c r="T78" i="43"/>
  <c r="B132" i="43"/>
  <c r="B133" i="43" s="1"/>
  <c r="C134" i="43"/>
  <c r="C145" i="43"/>
  <c r="A132" i="43"/>
  <c r="A133" i="43" s="1"/>
  <c r="N91" i="43" a="1"/>
  <c r="N91" i="43" s="1"/>
  <c r="A88" i="43"/>
  <c r="A89" i="43" s="1"/>
  <c r="A90" i="43" s="1"/>
  <c r="A91" i="43" s="1"/>
  <c r="A92" i="43" s="1"/>
  <c r="B88" i="43"/>
  <c r="B89" i="43" s="1"/>
  <c r="B90" i="43" s="1"/>
  <c r="B91" i="43" s="1"/>
  <c r="B92" i="43" s="1"/>
  <c r="I92" i="43" a="1"/>
  <c r="I92" i="43" s="1"/>
  <c r="M92" i="43" a="1"/>
  <c r="M92" i="43" s="1"/>
  <c r="S92" i="43" a="1"/>
  <c r="S92" i="43" s="1"/>
  <c r="M91" i="43" a="1"/>
  <c r="M91" i="43" s="1"/>
  <c r="L90" i="43" a="1"/>
  <c r="L90" i="43" s="1"/>
  <c r="G92" i="43" a="1"/>
  <c r="G92" i="43" s="1"/>
  <c r="H91" i="43" a="1"/>
  <c r="H91" i="43" s="1"/>
  <c r="Q90" i="43" a="1"/>
  <c r="Q90" i="43" s="1"/>
  <c r="R91" i="43" a="1"/>
  <c r="R91" i="43" s="1"/>
  <c r="M90" i="43" a="1"/>
  <c r="M90" i="43" s="1"/>
  <c r="H90" i="43" a="1"/>
  <c r="H90" i="43" s="1"/>
  <c r="E92" i="43" a="1"/>
  <c r="E92" i="43" s="1"/>
  <c r="K90" i="43" a="1"/>
  <c r="K90" i="43" s="1"/>
  <c r="S91" i="43" a="1"/>
  <c r="S91" i="43" s="1"/>
  <c r="O92" i="43" a="1"/>
  <c r="O92" i="43" s="1"/>
  <c r="E91" i="43" a="1"/>
  <c r="E91" i="43" s="1"/>
  <c r="J90" i="43" a="1"/>
  <c r="J90" i="43" s="1"/>
  <c r="O91" i="43" a="1"/>
  <c r="O91" i="43" s="1"/>
  <c r="S90" i="43" a="1"/>
  <c r="S90" i="43" s="1"/>
  <c r="G91" i="43" a="1"/>
  <c r="G91" i="43" s="1"/>
  <c r="C101" i="43"/>
  <c r="K105" i="43" s="1" a="1"/>
  <c r="K105" i="43" s="1"/>
  <c r="B99" i="43"/>
  <c r="B100" i="43" s="1"/>
  <c r="A99" i="43"/>
  <c r="A100" i="43" s="1"/>
  <c r="M103" i="43" a="1"/>
  <c r="M103" i="43" s="1"/>
  <c r="Q105" i="43" a="1"/>
  <c r="Q105" i="43" s="1"/>
  <c r="F105" i="43" a="1"/>
  <c r="F105" i="43" s="1"/>
  <c r="Q104" i="43" a="1"/>
  <c r="Q104" i="43" s="1"/>
  <c r="L105" i="43" a="1"/>
  <c r="L105" i="43" s="1"/>
  <c r="O105" i="43" a="1"/>
  <c r="O105" i="43" s="1"/>
  <c r="O104" i="43" a="1"/>
  <c r="O104" i="43" s="1"/>
  <c r="K104" i="43" a="1"/>
  <c r="K104" i="43" s="1"/>
  <c r="J105" i="43" a="1"/>
  <c r="J105" i="43" s="1"/>
  <c r="A110" i="43"/>
  <c r="A111" i="43" s="1"/>
  <c r="B110" i="43"/>
  <c r="B111" i="43" s="1"/>
  <c r="C112" i="43"/>
  <c r="T77" i="43"/>
  <c r="M104" i="43" a="1"/>
  <c r="M104" i="43" s="1"/>
  <c r="C123" i="43"/>
  <c r="A121" i="43"/>
  <c r="A122" i="43" s="1"/>
  <c r="B121" i="43"/>
  <c r="B122" i="43" s="1"/>
  <c r="T90" i="43"/>
  <c r="J103" i="43" a="1"/>
  <c r="J103" i="43" s="1"/>
  <c r="E103" i="43" a="1"/>
  <c r="E103" i="43" s="1"/>
  <c r="G90" i="43" a="1"/>
  <c r="G90" i="43" s="1"/>
  <c r="A27" i="43"/>
  <c r="F103" i="43" l="1" a="1"/>
  <c r="F103" i="43" s="1"/>
  <c r="O103" i="43" a="1"/>
  <c r="O103" i="43" s="1"/>
  <c r="G104" i="43" a="1"/>
  <c r="G104" i="43" s="1"/>
  <c r="N105" i="43" a="1"/>
  <c r="N105" i="43" s="1"/>
  <c r="G103" i="43" a="1"/>
  <c r="G103" i="43" s="1"/>
  <c r="I105" i="43" a="1"/>
  <c r="I105" i="43" s="1"/>
  <c r="I104" i="43" a="1"/>
  <c r="I104" i="43" s="1"/>
  <c r="N103" i="43" a="1"/>
  <c r="N103" i="43" s="1"/>
  <c r="G105" i="43" a="1"/>
  <c r="G105" i="43" s="1"/>
  <c r="H104" i="43" a="1"/>
  <c r="H104" i="43" s="1"/>
  <c r="R103" i="43" a="1"/>
  <c r="R103" i="43" s="1"/>
  <c r="I103" i="43" a="1"/>
  <c r="I103" i="43" s="1"/>
  <c r="J104" i="43" a="1"/>
  <c r="J104" i="43" s="1"/>
  <c r="R104" i="43" a="1"/>
  <c r="R104" i="43" s="1"/>
  <c r="S103" i="43" a="1"/>
  <c r="S103" i="43" s="1"/>
  <c r="H103" i="43" a="1"/>
  <c r="H103" i="43" s="1"/>
  <c r="C114" i="43"/>
  <c r="B112" i="43"/>
  <c r="B113" i="43" s="1"/>
  <c r="A112" i="43"/>
  <c r="A113" i="43" s="1"/>
  <c r="E116" i="43" a="1"/>
  <c r="E116" i="43" s="1"/>
  <c r="O117" i="43" a="1"/>
  <c r="O117" i="43" s="1"/>
  <c r="L118" i="43" a="1"/>
  <c r="L118" i="43" s="1"/>
  <c r="R118" i="43" a="1"/>
  <c r="R118" i="43" s="1"/>
  <c r="J116" i="43" a="1"/>
  <c r="J116" i="43" s="1"/>
  <c r="M117" i="43" a="1"/>
  <c r="M117" i="43" s="1"/>
  <c r="H116" i="43" a="1"/>
  <c r="H116" i="43" s="1"/>
  <c r="O118" i="43" a="1"/>
  <c r="O118" i="43" s="1"/>
  <c r="A101" i="43"/>
  <c r="A102" i="43" s="1"/>
  <c r="A103" i="43" s="1"/>
  <c r="A104" i="43" s="1"/>
  <c r="A105" i="43" s="1"/>
  <c r="B101" i="43"/>
  <c r="B102" i="43" s="1"/>
  <c r="B103" i="43" s="1"/>
  <c r="B104" i="43" s="1"/>
  <c r="B105" i="43" s="1"/>
  <c r="F104" i="43" a="1"/>
  <c r="F104" i="43" s="1"/>
  <c r="S105" i="43" a="1"/>
  <c r="S105" i="43" s="1"/>
  <c r="P103" i="43" a="1"/>
  <c r="P103" i="43" s="1"/>
  <c r="H105" i="43" a="1"/>
  <c r="H105" i="43" s="1"/>
  <c r="Q103" i="43" a="1"/>
  <c r="Q103" i="43" s="1"/>
  <c r="M105" i="43" a="1"/>
  <c r="M105" i="43" s="1"/>
  <c r="N104" i="43" a="1"/>
  <c r="N104" i="43" s="1"/>
  <c r="K103" i="43" a="1"/>
  <c r="K103" i="43" s="1"/>
  <c r="E105" i="43" a="1"/>
  <c r="E105" i="43" s="1"/>
  <c r="T105" i="43" s="1"/>
  <c r="P105" i="43" a="1"/>
  <c r="P105" i="43" s="1"/>
  <c r="P104" i="43" a="1"/>
  <c r="P104" i="43" s="1"/>
  <c r="L103" i="43" a="1"/>
  <c r="L103" i="43" s="1"/>
  <c r="T103" i="43" s="1"/>
  <c r="E104" i="43" a="1"/>
  <c r="E104" i="43" s="1"/>
  <c r="R105" i="43" a="1"/>
  <c r="R105" i="43" s="1"/>
  <c r="L116" i="43" a="1"/>
  <c r="L116" i="43" s="1"/>
  <c r="H117" i="43" a="1"/>
  <c r="H117" i="43" s="1"/>
  <c r="I118" i="43" a="1"/>
  <c r="I118" i="43" s="1"/>
  <c r="Q118" i="43" a="1"/>
  <c r="Q118" i="43" s="1"/>
  <c r="G118" i="43" a="1"/>
  <c r="G118" i="43" s="1"/>
  <c r="Q116" i="43" a="1"/>
  <c r="Q116" i="43" s="1"/>
  <c r="J118" i="43" a="1"/>
  <c r="J118" i="43" s="1"/>
  <c r="N116" i="43" a="1"/>
  <c r="N116" i="43" s="1"/>
  <c r="P118" i="43" a="1"/>
  <c r="P118" i="43" s="1"/>
  <c r="G117" i="43" a="1"/>
  <c r="G117" i="43" s="1"/>
  <c r="S118" i="43" a="1"/>
  <c r="S118" i="43" s="1"/>
  <c r="T91" i="43"/>
  <c r="T92" i="43"/>
  <c r="C125" i="43"/>
  <c r="A123" i="43"/>
  <c r="A124" i="43" s="1"/>
  <c r="B123" i="43"/>
  <c r="B124" i="43" s="1"/>
  <c r="K116" i="43" a="1"/>
  <c r="K116" i="43" s="1"/>
  <c r="R117" i="43" a="1"/>
  <c r="R117" i="43" s="1"/>
  <c r="N118" i="43" a="1"/>
  <c r="N118" i="43" s="1"/>
  <c r="I117" i="43" a="1"/>
  <c r="I117" i="43" s="1"/>
  <c r="N117" i="43" a="1"/>
  <c r="N117" i="43" s="1"/>
  <c r="S117" i="43" a="1"/>
  <c r="S117" i="43" s="1"/>
  <c r="L117" i="43" a="1"/>
  <c r="L117" i="43" s="1"/>
  <c r="F116" i="43" a="1"/>
  <c r="F116" i="43" s="1"/>
  <c r="P116" i="43" a="1"/>
  <c r="P116" i="43" s="1"/>
  <c r="M116" i="43" a="1"/>
  <c r="M116" i="43" s="1"/>
  <c r="K118" i="43" a="1"/>
  <c r="K118" i="43" s="1"/>
  <c r="A145" i="43"/>
  <c r="A146" i="43" s="1"/>
  <c r="B145" i="43"/>
  <c r="B146" i="43" s="1"/>
  <c r="C147" i="43"/>
  <c r="C158" i="43"/>
  <c r="C136" i="43"/>
  <c r="A134" i="43"/>
  <c r="A135" i="43" s="1"/>
  <c r="B134" i="43"/>
  <c r="B135" i="43" s="1"/>
  <c r="L104" i="43" a="1"/>
  <c r="L104" i="43" s="1"/>
  <c r="S104" i="43" a="1"/>
  <c r="S104" i="43" s="1"/>
  <c r="A136" i="43" l="1"/>
  <c r="A137" i="43" s="1"/>
  <c r="C138" i="43"/>
  <c r="B136" i="43"/>
  <c r="B137" i="43" s="1"/>
  <c r="A147" i="43"/>
  <c r="A148" i="43" s="1"/>
  <c r="C149" i="43"/>
  <c r="B147" i="43"/>
  <c r="B148" i="43" s="1"/>
  <c r="C127" i="43"/>
  <c r="A125" i="43"/>
  <c r="A126" i="43" s="1"/>
  <c r="B125" i="43"/>
  <c r="B126" i="43" s="1"/>
  <c r="T104" i="43"/>
  <c r="C171" i="43"/>
  <c r="B158" i="43"/>
  <c r="B159" i="43" s="1"/>
  <c r="C160" i="43"/>
  <c r="A158" i="43"/>
  <c r="A159" i="43" s="1"/>
  <c r="A114" i="43"/>
  <c r="B114" i="43"/>
  <c r="B115" i="43" s="1"/>
  <c r="B116" i="43" s="1"/>
  <c r="B117" i="43" s="1"/>
  <c r="B118" i="43" s="1"/>
  <c r="F118" i="43" a="1"/>
  <c r="F118" i="43" s="1"/>
  <c r="K117" i="43" a="1"/>
  <c r="K117" i="43" s="1"/>
  <c r="E117" i="43" a="1"/>
  <c r="E117" i="43" s="1"/>
  <c r="G116" i="43" a="1"/>
  <c r="G116" i="43" s="1"/>
  <c r="R116" i="43" a="1"/>
  <c r="R116" i="43" s="1"/>
  <c r="O116" i="43" a="1"/>
  <c r="O116" i="43" s="1"/>
  <c r="Q117" i="43" a="1"/>
  <c r="Q117" i="43" s="1"/>
  <c r="F117" i="43" a="1"/>
  <c r="F117" i="43" s="1"/>
  <c r="J117" i="43" a="1"/>
  <c r="J117" i="43" s="1"/>
  <c r="S116" i="43" a="1"/>
  <c r="S116" i="43" s="1"/>
  <c r="I116" i="43" a="1"/>
  <c r="I116" i="43" s="1"/>
  <c r="M118" i="43" a="1"/>
  <c r="M118" i="43" s="1"/>
  <c r="E118" i="43" a="1"/>
  <c r="E118" i="43" s="1"/>
  <c r="T118" i="43" s="1"/>
  <c r="P117" i="43" a="1"/>
  <c r="P117" i="43" s="1"/>
  <c r="H118" i="43" a="1"/>
  <c r="H118" i="43" s="1"/>
  <c r="T116" i="43"/>
  <c r="T117" i="43" l="1"/>
  <c r="A115" i="43"/>
  <c r="B127" i="43"/>
  <c r="B128" i="43" s="1"/>
  <c r="B129" i="43" s="1"/>
  <c r="B130" i="43" s="1"/>
  <c r="B131" i="43" s="1"/>
  <c r="A127" i="43"/>
  <c r="A128" i="43" s="1"/>
  <c r="A129" i="43" s="1"/>
  <c r="A130" i="43" s="1"/>
  <c r="A131" i="43" s="1"/>
  <c r="H129" i="43" a="1"/>
  <c r="H129" i="43" s="1"/>
  <c r="I130" i="43" a="1"/>
  <c r="I130" i="43" s="1"/>
  <c r="L131" i="43" a="1"/>
  <c r="L131" i="43" s="1"/>
  <c r="G131" i="43" a="1"/>
  <c r="G131" i="43" s="1"/>
  <c r="Q129" i="43" a="1"/>
  <c r="Q129" i="43" s="1"/>
  <c r="F130" i="43" a="1"/>
  <c r="F130" i="43" s="1"/>
  <c r="R131" i="43" a="1"/>
  <c r="R131" i="43" s="1"/>
  <c r="E131" i="43" a="1"/>
  <c r="E131" i="43" s="1"/>
  <c r="S131" i="43" a="1"/>
  <c r="S131" i="43" s="1"/>
  <c r="M131" i="43" a="1"/>
  <c r="M131" i="43" s="1"/>
  <c r="Q130" i="43" a="1"/>
  <c r="Q130" i="43" s="1"/>
  <c r="J129" i="43" a="1"/>
  <c r="J129" i="43" s="1"/>
  <c r="S130" i="43" a="1"/>
  <c r="S130" i="43" s="1"/>
  <c r="H131" i="43" a="1"/>
  <c r="H131" i="43" s="1"/>
  <c r="N130" i="43" a="1"/>
  <c r="N130" i="43" s="1"/>
  <c r="R130" i="43" a="1"/>
  <c r="R130" i="43" s="1"/>
  <c r="H130" i="43" a="1"/>
  <c r="H130" i="43" s="1"/>
  <c r="J131" i="43" a="1"/>
  <c r="J131" i="43" s="1"/>
  <c r="R129" i="43" a="1"/>
  <c r="R129" i="43" s="1"/>
  <c r="E130" i="43" a="1"/>
  <c r="E130" i="43" s="1"/>
  <c r="L130" i="43" a="1"/>
  <c r="L130" i="43" s="1"/>
  <c r="P131" i="43" a="1"/>
  <c r="P131" i="43" s="1"/>
  <c r="M130" i="43" a="1"/>
  <c r="M130" i="43" s="1"/>
  <c r="N131" i="43" a="1"/>
  <c r="N131" i="43" s="1"/>
  <c r="N129" i="43" a="1"/>
  <c r="N129" i="43" s="1"/>
  <c r="E129" i="43" a="1"/>
  <c r="E129" i="43" s="1"/>
  <c r="I131" i="43" a="1"/>
  <c r="I131" i="43" s="1"/>
  <c r="S129" i="43" a="1"/>
  <c r="S129" i="43" s="1"/>
  <c r="P129" i="43" a="1"/>
  <c r="P129" i="43" s="1"/>
  <c r="O129" i="43" a="1"/>
  <c r="O129" i="43" s="1"/>
  <c r="K131" i="43" a="1"/>
  <c r="K131" i="43" s="1"/>
  <c r="K130" i="43" a="1"/>
  <c r="K130" i="43" s="1"/>
  <c r="F129" i="43" a="1"/>
  <c r="F129" i="43" s="1"/>
  <c r="O130" i="43" a="1"/>
  <c r="O130" i="43" s="1"/>
  <c r="O131" i="43" a="1"/>
  <c r="O131" i="43" s="1"/>
  <c r="K129" i="43" a="1"/>
  <c r="K129" i="43" s="1"/>
  <c r="P130" i="43" a="1"/>
  <c r="P130" i="43" s="1"/>
  <c r="G130" i="43" a="1"/>
  <c r="G130" i="43" s="1"/>
  <c r="F131" i="43" a="1"/>
  <c r="F131" i="43" s="1"/>
  <c r="G129" i="43" a="1"/>
  <c r="G129" i="43" s="1"/>
  <c r="Q131" i="43" a="1"/>
  <c r="Q131" i="43" s="1"/>
  <c r="L129" i="43" a="1"/>
  <c r="L129" i="43" s="1"/>
  <c r="J130" i="43" a="1"/>
  <c r="J130" i="43" s="1"/>
  <c r="I129" i="43" a="1"/>
  <c r="I129" i="43" s="1"/>
  <c r="M129" i="43" a="1"/>
  <c r="M129" i="43" s="1"/>
  <c r="A149" i="43"/>
  <c r="A150" i="43" s="1"/>
  <c r="C151" i="43"/>
  <c r="B149" i="43"/>
  <c r="B150" i="43" s="1"/>
  <c r="C162" i="43"/>
  <c r="B160" i="43"/>
  <c r="B161" i="43" s="1"/>
  <c r="A160" i="43"/>
  <c r="A161" i="43" s="1"/>
  <c r="C140" i="43"/>
  <c r="A138" i="43"/>
  <c r="A139" i="43" s="1"/>
  <c r="B138" i="43"/>
  <c r="B139" i="43" s="1"/>
  <c r="C184" i="43"/>
  <c r="S182" i="43" a="1"/>
  <c r="S182" i="43" s="1"/>
  <c r="C173" i="43"/>
  <c r="C175" i="43" s="1"/>
  <c r="C177" i="43" s="1"/>
  <c r="C179" i="43" s="1"/>
  <c r="K181" i="43" a="1"/>
  <c r="K181" i="43" s="1"/>
  <c r="H183" i="43" a="1"/>
  <c r="H183" i="43" s="1"/>
  <c r="L183" i="43" a="1"/>
  <c r="L183" i="43" s="1"/>
  <c r="P183" i="43" a="1"/>
  <c r="P183" i="43" s="1"/>
  <c r="E181" i="43" a="1"/>
  <c r="E181" i="43" s="1"/>
  <c r="M181" i="43" a="1"/>
  <c r="M181" i="43" s="1"/>
  <c r="I182" i="43" a="1"/>
  <c r="I182" i="43" s="1"/>
  <c r="M182" i="43" a="1"/>
  <c r="M182" i="43" s="1"/>
  <c r="Q182" i="43" a="1"/>
  <c r="Q182" i="43" s="1"/>
  <c r="G181" i="43" a="1"/>
  <c r="G181" i="43" s="1"/>
  <c r="O181" i="43" a="1"/>
  <c r="O181" i="43" s="1"/>
  <c r="F183" i="43" a="1"/>
  <c r="F183" i="43" s="1"/>
  <c r="J183" i="43" a="1"/>
  <c r="J183" i="43" s="1"/>
  <c r="N183" i="43" a="1"/>
  <c r="N183" i="43" s="1"/>
  <c r="R183" i="43" a="1"/>
  <c r="R183" i="43" s="1"/>
  <c r="P182" i="43" l="1" a="1"/>
  <c r="P182" i="43" s="1"/>
  <c r="K182" i="43" a="1"/>
  <c r="K182" i="43" s="1"/>
  <c r="H182" i="43" a="1"/>
  <c r="H182" i="43" s="1"/>
  <c r="Q181" i="43" a="1"/>
  <c r="Q181" i="43" s="1"/>
  <c r="S181" i="43" a="1"/>
  <c r="S181" i="43" s="1"/>
  <c r="O182" i="43" a="1"/>
  <c r="O182" i="43" s="1"/>
  <c r="I181" i="43" a="1"/>
  <c r="I181" i="43" s="1"/>
  <c r="N182" i="43" a="1"/>
  <c r="N182" i="43" s="1"/>
  <c r="F182" i="43" a="1"/>
  <c r="F182" i="43" s="1"/>
  <c r="M183" i="43" a="1"/>
  <c r="M183" i="43" s="1"/>
  <c r="E183" i="43" a="1"/>
  <c r="E183" i="43" s="1"/>
  <c r="L181" i="43" a="1"/>
  <c r="L181" i="43" s="1"/>
  <c r="E182" i="43" a="1"/>
  <c r="E182" i="43" s="1"/>
  <c r="B140" i="43"/>
  <c r="B141" i="43" s="1"/>
  <c r="B142" i="43" s="1"/>
  <c r="B143" i="43" s="1"/>
  <c r="B144" i="43" s="1"/>
  <c r="A140" i="43"/>
  <c r="A141" i="43" s="1"/>
  <c r="A142" i="43" s="1"/>
  <c r="A143" i="43" s="1"/>
  <c r="A144" i="43" s="1"/>
  <c r="N144" i="43" a="1"/>
  <c r="N144" i="43" s="1"/>
  <c r="F144" i="43" a="1"/>
  <c r="F144" i="43" s="1"/>
  <c r="N143" i="43" a="1"/>
  <c r="N143" i="43" s="1"/>
  <c r="R142" i="43" a="1"/>
  <c r="R142" i="43" s="1"/>
  <c r="L143" i="43" a="1"/>
  <c r="L143" i="43" s="1"/>
  <c r="R144" i="43" a="1"/>
  <c r="R144" i="43" s="1"/>
  <c r="M143" i="43" a="1"/>
  <c r="M143" i="43" s="1"/>
  <c r="G144" i="43" a="1"/>
  <c r="G144" i="43" s="1"/>
  <c r="Q143" i="43" a="1"/>
  <c r="Q143" i="43" s="1"/>
  <c r="J143" i="43" a="1"/>
  <c r="J143" i="43" s="1"/>
  <c r="Q142" i="43" a="1"/>
  <c r="Q142" i="43" s="1"/>
  <c r="S142" i="43" a="1"/>
  <c r="S142" i="43" s="1"/>
  <c r="Q144" i="43" a="1"/>
  <c r="Q144" i="43" s="1"/>
  <c r="I144" i="43" a="1"/>
  <c r="I144" i="43" s="1"/>
  <c r="P143" i="43" a="1"/>
  <c r="P143" i="43" s="1"/>
  <c r="K143" i="43" a="1"/>
  <c r="K143" i="43" s="1"/>
  <c r="S144" i="43" a="1"/>
  <c r="S144" i="43" s="1"/>
  <c r="N142" i="43" a="1"/>
  <c r="N142" i="43" s="1"/>
  <c r="O144" i="43" a="1"/>
  <c r="O144" i="43" s="1"/>
  <c r="F143" i="43" a="1"/>
  <c r="F143" i="43" s="1"/>
  <c r="I143" i="43" a="1"/>
  <c r="I143" i="43" s="1"/>
  <c r="H144" i="43" a="1"/>
  <c r="H144" i="43" s="1"/>
  <c r="M144" i="43" a="1"/>
  <c r="M144" i="43" s="1"/>
  <c r="E143" i="43" a="1"/>
  <c r="E143" i="43" s="1"/>
  <c r="G143" i="43" a="1"/>
  <c r="G143" i="43" s="1"/>
  <c r="J142" i="43" a="1"/>
  <c r="J142" i="43" s="1"/>
  <c r="L144" i="43" a="1"/>
  <c r="L144" i="43" s="1"/>
  <c r="H143" i="43" a="1"/>
  <c r="H143" i="43" s="1"/>
  <c r="E144" i="43" a="1"/>
  <c r="E144" i="43" s="1"/>
  <c r="L142" i="43" a="1"/>
  <c r="L142" i="43" s="1"/>
  <c r="I142" i="43" a="1"/>
  <c r="I142" i="43" s="1"/>
  <c r="K142" i="43" a="1"/>
  <c r="K142" i="43" s="1"/>
  <c r="S143" i="43" a="1"/>
  <c r="S143" i="43" s="1"/>
  <c r="F142" i="43" a="1"/>
  <c r="F142" i="43" s="1"/>
  <c r="P142" i="43" a="1"/>
  <c r="P142" i="43" s="1"/>
  <c r="O142" i="43" a="1"/>
  <c r="O142" i="43" s="1"/>
  <c r="R143" i="43" a="1"/>
  <c r="R143" i="43" s="1"/>
  <c r="K144" i="43" a="1"/>
  <c r="K144" i="43" s="1"/>
  <c r="P144" i="43" a="1"/>
  <c r="P144" i="43" s="1"/>
  <c r="O143" i="43" a="1"/>
  <c r="O143" i="43" s="1"/>
  <c r="G142" i="43" a="1"/>
  <c r="G142" i="43" s="1"/>
  <c r="M142" i="43" a="1"/>
  <c r="M142" i="43" s="1"/>
  <c r="E142" i="43" a="1"/>
  <c r="E142" i="43" s="1"/>
  <c r="J144" i="43" a="1"/>
  <c r="J144" i="43" s="1"/>
  <c r="H142" i="43" a="1"/>
  <c r="H142" i="43" s="1"/>
  <c r="C164" i="43"/>
  <c r="B162" i="43"/>
  <c r="B163" i="43" s="1"/>
  <c r="A162" i="43"/>
  <c r="A163" i="43" s="1"/>
  <c r="T131" i="43"/>
  <c r="C197" i="43"/>
  <c r="C186" i="43"/>
  <c r="C188" i="43" s="1"/>
  <c r="C190" i="43" s="1"/>
  <c r="C192" i="43" s="1"/>
  <c r="S194" i="43" a="1"/>
  <c r="S194" i="43" s="1"/>
  <c r="S196" i="43" a="1"/>
  <c r="S196" i="43" s="1"/>
  <c r="S195" i="43" a="1"/>
  <c r="S195" i="43" s="1"/>
  <c r="E194" i="43" a="1"/>
  <c r="E194" i="43" s="1"/>
  <c r="M194" i="43" a="1"/>
  <c r="M194" i="43" s="1"/>
  <c r="Q194" i="43" a="1"/>
  <c r="Q194" i="43" s="1"/>
  <c r="G196" i="43" a="1"/>
  <c r="G196" i="43" s="1"/>
  <c r="O196" i="43" a="1"/>
  <c r="O196" i="43" s="1"/>
  <c r="R196" i="43" a="1"/>
  <c r="R196" i="43" s="1"/>
  <c r="L182" i="43" a="1"/>
  <c r="L182" i="43" s="1"/>
  <c r="S183" i="43" a="1"/>
  <c r="S183" i="43" s="1"/>
  <c r="K183" i="43" a="1"/>
  <c r="K183" i="43" s="1"/>
  <c r="R181" i="43" a="1"/>
  <c r="R181" i="43" s="1"/>
  <c r="J181" i="43" a="1"/>
  <c r="J181" i="43" s="1"/>
  <c r="C153" i="43"/>
  <c r="N155" i="43" s="1" a="1"/>
  <c r="N155" i="43" s="1"/>
  <c r="A151" i="43"/>
  <c r="A152" i="43" s="1"/>
  <c r="B151" i="43"/>
  <c r="B152" i="43" s="1"/>
  <c r="O155" i="43" a="1"/>
  <c r="O155" i="43" s="1"/>
  <c r="Q155" i="43" a="1"/>
  <c r="Q155" i="43" s="1"/>
  <c r="O156" i="43" a="1"/>
  <c r="O156" i="43" s="1"/>
  <c r="E156" i="43" a="1"/>
  <c r="E156" i="43" s="1"/>
  <c r="A116" i="43"/>
  <c r="G182" i="43" a="1"/>
  <c r="G182" i="43" s="1"/>
  <c r="R182" i="43" a="1"/>
  <c r="R182" i="43" s="1"/>
  <c r="J182" i="43" a="1"/>
  <c r="J182" i="43" s="1"/>
  <c r="Q183" i="43" a="1"/>
  <c r="Q183" i="43" s="1"/>
  <c r="I183" i="43" a="1"/>
  <c r="I183" i="43" s="1"/>
  <c r="P181" i="43" a="1"/>
  <c r="P181" i="43" s="1"/>
  <c r="H181" i="43" a="1"/>
  <c r="H181" i="43" s="1"/>
  <c r="T130" i="43"/>
  <c r="O183" i="43" a="1"/>
  <c r="O183" i="43" s="1"/>
  <c r="G183" i="43" a="1"/>
  <c r="G183" i="43" s="1"/>
  <c r="N181" i="43" a="1"/>
  <c r="N181" i="43" s="1"/>
  <c r="F181" i="43" a="1"/>
  <c r="F181" i="43" s="1"/>
  <c r="T129" i="43"/>
  <c r="T181" i="43" l="1"/>
  <c r="A117" i="43"/>
  <c r="A153" i="43"/>
  <c r="A154" i="43" s="1"/>
  <c r="A155" i="43" s="1"/>
  <c r="A156" i="43" s="1"/>
  <c r="A157" i="43" s="1"/>
  <c r="B153" i="43"/>
  <c r="B154" i="43" s="1"/>
  <c r="B155" i="43" s="1"/>
  <c r="B156" i="43" s="1"/>
  <c r="B157" i="43" s="1"/>
  <c r="S156" i="43" a="1"/>
  <c r="S156" i="43" s="1"/>
  <c r="I155" i="43" a="1"/>
  <c r="I155" i="43" s="1"/>
  <c r="R156" i="43" a="1"/>
  <c r="R156" i="43" s="1"/>
  <c r="H155" i="43" a="1"/>
  <c r="H155" i="43" s="1"/>
  <c r="Q156" i="43" a="1"/>
  <c r="Q156" i="43" s="1"/>
  <c r="N156" i="43" a="1"/>
  <c r="N156" i="43" s="1"/>
  <c r="H157" i="43" a="1"/>
  <c r="H157" i="43" s="1"/>
  <c r="H156" i="43" a="1"/>
  <c r="H156" i="43" s="1"/>
  <c r="F155" i="43" a="1"/>
  <c r="F155" i="43" s="1"/>
  <c r="I156" i="43" a="1"/>
  <c r="I156" i="43" s="1"/>
  <c r="E155" i="43" a="1"/>
  <c r="E155" i="43" s="1"/>
  <c r="M156" i="43" a="1"/>
  <c r="M156" i="43" s="1"/>
  <c r="R157" i="43" a="1"/>
  <c r="R157" i="43" s="1"/>
  <c r="P156" i="43" a="1"/>
  <c r="P156" i="43" s="1"/>
  <c r="M155" i="43" a="1"/>
  <c r="M155" i="43" s="1"/>
  <c r="G157" i="43" a="1"/>
  <c r="G157" i="43" s="1"/>
  <c r="O157" i="43" a="1"/>
  <c r="O157" i="43" s="1"/>
  <c r="L156" i="43" a="1"/>
  <c r="L156" i="43" s="1"/>
  <c r="G156" i="43" a="1"/>
  <c r="G156" i="43" s="1"/>
  <c r="N157" i="43" a="1"/>
  <c r="N157" i="43" s="1"/>
  <c r="K156" i="43" a="1"/>
  <c r="K156" i="43" s="1"/>
  <c r="P157" i="43" a="1"/>
  <c r="P157" i="43" s="1"/>
  <c r="J156" i="43" a="1"/>
  <c r="J156" i="43" s="1"/>
  <c r="M157" i="43" a="1"/>
  <c r="M157" i="43" s="1"/>
  <c r="F157" i="43" a="1"/>
  <c r="F157" i="43" s="1"/>
  <c r="S157" i="43" a="1"/>
  <c r="S157" i="43" s="1"/>
  <c r="P155" i="43" a="1"/>
  <c r="P155" i="43" s="1"/>
  <c r="R155" i="43" a="1"/>
  <c r="R155" i="43" s="1"/>
  <c r="L157" i="43" a="1"/>
  <c r="L157" i="43" s="1"/>
  <c r="F156" i="43" a="1"/>
  <c r="F156" i="43" s="1"/>
  <c r="K155" i="43" a="1"/>
  <c r="K155" i="43" s="1"/>
  <c r="K157" i="43" a="1"/>
  <c r="K157" i="43" s="1"/>
  <c r="J155" i="43" a="1"/>
  <c r="J155" i="43" s="1"/>
  <c r="E157" i="43" a="1"/>
  <c r="E157" i="43" s="1"/>
  <c r="L155" i="43" a="1"/>
  <c r="L155" i="43" s="1"/>
  <c r="Q157" i="43" a="1"/>
  <c r="Q157" i="43" s="1"/>
  <c r="S155" i="43" a="1"/>
  <c r="S155" i="43" s="1"/>
  <c r="J157" i="43" a="1"/>
  <c r="J157" i="43" s="1"/>
  <c r="I157" i="43" a="1"/>
  <c r="I157" i="43" s="1"/>
  <c r="G155" i="43" a="1"/>
  <c r="G155" i="43" s="1"/>
  <c r="J196" i="43" a="1"/>
  <c r="J196" i="43" s="1"/>
  <c r="I194" i="43" a="1"/>
  <c r="I194" i="43" s="1"/>
  <c r="I196" i="43" a="1"/>
  <c r="I196" i="43" s="1"/>
  <c r="G195" i="43" a="1"/>
  <c r="G195" i="43" s="1"/>
  <c r="F196" i="43" a="1"/>
  <c r="F196" i="43" s="1"/>
  <c r="G194" i="43" a="1"/>
  <c r="G194" i="43" s="1"/>
  <c r="H196" i="43" a="1"/>
  <c r="H196" i="43" s="1"/>
  <c r="E195" i="43" a="1"/>
  <c r="E195" i="43" s="1"/>
  <c r="N195" i="43" a="1"/>
  <c r="N195" i="43" s="1"/>
  <c r="F195" i="43" a="1"/>
  <c r="F195" i="43" s="1"/>
  <c r="N194" i="43" a="1"/>
  <c r="N194" i="43" s="1"/>
  <c r="F194" i="43" a="1"/>
  <c r="F194" i="43" s="1"/>
  <c r="T143" i="43"/>
  <c r="T183" i="43"/>
  <c r="T156" i="43"/>
  <c r="Q195" i="43" a="1"/>
  <c r="Q195" i="43" s="1"/>
  <c r="C199" i="43"/>
  <c r="C201" i="43" s="1"/>
  <c r="C203" i="43" s="1"/>
  <c r="C205" i="43" s="1"/>
  <c r="N207" i="43" a="1"/>
  <c r="N207" i="43" s="1"/>
  <c r="S208" i="43" a="1"/>
  <c r="S208" i="43" s="1"/>
  <c r="E209" i="43" a="1"/>
  <c r="E209" i="43" s="1"/>
  <c r="K209" i="43" a="1"/>
  <c r="K209" i="43" s="1"/>
  <c r="M209" i="43" a="1"/>
  <c r="M209" i="43" s="1"/>
  <c r="O209" i="43" a="1"/>
  <c r="O209" i="43" s="1"/>
  <c r="Q209" i="43" a="1"/>
  <c r="Q209" i="43" s="1"/>
  <c r="S209" i="43" a="1"/>
  <c r="S209" i="43" s="1"/>
  <c r="G207" i="43" a="1"/>
  <c r="G207" i="43" s="1"/>
  <c r="L207" i="43" a="1"/>
  <c r="L207" i="43" s="1"/>
  <c r="O207" i="43" a="1"/>
  <c r="O207" i="43" s="1"/>
  <c r="I208" i="43" a="1"/>
  <c r="I208" i="43" s="1"/>
  <c r="Q208" i="43" a="1"/>
  <c r="Q208" i="43" s="1"/>
  <c r="C210" i="43"/>
  <c r="E207" i="43" a="1"/>
  <c r="E207" i="43" s="1"/>
  <c r="J207" i="43" a="1"/>
  <c r="J207" i="43" s="1"/>
  <c r="M207" i="43" a="1"/>
  <c r="M207" i="43" s="1"/>
  <c r="R207" i="43" a="1"/>
  <c r="R207" i="43" s="1"/>
  <c r="G208" i="43" a="1"/>
  <c r="G208" i="43" s="1"/>
  <c r="O208" i="43" a="1"/>
  <c r="O208" i="43" s="1"/>
  <c r="F209" i="43" a="1"/>
  <c r="F209" i="43" s="1"/>
  <c r="H209" i="43" a="1"/>
  <c r="H209" i="43" s="1"/>
  <c r="J209" i="43" a="1"/>
  <c r="J209" i="43" s="1"/>
  <c r="L209" i="43" a="1"/>
  <c r="L209" i="43" s="1"/>
  <c r="N209" i="43" a="1"/>
  <c r="N209" i="43" s="1"/>
  <c r="P209" i="43" a="1"/>
  <c r="P209" i="43" s="1"/>
  <c r="R209" i="43" a="1"/>
  <c r="R209" i="43" s="1"/>
  <c r="K207" i="43" a="1"/>
  <c r="K207" i="43" s="1"/>
  <c r="E208" i="43" a="1"/>
  <c r="E208" i="43" s="1"/>
  <c r="P207" i="43" a="1"/>
  <c r="P207" i="43" s="1"/>
  <c r="S207" i="43" a="1"/>
  <c r="S207" i="43" s="1"/>
  <c r="M208" i="43" a="1"/>
  <c r="M208" i="43" s="1"/>
  <c r="L195" i="43" a="1"/>
  <c r="L195" i="43" s="1"/>
  <c r="E196" i="43" a="1"/>
  <c r="E196" i="43" s="1"/>
  <c r="L194" i="43" a="1"/>
  <c r="L194" i="43" s="1"/>
  <c r="T142" i="43"/>
  <c r="Q196" i="43" a="1"/>
  <c r="Q196" i="43" s="1"/>
  <c r="O195" i="43" a="1"/>
  <c r="O195" i="43" s="1"/>
  <c r="N196" i="43" a="1"/>
  <c r="N196" i="43" s="1"/>
  <c r="O194" i="43" a="1"/>
  <c r="O194" i="43" s="1"/>
  <c r="P196" i="43" a="1"/>
  <c r="P196" i="43" s="1"/>
  <c r="M195" i="43" a="1"/>
  <c r="M195" i="43" s="1"/>
  <c r="R195" i="43" a="1"/>
  <c r="R195" i="43" s="1"/>
  <c r="J195" i="43" a="1"/>
  <c r="J195" i="43" s="1"/>
  <c r="R194" i="43" a="1"/>
  <c r="R194" i="43" s="1"/>
  <c r="J194" i="43" a="1"/>
  <c r="J194" i="43" s="1"/>
  <c r="C166" i="43"/>
  <c r="M169" i="43" s="1" a="1"/>
  <c r="M169" i="43" s="1"/>
  <c r="A164" i="43"/>
  <c r="A165" i="43" s="1"/>
  <c r="B164" i="43"/>
  <c r="B165" i="43" s="1"/>
  <c r="T144" i="43"/>
  <c r="T182" i="43"/>
  <c r="L196" i="43" a="1"/>
  <c r="L196" i="43" s="1"/>
  <c r="K195" i="43" a="1"/>
  <c r="K195" i="43" s="1"/>
  <c r="K196" i="43" a="1"/>
  <c r="K196" i="43" s="1"/>
  <c r="K194" i="43" a="1"/>
  <c r="K194" i="43" s="1"/>
  <c r="M196" i="43" a="1"/>
  <c r="M196" i="43" s="1"/>
  <c r="I195" i="43" a="1"/>
  <c r="I195" i="43" s="1"/>
  <c r="P195" i="43" a="1"/>
  <c r="P195" i="43" s="1"/>
  <c r="H195" i="43" a="1"/>
  <c r="H195" i="43" s="1"/>
  <c r="P194" i="43" a="1"/>
  <c r="P194" i="43" s="1"/>
  <c r="H194" i="43" a="1"/>
  <c r="H194" i="43" s="1"/>
  <c r="T194" i="43" s="1"/>
  <c r="E168" i="43" l="1" a="1"/>
  <c r="E168" i="43" s="1"/>
  <c r="I207" i="43" a="1"/>
  <c r="I207" i="43" s="1"/>
  <c r="R208" i="43" a="1"/>
  <c r="R208" i="43" s="1"/>
  <c r="J208" i="43" a="1"/>
  <c r="J208" i="43" s="1"/>
  <c r="I168" i="43" a="1"/>
  <c r="I168" i="43" s="1"/>
  <c r="B166" i="43"/>
  <c r="B167" i="43" s="1"/>
  <c r="B168" i="43" s="1"/>
  <c r="B169" i="43" s="1"/>
  <c r="B170" i="43" s="1"/>
  <c r="B171" i="43" s="1"/>
  <c r="B172" i="43" s="1"/>
  <c r="B173" i="43" s="1"/>
  <c r="B174" i="43" s="1"/>
  <c r="B175" i="43" s="1"/>
  <c r="B176" i="43" s="1"/>
  <c r="B177" i="43" s="1"/>
  <c r="B178" i="43" s="1"/>
  <c r="B179" i="43" s="1"/>
  <c r="B180" i="43" s="1"/>
  <c r="B181" i="43" s="1"/>
  <c r="B182" i="43" s="1"/>
  <c r="B183" i="43" s="1"/>
  <c r="B184" i="43" s="1"/>
  <c r="B185" i="43" s="1"/>
  <c r="B186" i="43" s="1"/>
  <c r="B187" i="43" s="1"/>
  <c r="B188" i="43" s="1"/>
  <c r="B189" i="43" s="1"/>
  <c r="B190" i="43" s="1"/>
  <c r="B191" i="43" s="1"/>
  <c r="B192" i="43" s="1"/>
  <c r="B193" i="43" s="1"/>
  <c r="B194" i="43" s="1"/>
  <c r="B195" i="43" s="1"/>
  <c r="B196" i="43" s="1"/>
  <c r="B197" i="43" s="1"/>
  <c r="B198" i="43" s="1"/>
  <c r="B199" i="43" s="1"/>
  <c r="B200" i="43" s="1"/>
  <c r="B201" i="43" s="1"/>
  <c r="B202" i="43" s="1"/>
  <c r="B203" i="43" s="1"/>
  <c r="B204" i="43" s="1"/>
  <c r="B205" i="43" s="1"/>
  <c r="B206" i="43" s="1"/>
  <c r="B207" i="43" s="1"/>
  <c r="B208" i="43" s="1"/>
  <c r="B209" i="43" s="1"/>
  <c r="B210" i="43" s="1"/>
  <c r="B211" i="43" s="1"/>
  <c r="A166" i="43"/>
  <c r="A167" i="43" s="1"/>
  <c r="A168" i="43" s="1"/>
  <c r="A169" i="43" s="1"/>
  <c r="A170" i="43" s="1"/>
  <c r="A171" i="43" s="1"/>
  <c r="A172" i="43" s="1"/>
  <c r="A173" i="43" s="1"/>
  <c r="A174" i="43" s="1"/>
  <c r="A175" i="43" s="1"/>
  <c r="A176" i="43" s="1"/>
  <c r="A177" i="43" s="1"/>
  <c r="A178" i="43" s="1"/>
  <c r="A179" i="43" s="1"/>
  <c r="A180" i="43" s="1"/>
  <c r="A181" i="43" s="1"/>
  <c r="A182" i="43" s="1"/>
  <c r="A183" i="43" s="1"/>
  <c r="A184" i="43" s="1"/>
  <c r="A185" i="43" s="1"/>
  <c r="A186" i="43" s="1"/>
  <c r="A187" i="43" s="1"/>
  <c r="A188" i="43" s="1"/>
  <c r="A189" i="43" s="1"/>
  <c r="A190" i="43" s="1"/>
  <c r="A191" i="43" s="1"/>
  <c r="A192" i="43" s="1"/>
  <c r="A193" i="43" s="1"/>
  <c r="A194" i="43" s="1"/>
  <c r="A195" i="43" s="1"/>
  <c r="A196" i="43" s="1"/>
  <c r="A197" i="43" s="1"/>
  <c r="A198" i="43" s="1"/>
  <c r="A199" i="43" s="1"/>
  <c r="A200" i="43" s="1"/>
  <c r="A201" i="43" s="1"/>
  <c r="A202" i="43" s="1"/>
  <c r="A203" i="43" s="1"/>
  <c r="A204" i="43" s="1"/>
  <c r="A205" i="43" s="1"/>
  <c r="A206" i="43" s="1"/>
  <c r="A207" i="43" s="1"/>
  <c r="A208" i="43" s="1"/>
  <c r="A209" i="43" s="1"/>
  <c r="A210" i="43" s="1"/>
  <c r="A211" i="43" s="1"/>
  <c r="I170" i="43" a="1"/>
  <c r="I170" i="43" s="1"/>
  <c r="P170" i="43" a="1"/>
  <c r="P170" i="43" s="1"/>
  <c r="E169" i="43" a="1"/>
  <c r="E169" i="43" s="1"/>
  <c r="O168" i="43" a="1"/>
  <c r="O168" i="43" s="1"/>
  <c r="Q168" i="43" a="1"/>
  <c r="Q168" i="43" s="1"/>
  <c r="N169" i="43" a="1"/>
  <c r="N169" i="43" s="1"/>
  <c r="L169" i="43" a="1"/>
  <c r="L169" i="43" s="1"/>
  <c r="K168" i="43" a="1"/>
  <c r="K168" i="43" s="1"/>
  <c r="H168" i="43" a="1"/>
  <c r="H168" i="43" s="1"/>
  <c r="J168" i="43" a="1"/>
  <c r="J168" i="43" s="1"/>
  <c r="L170" i="43" a="1"/>
  <c r="L170" i="43" s="1"/>
  <c r="R169" i="43" a="1"/>
  <c r="R169" i="43" s="1"/>
  <c r="J169" i="43" a="1"/>
  <c r="J169" i="43" s="1"/>
  <c r="G168" i="43" a="1"/>
  <c r="G168" i="43" s="1"/>
  <c r="K170" i="43" a="1"/>
  <c r="K170" i="43" s="1"/>
  <c r="F169" i="43" a="1"/>
  <c r="F169" i="43" s="1"/>
  <c r="N168" i="43" a="1"/>
  <c r="N168" i="43" s="1"/>
  <c r="P168" i="43" a="1"/>
  <c r="P168" i="43" s="1"/>
  <c r="G170" i="43" a="1"/>
  <c r="G170" i="43" s="1"/>
  <c r="R168" i="43" a="1"/>
  <c r="R168" i="43" s="1"/>
  <c r="M170" i="43" a="1"/>
  <c r="M170" i="43" s="1"/>
  <c r="J170" i="43" a="1"/>
  <c r="J170" i="43" s="1"/>
  <c r="L168" i="43" a="1"/>
  <c r="L168" i="43" s="1"/>
  <c r="M168" i="43" a="1"/>
  <c r="M168" i="43" s="1"/>
  <c r="S169" i="43" a="1"/>
  <c r="S169" i="43" s="1"/>
  <c r="N170" i="43" a="1"/>
  <c r="N170" i="43" s="1"/>
  <c r="P169" i="43" a="1"/>
  <c r="P169" i="43" s="1"/>
  <c r="H169" i="43" a="1"/>
  <c r="H169" i="43" s="1"/>
  <c r="H170" i="43" a="1"/>
  <c r="H170" i="43" s="1"/>
  <c r="I169" i="43" a="1"/>
  <c r="I169" i="43" s="1"/>
  <c r="O170" i="43" a="1"/>
  <c r="O170" i="43" s="1"/>
  <c r="O169" i="43" a="1"/>
  <c r="O169" i="43" s="1"/>
  <c r="S170" i="43" a="1"/>
  <c r="S170" i="43" s="1"/>
  <c r="F168" i="43" a="1"/>
  <c r="F168" i="43" s="1"/>
  <c r="Q169" i="43" a="1"/>
  <c r="Q169" i="43" s="1"/>
  <c r="R170" i="43" a="1"/>
  <c r="R170" i="43" s="1"/>
  <c r="F170" i="43" a="1"/>
  <c r="F170" i="43" s="1"/>
  <c r="K169" i="43" a="1"/>
  <c r="K169" i="43" s="1"/>
  <c r="S168" i="43" a="1"/>
  <c r="S168" i="43" s="1"/>
  <c r="Q170" i="43" a="1"/>
  <c r="Q170" i="43" s="1"/>
  <c r="G169" i="43" a="1"/>
  <c r="G169" i="43" s="1"/>
  <c r="I209" i="43" a="1"/>
  <c r="I209" i="43" s="1"/>
  <c r="K208" i="43" a="1"/>
  <c r="K208" i="43" s="1"/>
  <c r="F207" i="43" a="1"/>
  <c r="F207" i="43" s="1"/>
  <c r="P208" i="43" a="1"/>
  <c r="P208" i="43" s="1"/>
  <c r="H208" i="43" a="1"/>
  <c r="H208" i="43" s="1"/>
  <c r="T195" i="43"/>
  <c r="T196" i="43"/>
  <c r="C223" i="43"/>
  <c r="C212" i="43"/>
  <c r="C214" i="43" s="1"/>
  <c r="C216" i="43" s="1"/>
  <c r="C218" i="43" s="1"/>
  <c r="S220" i="43" a="1"/>
  <c r="S220" i="43" s="1"/>
  <c r="R222" i="43" a="1"/>
  <c r="R222" i="43" s="1"/>
  <c r="S221" i="43" a="1"/>
  <c r="S221" i="43" s="1"/>
  <c r="G209" i="43" a="1"/>
  <c r="G209" i="43" s="1"/>
  <c r="Q207" i="43" a="1"/>
  <c r="Q207" i="43" s="1"/>
  <c r="H207" i="43" a="1"/>
  <c r="H207" i="43" s="1"/>
  <c r="N208" i="43" a="1"/>
  <c r="N208" i="43" s="1"/>
  <c r="F208" i="43" a="1"/>
  <c r="F208" i="43" s="1"/>
  <c r="T155" i="43"/>
  <c r="A118" i="43"/>
  <c r="T208" i="43"/>
  <c r="T209" i="43"/>
  <c r="L208" i="43" a="1"/>
  <c r="L208" i="43" s="1"/>
  <c r="T157" i="43"/>
  <c r="E170" i="43" a="1"/>
  <c r="E170" i="43" s="1"/>
  <c r="P222" i="43" l="1" a="1"/>
  <c r="P222" i="43" s="1"/>
  <c r="I220" i="43" a="1"/>
  <c r="I220" i="43" s="1"/>
  <c r="H221" i="43" a="1"/>
  <c r="H221" i="43" s="1"/>
  <c r="O221" i="43" a="1"/>
  <c r="O221" i="43" s="1"/>
  <c r="N222" i="43" a="1"/>
  <c r="N222" i="43" s="1"/>
  <c r="O220" i="43" a="1"/>
  <c r="O220" i="43" s="1"/>
  <c r="Q221" i="43" a="1"/>
  <c r="Q221" i="43" s="1"/>
  <c r="L222" i="43" a="1"/>
  <c r="L222" i="43" s="1"/>
  <c r="T207" i="43"/>
  <c r="A212" i="43"/>
  <c r="K221" i="43" a="1"/>
  <c r="K221" i="43" s="1"/>
  <c r="J222" i="43" a="1"/>
  <c r="J222" i="43" s="1"/>
  <c r="K220" i="43" a="1"/>
  <c r="K220" i="43" s="1"/>
  <c r="M221" i="43" a="1"/>
  <c r="M221" i="43" s="1"/>
  <c r="H222" i="43" a="1"/>
  <c r="H222" i="43" s="1"/>
  <c r="R221" i="43" a="1"/>
  <c r="R221" i="43" s="1"/>
  <c r="B212" i="43"/>
  <c r="B213" i="43" s="1"/>
  <c r="B214" i="43" s="1"/>
  <c r="B215" i="43" s="1"/>
  <c r="B216" i="43" s="1"/>
  <c r="B217" i="43" s="1"/>
  <c r="B218" i="43" s="1"/>
  <c r="B219" i="43" s="1"/>
  <c r="B220" i="43" s="1"/>
  <c r="B221" i="43" s="1"/>
  <c r="B222" i="43" s="1"/>
  <c r="B223" i="43" s="1"/>
  <c r="B224" i="43" s="1"/>
  <c r="G221" i="43" a="1"/>
  <c r="G221" i="43" s="1"/>
  <c r="F222" i="43" a="1"/>
  <c r="F222" i="43" s="1"/>
  <c r="G220" i="43" a="1"/>
  <c r="G220" i="43" s="1"/>
  <c r="I221" i="43" a="1"/>
  <c r="I221" i="43" s="1"/>
  <c r="M220" i="43" a="1"/>
  <c r="M220" i="43" s="1"/>
  <c r="P221" i="43" a="1"/>
  <c r="P221" i="43" s="1"/>
  <c r="O222" i="43" a="1"/>
  <c r="O222" i="43" s="1"/>
  <c r="G222" i="43" a="1"/>
  <c r="G222" i="43" s="1"/>
  <c r="N220" i="43" a="1"/>
  <c r="N220" i="43" s="1"/>
  <c r="F220" i="43" a="1"/>
  <c r="F220" i="43" s="1"/>
  <c r="T168" i="43"/>
  <c r="E220" i="43" a="1"/>
  <c r="E220" i="43" s="1"/>
  <c r="N221" i="43" a="1"/>
  <c r="N221" i="43" s="1"/>
  <c r="F221" i="43" a="1"/>
  <c r="F221" i="43" s="1"/>
  <c r="M222" i="43" a="1"/>
  <c r="M222" i="43" s="1"/>
  <c r="E222" i="43" a="1"/>
  <c r="E222" i="43" s="1"/>
  <c r="L220" i="43" a="1"/>
  <c r="L220" i="43" s="1"/>
  <c r="E221" i="43" a="1"/>
  <c r="E221" i="43" s="1"/>
  <c r="Q220" i="43" a="1"/>
  <c r="Q220" i="43" s="1"/>
  <c r="C236" i="43"/>
  <c r="C225" i="43"/>
  <c r="C227" i="43" s="1"/>
  <c r="C229" i="43" s="1"/>
  <c r="C231" i="43" s="1"/>
  <c r="E234" i="43" a="1"/>
  <c r="E234" i="43" s="1"/>
  <c r="O235" i="43" a="1"/>
  <c r="O235" i="43" s="1"/>
  <c r="N233" i="43" a="1"/>
  <c r="N233" i="43" s="1"/>
  <c r="E235" i="43" a="1"/>
  <c r="E235" i="43" s="1"/>
  <c r="L221" i="43" a="1"/>
  <c r="L221" i="43" s="1"/>
  <c r="S222" i="43" a="1"/>
  <c r="S222" i="43" s="1"/>
  <c r="K222" i="43" a="1"/>
  <c r="K222" i="43" s="1"/>
  <c r="R220" i="43" a="1"/>
  <c r="R220" i="43" s="1"/>
  <c r="J220" i="43" a="1"/>
  <c r="J220" i="43" s="1"/>
  <c r="J221" i="43" a="1"/>
  <c r="J221" i="43" s="1"/>
  <c r="Q222" i="43" a="1"/>
  <c r="Q222" i="43" s="1"/>
  <c r="I222" i="43" a="1"/>
  <c r="I222" i="43" s="1"/>
  <c r="P220" i="43" a="1"/>
  <c r="P220" i="43" s="1"/>
  <c r="H220" i="43" a="1"/>
  <c r="H220" i="43" s="1"/>
  <c r="T170" i="43"/>
  <c r="T169" i="43"/>
  <c r="H235" i="43" l="1" a="1"/>
  <c r="H235" i="43" s="1"/>
  <c r="Q233" i="43" a="1"/>
  <c r="Q233" i="43" s="1"/>
  <c r="R235" i="43" a="1"/>
  <c r="R235" i="43" s="1"/>
  <c r="M234" i="43" a="1"/>
  <c r="M234" i="43" s="1"/>
  <c r="H233" i="43" a="1"/>
  <c r="H233" i="43" s="1"/>
  <c r="M233" i="43" a="1"/>
  <c r="M233" i="43" s="1"/>
  <c r="L234" i="43" a="1"/>
  <c r="L234" i="43" s="1"/>
  <c r="B225" i="43"/>
  <c r="B226" i="43" s="1"/>
  <c r="B227" i="43" s="1"/>
  <c r="B228" i="43" s="1"/>
  <c r="B229" i="43" s="1"/>
  <c r="B230" i="43" s="1"/>
  <c r="B231" i="43" s="1"/>
  <c r="B232" i="43" s="1"/>
  <c r="B233" i="43" s="1"/>
  <c r="B234" i="43" s="1"/>
  <c r="B235" i="43" s="1"/>
  <c r="B236" i="43" s="1"/>
  <c r="B237" i="43" s="1"/>
  <c r="N235" i="43" a="1"/>
  <c r="N235" i="43" s="1"/>
  <c r="P235" i="43" a="1"/>
  <c r="P235" i="43" s="1"/>
  <c r="I233" i="43" a="1"/>
  <c r="I233" i="43" s="1"/>
  <c r="S234" i="43" a="1"/>
  <c r="S234" i="43" s="1"/>
  <c r="J235" i="43" a="1"/>
  <c r="J235" i="43" s="1"/>
  <c r="S233" i="43" a="1"/>
  <c r="S233" i="43" s="1"/>
  <c r="Q235" i="43" a="1"/>
  <c r="Q235" i="43" s="1"/>
  <c r="I234" i="43" a="1"/>
  <c r="I234" i="43" s="1"/>
  <c r="M235" i="43" a="1"/>
  <c r="M235" i="43" s="1"/>
  <c r="K234" i="43" a="1"/>
  <c r="K234" i="43" s="1"/>
  <c r="F233" i="43" a="1"/>
  <c r="F233" i="43" s="1"/>
  <c r="G235" i="43" a="1"/>
  <c r="G235" i="43" s="1"/>
  <c r="P233" i="43" a="1"/>
  <c r="P233" i="43" s="1"/>
  <c r="I235" i="43" a="1"/>
  <c r="I235" i="43" s="1"/>
  <c r="A213" i="43"/>
  <c r="K233" i="43" a="1"/>
  <c r="K233" i="43" s="1"/>
  <c r="L235" i="43" a="1"/>
  <c r="L235" i="43" s="1"/>
  <c r="R233" i="43" a="1"/>
  <c r="R233" i="43" s="1"/>
  <c r="S235" i="43" a="1"/>
  <c r="S235" i="43" s="1"/>
  <c r="Q234" i="43" a="1"/>
  <c r="Q234" i="43" s="1"/>
  <c r="G233" i="43" a="1"/>
  <c r="G233" i="43" s="1"/>
  <c r="N234" i="43" a="1"/>
  <c r="N234" i="43" s="1"/>
  <c r="F234" i="43" a="1"/>
  <c r="F234" i="43" s="1"/>
  <c r="T222" i="43"/>
  <c r="T220" i="43"/>
  <c r="C249" i="43"/>
  <c r="C238" i="43"/>
  <c r="C240" i="43" s="1"/>
  <c r="C242" i="43" s="1"/>
  <c r="C244" i="43" s="1"/>
  <c r="H246" i="43" a="1"/>
  <c r="H246" i="43" s="1"/>
  <c r="K246" i="43" a="1"/>
  <c r="K246" i="43" s="1"/>
  <c r="M247" i="43" a="1"/>
  <c r="M247" i="43" s="1"/>
  <c r="G248" i="43" a="1"/>
  <c r="G248" i="43" s="1"/>
  <c r="R248" i="43" a="1"/>
  <c r="R248" i="43" s="1"/>
  <c r="J248" i="43" a="1"/>
  <c r="J248" i="43" s="1"/>
  <c r="O248" i="43" a="1"/>
  <c r="O248" i="43" s="1"/>
  <c r="O234" i="43" a="1"/>
  <c r="O234" i="43" s="1"/>
  <c r="J233" i="43" a="1"/>
  <c r="J233" i="43" s="1"/>
  <c r="K235" i="43" a="1"/>
  <c r="K235" i="43" s="1"/>
  <c r="O233" i="43" a="1"/>
  <c r="O233" i="43" s="1"/>
  <c r="R234" i="43" a="1"/>
  <c r="R234" i="43" s="1"/>
  <c r="J234" i="43" a="1"/>
  <c r="J234" i="43" s="1"/>
  <c r="T221" i="43"/>
  <c r="T235" i="43"/>
  <c r="G234" i="43" a="1"/>
  <c r="G234" i="43" s="1"/>
  <c r="T234" i="43" s="1"/>
  <c r="E233" i="43" a="1"/>
  <c r="E233" i="43" s="1"/>
  <c r="F235" i="43" a="1"/>
  <c r="F235" i="43" s="1"/>
  <c r="L233" i="43" a="1"/>
  <c r="L233" i="43" s="1"/>
  <c r="P234" i="43" a="1"/>
  <c r="P234" i="43" s="1"/>
  <c r="H234" i="43" a="1"/>
  <c r="H234" i="43" s="1"/>
  <c r="E247" i="43" l="1" a="1"/>
  <c r="E247" i="43" s="1"/>
  <c r="S246" i="43" a="1"/>
  <c r="S246" i="43" s="1"/>
  <c r="L248" i="43" a="1"/>
  <c r="L248" i="43" s="1"/>
  <c r="A214" i="43"/>
  <c r="B238" i="43"/>
  <c r="B239" i="43" s="1"/>
  <c r="B240" i="43" s="1"/>
  <c r="B241" i="43" s="1"/>
  <c r="B242" i="43" s="1"/>
  <c r="B243" i="43" s="1"/>
  <c r="B244" i="43" s="1"/>
  <c r="B245" i="43" s="1"/>
  <c r="B246" i="43" s="1"/>
  <c r="B247" i="43" s="1"/>
  <c r="B248" i="43" s="1"/>
  <c r="B249" i="43" s="1"/>
  <c r="B250" i="43" s="1"/>
  <c r="B251" i="43" s="1"/>
  <c r="B252" i="43" s="1"/>
  <c r="B253" i="43" s="1"/>
  <c r="B254" i="43" s="1"/>
  <c r="B255" i="43" s="1"/>
  <c r="B256" i="43" s="1"/>
  <c r="B257" i="43" s="1"/>
  <c r="B258" i="43" s="1"/>
  <c r="B259" i="43" s="1"/>
  <c r="B260" i="43" s="1"/>
  <c r="B261" i="43" s="1"/>
  <c r="B262" i="43" s="1"/>
  <c r="B263" i="43" s="1"/>
  <c r="T233" i="43"/>
  <c r="O247" i="43" a="1"/>
  <c r="O247" i="43" s="1"/>
  <c r="J246" i="43" a="1"/>
  <c r="J246" i="43" s="1"/>
  <c r="K248" i="43" a="1"/>
  <c r="K248" i="43" s="1"/>
  <c r="O246" i="43" a="1"/>
  <c r="O246" i="43" s="1"/>
  <c r="M248" i="43" a="1"/>
  <c r="M248" i="43" s="1"/>
  <c r="K247" i="43" a="1"/>
  <c r="K247" i="43" s="1"/>
  <c r="F246" i="43" a="1"/>
  <c r="F246" i="43" s="1"/>
  <c r="N247" i="43" a="1"/>
  <c r="N247" i="43" s="1"/>
  <c r="F247" i="43" a="1"/>
  <c r="F247" i="43" s="1"/>
  <c r="P246" i="43" a="1"/>
  <c r="P246" i="43" s="1"/>
  <c r="Q248" i="43" a="1"/>
  <c r="Q248" i="43" s="1"/>
  <c r="G247" i="43" a="1"/>
  <c r="G247" i="43" s="1"/>
  <c r="E246" i="43" a="1"/>
  <c r="E246" i="43" s="1"/>
  <c r="F248" i="43" a="1"/>
  <c r="F248" i="43" s="1"/>
  <c r="L246" i="43" a="1"/>
  <c r="L246" i="43" s="1"/>
  <c r="H248" i="43" a="1"/>
  <c r="H248" i="43" s="1"/>
  <c r="Q246" i="43" a="1"/>
  <c r="Q246" i="43" s="1"/>
  <c r="L260" i="43" a="1"/>
  <c r="L260" i="43" s="1"/>
  <c r="C251" i="43"/>
  <c r="C253" i="43" s="1"/>
  <c r="C255" i="43" s="1"/>
  <c r="C257" i="43" s="1"/>
  <c r="H259" i="43" a="1"/>
  <c r="H259" i="43" s="1"/>
  <c r="K259" i="43" a="1"/>
  <c r="K259" i="43" s="1"/>
  <c r="P259" i="43" a="1"/>
  <c r="P259" i="43" s="1"/>
  <c r="S259" i="43" a="1"/>
  <c r="S259" i="43" s="1"/>
  <c r="E260" i="43" a="1"/>
  <c r="E260" i="43" s="1"/>
  <c r="M260" i="43" a="1"/>
  <c r="M260" i="43" s="1"/>
  <c r="O260" i="43" a="1"/>
  <c r="O260" i="43" s="1"/>
  <c r="Q260" i="43" a="1"/>
  <c r="Q260" i="43" s="1"/>
  <c r="S260" i="43" a="1"/>
  <c r="S260" i="43" s="1"/>
  <c r="F259" i="43" a="1"/>
  <c r="F259" i="43" s="1"/>
  <c r="I259" i="43" a="1"/>
  <c r="I259" i="43" s="1"/>
  <c r="N259" i="43" a="1"/>
  <c r="N259" i="43" s="1"/>
  <c r="Q259" i="43" a="1"/>
  <c r="Q259" i="43" s="1"/>
  <c r="K260" i="43" a="1"/>
  <c r="K260" i="43" s="1"/>
  <c r="E261" i="43" a="1"/>
  <c r="E261" i="43" s="1"/>
  <c r="G261" i="43" a="1"/>
  <c r="G261" i="43" s="1"/>
  <c r="I261" i="43" a="1"/>
  <c r="I261" i="43" s="1"/>
  <c r="K261" i="43" a="1"/>
  <c r="K261" i="43" s="1"/>
  <c r="M261" i="43" a="1"/>
  <c r="M261" i="43" s="1"/>
  <c r="O261" i="43" a="1"/>
  <c r="O261" i="43" s="1"/>
  <c r="Q261" i="43" a="1"/>
  <c r="Q261" i="43" s="1"/>
  <c r="S261" i="43" a="1"/>
  <c r="S261" i="43" s="1"/>
  <c r="G259" i="43" a="1"/>
  <c r="G259" i="43" s="1"/>
  <c r="L259" i="43" a="1"/>
  <c r="L259" i="43" s="1"/>
  <c r="O259" i="43" a="1"/>
  <c r="O259" i="43" s="1"/>
  <c r="I260" i="43" a="1"/>
  <c r="I260" i="43" s="1"/>
  <c r="N260" i="43" a="1"/>
  <c r="N260" i="43" s="1"/>
  <c r="P260" i="43" a="1"/>
  <c r="P260" i="43" s="1"/>
  <c r="R260" i="43" a="1"/>
  <c r="R260" i="43" s="1"/>
  <c r="C262" i="43"/>
  <c r="J259" i="43" a="1"/>
  <c r="J259" i="43" s="1"/>
  <c r="M259" i="43" a="1"/>
  <c r="M259" i="43" s="1"/>
  <c r="G260" i="43" a="1"/>
  <c r="G260" i="43" s="1"/>
  <c r="F261" i="43" a="1"/>
  <c r="F261" i="43" s="1"/>
  <c r="J261" i="43" a="1"/>
  <c r="J261" i="43" s="1"/>
  <c r="N261" i="43" a="1"/>
  <c r="N261" i="43" s="1"/>
  <c r="R261" i="43" a="1"/>
  <c r="R261" i="43" s="1"/>
  <c r="E259" i="43" a="1"/>
  <c r="E259" i="43" s="1"/>
  <c r="R259" i="43" a="1"/>
  <c r="R259" i="43" s="1"/>
  <c r="H261" i="43" a="1"/>
  <c r="H261" i="43" s="1"/>
  <c r="L261" i="43" a="1"/>
  <c r="L261" i="43" s="1"/>
  <c r="P261" i="43" a="1"/>
  <c r="P261" i="43" s="1"/>
  <c r="L247" i="43" a="1"/>
  <c r="L247" i="43" s="1"/>
  <c r="R246" i="43" a="1"/>
  <c r="R246" i="43" s="1"/>
  <c r="S248" i="43" a="1"/>
  <c r="S248" i="43" s="1"/>
  <c r="Q247" i="43" a="1"/>
  <c r="Q247" i="43" s="1"/>
  <c r="G246" i="43" a="1"/>
  <c r="G246" i="43" s="1"/>
  <c r="E248" i="43" a="1"/>
  <c r="E248" i="43" s="1"/>
  <c r="N246" i="43" a="1"/>
  <c r="N246" i="43" s="1"/>
  <c r="R247" i="43" a="1"/>
  <c r="R247" i="43" s="1"/>
  <c r="J247" i="43" a="1"/>
  <c r="J247" i="43" s="1"/>
  <c r="I248" i="43" a="1"/>
  <c r="I248" i="43" s="1"/>
  <c r="M246" i="43" a="1"/>
  <c r="M246" i="43" s="1"/>
  <c r="N248" i="43" a="1"/>
  <c r="N248" i="43" s="1"/>
  <c r="I247" i="43" a="1"/>
  <c r="I247" i="43" s="1"/>
  <c r="P248" i="43" a="1"/>
  <c r="P248" i="43" s="1"/>
  <c r="S247" i="43" a="1"/>
  <c r="S247" i="43" s="1"/>
  <c r="I246" i="43" a="1"/>
  <c r="I246" i="43" s="1"/>
  <c r="P247" i="43" a="1"/>
  <c r="P247" i="43" s="1"/>
  <c r="H247" i="43" a="1"/>
  <c r="H247" i="43" s="1"/>
  <c r="T247" i="43" l="1"/>
  <c r="A215" i="43"/>
  <c r="B264" i="43"/>
  <c r="B265" i="43" s="1"/>
  <c r="B266" i="43" s="1"/>
  <c r="B267" i="43" s="1"/>
  <c r="B268" i="43" s="1"/>
  <c r="B269" i="43" s="1"/>
  <c r="B270" i="43" s="1"/>
  <c r="B271" i="43" s="1"/>
  <c r="B272" i="43" s="1"/>
  <c r="B273" i="43" s="1"/>
  <c r="B274" i="43" s="1"/>
  <c r="T248" i="43"/>
  <c r="F260" i="43" a="1"/>
  <c r="F260" i="43" s="1"/>
  <c r="T261" i="43"/>
  <c r="T246" i="43"/>
  <c r="T259" i="43"/>
  <c r="C275" i="43"/>
  <c r="H274" i="43" a="1"/>
  <c r="H274" i="43" s="1"/>
  <c r="O273" i="43" a="1"/>
  <c r="O273" i="43" s="1"/>
  <c r="Q273" i="43" a="1"/>
  <c r="Q273" i="43" s="1"/>
  <c r="C264" i="43"/>
  <c r="C266" i="43" s="1"/>
  <c r="C268" i="43" s="1"/>
  <c r="C270" i="43" s="1"/>
  <c r="G272" i="43" a="1"/>
  <c r="G272" i="43" s="1"/>
  <c r="K272" i="43" a="1"/>
  <c r="K272" i="43" s="1"/>
  <c r="Q272" i="43" a="1"/>
  <c r="Q272" i="43" s="1"/>
  <c r="K273" i="43" a="1"/>
  <c r="K273" i="43" s="1"/>
  <c r="E274" i="43" a="1"/>
  <c r="E274" i="43" s="1"/>
  <c r="I274" i="43" a="1"/>
  <c r="I274" i="43" s="1"/>
  <c r="K274" i="43" a="1"/>
  <c r="K274" i="43" s="1"/>
  <c r="M274" i="43" a="1"/>
  <c r="M274" i="43" s="1"/>
  <c r="Q274" i="43" a="1"/>
  <c r="Q274" i="43" s="1"/>
  <c r="S274" i="43" a="1"/>
  <c r="S274" i="43" s="1"/>
  <c r="J260" i="43" a="1"/>
  <c r="J260" i="43" s="1"/>
  <c r="T260" i="43" s="1"/>
  <c r="H260" i="43" a="1"/>
  <c r="H260" i="43" s="1"/>
  <c r="E273" i="43" l="1" a="1"/>
  <c r="E273" i="43" s="1"/>
  <c r="O274" i="43" a="1"/>
  <c r="O274" i="43" s="1"/>
  <c r="G274" i="43" a="1"/>
  <c r="G274" i="43" s="1"/>
  <c r="N272" i="43" a="1"/>
  <c r="N272" i="43" s="1"/>
  <c r="S273" i="43" a="1"/>
  <c r="S273" i="43" s="1"/>
  <c r="P274" i="43" a="1"/>
  <c r="P274" i="43" s="1"/>
  <c r="B275" i="43"/>
  <c r="B276" i="43" s="1"/>
  <c r="A216" i="43"/>
  <c r="P272" i="43" a="1"/>
  <c r="P272" i="43" s="1"/>
  <c r="L274" i="43" a="1"/>
  <c r="L274" i="43" s="1"/>
  <c r="G273" i="43" a="1"/>
  <c r="G273" i="43" s="1"/>
  <c r="E272" i="43" a="1"/>
  <c r="E272" i="43" s="1"/>
  <c r="N273" i="43" a="1"/>
  <c r="N273" i="43" s="1"/>
  <c r="J273" i="43" a="1"/>
  <c r="J273" i="43" s="1"/>
  <c r="J272" i="43" a="1"/>
  <c r="J272" i="43" s="1"/>
  <c r="M273" i="43" a="1"/>
  <c r="M273" i="43" s="1"/>
  <c r="R274" i="43" a="1"/>
  <c r="R274" i="43" s="1"/>
  <c r="J274" i="43" a="1"/>
  <c r="J274" i="43" s="1"/>
  <c r="R272" i="43" a="1"/>
  <c r="R272" i="43" s="1"/>
  <c r="P286" i="43" a="1"/>
  <c r="P286" i="43" s="1"/>
  <c r="C288" i="43"/>
  <c r="C277" i="43"/>
  <c r="C279" i="43" s="1"/>
  <c r="C281" i="43" s="1"/>
  <c r="C283" i="43" s="1"/>
  <c r="E285" i="43" a="1"/>
  <c r="E285" i="43" s="1"/>
  <c r="K285" i="43" a="1"/>
  <c r="K285" i="43" s="1"/>
  <c r="M285" i="43" a="1"/>
  <c r="M285" i="43" s="1"/>
  <c r="S285" i="43" a="1"/>
  <c r="S285" i="43" s="1"/>
  <c r="F287" i="43" a="1"/>
  <c r="F287" i="43" s="1"/>
  <c r="L287" i="43" a="1"/>
  <c r="L287" i="43" s="1"/>
  <c r="N287" i="43" a="1"/>
  <c r="N287" i="43" s="1"/>
  <c r="E286" i="43" a="1"/>
  <c r="E286" i="43" s="1"/>
  <c r="G286" i="43" a="1"/>
  <c r="G286" i="43" s="1"/>
  <c r="M286" i="43" a="1"/>
  <c r="M286" i="43" s="1"/>
  <c r="O286" i="43" a="1"/>
  <c r="O286" i="43" s="1"/>
  <c r="F285" i="43" a="1"/>
  <c r="F285" i="43" s="1"/>
  <c r="H285" i="43" a="1"/>
  <c r="H285" i="43" s="1"/>
  <c r="N285" i="43" a="1"/>
  <c r="N285" i="43" s="1"/>
  <c r="P285" i="43" a="1"/>
  <c r="P285" i="43" s="1"/>
  <c r="G287" i="43" a="1"/>
  <c r="G287" i="43" s="1"/>
  <c r="I287" i="43" a="1"/>
  <c r="I287" i="43" s="1"/>
  <c r="O287" i="43" a="1"/>
  <c r="O287" i="43" s="1"/>
  <c r="Q287" i="43" a="1"/>
  <c r="Q287" i="43" s="1"/>
  <c r="I273" i="43" a="1"/>
  <c r="I273" i="43" s="1"/>
  <c r="H273" i="43" a="1"/>
  <c r="H273" i="43" s="1"/>
  <c r="H272" i="43" a="1"/>
  <c r="H272" i="43" s="1"/>
  <c r="M272" i="43" a="1"/>
  <c r="M272" i="43" s="1"/>
  <c r="R273" i="43" a="1"/>
  <c r="R273" i="43" s="1"/>
  <c r="O272" i="43" a="1"/>
  <c r="O272" i="43" s="1"/>
  <c r="F273" i="43" a="1"/>
  <c r="F273" i="43" s="1"/>
  <c r="T273" i="43" s="1"/>
  <c r="F272" i="43" a="1"/>
  <c r="F272" i="43" s="1"/>
  <c r="S272" i="43" a="1"/>
  <c r="S272" i="43" s="1"/>
  <c r="N274" i="43" a="1"/>
  <c r="N274" i="43" s="1"/>
  <c r="F274" i="43" a="1"/>
  <c r="F274" i="43" s="1"/>
  <c r="T274" i="43" s="1"/>
  <c r="I272" i="43" a="1"/>
  <c r="I272" i="43" s="1"/>
  <c r="P273" i="43" a="1"/>
  <c r="P273" i="43" s="1"/>
  <c r="L273" i="43" a="1"/>
  <c r="L273" i="43" s="1"/>
  <c r="L272" i="43" a="1"/>
  <c r="L272" i="43" s="1"/>
  <c r="M287" i="43" l="1" a="1"/>
  <c r="M287" i="43" s="1"/>
  <c r="E287" i="43" a="1"/>
  <c r="E287" i="43" s="1"/>
  <c r="L285" i="43" a="1"/>
  <c r="L285" i="43" s="1"/>
  <c r="S286" i="43" a="1"/>
  <c r="S286" i="43" s="1"/>
  <c r="K286" i="43" a="1"/>
  <c r="K286" i="43" s="1"/>
  <c r="R287" i="43" a="1"/>
  <c r="R287" i="43" s="1"/>
  <c r="J287" i="43" a="1"/>
  <c r="J287" i="43" s="1"/>
  <c r="Q285" i="43" a="1"/>
  <c r="Q285" i="43" s="1"/>
  <c r="I285" i="43" a="1"/>
  <c r="I285" i="43" s="1"/>
  <c r="J286" i="43" a="1"/>
  <c r="J286" i="43" s="1"/>
  <c r="A217" i="43"/>
  <c r="L286" i="43" a="1"/>
  <c r="L286" i="43" s="1"/>
  <c r="S287" i="43" a="1"/>
  <c r="S287" i="43" s="1"/>
  <c r="K287" i="43" a="1"/>
  <c r="K287" i="43" s="1"/>
  <c r="R285" i="43" a="1"/>
  <c r="R285" i="43" s="1"/>
  <c r="J285" i="43" a="1"/>
  <c r="J285" i="43" s="1"/>
  <c r="Q286" i="43" a="1"/>
  <c r="Q286" i="43" s="1"/>
  <c r="I286" i="43" a="1"/>
  <c r="I286" i="43" s="1"/>
  <c r="P287" i="43" a="1"/>
  <c r="P287" i="43" s="1"/>
  <c r="H287" i="43" a="1"/>
  <c r="H287" i="43" s="1"/>
  <c r="O285" i="43" a="1"/>
  <c r="O285" i="43" s="1"/>
  <c r="G285" i="43" a="1"/>
  <c r="G285" i="43" s="1"/>
  <c r="R286" i="43" a="1"/>
  <c r="R286" i="43" s="1"/>
  <c r="H286" i="43" a="1"/>
  <c r="H286" i="43" s="1"/>
  <c r="B277" i="43"/>
  <c r="B278" i="43" s="1"/>
  <c r="B279" i="43" s="1"/>
  <c r="B280" i="43" s="1"/>
  <c r="B281" i="43" s="1"/>
  <c r="B282" i="43" s="1"/>
  <c r="B283" i="43" s="1"/>
  <c r="B284" i="43" s="1"/>
  <c r="B285" i="43" s="1"/>
  <c r="B286" i="43" s="1"/>
  <c r="B287" i="43" s="1"/>
  <c r="B288" i="43" s="1"/>
  <c r="B289" i="43" s="1"/>
  <c r="B290" i="43" s="1"/>
  <c r="B291" i="43" s="1"/>
  <c r="B292" i="43" s="1"/>
  <c r="B293" i="43" s="1"/>
  <c r="B294" i="43" s="1"/>
  <c r="B295" i="43" s="1"/>
  <c r="B296" i="43" s="1"/>
  <c r="B297" i="43" s="1"/>
  <c r="B298" i="43" s="1"/>
  <c r="B299" i="43" s="1"/>
  <c r="B300" i="43" s="1"/>
  <c r="B301" i="43" s="1"/>
  <c r="B302" i="43" s="1"/>
  <c r="N286" i="43" a="1"/>
  <c r="N286" i="43" s="1"/>
  <c r="F286" i="43" a="1"/>
  <c r="F286" i="43" s="1"/>
  <c r="T272" i="43"/>
  <c r="T287" i="43"/>
  <c r="C301" i="43"/>
  <c r="C290" i="43"/>
  <c r="C292" i="43" s="1"/>
  <c r="C294" i="43" s="1"/>
  <c r="C296" i="43" s="1"/>
  <c r="E298" i="43" a="1"/>
  <c r="E298" i="43" s="1"/>
  <c r="K298" i="43" a="1"/>
  <c r="K298" i="43" s="1"/>
  <c r="K299" i="43" a="1"/>
  <c r="K299" i="43" s="1"/>
  <c r="M299" i="43" a="1"/>
  <c r="M299" i="43" s="1"/>
  <c r="O299" i="43" a="1"/>
  <c r="O299" i="43" s="1"/>
  <c r="F298" i="43" a="1"/>
  <c r="F298" i="43" s="1"/>
  <c r="H298" i="43" a="1"/>
  <c r="H298" i="43" s="1"/>
  <c r="J298" i="43" a="1"/>
  <c r="J298" i="43" s="1"/>
  <c r="L298" i="43" a="1"/>
  <c r="L298" i="43" s="1"/>
  <c r="N298" i="43" a="1"/>
  <c r="N298" i="43" s="1"/>
  <c r="P298" i="43" a="1"/>
  <c r="P298" i="43" s="1"/>
  <c r="M298" i="43" a="1"/>
  <c r="M298" i="43" s="1"/>
  <c r="S298" i="43" a="1"/>
  <c r="S298" i="43" s="1"/>
  <c r="F300" i="43" a="1"/>
  <c r="F300" i="43" s="1"/>
  <c r="J300" i="43" a="1"/>
  <c r="J300" i="43" s="1"/>
  <c r="N300" i="43" a="1"/>
  <c r="N300" i="43" s="1"/>
  <c r="R300" i="43" a="1"/>
  <c r="R300" i="43" s="1"/>
  <c r="O298" i="43" a="1"/>
  <c r="O298" i="43" s="1"/>
  <c r="G300" i="43" a="1"/>
  <c r="G300" i="43" s="1"/>
  <c r="K300" i="43" a="1"/>
  <c r="K300" i="43" s="1"/>
  <c r="O300" i="43" a="1"/>
  <c r="O300" i="43" s="1"/>
  <c r="S300" i="43" a="1"/>
  <c r="S300" i="43" s="1"/>
  <c r="Q298" i="43" a="1"/>
  <c r="Q298" i="43" s="1"/>
  <c r="H300" i="43" a="1"/>
  <c r="H300" i="43" s="1"/>
  <c r="L300" i="43" a="1"/>
  <c r="L300" i="43" s="1"/>
  <c r="P300" i="43" a="1"/>
  <c r="P300" i="43" s="1"/>
  <c r="R298" i="43" a="1"/>
  <c r="R298" i="43" s="1"/>
  <c r="E300" i="43" a="1"/>
  <c r="E300" i="43" s="1"/>
  <c r="I300" i="43" a="1"/>
  <c r="I300" i="43" s="1"/>
  <c r="M300" i="43" a="1"/>
  <c r="M300" i="43" s="1"/>
  <c r="Q300" i="43" a="1"/>
  <c r="Q300" i="43" s="1"/>
  <c r="T285" i="43"/>
  <c r="T286" i="43" l="1"/>
  <c r="S299" i="43" a="1"/>
  <c r="S299" i="43" s="1"/>
  <c r="E299" i="43" a="1"/>
  <c r="E299" i="43" s="1"/>
  <c r="A218" i="43"/>
  <c r="G299" i="43" a="1"/>
  <c r="G299" i="43" s="1"/>
  <c r="G298" i="43" a="1"/>
  <c r="G298" i="43" s="1"/>
  <c r="R299" i="43" a="1"/>
  <c r="R299" i="43" s="1"/>
  <c r="J299" i="43" a="1"/>
  <c r="J299" i="43" s="1"/>
  <c r="P299" i="43" a="1"/>
  <c r="P299" i="43" s="1"/>
  <c r="H299" i="43" a="1"/>
  <c r="H299" i="43" s="1"/>
  <c r="N299" i="43" a="1"/>
  <c r="N299" i="43" s="1"/>
  <c r="F299" i="43" a="1"/>
  <c r="F299" i="43" s="1"/>
  <c r="T300" i="43"/>
  <c r="Q299" i="43" a="1"/>
  <c r="Q299" i="43" s="1"/>
  <c r="I299" i="43" a="1"/>
  <c r="I299" i="43" s="1"/>
  <c r="I298" i="43" a="1"/>
  <c r="I298" i="43" s="1"/>
  <c r="T298" i="43" s="1"/>
  <c r="C314" i="43"/>
  <c r="R311" i="43" a="1"/>
  <c r="R311" i="43" s="1"/>
  <c r="M313" i="43" a="1"/>
  <c r="M313" i="43" s="1"/>
  <c r="C303" i="43"/>
  <c r="C305" i="43" s="1"/>
  <c r="C307" i="43" s="1"/>
  <c r="C309" i="43" s="1"/>
  <c r="G311" i="43" a="1"/>
  <c r="G311" i="43" s="1"/>
  <c r="K311" i="43" a="1"/>
  <c r="K311" i="43" s="1"/>
  <c r="S311" i="43" a="1"/>
  <c r="S311" i="43" s="1"/>
  <c r="F313" i="43" a="1"/>
  <c r="F313" i="43" s="1"/>
  <c r="J313" i="43" a="1"/>
  <c r="J313" i="43" s="1"/>
  <c r="R313" i="43" a="1"/>
  <c r="R313" i="43" s="1"/>
  <c r="H311" i="43" a="1"/>
  <c r="H311" i="43" s="1"/>
  <c r="L311" i="43" a="1"/>
  <c r="L311" i="43" s="1"/>
  <c r="G313" i="43" a="1"/>
  <c r="G313" i="43" s="1"/>
  <c r="K313" i="43" a="1"/>
  <c r="K313" i="43" s="1"/>
  <c r="O313" i="43" a="1"/>
  <c r="O313" i="43" s="1"/>
  <c r="L299" i="43" a="1"/>
  <c r="L299" i="43" s="1"/>
  <c r="T299" i="43" l="1"/>
  <c r="N311" i="43" a="1"/>
  <c r="N311" i="43" s="1"/>
  <c r="B303" i="43"/>
  <c r="B304" i="43" s="1"/>
  <c r="B305" i="43" s="1"/>
  <c r="B306" i="43" s="1"/>
  <c r="B307" i="43" s="1"/>
  <c r="B308" i="43" s="1"/>
  <c r="B309" i="43" s="1"/>
  <c r="B310" i="43" s="1"/>
  <c r="B311" i="43" s="1"/>
  <c r="B312" i="43" s="1"/>
  <c r="B313" i="43" s="1"/>
  <c r="B314" i="43" s="1"/>
  <c r="B315" i="43" s="1"/>
  <c r="S313" i="43" a="1"/>
  <c r="S313" i="43" s="1"/>
  <c r="P311" i="43" a="1"/>
  <c r="P311" i="43" s="1"/>
  <c r="N313" i="43" a="1"/>
  <c r="N313" i="43" s="1"/>
  <c r="O311" i="43" a="1"/>
  <c r="O311" i="43" s="1"/>
  <c r="Q313" i="43" a="1"/>
  <c r="Q313" i="43" s="1"/>
  <c r="A219" i="43"/>
  <c r="L313" i="43" a="1"/>
  <c r="L313" i="43" s="1"/>
  <c r="I311" i="43" a="1"/>
  <c r="I311" i="43" s="1"/>
  <c r="O312" i="43" a="1"/>
  <c r="O312" i="43" s="1"/>
  <c r="G312" i="43" a="1"/>
  <c r="G312" i="43" s="1"/>
  <c r="P312" i="43" a="1"/>
  <c r="P312" i="43" s="1"/>
  <c r="H312" i="43" a="1"/>
  <c r="H312" i="43" s="1"/>
  <c r="I313" i="43" a="1"/>
  <c r="I313" i="43" s="1"/>
  <c r="J311" i="43" a="1"/>
  <c r="J311" i="43" s="1"/>
  <c r="H313" i="43" a="1"/>
  <c r="H313" i="43" s="1"/>
  <c r="E311" i="43" a="1"/>
  <c r="E311" i="43" s="1"/>
  <c r="M312" i="43" a="1"/>
  <c r="M312" i="43" s="1"/>
  <c r="E312" i="43" a="1"/>
  <c r="E312" i="43" s="1"/>
  <c r="N312" i="43" a="1"/>
  <c r="N312" i="43" s="1"/>
  <c r="F312" i="43" a="1"/>
  <c r="F312" i="43" s="1"/>
  <c r="E313" i="43" a="1"/>
  <c r="E313" i="43" s="1"/>
  <c r="F311" i="43" a="1"/>
  <c r="F311" i="43" s="1"/>
  <c r="Q311" i="43" a="1"/>
  <c r="Q311" i="43" s="1"/>
  <c r="S312" i="43" a="1"/>
  <c r="S312" i="43" s="1"/>
  <c r="K312" i="43" a="1"/>
  <c r="K312" i="43" s="1"/>
  <c r="C327" i="43"/>
  <c r="C316" i="43"/>
  <c r="L312" i="43" a="1"/>
  <c r="L312" i="43" s="1"/>
  <c r="P313" i="43" a="1"/>
  <c r="P313" i="43" s="1"/>
  <c r="M311" i="43" a="1"/>
  <c r="M311" i="43" s="1"/>
  <c r="Q312" i="43" a="1"/>
  <c r="Q312" i="43" s="1"/>
  <c r="I312" i="43" a="1"/>
  <c r="I312" i="43" s="1"/>
  <c r="R312" i="43" a="1"/>
  <c r="R312" i="43" s="1"/>
  <c r="J312" i="43" a="1"/>
  <c r="J312" i="43" s="1"/>
  <c r="C318" i="43" l="1"/>
  <c r="B316" i="43"/>
  <c r="B317" i="43" s="1"/>
  <c r="B318" i="43" s="1"/>
  <c r="B319" i="43" s="1"/>
  <c r="A220" i="43"/>
  <c r="T312" i="43"/>
  <c r="H338" i="43" a="1"/>
  <c r="H338" i="43" s="1"/>
  <c r="P338" i="43" a="1"/>
  <c r="P338" i="43" s="1"/>
  <c r="R338" i="43" a="1"/>
  <c r="R338" i="43" s="1"/>
  <c r="C329" i="43"/>
  <c r="C331" i="43" s="1"/>
  <c r="C333" i="43" s="1"/>
  <c r="C335" i="43" s="1"/>
  <c r="H337" i="43" a="1"/>
  <c r="H337" i="43" s="1"/>
  <c r="K337" i="43" a="1"/>
  <c r="K337" i="43" s="1"/>
  <c r="M337" i="43" a="1"/>
  <c r="M337" i="43" s="1"/>
  <c r="O337" i="43" a="1"/>
  <c r="O337" i="43" s="1"/>
  <c r="Q337" i="43" a="1"/>
  <c r="Q337" i="43" s="1"/>
  <c r="S337" i="43" a="1"/>
  <c r="S337" i="43" s="1"/>
  <c r="F339" i="43" a="1"/>
  <c r="F339" i="43" s="1"/>
  <c r="H339" i="43" a="1"/>
  <c r="H339" i="43" s="1"/>
  <c r="J339" i="43" a="1"/>
  <c r="J339" i="43" s="1"/>
  <c r="L339" i="43" a="1"/>
  <c r="L339" i="43" s="1"/>
  <c r="N339" i="43" a="1"/>
  <c r="N339" i="43" s="1"/>
  <c r="P339" i="43" a="1"/>
  <c r="P339" i="43" s="1"/>
  <c r="R339" i="43" a="1"/>
  <c r="R339" i="43" s="1"/>
  <c r="F337" i="43" a="1"/>
  <c r="F337" i="43" s="1"/>
  <c r="I337" i="43" a="1"/>
  <c r="I337" i="43" s="1"/>
  <c r="E338" i="43" a="1"/>
  <c r="E338" i="43" s="1"/>
  <c r="G338" i="43" a="1"/>
  <c r="G338" i="43" s="1"/>
  <c r="I338" i="43" a="1"/>
  <c r="I338" i="43" s="1"/>
  <c r="K338" i="43" a="1"/>
  <c r="K338" i="43" s="1"/>
  <c r="M338" i="43" a="1"/>
  <c r="M338" i="43" s="1"/>
  <c r="O338" i="43" a="1"/>
  <c r="O338" i="43" s="1"/>
  <c r="Q338" i="43" a="1"/>
  <c r="Q338" i="43" s="1"/>
  <c r="S338" i="43" a="1"/>
  <c r="S338" i="43" s="1"/>
  <c r="G337" i="43" a="1"/>
  <c r="G337" i="43" s="1"/>
  <c r="L337" i="43" a="1"/>
  <c r="L337" i="43" s="1"/>
  <c r="N337" i="43" a="1"/>
  <c r="N337" i="43" s="1"/>
  <c r="P337" i="43" a="1"/>
  <c r="P337" i="43" s="1"/>
  <c r="R337" i="43" a="1"/>
  <c r="R337" i="43" s="1"/>
  <c r="E339" i="43" a="1"/>
  <c r="E339" i="43" s="1"/>
  <c r="G339" i="43" a="1"/>
  <c r="G339" i="43" s="1"/>
  <c r="I339" i="43" a="1"/>
  <c r="I339" i="43" s="1"/>
  <c r="K339" i="43" a="1"/>
  <c r="K339" i="43" s="1"/>
  <c r="M339" i="43" a="1"/>
  <c r="M339" i="43" s="1"/>
  <c r="O339" i="43" a="1"/>
  <c r="O339" i="43" s="1"/>
  <c r="Q339" i="43" a="1"/>
  <c r="Q339" i="43" s="1"/>
  <c r="S339" i="43" a="1"/>
  <c r="S339" i="43" s="1"/>
  <c r="T313" i="43"/>
  <c r="T311" i="43"/>
  <c r="A221" i="43" l="1"/>
  <c r="C320" i="43"/>
  <c r="T339" i="43"/>
  <c r="N338" i="43" a="1"/>
  <c r="N338" i="43" s="1"/>
  <c r="F338" i="43" a="1"/>
  <c r="F338" i="43" s="1"/>
  <c r="T338" i="43" s="1"/>
  <c r="L338" i="43" a="1"/>
  <c r="L338" i="43" s="1"/>
  <c r="J337" i="43" a="1"/>
  <c r="J337" i="43" s="1"/>
  <c r="J338" i="43" a="1"/>
  <c r="J338" i="43" s="1"/>
  <c r="E337" i="43" a="1"/>
  <c r="E337" i="43" s="1"/>
  <c r="T337" i="43" s="1"/>
  <c r="C322" i="43" l="1"/>
  <c r="P324" i="43" a="1"/>
  <c r="P324" i="43" s="1"/>
  <c r="N324" i="43" a="1"/>
  <c r="N324" i="43" s="1"/>
  <c r="M325" i="43" a="1"/>
  <c r="M325" i="43" s="1"/>
  <c r="Q325" i="43" a="1"/>
  <c r="Q325" i="43" s="1"/>
  <c r="M326" i="43" a="1"/>
  <c r="M326" i="43" s="1"/>
  <c r="Q326" i="43" a="1"/>
  <c r="Q326" i="43" s="1"/>
  <c r="E325" i="43" a="1"/>
  <c r="E325" i="43" s="1"/>
  <c r="K325" i="43" a="1"/>
  <c r="K325" i="43" s="1"/>
  <c r="J325" i="43" a="1"/>
  <c r="J325" i="43" s="1"/>
  <c r="N325" i="43" a="1"/>
  <c r="N325" i="43" s="1"/>
  <c r="P325" i="43" a="1"/>
  <c r="P325" i="43" s="1"/>
  <c r="H325" i="43" a="1"/>
  <c r="H325" i="43" s="1"/>
  <c r="O324" i="43" a="1"/>
  <c r="O324" i="43" s="1"/>
  <c r="M324" i="43" a="1"/>
  <c r="M324" i="43" s="1"/>
  <c r="L325" i="43" a="1"/>
  <c r="L325" i="43" s="1"/>
  <c r="R325" i="43" a="1"/>
  <c r="R325" i="43" s="1"/>
  <c r="O326" i="43" a="1"/>
  <c r="O326" i="43" s="1"/>
  <c r="N326" i="43" a="1"/>
  <c r="N326" i="43" s="1"/>
  <c r="F325" i="43" a="1"/>
  <c r="F325" i="43" s="1"/>
  <c r="B320" i="43"/>
  <c r="B321" i="43" s="1"/>
  <c r="B322" i="43" s="1"/>
  <c r="B323" i="43" s="1"/>
  <c r="B324" i="43" s="1"/>
  <c r="B325" i="43" s="1"/>
  <c r="B326" i="43" s="1"/>
  <c r="B327" i="43" s="1"/>
  <c r="B328" i="43" s="1"/>
  <c r="B329" i="43" s="1"/>
  <c r="B330" i="43" s="1"/>
  <c r="B331" i="43" s="1"/>
  <c r="B332" i="43" s="1"/>
  <c r="B333" i="43" s="1"/>
  <c r="B334" i="43" s="1"/>
  <c r="B335" i="43" s="1"/>
  <c r="B336" i="43" s="1"/>
  <c r="B337" i="43" s="1"/>
  <c r="B338" i="43" s="1"/>
  <c r="B339" i="43" s="1"/>
  <c r="A222" i="43"/>
  <c r="A223" i="43" l="1"/>
  <c r="I325" i="43" a="1"/>
  <c r="I325" i="43" s="1"/>
  <c r="I324" i="43" a="1"/>
  <c r="I324" i="43" s="1"/>
  <c r="H324" i="43" a="1"/>
  <c r="H324" i="43" s="1"/>
  <c r="P326" i="43" a="1"/>
  <c r="P326" i="43" s="1"/>
  <c r="G324" i="43" a="1"/>
  <c r="G324" i="43" s="1"/>
  <c r="K326" i="43" a="1"/>
  <c r="K326" i="43" s="1"/>
  <c r="R326" i="43" a="1"/>
  <c r="R326" i="43" s="1"/>
  <c r="G326" i="43" a="1"/>
  <c r="G326" i="43" s="1"/>
  <c r="S325" i="43" a="1"/>
  <c r="S325" i="43" s="1"/>
  <c r="K324" i="43" a="1"/>
  <c r="K324" i="43" s="1"/>
  <c r="S326" i="43" a="1"/>
  <c r="S326" i="43" s="1"/>
  <c r="L326" i="43" a="1"/>
  <c r="L326" i="43" s="1"/>
  <c r="F326" i="43" a="1"/>
  <c r="F326" i="43" s="1"/>
  <c r="J326" i="43" a="1"/>
  <c r="J326" i="43" s="1"/>
  <c r="R324" i="43" a="1"/>
  <c r="R324" i="43" s="1"/>
  <c r="S324" i="43" a="1"/>
  <c r="S324" i="43" s="1"/>
  <c r="I326" i="43" a="1"/>
  <c r="I326" i="43" s="1"/>
  <c r="J324" i="43" a="1"/>
  <c r="J324" i="43" s="1"/>
  <c r="O325" i="43" a="1"/>
  <c r="O325" i="43" s="1"/>
  <c r="L324" i="43" a="1"/>
  <c r="L324" i="43" s="1"/>
  <c r="G325" i="43" a="1"/>
  <c r="G325" i="43" s="1"/>
  <c r="T325" i="43" s="1"/>
  <c r="E324" i="43" a="1"/>
  <c r="E324" i="43" s="1"/>
  <c r="T324" i="43" s="1"/>
  <c r="F324" i="43" a="1"/>
  <c r="F324" i="43" s="1"/>
  <c r="E326" i="43" a="1"/>
  <c r="E326" i="43" s="1"/>
  <c r="Q324" i="43" a="1"/>
  <c r="Q324" i="43" s="1"/>
  <c r="H326" i="43" a="1"/>
  <c r="H326" i="43" s="1"/>
  <c r="A224" i="43" l="1"/>
  <c r="T326" i="43"/>
  <c r="A225" i="43" l="1"/>
  <c r="A226" i="43" l="1"/>
  <c r="A227" i="43" l="1"/>
  <c r="A228" i="43" l="1"/>
  <c r="A229" i="43" l="1"/>
  <c r="A230" i="43" l="1"/>
  <c r="A231" i="43" l="1"/>
  <c r="A232" i="43" l="1"/>
  <c r="A233" i="43" l="1"/>
  <c r="A234" i="43" l="1"/>
  <c r="A235" i="43" l="1"/>
  <c r="A236" i="43" l="1"/>
  <c r="A237" i="43" l="1"/>
  <c r="A238" i="43" l="1"/>
  <c r="A239" i="43" l="1"/>
  <c r="A240" i="43" l="1"/>
  <c r="A241" i="43" l="1"/>
  <c r="A242" i="43" l="1"/>
  <c r="A243" i="43" l="1"/>
  <c r="A244" i="43" l="1"/>
  <c r="A245" i="43" l="1"/>
  <c r="A246" i="43" l="1"/>
  <c r="A247" i="43" l="1"/>
  <c r="A248" i="43" l="1"/>
  <c r="A249" i="43" l="1"/>
  <c r="A250" i="43" l="1"/>
  <c r="A251" i="43" l="1"/>
  <c r="A252" i="43" l="1"/>
  <c r="A253" i="43" l="1"/>
  <c r="A254" i="43" l="1"/>
  <c r="A255" i="43" l="1"/>
  <c r="A256" i="43" l="1"/>
  <c r="A257" i="43" l="1"/>
  <c r="A258" i="43" l="1"/>
  <c r="A259" i="43" l="1"/>
  <c r="A260" i="43" l="1"/>
  <c r="A261" i="43" l="1"/>
  <c r="A262" i="43" l="1"/>
  <c r="A263" i="43" l="1"/>
  <c r="A264" i="43" l="1"/>
  <c r="A265" i="43" l="1"/>
  <c r="A266" i="43" l="1"/>
  <c r="A267" i="43" l="1"/>
  <c r="A268" i="43" l="1"/>
  <c r="A269" i="43" l="1"/>
  <c r="A270" i="43" l="1"/>
  <c r="A271" i="43" l="1"/>
  <c r="A272" i="43" l="1"/>
  <c r="A273" i="43" l="1"/>
  <c r="A274" i="43" l="1"/>
  <c r="A275" i="43" l="1"/>
  <c r="A276" i="43" l="1"/>
  <c r="A277" i="43" l="1"/>
  <c r="A278" i="43" l="1"/>
  <c r="A279" i="43" l="1"/>
  <c r="A280" i="43" l="1"/>
  <c r="A281" i="43" l="1"/>
  <c r="A282" i="43" l="1"/>
  <c r="A283" i="43" l="1"/>
  <c r="A284" i="43" l="1"/>
  <c r="A285" i="43" l="1"/>
  <c r="A286" i="43" l="1"/>
  <c r="A287" i="43" l="1"/>
  <c r="A288" i="43" l="1"/>
  <c r="A289" i="43" l="1"/>
  <c r="A290" i="43" l="1"/>
  <c r="A291" i="43" l="1"/>
  <c r="A292" i="43" l="1"/>
  <c r="A293" i="43" l="1"/>
  <c r="A294" i="43" l="1"/>
  <c r="A295" i="43" l="1"/>
  <c r="A296" i="43" l="1"/>
  <c r="A297" i="43" l="1"/>
  <c r="A298" i="43" l="1"/>
  <c r="A299" i="43" l="1"/>
  <c r="A300" i="43" l="1"/>
  <c r="A301" i="43" l="1"/>
  <c r="A302" i="43" l="1"/>
  <c r="A303" i="43" l="1"/>
  <c r="A304" i="43" l="1"/>
  <c r="A305" i="43" l="1"/>
  <c r="A306" i="43" l="1"/>
  <c r="A307" i="43" l="1"/>
  <c r="A308" i="43" l="1"/>
  <c r="A309" i="43" l="1"/>
  <c r="A310" i="43" l="1"/>
  <c r="A311" i="43" l="1"/>
  <c r="A312" i="43" l="1"/>
  <c r="A313" i="43" l="1"/>
  <c r="A314" i="43" l="1"/>
  <c r="A315" i="43" l="1"/>
  <c r="A316" i="43" l="1"/>
  <c r="A317" i="43" l="1"/>
  <c r="A318" i="43" l="1"/>
  <c r="A319" i="43" l="1"/>
  <c r="A320" i="43" l="1"/>
  <c r="A321" i="43" l="1"/>
  <c r="A322" i="43" l="1"/>
  <c r="A323" i="43" l="1"/>
  <c r="A324" i="43" l="1"/>
  <c r="A325" i="43" l="1"/>
  <c r="A326" i="43" l="1"/>
  <c r="A327" i="43" l="1"/>
  <c r="A328" i="43" l="1"/>
  <c r="A329" i="43" l="1"/>
  <c r="A330" i="43" l="1"/>
  <c r="A331" i="43" l="1"/>
  <c r="A332" i="43" l="1"/>
  <c r="A333" i="43" l="1"/>
  <c r="A334" i="43" l="1"/>
  <c r="A335" i="43" l="1"/>
  <c r="A336" i="43" l="1"/>
  <c r="A337" i="43" l="1"/>
  <c r="A338" i="43" l="1"/>
  <c r="A339" i="43" l="1"/>
  <c r="P53" i="47"/>
  <c r="R54" i="47"/>
  <c r="J42" i="47"/>
  <c r="G11" i="47"/>
  <c r="G20" i="47"/>
  <c r="Q49" i="47"/>
  <c r="N49" i="47"/>
  <c r="E27" i="47"/>
  <c r="F13" i="47"/>
  <c r="J54" i="47"/>
  <c r="L40" i="47"/>
  <c r="R32" i="47"/>
  <c r="F8" i="47"/>
  <c r="H60" i="47"/>
  <c r="F30" i="47"/>
  <c r="Q10" i="47"/>
  <c r="L13" i="47"/>
  <c r="F37" i="47"/>
  <c r="L59" i="47"/>
  <c r="Q59" i="47"/>
  <c r="I13" i="47"/>
  <c r="R48" i="47"/>
  <c r="O57" i="47"/>
  <c r="E52" i="47"/>
  <c r="F57" i="47"/>
  <c r="P18" i="47"/>
  <c r="E10" i="47"/>
  <c r="O61" i="47"/>
  <c r="J59" i="47"/>
  <c r="O41" i="47"/>
  <c r="H24" i="47"/>
  <c r="E11" i="47"/>
  <c r="E23" i="47"/>
  <c r="Q9" i="47"/>
  <c r="J44" i="47"/>
  <c r="G30" i="47"/>
  <c r="M50" i="47"/>
  <c r="H3" i="47"/>
  <c r="N3" i="47"/>
  <c r="E47" i="47"/>
  <c r="R11" i="47"/>
  <c r="E33" i="47"/>
  <c r="R47" i="47"/>
  <c r="F60" i="47"/>
  <c r="Q31" i="47"/>
  <c r="G32" i="47"/>
  <c r="K41" i="47"/>
  <c r="Q23" i="47"/>
  <c r="R42" i="47"/>
  <c r="M18" i="47"/>
  <c r="Q52" i="47"/>
  <c r="N44" i="47"/>
  <c r="P11" i="47"/>
  <c r="G51" i="47"/>
  <c r="N27" i="47"/>
  <c r="K24" i="47"/>
  <c r="M30" i="47"/>
  <c r="O53" i="47"/>
  <c r="H54" i="47"/>
  <c r="R4" i="47"/>
  <c r="H12" i="47"/>
  <c r="I27" i="47"/>
  <c r="F21" i="47"/>
  <c r="J23" i="47"/>
  <c r="M23" i="47"/>
  <c r="L42" i="47"/>
  <c r="R59" i="47"/>
  <c r="O20" i="47"/>
  <c r="H27" i="47"/>
  <c r="P34" i="47"/>
  <c r="N4" i="47"/>
  <c r="K13" i="47"/>
  <c r="G43" i="47"/>
  <c r="G22" i="47"/>
  <c r="F9" i="47"/>
  <c r="H44" i="47"/>
  <c r="I20" i="47"/>
  <c r="R7" i="47"/>
  <c r="O37" i="47"/>
  <c r="G48" i="47"/>
  <c r="N7" i="47"/>
  <c r="K53" i="47"/>
  <c r="M29" i="47"/>
  <c r="R58" i="47"/>
  <c r="M24" i="47"/>
  <c r="K57" i="47"/>
  <c r="M17" i="47"/>
  <c r="F51" i="47"/>
  <c r="K11" i="47"/>
  <c r="G39" i="47"/>
  <c r="L38" i="47"/>
  <c r="L30" i="47"/>
  <c r="K34" i="47"/>
  <c r="L8" i="47"/>
  <c r="J41" i="47"/>
  <c r="R12" i="47"/>
  <c r="M58" i="47"/>
  <c r="P9" i="47"/>
  <c r="N13" i="47"/>
  <c r="E51" i="47"/>
  <c r="G13" i="47"/>
  <c r="G28" i="47"/>
  <c r="K54" i="47"/>
  <c r="E22" i="47"/>
  <c r="F4" i="47"/>
  <c r="I51" i="47"/>
  <c r="P21" i="47"/>
  <c r="R37" i="47"/>
  <c r="L12" i="47"/>
  <c r="F41" i="47"/>
  <c r="P19" i="47"/>
  <c r="N21" i="47"/>
  <c r="Q61" i="47"/>
  <c r="G14" i="47"/>
  <c r="F7" i="47"/>
  <c r="L29" i="47"/>
  <c r="I39" i="47"/>
  <c r="L41" i="47"/>
  <c r="E61" i="47"/>
  <c r="F17" i="47"/>
  <c r="E37" i="47"/>
  <c r="P52" i="47"/>
  <c r="I22" i="47"/>
  <c r="Q12" i="47"/>
  <c r="P8" i="47"/>
  <c r="J60" i="47"/>
  <c r="Q27" i="47"/>
  <c r="H11" i="47"/>
  <c r="I18" i="47"/>
  <c r="G3" i="47"/>
  <c r="J9" i="47"/>
  <c r="N20" i="47"/>
  <c r="N57" i="47"/>
  <c r="K38" i="47"/>
  <c r="F12" i="47"/>
  <c r="J51" i="47"/>
  <c r="Q44" i="47"/>
  <c r="E4" i="47"/>
  <c r="N53" i="47"/>
  <c r="R3" i="47"/>
  <c r="R39" i="47"/>
  <c r="R24" i="47"/>
  <c r="E24" i="47"/>
  <c r="L11" i="47"/>
  <c r="E8" i="47"/>
  <c r="I10" i="47"/>
  <c r="G34" i="47"/>
  <c r="E12" i="47"/>
  <c r="H49" i="47"/>
  <c r="Q17" i="47"/>
  <c r="J48" i="47"/>
  <c r="O18" i="47"/>
  <c r="E60" i="47"/>
  <c r="F23" i="47"/>
  <c r="P30" i="47"/>
  <c r="K40" i="47"/>
  <c r="R60" i="47"/>
  <c r="P50" i="47"/>
  <c r="I21" i="47"/>
  <c r="J14" i="47"/>
  <c r="I60" i="47"/>
  <c r="I49" i="47"/>
  <c r="G38" i="47"/>
  <c r="M59" i="47"/>
  <c r="M27" i="47"/>
  <c r="O28" i="47"/>
  <c r="R22" i="47"/>
  <c r="P61" i="47"/>
  <c r="P58" i="47"/>
  <c r="Q13" i="47"/>
  <c r="Q62" i="47"/>
  <c r="G52" i="47"/>
  <c r="N19" i="47"/>
  <c r="I37" i="47"/>
  <c r="M22" i="47"/>
  <c r="F11" i="47"/>
  <c r="F28" i="47"/>
  <c r="H22" i="47"/>
  <c r="N59" i="47"/>
  <c r="K22" i="47"/>
  <c r="R50" i="47"/>
  <c r="J3" i="47"/>
  <c r="L33" i="47"/>
  <c r="R44" i="47"/>
  <c r="J38" i="47"/>
  <c r="M41" i="47"/>
  <c r="Q11" i="47"/>
  <c r="N61" i="47"/>
  <c r="P20" i="47"/>
  <c r="J27" i="47"/>
  <c r="M28" i="47"/>
  <c r="G10" i="47"/>
  <c r="N38" i="47"/>
  <c r="E17" i="47"/>
  <c r="F27" i="47"/>
  <c r="R41" i="47"/>
  <c r="G41" i="47"/>
  <c r="M21" i="47"/>
  <c r="I29" i="47"/>
  <c r="K21" i="47"/>
  <c r="H4" i="47"/>
  <c r="L52" i="47"/>
  <c r="O23" i="47"/>
  <c r="G21" i="47"/>
  <c r="M14" i="47"/>
  <c r="M4" i="47"/>
  <c r="I23" i="47"/>
  <c r="J29" i="47"/>
  <c r="N60" i="47"/>
  <c r="F47" i="47"/>
  <c r="Q48" i="47"/>
  <c r="H14" i="47"/>
  <c r="R27" i="47"/>
  <c r="N11" i="47"/>
  <c r="K49" i="47"/>
  <c r="E48" i="47"/>
  <c r="D27" i="47"/>
  <c r="J18" i="47"/>
  <c r="N9" i="47"/>
  <c r="G50" i="47"/>
  <c r="K37" i="47"/>
  <c r="M42" i="47"/>
  <c r="O14" i="47"/>
  <c r="G49" i="47"/>
  <c r="I59" i="47"/>
  <c r="I58" i="47"/>
  <c r="H8" i="47"/>
  <c r="H28" i="47"/>
  <c r="R30" i="47"/>
  <c r="I53" i="47"/>
  <c r="H53" i="47"/>
  <c r="P54" i="47"/>
  <c r="J24" i="47"/>
  <c r="J50" i="47"/>
  <c r="M8" i="47"/>
  <c r="Q54" i="47"/>
  <c r="I44" i="47"/>
  <c r="G57" i="47"/>
  <c r="O21" i="47"/>
  <c r="E62" i="47"/>
  <c r="R51" i="47"/>
  <c r="F39" i="47"/>
  <c r="P57" i="47"/>
  <c r="E50" i="47"/>
  <c r="Q8" i="47"/>
  <c r="G12" i="47"/>
  <c r="O24" i="47"/>
  <c r="Q47" i="47"/>
  <c r="M52" i="47"/>
  <c r="K42" i="47"/>
  <c r="P12" i="47"/>
  <c r="H41" i="47"/>
  <c r="L62" i="47"/>
  <c r="O8" i="47"/>
  <c r="R43" i="47"/>
  <c r="M49" i="47"/>
  <c r="F44" i="47"/>
  <c r="N18" i="47"/>
  <c r="H38" i="47"/>
  <c r="I41" i="47"/>
  <c r="H31" i="47"/>
  <c r="O11" i="47"/>
  <c r="R49" i="47"/>
  <c r="G18" i="47"/>
  <c r="N47" i="47"/>
  <c r="I38" i="47"/>
  <c r="L58" i="47"/>
  <c r="L60" i="47"/>
  <c r="J8" i="47"/>
  <c r="K4" i="47"/>
  <c r="L31" i="47"/>
  <c r="R28" i="47"/>
  <c r="N52" i="47"/>
  <c r="N14" i="47"/>
  <c r="I7" i="47"/>
  <c r="K8" i="47"/>
  <c r="M48" i="47"/>
  <c r="H37" i="47"/>
  <c r="N39" i="47"/>
  <c r="N10" i="47"/>
  <c r="H13" i="47"/>
  <c r="K43" i="47"/>
  <c r="F61" i="47"/>
  <c r="H59" i="47"/>
  <c r="Q33" i="47"/>
  <c r="F59" i="47"/>
  <c r="I9" i="47"/>
  <c r="R23" i="47"/>
  <c r="O43" i="47"/>
  <c r="R18" i="47"/>
  <c r="I57" i="47"/>
  <c r="E9" i="47"/>
  <c r="G17" i="47"/>
  <c r="N54" i="47"/>
  <c r="M43" i="47"/>
  <c r="Q18" i="47"/>
  <c r="H40" i="47"/>
  <c r="R61" i="47"/>
  <c r="J11" i="47"/>
  <c r="O13" i="47"/>
  <c r="M51" i="47"/>
  <c r="N32" i="47"/>
  <c r="P48" i="47"/>
  <c r="Q4" i="47"/>
  <c r="H51" i="47"/>
  <c r="L9" i="47"/>
  <c r="H10" i="47"/>
  <c r="O62" i="47"/>
  <c r="E53" i="47"/>
  <c r="Q19" i="47"/>
  <c r="E39" i="47"/>
  <c r="N34" i="47"/>
  <c r="H21" i="47"/>
  <c r="F34" i="47"/>
  <c r="L54" i="47"/>
  <c r="K50" i="47"/>
  <c r="Q22" i="47"/>
  <c r="O33" i="47"/>
  <c r="G61" i="47"/>
  <c r="F31" i="47"/>
  <c r="E54" i="47"/>
  <c r="P41" i="47"/>
  <c r="O59" i="47"/>
  <c r="P14" i="47"/>
  <c r="H57" i="47"/>
  <c r="L10" i="47"/>
  <c r="F58" i="47"/>
  <c r="P27" i="47"/>
  <c r="F62" i="47"/>
  <c r="L48" i="47"/>
  <c r="P28" i="47"/>
  <c r="J19" i="47"/>
  <c r="O51" i="47"/>
  <c r="J39" i="47"/>
  <c r="F40" i="47"/>
  <c r="L24" i="47"/>
  <c r="L22" i="47"/>
  <c r="M47" i="47"/>
  <c r="Q60" i="47"/>
  <c r="Q7" i="47"/>
  <c r="M33" i="47"/>
  <c r="F19" i="47"/>
  <c r="O10" i="47"/>
  <c r="K33" i="47"/>
  <c r="O48" i="47"/>
  <c r="H29" i="47"/>
  <c r="K29" i="47"/>
  <c r="N40" i="47"/>
  <c r="Q20" i="47"/>
  <c r="K14" i="47"/>
  <c r="Q30" i="47"/>
  <c r="I33" i="47"/>
  <c r="E41" i="47"/>
  <c r="M10" i="47"/>
  <c r="H61" i="47"/>
  <c r="M61" i="47"/>
  <c r="L7" i="47"/>
  <c r="F29" i="47"/>
  <c r="Q58" i="47"/>
  <c r="L20" i="47"/>
  <c r="Q28" i="47"/>
  <c r="H23" i="47"/>
  <c r="N51" i="47"/>
  <c r="E38" i="47"/>
  <c r="O12" i="47"/>
  <c r="N43" i="47"/>
  <c r="L27" i="47"/>
  <c r="J37" i="47"/>
  <c r="F24" i="47"/>
  <c r="J7" i="47"/>
  <c r="P10" i="47"/>
  <c r="N30" i="47"/>
  <c r="O38" i="47"/>
  <c r="N29" i="47"/>
  <c r="P40" i="47"/>
  <c r="J33" i="47"/>
  <c r="I12" i="47"/>
  <c r="P22" i="47"/>
  <c r="L50" i="47"/>
  <c r="R57" i="47"/>
  <c r="G23" i="47"/>
  <c r="O4" i="47"/>
  <c r="H30" i="47"/>
  <c r="G31" i="47"/>
  <c r="R10" i="47"/>
  <c r="R13" i="47"/>
  <c r="H42" i="47"/>
  <c r="F32" i="47"/>
  <c r="M39" i="47"/>
  <c r="Q43" i="47"/>
  <c r="F49" i="47"/>
  <c r="O9" i="47"/>
  <c r="H32" i="47"/>
  <c r="R40" i="47"/>
  <c r="I61" i="47"/>
  <c r="E49" i="47"/>
  <c r="P51" i="47"/>
  <c r="Q53" i="47"/>
  <c r="L17" i="47"/>
  <c r="O50" i="47"/>
  <c r="Q38" i="47"/>
  <c r="O7" i="47"/>
  <c r="L49" i="47"/>
  <c r="P42" i="47"/>
  <c r="I3" i="47"/>
  <c r="P24" i="47"/>
  <c r="P43" i="47"/>
  <c r="L23" i="47"/>
  <c r="E14" i="47"/>
  <c r="P23" i="47"/>
  <c r="L34" i="47"/>
  <c r="I17" i="47"/>
  <c r="J34" i="47"/>
  <c r="J52" i="47"/>
  <c r="L32" i="47"/>
  <c r="H39" i="47"/>
  <c r="N58" i="47"/>
  <c r="J17" i="47"/>
  <c r="J30" i="47"/>
  <c r="G60" i="47"/>
  <c r="J40" i="47"/>
  <c r="R31" i="47"/>
  <c r="F38" i="47"/>
  <c r="K44" i="47"/>
  <c r="G58" i="47"/>
  <c r="O27" i="47"/>
  <c r="I50" i="47"/>
  <c r="J12" i="47"/>
  <c r="H19" i="47"/>
  <c r="L47" i="47"/>
  <c r="F48" i="47"/>
  <c r="L18" i="47"/>
  <c r="E13" i="47"/>
  <c r="E59" i="47"/>
  <c r="N41" i="47"/>
  <c r="F33" i="47"/>
  <c r="K23" i="47"/>
  <c r="R34" i="47"/>
  <c r="O31" i="47"/>
  <c r="O3" i="47"/>
  <c r="Q29" i="47"/>
  <c r="R8" i="47"/>
  <c r="N8" i="47"/>
  <c r="G40" i="47"/>
  <c r="O32" i="47"/>
  <c r="P32" i="47"/>
  <c r="O22" i="47"/>
  <c r="F10" i="47"/>
  <c r="O40" i="47"/>
  <c r="J21" i="47"/>
  <c r="N24" i="47"/>
  <c r="P37" i="47"/>
  <c r="R14" i="47"/>
  <c r="O47" i="47"/>
  <c r="P33" i="47"/>
  <c r="E18" i="47"/>
  <c r="Q3" i="47"/>
  <c r="M34" i="47"/>
  <c r="M9" i="47"/>
  <c r="L61" i="47"/>
  <c r="F52" i="47"/>
  <c r="Q21" i="47"/>
  <c r="K58" i="47"/>
  <c r="I43" i="47"/>
  <c r="G42" i="47"/>
  <c r="L19" i="47"/>
  <c r="G62" i="47"/>
  <c r="G29" i="47"/>
  <c r="N12" i="47"/>
  <c r="Q34" i="47"/>
  <c r="O39" i="47"/>
  <c r="M13" i="47"/>
  <c r="M20" i="47"/>
  <c r="E43" i="47"/>
  <c r="J62" i="47"/>
  <c r="P38" i="47"/>
  <c r="G47" i="47"/>
  <c r="E28" i="47"/>
  <c r="F20" i="47"/>
  <c r="O52" i="47"/>
  <c r="J20" i="47"/>
  <c r="O19" i="47"/>
  <c r="F22" i="47"/>
  <c r="G27" i="47"/>
  <c r="Q40" i="47"/>
  <c r="I32" i="47"/>
  <c r="J28" i="47"/>
  <c r="R52" i="47"/>
  <c r="H18" i="47"/>
  <c r="M12" i="47"/>
  <c r="N42" i="47"/>
  <c r="L51" i="47"/>
  <c r="G4" i="47"/>
  <c r="I62" i="47"/>
  <c r="P62" i="47"/>
  <c r="P39" i="47"/>
  <c r="J47" i="47"/>
  <c r="J10" i="47"/>
  <c r="Q14" i="47"/>
  <c r="G54" i="47"/>
  <c r="P29" i="47"/>
  <c r="J58" i="47"/>
  <c r="O60" i="47"/>
  <c r="M60" i="47"/>
  <c r="F54" i="47"/>
  <c r="I40" i="47"/>
  <c r="E44" i="47"/>
  <c r="E30" i="47"/>
  <c r="P4" i="47"/>
  <c r="H50" i="47"/>
  <c r="P31" i="47"/>
  <c r="P47" i="47"/>
  <c r="E31" i="47"/>
  <c r="M40" i="47"/>
  <c r="H7" i="47"/>
  <c r="H52" i="47"/>
  <c r="P13" i="47"/>
  <c r="G8" i="47"/>
  <c r="L53" i="47"/>
  <c r="Q37" i="47"/>
  <c r="R38" i="47"/>
  <c r="J61" i="47"/>
  <c r="M31" i="47"/>
  <c r="Q50" i="47"/>
  <c r="Q39" i="47"/>
  <c r="G9" i="47"/>
  <c r="O30" i="47"/>
  <c r="J31" i="47"/>
  <c r="M53" i="47"/>
  <c r="L43" i="47"/>
  <c r="H48" i="47"/>
  <c r="I30" i="47"/>
  <c r="Q42" i="47"/>
  <c r="N48" i="47"/>
  <c r="N37" i="47"/>
  <c r="L3" i="47"/>
  <c r="M44" i="47"/>
  <c r="L44" i="47"/>
  <c r="L39" i="47"/>
  <c r="E58" i="47"/>
  <c r="K27" i="47"/>
  <c r="G7" i="47"/>
  <c r="G24" i="47"/>
  <c r="R19" i="47"/>
  <c r="G53" i="47"/>
  <c r="R29" i="47"/>
  <c r="P17" i="47"/>
  <c r="R9" i="47"/>
  <c r="Q51" i="47"/>
  <c r="M62" i="47"/>
  <c r="E57" i="47"/>
  <c r="I14" i="47"/>
  <c r="R53" i="47"/>
  <c r="H43" i="47"/>
  <c r="O44" i="47"/>
  <c r="P49" i="47"/>
  <c r="R17" i="47"/>
  <c r="K3" i="47"/>
  <c r="G33" i="47"/>
  <c r="F18" i="47"/>
  <c r="L14" i="47"/>
  <c r="N22" i="47"/>
  <c r="J43" i="47"/>
  <c r="K10" i="47"/>
  <c r="M3" i="47"/>
  <c r="E21" i="47"/>
  <c r="E3" i="47"/>
  <c r="E42" i="47"/>
  <c r="F14" i="47"/>
  <c r="O49" i="47"/>
  <c r="P7" i="47"/>
  <c r="Q24" i="47"/>
  <c r="P3" i="47"/>
  <c r="J22" i="47"/>
  <c r="R62" i="47"/>
  <c r="E7" i="47"/>
  <c r="J32" i="47"/>
  <c r="I42" i="47"/>
  <c r="M11" i="47"/>
  <c r="M7" i="47"/>
  <c r="M57" i="47"/>
  <c r="I8" i="47"/>
  <c r="I31" i="47"/>
  <c r="L57" i="47"/>
  <c r="H47" i="47"/>
  <c r="L28" i="47"/>
  <c r="I34" i="47"/>
  <c r="R33" i="47"/>
  <c r="I47" i="47"/>
  <c r="H17" i="47"/>
  <c r="O54" i="47"/>
  <c r="N33" i="47"/>
  <c r="I48" i="47"/>
  <c r="H34" i="47"/>
  <c r="P59" i="47"/>
  <c r="F42" i="47"/>
  <c r="L37" i="47"/>
  <c r="P44" i="47"/>
  <c r="I24" i="47"/>
  <c r="M37" i="47"/>
  <c r="L21" i="47"/>
  <c r="R21" i="47"/>
  <c r="J49" i="47"/>
  <c r="H33" i="47"/>
  <c r="G59" i="47"/>
  <c r="N23" i="47"/>
  <c r="F53" i="47"/>
  <c r="F43" i="47"/>
  <c r="N50" i="47"/>
  <c r="O29" i="47"/>
  <c r="G44" i="47"/>
  <c r="I4" i="47"/>
  <c r="O17" i="47"/>
  <c r="E29" i="47"/>
  <c r="J4" i="47"/>
  <c r="I52" i="47"/>
  <c r="I28" i="47"/>
  <c r="F50" i="47"/>
  <c r="K62" i="47"/>
  <c r="H20" i="47"/>
  <c r="M19" i="47"/>
  <c r="G37" i="47"/>
  <c r="M32" i="47"/>
  <c r="G19" i="47"/>
  <c r="L4" i="47"/>
  <c r="O34" i="47"/>
  <c r="N31" i="47"/>
  <c r="H9" i="47"/>
  <c r="Q41" i="47"/>
  <c r="J13" i="47"/>
  <c r="H62" i="47"/>
  <c r="M54" i="47"/>
  <c r="O42" i="47"/>
  <c r="J57" i="47"/>
  <c r="Q32" i="47"/>
  <c r="N28" i="47"/>
  <c r="N17" i="47"/>
  <c r="O58" i="47"/>
  <c r="H58" i="47"/>
  <c r="I54" i="47"/>
  <c r="M38" i="47"/>
  <c r="J53" i="47"/>
  <c r="E32" i="47"/>
  <c r="I11" i="47"/>
  <c r="D18" i="47"/>
  <c r="Q57" i="47"/>
  <c r="D26" i="47" l="1"/>
  <c r="M16" i="47"/>
  <c r="F16" i="47"/>
  <c r="K26" i="47"/>
  <c r="K46" i="47"/>
  <c r="M46" i="47"/>
  <c r="K6" i="47"/>
  <c r="H56" i="47"/>
  <c r="J16" i="47"/>
  <c r="H36" i="47"/>
  <c r="L36" i="47"/>
  <c r="I16" i="47"/>
  <c r="P26" i="47"/>
  <c r="J36" i="47"/>
  <c r="L16" i="47"/>
  <c r="O36" i="47"/>
  <c r="I6" i="47"/>
  <c r="Q6" i="47"/>
  <c r="P6" i="47"/>
  <c r="R36" i="47"/>
  <c r="F6" i="47"/>
  <c r="N46" i="47"/>
  <c r="O46" i="47"/>
  <c r="L56" i="47"/>
  <c r="G16" i="47"/>
  <c r="E36" i="47"/>
  <c r="F26" i="47"/>
  <c r="R46" i="47"/>
  <c r="E16" i="47"/>
  <c r="N26" i="47"/>
  <c r="I36" i="47"/>
  <c r="M6" i="47"/>
  <c r="K36" i="47"/>
  <c r="N36" i="47"/>
  <c r="K56" i="47"/>
  <c r="R6" i="47"/>
  <c r="H6" i="47"/>
  <c r="L6" i="47"/>
  <c r="P56" i="47"/>
  <c r="H46" i="47"/>
  <c r="J56" i="47"/>
  <c r="J46" i="47"/>
  <c r="G36" i="47"/>
  <c r="H26" i="47"/>
  <c r="J6" i="47"/>
  <c r="L46" i="47"/>
  <c r="F36" i="47"/>
  <c r="Q36" i="47"/>
  <c r="O16" i="47"/>
  <c r="M26" i="47"/>
  <c r="O6" i="47"/>
  <c r="N56" i="47"/>
  <c r="F46" i="47"/>
  <c r="E46" i="47"/>
  <c r="Q46" i="47"/>
  <c r="N6" i="47"/>
  <c r="D56" i="47"/>
  <c r="G6" i="47"/>
  <c r="J26" i="47"/>
  <c r="K16" i="47"/>
  <c r="R56" i="47"/>
  <c r="E26" i="47"/>
  <c r="I56" i="47"/>
  <c r="O56" i="47"/>
  <c r="E56" i="47"/>
  <c r="I46" i="47"/>
  <c r="Q16" i="47"/>
  <c r="O26" i="47"/>
  <c r="D16" i="47"/>
  <c r="P46" i="47"/>
  <c r="L26" i="47"/>
  <c r="Q56" i="47"/>
  <c r="E6" i="47"/>
  <c r="R26" i="47"/>
  <c r="R16" i="47"/>
  <c r="N16" i="47"/>
  <c r="D46" i="47"/>
  <c r="M56" i="47"/>
  <c r="I26" i="47"/>
  <c r="D6" i="47"/>
  <c r="D36" i="47"/>
  <c r="F56" i="47"/>
  <c r="P16" i="47"/>
  <c r="G26" i="47"/>
  <c r="G46" i="47"/>
  <c r="H16" i="47"/>
  <c r="M36" i="47"/>
  <c r="P36" i="47"/>
  <c r="G56" i="47"/>
  <c r="Q26" i="47"/>
  <c r="R20" i="47"/>
  <c r="D61" i="47"/>
  <c r="D30" i="47"/>
  <c r="D52" i="47"/>
  <c r="D50" i="47"/>
  <c r="P60" i="47"/>
  <c r="D58" i="47"/>
  <c r="D17" i="47"/>
  <c r="D9" i="47"/>
  <c r="D33" i="47"/>
  <c r="K48" i="47"/>
  <c r="K9" i="47"/>
  <c r="D49" i="47"/>
  <c r="D37" i="47"/>
  <c r="D31" i="47"/>
  <c r="K31" i="47"/>
  <c r="D57" i="47"/>
  <c r="D3" i="47"/>
  <c r="D40" i="47"/>
  <c r="E40" i="47"/>
  <c r="D32" i="47"/>
  <c r="K39" i="47"/>
  <c r="K19" i="47"/>
  <c r="D19" i="47"/>
  <c r="E19" i="47"/>
  <c r="D54" i="47"/>
  <c r="K59" i="47"/>
  <c r="K28" i="47"/>
  <c r="K60" i="47"/>
  <c r="K7" i="47"/>
  <c r="E34" i="47"/>
  <c r="D48" i="47"/>
  <c r="D29" i="47"/>
  <c r="K30" i="47"/>
  <c r="D24" i="47"/>
  <c r="D60" i="47"/>
  <c r="D7" i="47"/>
  <c r="D4" i="47"/>
  <c r="N62" i="47"/>
  <c r="D23" i="47"/>
  <c r="D51" i="47"/>
  <c r="K52" i="47"/>
  <c r="D13" i="47"/>
  <c r="D34" i="47"/>
  <c r="E20" i="47"/>
  <c r="I19" i="47"/>
  <c r="D38" i="47"/>
  <c r="D8" i="47"/>
  <c r="D39" i="47"/>
  <c r="D62" i="47"/>
  <c r="D20" i="47"/>
  <c r="K20" i="47"/>
  <c r="K51" i="47"/>
  <c r="K18" i="47"/>
  <c r="K61" i="47"/>
  <c r="D28" i="47"/>
  <c r="D22" i="47"/>
  <c r="F3" i="47"/>
  <c r="K32" i="47"/>
  <c r="D44" i="47"/>
  <c r="D53" i="47"/>
  <c r="D12" i="47"/>
  <c r="K47" i="47"/>
  <c r="D41" i="47"/>
  <c r="K17" i="47"/>
  <c r="D43" i="47"/>
  <c r="D10" i="47"/>
  <c r="K12" i="47"/>
  <c r="D21" i="47"/>
  <c r="D42" i="47"/>
  <c r="D14" i="47"/>
  <c r="D11" i="47"/>
  <c r="D47" i="47"/>
  <c r="D59" i="47"/>
</calcChain>
</file>

<file path=xl/sharedStrings.xml><?xml version="1.0" encoding="utf-8"?>
<sst xmlns="http://schemas.openxmlformats.org/spreadsheetml/2006/main" count="551" uniqueCount="58">
  <si>
    <t>marc</t>
  </si>
  <si>
    <t>ursula</t>
  </si>
  <si>
    <t>carl</t>
  </si>
  <si>
    <t>sandie</t>
  </si>
  <si>
    <t>wissem</t>
  </si>
  <si>
    <t>julien</t>
  </si>
  <si>
    <t>jérémy</t>
  </si>
  <si>
    <t>gregory</t>
  </si>
  <si>
    <t>sébastien</t>
  </si>
  <si>
    <t>aymeric</t>
  </si>
  <si>
    <t>jean</t>
  </si>
  <si>
    <t>laetitia</t>
  </si>
  <si>
    <t>virginie</t>
  </si>
  <si>
    <t>david</t>
  </si>
  <si>
    <t>JOUR</t>
  </si>
  <si>
    <t>SEMAINE</t>
  </si>
  <si>
    <t>TOTAL</t>
  </si>
  <si>
    <t>NORMAL</t>
  </si>
  <si>
    <t>HEURES SUP</t>
  </si>
  <si>
    <t>JF</t>
  </si>
  <si>
    <t>Pâques</t>
  </si>
  <si>
    <t>Lundi de Pâques</t>
  </si>
  <si>
    <t>Ascension</t>
  </si>
  <si>
    <t>Pentecôte</t>
  </si>
  <si>
    <t>Premier de l'AN</t>
  </si>
  <si>
    <t>Fête du travail</t>
  </si>
  <si>
    <t>Victoire de 1945</t>
  </si>
  <si>
    <t>Fête nationale</t>
  </si>
  <si>
    <t>Assomption</t>
  </si>
  <si>
    <t>Toussaint</t>
  </si>
  <si>
    <t>Armistice</t>
  </si>
  <si>
    <t>Noël</t>
  </si>
  <si>
    <t>ABS</t>
  </si>
  <si>
    <t>MAL</t>
  </si>
  <si>
    <t>CON</t>
  </si>
  <si>
    <t>Mois</t>
  </si>
  <si>
    <t>Fin de Mois</t>
  </si>
  <si>
    <t>heures</t>
  </si>
  <si>
    <t>jours</t>
  </si>
  <si>
    <t>con</t>
  </si>
  <si>
    <t>carl arrivée en retard le 06/01</t>
  </si>
  <si>
    <t>mal</t>
  </si>
  <si>
    <t>abs</t>
  </si>
  <si>
    <t>andrew</t>
  </si>
  <si>
    <t>Andrew</t>
  </si>
  <si>
    <t>RET</t>
  </si>
  <si>
    <t>EVENT</t>
  </si>
  <si>
    <t>FORM</t>
  </si>
  <si>
    <t>code</t>
  </si>
  <si>
    <t>jf</t>
  </si>
  <si>
    <t>Jour Férié</t>
  </si>
  <si>
    <t>forfait</t>
  </si>
  <si>
    <t>calcul_HS</t>
  </si>
  <si>
    <t>semaine</t>
  </si>
  <si>
    <t>am/pm</t>
  </si>
  <si>
    <t>am</t>
  </si>
  <si>
    <t>pm</t>
  </si>
  <si>
    <t>demi-jours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</si>
</sst>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_(&quot;$&quot;* #,##0.00_);_(&quot;$&quot;* \(#,##0.00\);_(&quot;$&quot;* &quot;-&quot;??_);_(@_)"/>
    <numFmt numFmtId="165" formatCode="hh:mm;@"/>
    <numFmt numFmtId="166" formatCode="[$-F800]dddd\,\ mmmm\ dd\,\ yyyy"/>
    <numFmt numFmtId="167" formatCode="ddd\ dd\-mmm"/>
    <numFmt numFmtId="168" formatCode="mmm\-yyyy"/>
  </numFmts>
  <fonts count="26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2"/>
      <color indexed="8"/>
      <name val="MS Sans Serif"/>
      <family val="2"/>
    </font>
    <font>
      <sz val="12"/>
      <color indexed="9"/>
      <name val="MS Sans Serif"/>
      <family val="2"/>
    </font>
    <font>
      <sz val="12"/>
      <color indexed="10"/>
      <name val="MS Sans Serif"/>
      <family val="2"/>
    </font>
    <font>
      <b/>
      <sz val="12"/>
      <color indexed="52"/>
      <name val="MS Sans Serif"/>
      <family val="2"/>
    </font>
    <font>
      <sz val="12"/>
      <color indexed="52"/>
      <name val="MS Sans Serif"/>
      <family val="2"/>
    </font>
    <font>
      <sz val="12"/>
      <color indexed="62"/>
      <name val="MS Sans Serif"/>
      <family val="2"/>
    </font>
    <font>
      <sz val="12"/>
      <color indexed="20"/>
      <name val="MS Sans Serif"/>
      <family val="2"/>
    </font>
    <font>
      <sz val="12"/>
      <color indexed="60"/>
      <name val="MS Sans Serif"/>
      <family val="2"/>
    </font>
    <font>
      <sz val="12"/>
      <color indexed="17"/>
      <name val="MS Sans Serif"/>
      <family val="2"/>
    </font>
    <font>
      <b/>
      <sz val="12"/>
      <color indexed="63"/>
      <name val="MS Sans Serif"/>
      <family val="2"/>
    </font>
    <font>
      <i/>
      <sz val="12"/>
      <color indexed="23"/>
      <name val="MS Sans Serif"/>
      <family val="2"/>
    </font>
    <font>
      <b/>
      <sz val="18"/>
      <color indexed="56"/>
      <name val="Cambria"/>
      <family val="2"/>
    </font>
    <font>
      <b/>
      <sz val="15"/>
      <color indexed="56"/>
      <name val="MS Sans Serif"/>
      <family val="2"/>
    </font>
    <font>
      <b/>
      <sz val="13"/>
      <color indexed="56"/>
      <name val="MS Sans Serif"/>
      <family val="2"/>
    </font>
    <font>
      <b/>
      <sz val="11"/>
      <color indexed="56"/>
      <name val="MS Sans Serif"/>
      <family val="2"/>
    </font>
    <font>
      <b/>
      <sz val="12"/>
      <color indexed="8"/>
      <name val="MS Sans Serif"/>
      <family val="2"/>
    </font>
    <font>
      <b/>
      <sz val="12"/>
      <color indexed="9"/>
      <name val="MS Sans Serif"/>
      <family val="2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theme="0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44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8" fillId="7" borderId="1" applyNumberFormat="0" applyAlignment="0" applyProtection="0"/>
    <xf numFmtId="44" fontId="1" fillId="0" borderId="0" applyFont="0" applyFill="0" applyBorder="0" applyAlignment="0" applyProtection="0"/>
    <xf numFmtId="0" fontId="9" fillId="3" borderId="0" applyNumberFormat="0" applyBorder="0" applyAlignment="0" applyProtection="0"/>
    <xf numFmtId="0" fontId="10" fillId="21" borderId="0" applyNumberFormat="0" applyBorder="0" applyAlignment="0" applyProtection="0"/>
    <xf numFmtId="0" fontId="2" fillId="0" borderId="0"/>
    <xf numFmtId="0" fontId="11" fillId="4" borderId="0" applyNumberFormat="0" applyBorder="0" applyAlignment="0" applyProtection="0"/>
    <xf numFmtId="0" fontId="12" fillId="20" borderId="3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4" applyNumberFormat="0" applyFill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7" applyNumberFormat="0" applyFill="0" applyAlignment="0" applyProtection="0"/>
    <xf numFmtId="0" fontId="19" fillId="22" borderId="8" applyNumberFormat="0" applyAlignment="0" applyProtection="0"/>
    <xf numFmtId="164" fontId="1" fillId="0" borderId="0" applyFont="0" applyFill="0" applyBorder="0" applyAlignment="0" applyProtection="0"/>
  </cellStyleXfs>
  <cellXfs count="58">
    <xf numFmtId="0" fontId="0" fillId="0" borderId="0" xfId="0"/>
    <xf numFmtId="0" fontId="21" fillId="25" borderId="0" xfId="0" applyFont="1" applyFill="1" applyBorder="1" applyAlignment="1">
      <alignment horizontal="center"/>
    </xf>
    <xf numFmtId="0" fontId="22" fillId="25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3" fillId="0" borderId="0" xfId="0" applyFont="1" applyBorder="1" applyAlignment="1"/>
    <xf numFmtId="167" fontId="23" fillId="0" borderId="0" xfId="0" applyNumberFormat="1" applyFont="1" applyBorder="1" applyAlignment="1"/>
    <xf numFmtId="0" fontId="0" fillId="0" borderId="0" xfId="0" applyAlignment="1"/>
    <xf numFmtId="0" fontId="1" fillId="0" borderId="0" xfId="0" applyFont="1" applyFill="1" applyAlignment="1">
      <alignment horizontal="center" vertical="center"/>
    </xf>
    <xf numFmtId="165" fontId="1" fillId="0" borderId="0" xfId="0" applyNumberFormat="1" applyFont="1" applyFill="1" applyAlignment="1">
      <alignment horizontal="center" vertical="center"/>
    </xf>
    <xf numFmtId="168" fontId="1" fillId="0" borderId="9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168" fontId="1" fillId="0" borderId="12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68" fontId="1" fillId="0" borderId="14" xfId="0" applyNumberFormat="1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14" fontId="1" fillId="0" borderId="9" xfId="0" applyNumberFormat="1" applyFont="1" applyBorder="1"/>
    <xf numFmtId="0" fontId="0" fillId="0" borderId="10" xfId="0" applyBorder="1"/>
    <xf numFmtId="0" fontId="0" fillId="0" borderId="14" xfId="0" applyBorder="1"/>
    <xf numFmtId="0" fontId="0" fillId="0" borderId="15" xfId="0" applyBorder="1"/>
    <xf numFmtId="14" fontId="0" fillId="0" borderId="9" xfId="0" applyNumberFormat="1" applyBorder="1"/>
    <xf numFmtId="0" fontId="0" fillId="0" borderId="0" xfId="0" applyBorder="1"/>
    <xf numFmtId="0" fontId="20" fillId="0" borderId="0" xfId="0" applyFont="1" applyBorder="1"/>
    <xf numFmtId="0" fontId="0" fillId="27" borderId="0" xfId="0" applyFill="1" applyBorder="1" applyAlignment="1"/>
    <xf numFmtId="0" fontId="0" fillId="26" borderId="0" xfId="0" applyFill="1" applyBorder="1" applyAlignment="1"/>
    <xf numFmtId="2" fontId="1" fillId="28" borderId="0" xfId="0" applyNumberFormat="1" applyFont="1" applyFill="1" applyBorder="1" applyAlignment="1">
      <alignment vertical="center"/>
    </xf>
    <xf numFmtId="0" fontId="0" fillId="0" borderId="12" xfId="0" applyBorder="1"/>
    <xf numFmtId="0" fontId="0" fillId="23" borderId="15" xfId="0" applyFill="1" applyBorder="1" applyAlignment="1"/>
    <xf numFmtId="0" fontId="24" fillId="0" borderId="10" xfId="0" applyFont="1" applyBorder="1"/>
    <xf numFmtId="0" fontId="24" fillId="0" borderId="0" xfId="0" applyFont="1" applyBorder="1"/>
    <xf numFmtId="0" fontId="0" fillId="0" borderId="0" xfId="0" applyBorder="1" applyAlignment="1">
      <alignment horizontal="center"/>
    </xf>
    <xf numFmtId="0" fontId="1" fillId="0" borderId="12" xfId="0" applyFont="1" applyBorder="1"/>
    <xf numFmtId="0" fontId="1" fillId="0" borderId="0" xfId="0" applyFont="1" applyBorder="1"/>
    <xf numFmtId="0" fontId="0" fillId="0" borderId="0" xfId="0" applyFont="1" applyFill="1" applyBorder="1"/>
    <xf numFmtId="0" fontId="1" fillId="0" borderId="0" xfId="0" applyFont="1" applyFill="1" applyAlignment="1">
      <alignment vertical="center"/>
    </xf>
    <xf numFmtId="166" fontId="1" fillId="0" borderId="10" xfId="0" applyNumberFormat="1" applyFont="1" applyFill="1" applyBorder="1" applyAlignment="1">
      <alignment vertical="center"/>
    </xf>
    <xf numFmtId="166" fontId="1" fillId="0" borderId="0" xfId="0" applyNumberFormat="1" applyFont="1" applyFill="1" applyBorder="1" applyAlignment="1">
      <alignment vertical="center"/>
    </xf>
    <xf numFmtId="166" fontId="1" fillId="0" borderId="15" xfId="0" applyNumberFormat="1" applyFont="1" applyFill="1" applyBorder="1" applyAlignment="1">
      <alignment vertical="center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 applyProtection="1">
      <alignment horizontal="center" vertical="center"/>
      <protection locked="0"/>
    </xf>
    <xf numFmtId="165" fontId="20" fillId="24" borderId="0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 applyProtection="1">
      <alignment horizontal="center" vertical="center"/>
    </xf>
    <xf numFmtId="2" fontId="1" fillId="0" borderId="15" xfId="0" applyNumberFormat="1" applyFont="1" applyFill="1" applyBorder="1" applyAlignment="1" applyProtection="1">
      <alignment horizontal="center" vertical="center"/>
    </xf>
    <xf numFmtId="2" fontId="1" fillId="0" borderId="0" xfId="0" applyNumberFormat="1" applyFont="1" applyFill="1" applyAlignment="1">
      <alignment horizontal="center" vertical="center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 applyProtection="1">
      <alignment horizontal="center" vertical="center"/>
      <protection locked="0"/>
    </xf>
    <xf numFmtId="2" fontId="1" fillId="29" borderId="0" xfId="0" applyNumberFormat="1" applyFont="1" applyFill="1" applyBorder="1" applyAlignment="1">
      <alignment vertical="center"/>
    </xf>
    <xf numFmtId="2" fontId="1" fillId="24" borderId="0" xfId="0" applyNumberFormat="1" applyFont="1" applyFill="1" applyBorder="1" applyAlignment="1">
      <alignment vertical="center"/>
    </xf>
    <xf numFmtId="2" fontId="1" fillId="0" borderId="13" xfId="0" applyNumberFormat="1" applyFont="1" applyFill="1" applyBorder="1" applyAlignment="1" applyProtection="1">
      <alignment horizontal="center" vertical="center"/>
    </xf>
    <xf numFmtId="2" fontId="1" fillId="0" borderId="16" xfId="0" applyNumberFormat="1" applyFont="1" applyFill="1" applyBorder="1" applyAlignment="1" applyProtection="1">
      <alignment horizontal="center" vertical="center"/>
    </xf>
    <xf numFmtId="0" fontId="25" fillId="30" borderId="18" xfId="0" applyFont="1" applyFill="1" applyBorder="1" applyAlignment="1">
      <alignment horizontal="center"/>
    </xf>
    <xf numFmtId="0" fontId="25" fillId="30" borderId="17" xfId="0" applyFont="1" applyFill="1" applyBorder="1" applyAlignment="1">
      <alignment horizontal="center"/>
    </xf>
    <xf numFmtId="0" fontId="0" fillId="31" borderId="17" xfId="0" applyFont="1" applyFill="1" applyBorder="1" applyAlignment="1">
      <alignment horizontal="center"/>
    </xf>
    <xf numFmtId="0" fontId="0" fillId="31" borderId="18" xfId="0" applyFont="1" applyFill="1" applyBorder="1" applyAlignment="1">
      <alignment horizontal="center"/>
    </xf>
    <xf numFmtId="166" fontId="0" fillId="0" borderId="0" xfId="0" applyNumberFormat="1" applyFont="1" applyFill="1" applyBorder="1" applyAlignment="1">
      <alignment vertical="center"/>
    </xf>
    <xf numFmtId="2" fontId="0" fillId="0" borderId="0" xfId="0" applyNumberFormat="1" applyFont="1" applyFill="1" applyBorder="1" applyAlignment="1" applyProtection="1">
      <alignment horizontal="center" vertical="center"/>
      <protection locked="0"/>
    </xf>
    <xf numFmtId="2" fontId="0" fillId="0" borderId="0" xfId="0" applyNumberFormat="1" applyFont="1" applyFill="1" applyBorder="1" applyAlignment="1" applyProtection="1">
      <alignment horizontal="center" vertical="center"/>
    </xf>
    <xf numFmtId="0" fontId="0" fillId="0" borderId="13" xfId="0" applyFont="1" applyFill="1" applyBorder="1" applyAlignment="1" applyProtection="1">
      <alignment horizontal="center" vertical="center"/>
      <protection locked="0"/>
    </xf>
    <xf numFmtId="0" fontId="24" fillId="24" borderId="0" xfId="0" applyFont="1" applyFill="1" applyBorder="1" applyProtection="1">
      <protection locked="0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Euro" xfId="29"/>
    <cellStyle name="Insatisfaisant" xfId="30" builtinId="27" customBuiltin="1"/>
    <cellStyle name="Neutre" xfId="31" builtinId="28" customBuiltin="1"/>
    <cellStyle name="Normal" xfId="0" builtinId="0"/>
    <cellStyle name="Normal 2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  <cellStyle name="Währung" xfId="43"/>
  </cellStyles>
  <dxfs count="95"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[$-F800]dddd\,\ mmmm\ dd\,\ 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[$-F800]dddd\,\ mmmm\ dd\,\ 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mmm\-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660400</xdr:colOff>
      <xdr:row>12</xdr:row>
      <xdr:rowOff>12700</xdr:rowOff>
    </xdr:from>
    <xdr:to>
      <xdr:col>8</xdr:col>
      <xdr:colOff>977900</xdr:colOff>
      <xdr:row>18</xdr:row>
      <xdr:rowOff>127000</xdr:rowOff>
    </xdr:to>
    <xdr:sp macro="" textlink="">
      <xdr:nvSpPr>
        <xdr:cNvPr id="2" name="Rectangle à coins arrondis 1"/>
        <xdr:cNvSpPr/>
      </xdr:nvSpPr>
      <xdr:spPr>
        <a:xfrm>
          <a:off x="4648200" y="1949450"/>
          <a:ext cx="4305300" cy="1066800"/>
        </a:xfrm>
        <a:prstGeom prst="wedgeRoundRectCallout">
          <a:avLst>
            <a:gd name="adj1" fmla="val -96071"/>
            <a:gd name="adj2" fmla="val -85601"/>
            <a:gd name="adj3" fmla="val 16667"/>
          </a:avLst>
        </a:prstGeom>
        <a:solidFill>
          <a:srgbClr val="00B05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forfait</a:t>
          </a:r>
          <a:r>
            <a:rPr lang="fr-FR" sz="1100" baseline="0"/>
            <a:t> = valeur qui est prise en compte dans le calcul du total des heures de la  journée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calcul HS = valeur qui est prise en compte pour déterminer les heures normales et heures supplémentaires</a:t>
          </a:r>
          <a:endParaRPr lang="fr-FR" sz="1100"/>
        </a:p>
      </xdr:txBody>
    </xdr:sp>
    <xdr:clientData/>
  </xdr:twoCellAnchor>
  <xdr:twoCellAnchor>
    <xdr:from>
      <xdr:col>4</xdr:col>
      <xdr:colOff>660400</xdr:colOff>
      <xdr:row>21</xdr:row>
      <xdr:rowOff>76200</xdr:rowOff>
    </xdr:from>
    <xdr:to>
      <xdr:col>8</xdr:col>
      <xdr:colOff>977900</xdr:colOff>
      <xdr:row>28</xdr:row>
      <xdr:rowOff>31750</xdr:rowOff>
    </xdr:to>
    <xdr:sp macro="" textlink="">
      <xdr:nvSpPr>
        <xdr:cNvPr id="3" name="Rectangle à coins arrondis 2"/>
        <xdr:cNvSpPr/>
      </xdr:nvSpPr>
      <xdr:spPr>
        <a:xfrm>
          <a:off x="4648200" y="3441700"/>
          <a:ext cx="4305300" cy="1066800"/>
        </a:xfrm>
        <a:prstGeom prst="wedgeRoundRectCallout">
          <a:avLst>
            <a:gd name="adj1" fmla="val -96071"/>
            <a:gd name="adj2" fmla="val -85601"/>
            <a:gd name="adj3" fmla="val 16667"/>
          </a:avLst>
        </a:prstGeom>
        <a:solidFill>
          <a:srgbClr val="00B05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tout ceci est compté par demi-journée ... ATTENTION à mettre le code</a:t>
          </a:r>
          <a:r>
            <a:rPr lang="fr-FR" sz="1100" baseline="0"/>
            <a:t> sur le matin (am) et l'apm (pm)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o" displayName="Tablo" ref="A1:T339" totalsRowShown="0" headerRowDxfId="94" dataDxfId="93" tableBorderDxfId="92">
  <tableColumns count="20">
    <tableColumn id="1" name="Mois" dataDxfId="91">
      <calculatedColumnFormula>IF(ISNUMBER(Tablo[[#This Row],[JOUR]]),DATE(YEAR(Tablo[[#This Row],[JOUR]]),MONTH(Tablo[[#This Row],[JOUR]])+1,0),A1)</calculatedColumnFormula>
    </tableColumn>
    <tableColumn id="2" name="SEMAINE" dataDxfId="90">
      <calculatedColumnFormula>IF(ISNUMBER(Tablo[[#This Row],[JOUR]]),INT(MOD(INT((Tablo[[#This Row],[JOUR]]-2)/7)+3/5,52+5/28))+1,B1)</calculatedColumnFormula>
    </tableColumn>
    <tableColumn id="3" name="JOUR" dataDxfId="89"/>
    <tableColumn id="4" name="am/pm" dataDxfId="67"/>
    <tableColumn id="5" name="marc" dataDxfId="88"/>
    <tableColumn id="6" name="ursula" dataDxfId="87"/>
    <tableColumn id="7" name="carl" dataDxfId="86"/>
    <tableColumn id="8" name="sandie" dataDxfId="85"/>
    <tableColumn id="9" name="wissem" dataDxfId="84"/>
    <tableColumn id="10" name="julien" dataDxfId="83"/>
    <tableColumn id="11" name="jérémy" dataDxfId="82"/>
    <tableColumn id="12" name="gregory" dataDxfId="81"/>
    <tableColumn id="13" name="sébastien" dataDxfId="80"/>
    <tableColumn id="14" name="aymeric" dataDxfId="79"/>
    <tableColumn id="15" name="jean" dataDxfId="78"/>
    <tableColumn id="16" name="laetitia" dataDxfId="77"/>
    <tableColumn id="17" name="virginie" dataDxfId="76"/>
    <tableColumn id="18" name="david" dataDxfId="75"/>
    <tableColumn id="20" name="andrew" dataDxfId="74"/>
    <tableColumn id="19" name="TOTAL" dataDxfId="7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codes" displayName="codes" ref="A1:C7" totalsRowShown="0" headerRowDxfId="72" dataDxfId="71">
  <autoFilter ref="A1:C7"/>
  <tableColumns count="3">
    <tableColumn id="1" name="code" dataDxfId="70"/>
    <tableColumn id="2" name="forfait" dataDxfId="69"/>
    <tableColumn id="3" name="calcul_HS" dataDxfId="6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9"/>
  <sheetViews>
    <sheetView showZeros="0" tabSelected="1" zoomScale="90" zoomScaleNormal="90" workbookViewId="0">
      <pane xSplit="3" ySplit="1" topLeftCell="D2" activePane="bottomRight" state="frozen"/>
      <selection pane="topRight" activeCell="E1" sqref="E1"/>
      <selection pane="bottomLeft" activeCell="A2" sqref="A2"/>
      <selection pane="bottomRight" activeCell="O15" sqref="O15"/>
    </sheetView>
  </sheetViews>
  <sheetFormatPr baseColWidth="10" defaultColWidth="6.81640625" defaultRowHeight="12.5" x14ac:dyDescent="0.25"/>
  <cols>
    <col min="1" max="1" width="11.81640625" style="7" customWidth="1"/>
    <col min="2" max="2" width="14.26953125" style="7" bestFit="1" customWidth="1"/>
    <col min="3" max="3" width="33.26953125" style="33" customWidth="1"/>
    <col min="4" max="4" width="7" style="33" bestFit="1" customWidth="1"/>
    <col min="5" max="5" width="10.453125" style="42" bestFit="1" customWidth="1"/>
    <col min="6" max="6" width="11.453125" style="42" bestFit="1" customWidth="1"/>
    <col min="7" max="7" width="9.1796875" style="42" bestFit="1" customWidth="1"/>
    <col min="8" max="8" width="11.81640625" style="42" bestFit="1" customWidth="1"/>
    <col min="9" max="9" width="12.81640625" style="42" bestFit="1" customWidth="1"/>
    <col min="10" max="10" width="10.81640625" style="42" bestFit="1" customWidth="1"/>
    <col min="11" max="11" width="12" style="42" bestFit="1" customWidth="1"/>
    <col min="12" max="12" width="12.81640625" style="42" bestFit="1" customWidth="1"/>
    <col min="13" max="13" width="14.453125" style="42" bestFit="1" customWidth="1"/>
    <col min="14" max="14" width="13.1796875" style="42" bestFit="1" customWidth="1"/>
    <col min="15" max="15" width="9.7265625" style="42" bestFit="1" customWidth="1"/>
    <col min="16" max="16" width="11.81640625" style="42" bestFit="1" customWidth="1"/>
    <col min="17" max="17" width="12.54296875" style="42" bestFit="1" customWidth="1"/>
    <col min="18" max="18" width="10.81640625" style="42" bestFit="1" customWidth="1"/>
    <col min="19" max="19" width="10.81640625" style="42" customWidth="1"/>
    <col min="20" max="20" width="12" style="7" bestFit="1" customWidth="1"/>
    <col min="21" max="16384" width="6.81640625" style="7"/>
  </cols>
  <sheetData>
    <row r="1" spans="1:20" ht="13" thickBot="1" x14ac:dyDescent="0.3">
      <c r="A1" s="7" t="s">
        <v>35</v>
      </c>
      <c r="B1" s="7" t="s">
        <v>15</v>
      </c>
      <c r="C1" s="33" t="s">
        <v>14</v>
      </c>
      <c r="D1" s="33" t="s">
        <v>54</v>
      </c>
      <c r="E1" s="42" t="s">
        <v>0</v>
      </c>
      <c r="F1" s="42" t="s">
        <v>1</v>
      </c>
      <c r="G1" s="42" t="s">
        <v>2</v>
      </c>
      <c r="H1" s="42" t="s">
        <v>3</v>
      </c>
      <c r="I1" s="42" t="s">
        <v>4</v>
      </c>
      <c r="J1" s="42" t="s">
        <v>5</v>
      </c>
      <c r="K1" s="42" t="s">
        <v>6</v>
      </c>
      <c r="L1" s="42" t="s">
        <v>7</v>
      </c>
      <c r="M1" s="42" t="s">
        <v>8</v>
      </c>
      <c r="N1" s="42" t="s">
        <v>9</v>
      </c>
      <c r="O1" s="42" t="s">
        <v>10</v>
      </c>
      <c r="P1" s="42" t="s">
        <v>11</v>
      </c>
      <c r="Q1" s="42" t="s">
        <v>12</v>
      </c>
      <c r="R1" s="42" t="s">
        <v>13</v>
      </c>
      <c r="S1" s="42" t="s">
        <v>43</v>
      </c>
      <c r="T1" s="8" t="s">
        <v>16</v>
      </c>
    </row>
    <row r="2" spans="1:20" x14ac:dyDescent="0.25">
      <c r="A2" s="9">
        <f>IF(ISNUMBER(Tablo[[#This Row],[JOUR]]),DATE(YEAR(Tablo[[#This Row],[JOUR]]),MONTH(Tablo[[#This Row],[JOUR]])+1,0),A1)</f>
        <v>42766</v>
      </c>
      <c r="B2" s="10">
        <f>IF(ISNUMBER(Tablo[[#This Row],[JOUR]]),INT(MOD(INT((Tablo[[#This Row],[JOUR]]-2)/7)+3/5,52+5/28))+1,B1)</f>
        <v>1</v>
      </c>
      <c r="C2" s="34">
        <v>42737</v>
      </c>
      <c r="D2" s="34" t="s">
        <v>55</v>
      </c>
      <c r="E2" s="43" t="s">
        <v>39</v>
      </c>
      <c r="F2" s="43">
        <v>7</v>
      </c>
      <c r="G2" s="43">
        <v>7</v>
      </c>
      <c r="H2" s="43">
        <v>7.25</v>
      </c>
      <c r="I2" s="43">
        <v>7</v>
      </c>
      <c r="J2" s="43" t="s">
        <v>39</v>
      </c>
      <c r="K2" s="43">
        <v>7</v>
      </c>
      <c r="L2" s="43">
        <v>7</v>
      </c>
      <c r="M2" s="43">
        <v>8</v>
      </c>
      <c r="N2" s="43">
        <v>8</v>
      </c>
      <c r="O2" s="43">
        <v>8</v>
      </c>
      <c r="P2" s="43">
        <v>8.75</v>
      </c>
      <c r="Q2" s="43">
        <v>6.75</v>
      </c>
      <c r="R2" s="43">
        <v>7.75</v>
      </c>
      <c r="S2" s="43"/>
      <c r="T2" s="37"/>
    </row>
    <row r="3" spans="1:20" x14ac:dyDescent="0.25">
      <c r="A3" s="11">
        <f>IF(ISNUMBER(Tablo[[#This Row],[JOUR]]),DATE(YEAR(Tablo[[#This Row],[JOUR]]),MONTH(Tablo[[#This Row],[JOUR]])+1,0),A2)</f>
        <v>42766</v>
      </c>
      <c r="B3" s="12">
        <f>IF(ISNUMBER(Tablo[[#This Row],[JOUR]]),INT(MOD(INT((Tablo[[#This Row],[JOUR]]-2)/7)+3/5,52+5/28))+1,B2)</f>
        <v>1</v>
      </c>
      <c r="C3" s="53"/>
      <c r="D3" s="53" t="s">
        <v>56</v>
      </c>
      <c r="E3" s="54" t="s">
        <v>39</v>
      </c>
      <c r="F3" s="54"/>
      <c r="G3" s="54"/>
      <c r="H3" s="54"/>
      <c r="I3" s="54"/>
      <c r="J3" s="44" t="s">
        <v>39</v>
      </c>
      <c r="K3" s="54"/>
      <c r="L3" s="54"/>
      <c r="M3" s="54"/>
      <c r="N3" s="54"/>
      <c r="O3" s="54"/>
      <c r="P3" s="54"/>
      <c r="Q3" s="54"/>
      <c r="R3" s="54"/>
      <c r="S3" s="55"/>
      <c r="T3" s="56"/>
    </row>
    <row r="4" spans="1:20" x14ac:dyDescent="0.25">
      <c r="A4" s="11">
        <f>IF(ISNUMBER(Tablo[[#This Row],[JOUR]]),DATE(YEAR(Tablo[[#This Row],[JOUR]]),MONTH(Tablo[[#This Row],[JOUR]])+1,0),A3)</f>
        <v>42766</v>
      </c>
      <c r="B4" s="12">
        <f>IF(ISNUMBER(Tablo[[#This Row],[JOUR]]),INT(MOD(INT((Tablo[[#This Row],[JOUR]]-2)/7)+3/5,52+5/28))+1,B3)</f>
        <v>1</v>
      </c>
      <c r="C4" s="35">
        <f>C2+1</f>
        <v>42738</v>
      </c>
      <c r="D4" s="35" t="s">
        <v>55</v>
      </c>
      <c r="E4" s="44">
        <v>7</v>
      </c>
      <c r="F4" s="44">
        <v>7</v>
      </c>
      <c r="G4" s="44">
        <v>3.5</v>
      </c>
      <c r="H4" s="44">
        <v>6.75</v>
      </c>
      <c r="I4" s="44">
        <v>7</v>
      </c>
      <c r="J4" s="44" t="s">
        <v>39</v>
      </c>
      <c r="K4" s="44">
        <v>7</v>
      </c>
      <c r="L4" s="44">
        <v>7</v>
      </c>
      <c r="M4" s="44">
        <v>8</v>
      </c>
      <c r="N4" s="44">
        <v>8</v>
      </c>
      <c r="O4" s="44">
        <v>8</v>
      </c>
      <c r="P4" s="44">
        <v>8.25</v>
      </c>
      <c r="Q4" s="44">
        <v>6.75</v>
      </c>
      <c r="R4" s="44">
        <v>6.75</v>
      </c>
      <c r="S4" s="44"/>
      <c r="T4" s="38"/>
    </row>
    <row r="5" spans="1:20" x14ac:dyDescent="0.25">
      <c r="A5" s="11">
        <f>IF(ISNUMBER(Tablo[[#This Row],[JOUR]]),DATE(YEAR(Tablo[[#This Row],[JOUR]]),MONTH(Tablo[[#This Row],[JOUR]])+1,0),A4)</f>
        <v>42766</v>
      </c>
      <c r="B5" s="12">
        <f>IF(ISNUMBER(Tablo[[#This Row],[JOUR]]),INT(MOD(INT((Tablo[[#This Row],[JOUR]]-2)/7)+3/5,52+5/28))+1,B4)</f>
        <v>1</v>
      </c>
      <c r="C5" s="53"/>
      <c r="D5" s="53" t="s">
        <v>56</v>
      </c>
      <c r="E5" s="54"/>
      <c r="F5" s="54"/>
      <c r="G5" s="54">
        <v>3.5</v>
      </c>
      <c r="H5" s="54"/>
      <c r="I5" s="54"/>
      <c r="J5" s="44" t="s">
        <v>39</v>
      </c>
      <c r="K5" s="54"/>
      <c r="L5" s="54"/>
      <c r="M5" s="54"/>
      <c r="N5" s="54"/>
      <c r="O5" s="54"/>
      <c r="P5" s="54"/>
      <c r="Q5" s="54"/>
      <c r="R5" s="54"/>
      <c r="S5" s="55"/>
      <c r="T5" s="56"/>
    </row>
    <row r="6" spans="1:20" x14ac:dyDescent="0.25">
      <c r="A6" s="11">
        <f>IF(ISNUMBER(Tablo[[#This Row],[JOUR]]),DATE(YEAR(Tablo[[#This Row],[JOUR]]),MONTH(Tablo[[#This Row],[JOUR]])+1,0),A5)</f>
        <v>42766</v>
      </c>
      <c r="B6" s="12">
        <f>IF(ISNUMBER(Tablo[[#This Row],[JOUR]]),INT(MOD(INT((Tablo[[#This Row],[JOUR]]-2)/7)+3/5,52+5/28))+1,B5)</f>
        <v>1</v>
      </c>
      <c r="C6" s="35">
        <f>C4+1</f>
        <v>42739</v>
      </c>
      <c r="D6" s="35" t="s">
        <v>55</v>
      </c>
      <c r="E6" s="44">
        <v>7</v>
      </c>
      <c r="F6" s="44">
        <v>7</v>
      </c>
      <c r="G6" s="44">
        <v>7</v>
      </c>
      <c r="H6" s="44">
        <v>6.75</v>
      </c>
      <c r="I6" s="44">
        <v>7</v>
      </c>
      <c r="J6" s="44" t="s">
        <v>39</v>
      </c>
      <c r="K6" s="44">
        <v>7</v>
      </c>
      <c r="L6" s="44">
        <v>7</v>
      </c>
      <c r="M6" s="44">
        <v>8</v>
      </c>
      <c r="N6" s="44">
        <v>8</v>
      </c>
      <c r="O6" s="44">
        <v>8</v>
      </c>
      <c r="P6" s="44">
        <v>8.5</v>
      </c>
      <c r="Q6" s="44">
        <v>6.75</v>
      </c>
      <c r="R6" s="44">
        <v>3.5</v>
      </c>
      <c r="S6" s="44"/>
      <c r="T6" s="38"/>
    </row>
    <row r="7" spans="1:20" x14ac:dyDescent="0.25">
      <c r="A7" s="11">
        <f>IF(ISNUMBER(Tablo[[#This Row],[JOUR]]),DATE(YEAR(Tablo[[#This Row],[JOUR]]),MONTH(Tablo[[#This Row],[JOUR]])+1,0),A6)</f>
        <v>42766</v>
      </c>
      <c r="B7" s="12">
        <f>IF(ISNUMBER(Tablo[[#This Row],[JOUR]]),INT(MOD(INT((Tablo[[#This Row],[JOUR]]-2)/7)+3/5,52+5/28))+1,B6)</f>
        <v>1</v>
      </c>
      <c r="C7" s="53"/>
      <c r="D7" s="53" t="s">
        <v>56</v>
      </c>
      <c r="E7" s="54"/>
      <c r="F7" s="54"/>
      <c r="G7" s="54"/>
      <c r="H7" s="54"/>
      <c r="I7" s="54"/>
      <c r="J7" s="44" t="s">
        <v>39</v>
      </c>
      <c r="K7" s="54"/>
      <c r="L7" s="54"/>
      <c r="M7" s="54"/>
      <c r="N7" s="54"/>
      <c r="O7" s="54"/>
      <c r="P7" s="54"/>
      <c r="Q7" s="54"/>
      <c r="R7" s="54"/>
      <c r="S7" s="55"/>
      <c r="T7" s="56"/>
    </row>
    <row r="8" spans="1:20" x14ac:dyDescent="0.25">
      <c r="A8" s="11">
        <f>IF(ISNUMBER(Tablo[[#This Row],[JOUR]]),DATE(YEAR(Tablo[[#This Row],[JOUR]]),MONTH(Tablo[[#This Row],[JOUR]])+1,0),A7)</f>
        <v>42766</v>
      </c>
      <c r="B8" s="12">
        <f>IF(ISNUMBER(Tablo[[#This Row],[JOUR]]),INT(MOD(INT((Tablo[[#This Row],[JOUR]]-2)/7)+3/5,52+5/28))+1,B7)</f>
        <v>1</v>
      </c>
      <c r="C8" s="35">
        <f>C6+1</f>
        <v>42740</v>
      </c>
      <c r="D8" s="35" t="s">
        <v>55</v>
      </c>
      <c r="E8" s="44">
        <v>7</v>
      </c>
      <c r="F8" s="44">
        <v>7</v>
      </c>
      <c r="G8" s="44">
        <v>7</v>
      </c>
      <c r="H8" s="44">
        <v>6.75</v>
      </c>
      <c r="I8" s="44">
        <v>7</v>
      </c>
      <c r="J8" s="44">
        <v>7</v>
      </c>
      <c r="K8" s="44">
        <v>7</v>
      </c>
      <c r="L8" s="44">
        <v>7</v>
      </c>
      <c r="M8" s="44">
        <v>8</v>
      </c>
      <c r="N8" s="44">
        <v>8</v>
      </c>
      <c r="O8" s="44">
        <v>8</v>
      </c>
      <c r="P8" s="44" t="s">
        <v>39</v>
      </c>
      <c r="Q8" s="44">
        <v>6.75</v>
      </c>
      <c r="R8" s="44">
        <v>5.5</v>
      </c>
      <c r="S8" s="44"/>
      <c r="T8" s="38"/>
    </row>
    <row r="9" spans="1:20" x14ac:dyDescent="0.25">
      <c r="A9" s="11">
        <f>IF(ISNUMBER(Tablo[[#This Row],[JOUR]]),DATE(YEAR(Tablo[[#This Row],[JOUR]]),MONTH(Tablo[[#This Row],[JOUR]])+1,0),A8)</f>
        <v>42766</v>
      </c>
      <c r="B9" s="12">
        <f>IF(ISNUMBER(Tablo[[#This Row],[JOUR]]),INT(MOD(INT((Tablo[[#This Row],[JOUR]]-2)/7)+3/5,52+5/28))+1,B8)</f>
        <v>1</v>
      </c>
      <c r="C9" s="53"/>
      <c r="D9" s="53" t="s">
        <v>56</v>
      </c>
      <c r="E9" s="54"/>
      <c r="F9" s="54"/>
      <c r="G9" s="54"/>
      <c r="H9" s="54"/>
      <c r="I9" s="54"/>
      <c r="J9" s="54"/>
      <c r="K9" s="54"/>
      <c r="L9" s="54"/>
      <c r="M9" s="54"/>
      <c r="N9" s="54"/>
      <c r="O9" s="54"/>
      <c r="P9" s="44" t="s">
        <v>39</v>
      </c>
      <c r="Q9" s="54"/>
      <c r="R9" s="54"/>
      <c r="S9" s="55"/>
      <c r="T9" s="56"/>
    </row>
    <row r="10" spans="1:20" x14ac:dyDescent="0.25">
      <c r="A10" s="11">
        <f>IF(ISNUMBER(Tablo[[#This Row],[JOUR]]),DATE(YEAR(Tablo[[#This Row],[JOUR]]),MONTH(Tablo[[#This Row],[JOUR]])+1,0),A9)</f>
        <v>42766</v>
      </c>
      <c r="B10" s="12">
        <f>IF(ISNUMBER(Tablo[[#This Row],[JOUR]]),INT(MOD(INT((Tablo[[#This Row],[JOUR]]-2)/7)+3/5,52+5/28))+1,B9)</f>
        <v>1</v>
      </c>
      <c r="C10" s="35">
        <f t="shared" ref="C10" si="0">C8+1</f>
        <v>42741</v>
      </c>
      <c r="D10" s="35" t="s">
        <v>55</v>
      </c>
      <c r="E10" s="44">
        <v>7</v>
      </c>
      <c r="F10" s="44">
        <v>7</v>
      </c>
      <c r="G10" s="44">
        <v>7</v>
      </c>
      <c r="H10" s="44">
        <v>7</v>
      </c>
      <c r="I10" s="44">
        <v>7</v>
      </c>
      <c r="J10" s="44">
        <v>7</v>
      </c>
      <c r="K10" s="44">
        <v>7</v>
      </c>
      <c r="L10" s="44">
        <v>7</v>
      </c>
      <c r="M10" s="44">
        <v>7</v>
      </c>
      <c r="N10" s="44">
        <v>7</v>
      </c>
      <c r="O10" s="44">
        <v>7</v>
      </c>
      <c r="P10" s="44">
        <v>8.5</v>
      </c>
      <c r="Q10" s="44">
        <v>6.75</v>
      </c>
      <c r="R10" s="44">
        <v>6.5</v>
      </c>
      <c r="S10" s="44"/>
      <c r="T10" s="38" t="s">
        <v>40</v>
      </c>
    </row>
    <row r="11" spans="1:20" x14ac:dyDescent="0.25">
      <c r="A11" s="11">
        <f>IF(ISNUMBER(Tablo[[#This Row],[JOUR]]),DATE(YEAR(Tablo[[#This Row],[JOUR]]),MONTH(Tablo[[#This Row],[JOUR]])+1,0),A10)</f>
        <v>42766</v>
      </c>
      <c r="B11" s="12">
        <f>IF(ISNUMBER(Tablo[[#This Row],[JOUR]]),INT(MOD(INT((Tablo[[#This Row],[JOUR]]-2)/7)+3/5,52+5/28))+1,B10)</f>
        <v>1</v>
      </c>
      <c r="C11" s="53"/>
      <c r="D11" s="53" t="s">
        <v>56</v>
      </c>
      <c r="E11" s="54"/>
      <c r="F11" s="54"/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4"/>
      <c r="R11" s="54"/>
      <c r="S11" s="55"/>
      <c r="T11" s="56"/>
    </row>
    <row r="12" spans="1:20" x14ac:dyDescent="0.25">
      <c r="A12" s="11">
        <f>IF(ISNUMBER(Tablo[[#This Row],[JOUR]]),DATE(YEAR(Tablo[[#This Row],[JOUR]]),MONTH(Tablo[[#This Row],[JOUR]])+1,0),A11)</f>
        <v>42766</v>
      </c>
      <c r="B12" s="12">
        <f>IF(ISNUMBER(Tablo[[#This Row],[JOUR]]),INT(MOD(INT((Tablo[[#This Row],[JOUR]]-2)/7)+3/5,52+5/28))+1,B11)</f>
        <v>1</v>
      </c>
      <c r="C12" s="35" t="s">
        <v>16</v>
      </c>
      <c r="D12" s="35"/>
      <c r="E12" s="40">
        <f t="array" ref="E12">SUM(IF(ISNUMBER(E2:E11),E2:E11,SUMIF(codes[code],E2:E11,codes[forfait])))+SUM(COUNTIF(JF,$C2:$C11))*JFHN</f>
        <v>35</v>
      </c>
      <c r="F12" s="40">
        <f t="array" ref="F12">SUM(IF(ISNUMBER(F2:F11),F2:F11,SUMIF(codes[code],F2:F11,codes[forfait])))+SUM(COUNTIF(JF,$C2:$C11))*JFHN</f>
        <v>35</v>
      </c>
      <c r="G12" s="40">
        <f t="array" ref="G12">SUM(IF(ISNUMBER(G2:G11),G2:G11,SUMIF(codes[code],G2:G11,codes[forfait])))+SUM(COUNTIF(JF,$C2:$C11))*JFHN</f>
        <v>35</v>
      </c>
      <c r="H12" s="40">
        <f t="array" ref="H12">SUM(IF(ISNUMBER(H2:H11),H2:H11,SUMIF(codes[code],H2:H11,codes[forfait])))+SUM(COUNTIF(JF,$C2:$C11))*JFHN</f>
        <v>34.5</v>
      </c>
      <c r="I12" s="40">
        <f t="array" ref="I12">SUM(IF(ISNUMBER(I2:I11),I2:I11,SUMIF(codes[code],I2:I11,codes[forfait])))+SUM(COUNTIF(JF,$C2:$C11))*JFHN</f>
        <v>35</v>
      </c>
      <c r="J12" s="40">
        <f t="array" ref="J12">SUM(IF(ISNUMBER(J2:J11),J2:J11,SUMIF(codes[code],J2:J11,codes[forfait])))+SUM(COUNTIF(JF,$C2:$C11))*JFHN</f>
        <v>35</v>
      </c>
      <c r="K12" s="40">
        <f t="array" ref="K12">SUM(IF(ISNUMBER(K2:K11),K2:K11,SUMIF(codes[code],K2:K11,codes[forfait])))+SUM(COUNTIF(JF,$C2:$C11))*JFHN</f>
        <v>35</v>
      </c>
      <c r="L12" s="40">
        <f t="array" ref="L12">SUM(IF(ISNUMBER(L2:L11),L2:L11,SUMIF(codes[code],L2:L11,codes[forfait])))+SUM(COUNTIF(JF,$C2:$C11))*JFHN</f>
        <v>35</v>
      </c>
      <c r="M12" s="40">
        <f t="array" ref="M12">SUM(IF(ISNUMBER(M2:M11),M2:M11,SUMIF(codes[code],M2:M11,codes[forfait])))+SUM(COUNTIF(JF,$C2:$C11))*JFHN</f>
        <v>39</v>
      </c>
      <c r="N12" s="40">
        <f t="array" ref="N12">SUM(IF(ISNUMBER(N2:N11),N2:N11,SUMIF(codes[code],N2:N11,codes[forfait])))+SUM(COUNTIF(JF,$C2:$C11))*JFHN</f>
        <v>39</v>
      </c>
      <c r="O12" s="40">
        <f t="array" ref="O12">SUM(IF(ISNUMBER(O2:O11),O2:O11,SUMIF(codes[code],O2:O11,codes[forfait])))+SUM(COUNTIF(JF,$C2:$C11))*JFHN</f>
        <v>39</v>
      </c>
      <c r="P12" s="40">
        <f t="array" ref="P12">SUM(IF(ISNUMBER(P2:P11),P2:P11,SUMIF(codes[code],P2:P11,codes[forfait])))+SUM(COUNTIF(JF,$C2:$C11))*JFHN</f>
        <v>41</v>
      </c>
      <c r="Q12" s="40">
        <f t="array" ref="Q12">SUM(IF(ISNUMBER(Q2:Q11),Q2:Q11,SUMIF(codes[code],Q2:Q11,codes[forfait])))+SUM(COUNTIF(JF,$C2:$C11))*JFHN</f>
        <v>33.75</v>
      </c>
      <c r="R12" s="40">
        <f t="array" ref="R12">SUM(IF(ISNUMBER(R2:R11),R2:R11,SUMIF(codes[code],R2:R11,codes[forfait])))+SUM(COUNTIF(JF,$C2:$C11))*JFHN</f>
        <v>30</v>
      </c>
      <c r="S12" s="40">
        <f t="array" ref="S12">SUM(IF(ISNUMBER(S2:S11),S2:S11,SUMIF(codes[code],S2:S11,codes[forfait])))+SUM(COUNTIF(JF,$C2:$C11))*JFHN</f>
        <v>0</v>
      </c>
      <c r="T12" s="47">
        <f>SUM(E12:S12)</f>
        <v>501.25</v>
      </c>
    </row>
    <row r="13" spans="1:20" x14ac:dyDescent="0.25">
      <c r="A13" s="11">
        <f>IF(ISNUMBER(Tablo[[#This Row],[JOUR]]),DATE(YEAR(Tablo[[#This Row],[JOUR]]),MONTH(Tablo[[#This Row],[JOUR]])+1,0),A12)</f>
        <v>42766</v>
      </c>
      <c r="B13" s="12">
        <f>IF(ISNUMBER(Tablo[[#This Row],[JOUR]]),INT(MOD(INT((Tablo[[#This Row],[JOUR]]-2)/7)+3/5,52+5/28))+1,B12)</f>
        <v>1</v>
      </c>
      <c r="C13" s="35" t="s">
        <v>17</v>
      </c>
      <c r="D13" s="35"/>
      <c r="E13" s="40">
        <f t="array" ref="E13">MIN(SUM(IF(ISNUMBER(E2:E11),E2:E11,SUMIF(codes[code],E2:E11,codes[calcul_HS])))+SUM(COUNTIF(JF,$C2:$C11))*JFHS,sem)</f>
        <v>28</v>
      </c>
      <c r="F13" s="40">
        <f t="array" ref="F13">MIN(SUM(IF(ISNUMBER(F2:F11),F2:F11,SUMIF(codes[code],F2:F11,codes[calcul_HS])))+SUM(COUNTIF(JF,$C2:$C11))*JFHS,sem)</f>
        <v>35</v>
      </c>
      <c r="G13" s="40">
        <f t="array" ref="G13">MIN(SUM(IF(ISNUMBER(G2:G11),G2:G11,SUMIF(codes[code],G2:G11,codes[calcul_HS])))+SUM(COUNTIF(JF,$C2:$C11))*JFHS,sem)</f>
        <v>35</v>
      </c>
      <c r="H13" s="40">
        <f t="array" ref="H13">MIN(SUM(IF(ISNUMBER(H2:H11),H2:H11,SUMIF(codes[code],H2:H11,codes[calcul_HS])))+SUM(COUNTIF(JF,$C2:$C11))*JFHS,sem)</f>
        <v>34.5</v>
      </c>
      <c r="I13" s="40">
        <f t="array" ref="I13">MIN(SUM(IF(ISNUMBER(I2:I11),I2:I11,SUMIF(codes[code],I2:I11,codes[calcul_HS])))+SUM(COUNTIF(JF,$C2:$C11))*JFHS,sem)</f>
        <v>35</v>
      </c>
      <c r="J13" s="40">
        <f t="array" ref="J13">MIN(SUM(IF(ISNUMBER(J2:J11),J2:J11,SUMIF(codes[code],J2:J11,codes[calcul_HS])))+SUM(COUNTIF(JF,$C2:$C11))*JFHS,sem)</f>
        <v>14</v>
      </c>
      <c r="K13" s="40">
        <f t="array" ref="K13">MIN(SUM(IF(ISNUMBER(K2:K11),K2:K11,SUMIF(codes[code],K2:K11,codes[calcul_HS])))+SUM(COUNTIF(JF,$C2:$C11))*JFHS,sem)</f>
        <v>35</v>
      </c>
      <c r="L13" s="40">
        <f t="array" ref="L13">MIN(SUM(IF(ISNUMBER(L2:L11),L2:L11,SUMIF(codes[code],L2:L11,codes[calcul_HS])))+SUM(COUNTIF(JF,$C2:$C11))*JFHS,sem)</f>
        <v>35</v>
      </c>
      <c r="M13" s="40">
        <f t="array" ref="M13">MIN(SUM(IF(ISNUMBER(M2:M11),M2:M11,SUMIF(codes[code],M2:M11,codes[calcul_HS])))+SUM(COUNTIF(JF,$C2:$C11))*JFHS,sem)</f>
        <v>35</v>
      </c>
      <c r="N13" s="40">
        <f t="array" ref="N13">MIN(SUM(IF(ISNUMBER(N2:N11),N2:N11,SUMIF(codes[code],N2:N11,codes[calcul_HS])))+SUM(COUNTIF(JF,$C2:$C11))*JFHS,sem)</f>
        <v>35</v>
      </c>
      <c r="O13" s="40">
        <f t="array" ref="O13">MIN(SUM(IF(ISNUMBER(O2:O11),O2:O11,SUMIF(codes[code],O2:O11,codes[calcul_HS])))+SUM(COUNTIF(JF,$C2:$C11))*JFHS,sem)</f>
        <v>35</v>
      </c>
      <c r="P13" s="40">
        <f t="array" ref="P13">MIN(SUM(IF(ISNUMBER(P2:P11),P2:P11,SUMIF(codes[code],P2:P11,codes[calcul_HS])))+SUM(COUNTIF(JF,$C2:$C11))*JFHS,sem)</f>
        <v>34</v>
      </c>
      <c r="Q13" s="40">
        <f t="array" ref="Q13">MIN(SUM(IF(ISNUMBER(Q2:Q11),Q2:Q11,SUMIF(codes[code],Q2:Q11,codes[calcul_HS])))+SUM(COUNTIF(JF,$C2:$C11))*JFHS,sem)</f>
        <v>33.75</v>
      </c>
      <c r="R13" s="40">
        <f t="array" ref="R13">MIN(SUM(IF(ISNUMBER(R2:R11),R2:R11,SUMIF(codes[code],R2:R11,codes[calcul_HS])))+SUM(COUNTIF(JF,$C2:$C11))*JFHS,sem)</f>
        <v>30</v>
      </c>
      <c r="S13" s="40">
        <f t="array" ref="S13">MIN(SUM(IF(ISNUMBER(S2:S11),S2:S11,SUMIF(codes[code],S2:S11,codes[calcul_HS])))+SUM(COUNTIF(JF,$C2:$C11))*JFHS,sem)</f>
        <v>0</v>
      </c>
      <c r="T13" s="47">
        <f t="shared" ref="T13:T14" si="1">SUM(E13:S13)</f>
        <v>454.25</v>
      </c>
    </row>
    <row r="14" spans="1:20" ht="13" thickBot="1" x14ac:dyDescent="0.3">
      <c r="A14" s="13">
        <f>IF(ISNUMBER(Tablo[[#This Row],[JOUR]]),DATE(YEAR(Tablo[[#This Row],[JOUR]]),MONTH(Tablo[[#This Row],[JOUR]])+1,0),A13)</f>
        <v>42766</v>
      </c>
      <c r="B14" s="14">
        <f>IF(ISNUMBER(Tablo[[#This Row],[JOUR]]),INT(MOD(INT((Tablo[[#This Row],[JOUR]]-2)/7)+3/5,52+5/28))+1,B13)</f>
        <v>1</v>
      </c>
      <c r="C14" s="36" t="s">
        <v>18</v>
      </c>
      <c r="D14" s="36"/>
      <c r="E14" s="41">
        <f t="array" ref="E14">MAX(0,SUM(IF(ISNUMBER(E2:E11),E2:E11,SUMIF(codes[code],E2:E11,codes[calcul_HS])))+SUM(COUNTIF(JF,$C2:$C11))*JFHS-sem)</f>
        <v>0</v>
      </c>
      <c r="F14" s="41">
        <f t="array" ref="F14">MAX(0,SUM(IF(ISNUMBER(F2:F11),F2:F11,SUMIF(codes[code],F2:F11,codes[calcul_HS])))+SUM(COUNTIF(JF,$C2:$C11))*JFHS-sem)</f>
        <v>0</v>
      </c>
      <c r="G14" s="41">
        <f t="array" ref="G14">MAX(0,SUM(IF(ISNUMBER(G2:G11),G2:G11,SUMIF(codes[code],G2:G11,codes[calcul_HS])))+SUM(COUNTIF(JF,$C2:$C11))*JFHS-sem)</f>
        <v>0</v>
      </c>
      <c r="H14" s="41">
        <f t="array" ref="H14">MAX(0,SUM(IF(ISNUMBER(H2:H11),H2:H11,SUMIF(codes[code],H2:H11,codes[calcul_HS])))+SUM(COUNTIF(JF,$C2:$C11))*JFHS-sem)</f>
        <v>0</v>
      </c>
      <c r="I14" s="41">
        <f t="array" ref="I14">MAX(0,SUM(IF(ISNUMBER(I2:I11),I2:I11,SUMIF(codes[code],I2:I11,codes[calcul_HS])))+SUM(COUNTIF(JF,$C2:$C11))*JFHS-sem)</f>
        <v>0</v>
      </c>
      <c r="J14" s="41">
        <f t="array" ref="J14">MAX(0,SUM(IF(ISNUMBER(J2:J11),J2:J11,SUMIF(codes[code],J2:J11,codes[calcul_HS])))+SUM(COUNTIF(JF,$C2:$C11))*JFHS-sem)</f>
        <v>0</v>
      </c>
      <c r="K14" s="41">
        <f t="array" ref="K14">MAX(0,SUM(IF(ISNUMBER(K2:K11),K2:K11,SUMIF(codes[code],K2:K11,codes[calcul_HS])))+SUM(COUNTIF(JF,$C2:$C11))*JFHS-sem)</f>
        <v>0</v>
      </c>
      <c r="L14" s="41">
        <f t="array" ref="L14">MAX(0,SUM(IF(ISNUMBER(L2:L11),L2:L11,SUMIF(codes[code],L2:L11,codes[calcul_HS])))+SUM(COUNTIF(JF,$C2:$C11))*JFHS-sem)</f>
        <v>0</v>
      </c>
      <c r="M14" s="41">
        <f t="array" ref="M14">MAX(0,SUM(IF(ISNUMBER(M2:M11),M2:M11,SUMIF(codes[code],M2:M11,codes[calcul_HS])))+SUM(COUNTIF(JF,$C2:$C11))*JFHS-sem)</f>
        <v>4</v>
      </c>
      <c r="N14" s="41">
        <f t="array" ref="N14">MAX(0,SUM(IF(ISNUMBER(N2:N11),N2:N11,SUMIF(codes[code],N2:N11,codes[calcul_HS])))+SUM(COUNTIF(JF,$C2:$C11))*JFHS-sem)</f>
        <v>4</v>
      </c>
      <c r="O14" s="41">
        <f t="array" ref="O14">MAX(0,SUM(IF(ISNUMBER(O2:O11),O2:O11,SUMIF(codes[code],O2:O11,codes[calcul_HS])))+SUM(COUNTIF(JF,$C2:$C11))*JFHS-sem)</f>
        <v>4</v>
      </c>
      <c r="P14" s="41">
        <f t="array" ref="P14">MAX(0,SUM(IF(ISNUMBER(P2:P11),P2:P11,SUMIF(codes[code],P2:P11,codes[calcul_HS])))+SUM(COUNTIF(JF,$C2:$C11))*JFHS-sem)</f>
        <v>0</v>
      </c>
      <c r="Q14" s="41">
        <f t="array" ref="Q14">MAX(0,SUM(IF(ISNUMBER(Q2:Q11),Q2:Q11,SUMIF(codes[code],Q2:Q11,codes[calcul_HS])))+SUM(COUNTIF(JF,$C2:$C11))*JFHS-sem)</f>
        <v>0</v>
      </c>
      <c r="R14" s="41">
        <f t="array" ref="R14">MAX(0,SUM(IF(ISNUMBER(R2:R11),R2:R11,SUMIF(codes[code],R2:R11,codes[calcul_HS])))+SUM(COUNTIF(JF,$C2:$C11))*JFHS-sem)</f>
        <v>0</v>
      </c>
      <c r="S14" s="41">
        <f t="array" ref="S14">MAX(0,SUM(IF(ISNUMBER(S2:S11),S2:S11,SUMIF(codes[code],S2:S11,codes[calcul_HS])))+SUM(COUNTIF(JF,$C2:$C11))*JFHS-sem)</f>
        <v>0</v>
      </c>
      <c r="T14" s="48">
        <f t="shared" si="1"/>
        <v>12</v>
      </c>
    </row>
    <row r="15" spans="1:20" x14ac:dyDescent="0.25">
      <c r="A15" s="11">
        <f>IF(ISNUMBER(Tablo[[#This Row],[JOUR]]),DATE(YEAR(Tablo[[#This Row],[JOUR]]),MONTH(Tablo[[#This Row],[JOUR]])+1,0),A14)</f>
        <v>42766</v>
      </c>
      <c r="B15" s="12">
        <f>IF(ISNUMBER(Tablo[[#This Row],[JOUR]]),INT(MOD(INT((Tablo[[#This Row],[JOUR]]-2)/7)+3/5,52+5/28))+1,B14)</f>
        <v>2</v>
      </c>
      <c r="C15" s="35">
        <f>C2+7</f>
        <v>42744</v>
      </c>
      <c r="D15" s="34" t="s">
        <v>55</v>
      </c>
      <c r="E15" s="44" t="s">
        <v>42</v>
      </c>
      <c r="F15" s="44"/>
      <c r="G15" s="44" t="s">
        <v>39</v>
      </c>
      <c r="H15" s="44"/>
      <c r="I15" s="44"/>
      <c r="J15" s="44"/>
      <c r="K15" s="44"/>
      <c r="L15" s="44"/>
      <c r="M15" s="44" t="s">
        <v>42</v>
      </c>
      <c r="N15" s="44" t="s">
        <v>42</v>
      </c>
      <c r="O15" s="44">
        <v>8</v>
      </c>
      <c r="P15" s="44">
        <v>6.25</v>
      </c>
      <c r="Q15" s="44">
        <v>5.5</v>
      </c>
      <c r="R15" s="44">
        <v>3</v>
      </c>
      <c r="S15" s="44"/>
      <c r="T15" s="38"/>
    </row>
    <row r="16" spans="1:20" x14ac:dyDescent="0.25">
      <c r="A16" s="11">
        <f>IF(ISNUMBER(Tablo[[#This Row],[JOUR]]),DATE(YEAR(Tablo[[#This Row],[JOUR]]),MONTH(Tablo[[#This Row],[JOUR]])+1,0),A15)</f>
        <v>42766</v>
      </c>
      <c r="B16" s="12">
        <f>IF(ISNUMBER(Tablo[[#This Row],[JOUR]]),INT(MOD(INT((Tablo[[#This Row],[JOUR]]-2)/7)+3/5,52+5/28))+1,B15)</f>
        <v>2</v>
      </c>
      <c r="C16" s="53"/>
      <c r="D16" s="53" t="s">
        <v>56</v>
      </c>
      <c r="E16" s="54" t="s">
        <v>42</v>
      </c>
      <c r="F16" s="54"/>
      <c r="G16" s="54" t="s">
        <v>39</v>
      </c>
      <c r="H16" s="54"/>
      <c r="I16" s="54"/>
      <c r="J16" s="54"/>
      <c r="K16" s="54"/>
      <c r="L16" s="54"/>
      <c r="M16" s="54"/>
      <c r="N16" s="54"/>
      <c r="O16" s="54"/>
      <c r="P16" s="54"/>
      <c r="Q16" s="54"/>
      <c r="R16" s="54"/>
      <c r="S16" s="55"/>
      <c r="T16" s="56"/>
    </row>
    <row r="17" spans="1:20" x14ac:dyDescent="0.25">
      <c r="A17" s="11">
        <f>IF(ISNUMBER(Tablo[[#This Row],[JOUR]]),DATE(YEAR(Tablo[[#This Row],[JOUR]]),MONTH(Tablo[[#This Row],[JOUR]])+1,0),A16)</f>
        <v>42766</v>
      </c>
      <c r="B17" s="12">
        <f>IF(ISNUMBER(Tablo[[#This Row],[JOUR]]),INT(MOD(INT((Tablo[[#This Row],[JOUR]]-2)/7)+3/5,52+5/28))+1,B16)</f>
        <v>2</v>
      </c>
      <c r="C17" s="35">
        <f>C15+1</f>
        <v>42745</v>
      </c>
      <c r="D17" s="35" t="s">
        <v>55</v>
      </c>
      <c r="E17" s="44" t="s">
        <v>41</v>
      </c>
      <c r="F17" s="44"/>
      <c r="G17" s="44" t="s">
        <v>39</v>
      </c>
      <c r="H17" s="44"/>
      <c r="I17" s="44"/>
      <c r="J17" s="44"/>
      <c r="K17" s="44"/>
      <c r="L17" s="44"/>
      <c r="M17" s="44"/>
      <c r="N17" s="44"/>
      <c r="O17" s="44">
        <v>8</v>
      </c>
      <c r="P17" s="44"/>
      <c r="Q17" s="44"/>
      <c r="R17" s="44">
        <v>3</v>
      </c>
      <c r="S17" s="44"/>
      <c r="T17" s="38"/>
    </row>
    <row r="18" spans="1:20" x14ac:dyDescent="0.25">
      <c r="A18" s="11">
        <f>IF(ISNUMBER(Tablo[[#This Row],[JOUR]]),DATE(YEAR(Tablo[[#This Row],[JOUR]]),MONTH(Tablo[[#This Row],[JOUR]])+1,0),A17)</f>
        <v>42766</v>
      </c>
      <c r="B18" s="12">
        <f>IF(ISNUMBER(Tablo[[#This Row],[JOUR]]),INT(MOD(INT((Tablo[[#This Row],[JOUR]]-2)/7)+3/5,52+5/28))+1,B17)</f>
        <v>2</v>
      </c>
      <c r="C18" s="53"/>
      <c r="D18" s="53" t="s">
        <v>56</v>
      </c>
      <c r="E18" s="44" t="s">
        <v>41</v>
      </c>
      <c r="F18" s="54"/>
      <c r="G18" s="44" t="s">
        <v>39</v>
      </c>
      <c r="H18" s="54"/>
      <c r="I18" s="54"/>
      <c r="J18" s="54"/>
      <c r="K18" s="54"/>
      <c r="L18" s="54"/>
      <c r="M18" s="54"/>
      <c r="N18" s="54"/>
      <c r="O18" s="54"/>
      <c r="P18" s="54"/>
      <c r="Q18" s="54"/>
      <c r="R18" s="54"/>
      <c r="S18" s="55"/>
      <c r="T18" s="56"/>
    </row>
    <row r="19" spans="1:20" x14ac:dyDescent="0.25">
      <c r="A19" s="11">
        <f>IF(ISNUMBER(Tablo[[#This Row],[JOUR]]),DATE(YEAR(Tablo[[#This Row],[JOUR]]),MONTH(Tablo[[#This Row],[JOUR]])+1,0),A18)</f>
        <v>42766</v>
      </c>
      <c r="B19" s="12">
        <f>IF(ISNUMBER(Tablo[[#This Row],[JOUR]]),INT(MOD(INT((Tablo[[#This Row],[JOUR]]-2)/7)+3/5,52+5/28))+1,B18)</f>
        <v>2</v>
      </c>
      <c r="C19" s="35">
        <f>C17+1</f>
        <v>42746</v>
      </c>
      <c r="D19" s="35" t="s">
        <v>55</v>
      </c>
      <c r="E19" s="44" t="s">
        <v>41</v>
      </c>
      <c r="F19" s="44"/>
      <c r="G19" s="44" t="s">
        <v>39</v>
      </c>
      <c r="H19" s="44"/>
      <c r="I19" s="44"/>
      <c r="J19" s="44"/>
      <c r="K19" s="44"/>
      <c r="L19" s="44"/>
      <c r="M19" s="44"/>
      <c r="N19" s="44"/>
      <c r="O19" s="44">
        <v>8</v>
      </c>
      <c r="P19" s="44"/>
      <c r="Q19" s="44"/>
      <c r="R19" s="44"/>
      <c r="S19" s="44"/>
      <c r="T19" s="38"/>
    </row>
    <row r="20" spans="1:20" x14ac:dyDescent="0.25">
      <c r="A20" s="11">
        <f>IF(ISNUMBER(Tablo[[#This Row],[JOUR]]),DATE(YEAR(Tablo[[#This Row],[JOUR]]),MONTH(Tablo[[#This Row],[JOUR]])+1,0),A19)</f>
        <v>42766</v>
      </c>
      <c r="B20" s="12">
        <f>IF(ISNUMBER(Tablo[[#This Row],[JOUR]]),INT(MOD(INT((Tablo[[#This Row],[JOUR]]-2)/7)+3/5,52+5/28))+1,B19)</f>
        <v>2</v>
      </c>
      <c r="C20" s="53"/>
      <c r="D20" s="53" t="s">
        <v>56</v>
      </c>
      <c r="E20" s="44" t="s">
        <v>41</v>
      </c>
      <c r="F20" s="54"/>
      <c r="G20" s="44" t="s">
        <v>39</v>
      </c>
      <c r="H20" s="54"/>
      <c r="I20" s="54"/>
      <c r="J20" s="54"/>
      <c r="K20" s="54"/>
      <c r="L20" s="54"/>
      <c r="M20" s="54"/>
      <c r="N20" s="54"/>
      <c r="O20" s="54"/>
      <c r="P20" s="54"/>
      <c r="Q20" s="54"/>
      <c r="R20" s="54"/>
      <c r="S20" s="55"/>
      <c r="T20" s="56"/>
    </row>
    <row r="21" spans="1:20" x14ac:dyDescent="0.25">
      <c r="A21" s="11">
        <f>IF(ISNUMBER(Tablo[[#This Row],[JOUR]]),DATE(YEAR(Tablo[[#This Row],[JOUR]]),MONTH(Tablo[[#This Row],[JOUR]])+1,0),A20)</f>
        <v>42766</v>
      </c>
      <c r="B21" s="12">
        <f>IF(ISNUMBER(Tablo[[#This Row],[JOUR]]),INT(MOD(INT((Tablo[[#This Row],[JOUR]]-2)/7)+3/5,52+5/28))+1,B20)</f>
        <v>2</v>
      </c>
      <c r="C21" s="35">
        <f>C19+1</f>
        <v>42747</v>
      </c>
      <c r="D21" s="35" t="s">
        <v>55</v>
      </c>
      <c r="E21" s="44" t="s">
        <v>41</v>
      </c>
      <c r="F21" s="44"/>
      <c r="G21" s="44"/>
      <c r="H21" s="44"/>
      <c r="I21" s="44"/>
      <c r="J21" s="44"/>
      <c r="K21" s="44"/>
      <c r="L21" s="44"/>
      <c r="M21" s="44"/>
      <c r="N21" s="44"/>
      <c r="O21" s="44">
        <v>8</v>
      </c>
      <c r="P21" s="44"/>
      <c r="Q21" s="44"/>
      <c r="R21" s="44"/>
      <c r="S21" s="44"/>
      <c r="T21" s="38"/>
    </row>
    <row r="22" spans="1:20" x14ac:dyDescent="0.25">
      <c r="A22" s="11">
        <f>IF(ISNUMBER(Tablo[[#This Row],[JOUR]]),DATE(YEAR(Tablo[[#This Row],[JOUR]]),MONTH(Tablo[[#This Row],[JOUR]])+1,0),A21)</f>
        <v>42766</v>
      </c>
      <c r="B22" s="12">
        <f>IF(ISNUMBER(Tablo[[#This Row],[JOUR]]),INT(MOD(INT((Tablo[[#This Row],[JOUR]]-2)/7)+3/5,52+5/28))+1,B21)</f>
        <v>2</v>
      </c>
      <c r="C22" s="53"/>
      <c r="D22" s="53" t="s">
        <v>56</v>
      </c>
      <c r="E22" s="44" t="s">
        <v>41</v>
      </c>
      <c r="F22" s="54"/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5"/>
      <c r="T22" s="56"/>
    </row>
    <row r="23" spans="1:20" x14ac:dyDescent="0.25">
      <c r="A23" s="11">
        <f>IF(ISNUMBER(Tablo[[#This Row],[JOUR]]),DATE(YEAR(Tablo[[#This Row],[JOUR]]),MONTH(Tablo[[#This Row],[JOUR]])+1,0),A22)</f>
        <v>42766</v>
      </c>
      <c r="B23" s="12">
        <f>IF(ISNUMBER(Tablo[[#This Row],[JOUR]]),INT(MOD(INT((Tablo[[#This Row],[JOUR]]-2)/7)+3/5,52+5/28))+1,B22)</f>
        <v>2</v>
      </c>
      <c r="C23" s="35">
        <f t="shared" ref="C23" si="2">C21+1</f>
        <v>42748</v>
      </c>
      <c r="D23" s="35" t="s">
        <v>55</v>
      </c>
      <c r="E23" s="44" t="s">
        <v>41</v>
      </c>
      <c r="F23" s="44"/>
      <c r="G23" s="44"/>
      <c r="H23" s="44"/>
      <c r="I23" s="44"/>
      <c r="J23" s="44"/>
      <c r="K23" s="44"/>
      <c r="L23" s="44"/>
      <c r="M23" s="44"/>
      <c r="N23" s="44"/>
      <c r="O23" s="44">
        <v>7</v>
      </c>
      <c r="P23" s="44"/>
      <c r="Q23" s="44"/>
      <c r="R23" s="44"/>
      <c r="S23" s="44"/>
      <c r="T23" s="38"/>
    </row>
    <row r="24" spans="1:20" x14ac:dyDescent="0.25">
      <c r="A24" s="11">
        <f>IF(ISNUMBER(Tablo[[#This Row],[JOUR]]),DATE(YEAR(Tablo[[#This Row],[JOUR]]),MONTH(Tablo[[#This Row],[JOUR]])+1,0),A23)</f>
        <v>42766</v>
      </c>
      <c r="B24" s="12">
        <f>IF(ISNUMBER(Tablo[[#This Row],[JOUR]]),INT(MOD(INT((Tablo[[#This Row],[JOUR]]-2)/7)+3/5,52+5/28))+1,B23)</f>
        <v>2</v>
      </c>
      <c r="C24" s="53"/>
      <c r="D24" s="53" t="s">
        <v>56</v>
      </c>
      <c r="E24" s="44" t="s">
        <v>41</v>
      </c>
      <c r="F24" s="54"/>
      <c r="G24" s="54"/>
      <c r="H24" s="54"/>
      <c r="I24" s="54"/>
      <c r="J24" s="54"/>
      <c r="K24" s="54"/>
      <c r="L24" s="54"/>
      <c r="M24" s="54"/>
      <c r="N24" s="54"/>
      <c r="O24" s="54"/>
      <c r="P24" s="54"/>
      <c r="Q24" s="54"/>
      <c r="R24" s="54"/>
      <c r="S24" s="55"/>
      <c r="T24" s="56"/>
    </row>
    <row r="25" spans="1:20" x14ac:dyDescent="0.25">
      <c r="A25" s="11">
        <f>IF(ISNUMBER(Tablo[[#This Row],[JOUR]]),DATE(YEAR(Tablo[[#This Row],[JOUR]]),MONTH(Tablo[[#This Row],[JOUR]])+1,0),A24)</f>
        <v>42766</v>
      </c>
      <c r="B25" s="12">
        <f>IF(ISNUMBER(Tablo[[#This Row],[JOUR]]),INT(MOD(INT((Tablo[[#This Row],[JOUR]]-2)/7)+3/5,52+5/28))+1,B24)</f>
        <v>2</v>
      </c>
      <c r="C25" s="35" t="s">
        <v>16</v>
      </c>
      <c r="D25" s="35"/>
      <c r="E25" s="40">
        <f t="array" ref="E25">SUM(IF(ISNUMBER(E15:E24),E15:E24,SUMIF(codes[code],E15:E24,codes[forfait])))+SUM(COUNTIF(JF,$C15:$C24))*JFHN</f>
        <v>0</v>
      </c>
      <c r="F25" s="40">
        <f t="array" ref="F25">SUM(IF(ISNUMBER(F15:F24),F15:F24,SUMIF(codes[code],F15:F24,codes[forfait])))+SUM(COUNTIF(JF,$C15:$C24))*JFHN</f>
        <v>0</v>
      </c>
      <c r="G25" s="40">
        <f t="array" ref="G25">SUM(IF(ISNUMBER(G15:G24),G15:G24,SUMIF(codes[code],G15:G24,codes[forfait])))+SUM(COUNTIF(JF,$C15:$C24))*JFHN</f>
        <v>21</v>
      </c>
      <c r="H25" s="40">
        <f t="array" ref="H25">SUM(IF(ISNUMBER(H15:H24),H15:H24,SUMIF(codes[code],H15:H24,codes[forfait])))+SUM(COUNTIF(JF,$C15:$C24))*JFHN</f>
        <v>0</v>
      </c>
      <c r="I25" s="40">
        <f t="array" ref="I25">SUM(IF(ISNUMBER(I15:I24),I15:I24,SUMIF(codes[code],I15:I24,codes[forfait])))+SUM(COUNTIF(JF,$C15:$C24))*JFHN</f>
        <v>0</v>
      </c>
      <c r="J25" s="40">
        <f t="array" ref="J25">SUM(IF(ISNUMBER(J15:J24),J15:J24,SUMIF(codes[code],J15:J24,codes[forfait])))+SUM(COUNTIF(JF,$C15:$C24))*JFHN</f>
        <v>0</v>
      </c>
      <c r="K25" s="40">
        <f t="array" ref="K25">SUM(IF(ISNUMBER(K15:K24),K15:K24,SUMIF(codes[code],K15:K24,codes[forfait])))+SUM(COUNTIF(JF,$C15:$C24))*JFHN</f>
        <v>0</v>
      </c>
      <c r="L25" s="40">
        <f t="array" ref="L25">SUM(IF(ISNUMBER(L15:L24),L15:L24,SUMIF(codes[code],L15:L24,codes[forfait])))+SUM(COUNTIF(JF,$C15:$C24))*JFHN</f>
        <v>0</v>
      </c>
      <c r="M25" s="40">
        <f t="array" ref="M25">SUM(IF(ISNUMBER(M15:M24),M15:M24,SUMIF(codes[code],M15:M24,codes[forfait])))+SUM(COUNTIF(JF,$C15:$C24))*JFHN</f>
        <v>0</v>
      </c>
      <c r="N25" s="40">
        <f t="array" ref="N25">SUM(IF(ISNUMBER(N15:N24),N15:N24,SUMIF(codes[code],N15:N24,codes[forfait])))+SUM(COUNTIF(JF,$C15:$C24))*JFHN</f>
        <v>0</v>
      </c>
      <c r="O25" s="40">
        <f t="array" ref="O25">SUM(IF(ISNUMBER(O15:O24),O15:O24,SUMIF(codes[code],O15:O24,codes[forfait])))+SUM(COUNTIF(JF,$C15:$C24))*JFHN</f>
        <v>39</v>
      </c>
      <c r="P25" s="40">
        <f t="array" ref="P25">SUM(IF(ISNUMBER(P15:P24),P15:P24,SUMIF(codes[code],P15:P24,codes[forfait])))+SUM(COUNTIF(JF,$C15:$C24))*JFHN</f>
        <v>6.25</v>
      </c>
      <c r="Q25" s="40">
        <f t="array" ref="Q25">SUM(IF(ISNUMBER(Q15:Q24),Q15:Q24,SUMIF(codes[code],Q15:Q24,codes[forfait])))+SUM(COUNTIF(JF,$C15:$C24))*JFHN</f>
        <v>5.5</v>
      </c>
      <c r="R25" s="40">
        <f t="array" ref="R25">SUM(IF(ISNUMBER(R15:R24),R15:R24,SUMIF(codes[code],R15:R24,codes[forfait])))+SUM(COUNTIF(JF,$C15:$C24))*JFHN</f>
        <v>6</v>
      </c>
      <c r="S25" s="40">
        <f t="array" ref="S25">SUM(IF(ISNUMBER(S15:S24),S15:S24,SUMIF(codes[code],S15:S24,codes[forfait])))+SUM(COUNTIF(JF,$C15:$C24))*JFHN</f>
        <v>0</v>
      </c>
      <c r="T25" s="47">
        <f>SUM(E25:S25)</f>
        <v>77.75</v>
      </c>
    </row>
    <row r="26" spans="1:20" x14ac:dyDescent="0.25">
      <c r="A26" s="11">
        <f>IF(ISNUMBER(Tablo[[#This Row],[JOUR]]),DATE(YEAR(Tablo[[#This Row],[JOUR]]),MONTH(Tablo[[#This Row],[JOUR]])+1,0),A25)</f>
        <v>42766</v>
      </c>
      <c r="B26" s="12">
        <f>IF(ISNUMBER(Tablo[[#This Row],[JOUR]]),INT(MOD(INT((Tablo[[#This Row],[JOUR]]-2)/7)+3/5,52+5/28))+1,B25)</f>
        <v>2</v>
      </c>
      <c r="C26" s="35" t="s">
        <v>17</v>
      </c>
      <c r="D26" s="35"/>
      <c r="E26" s="40">
        <f t="array" ref="E26">MIN(SUM(IF(ISNUMBER(E15:E24),E15:E24,SUMIF(codes[code],E15:E24,codes[calcul_HS])))+SUM(COUNTIF(JF,$C15:$C24))*JFHS,sem)</f>
        <v>0</v>
      </c>
      <c r="F26" s="40">
        <f t="array" ref="F26">MIN(SUM(IF(ISNUMBER(F15:F24),F15:F24,SUMIF(codes[code],F15:F24,codes[calcul_HS])))+SUM(COUNTIF(JF,$C15:$C24))*JFHS,sem)</f>
        <v>0</v>
      </c>
      <c r="G26" s="40">
        <f t="array" ref="G26">MIN(SUM(IF(ISNUMBER(G15:G24),G15:G24,SUMIF(codes[code],G15:G24,codes[calcul_HS])))+SUM(COUNTIF(JF,$C15:$C24))*JFHS,sem)</f>
        <v>0</v>
      </c>
      <c r="H26" s="40">
        <f t="array" ref="H26">MIN(SUM(IF(ISNUMBER(H15:H24),H15:H24,SUMIF(codes[code],H15:H24,codes[calcul_HS])))+SUM(COUNTIF(JF,$C15:$C24))*JFHS,sem)</f>
        <v>0</v>
      </c>
      <c r="I26" s="40">
        <f t="array" ref="I26">MIN(SUM(IF(ISNUMBER(I15:I24),I15:I24,SUMIF(codes[code],I15:I24,codes[calcul_HS])))+SUM(COUNTIF(JF,$C15:$C24))*JFHS,sem)</f>
        <v>0</v>
      </c>
      <c r="J26" s="40">
        <f t="array" ref="J26">MIN(SUM(IF(ISNUMBER(J15:J24),J15:J24,SUMIF(codes[code],J15:J24,codes[calcul_HS])))+SUM(COUNTIF(JF,$C15:$C24))*JFHS,sem)</f>
        <v>0</v>
      </c>
      <c r="K26" s="40">
        <f t="array" ref="K26">MIN(SUM(IF(ISNUMBER(K15:K24),K15:K24,SUMIF(codes[code],K15:K24,codes[calcul_HS])))+SUM(COUNTIF(JF,$C15:$C24))*JFHS,sem)</f>
        <v>0</v>
      </c>
      <c r="L26" s="40">
        <f t="array" ref="L26">MIN(SUM(IF(ISNUMBER(L15:L24),L15:L24,SUMIF(codes[code],L15:L24,codes[calcul_HS])))+SUM(COUNTIF(JF,$C15:$C24))*JFHS,sem)</f>
        <v>0</v>
      </c>
      <c r="M26" s="40">
        <f t="array" ref="M26">MIN(SUM(IF(ISNUMBER(M15:M24),M15:M24,SUMIF(codes[code],M15:M24,codes[calcul_HS])))+SUM(COUNTIF(JF,$C15:$C24))*JFHS,sem)</f>
        <v>0</v>
      </c>
      <c r="N26" s="40">
        <f t="array" ref="N26">MIN(SUM(IF(ISNUMBER(N15:N24),N15:N24,SUMIF(codes[code],N15:N24,codes[calcul_HS])))+SUM(COUNTIF(JF,$C15:$C24))*JFHS,sem)</f>
        <v>0</v>
      </c>
      <c r="O26" s="40">
        <f t="array" ref="O26">MIN(SUM(IF(ISNUMBER(O15:O24),O15:O24,SUMIF(codes[code],O15:O24,codes[calcul_HS])))+SUM(COUNTIF(JF,$C15:$C24))*JFHS,sem)</f>
        <v>35</v>
      </c>
      <c r="P26" s="40">
        <f t="array" ref="P26">MIN(SUM(IF(ISNUMBER(P15:P24),P15:P24,SUMIF(codes[code],P15:P24,codes[calcul_HS])))+SUM(COUNTIF(JF,$C15:$C24))*JFHS,sem)</f>
        <v>6.25</v>
      </c>
      <c r="Q26" s="40">
        <f t="array" ref="Q26">MIN(SUM(IF(ISNUMBER(Q15:Q24),Q15:Q24,SUMIF(codes[code],Q15:Q24,codes[calcul_HS])))+SUM(COUNTIF(JF,$C15:$C24))*JFHS,sem)</f>
        <v>5.5</v>
      </c>
      <c r="R26" s="40">
        <f t="array" ref="R26">MIN(SUM(IF(ISNUMBER(R15:R24),R15:R24,SUMIF(codes[code],R15:R24,codes[calcul_HS])))+SUM(COUNTIF(JF,$C15:$C24))*JFHS,sem)</f>
        <v>6</v>
      </c>
      <c r="S26" s="40">
        <f t="array" ref="S26">MIN(SUM(IF(ISNUMBER(S15:S24),S15:S24,SUMIF(codes[code],S15:S24,codes[calcul_HS])))+SUM(COUNTIF(JF,$C15:$C24))*JFHS,sem)</f>
        <v>0</v>
      </c>
      <c r="T26" s="47">
        <f t="shared" ref="T26:T27" si="3">SUM(E26:S26)</f>
        <v>52.75</v>
      </c>
    </row>
    <row r="27" spans="1:20" ht="13" thickBot="1" x14ac:dyDescent="0.3">
      <c r="A27" s="13">
        <f>IF(ISNUMBER(Tablo[[#This Row],[JOUR]]),DATE(YEAR(Tablo[[#This Row],[JOUR]]),MONTH(Tablo[[#This Row],[JOUR]])+1,0),A26)</f>
        <v>42766</v>
      </c>
      <c r="B27" s="14">
        <f>IF(ISNUMBER(Tablo[[#This Row],[JOUR]]),INT(MOD(INT((Tablo[[#This Row],[JOUR]]-2)/7)+3/5,52+5/28))+1,B26)</f>
        <v>2</v>
      </c>
      <c r="C27" s="36" t="s">
        <v>18</v>
      </c>
      <c r="D27" s="36"/>
      <c r="E27" s="41">
        <f t="array" ref="E27">MAX(0,SUM(IF(ISNUMBER(E15:E24),E15:E24,SUMIF(codes[code],E15:E24,codes[calcul_HS])))+SUM(COUNTIF(JF,$C15:$C24))*JFHS-sem)</f>
        <v>0</v>
      </c>
      <c r="F27" s="41">
        <f t="array" ref="F27">MAX(0,SUM(IF(ISNUMBER(F15:F24),F15:F24,SUMIF(codes[code],F15:F24,codes[calcul_HS])))+SUM(COUNTIF(JF,$C15:$C24))*JFHS-sem)</f>
        <v>0</v>
      </c>
      <c r="G27" s="41">
        <f t="array" ref="G27">MAX(0,SUM(IF(ISNUMBER(G15:G24),G15:G24,SUMIF(codes[code],G15:G24,codes[calcul_HS])))+SUM(COUNTIF(JF,$C15:$C24))*JFHS-sem)</f>
        <v>0</v>
      </c>
      <c r="H27" s="41">
        <f t="array" ref="H27">MAX(0,SUM(IF(ISNUMBER(H15:H24),H15:H24,SUMIF(codes[code],H15:H24,codes[calcul_HS])))+SUM(COUNTIF(JF,$C15:$C24))*JFHS-sem)</f>
        <v>0</v>
      </c>
      <c r="I27" s="41">
        <f t="array" ref="I27">MAX(0,SUM(IF(ISNUMBER(I15:I24),I15:I24,SUMIF(codes[code],I15:I24,codes[calcul_HS])))+SUM(COUNTIF(JF,$C15:$C24))*JFHS-sem)</f>
        <v>0</v>
      </c>
      <c r="J27" s="41">
        <f t="array" ref="J27">MAX(0,SUM(IF(ISNUMBER(J15:J24),J15:J24,SUMIF(codes[code],J15:J24,codes[calcul_HS])))+SUM(COUNTIF(JF,$C15:$C24))*JFHS-sem)</f>
        <v>0</v>
      </c>
      <c r="K27" s="41">
        <f t="array" ref="K27">MAX(0,SUM(IF(ISNUMBER(K15:K24),K15:K24,SUMIF(codes[code],K15:K24,codes[calcul_HS])))+SUM(COUNTIF(JF,$C15:$C24))*JFHS-sem)</f>
        <v>0</v>
      </c>
      <c r="L27" s="41">
        <f t="array" ref="L27">MAX(0,SUM(IF(ISNUMBER(L15:L24),L15:L24,SUMIF(codes[code],L15:L24,codes[calcul_HS])))+SUM(COUNTIF(JF,$C15:$C24))*JFHS-sem)</f>
        <v>0</v>
      </c>
      <c r="M27" s="41">
        <f t="array" ref="M27">MAX(0,SUM(IF(ISNUMBER(M15:M24),M15:M24,SUMIF(codes[code],M15:M24,codes[calcul_HS])))+SUM(COUNTIF(JF,$C15:$C24))*JFHS-sem)</f>
        <v>0</v>
      </c>
      <c r="N27" s="41">
        <f t="array" ref="N27">MAX(0,SUM(IF(ISNUMBER(N15:N24),N15:N24,SUMIF(codes[code],N15:N24,codes[calcul_HS])))+SUM(COUNTIF(JF,$C15:$C24))*JFHS-sem)</f>
        <v>0</v>
      </c>
      <c r="O27" s="41">
        <f t="array" ref="O27">MAX(0,SUM(IF(ISNUMBER(O15:O24),O15:O24,SUMIF(codes[code],O15:O24,codes[calcul_HS])))+SUM(COUNTIF(JF,$C15:$C24))*JFHS-sem)</f>
        <v>4</v>
      </c>
      <c r="P27" s="41">
        <f t="array" ref="P27">MAX(0,SUM(IF(ISNUMBER(P15:P24),P15:P24,SUMIF(codes[code],P15:P24,codes[calcul_HS])))+SUM(COUNTIF(JF,$C15:$C24))*JFHS-sem)</f>
        <v>0</v>
      </c>
      <c r="Q27" s="41">
        <f t="array" ref="Q27">MAX(0,SUM(IF(ISNUMBER(Q15:Q24),Q15:Q24,SUMIF(codes[code],Q15:Q24,codes[calcul_HS])))+SUM(COUNTIF(JF,$C15:$C24))*JFHS-sem)</f>
        <v>0</v>
      </c>
      <c r="R27" s="41">
        <f t="array" ref="R27">MAX(0,SUM(IF(ISNUMBER(R15:R24),R15:R24,SUMIF(codes[code],R15:R24,codes[calcul_HS])))+SUM(COUNTIF(JF,$C15:$C24))*JFHS-sem)</f>
        <v>0</v>
      </c>
      <c r="S27" s="41">
        <f t="array" ref="S27">MAX(0,SUM(IF(ISNUMBER(S15:S24),S15:S24,SUMIF(codes[code],S15:S24,codes[calcul_HS])))+SUM(COUNTIF(JF,$C15:$C24))*JFHS-sem)</f>
        <v>0</v>
      </c>
      <c r="T27" s="48">
        <f t="shared" si="3"/>
        <v>4</v>
      </c>
    </row>
    <row r="28" spans="1:20" x14ac:dyDescent="0.25">
      <c r="A28" s="11">
        <f>IF(ISNUMBER(Tablo[[#This Row],[JOUR]]),DATE(YEAR(Tablo[[#This Row],[JOUR]]),MONTH(Tablo[[#This Row],[JOUR]])+1,0),A27)</f>
        <v>42766</v>
      </c>
      <c r="B28" s="12">
        <f>IF(ISNUMBER(Tablo[[#This Row],[JOUR]]),INT(MOD(INT((Tablo[[#This Row],[JOUR]]-2)/7)+3/5,52+5/28))+1,B27)</f>
        <v>3</v>
      </c>
      <c r="C28" s="35">
        <f>C15+7</f>
        <v>42751</v>
      </c>
      <c r="D28" s="34" t="s">
        <v>55</v>
      </c>
      <c r="E28" s="54"/>
      <c r="F28" s="54"/>
      <c r="G28" s="54"/>
      <c r="H28" s="54"/>
      <c r="I28" s="54"/>
      <c r="J28" s="54"/>
      <c r="K28" s="54"/>
      <c r="L28" s="54"/>
      <c r="M28" s="54"/>
      <c r="N28" s="54"/>
      <c r="O28" s="54"/>
      <c r="P28" s="54"/>
      <c r="Q28" s="54"/>
      <c r="R28" s="54"/>
      <c r="S28" s="55"/>
      <c r="T28" s="56"/>
    </row>
    <row r="29" spans="1:20" x14ac:dyDescent="0.25">
      <c r="A29" s="11">
        <f>IF(ISNUMBER(Tablo[[#This Row],[JOUR]]),DATE(YEAR(Tablo[[#This Row],[JOUR]]),MONTH(Tablo[[#This Row],[JOUR]])+1,0),A28)</f>
        <v>42766</v>
      </c>
      <c r="B29" s="12">
        <f>IF(ISNUMBER(Tablo[[#This Row],[JOUR]]),INT(MOD(INT((Tablo[[#This Row],[JOUR]]-2)/7)+3/5,52+5/28))+1,B28)</f>
        <v>3</v>
      </c>
      <c r="C29" s="53"/>
      <c r="D29" s="53" t="s">
        <v>56</v>
      </c>
      <c r="E29" s="54"/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5"/>
      <c r="T29" s="56"/>
    </row>
    <row r="30" spans="1:20" x14ac:dyDescent="0.25">
      <c r="A30" s="11">
        <f>IF(ISNUMBER(Tablo[[#This Row],[JOUR]]),DATE(YEAR(Tablo[[#This Row],[JOUR]]),MONTH(Tablo[[#This Row],[JOUR]])+1,0),A29)</f>
        <v>42766</v>
      </c>
      <c r="B30" s="12">
        <f>IF(ISNUMBER(Tablo[[#This Row],[JOUR]]),INT(MOD(INT((Tablo[[#This Row],[JOUR]]-2)/7)+3/5,52+5/28))+1,B29)</f>
        <v>3</v>
      </c>
      <c r="C30" s="35">
        <f>C28+1</f>
        <v>42752</v>
      </c>
      <c r="D30" s="35" t="s">
        <v>55</v>
      </c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5"/>
      <c r="T30" s="56"/>
    </row>
    <row r="31" spans="1:20" x14ac:dyDescent="0.25">
      <c r="A31" s="11">
        <f>IF(ISNUMBER(Tablo[[#This Row],[JOUR]]),DATE(YEAR(Tablo[[#This Row],[JOUR]]),MONTH(Tablo[[#This Row],[JOUR]])+1,0),A30)</f>
        <v>42766</v>
      </c>
      <c r="B31" s="12">
        <f>IF(ISNUMBER(Tablo[[#This Row],[JOUR]]),INT(MOD(INT((Tablo[[#This Row],[JOUR]]-2)/7)+3/5,52+5/28))+1,B30)</f>
        <v>3</v>
      </c>
      <c r="C31" s="53"/>
      <c r="D31" s="53" t="s">
        <v>56</v>
      </c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5"/>
      <c r="T31" s="56"/>
    </row>
    <row r="32" spans="1:20" x14ac:dyDescent="0.25">
      <c r="A32" s="11">
        <f>IF(ISNUMBER(Tablo[[#This Row],[JOUR]]),DATE(YEAR(Tablo[[#This Row],[JOUR]]),MONTH(Tablo[[#This Row],[JOUR]])+1,0),A31)</f>
        <v>42766</v>
      </c>
      <c r="B32" s="12">
        <f>IF(ISNUMBER(Tablo[[#This Row],[JOUR]]),INT(MOD(INT((Tablo[[#This Row],[JOUR]]-2)/7)+3/5,52+5/28))+1,B31)</f>
        <v>3</v>
      </c>
      <c r="C32" s="35">
        <f>C30+1</f>
        <v>42753</v>
      </c>
      <c r="D32" s="35" t="s">
        <v>55</v>
      </c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5"/>
      <c r="T32" s="56"/>
    </row>
    <row r="33" spans="1:20" x14ac:dyDescent="0.25">
      <c r="A33" s="11">
        <f>IF(ISNUMBER(Tablo[[#This Row],[JOUR]]),DATE(YEAR(Tablo[[#This Row],[JOUR]]),MONTH(Tablo[[#This Row],[JOUR]])+1,0),A32)</f>
        <v>42766</v>
      </c>
      <c r="B33" s="12">
        <f>IF(ISNUMBER(Tablo[[#This Row],[JOUR]]),INT(MOD(INT((Tablo[[#This Row],[JOUR]]-2)/7)+3/5,52+5/28))+1,B32)</f>
        <v>3</v>
      </c>
      <c r="C33" s="53"/>
      <c r="D33" s="53" t="s">
        <v>56</v>
      </c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5"/>
      <c r="T33" s="56"/>
    </row>
    <row r="34" spans="1:20" x14ac:dyDescent="0.25">
      <c r="A34" s="11">
        <f>IF(ISNUMBER(Tablo[[#This Row],[JOUR]]),DATE(YEAR(Tablo[[#This Row],[JOUR]]),MONTH(Tablo[[#This Row],[JOUR]])+1,0),A33)</f>
        <v>42766</v>
      </c>
      <c r="B34" s="12">
        <f>IF(ISNUMBER(Tablo[[#This Row],[JOUR]]),INT(MOD(INT((Tablo[[#This Row],[JOUR]]-2)/7)+3/5,52+5/28))+1,B33)</f>
        <v>3</v>
      </c>
      <c r="C34" s="35">
        <f>C32+1</f>
        <v>42754</v>
      </c>
      <c r="D34" s="35" t="s">
        <v>55</v>
      </c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5"/>
      <c r="T34" s="56"/>
    </row>
    <row r="35" spans="1:20" x14ac:dyDescent="0.25">
      <c r="A35" s="11">
        <f>IF(ISNUMBER(Tablo[[#This Row],[JOUR]]),DATE(YEAR(Tablo[[#This Row],[JOUR]]),MONTH(Tablo[[#This Row],[JOUR]])+1,0),A34)</f>
        <v>42766</v>
      </c>
      <c r="B35" s="12">
        <f>IF(ISNUMBER(Tablo[[#This Row],[JOUR]]),INT(MOD(INT((Tablo[[#This Row],[JOUR]]-2)/7)+3/5,52+5/28))+1,B34)</f>
        <v>3</v>
      </c>
      <c r="C35" s="53"/>
      <c r="D35" s="53" t="s">
        <v>56</v>
      </c>
      <c r="E35" s="54"/>
      <c r="F35" s="54"/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4"/>
      <c r="S35" s="55"/>
      <c r="T35" s="56"/>
    </row>
    <row r="36" spans="1:20" x14ac:dyDescent="0.25">
      <c r="A36" s="11">
        <f>IF(ISNUMBER(Tablo[[#This Row],[JOUR]]),DATE(YEAR(Tablo[[#This Row],[JOUR]]),MONTH(Tablo[[#This Row],[JOUR]])+1,0),A35)</f>
        <v>42766</v>
      </c>
      <c r="B36" s="12">
        <f>IF(ISNUMBER(Tablo[[#This Row],[JOUR]]),INT(MOD(INT((Tablo[[#This Row],[JOUR]]-2)/7)+3/5,52+5/28))+1,B35)</f>
        <v>3</v>
      </c>
      <c r="C36" s="35">
        <f t="shared" ref="C36" si="4">C34+1</f>
        <v>42755</v>
      </c>
      <c r="D36" s="35" t="s">
        <v>55</v>
      </c>
      <c r="E36" s="54"/>
      <c r="F36" s="54"/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5"/>
      <c r="T36" s="56"/>
    </row>
    <row r="37" spans="1:20" x14ac:dyDescent="0.25">
      <c r="A37" s="11">
        <f>IF(ISNUMBER(Tablo[[#This Row],[JOUR]]),DATE(YEAR(Tablo[[#This Row],[JOUR]]),MONTH(Tablo[[#This Row],[JOUR]])+1,0),A36)</f>
        <v>42766</v>
      </c>
      <c r="B37" s="12">
        <f>IF(ISNUMBER(Tablo[[#This Row],[JOUR]]),INT(MOD(INT((Tablo[[#This Row],[JOUR]]-2)/7)+3/5,52+5/28))+1,B36)</f>
        <v>3</v>
      </c>
      <c r="C37" s="53"/>
      <c r="D37" s="53" t="s">
        <v>56</v>
      </c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5"/>
      <c r="T37" s="56"/>
    </row>
    <row r="38" spans="1:20" x14ac:dyDescent="0.25">
      <c r="A38" s="11">
        <f>IF(ISNUMBER(Tablo[[#This Row],[JOUR]]),DATE(YEAR(Tablo[[#This Row],[JOUR]]),MONTH(Tablo[[#This Row],[JOUR]])+1,0),A37)</f>
        <v>42766</v>
      </c>
      <c r="B38" s="12">
        <f>IF(ISNUMBER(Tablo[[#This Row],[JOUR]]),INT(MOD(INT((Tablo[[#This Row],[JOUR]]-2)/7)+3/5,52+5/28))+1,B37)</f>
        <v>3</v>
      </c>
      <c r="C38" s="35" t="s">
        <v>16</v>
      </c>
      <c r="D38" s="35"/>
      <c r="E38" s="40">
        <f t="array" ref="E38">SUM(IF(ISNUMBER(E28:E37),E28:E37,SUMIF(codes[code],E28:E37,codes[forfait])))+SUM(COUNTIF(JF,$C28:$C37))*JFHN</f>
        <v>0</v>
      </c>
      <c r="F38" s="40">
        <f t="array" ref="F38">SUM(IF(ISNUMBER(F28:F37),F28:F37,SUMIF(codes[code],F28:F37,codes[forfait])))+SUM(COUNTIF(JF,$C28:$C37))*JFHN</f>
        <v>0</v>
      </c>
      <c r="G38" s="40">
        <f t="array" ref="G38">SUM(IF(ISNUMBER(G28:G37),G28:G37,SUMIF(codes[code],G28:G37,codes[forfait])))+SUM(COUNTIF(JF,$C28:$C37))*JFHN</f>
        <v>0</v>
      </c>
      <c r="H38" s="40">
        <f t="array" ref="H38">SUM(IF(ISNUMBER(H28:H37),H28:H37,SUMIF(codes[code],H28:H37,codes[forfait])))+SUM(COUNTIF(JF,$C28:$C37))*JFHN</f>
        <v>0</v>
      </c>
      <c r="I38" s="40">
        <f t="array" ref="I38">SUM(IF(ISNUMBER(I28:I37),I28:I37,SUMIF(codes[code],I28:I37,codes[forfait])))+SUM(COUNTIF(JF,$C28:$C37))*JFHN</f>
        <v>0</v>
      </c>
      <c r="J38" s="40">
        <f t="array" ref="J38">SUM(IF(ISNUMBER(J28:J37),J28:J37,SUMIF(codes[code],J28:J37,codes[forfait])))+SUM(COUNTIF(JF,$C28:$C37))*JFHN</f>
        <v>0</v>
      </c>
      <c r="K38" s="40">
        <f t="array" ref="K38">SUM(IF(ISNUMBER(K28:K37),K28:K37,SUMIF(codes[code],K28:K37,codes[forfait])))+SUM(COUNTIF(JF,$C28:$C37))*JFHN</f>
        <v>0</v>
      </c>
      <c r="L38" s="40">
        <f t="array" ref="L38">SUM(IF(ISNUMBER(L28:L37),L28:L37,SUMIF(codes[code],L28:L37,codes[forfait])))+SUM(COUNTIF(JF,$C28:$C37))*JFHN</f>
        <v>0</v>
      </c>
      <c r="M38" s="40">
        <f t="array" ref="M38">SUM(IF(ISNUMBER(M28:M37),M28:M37,SUMIF(codes[code],M28:M37,codes[forfait])))+SUM(COUNTIF(JF,$C28:$C37))*JFHN</f>
        <v>0</v>
      </c>
      <c r="N38" s="40">
        <f t="array" ref="N38">SUM(IF(ISNUMBER(N28:N37),N28:N37,SUMIF(codes[code],N28:N37,codes[forfait])))+SUM(COUNTIF(JF,$C28:$C37))*JFHN</f>
        <v>0</v>
      </c>
      <c r="O38" s="40">
        <f t="array" ref="O38">SUM(IF(ISNUMBER(O28:O37),O28:O37,SUMIF(codes[code],O28:O37,codes[forfait])))+SUM(COUNTIF(JF,$C28:$C37))*JFHN</f>
        <v>0</v>
      </c>
      <c r="P38" s="40">
        <f t="array" ref="P38">SUM(IF(ISNUMBER(P28:P37),P28:P37,SUMIF(codes[code],P28:P37,codes[forfait])))+SUM(COUNTIF(JF,$C28:$C37))*JFHN</f>
        <v>0</v>
      </c>
      <c r="Q38" s="40">
        <f t="array" ref="Q38">SUM(IF(ISNUMBER(Q28:Q37),Q28:Q37,SUMIF(codes[code],Q28:Q37,codes[forfait])))+SUM(COUNTIF(JF,$C28:$C37))*JFHN</f>
        <v>0</v>
      </c>
      <c r="R38" s="40">
        <f t="array" ref="R38">SUM(IF(ISNUMBER(R28:R37),R28:R37,SUMIF(codes[code],R28:R37,codes[forfait])))+SUM(COUNTIF(JF,$C28:$C37))*JFHN</f>
        <v>0</v>
      </c>
      <c r="S38" s="40">
        <f t="array" ref="S38">SUM(IF(ISNUMBER(S28:S37),S28:S37,SUMIF(codes[code],S28:S37,codes[forfait])))+SUM(COUNTIF(JF,$C28:$C37))*JFHN</f>
        <v>0</v>
      </c>
      <c r="T38" s="47">
        <f>SUM(E38:S38)</f>
        <v>0</v>
      </c>
    </row>
    <row r="39" spans="1:20" x14ac:dyDescent="0.25">
      <c r="A39" s="11">
        <f>IF(ISNUMBER(Tablo[[#This Row],[JOUR]]),DATE(YEAR(Tablo[[#This Row],[JOUR]]),MONTH(Tablo[[#This Row],[JOUR]])+1,0),A38)</f>
        <v>42766</v>
      </c>
      <c r="B39" s="12">
        <f>IF(ISNUMBER(Tablo[[#This Row],[JOUR]]),INT(MOD(INT((Tablo[[#This Row],[JOUR]]-2)/7)+3/5,52+5/28))+1,B38)</f>
        <v>3</v>
      </c>
      <c r="C39" s="35" t="s">
        <v>17</v>
      </c>
      <c r="D39" s="35"/>
      <c r="E39" s="40">
        <f t="array" ref="E39">MIN(SUM(IF(ISNUMBER(E28:E37),E28:E37,SUMIF(codes[code],E28:E37,codes[calcul_HS])))+SUM(COUNTIF(JF,$C28:$C37))*JFHS,sem)</f>
        <v>0</v>
      </c>
      <c r="F39" s="40">
        <f t="array" ref="F39">MIN(SUM(IF(ISNUMBER(F28:F37),F28:F37,SUMIF(codes[code],F28:F37,codes[calcul_HS])))+SUM(COUNTIF(JF,$C28:$C37))*JFHS,sem)</f>
        <v>0</v>
      </c>
      <c r="G39" s="40">
        <f t="array" ref="G39">MIN(SUM(IF(ISNUMBER(G28:G37),G28:G37,SUMIF(codes[code],G28:G37,codes[calcul_HS])))+SUM(COUNTIF(JF,$C28:$C37))*JFHS,sem)</f>
        <v>0</v>
      </c>
      <c r="H39" s="40">
        <f t="array" ref="H39">MIN(SUM(IF(ISNUMBER(H28:H37),H28:H37,SUMIF(codes[code],H28:H37,codes[calcul_HS])))+SUM(COUNTIF(JF,$C28:$C37))*JFHS,sem)</f>
        <v>0</v>
      </c>
      <c r="I39" s="40">
        <f t="array" ref="I39">MIN(SUM(IF(ISNUMBER(I28:I37),I28:I37,SUMIF(codes[code],I28:I37,codes[calcul_HS])))+SUM(COUNTIF(JF,$C28:$C37))*JFHS,sem)</f>
        <v>0</v>
      </c>
      <c r="J39" s="40">
        <f t="array" ref="J39">MIN(SUM(IF(ISNUMBER(J28:J37),J28:J37,SUMIF(codes[code],J28:J37,codes[calcul_HS])))+SUM(COUNTIF(JF,$C28:$C37))*JFHS,sem)</f>
        <v>0</v>
      </c>
      <c r="K39" s="40">
        <f t="array" ref="K39">MIN(SUM(IF(ISNUMBER(K28:K37),K28:K37,SUMIF(codes[code],K28:K37,codes[calcul_HS])))+SUM(COUNTIF(JF,$C28:$C37))*JFHS,sem)</f>
        <v>0</v>
      </c>
      <c r="L39" s="40">
        <f t="array" ref="L39">MIN(SUM(IF(ISNUMBER(L28:L37),L28:L37,SUMIF(codes[code],L28:L37,codes[calcul_HS])))+SUM(COUNTIF(JF,$C28:$C37))*JFHS,sem)</f>
        <v>0</v>
      </c>
      <c r="M39" s="40">
        <f t="array" ref="M39">MIN(SUM(IF(ISNUMBER(M28:M37),M28:M37,SUMIF(codes[code],M28:M37,codes[calcul_HS])))+SUM(COUNTIF(JF,$C28:$C37))*JFHS,sem)</f>
        <v>0</v>
      </c>
      <c r="N39" s="40">
        <f t="array" ref="N39">MIN(SUM(IF(ISNUMBER(N28:N37),N28:N37,SUMIF(codes[code],N28:N37,codes[calcul_HS])))+SUM(COUNTIF(JF,$C28:$C37))*JFHS,sem)</f>
        <v>0</v>
      </c>
      <c r="O39" s="40">
        <f t="array" ref="O39">MIN(SUM(IF(ISNUMBER(O28:O37),O28:O37,SUMIF(codes[code],O28:O37,codes[calcul_HS])))+SUM(COUNTIF(JF,$C28:$C37))*JFHS,sem)</f>
        <v>0</v>
      </c>
      <c r="P39" s="40">
        <f t="array" ref="P39">MIN(SUM(IF(ISNUMBER(P28:P37),P28:P37,SUMIF(codes[code],P28:P37,codes[calcul_HS])))+SUM(COUNTIF(JF,$C28:$C37))*JFHS,sem)</f>
        <v>0</v>
      </c>
      <c r="Q39" s="40">
        <f t="array" ref="Q39">MIN(SUM(IF(ISNUMBER(Q28:Q37),Q28:Q37,SUMIF(codes[code],Q28:Q37,codes[calcul_HS])))+SUM(COUNTIF(JF,$C28:$C37))*JFHS,sem)</f>
        <v>0</v>
      </c>
      <c r="R39" s="40">
        <f t="array" ref="R39">MIN(SUM(IF(ISNUMBER(R28:R37),R28:R37,SUMIF(codes[code],R28:R37,codes[calcul_HS])))+SUM(COUNTIF(JF,$C28:$C37))*JFHS,sem)</f>
        <v>0</v>
      </c>
      <c r="S39" s="40">
        <f t="array" ref="S39">MIN(SUM(IF(ISNUMBER(S28:S37),S28:S37,SUMIF(codes[code],S28:S37,codes[calcul_HS])))+SUM(COUNTIF(JF,$C28:$C37))*JFHS,sem)</f>
        <v>0</v>
      </c>
      <c r="T39" s="47">
        <f t="shared" ref="T39:T40" si="5">SUM(E39:S39)</f>
        <v>0</v>
      </c>
    </row>
    <row r="40" spans="1:20" ht="13" thickBot="1" x14ac:dyDescent="0.3">
      <c r="A40" s="13">
        <f>IF(ISNUMBER(Tablo[[#This Row],[JOUR]]),DATE(YEAR(Tablo[[#This Row],[JOUR]]),MONTH(Tablo[[#This Row],[JOUR]])+1,0),A39)</f>
        <v>42766</v>
      </c>
      <c r="B40" s="14">
        <f>IF(ISNUMBER(Tablo[[#This Row],[JOUR]]),INT(MOD(INT((Tablo[[#This Row],[JOUR]]-2)/7)+3/5,52+5/28))+1,B39)</f>
        <v>3</v>
      </c>
      <c r="C40" s="36" t="s">
        <v>18</v>
      </c>
      <c r="D40" s="36"/>
      <c r="E40" s="41">
        <f t="array" ref="E40">MAX(0,SUM(IF(ISNUMBER(E28:E37),E28:E37,SUMIF(codes[code],E28:E37,codes[calcul_HS])))+SUM(COUNTIF(JF,$C28:$C37))*JFHS-sem)</f>
        <v>0</v>
      </c>
      <c r="F40" s="41">
        <f t="array" ref="F40">MAX(0,SUM(IF(ISNUMBER(F28:F37),F28:F37,SUMIF(codes[code],F28:F37,codes[calcul_HS])))+SUM(COUNTIF(JF,$C28:$C37))*JFHS-sem)</f>
        <v>0</v>
      </c>
      <c r="G40" s="41">
        <f t="array" ref="G40">MAX(0,SUM(IF(ISNUMBER(G28:G37),G28:G37,SUMIF(codes[code],G28:G37,codes[calcul_HS])))+SUM(COUNTIF(JF,$C28:$C37))*JFHS-sem)</f>
        <v>0</v>
      </c>
      <c r="H40" s="41">
        <f t="array" ref="H40">MAX(0,SUM(IF(ISNUMBER(H28:H37),H28:H37,SUMIF(codes[code],H28:H37,codes[calcul_HS])))+SUM(COUNTIF(JF,$C28:$C37))*JFHS-sem)</f>
        <v>0</v>
      </c>
      <c r="I40" s="41">
        <f t="array" ref="I40">MAX(0,SUM(IF(ISNUMBER(I28:I37),I28:I37,SUMIF(codes[code],I28:I37,codes[calcul_HS])))+SUM(COUNTIF(JF,$C28:$C37))*JFHS-sem)</f>
        <v>0</v>
      </c>
      <c r="J40" s="41">
        <f t="array" ref="J40">MAX(0,SUM(IF(ISNUMBER(J28:J37),J28:J37,SUMIF(codes[code],J28:J37,codes[calcul_HS])))+SUM(COUNTIF(JF,$C28:$C37))*JFHS-sem)</f>
        <v>0</v>
      </c>
      <c r="K40" s="41">
        <f t="array" ref="K40">MAX(0,SUM(IF(ISNUMBER(K28:K37),K28:K37,SUMIF(codes[code],K28:K37,codes[calcul_HS])))+SUM(COUNTIF(JF,$C28:$C37))*JFHS-sem)</f>
        <v>0</v>
      </c>
      <c r="L40" s="41">
        <f t="array" ref="L40">MAX(0,SUM(IF(ISNUMBER(L28:L37),L28:L37,SUMIF(codes[code],L28:L37,codes[calcul_HS])))+SUM(COUNTIF(JF,$C28:$C37))*JFHS-sem)</f>
        <v>0</v>
      </c>
      <c r="M40" s="41">
        <f t="array" ref="M40">MAX(0,SUM(IF(ISNUMBER(M28:M37),M28:M37,SUMIF(codes[code],M28:M37,codes[calcul_HS])))+SUM(COUNTIF(JF,$C28:$C37))*JFHS-sem)</f>
        <v>0</v>
      </c>
      <c r="N40" s="41">
        <f t="array" ref="N40">MAX(0,SUM(IF(ISNUMBER(N28:N37),N28:N37,SUMIF(codes[code],N28:N37,codes[calcul_HS])))+SUM(COUNTIF(JF,$C28:$C37))*JFHS-sem)</f>
        <v>0</v>
      </c>
      <c r="O40" s="41">
        <f t="array" ref="O40">MAX(0,SUM(IF(ISNUMBER(O28:O37),O28:O37,SUMIF(codes[code],O28:O37,codes[calcul_HS])))+SUM(COUNTIF(JF,$C28:$C37))*JFHS-sem)</f>
        <v>0</v>
      </c>
      <c r="P40" s="41">
        <f t="array" ref="P40">MAX(0,SUM(IF(ISNUMBER(P28:P37),P28:P37,SUMIF(codes[code],P28:P37,codes[calcul_HS])))+SUM(COUNTIF(JF,$C28:$C37))*JFHS-sem)</f>
        <v>0</v>
      </c>
      <c r="Q40" s="41">
        <f t="array" ref="Q40">MAX(0,SUM(IF(ISNUMBER(Q28:Q37),Q28:Q37,SUMIF(codes[code],Q28:Q37,codes[calcul_HS])))+SUM(COUNTIF(JF,$C28:$C37))*JFHS-sem)</f>
        <v>0</v>
      </c>
      <c r="R40" s="41">
        <f t="array" ref="R40">MAX(0,SUM(IF(ISNUMBER(R28:R37),R28:R37,SUMIF(codes[code],R28:R37,codes[calcul_HS])))+SUM(COUNTIF(JF,$C28:$C37))*JFHS-sem)</f>
        <v>0</v>
      </c>
      <c r="S40" s="41">
        <f t="array" ref="S40">MAX(0,SUM(IF(ISNUMBER(S28:S37),S28:S37,SUMIF(codes[code],S28:S37,codes[calcul_HS])))+SUM(COUNTIF(JF,$C28:$C37))*JFHS-sem)</f>
        <v>0</v>
      </c>
      <c r="T40" s="48">
        <f t="shared" si="5"/>
        <v>0</v>
      </c>
    </row>
    <row r="41" spans="1:20" x14ac:dyDescent="0.25">
      <c r="A41" s="11">
        <f>IF(ISNUMBER(Tablo[[#This Row],[JOUR]]),DATE(YEAR(Tablo[[#This Row],[JOUR]]),MONTH(Tablo[[#This Row],[JOUR]])+1,0),A40)</f>
        <v>42766</v>
      </c>
      <c r="B41" s="12">
        <f>IF(ISNUMBER(Tablo[[#This Row],[JOUR]]),INT(MOD(INT((Tablo[[#This Row],[JOUR]]-2)/7)+3/5,52+5/28))+1,B40)</f>
        <v>4</v>
      </c>
      <c r="C41" s="35">
        <f t="shared" ref="C41" si="6">C28+7</f>
        <v>42758</v>
      </c>
      <c r="D41" s="34" t="s">
        <v>55</v>
      </c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5"/>
      <c r="T41" s="56"/>
    </row>
    <row r="42" spans="1:20" x14ac:dyDescent="0.25">
      <c r="A42" s="11">
        <f>IF(ISNUMBER(Tablo[[#This Row],[JOUR]]),DATE(YEAR(Tablo[[#This Row],[JOUR]]),MONTH(Tablo[[#This Row],[JOUR]])+1,0),A41)</f>
        <v>42766</v>
      </c>
      <c r="B42" s="12">
        <f>IF(ISNUMBER(Tablo[[#This Row],[JOUR]]),INT(MOD(INT((Tablo[[#This Row],[JOUR]]-2)/7)+3/5,52+5/28))+1,B41)</f>
        <v>4</v>
      </c>
      <c r="C42" s="53"/>
      <c r="D42" s="53" t="s">
        <v>56</v>
      </c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4"/>
      <c r="P42" s="54"/>
      <c r="Q42" s="54"/>
      <c r="R42" s="54"/>
      <c r="S42" s="55"/>
      <c r="T42" s="56"/>
    </row>
    <row r="43" spans="1:20" x14ac:dyDescent="0.25">
      <c r="A43" s="11">
        <f>IF(ISNUMBER(Tablo[[#This Row],[JOUR]]),DATE(YEAR(Tablo[[#This Row],[JOUR]]),MONTH(Tablo[[#This Row],[JOUR]])+1,0),A42)</f>
        <v>42766</v>
      </c>
      <c r="B43" s="12">
        <f>IF(ISNUMBER(Tablo[[#This Row],[JOUR]]),INT(MOD(INT((Tablo[[#This Row],[JOUR]]-2)/7)+3/5,52+5/28))+1,B42)</f>
        <v>4</v>
      </c>
      <c r="C43" s="35">
        <f t="shared" ref="C43" si="7">C41+1</f>
        <v>42759</v>
      </c>
      <c r="D43" s="35" t="s">
        <v>55</v>
      </c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4"/>
      <c r="P43" s="54"/>
      <c r="Q43" s="54"/>
      <c r="R43" s="54"/>
      <c r="S43" s="55"/>
      <c r="T43" s="56"/>
    </row>
    <row r="44" spans="1:20" x14ac:dyDescent="0.25">
      <c r="A44" s="11">
        <f>IF(ISNUMBER(Tablo[[#This Row],[JOUR]]),DATE(YEAR(Tablo[[#This Row],[JOUR]]),MONTH(Tablo[[#This Row],[JOUR]])+1,0),A43)</f>
        <v>42766</v>
      </c>
      <c r="B44" s="12">
        <f>IF(ISNUMBER(Tablo[[#This Row],[JOUR]]),INT(MOD(INT((Tablo[[#This Row],[JOUR]]-2)/7)+3/5,52+5/28))+1,B43)</f>
        <v>4</v>
      </c>
      <c r="C44" s="53"/>
      <c r="D44" s="53" t="s">
        <v>56</v>
      </c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5"/>
      <c r="T44" s="56"/>
    </row>
    <row r="45" spans="1:20" x14ac:dyDescent="0.25">
      <c r="A45" s="11">
        <f>IF(ISNUMBER(Tablo[[#This Row],[JOUR]]),DATE(YEAR(Tablo[[#This Row],[JOUR]]),MONTH(Tablo[[#This Row],[JOUR]])+1,0),A44)</f>
        <v>42766</v>
      </c>
      <c r="B45" s="12">
        <f>IF(ISNUMBER(Tablo[[#This Row],[JOUR]]),INT(MOD(INT((Tablo[[#This Row],[JOUR]]-2)/7)+3/5,52+5/28))+1,B44)</f>
        <v>4</v>
      </c>
      <c r="C45" s="35">
        <f t="shared" ref="C45" si="8">C43+1</f>
        <v>42760</v>
      </c>
      <c r="D45" s="35" t="s">
        <v>55</v>
      </c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5"/>
      <c r="T45" s="56"/>
    </row>
    <row r="46" spans="1:20" x14ac:dyDescent="0.25">
      <c r="A46" s="11">
        <f>IF(ISNUMBER(Tablo[[#This Row],[JOUR]]),DATE(YEAR(Tablo[[#This Row],[JOUR]]),MONTH(Tablo[[#This Row],[JOUR]])+1,0),A45)</f>
        <v>42766</v>
      </c>
      <c r="B46" s="12">
        <f>IF(ISNUMBER(Tablo[[#This Row],[JOUR]]),INT(MOD(INT((Tablo[[#This Row],[JOUR]]-2)/7)+3/5,52+5/28))+1,B45)</f>
        <v>4</v>
      </c>
      <c r="C46" s="53"/>
      <c r="D46" s="53" t="s">
        <v>56</v>
      </c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4"/>
      <c r="S46" s="55"/>
      <c r="T46" s="56"/>
    </row>
    <row r="47" spans="1:20" x14ac:dyDescent="0.25">
      <c r="A47" s="11">
        <f>IF(ISNUMBER(Tablo[[#This Row],[JOUR]]),DATE(YEAR(Tablo[[#This Row],[JOUR]]),MONTH(Tablo[[#This Row],[JOUR]])+1,0),A46)</f>
        <v>42766</v>
      </c>
      <c r="B47" s="12">
        <f>IF(ISNUMBER(Tablo[[#This Row],[JOUR]]),INT(MOD(INT((Tablo[[#This Row],[JOUR]]-2)/7)+3/5,52+5/28))+1,B46)</f>
        <v>4</v>
      </c>
      <c r="C47" s="35">
        <f t="shared" ref="C47" si="9">C45+1</f>
        <v>42761</v>
      </c>
      <c r="D47" s="35" t="s">
        <v>55</v>
      </c>
      <c r="E47" s="54"/>
      <c r="F47" s="54"/>
      <c r="G47" s="54"/>
      <c r="H47" s="54"/>
      <c r="I47" s="54"/>
      <c r="J47" s="54"/>
      <c r="K47" s="54"/>
      <c r="L47" s="54"/>
      <c r="M47" s="54"/>
      <c r="N47" s="54"/>
      <c r="O47" s="54"/>
      <c r="P47" s="54"/>
      <c r="Q47" s="54"/>
      <c r="R47" s="54"/>
      <c r="S47" s="55"/>
      <c r="T47" s="56"/>
    </row>
    <row r="48" spans="1:20" x14ac:dyDescent="0.25">
      <c r="A48" s="11">
        <f>IF(ISNUMBER(Tablo[[#This Row],[JOUR]]),DATE(YEAR(Tablo[[#This Row],[JOUR]]),MONTH(Tablo[[#This Row],[JOUR]])+1,0),A47)</f>
        <v>42766</v>
      </c>
      <c r="B48" s="12">
        <f>IF(ISNUMBER(Tablo[[#This Row],[JOUR]]),INT(MOD(INT((Tablo[[#This Row],[JOUR]]-2)/7)+3/5,52+5/28))+1,B47)</f>
        <v>4</v>
      </c>
      <c r="C48" s="53"/>
      <c r="D48" s="53" t="s">
        <v>56</v>
      </c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5"/>
      <c r="T48" s="56"/>
    </row>
    <row r="49" spans="1:20" x14ac:dyDescent="0.25">
      <c r="A49" s="11">
        <f>IF(ISNUMBER(Tablo[[#This Row],[JOUR]]),DATE(YEAR(Tablo[[#This Row],[JOUR]]),MONTH(Tablo[[#This Row],[JOUR]])+1,0),A48)</f>
        <v>42766</v>
      </c>
      <c r="B49" s="12">
        <f>IF(ISNUMBER(Tablo[[#This Row],[JOUR]]),INT(MOD(INT((Tablo[[#This Row],[JOUR]]-2)/7)+3/5,52+5/28))+1,B48)</f>
        <v>4</v>
      </c>
      <c r="C49" s="35">
        <f t="shared" ref="C49" si="10">C47+1</f>
        <v>42762</v>
      </c>
      <c r="D49" s="35" t="s">
        <v>55</v>
      </c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5"/>
      <c r="T49" s="56"/>
    </row>
    <row r="50" spans="1:20" x14ac:dyDescent="0.25">
      <c r="A50" s="11">
        <f>IF(ISNUMBER(Tablo[[#This Row],[JOUR]]),DATE(YEAR(Tablo[[#This Row],[JOUR]]),MONTH(Tablo[[#This Row],[JOUR]])+1,0),A49)</f>
        <v>42766</v>
      </c>
      <c r="B50" s="12">
        <f>IF(ISNUMBER(Tablo[[#This Row],[JOUR]]),INT(MOD(INT((Tablo[[#This Row],[JOUR]]-2)/7)+3/5,52+5/28))+1,B49)</f>
        <v>4</v>
      </c>
      <c r="C50" s="53"/>
      <c r="D50" s="53" t="s">
        <v>56</v>
      </c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5"/>
      <c r="T50" s="56"/>
    </row>
    <row r="51" spans="1:20" x14ac:dyDescent="0.25">
      <c r="A51" s="11">
        <f>IF(ISNUMBER(Tablo[[#This Row],[JOUR]]),DATE(YEAR(Tablo[[#This Row],[JOUR]]),MONTH(Tablo[[#This Row],[JOUR]])+1,0),A50)</f>
        <v>42766</v>
      </c>
      <c r="B51" s="12">
        <f>IF(ISNUMBER(Tablo[[#This Row],[JOUR]]),INT(MOD(INT((Tablo[[#This Row],[JOUR]]-2)/7)+3/5,52+5/28))+1,B50)</f>
        <v>4</v>
      </c>
      <c r="C51" s="35" t="s">
        <v>16</v>
      </c>
      <c r="D51" s="35"/>
      <c r="E51" s="40">
        <f t="array" ref="E51">SUM(IF(ISNUMBER(E41:E50),E41:E50,SUMIF(codes[code],E41:E50,codes[forfait])))+SUM(COUNTIF(JF,$C41:$C50))*JFHN</f>
        <v>0</v>
      </c>
      <c r="F51" s="40">
        <f t="array" ref="F51">SUM(IF(ISNUMBER(F41:F50),F41:F50,SUMIF(codes[code],F41:F50,codes[forfait])))+SUM(COUNTIF(JF,$C41:$C50))*JFHN</f>
        <v>0</v>
      </c>
      <c r="G51" s="40">
        <f t="array" ref="G51">SUM(IF(ISNUMBER(G41:G50),G41:G50,SUMIF(codes[code],G41:G50,codes[forfait])))+SUM(COUNTIF(JF,$C41:$C50))*JFHN</f>
        <v>0</v>
      </c>
      <c r="H51" s="40">
        <f t="array" ref="H51">SUM(IF(ISNUMBER(H41:H50),H41:H50,SUMIF(codes[code],H41:H50,codes[forfait])))+SUM(COUNTIF(JF,$C41:$C50))*JFHN</f>
        <v>0</v>
      </c>
      <c r="I51" s="40">
        <f t="array" ref="I51">SUM(IF(ISNUMBER(I41:I50),I41:I50,SUMIF(codes[code],I41:I50,codes[forfait])))+SUM(COUNTIF(JF,$C41:$C50))*JFHN</f>
        <v>0</v>
      </c>
      <c r="J51" s="40">
        <f t="array" ref="J51">SUM(IF(ISNUMBER(J41:J50),J41:J50,SUMIF(codes[code],J41:J50,codes[forfait])))+SUM(COUNTIF(JF,$C41:$C50))*JFHN</f>
        <v>0</v>
      </c>
      <c r="K51" s="40">
        <f t="array" ref="K51">SUM(IF(ISNUMBER(K41:K50),K41:K50,SUMIF(codes[code],K41:K50,codes[forfait])))+SUM(COUNTIF(JF,$C41:$C50))*JFHN</f>
        <v>0</v>
      </c>
      <c r="L51" s="40">
        <f t="array" ref="L51">SUM(IF(ISNUMBER(L41:L50),L41:L50,SUMIF(codes[code],L41:L50,codes[forfait])))+SUM(COUNTIF(JF,$C41:$C50))*JFHN</f>
        <v>0</v>
      </c>
      <c r="M51" s="40">
        <f t="array" ref="M51">SUM(IF(ISNUMBER(M41:M50),M41:M50,SUMIF(codes[code],M41:M50,codes[forfait])))+SUM(COUNTIF(JF,$C41:$C50))*JFHN</f>
        <v>0</v>
      </c>
      <c r="N51" s="40">
        <f t="array" ref="N51">SUM(IF(ISNUMBER(N41:N50),N41:N50,SUMIF(codes[code],N41:N50,codes[forfait])))+SUM(COUNTIF(JF,$C41:$C50))*JFHN</f>
        <v>0</v>
      </c>
      <c r="O51" s="40">
        <f t="array" ref="O51">SUM(IF(ISNUMBER(O41:O50),O41:O50,SUMIF(codes[code],O41:O50,codes[forfait])))+SUM(COUNTIF(JF,$C41:$C50))*JFHN</f>
        <v>0</v>
      </c>
      <c r="P51" s="40">
        <f t="array" ref="P51">SUM(IF(ISNUMBER(P41:P50),P41:P50,SUMIF(codes[code],P41:P50,codes[forfait])))+SUM(COUNTIF(JF,$C41:$C50))*JFHN</f>
        <v>0</v>
      </c>
      <c r="Q51" s="40">
        <f t="array" ref="Q51">SUM(IF(ISNUMBER(Q41:Q50),Q41:Q50,SUMIF(codes[code],Q41:Q50,codes[forfait])))+SUM(COUNTIF(JF,$C41:$C50))*JFHN</f>
        <v>0</v>
      </c>
      <c r="R51" s="40">
        <f t="array" ref="R51">SUM(IF(ISNUMBER(R41:R50),R41:R50,SUMIF(codes[code],R41:R50,codes[forfait])))+SUM(COUNTIF(JF,$C41:$C50))*JFHN</f>
        <v>0</v>
      </c>
      <c r="S51" s="40">
        <f t="array" ref="S51">SUM(IF(ISNUMBER(S41:S50),S41:S50,SUMIF(codes[code],S41:S50,codes[forfait])))+SUM(COUNTIF(JF,$C41:$C50))*JFHN</f>
        <v>0</v>
      </c>
      <c r="T51" s="47">
        <f t="shared" ref="T51:T53" si="11">SUM(E51:S51)</f>
        <v>0</v>
      </c>
    </row>
    <row r="52" spans="1:20" x14ac:dyDescent="0.25">
      <c r="A52" s="11">
        <f>IF(ISNUMBER(Tablo[[#This Row],[JOUR]]),DATE(YEAR(Tablo[[#This Row],[JOUR]]),MONTH(Tablo[[#This Row],[JOUR]])+1,0),A51)</f>
        <v>42766</v>
      </c>
      <c r="B52" s="12">
        <f>IF(ISNUMBER(Tablo[[#This Row],[JOUR]]),INT(MOD(INT((Tablo[[#This Row],[JOUR]]-2)/7)+3/5,52+5/28))+1,B51)</f>
        <v>4</v>
      </c>
      <c r="C52" s="35" t="s">
        <v>17</v>
      </c>
      <c r="D52" s="35"/>
      <c r="E52" s="40">
        <f t="array" ref="E52">MIN(SUM(IF(ISNUMBER(E41:E50),E41:E50,SUMIF(codes[code],E41:E50,codes[calcul_HS])))+SUM(COUNTIF(JF,$C41:$C50))*JFHS,sem)</f>
        <v>0</v>
      </c>
      <c r="F52" s="40">
        <f t="array" ref="F52">MIN(SUM(IF(ISNUMBER(F41:F50),F41:F50,SUMIF(codes[code],F41:F50,codes[calcul_HS])))+SUM(COUNTIF(JF,$C41:$C50))*JFHS,sem)</f>
        <v>0</v>
      </c>
      <c r="G52" s="40">
        <f t="array" ref="G52">MIN(SUM(IF(ISNUMBER(G41:G50),G41:G50,SUMIF(codes[code],G41:G50,codes[calcul_HS])))+SUM(COUNTIF(JF,$C41:$C50))*JFHS,sem)</f>
        <v>0</v>
      </c>
      <c r="H52" s="40">
        <f t="array" ref="H52">MIN(SUM(IF(ISNUMBER(H41:H50),H41:H50,SUMIF(codes[code],H41:H50,codes[calcul_HS])))+SUM(COUNTIF(JF,$C41:$C50))*JFHS,sem)</f>
        <v>0</v>
      </c>
      <c r="I52" s="40">
        <f t="array" ref="I52">MIN(SUM(IF(ISNUMBER(I41:I50),I41:I50,SUMIF(codes[code],I41:I50,codes[calcul_HS])))+SUM(COUNTIF(JF,$C41:$C50))*JFHS,sem)</f>
        <v>0</v>
      </c>
      <c r="J52" s="40">
        <f t="array" ref="J52">MIN(SUM(IF(ISNUMBER(J41:J50),J41:J50,SUMIF(codes[code],J41:J50,codes[calcul_HS])))+SUM(COUNTIF(JF,$C41:$C50))*JFHS,sem)</f>
        <v>0</v>
      </c>
      <c r="K52" s="40">
        <f t="array" ref="K52">MIN(SUM(IF(ISNUMBER(K41:K50),K41:K50,SUMIF(codes[code],K41:K50,codes[calcul_HS])))+SUM(COUNTIF(JF,$C41:$C50))*JFHS,sem)</f>
        <v>0</v>
      </c>
      <c r="L52" s="40">
        <f t="array" ref="L52">MIN(SUM(IF(ISNUMBER(L41:L50),L41:L50,SUMIF(codes[code],L41:L50,codes[calcul_HS])))+SUM(COUNTIF(JF,$C41:$C50))*JFHS,sem)</f>
        <v>0</v>
      </c>
      <c r="M52" s="40">
        <f t="array" ref="M52">MIN(SUM(IF(ISNUMBER(M41:M50),M41:M50,SUMIF(codes[code],M41:M50,codes[calcul_HS])))+SUM(COUNTIF(JF,$C41:$C50))*JFHS,sem)</f>
        <v>0</v>
      </c>
      <c r="N52" s="40">
        <f t="array" ref="N52">MIN(SUM(IF(ISNUMBER(N41:N50),N41:N50,SUMIF(codes[code],N41:N50,codes[calcul_HS])))+SUM(COUNTIF(JF,$C41:$C50))*JFHS,sem)</f>
        <v>0</v>
      </c>
      <c r="O52" s="40">
        <f t="array" ref="O52">MIN(SUM(IF(ISNUMBER(O41:O50),O41:O50,SUMIF(codes[code],O41:O50,codes[calcul_HS])))+SUM(COUNTIF(JF,$C41:$C50))*JFHS,sem)</f>
        <v>0</v>
      </c>
      <c r="P52" s="40">
        <f t="array" ref="P52">MIN(SUM(IF(ISNUMBER(P41:P50),P41:P50,SUMIF(codes[code],P41:P50,codes[calcul_HS])))+SUM(COUNTIF(JF,$C41:$C50))*JFHS,sem)</f>
        <v>0</v>
      </c>
      <c r="Q52" s="40">
        <f t="array" ref="Q52">MIN(SUM(IF(ISNUMBER(Q41:Q50),Q41:Q50,SUMIF(codes[code],Q41:Q50,codes[calcul_HS])))+SUM(COUNTIF(JF,$C41:$C50))*JFHS,sem)</f>
        <v>0</v>
      </c>
      <c r="R52" s="40">
        <f t="array" ref="R52">MIN(SUM(IF(ISNUMBER(R41:R50),R41:R50,SUMIF(codes[code],R41:R50,codes[calcul_HS])))+SUM(COUNTIF(JF,$C41:$C50))*JFHS,sem)</f>
        <v>0</v>
      </c>
      <c r="S52" s="40">
        <f t="array" ref="S52">MIN(SUM(IF(ISNUMBER(S41:S50),S41:S50,SUMIF(codes[code],S41:S50,codes[calcul_HS])))+SUM(COUNTIF(JF,$C41:$C50))*JFHS,sem)</f>
        <v>0</v>
      </c>
      <c r="T52" s="47">
        <f t="shared" si="11"/>
        <v>0</v>
      </c>
    </row>
    <row r="53" spans="1:20" ht="13" thickBot="1" x14ac:dyDescent="0.3">
      <c r="A53" s="13">
        <f>IF(ISNUMBER(Tablo[[#This Row],[JOUR]]),DATE(YEAR(Tablo[[#This Row],[JOUR]]),MONTH(Tablo[[#This Row],[JOUR]])+1,0),A52)</f>
        <v>42766</v>
      </c>
      <c r="B53" s="14">
        <f>IF(ISNUMBER(Tablo[[#This Row],[JOUR]]),INT(MOD(INT((Tablo[[#This Row],[JOUR]]-2)/7)+3/5,52+5/28))+1,B52)</f>
        <v>4</v>
      </c>
      <c r="C53" s="36" t="s">
        <v>18</v>
      </c>
      <c r="D53" s="36"/>
      <c r="E53" s="41">
        <f t="array" ref="E53">MAX(0,SUM(IF(ISNUMBER(E41:E50),E41:E50,SUMIF(codes[code],E41:E50,codes[calcul_HS])))+SUM(COUNTIF(JF,$C41:$C50))*JFHS-sem)</f>
        <v>0</v>
      </c>
      <c r="F53" s="41">
        <f t="array" ref="F53">MAX(0,SUM(IF(ISNUMBER(F41:F50),F41:F50,SUMIF(codes[code],F41:F50,codes[calcul_HS])))+SUM(COUNTIF(JF,$C41:$C50))*JFHS-sem)</f>
        <v>0</v>
      </c>
      <c r="G53" s="41">
        <f t="array" ref="G53">MAX(0,SUM(IF(ISNUMBER(G41:G50),G41:G50,SUMIF(codes[code],G41:G50,codes[calcul_HS])))+SUM(COUNTIF(JF,$C41:$C50))*JFHS-sem)</f>
        <v>0</v>
      </c>
      <c r="H53" s="41">
        <f t="array" ref="H53">MAX(0,SUM(IF(ISNUMBER(H41:H50),H41:H50,SUMIF(codes[code],H41:H50,codes[calcul_HS])))+SUM(COUNTIF(JF,$C41:$C50))*JFHS-sem)</f>
        <v>0</v>
      </c>
      <c r="I53" s="41">
        <f t="array" ref="I53">MAX(0,SUM(IF(ISNUMBER(I41:I50),I41:I50,SUMIF(codes[code],I41:I50,codes[calcul_HS])))+SUM(COUNTIF(JF,$C41:$C50))*JFHS-sem)</f>
        <v>0</v>
      </c>
      <c r="J53" s="41">
        <f t="array" ref="J53">MAX(0,SUM(IF(ISNUMBER(J41:J50),J41:J50,SUMIF(codes[code],J41:J50,codes[calcul_HS])))+SUM(COUNTIF(JF,$C41:$C50))*JFHS-sem)</f>
        <v>0</v>
      </c>
      <c r="K53" s="41">
        <f t="array" ref="K53">MAX(0,SUM(IF(ISNUMBER(K41:K50),K41:K50,SUMIF(codes[code],K41:K50,codes[calcul_HS])))+SUM(COUNTIF(JF,$C41:$C50))*JFHS-sem)</f>
        <v>0</v>
      </c>
      <c r="L53" s="41">
        <f t="array" ref="L53">MAX(0,SUM(IF(ISNUMBER(L41:L50),L41:L50,SUMIF(codes[code],L41:L50,codes[calcul_HS])))+SUM(COUNTIF(JF,$C41:$C50))*JFHS-sem)</f>
        <v>0</v>
      </c>
      <c r="M53" s="41">
        <f t="array" ref="M53">MAX(0,SUM(IF(ISNUMBER(M41:M50),M41:M50,SUMIF(codes[code],M41:M50,codes[calcul_HS])))+SUM(COUNTIF(JF,$C41:$C50))*JFHS-sem)</f>
        <v>0</v>
      </c>
      <c r="N53" s="41">
        <f t="array" ref="N53">MAX(0,SUM(IF(ISNUMBER(N41:N50),N41:N50,SUMIF(codes[code],N41:N50,codes[calcul_HS])))+SUM(COUNTIF(JF,$C41:$C50))*JFHS-sem)</f>
        <v>0</v>
      </c>
      <c r="O53" s="41">
        <f t="array" ref="O53">MAX(0,SUM(IF(ISNUMBER(O41:O50),O41:O50,SUMIF(codes[code],O41:O50,codes[calcul_HS])))+SUM(COUNTIF(JF,$C41:$C50))*JFHS-sem)</f>
        <v>0</v>
      </c>
      <c r="P53" s="41">
        <f t="array" ref="P53">MAX(0,SUM(IF(ISNUMBER(P41:P50),P41:P50,SUMIF(codes[code],P41:P50,codes[calcul_HS])))+SUM(COUNTIF(JF,$C41:$C50))*JFHS-sem)</f>
        <v>0</v>
      </c>
      <c r="Q53" s="41">
        <f t="array" ref="Q53">MAX(0,SUM(IF(ISNUMBER(Q41:Q50),Q41:Q50,SUMIF(codes[code],Q41:Q50,codes[calcul_HS])))+SUM(COUNTIF(JF,$C41:$C50))*JFHS-sem)</f>
        <v>0</v>
      </c>
      <c r="R53" s="41">
        <f t="array" ref="R53">MAX(0,SUM(IF(ISNUMBER(R41:R50),R41:R50,SUMIF(codes[code],R41:R50,codes[calcul_HS])))+SUM(COUNTIF(JF,$C41:$C50))*JFHS-sem)</f>
        <v>0</v>
      </c>
      <c r="S53" s="41">
        <f t="array" ref="S53">MAX(0,SUM(IF(ISNUMBER(S41:S50),S41:S50,SUMIF(codes[code],S41:S50,codes[calcul_HS])))+SUM(COUNTIF(JF,$C41:$C50))*JFHS-sem)</f>
        <v>0</v>
      </c>
      <c r="T53" s="48">
        <f t="shared" si="11"/>
        <v>0</v>
      </c>
    </row>
    <row r="54" spans="1:20" x14ac:dyDescent="0.25">
      <c r="A54" s="11">
        <f>IF(ISNUMBER(Tablo[[#This Row],[JOUR]]),DATE(YEAR(Tablo[[#This Row],[JOUR]]),MONTH(Tablo[[#This Row],[JOUR]])+1,0),A53)</f>
        <v>42766</v>
      </c>
      <c r="B54" s="12">
        <f>IF(ISNUMBER(Tablo[[#This Row],[JOUR]]),INT(MOD(INT((Tablo[[#This Row],[JOUR]]-2)/7)+3/5,52+5/28))+1,B53)</f>
        <v>5</v>
      </c>
      <c r="C54" s="35">
        <f t="shared" ref="C54" si="12">C41+7</f>
        <v>42765</v>
      </c>
      <c r="D54" s="34" t="s">
        <v>55</v>
      </c>
      <c r="E54" s="54"/>
      <c r="F54" s="54"/>
      <c r="G54" s="54"/>
      <c r="H54" s="54"/>
      <c r="I54" s="54"/>
      <c r="J54" s="54"/>
      <c r="K54" s="54"/>
      <c r="L54" s="54"/>
      <c r="M54" s="54"/>
      <c r="N54" s="54"/>
      <c r="O54" s="54"/>
      <c r="P54" s="54"/>
      <c r="Q54" s="54"/>
      <c r="R54" s="54"/>
      <c r="S54" s="55"/>
      <c r="T54" s="56"/>
    </row>
    <row r="55" spans="1:20" x14ac:dyDescent="0.25">
      <c r="A55" s="11">
        <f>IF(ISNUMBER(Tablo[[#This Row],[JOUR]]),DATE(YEAR(Tablo[[#This Row],[JOUR]]),MONTH(Tablo[[#This Row],[JOUR]])+1,0),A54)</f>
        <v>42766</v>
      </c>
      <c r="B55" s="12">
        <f>IF(ISNUMBER(Tablo[[#This Row],[JOUR]]),INT(MOD(INT((Tablo[[#This Row],[JOUR]]-2)/7)+3/5,52+5/28))+1,B54)</f>
        <v>5</v>
      </c>
      <c r="C55" s="53"/>
      <c r="D55" s="53" t="s">
        <v>56</v>
      </c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  <c r="P55" s="54"/>
      <c r="Q55" s="54"/>
      <c r="R55" s="54"/>
      <c r="S55" s="55"/>
      <c r="T55" s="56"/>
    </row>
    <row r="56" spans="1:20" x14ac:dyDescent="0.25">
      <c r="A56" s="11">
        <f>IF(ISNUMBER(Tablo[[#This Row],[JOUR]]),DATE(YEAR(Tablo[[#This Row],[JOUR]]),MONTH(Tablo[[#This Row],[JOUR]])+1,0),A55)</f>
        <v>42766</v>
      </c>
      <c r="B56" s="12">
        <f>IF(ISNUMBER(Tablo[[#This Row],[JOUR]]),INT(MOD(INT((Tablo[[#This Row],[JOUR]]-2)/7)+3/5,52+5/28))+1,B55)</f>
        <v>5</v>
      </c>
      <c r="C56" s="35">
        <f t="shared" ref="C56" si="13">C54+1</f>
        <v>42766</v>
      </c>
      <c r="D56" s="35" t="s">
        <v>55</v>
      </c>
      <c r="E56" s="54"/>
      <c r="F56" s="54"/>
      <c r="G56" s="54"/>
      <c r="H56" s="54"/>
      <c r="I56" s="54"/>
      <c r="J56" s="54"/>
      <c r="K56" s="54"/>
      <c r="L56" s="54"/>
      <c r="M56" s="54"/>
      <c r="N56" s="54"/>
      <c r="O56" s="54"/>
      <c r="P56" s="54"/>
      <c r="Q56" s="54"/>
      <c r="R56" s="54"/>
      <c r="S56" s="55"/>
      <c r="T56" s="56"/>
    </row>
    <row r="57" spans="1:20" x14ac:dyDescent="0.25">
      <c r="A57" s="11">
        <f>IF(ISNUMBER(Tablo[[#This Row],[JOUR]]),DATE(YEAR(Tablo[[#This Row],[JOUR]]),MONTH(Tablo[[#This Row],[JOUR]])+1,0),A56)</f>
        <v>42766</v>
      </c>
      <c r="B57" s="12">
        <f>IF(ISNUMBER(Tablo[[#This Row],[JOUR]]),INT(MOD(INT((Tablo[[#This Row],[JOUR]]-2)/7)+3/5,52+5/28))+1,B56)</f>
        <v>5</v>
      </c>
      <c r="C57" s="53"/>
      <c r="D57" s="53" t="s">
        <v>56</v>
      </c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  <c r="P57" s="54"/>
      <c r="Q57" s="54"/>
      <c r="R57" s="54"/>
      <c r="S57" s="55"/>
      <c r="T57" s="56"/>
    </row>
    <row r="58" spans="1:20" x14ac:dyDescent="0.25">
      <c r="A58" s="11">
        <f>IF(ISNUMBER(Tablo[[#This Row],[JOUR]]),DATE(YEAR(Tablo[[#This Row],[JOUR]]),MONTH(Tablo[[#This Row],[JOUR]])+1,0),A57)</f>
        <v>42794</v>
      </c>
      <c r="B58" s="12">
        <f>IF(ISNUMBER(Tablo[[#This Row],[JOUR]]),INT(MOD(INT((Tablo[[#This Row],[JOUR]]-2)/7)+3/5,52+5/28))+1,B57)</f>
        <v>5</v>
      </c>
      <c r="C58" s="35">
        <f t="shared" ref="C58" si="14">C56+1</f>
        <v>42767</v>
      </c>
      <c r="D58" s="35" t="s">
        <v>55</v>
      </c>
      <c r="E58" s="54"/>
      <c r="F58" s="54"/>
      <c r="G58" s="54"/>
      <c r="H58" s="54"/>
      <c r="I58" s="54"/>
      <c r="J58" s="54"/>
      <c r="K58" s="54"/>
      <c r="L58" s="54"/>
      <c r="M58" s="54"/>
      <c r="N58" s="54"/>
      <c r="O58" s="54"/>
      <c r="P58" s="54"/>
      <c r="Q58" s="54"/>
      <c r="R58" s="54"/>
      <c r="S58" s="55"/>
      <c r="T58" s="56"/>
    </row>
    <row r="59" spans="1:20" x14ac:dyDescent="0.25">
      <c r="A59" s="11">
        <f>IF(ISNUMBER(Tablo[[#This Row],[JOUR]]),DATE(YEAR(Tablo[[#This Row],[JOUR]]),MONTH(Tablo[[#This Row],[JOUR]])+1,0),A58)</f>
        <v>42794</v>
      </c>
      <c r="B59" s="12">
        <f>IF(ISNUMBER(Tablo[[#This Row],[JOUR]]),INT(MOD(INT((Tablo[[#This Row],[JOUR]]-2)/7)+3/5,52+5/28))+1,B58)</f>
        <v>5</v>
      </c>
      <c r="C59" s="53"/>
      <c r="D59" s="53" t="s">
        <v>56</v>
      </c>
      <c r="E59" s="54"/>
      <c r="F59" s="54"/>
      <c r="G59" s="54"/>
      <c r="H59" s="54"/>
      <c r="I59" s="54"/>
      <c r="J59" s="54"/>
      <c r="K59" s="54"/>
      <c r="L59" s="54"/>
      <c r="M59" s="54"/>
      <c r="N59" s="54"/>
      <c r="O59" s="54"/>
      <c r="P59" s="54"/>
      <c r="Q59" s="54"/>
      <c r="R59" s="54"/>
      <c r="S59" s="55"/>
      <c r="T59" s="56"/>
    </row>
    <row r="60" spans="1:20" x14ac:dyDescent="0.25">
      <c r="A60" s="11">
        <f>IF(ISNUMBER(Tablo[[#This Row],[JOUR]]),DATE(YEAR(Tablo[[#This Row],[JOUR]]),MONTH(Tablo[[#This Row],[JOUR]])+1,0),A59)</f>
        <v>42794</v>
      </c>
      <c r="B60" s="12">
        <f>IF(ISNUMBER(Tablo[[#This Row],[JOUR]]),INT(MOD(INT((Tablo[[#This Row],[JOUR]]-2)/7)+3/5,52+5/28))+1,B59)</f>
        <v>5</v>
      </c>
      <c r="C60" s="35">
        <f t="shared" ref="C60" si="15">C58+1</f>
        <v>42768</v>
      </c>
      <c r="D60" s="35" t="s">
        <v>55</v>
      </c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  <c r="P60" s="54"/>
      <c r="Q60" s="54"/>
      <c r="R60" s="54"/>
      <c r="S60" s="55"/>
      <c r="T60" s="56"/>
    </row>
    <row r="61" spans="1:20" x14ac:dyDescent="0.25">
      <c r="A61" s="11">
        <f>IF(ISNUMBER(Tablo[[#This Row],[JOUR]]),DATE(YEAR(Tablo[[#This Row],[JOUR]]),MONTH(Tablo[[#This Row],[JOUR]])+1,0),A60)</f>
        <v>42794</v>
      </c>
      <c r="B61" s="12">
        <f>IF(ISNUMBER(Tablo[[#This Row],[JOUR]]),INT(MOD(INT((Tablo[[#This Row],[JOUR]]-2)/7)+3/5,52+5/28))+1,B60)</f>
        <v>5</v>
      </c>
      <c r="C61" s="53"/>
      <c r="D61" s="53" t="s">
        <v>56</v>
      </c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  <c r="P61" s="54"/>
      <c r="Q61" s="54"/>
      <c r="R61" s="54"/>
      <c r="S61" s="55"/>
      <c r="T61" s="56"/>
    </row>
    <row r="62" spans="1:20" x14ac:dyDescent="0.25">
      <c r="A62" s="11">
        <f>IF(ISNUMBER(Tablo[[#This Row],[JOUR]]),DATE(YEAR(Tablo[[#This Row],[JOUR]]),MONTH(Tablo[[#This Row],[JOUR]])+1,0),A61)</f>
        <v>42794</v>
      </c>
      <c r="B62" s="12">
        <f>IF(ISNUMBER(Tablo[[#This Row],[JOUR]]),INT(MOD(INT((Tablo[[#This Row],[JOUR]]-2)/7)+3/5,52+5/28))+1,B61)</f>
        <v>5</v>
      </c>
      <c r="C62" s="35">
        <f t="shared" ref="C62" si="16">C60+1</f>
        <v>42769</v>
      </c>
      <c r="D62" s="35" t="s">
        <v>55</v>
      </c>
      <c r="E62" s="54"/>
      <c r="F62" s="54"/>
      <c r="G62" s="54"/>
      <c r="H62" s="54"/>
      <c r="I62" s="54"/>
      <c r="J62" s="54"/>
      <c r="K62" s="54"/>
      <c r="L62" s="54"/>
      <c r="M62" s="54"/>
      <c r="N62" s="54"/>
      <c r="O62" s="54"/>
      <c r="P62" s="54"/>
      <c r="Q62" s="54"/>
      <c r="R62" s="54"/>
      <c r="S62" s="55"/>
      <c r="T62" s="56"/>
    </row>
    <row r="63" spans="1:20" x14ac:dyDescent="0.25">
      <c r="A63" s="11">
        <f>IF(ISNUMBER(Tablo[[#This Row],[JOUR]]),DATE(YEAR(Tablo[[#This Row],[JOUR]]),MONTH(Tablo[[#This Row],[JOUR]])+1,0),A62)</f>
        <v>42794</v>
      </c>
      <c r="B63" s="12">
        <f>IF(ISNUMBER(Tablo[[#This Row],[JOUR]]),INT(MOD(INT((Tablo[[#This Row],[JOUR]]-2)/7)+3/5,52+5/28))+1,B62)</f>
        <v>5</v>
      </c>
      <c r="C63" s="53"/>
      <c r="D63" s="53" t="s">
        <v>56</v>
      </c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  <c r="P63" s="54"/>
      <c r="Q63" s="54"/>
      <c r="R63" s="54"/>
      <c r="S63" s="55"/>
      <c r="T63" s="56"/>
    </row>
    <row r="64" spans="1:20" x14ac:dyDescent="0.25">
      <c r="A64" s="11">
        <f>IF(ISNUMBER(Tablo[[#This Row],[JOUR]]),DATE(YEAR(Tablo[[#This Row],[JOUR]]),MONTH(Tablo[[#This Row],[JOUR]])+1,0),A63)</f>
        <v>42794</v>
      </c>
      <c r="B64" s="12">
        <f>IF(ISNUMBER(Tablo[[#This Row],[JOUR]]),INT(MOD(INT((Tablo[[#This Row],[JOUR]]-2)/7)+3/5,52+5/28))+1,B63)</f>
        <v>5</v>
      </c>
      <c r="C64" s="35" t="s">
        <v>16</v>
      </c>
      <c r="D64" s="35"/>
      <c r="E64" s="40">
        <f t="array" ref="E64">SUM(IF(ISNUMBER(E54:E63),E54:E63,SUMIF(codes[code],E54:E63,codes[forfait])))+SUM(COUNTIF(JF,$C54:$C63))*JFHN</f>
        <v>0</v>
      </c>
      <c r="F64" s="40">
        <f t="array" ref="F64">SUM(IF(ISNUMBER(F54:F63),F54:F63,SUMIF(codes[code],F54:F63,codes[forfait])))+SUM(COUNTIF(JF,$C54:$C63))*JFHN</f>
        <v>0</v>
      </c>
      <c r="G64" s="40">
        <f t="array" ref="G64">SUM(IF(ISNUMBER(G54:G63),G54:G63,SUMIF(codes[code],G54:G63,codes[forfait])))+SUM(COUNTIF(JF,$C54:$C63))*JFHN</f>
        <v>0</v>
      </c>
      <c r="H64" s="40">
        <f t="array" ref="H64">SUM(IF(ISNUMBER(H54:H63),H54:H63,SUMIF(codes[code],H54:H63,codes[forfait])))+SUM(COUNTIF(JF,$C54:$C63))*JFHN</f>
        <v>0</v>
      </c>
      <c r="I64" s="40">
        <f t="array" ref="I64">SUM(IF(ISNUMBER(I54:I63),I54:I63,SUMIF(codes[code],I54:I63,codes[forfait])))+SUM(COUNTIF(JF,$C54:$C63))*JFHN</f>
        <v>0</v>
      </c>
      <c r="J64" s="40">
        <f t="array" ref="J64">SUM(IF(ISNUMBER(J54:J63),J54:J63,SUMIF(codes[code],J54:J63,codes[forfait])))+SUM(COUNTIF(JF,$C54:$C63))*JFHN</f>
        <v>0</v>
      </c>
      <c r="K64" s="40">
        <f t="array" ref="K64">SUM(IF(ISNUMBER(K54:K63),K54:K63,SUMIF(codes[code],K54:K63,codes[forfait])))+SUM(COUNTIF(JF,$C54:$C63))*JFHN</f>
        <v>0</v>
      </c>
      <c r="L64" s="40">
        <f t="array" ref="L64">SUM(IF(ISNUMBER(L54:L63),L54:L63,SUMIF(codes[code],L54:L63,codes[forfait])))+SUM(COUNTIF(JF,$C54:$C63))*JFHN</f>
        <v>0</v>
      </c>
      <c r="M64" s="40">
        <f t="array" ref="M64">SUM(IF(ISNUMBER(M54:M63),M54:M63,SUMIF(codes[code],M54:M63,codes[forfait])))+SUM(COUNTIF(JF,$C54:$C63))*JFHN</f>
        <v>0</v>
      </c>
      <c r="N64" s="40">
        <f t="array" ref="N64">SUM(IF(ISNUMBER(N54:N63),N54:N63,SUMIF(codes[code],N54:N63,codes[forfait])))+SUM(COUNTIF(JF,$C54:$C63))*JFHN</f>
        <v>0</v>
      </c>
      <c r="O64" s="40">
        <f t="array" ref="O64">SUM(IF(ISNUMBER(O54:O63),O54:O63,SUMIF(codes[code],O54:O63,codes[forfait])))+SUM(COUNTIF(JF,$C54:$C63))*JFHN</f>
        <v>0</v>
      </c>
      <c r="P64" s="40">
        <f t="array" ref="P64">SUM(IF(ISNUMBER(P54:P63),P54:P63,SUMIF(codes[code],P54:P63,codes[forfait])))+SUM(COUNTIF(JF,$C54:$C63))*JFHN</f>
        <v>0</v>
      </c>
      <c r="Q64" s="40">
        <f t="array" ref="Q64">SUM(IF(ISNUMBER(Q54:Q63),Q54:Q63,SUMIF(codes[code],Q54:Q63,codes[forfait])))+SUM(COUNTIF(JF,$C54:$C63))*JFHN</f>
        <v>0</v>
      </c>
      <c r="R64" s="40">
        <f t="array" ref="R64">SUM(IF(ISNUMBER(R54:R63),R54:R63,SUMIF(codes[code],R54:R63,codes[forfait])))+SUM(COUNTIF(JF,$C54:$C63))*JFHN</f>
        <v>0</v>
      </c>
      <c r="S64" s="40">
        <f t="array" ref="S64">SUM(IF(ISNUMBER(S54:S63),S54:S63,SUMIF(codes[code],S54:S63,codes[forfait])))+SUM(COUNTIF(JF,$C54:$C63))*JFHN</f>
        <v>0</v>
      </c>
      <c r="T64" s="47">
        <f t="shared" ref="T64:T66" si="17">SUM(E64:S64)</f>
        <v>0</v>
      </c>
    </row>
    <row r="65" spans="1:20" x14ac:dyDescent="0.25">
      <c r="A65" s="11">
        <f>IF(ISNUMBER(Tablo[[#This Row],[JOUR]]),DATE(YEAR(Tablo[[#This Row],[JOUR]]),MONTH(Tablo[[#This Row],[JOUR]])+1,0),A64)</f>
        <v>42794</v>
      </c>
      <c r="B65" s="12">
        <f>IF(ISNUMBER(Tablo[[#This Row],[JOUR]]),INT(MOD(INT((Tablo[[#This Row],[JOUR]]-2)/7)+3/5,52+5/28))+1,B64)</f>
        <v>5</v>
      </c>
      <c r="C65" s="35" t="s">
        <v>17</v>
      </c>
      <c r="D65" s="35"/>
      <c r="E65" s="40">
        <f t="array" ref="E65">MIN(SUM(IF(ISNUMBER(E54:E63),E54:E63,SUMIF(codes[code],E54:E63,codes[calcul_HS])))+SUM(COUNTIF(JF,$C54:$C63))*JFHS,sem)</f>
        <v>0</v>
      </c>
      <c r="F65" s="40">
        <f t="array" ref="F65">MIN(SUM(IF(ISNUMBER(F54:F63),F54:F63,SUMIF(codes[code],F54:F63,codes[calcul_HS])))+SUM(COUNTIF(JF,$C54:$C63))*JFHS,sem)</f>
        <v>0</v>
      </c>
      <c r="G65" s="40">
        <f t="array" ref="G65">MIN(SUM(IF(ISNUMBER(G54:G63),G54:G63,SUMIF(codes[code],G54:G63,codes[calcul_HS])))+SUM(COUNTIF(JF,$C54:$C63))*JFHS,sem)</f>
        <v>0</v>
      </c>
      <c r="H65" s="40">
        <f t="array" ref="H65">MIN(SUM(IF(ISNUMBER(H54:H63),H54:H63,SUMIF(codes[code],H54:H63,codes[calcul_HS])))+SUM(COUNTIF(JF,$C54:$C63))*JFHS,sem)</f>
        <v>0</v>
      </c>
      <c r="I65" s="40">
        <f t="array" ref="I65">MIN(SUM(IF(ISNUMBER(I54:I63),I54:I63,SUMIF(codes[code],I54:I63,codes[calcul_HS])))+SUM(COUNTIF(JF,$C54:$C63))*JFHS,sem)</f>
        <v>0</v>
      </c>
      <c r="J65" s="40">
        <f t="array" ref="J65">MIN(SUM(IF(ISNUMBER(J54:J63),J54:J63,SUMIF(codes[code],J54:J63,codes[calcul_HS])))+SUM(COUNTIF(JF,$C54:$C63))*JFHS,sem)</f>
        <v>0</v>
      </c>
      <c r="K65" s="40">
        <f t="array" ref="K65">MIN(SUM(IF(ISNUMBER(K54:K63),K54:K63,SUMIF(codes[code],K54:K63,codes[calcul_HS])))+SUM(COUNTIF(JF,$C54:$C63))*JFHS,sem)</f>
        <v>0</v>
      </c>
      <c r="L65" s="40">
        <f t="array" ref="L65">MIN(SUM(IF(ISNUMBER(L54:L63),L54:L63,SUMIF(codes[code],L54:L63,codes[calcul_HS])))+SUM(COUNTIF(JF,$C54:$C63))*JFHS,sem)</f>
        <v>0</v>
      </c>
      <c r="M65" s="40">
        <f t="array" ref="M65">MIN(SUM(IF(ISNUMBER(M54:M63),M54:M63,SUMIF(codes[code],M54:M63,codes[calcul_HS])))+SUM(COUNTIF(JF,$C54:$C63))*JFHS,sem)</f>
        <v>0</v>
      </c>
      <c r="N65" s="40">
        <f t="array" ref="N65">MIN(SUM(IF(ISNUMBER(N54:N63),N54:N63,SUMIF(codes[code],N54:N63,codes[calcul_HS])))+SUM(COUNTIF(JF,$C54:$C63))*JFHS,sem)</f>
        <v>0</v>
      </c>
      <c r="O65" s="40">
        <f t="array" ref="O65">MIN(SUM(IF(ISNUMBER(O54:O63),O54:O63,SUMIF(codes[code],O54:O63,codes[calcul_HS])))+SUM(COUNTIF(JF,$C54:$C63))*JFHS,sem)</f>
        <v>0</v>
      </c>
      <c r="P65" s="40">
        <f t="array" ref="P65">MIN(SUM(IF(ISNUMBER(P54:P63),P54:P63,SUMIF(codes[code],P54:P63,codes[calcul_HS])))+SUM(COUNTIF(JF,$C54:$C63))*JFHS,sem)</f>
        <v>0</v>
      </c>
      <c r="Q65" s="40">
        <f t="array" ref="Q65">MIN(SUM(IF(ISNUMBER(Q54:Q63),Q54:Q63,SUMIF(codes[code],Q54:Q63,codes[calcul_HS])))+SUM(COUNTIF(JF,$C54:$C63))*JFHS,sem)</f>
        <v>0</v>
      </c>
      <c r="R65" s="40">
        <f t="array" ref="R65">MIN(SUM(IF(ISNUMBER(R54:R63),R54:R63,SUMIF(codes[code],R54:R63,codes[calcul_HS])))+SUM(COUNTIF(JF,$C54:$C63))*JFHS,sem)</f>
        <v>0</v>
      </c>
      <c r="S65" s="40">
        <f t="array" ref="S65">MIN(SUM(IF(ISNUMBER(S54:S63),S54:S63,SUMIF(codes[code],S54:S63,codes[calcul_HS])))+SUM(COUNTIF(JF,$C54:$C63))*JFHS,sem)</f>
        <v>0</v>
      </c>
      <c r="T65" s="47">
        <f t="shared" si="17"/>
        <v>0</v>
      </c>
    </row>
    <row r="66" spans="1:20" ht="13" thickBot="1" x14ac:dyDescent="0.3">
      <c r="A66" s="13">
        <f>IF(ISNUMBER(Tablo[[#This Row],[JOUR]]),DATE(YEAR(Tablo[[#This Row],[JOUR]]),MONTH(Tablo[[#This Row],[JOUR]])+1,0),A65)</f>
        <v>42794</v>
      </c>
      <c r="B66" s="14">
        <f>IF(ISNUMBER(Tablo[[#This Row],[JOUR]]),INT(MOD(INT((Tablo[[#This Row],[JOUR]]-2)/7)+3/5,52+5/28))+1,B65)</f>
        <v>5</v>
      </c>
      <c r="C66" s="36" t="s">
        <v>18</v>
      </c>
      <c r="D66" s="36"/>
      <c r="E66" s="41">
        <f t="array" ref="E66">MAX(0,SUM(IF(ISNUMBER(E54:E63),E54:E63,SUMIF(codes[code],E54:E63,codes[calcul_HS])))+SUM(COUNTIF(JF,$C54:$C63))*JFHS-sem)</f>
        <v>0</v>
      </c>
      <c r="F66" s="41">
        <f t="array" ref="F66">MAX(0,SUM(IF(ISNUMBER(F54:F63),F54:F63,SUMIF(codes[code],F54:F63,codes[calcul_HS])))+SUM(COUNTIF(JF,$C54:$C63))*JFHS-sem)</f>
        <v>0</v>
      </c>
      <c r="G66" s="41">
        <f t="array" ref="G66">MAX(0,SUM(IF(ISNUMBER(G54:G63),G54:G63,SUMIF(codes[code],G54:G63,codes[calcul_HS])))+SUM(COUNTIF(JF,$C54:$C63))*JFHS-sem)</f>
        <v>0</v>
      </c>
      <c r="H66" s="41">
        <f t="array" ref="H66">MAX(0,SUM(IF(ISNUMBER(H54:H63),H54:H63,SUMIF(codes[code],H54:H63,codes[calcul_HS])))+SUM(COUNTIF(JF,$C54:$C63))*JFHS-sem)</f>
        <v>0</v>
      </c>
      <c r="I66" s="41">
        <f t="array" ref="I66">MAX(0,SUM(IF(ISNUMBER(I54:I63),I54:I63,SUMIF(codes[code],I54:I63,codes[calcul_HS])))+SUM(COUNTIF(JF,$C54:$C63))*JFHS-sem)</f>
        <v>0</v>
      </c>
      <c r="J66" s="41">
        <f t="array" ref="J66">MAX(0,SUM(IF(ISNUMBER(J54:J63),J54:J63,SUMIF(codes[code],J54:J63,codes[calcul_HS])))+SUM(COUNTIF(JF,$C54:$C63))*JFHS-sem)</f>
        <v>0</v>
      </c>
      <c r="K66" s="41">
        <f t="array" ref="K66">MAX(0,SUM(IF(ISNUMBER(K54:K63),K54:K63,SUMIF(codes[code],K54:K63,codes[calcul_HS])))+SUM(COUNTIF(JF,$C54:$C63))*JFHS-sem)</f>
        <v>0</v>
      </c>
      <c r="L66" s="41">
        <f t="array" ref="L66">MAX(0,SUM(IF(ISNUMBER(L54:L63),L54:L63,SUMIF(codes[code],L54:L63,codes[calcul_HS])))+SUM(COUNTIF(JF,$C54:$C63))*JFHS-sem)</f>
        <v>0</v>
      </c>
      <c r="M66" s="41">
        <f t="array" ref="M66">MAX(0,SUM(IF(ISNUMBER(M54:M63),M54:M63,SUMIF(codes[code],M54:M63,codes[calcul_HS])))+SUM(COUNTIF(JF,$C54:$C63))*JFHS-sem)</f>
        <v>0</v>
      </c>
      <c r="N66" s="41">
        <f t="array" ref="N66">MAX(0,SUM(IF(ISNUMBER(N54:N63),N54:N63,SUMIF(codes[code],N54:N63,codes[calcul_HS])))+SUM(COUNTIF(JF,$C54:$C63))*JFHS-sem)</f>
        <v>0</v>
      </c>
      <c r="O66" s="41">
        <f t="array" ref="O66">MAX(0,SUM(IF(ISNUMBER(O54:O63),O54:O63,SUMIF(codes[code],O54:O63,codes[calcul_HS])))+SUM(COUNTIF(JF,$C54:$C63))*JFHS-sem)</f>
        <v>0</v>
      </c>
      <c r="P66" s="41">
        <f t="array" ref="P66">MAX(0,SUM(IF(ISNUMBER(P54:P63),P54:P63,SUMIF(codes[code],P54:P63,codes[calcul_HS])))+SUM(COUNTIF(JF,$C54:$C63))*JFHS-sem)</f>
        <v>0</v>
      </c>
      <c r="Q66" s="41">
        <f t="array" ref="Q66">MAX(0,SUM(IF(ISNUMBER(Q54:Q63),Q54:Q63,SUMIF(codes[code],Q54:Q63,codes[calcul_HS])))+SUM(COUNTIF(JF,$C54:$C63))*JFHS-sem)</f>
        <v>0</v>
      </c>
      <c r="R66" s="41">
        <f t="array" ref="R66">MAX(0,SUM(IF(ISNUMBER(R54:R63),R54:R63,SUMIF(codes[code],R54:R63,codes[calcul_HS])))+SUM(COUNTIF(JF,$C54:$C63))*JFHS-sem)</f>
        <v>0</v>
      </c>
      <c r="S66" s="41">
        <f t="array" ref="S66">MAX(0,SUM(IF(ISNUMBER(S54:S63),S54:S63,SUMIF(codes[code],S54:S63,codes[calcul_HS])))+SUM(COUNTIF(JF,$C54:$C63))*JFHS-sem)</f>
        <v>0</v>
      </c>
      <c r="T66" s="48">
        <f t="shared" si="17"/>
        <v>0</v>
      </c>
    </row>
    <row r="67" spans="1:20" x14ac:dyDescent="0.25">
      <c r="A67" s="11">
        <f>IF(ISNUMBER(Tablo[[#This Row],[JOUR]]),DATE(YEAR(Tablo[[#This Row],[JOUR]]),MONTH(Tablo[[#This Row],[JOUR]])+1,0),A66)</f>
        <v>42794</v>
      </c>
      <c r="B67" s="12">
        <f>IF(ISNUMBER(Tablo[[#This Row],[JOUR]]),INT(MOD(INT((Tablo[[#This Row],[JOUR]]-2)/7)+3/5,52+5/28))+1,B66)</f>
        <v>6</v>
      </c>
      <c r="C67" s="35">
        <f t="shared" ref="C67" si="18">C54+7</f>
        <v>42772</v>
      </c>
      <c r="D67" s="34" t="s">
        <v>55</v>
      </c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  <c r="P67" s="54"/>
      <c r="Q67" s="54"/>
      <c r="R67" s="54"/>
      <c r="S67" s="55"/>
      <c r="T67" s="56"/>
    </row>
    <row r="68" spans="1:20" x14ac:dyDescent="0.25">
      <c r="A68" s="11">
        <f>IF(ISNUMBER(Tablo[[#This Row],[JOUR]]),DATE(YEAR(Tablo[[#This Row],[JOUR]]),MONTH(Tablo[[#This Row],[JOUR]])+1,0),A67)</f>
        <v>42794</v>
      </c>
      <c r="B68" s="12">
        <f>IF(ISNUMBER(Tablo[[#This Row],[JOUR]]),INT(MOD(INT((Tablo[[#This Row],[JOUR]]-2)/7)+3/5,52+5/28))+1,B67)</f>
        <v>6</v>
      </c>
      <c r="C68" s="53"/>
      <c r="D68" s="53" t="s">
        <v>56</v>
      </c>
      <c r="E68" s="54"/>
      <c r="F68" s="54"/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4"/>
      <c r="R68" s="54"/>
      <c r="S68" s="55"/>
      <c r="T68" s="56"/>
    </row>
    <row r="69" spans="1:20" x14ac:dyDescent="0.25">
      <c r="A69" s="11">
        <f>IF(ISNUMBER(Tablo[[#This Row],[JOUR]]),DATE(YEAR(Tablo[[#This Row],[JOUR]]),MONTH(Tablo[[#This Row],[JOUR]])+1,0),A68)</f>
        <v>42794</v>
      </c>
      <c r="B69" s="12">
        <f>IF(ISNUMBER(Tablo[[#This Row],[JOUR]]),INT(MOD(INT((Tablo[[#This Row],[JOUR]]-2)/7)+3/5,52+5/28))+1,B68)</f>
        <v>6</v>
      </c>
      <c r="C69" s="35">
        <f t="shared" ref="C69" si="19">C67+1</f>
        <v>42773</v>
      </c>
      <c r="D69" s="35" t="s">
        <v>55</v>
      </c>
      <c r="E69" s="54"/>
      <c r="F69" s="54"/>
      <c r="G69" s="54"/>
      <c r="H69" s="54"/>
      <c r="I69" s="54"/>
      <c r="J69" s="54"/>
      <c r="K69" s="54"/>
      <c r="L69" s="54"/>
      <c r="M69" s="54"/>
      <c r="N69" s="54"/>
      <c r="O69" s="54"/>
      <c r="P69" s="54"/>
      <c r="Q69" s="54"/>
      <c r="R69" s="54"/>
      <c r="S69" s="55"/>
      <c r="T69" s="56"/>
    </row>
    <row r="70" spans="1:20" x14ac:dyDescent="0.25">
      <c r="A70" s="11">
        <f>IF(ISNUMBER(Tablo[[#This Row],[JOUR]]),DATE(YEAR(Tablo[[#This Row],[JOUR]]),MONTH(Tablo[[#This Row],[JOUR]])+1,0),A69)</f>
        <v>42794</v>
      </c>
      <c r="B70" s="12">
        <f>IF(ISNUMBER(Tablo[[#This Row],[JOUR]]),INT(MOD(INT((Tablo[[#This Row],[JOUR]]-2)/7)+3/5,52+5/28))+1,B69)</f>
        <v>6</v>
      </c>
      <c r="C70" s="53"/>
      <c r="D70" s="53" t="s">
        <v>56</v>
      </c>
      <c r="E70" s="54"/>
      <c r="F70" s="54"/>
      <c r="G70" s="54"/>
      <c r="H70" s="54"/>
      <c r="I70" s="54"/>
      <c r="J70" s="54"/>
      <c r="K70" s="54"/>
      <c r="L70" s="54"/>
      <c r="M70" s="54"/>
      <c r="N70" s="54"/>
      <c r="O70" s="54"/>
      <c r="P70" s="54"/>
      <c r="Q70" s="54"/>
      <c r="R70" s="54"/>
      <c r="S70" s="55"/>
      <c r="T70" s="56"/>
    </row>
    <row r="71" spans="1:20" x14ac:dyDescent="0.25">
      <c r="A71" s="11">
        <f>IF(ISNUMBER(Tablo[[#This Row],[JOUR]]),DATE(YEAR(Tablo[[#This Row],[JOUR]]),MONTH(Tablo[[#This Row],[JOUR]])+1,0),A70)</f>
        <v>42794</v>
      </c>
      <c r="B71" s="12">
        <f>IF(ISNUMBER(Tablo[[#This Row],[JOUR]]),INT(MOD(INT((Tablo[[#This Row],[JOUR]]-2)/7)+3/5,52+5/28))+1,B70)</f>
        <v>6</v>
      </c>
      <c r="C71" s="35">
        <f t="shared" ref="C71" si="20">C69+1</f>
        <v>42774</v>
      </c>
      <c r="D71" s="35" t="s">
        <v>55</v>
      </c>
      <c r="E71" s="54"/>
      <c r="F71" s="54"/>
      <c r="G71" s="54"/>
      <c r="H71" s="54"/>
      <c r="I71" s="54"/>
      <c r="J71" s="54"/>
      <c r="K71" s="54"/>
      <c r="L71" s="54"/>
      <c r="M71" s="54"/>
      <c r="N71" s="54"/>
      <c r="O71" s="54"/>
      <c r="P71" s="54"/>
      <c r="Q71" s="54"/>
      <c r="R71" s="54"/>
      <c r="S71" s="55"/>
      <c r="T71" s="56"/>
    </row>
    <row r="72" spans="1:20" x14ac:dyDescent="0.25">
      <c r="A72" s="11">
        <f>IF(ISNUMBER(Tablo[[#This Row],[JOUR]]),DATE(YEAR(Tablo[[#This Row],[JOUR]]),MONTH(Tablo[[#This Row],[JOUR]])+1,0),A71)</f>
        <v>42794</v>
      </c>
      <c r="B72" s="12">
        <f>IF(ISNUMBER(Tablo[[#This Row],[JOUR]]),INT(MOD(INT((Tablo[[#This Row],[JOUR]]-2)/7)+3/5,52+5/28))+1,B71)</f>
        <v>6</v>
      </c>
      <c r="C72" s="53"/>
      <c r="D72" s="53" t="s">
        <v>56</v>
      </c>
      <c r="E72" s="54"/>
      <c r="F72" s="54"/>
      <c r="G72" s="54"/>
      <c r="H72" s="54"/>
      <c r="I72" s="54"/>
      <c r="J72" s="54"/>
      <c r="K72" s="54"/>
      <c r="L72" s="54"/>
      <c r="M72" s="54"/>
      <c r="N72" s="54"/>
      <c r="O72" s="54"/>
      <c r="P72" s="54"/>
      <c r="Q72" s="54"/>
      <c r="R72" s="54"/>
      <c r="S72" s="55"/>
      <c r="T72" s="56"/>
    </row>
    <row r="73" spans="1:20" x14ac:dyDescent="0.25">
      <c r="A73" s="11">
        <f>IF(ISNUMBER(Tablo[[#This Row],[JOUR]]),DATE(YEAR(Tablo[[#This Row],[JOUR]]),MONTH(Tablo[[#This Row],[JOUR]])+1,0),A72)</f>
        <v>42794</v>
      </c>
      <c r="B73" s="12">
        <f>IF(ISNUMBER(Tablo[[#This Row],[JOUR]]),INT(MOD(INT((Tablo[[#This Row],[JOUR]]-2)/7)+3/5,52+5/28))+1,B72)</f>
        <v>6</v>
      </c>
      <c r="C73" s="35">
        <f t="shared" ref="C73" si="21">C71+1</f>
        <v>42775</v>
      </c>
      <c r="D73" s="35" t="s">
        <v>55</v>
      </c>
      <c r="E73" s="54"/>
      <c r="F73" s="54"/>
      <c r="G73" s="54"/>
      <c r="H73" s="54"/>
      <c r="I73" s="54"/>
      <c r="J73" s="54"/>
      <c r="K73" s="54"/>
      <c r="L73" s="54"/>
      <c r="M73" s="54"/>
      <c r="N73" s="54"/>
      <c r="O73" s="54"/>
      <c r="P73" s="54"/>
      <c r="Q73" s="54"/>
      <c r="R73" s="54"/>
      <c r="S73" s="55"/>
      <c r="T73" s="56"/>
    </row>
    <row r="74" spans="1:20" x14ac:dyDescent="0.25">
      <c r="A74" s="11">
        <f>IF(ISNUMBER(Tablo[[#This Row],[JOUR]]),DATE(YEAR(Tablo[[#This Row],[JOUR]]),MONTH(Tablo[[#This Row],[JOUR]])+1,0),A73)</f>
        <v>42794</v>
      </c>
      <c r="B74" s="12">
        <f>IF(ISNUMBER(Tablo[[#This Row],[JOUR]]),INT(MOD(INT((Tablo[[#This Row],[JOUR]]-2)/7)+3/5,52+5/28))+1,B73)</f>
        <v>6</v>
      </c>
      <c r="C74" s="53"/>
      <c r="D74" s="53" t="s">
        <v>56</v>
      </c>
      <c r="E74" s="54"/>
      <c r="F74" s="54"/>
      <c r="G74" s="54"/>
      <c r="H74" s="54"/>
      <c r="I74" s="54"/>
      <c r="J74" s="54"/>
      <c r="K74" s="54"/>
      <c r="L74" s="54"/>
      <c r="M74" s="54"/>
      <c r="N74" s="54"/>
      <c r="O74" s="54"/>
      <c r="P74" s="54"/>
      <c r="Q74" s="54"/>
      <c r="R74" s="54"/>
      <c r="S74" s="55"/>
      <c r="T74" s="56"/>
    </row>
    <row r="75" spans="1:20" x14ac:dyDescent="0.25">
      <c r="A75" s="11">
        <f>IF(ISNUMBER(Tablo[[#This Row],[JOUR]]),DATE(YEAR(Tablo[[#This Row],[JOUR]]),MONTH(Tablo[[#This Row],[JOUR]])+1,0),A74)</f>
        <v>42794</v>
      </c>
      <c r="B75" s="12">
        <f>IF(ISNUMBER(Tablo[[#This Row],[JOUR]]),INT(MOD(INT((Tablo[[#This Row],[JOUR]]-2)/7)+3/5,52+5/28))+1,B74)</f>
        <v>6</v>
      </c>
      <c r="C75" s="35">
        <f t="shared" ref="C75" si="22">C73+1</f>
        <v>42776</v>
      </c>
      <c r="D75" s="35" t="s">
        <v>55</v>
      </c>
      <c r="E75" s="54"/>
      <c r="F75" s="54"/>
      <c r="G75" s="54"/>
      <c r="H75" s="54"/>
      <c r="I75" s="54"/>
      <c r="J75" s="54"/>
      <c r="K75" s="54"/>
      <c r="L75" s="54"/>
      <c r="M75" s="54"/>
      <c r="N75" s="54"/>
      <c r="O75" s="54"/>
      <c r="P75" s="54"/>
      <c r="Q75" s="54"/>
      <c r="R75" s="54"/>
      <c r="S75" s="55"/>
      <c r="T75" s="56"/>
    </row>
    <row r="76" spans="1:20" x14ac:dyDescent="0.25">
      <c r="A76" s="11">
        <f>IF(ISNUMBER(Tablo[[#This Row],[JOUR]]),DATE(YEAR(Tablo[[#This Row],[JOUR]]),MONTH(Tablo[[#This Row],[JOUR]])+1,0),A75)</f>
        <v>42794</v>
      </c>
      <c r="B76" s="12">
        <f>IF(ISNUMBER(Tablo[[#This Row],[JOUR]]),INT(MOD(INT((Tablo[[#This Row],[JOUR]]-2)/7)+3/5,52+5/28))+1,B75)</f>
        <v>6</v>
      </c>
      <c r="C76" s="53"/>
      <c r="D76" s="53" t="s">
        <v>56</v>
      </c>
      <c r="E76" s="54"/>
      <c r="F76" s="54"/>
      <c r="G76" s="54"/>
      <c r="H76" s="54"/>
      <c r="I76" s="54"/>
      <c r="J76" s="54"/>
      <c r="K76" s="54"/>
      <c r="L76" s="54"/>
      <c r="M76" s="54"/>
      <c r="N76" s="54"/>
      <c r="O76" s="54"/>
      <c r="P76" s="54"/>
      <c r="Q76" s="54"/>
      <c r="R76" s="54"/>
      <c r="S76" s="55"/>
      <c r="T76" s="56"/>
    </row>
    <row r="77" spans="1:20" x14ac:dyDescent="0.25">
      <c r="A77" s="11">
        <f>IF(ISNUMBER(Tablo[[#This Row],[JOUR]]),DATE(YEAR(Tablo[[#This Row],[JOUR]]),MONTH(Tablo[[#This Row],[JOUR]])+1,0),A76)</f>
        <v>42794</v>
      </c>
      <c r="B77" s="12">
        <f>IF(ISNUMBER(Tablo[[#This Row],[JOUR]]),INT(MOD(INT((Tablo[[#This Row],[JOUR]]-2)/7)+3/5,52+5/28))+1,B76)</f>
        <v>6</v>
      </c>
      <c r="C77" s="35" t="s">
        <v>16</v>
      </c>
      <c r="D77" s="35"/>
      <c r="E77" s="40">
        <f t="array" ref="E77">SUM(IF(ISNUMBER(E67:E76),E67:E76,SUMIF(codes[code],E67:E76,codes[forfait])))+SUM(COUNTIF(JF,$C67:$C76))*JFHN</f>
        <v>0</v>
      </c>
      <c r="F77" s="40">
        <f t="array" ref="F77">SUM(IF(ISNUMBER(F67:F76),F67:F76,SUMIF(codes[code],F67:F76,codes[forfait])))+SUM(COUNTIF(JF,$C67:$C76))*JFHN</f>
        <v>0</v>
      </c>
      <c r="G77" s="40">
        <f t="array" ref="G77">SUM(IF(ISNUMBER(G67:G76),G67:G76,SUMIF(codes[code],G67:G76,codes[forfait])))+SUM(COUNTIF(JF,$C67:$C76))*JFHN</f>
        <v>0</v>
      </c>
      <c r="H77" s="40">
        <f t="array" ref="H77">SUM(IF(ISNUMBER(H67:H76),H67:H76,SUMIF(codes[code],H67:H76,codes[forfait])))+SUM(COUNTIF(JF,$C67:$C76))*JFHN</f>
        <v>0</v>
      </c>
      <c r="I77" s="40">
        <f t="array" ref="I77">SUM(IF(ISNUMBER(I67:I76),I67:I76,SUMIF(codes[code],I67:I76,codes[forfait])))+SUM(COUNTIF(JF,$C67:$C76))*JFHN</f>
        <v>0</v>
      </c>
      <c r="J77" s="40">
        <f t="array" ref="J77">SUM(IF(ISNUMBER(J67:J76),J67:J76,SUMIF(codes[code],J67:J76,codes[forfait])))+SUM(COUNTIF(JF,$C67:$C76))*JFHN</f>
        <v>0</v>
      </c>
      <c r="K77" s="40">
        <f t="array" ref="K77">SUM(IF(ISNUMBER(K67:K76),K67:K76,SUMIF(codes[code],K67:K76,codes[forfait])))+SUM(COUNTIF(JF,$C67:$C76))*JFHN</f>
        <v>0</v>
      </c>
      <c r="L77" s="40">
        <f t="array" ref="L77">SUM(IF(ISNUMBER(L67:L76),L67:L76,SUMIF(codes[code],L67:L76,codes[forfait])))+SUM(COUNTIF(JF,$C67:$C76))*JFHN</f>
        <v>0</v>
      </c>
      <c r="M77" s="40">
        <f t="array" ref="M77">SUM(IF(ISNUMBER(M67:M76),M67:M76,SUMIF(codes[code],M67:M76,codes[forfait])))+SUM(COUNTIF(JF,$C67:$C76))*JFHN</f>
        <v>0</v>
      </c>
      <c r="N77" s="40">
        <f t="array" ref="N77">SUM(IF(ISNUMBER(N67:N76),N67:N76,SUMIF(codes[code],N67:N76,codes[forfait])))+SUM(COUNTIF(JF,$C67:$C76))*JFHN</f>
        <v>0</v>
      </c>
      <c r="O77" s="40">
        <f t="array" ref="O77">SUM(IF(ISNUMBER(O67:O76),O67:O76,SUMIF(codes[code],O67:O76,codes[forfait])))+SUM(COUNTIF(JF,$C67:$C76))*JFHN</f>
        <v>0</v>
      </c>
      <c r="P77" s="40">
        <f t="array" ref="P77">SUM(IF(ISNUMBER(P67:P76),P67:P76,SUMIF(codes[code],P67:P76,codes[forfait])))+SUM(COUNTIF(JF,$C67:$C76))*JFHN</f>
        <v>0</v>
      </c>
      <c r="Q77" s="40">
        <f t="array" ref="Q77">SUM(IF(ISNUMBER(Q67:Q76),Q67:Q76,SUMIF(codes[code],Q67:Q76,codes[forfait])))+SUM(COUNTIF(JF,$C67:$C76))*JFHN</f>
        <v>0</v>
      </c>
      <c r="R77" s="40">
        <f t="array" ref="R77">SUM(IF(ISNUMBER(R67:R76),R67:R76,SUMIF(codes[code],R67:R76,codes[forfait])))+SUM(COUNTIF(JF,$C67:$C76))*JFHN</f>
        <v>0</v>
      </c>
      <c r="S77" s="40">
        <f t="array" ref="S77">SUM(IF(ISNUMBER(S67:S76),S67:S76,SUMIF(codes[code],S67:S76,codes[forfait])))+SUM(COUNTIF(JF,$C67:$C76))*JFHN</f>
        <v>0</v>
      </c>
      <c r="T77" s="47">
        <f t="shared" ref="T77:T79" si="23">SUM(E77:S77)</f>
        <v>0</v>
      </c>
    </row>
    <row r="78" spans="1:20" x14ac:dyDescent="0.25">
      <c r="A78" s="11">
        <f>IF(ISNUMBER(Tablo[[#This Row],[JOUR]]),DATE(YEAR(Tablo[[#This Row],[JOUR]]),MONTH(Tablo[[#This Row],[JOUR]])+1,0),A77)</f>
        <v>42794</v>
      </c>
      <c r="B78" s="12">
        <f>IF(ISNUMBER(Tablo[[#This Row],[JOUR]]),INT(MOD(INT((Tablo[[#This Row],[JOUR]]-2)/7)+3/5,52+5/28))+1,B77)</f>
        <v>6</v>
      </c>
      <c r="C78" s="35" t="s">
        <v>17</v>
      </c>
      <c r="D78" s="35"/>
      <c r="E78" s="40">
        <f t="array" ref="E78">MIN(SUM(IF(ISNUMBER(E67:E76),E67:E76,SUMIF(codes[code],E67:E76,codes[calcul_HS])))+SUM(COUNTIF(JF,$C67:$C76))*JFHS,sem)</f>
        <v>0</v>
      </c>
      <c r="F78" s="40">
        <f t="array" ref="F78">MIN(SUM(IF(ISNUMBER(F67:F76),F67:F76,SUMIF(codes[code],F67:F76,codes[calcul_HS])))+SUM(COUNTIF(JF,$C67:$C76))*JFHS,sem)</f>
        <v>0</v>
      </c>
      <c r="G78" s="40">
        <f t="array" ref="G78">MIN(SUM(IF(ISNUMBER(G67:G76),G67:G76,SUMIF(codes[code],G67:G76,codes[calcul_HS])))+SUM(COUNTIF(JF,$C67:$C76))*JFHS,sem)</f>
        <v>0</v>
      </c>
      <c r="H78" s="40">
        <f t="array" ref="H78">MIN(SUM(IF(ISNUMBER(H67:H76),H67:H76,SUMIF(codes[code],H67:H76,codes[calcul_HS])))+SUM(COUNTIF(JF,$C67:$C76))*JFHS,sem)</f>
        <v>0</v>
      </c>
      <c r="I78" s="40">
        <f t="array" ref="I78">MIN(SUM(IF(ISNUMBER(I67:I76),I67:I76,SUMIF(codes[code],I67:I76,codes[calcul_HS])))+SUM(COUNTIF(JF,$C67:$C76))*JFHS,sem)</f>
        <v>0</v>
      </c>
      <c r="J78" s="40">
        <f t="array" ref="J78">MIN(SUM(IF(ISNUMBER(J67:J76),J67:J76,SUMIF(codes[code],J67:J76,codes[calcul_HS])))+SUM(COUNTIF(JF,$C67:$C76))*JFHS,sem)</f>
        <v>0</v>
      </c>
      <c r="K78" s="40">
        <f t="array" ref="K78">MIN(SUM(IF(ISNUMBER(K67:K76),K67:K76,SUMIF(codes[code],K67:K76,codes[calcul_HS])))+SUM(COUNTIF(JF,$C67:$C76))*JFHS,sem)</f>
        <v>0</v>
      </c>
      <c r="L78" s="40">
        <f t="array" ref="L78">MIN(SUM(IF(ISNUMBER(L67:L76),L67:L76,SUMIF(codes[code],L67:L76,codes[calcul_HS])))+SUM(COUNTIF(JF,$C67:$C76))*JFHS,sem)</f>
        <v>0</v>
      </c>
      <c r="M78" s="40">
        <f t="array" ref="M78">MIN(SUM(IF(ISNUMBER(M67:M76),M67:M76,SUMIF(codes[code],M67:M76,codes[calcul_HS])))+SUM(COUNTIF(JF,$C67:$C76))*JFHS,sem)</f>
        <v>0</v>
      </c>
      <c r="N78" s="40">
        <f t="array" ref="N78">MIN(SUM(IF(ISNUMBER(N67:N76),N67:N76,SUMIF(codes[code],N67:N76,codes[calcul_HS])))+SUM(COUNTIF(JF,$C67:$C76))*JFHS,sem)</f>
        <v>0</v>
      </c>
      <c r="O78" s="40">
        <f t="array" ref="O78">MIN(SUM(IF(ISNUMBER(O67:O76),O67:O76,SUMIF(codes[code],O67:O76,codes[calcul_HS])))+SUM(COUNTIF(JF,$C67:$C76))*JFHS,sem)</f>
        <v>0</v>
      </c>
      <c r="P78" s="40">
        <f t="array" ref="P78">MIN(SUM(IF(ISNUMBER(P67:P76),P67:P76,SUMIF(codes[code],P67:P76,codes[calcul_HS])))+SUM(COUNTIF(JF,$C67:$C76))*JFHS,sem)</f>
        <v>0</v>
      </c>
      <c r="Q78" s="40">
        <f t="array" ref="Q78">MIN(SUM(IF(ISNUMBER(Q67:Q76),Q67:Q76,SUMIF(codes[code],Q67:Q76,codes[calcul_HS])))+SUM(COUNTIF(JF,$C67:$C76))*JFHS,sem)</f>
        <v>0</v>
      </c>
      <c r="R78" s="40">
        <f t="array" ref="R78">MIN(SUM(IF(ISNUMBER(R67:R76),R67:R76,SUMIF(codes[code],R67:R76,codes[calcul_HS])))+SUM(COUNTIF(JF,$C67:$C76))*JFHS,sem)</f>
        <v>0</v>
      </c>
      <c r="S78" s="40">
        <f t="array" ref="S78">MIN(SUM(IF(ISNUMBER(S67:S76),S67:S76,SUMIF(codes[code],S67:S76,codes[calcul_HS])))+SUM(COUNTIF(JF,$C67:$C76))*JFHS,sem)</f>
        <v>0</v>
      </c>
      <c r="T78" s="47">
        <f t="shared" si="23"/>
        <v>0</v>
      </c>
    </row>
    <row r="79" spans="1:20" ht="13" thickBot="1" x14ac:dyDescent="0.3">
      <c r="A79" s="13">
        <f>IF(ISNUMBER(Tablo[[#This Row],[JOUR]]),DATE(YEAR(Tablo[[#This Row],[JOUR]]),MONTH(Tablo[[#This Row],[JOUR]])+1,0),A78)</f>
        <v>42794</v>
      </c>
      <c r="B79" s="14">
        <f>IF(ISNUMBER(Tablo[[#This Row],[JOUR]]),INT(MOD(INT((Tablo[[#This Row],[JOUR]]-2)/7)+3/5,52+5/28))+1,B78)</f>
        <v>6</v>
      </c>
      <c r="C79" s="36" t="s">
        <v>18</v>
      </c>
      <c r="D79" s="36"/>
      <c r="E79" s="41">
        <f t="array" ref="E79">MAX(0,SUM(IF(ISNUMBER(E67:E76),E67:E76,SUMIF(codes[code],E67:E76,codes[calcul_HS])))+SUM(COUNTIF(JF,$C67:$C76))*JFHS-sem)</f>
        <v>0</v>
      </c>
      <c r="F79" s="41">
        <f t="array" ref="F79">MAX(0,SUM(IF(ISNUMBER(F67:F76),F67:F76,SUMIF(codes[code],F67:F76,codes[calcul_HS])))+SUM(COUNTIF(JF,$C67:$C76))*JFHS-sem)</f>
        <v>0</v>
      </c>
      <c r="G79" s="41">
        <f t="array" ref="G79">MAX(0,SUM(IF(ISNUMBER(G67:G76),G67:G76,SUMIF(codes[code],G67:G76,codes[calcul_HS])))+SUM(COUNTIF(JF,$C67:$C76))*JFHS-sem)</f>
        <v>0</v>
      </c>
      <c r="H79" s="41">
        <f t="array" ref="H79">MAX(0,SUM(IF(ISNUMBER(H67:H76),H67:H76,SUMIF(codes[code],H67:H76,codes[calcul_HS])))+SUM(COUNTIF(JF,$C67:$C76))*JFHS-sem)</f>
        <v>0</v>
      </c>
      <c r="I79" s="41">
        <f t="array" ref="I79">MAX(0,SUM(IF(ISNUMBER(I67:I76),I67:I76,SUMIF(codes[code],I67:I76,codes[calcul_HS])))+SUM(COUNTIF(JF,$C67:$C76))*JFHS-sem)</f>
        <v>0</v>
      </c>
      <c r="J79" s="41">
        <f t="array" ref="J79">MAX(0,SUM(IF(ISNUMBER(J67:J76),J67:J76,SUMIF(codes[code],J67:J76,codes[calcul_HS])))+SUM(COUNTIF(JF,$C67:$C76))*JFHS-sem)</f>
        <v>0</v>
      </c>
      <c r="K79" s="41">
        <f t="array" ref="K79">MAX(0,SUM(IF(ISNUMBER(K67:K76),K67:K76,SUMIF(codes[code],K67:K76,codes[calcul_HS])))+SUM(COUNTIF(JF,$C67:$C76))*JFHS-sem)</f>
        <v>0</v>
      </c>
      <c r="L79" s="41">
        <f t="array" ref="L79">MAX(0,SUM(IF(ISNUMBER(L67:L76),L67:L76,SUMIF(codes[code],L67:L76,codes[calcul_HS])))+SUM(COUNTIF(JF,$C67:$C76))*JFHS-sem)</f>
        <v>0</v>
      </c>
      <c r="M79" s="41">
        <f t="array" ref="M79">MAX(0,SUM(IF(ISNUMBER(M67:M76),M67:M76,SUMIF(codes[code],M67:M76,codes[calcul_HS])))+SUM(COUNTIF(JF,$C67:$C76))*JFHS-sem)</f>
        <v>0</v>
      </c>
      <c r="N79" s="41">
        <f t="array" ref="N79">MAX(0,SUM(IF(ISNUMBER(N67:N76),N67:N76,SUMIF(codes[code],N67:N76,codes[calcul_HS])))+SUM(COUNTIF(JF,$C67:$C76))*JFHS-sem)</f>
        <v>0</v>
      </c>
      <c r="O79" s="41">
        <f t="array" ref="O79">MAX(0,SUM(IF(ISNUMBER(O67:O76),O67:O76,SUMIF(codes[code],O67:O76,codes[calcul_HS])))+SUM(COUNTIF(JF,$C67:$C76))*JFHS-sem)</f>
        <v>0</v>
      </c>
      <c r="P79" s="41">
        <f t="array" ref="P79">MAX(0,SUM(IF(ISNUMBER(P67:P76),P67:P76,SUMIF(codes[code],P67:P76,codes[calcul_HS])))+SUM(COUNTIF(JF,$C67:$C76))*JFHS-sem)</f>
        <v>0</v>
      </c>
      <c r="Q79" s="41">
        <f t="array" ref="Q79">MAX(0,SUM(IF(ISNUMBER(Q67:Q76),Q67:Q76,SUMIF(codes[code],Q67:Q76,codes[calcul_HS])))+SUM(COUNTIF(JF,$C67:$C76))*JFHS-sem)</f>
        <v>0</v>
      </c>
      <c r="R79" s="41">
        <f t="array" ref="R79">MAX(0,SUM(IF(ISNUMBER(R67:R76),R67:R76,SUMIF(codes[code],R67:R76,codes[calcul_HS])))+SUM(COUNTIF(JF,$C67:$C76))*JFHS-sem)</f>
        <v>0</v>
      </c>
      <c r="S79" s="41">
        <f t="array" ref="S79">MAX(0,SUM(IF(ISNUMBER(S67:S76),S67:S76,SUMIF(codes[code],S67:S76,codes[calcul_HS])))+SUM(COUNTIF(JF,$C67:$C76))*JFHS-sem)</f>
        <v>0</v>
      </c>
      <c r="T79" s="48">
        <f t="shared" si="23"/>
        <v>0</v>
      </c>
    </row>
    <row r="80" spans="1:20" x14ac:dyDescent="0.25">
      <c r="A80" s="11">
        <f>IF(ISNUMBER(Tablo[[#This Row],[JOUR]]),DATE(YEAR(Tablo[[#This Row],[JOUR]]),MONTH(Tablo[[#This Row],[JOUR]])+1,0),A79)</f>
        <v>42794</v>
      </c>
      <c r="B80" s="12">
        <f>IF(ISNUMBER(Tablo[[#This Row],[JOUR]]),INT(MOD(INT((Tablo[[#This Row],[JOUR]]-2)/7)+3/5,52+5/28))+1,B79)</f>
        <v>7</v>
      </c>
      <c r="C80" s="35">
        <f t="shared" ref="C80" si="24">C67+7</f>
        <v>42779</v>
      </c>
      <c r="D80" s="34" t="s">
        <v>55</v>
      </c>
      <c r="E80" s="54"/>
      <c r="F80" s="54"/>
      <c r="G80" s="54"/>
      <c r="H80" s="54"/>
      <c r="I80" s="54"/>
      <c r="J80" s="54"/>
      <c r="K80" s="54"/>
      <c r="L80" s="54"/>
      <c r="M80" s="54"/>
      <c r="N80" s="54"/>
      <c r="O80" s="54"/>
      <c r="P80" s="54"/>
      <c r="Q80" s="54"/>
      <c r="R80" s="54"/>
      <c r="S80" s="55"/>
      <c r="T80" s="56"/>
    </row>
    <row r="81" spans="1:20" x14ac:dyDescent="0.25">
      <c r="A81" s="11">
        <f>IF(ISNUMBER(Tablo[[#This Row],[JOUR]]),DATE(YEAR(Tablo[[#This Row],[JOUR]]),MONTH(Tablo[[#This Row],[JOUR]])+1,0),A80)</f>
        <v>42794</v>
      </c>
      <c r="B81" s="12">
        <f>IF(ISNUMBER(Tablo[[#This Row],[JOUR]]),INT(MOD(INT((Tablo[[#This Row],[JOUR]]-2)/7)+3/5,52+5/28))+1,B80)</f>
        <v>7</v>
      </c>
      <c r="C81" s="53"/>
      <c r="D81" s="53" t="s">
        <v>56</v>
      </c>
      <c r="E81" s="54"/>
      <c r="F81" s="54"/>
      <c r="G81" s="54"/>
      <c r="H81" s="54"/>
      <c r="I81" s="54"/>
      <c r="J81" s="54"/>
      <c r="K81" s="54"/>
      <c r="L81" s="54"/>
      <c r="M81" s="54"/>
      <c r="N81" s="54"/>
      <c r="O81" s="54"/>
      <c r="P81" s="54"/>
      <c r="Q81" s="54"/>
      <c r="R81" s="54"/>
      <c r="S81" s="55"/>
      <c r="T81" s="56"/>
    </row>
    <row r="82" spans="1:20" x14ac:dyDescent="0.25">
      <c r="A82" s="11">
        <f>IF(ISNUMBER(Tablo[[#This Row],[JOUR]]),DATE(YEAR(Tablo[[#This Row],[JOUR]]),MONTH(Tablo[[#This Row],[JOUR]])+1,0),A81)</f>
        <v>42794</v>
      </c>
      <c r="B82" s="12">
        <f>IF(ISNUMBER(Tablo[[#This Row],[JOUR]]),INT(MOD(INT((Tablo[[#This Row],[JOUR]]-2)/7)+3/5,52+5/28))+1,B81)</f>
        <v>7</v>
      </c>
      <c r="C82" s="35">
        <f t="shared" ref="C82" si="25">C80+1</f>
        <v>42780</v>
      </c>
      <c r="D82" s="35" t="s">
        <v>55</v>
      </c>
      <c r="E82" s="54"/>
      <c r="F82" s="54"/>
      <c r="G82" s="54"/>
      <c r="H82" s="54"/>
      <c r="I82" s="54"/>
      <c r="J82" s="54"/>
      <c r="K82" s="54"/>
      <c r="L82" s="54"/>
      <c r="M82" s="54"/>
      <c r="N82" s="54"/>
      <c r="O82" s="54"/>
      <c r="P82" s="54"/>
      <c r="Q82" s="54"/>
      <c r="R82" s="54"/>
      <c r="S82" s="55"/>
      <c r="T82" s="56"/>
    </row>
    <row r="83" spans="1:20" x14ac:dyDescent="0.25">
      <c r="A83" s="11">
        <f>IF(ISNUMBER(Tablo[[#This Row],[JOUR]]),DATE(YEAR(Tablo[[#This Row],[JOUR]]),MONTH(Tablo[[#This Row],[JOUR]])+1,0),A82)</f>
        <v>42794</v>
      </c>
      <c r="B83" s="12">
        <f>IF(ISNUMBER(Tablo[[#This Row],[JOUR]]),INT(MOD(INT((Tablo[[#This Row],[JOUR]]-2)/7)+3/5,52+5/28))+1,B82)</f>
        <v>7</v>
      </c>
      <c r="C83" s="53"/>
      <c r="D83" s="53" t="s">
        <v>56</v>
      </c>
      <c r="E83" s="54"/>
      <c r="F83" s="54"/>
      <c r="G83" s="54"/>
      <c r="H83" s="54"/>
      <c r="I83" s="54"/>
      <c r="J83" s="54"/>
      <c r="K83" s="54"/>
      <c r="L83" s="54"/>
      <c r="M83" s="54"/>
      <c r="N83" s="54"/>
      <c r="O83" s="54"/>
      <c r="P83" s="54"/>
      <c r="Q83" s="54"/>
      <c r="R83" s="54"/>
      <c r="S83" s="55"/>
      <c r="T83" s="56"/>
    </row>
    <row r="84" spans="1:20" x14ac:dyDescent="0.25">
      <c r="A84" s="11">
        <f>IF(ISNUMBER(Tablo[[#This Row],[JOUR]]),DATE(YEAR(Tablo[[#This Row],[JOUR]]),MONTH(Tablo[[#This Row],[JOUR]])+1,0),A83)</f>
        <v>42794</v>
      </c>
      <c r="B84" s="12">
        <f>IF(ISNUMBER(Tablo[[#This Row],[JOUR]]),INT(MOD(INT((Tablo[[#This Row],[JOUR]]-2)/7)+3/5,52+5/28))+1,B83)</f>
        <v>7</v>
      </c>
      <c r="C84" s="35">
        <f t="shared" ref="C84" si="26">C82+1</f>
        <v>42781</v>
      </c>
      <c r="D84" s="35" t="s">
        <v>55</v>
      </c>
      <c r="E84" s="54"/>
      <c r="F84" s="54"/>
      <c r="G84" s="54"/>
      <c r="H84" s="54"/>
      <c r="I84" s="54"/>
      <c r="J84" s="54"/>
      <c r="K84" s="54"/>
      <c r="L84" s="54"/>
      <c r="M84" s="54"/>
      <c r="N84" s="54"/>
      <c r="O84" s="54"/>
      <c r="P84" s="54"/>
      <c r="Q84" s="54"/>
      <c r="R84" s="54"/>
      <c r="S84" s="55"/>
      <c r="T84" s="56"/>
    </row>
    <row r="85" spans="1:20" x14ac:dyDescent="0.25">
      <c r="A85" s="11">
        <f>IF(ISNUMBER(Tablo[[#This Row],[JOUR]]),DATE(YEAR(Tablo[[#This Row],[JOUR]]),MONTH(Tablo[[#This Row],[JOUR]])+1,0),A84)</f>
        <v>42794</v>
      </c>
      <c r="B85" s="12">
        <f>IF(ISNUMBER(Tablo[[#This Row],[JOUR]]),INT(MOD(INT((Tablo[[#This Row],[JOUR]]-2)/7)+3/5,52+5/28))+1,B84)</f>
        <v>7</v>
      </c>
      <c r="C85" s="53"/>
      <c r="D85" s="53" t="s">
        <v>56</v>
      </c>
      <c r="E85" s="54"/>
      <c r="F85" s="54"/>
      <c r="G85" s="54"/>
      <c r="H85" s="54"/>
      <c r="I85" s="54"/>
      <c r="J85" s="54"/>
      <c r="K85" s="54"/>
      <c r="L85" s="54"/>
      <c r="M85" s="54"/>
      <c r="N85" s="54"/>
      <c r="O85" s="54"/>
      <c r="P85" s="54"/>
      <c r="Q85" s="54"/>
      <c r="R85" s="54"/>
      <c r="S85" s="55"/>
      <c r="T85" s="56"/>
    </row>
    <row r="86" spans="1:20" x14ac:dyDescent="0.25">
      <c r="A86" s="11">
        <f>IF(ISNUMBER(Tablo[[#This Row],[JOUR]]),DATE(YEAR(Tablo[[#This Row],[JOUR]]),MONTH(Tablo[[#This Row],[JOUR]])+1,0),A85)</f>
        <v>42794</v>
      </c>
      <c r="B86" s="12">
        <f>IF(ISNUMBER(Tablo[[#This Row],[JOUR]]),INT(MOD(INT((Tablo[[#This Row],[JOUR]]-2)/7)+3/5,52+5/28))+1,B85)</f>
        <v>7</v>
      </c>
      <c r="C86" s="35">
        <f t="shared" ref="C86" si="27">C84+1</f>
        <v>42782</v>
      </c>
      <c r="D86" s="35" t="s">
        <v>55</v>
      </c>
      <c r="E86" s="54"/>
      <c r="F86" s="54"/>
      <c r="G86" s="54"/>
      <c r="H86" s="54"/>
      <c r="I86" s="54"/>
      <c r="J86" s="54"/>
      <c r="K86" s="54"/>
      <c r="L86" s="54"/>
      <c r="M86" s="54"/>
      <c r="N86" s="54"/>
      <c r="O86" s="54"/>
      <c r="P86" s="54"/>
      <c r="Q86" s="54"/>
      <c r="R86" s="54"/>
      <c r="S86" s="55"/>
      <c r="T86" s="56"/>
    </row>
    <row r="87" spans="1:20" x14ac:dyDescent="0.25">
      <c r="A87" s="11">
        <f>IF(ISNUMBER(Tablo[[#This Row],[JOUR]]),DATE(YEAR(Tablo[[#This Row],[JOUR]]),MONTH(Tablo[[#This Row],[JOUR]])+1,0),A86)</f>
        <v>42794</v>
      </c>
      <c r="B87" s="12">
        <f>IF(ISNUMBER(Tablo[[#This Row],[JOUR]]),INT(MOD(INT((Tablo[[#This Row],[JOUR]]-2)/7)+3/5,52+5/28))+1,B86)</f>
        <v>7</v>
      </c>
      <c r="C87" s="53"/>
      <c r="D87" s="53" t="s">
        <v>56</v>
      </c>
      <c r="E87" s="54"/>
      <c r="F87" s="54"/>
      <c r="G87" s="54"/>
      <c r="H87" s="54"/>
      <c r="I87" s="54"/>
      <c r="J87" s="54"/>
      <c r="K87" s="54"/>
      <c r="L87" s="54"/>
      <c r="M87" s="54"/>
      <c r="N87" s="54"/>
      <c r="O87" s="54"/>
      <c r="P87" s="54"/>
      <c r="Q87" s="54"/>
      <c r="R87" s="54"/>
      <c r="S87" s="55"/>
      <c r="T87" s="56"/>
    </row>
    <row r="88" spans="1:20" x14ac:dyDescent="0.25">
      <c r="A88" s="11">
        <f>IF(ISNUMBER(Tablo[[#This Row],[JOUR]]),DATE(YEAR(Tablo[[#This Row],[JOUR]]),MONTH(Tablo[[#This Row],[JOUR]])+1,0),A87)</f>
        <v>42794</v>
      </c>
      <c r="B88" s="12">
        <f>IF(ISNUMBER(Tablo[[#This Row],[JOUR]]),INT(MOD(INT((Tablo[[#This Row],[JOUR]]-2)/7)+3/5,52+5/28))+1,B87)</f>
        <v>7</v>
      </c>
      <c r="C88" s="35">
        <f t="shared" ref="C88" si="28">C86+1</f>
        <v>42783</v>
      </c>
      <c r="D88" s="35" t="s">
        <v>55</v>
      </c>
      <c r="E88" s="54"/>
      <c r="F88" s="54"/>
      <c r="G88" s="54"/>
      <c r="H88" s="54"/>
      <c r="I88" s="54"/>
      <c r="J88" s="54"/>
      <c r="K88" s="54"/>
      <c r="L88" s="54"/>
      <c r="M88" s="54"/>
      <c r="N88" s="54"/>
      <c r="O88" s="54"/>
      <c r="P88" s="54"/>
      <c r="Q88" s="54"/>
      <c r="R88" s="54"/>
      <c r="S88" s="55"/>
      <c r="T88" s="56"/>
    </row>
    <row r="89" spans="1:20" x14ac:dyDescent="0.25">
      <c r="A89" s="11">
        <f>IF(ISNUMBER(Tablo[[#This Row],[JOUR]]),DATE(YEAR(Tablo[[#This Row],[JOUR]]),MONTH(Tablo[[#This Row],[JOUR]])+1,0),A88)</f>
        <v>42794</v>
      </c>
      <c r="B89" s="12">
        <f>IF(ISNUMBER(Tablo[[#This Row],[JOUR]]),INT(MOD(INT((Tablo[[#This Row],[JOUR]]-2)/7)+3/5,52+5/28))+1,B88)</f>
        <v>7</v>
      </c>
      <c r="C89" s="53"/>
      <c r="D89" s="53" t="s">
        <v>56</v>
      </c>
      <c r="E89" s="54"/>
      <c r="F89" s="54"/>
      <c r="G89" s="54"/>
      <c r="H89" s="54"/>
      <c r="I89" s="54"/>
      <c r="J89" s="54"/>
      <c r="K89" s="54"/>
      <c r="L89" s="54"/>
      <c r="M89" s="54"/>
      <c r="N89" s="54"/>
      <c r="O89" s="54"/>
      <c r="P89" s="54"/>
      <c r="Q89" s="54"/>
      <c r="R89" s="54"/>
      <c r="S89" s="55"/>
      <c r="T89" s="56"/>
    </row>
    <row r="90" spans="1:20" x14ac:dyDescent="0.25">
      <c r="A90" s="11">
        <f>IF(ISNUMBER(Tablo[[#This Row],[JOUR]]),DATE(YEAR(Tablo[[#This Row],[JOUR]]),MONTH(Tablo[[#This Row],[JOUR]])+1,0),A89)</f>
        <v>42794</v>
      </c>
      <c r="B90" s="12">
        <f>IF(ISNUMBER(Tablo[[#This Row],[JOUR]]),INT(MOD(INT((Tablo[[#This Row],[JOUR]]-2)/7)+3/5,52+5/28))+1,B89)</f>
        <v>7</v>
      </c>
      <c r="C90" s="35" t="s">
        <v>16</v>
      </c>
      <c r="D90" s="35"/>
      <c r="E90" s="40">
        <f t="array" ref="E90">SUM(IF(ISNUMBER(E80:E89),E80:E89,SUMIF(codes[code],E80:E89,codes[forfait])))+SUM(COUNTIF(JF,$C80:$C89))*JFHN</f>
        <v>0</v>
      </c>
      <c r="F90" s="40">
        <f t="array" ref="F90">SUM(IF(ISNUMBER(F80:F89),F80:F89,SUMIF(codes[code],F80:F89,codes[forfait])))+SUM(COUNTIF(JF,$C80:$C89))*JFHN</f>
        <v>0</v>
      </c>
      <c r="G90" s="40">
        <f t="array" ref="G90">SUM(IF(ISNUMBER(G80:G89),G80:G89,SUMIF(codes[code],G80:G89,codes[forfait])))+SUM(COUNTIF(JF,$C80:$C89))*JFHN</f>
        <v>0</v>
      </c>
      <c r="H90" s="40">
        <f t="array" ref="H90">SUM(IF(ISNUMBER(H80:H89),H80:H89,SUMIF(codes[code],H80:H89,codes[forfait])))+SUM(COUNTIF(JF,$C80:$C89))*JFHN</f>
        <v>0</v>
      </c>
      <c r="I90" s="40">
        <f t="array" ref="I90">SUM(IF(ISNUMBER(I80:I89),I80:I89,SUMIF(codes[code],I80:I89,codes[forfait])))+SUM(COUNTIF(JF,$C80:$C89))*JFHN</f>
        <v>0</v>
      </c>
      <c r="J90" s="40">
        <f t="array" ref="J90">SUM(IF(ISNUMBER(J80:J89),J80:J89,SUMIF(codes[code],J80:J89,codes[forfait])))+SUM(COUNTIF(JF,$C80:$C89))*JFHN</f>
        <v>0</v>
      </c>
      <c r="K90" s="40">
        <f t="array" ref="K90">SUM(IF(ISNUMBER(K80:K89),K80:K89,SUMIF(codes[code],K80:K89,codes[forfait])))+SUM(COUNTIF(JF,$C80:$C89))*JFHN</f>
        <v>0</v>
      </c>
      <c r="L90" s="40">
        <f t="array" ref="L90">SUM(IF(ISNUMBER(L80:L89),L80:L89,SUMIF(codes[code],L80:L89,codes[forfait])))+SUM(COUNTIF(JF,$C80:$C89))*JFHN</f>
        <v>0</v>
      </c>
      <c r="M90" s="40">
        <f t="array" ref="M90">SUM(IF(ISNUMBER(M80:M89),M80:M89,SUMIF(codes[code],M80:M89,codes[forfait])))+SUM(COUNTIF(JF,$C80:$C89))*JFHN</f>
        <v>0</v>
      </c>
      <c r="N90" s="40">
        <f t="array" ref="N90">SUM(IF(ISNUMBER(N80:N89),N80:N89,SUMIF(codes[code],N80:N89,codes[forfait])))+SUM(COUNTIF(JF,$C80:$C89))*JFHN</f>
        <v>0</v>
      </c>
      <c r="O90" s="40">
        <f t="array" ref="O90">SUM(IF(ISNUMBER(O80:O89),O80:O89,SUMIF(codes[code],O80:O89,codes[forfait])))+SUM(COUNTIF(JF,$C80:$C89))*JFHN</f>
        <v>0</v>
      </c>
      <c r="P90" s="40">
        <f t="array" ref="P90">SUM(IF(ISNUMBER(P80:P89),P80:P89,SUMIF(codes[code],P80:P89,codes[forfait])))+SUM(COUNTIF(JF,$C80:$C89))*JFHN</f>
        <v>0</v>
      </c>
      <c r="Q90" s="40">
        <f t="array" ref="Q90">SUM(IF(ISNUMBER(Q80:Q89),Q80:Q89,SUMIF(codes[code],Q80:Q89,codes[forfait])))+SUM(COUNTIF(JF,$C80:$C89))*JFHN</f>
        <v>0</v>
      </c>
      <c r="R90" s="40">
        <f t="array" ref="R90">SUM(IF(ISNUMBER(R80:R89),R80:R89,SUMIF(codes[code],R80:R89,codes[forfait])))+SUM(COUNTIF(JF,$C80:$C89))*JFHN</f>
        <v>0</v>
      </c>
      <c r="S90" s="40">
        <f t="array" ref="S90">SUM(IF(ISNUMBER(S80:S89),S80:S89,SUMIF(codes[code],S80:S89,codes[forfait])))+SUM(COUNTIF(JF,$C80:$C89))*JFHN</f>
        <v>0</v>
      </c>
      <c r="T90" s="47">
        <f t="shared" ref="T90:T92" si="29">SUM(E90:S90)</f>
        <v>0</v>
      </c>
    </row>
    <row r="91" spans="1:20" x14ac:dyDescent="0.25">
      <c r="A91" s="11">
        <f>IF(ISNUMBER(Tablo[[#This Row],[JOUR]]),DATE(YEAR(Tablo[[#This Row],[JOUR]]),MONTH(Tablo[[#This Row],[JOUR]])+1,0),A90)</f>
        <v>42794</v>
      </c>
      <c r="B91" s="12">
        <f>IF(ISNUMBER(Tablo[[#This Row],[JOUR]]),INT(MOD(INT((Tablo[[#This Row],[JOUR]]-2)/7)+3/5,52+5/28))+1,B90)</f>
        <v>7</v>
      </c>
      <c r="C91" s="35" t="s">
        <v>17</v>
      </c>
      <c r="D91" s="35"/>
      <c r="E91" s="40">
        <f t="array" ref="E91">MIN(SUM(IF(ISNUMBER(E80:E89),E80:E89,SUMIF(codes[code],E80:E89,codes[calcul_HS])))+SUM(COUNTIF(JF,$C80:$C89))*JFHS,sem)</f>
        <v>0</v>
      </c>
      <c r="F91" s="40">
        <f t="array" ref="F91">MIN(SUM(IF(ISNUMBER(F80:F89),F80:F89,SUMIF(codes[code],F80:F89,codes[calcul_HS])))+SUM(COUNTIF(JF,$C80:$C89))*JFHS,sem)</f>
        <v>0</v>
      </c>
      <c r="G91" s="40">
        <f t="array" ref="G91">MIN(SUM(IF(ISNUMBER(G80:G89),G80:G89,SUMIF(codes[code],G80:G89,codes[calcul_HS])))+SUM(COUNTIF(JF,$C80:$C89))*JFHS,sem)</f>
        <v>0</v>
      </c>
      <c r="H91" s="40">
        <f t="array" ref="H91">MIN(SUM(IF(ISNUMBER(H80:H89),H80:H89,SUMIF(codes[code],H80:H89,codes[calcul_HS])))+SUM(COUNTIF(JF,$C80:$C89))*JFHS,sem)</f>
        <v>0</v>
      </c>
      <c r="I91" s="40">
        <f t="array" ref="I91">MIN(SUM(IF(ISNUMBER(I80:I89),I80:I89,SUMIF(codes[code],I80:I89,codes[calcul_HS])))+SUM(COUNTIF(JF,$C80:$C89))*JFHS,sem)</f>
        <v>0</v>
      </c>
      <c r="J91" s="40">
        <f t="array" ref="J91">MIN(SUM(IF(ISNUMBER(J80:J89),J80:J89,SUMIF(codes[code],J80:J89,codes[calcul_HS])))+SUM(COUNTIF(JF,$C80:$C89))*JFHS,sem)</f>
        <v>0</v>
      </c>
      <c r="K91" s="40">
        <f t="array" ref="K91">MIN(SUM(IF(ISNUMBER(K80:K89),K80:K89,SUMIF(codes[code],K80:K89,codes[calcul_HS])))+SUM(COUNTIF(JF,$C80:$C89))*JFHS,sem)</f>
        <v>0</v>
      </c>
      <c r="L91" s="40">
        <f t="array" ref="L91">MIN(SUM(IF(ISNUMBER(L80:L89),L80:L89,SUMIF(codes[code],L80:L89,codes[calcul_HS])))+SUM(COUNTIF(JF,$C80:$C89))*JFHS,sem)</f>
        <v>0</v>
      </c>
      <c r="M91" s="40">
        <f t="array" ref="M91">MIN(SUM(IF(ISNUMBER(M80:M89),M80:M89,SUMIF(codes[code],M80:M89,codes[calcul_HS])))+SUM(COUNTIF(JF,$C80:$C89))*JFHS,sem)</f>
        <v>0</v>
      </c>
      <c r="N91" s="40">
        <f t="array" ref="N91">MIN(SUM(IF(ISNUMBER(N80:N89),N80:N89,SUMIF(codes[code],N80:N89,codes[calcul_HS])))+SUM(COUNTIF(JF,$C80:$C89))*JFHS,sem)</f>
        <v>0</v>
      </c>
      <c r="O91" s="40">
        <f t="array" ref="O91">MIN(SUM(IF(ISNUMBER(O80:O89),O80:O89,SUMIF(codes[code],O80:O89,codes[calcul_HS])))+SUM(COUNTIF(JF,$C80:$C89))*JFHS,sem)</f>
        <v>0</v>
      </c>
      <c r="P91" s="40">
        <f t="array" ref="P91">MIN(SUM(IF(ISNUMBER(P80:P89),P80:P89,SUMIF(codes[code],P80:P89,codes[calcul_HS])))+SUM(COUNTIF(JF,$C80:$C89))*JFHS,sem)</f>
        <v>0</v>
      </c>
      <c r="Q91" s="40">
        <f t="array" ref="Q91">MIN(SUM(IF(ISNUMBER(Q80:Q89),Q80:Q89,SUMIF(codes[code],Q80:Q89,codes[calcul_HS])))+SUM(COUNTIF(JF,$C80:$C89))*JFHS,sem)</f>
        <v>0</v>
      </c>
      <c r="R91" s="40">
        <f t="array" ref="R91">MIN(SUM(IF(ISNUMBER(R80:R89),R80:R89,SUMIF(codes[code],R80:R89,codes[calcul_HS])))+SUM(COUNTIF(JF,$C80:$C89))*JFHS,sem)</f>
        <v>0</v>
      </c>
      <c r="S91" s="40">
        <f t="array" ref="S91">MIN(SUM(IF(ISNUMBER(S80:S89),S80:S89,SUMIF(codes[code],S80:S89,codes[calcul_HS])))+SUM(COUNTIF(JF,$C80:$C89))*JFHS,sem)</f>
        <v>0</v>
      </c>
      <c r="T91" s="47">
        <f t="shared" si="29"/>
        <v>0</v>
      </c>
    </row>
    <row r="92" spans="1:20" ht="13" thickBot="1" x14ac:dyDescent="0.3">
      <c r="A92" s="13">
        <f>IF(ISNUMBER(Tablo[[#This Row],[JOUR]]),DATE(YEAR(Tablo[[#This Row],[JOUR]]),MONTH(Tablo[[#This Row],[JOUR]])+1,0),A91)</f>
        <v>42794</v>
      </c>
      <c r="B92" s="14">
        <f>IF(ISNUMBER(Tablo[[#This Row],[JOUR]]),INT(MOD(INT((Tablo[[#This Row],[JOUR]]-2)/7)+3/5,52+5/28))+1,B91)</f>
        <v>7</v>
      </c>
      <c r="C92" s="36" t="s">
        <v>18</v>
      </c>
      <c r="D92" s="36"/>
      <c r="E92" s="41">
        <f t="array" ref="E92">MAX(0,SUM(IF(ISNUMBER(E80:E89),E80:E89,SUMIF(codes[code],E80:E89,codes[calcul_HS])))+SUM(COUNTIF(JF,$C80:$C89))*JFHS-sem)</f>
        <v>0</v>
      </c>
      <c r="F92" s="41">
        <f t="array" ref="F92">MAX(0,SUM(IF(ISNUMBER(F80:F89),F80:F89,SUMIF(codes[code],F80:F89,codes[calcul_HS])))+SUM(COUNTIF(JF,$C80:$C89))*JFHS-sem)</f>
        <v>0</v>
      </c>
      <c r="G92" s="41">
        <f t="array" ref="G92">MAX(0,SUM(IF(ISNUMBER(G80:G89),G80:G89,SUMIF(codes[code],G80:G89,codes[calcul_HS])))+SUM(COUNTIF(JF,$C80:$C89))*JFHS-sem)</f>
        <v>0</v>
      </c>
      <c r="H92" s="41">
        <f t="array" ref="H92">MAX(0,SUM(IF(ISNUMBER(H80:H89),H80:H89,SUMIF(codes[code],H80:H89,codes[calcul_HS])))+SUM(COUNTIF(JF,$C80:$C89))*JFHS-sem)</f>
        <v>0</v>
      </c>
      <c r="I92" s="41">
        <f t="array" ref="I92">MAX(0,SUM(IF(ISNUMBER(I80:I89),I80:I89,SUMIF(codes[code],I80:I89,codes[calcul_HS])))+SUM(COUNTIF(JF,$C80:$C89))*JFHS-sem)</f>
        <v>0</v>
      </c>
      <c r="J92" s="41">
        <f t="array" ref="J92">MAX(0,SUM(IF(ISNUMBER(J80:J89),J80:J89,SUMIF(codes[code],J80:J89,codes[calcul_HS])))+SUM(COUNTIF(JF,$C80:$C89))*JFHS-sem)</f>
        <v>0</v>
      </c>
      <c r="K92" s="41">
        <f t="array" ref="K92">MAX(0,SUM(IF(ISNUMBER(K80:K89),K80:K89,SUMIF(codes[code],K80:K89,codes[calcul_HS])))+SUM(COUNTIF(JF,$C80:$C89))*JFHS-sem)</f>
        <v>0</v>
      </c>
      <c r="L92" s="41">
        <f t="array" ref="L92">MAX(0,SUM(IF(ISNUMBER(L80:L89),L80:L89,SUMIF(codes[code],L80:L89,codes[calcul_HS])))+SUM(COUNTIF(JF,$C80:$C89))*JFHS-sem)</f>
        <v>0</v>
      </c>
      <c r="M92" s="41">
        <f t="array" ref="M92">MAX(0,SUM(IF(ISNUMBER(M80:M89),M80:M89,SUMIF(codes[code],M80:M89,codes[calcul_HS])))+SUM(COUNTIF(JF,$C80:$C89))*JFHS-sem)</f>
        <v>0</v>
      </c>
      <c r="N92" s="41">
        <f t="array" ref="N92">MAX(0,SUM(IF(ISNUMBER(N80:N89),N80:N89,SUMIF(codes[code],N80:N89,codes[calcul_HS])))+SUM(COUNTIF(JF,$C80:$C89))*JFHS-sem)</f>
        <v>0</v>
      </c>
      <c r="O92" s="41">
        <f t="array" ref="O92">MAX(0,SUM(IF(ISNUMBER(O80:O89),O80:O89,SUMIF(codes[code],O80:O89,codes[calcul_HS])))+SUM(COUNTIF(JF,$C80:$C89))*JFHS-sem)</f>
        <v>0</v>
      </c>
      <c r="P92" s="41">
        <f t="array" ref="P92">MAX(0,SUM(IF(ISNUMBER(P80:P89),P80:P89,SUMIF(codes[code],P80:P89,codes[calcul_HS])))+SUM(COUNTIF(JF,$C80:$C89))*JFHS-sem)</f>
        <v>0</v>
      </c>
      <c r="Q92" s="41">
        <f t="array" ref="Q92">MAX(0,SUM(IF(ISNUMBER(Q80:Q89),Q80:Q89,SUMIF(codes[code],Q80:Q89,codes[calcul_HS])))+SUM(COUNTIF(JF,$C80:$C89))*JFHS-sem)</f>
        <v>0</v>
      </c>
      <c r="R92" s="41">
        <f t="array" ref="R92">MAX(0,SUM(IF(ISNUMBER(R80:R89),R80:R89,SUMIF(codes[code],R80:R89,codes[calcul_HS])))+SUM(COUNTIF(JF,$C80:$C89))*JFHS-sem)</f>
        <v>0</v>
      </c>
      <c r="S92" s="41">
        <f t="array" ref="S92">MAX(0,SUM(IF(ISNUMBER(S80:S89),S80:S89,SUMIF(codes[code],S80:S89,codes[calcul_HS])))+SUM(COUNTIF(JF,$C80:$C89))*JFHS-sem)</f>
        <v>0</v>
      </c>
      <c r="T92" s="48">
        <f t="shared" si="29"/>
        <v>0</v>
      </c>
    </row>
    <row r="93" spans="1:20" x14ac:dyDescent="0.25">
      <c r="A93" s="11">
        <f>IF(ISNUMBER(Tablo[[#This Row],[JOUR]]),DATE(YEAR(Tablo[[#This Row],[JOUR]]),MONTH(Tablo[[#This Row],[JOUR]])+1,0),A92)</f>
        <v>42794</v>
      </c>
      <c r="B93" s="12">
        <f>IF(ISNUMBER(Tablo[[#This Row],[JOUR]]),INT(MOD(INT((Tablo[[#This Row],[JOUR]]-2)/7)+3/5,52+5/28))+1,B92)</f>
        <v>8</v>
      </c>
      <c r="C93" s="35">
        <f t="shared" ref="C93" si="30">C80+7</f>
        <v>42786</v>
      </c>
      <c r="D93" s="34" t="s">
        <v>55</v>
      </c>
      <c r="E93" s="54"/>
      <c r="F93" s="54"/>
      <c r="G93" s="54"/>
      <c r="H93" s="54"/>
      <c r="I93" s="54"/>
      <c r="J93" s="54"/>
      <c r="K93" s="54"/>
      <c r="L93" s="54"/>
      <c r="M93" s="54"/>
      <c r="N93" s="54"/>
      <c r="O93" s="54"/>
      <c r="P93" s="54"/>
      <c r="Q93" s="54"/>
      <c r="R93" s="54"/>
      <c r="S93" s="55"/>
      <c r="T93" s="56"/>
    </row>
    <row r="94" spans="1:20" x14ac:dyDescent="0.25">
      <c r="A94" s="11">
        <f>IF(ISNUMBER(Tablo[[#This Row],[JOUR]]),DATE(YEAR(Tablo[[#This Row],[JOUR]]),MONTH(Tablo[[#This Row],[JOUR]])+1,0),A93)</f>
        <v>42794</v>
      </c>
      <c r="B94" s="12">
        <f>IF(ISNUMBER(Tablo[[#This Row],[JOUR]]),INT(MOD(INT((Tablo[[#This Row],[JOUR]]-2)/7)+3/5,52+5/28))+1,B93)</f>
        <v>8</v>
      </c>
      <c r="C94" s="53"/>
      <c r="D94" s="53" t="s">
        <v>56</v>
      </c>
      <c r="E94" s="54"/>
      <c r="F94" s="54"/>
      <c r="G94" s="54"/>
      <c r="H94" s="54"/>
      <c r="I94" s="54"/>
      <c r="J94" s="54"/>
      <c r="K94" s="54"/>
      <c r="L94" s="54"/>
      <c r="M94" s="54"/>
      <c r="N94" s="54"/>
      <c r="O94" s="54"/>
      <c r="P94" s="54"/>
      <c r="Q94" s="54"/>
      <c r="R94" s="54"/>
      <c r="S94" s="55"/>
      <c r="T94" s="56"/>
    </row>
    <row r="95" spans="1:20" x14ac:dyDescent="0.25">
      <c r="A95" s="11">
        <f>IF(ISNUMBER(Tablo[[#This Row],[JOUR]]),DATE(YEAR(Tablo[[#This Row],[JOUR]]),MONTH(Tablo[[#This Row],[JOUR]])+1,0),A94)</f>
        <v>42794</v>
      </c>
      <c r="B95" s="12">
        <f>IF(ISNUMBER(Tablo[[#This Row],[JOUR]]),INT(MOD(INT((Tablo[[#This Row],[JOUR]]-2)/7)+3/5,52+5/28))+1,B94)</f>
        <v>8</v>
      </c>
      <c r="C95" s="35">
        <f t="shared" ref="C95" si="31">C93+1</f>
        <v>42787</v>
      </c>
      <c r="D95" s="35" t="s">
        <v>55</v>
      </c>
      <c r="E95" s="54"/>
      <c r="F95" s="54"/>
      <c r="G95" s="54"/>
      <c r="H95" s="54"/>
      <c r="I95" s="54"/>
      <c r="J95" s="54"/>
      <c r="K95" s="54"/>
      <c r="L95" s="54"/>
      <c r="M95" s="54"/>
      <c r="N95" s="54"/>
      <c r="O95" s="54"/>
      <c r="P95" s="54"/>
      <c r="Q95" s="54"/>
      <c r="R95" s="54"/>
      <c r="S95" s="55"/>
      <c r="T95" s="56"/>
    </row>
    <row r="96" spans="1:20" x14ac:dyDescent="0.25">
      <c r="A96" s="11">
        <f>IF(ISNUMBER(Tablo[[#This Row],[JOUR]]),DATE(YEAR(Tablo[[#This Row],[JOUR]]),MONTH(Tablo[[#This Row],[JOUR]])+1,0),A95)</f>
        <v>42794</v>
      </c>
      <c r="B96" s="12">
        <f>IF(ISNUMBER(Tablo[[#This Row],[JOUR]]),INT(MOD(INT((Tablo[[#This Row],[JOUR]]-2)/7)+3/5,52+5/28))+1,B95)</f>
        <v>8</v>
      </c>
      <c r="C96" s="53"/>
      <c r="D96" s="53" t="s">
        <v>56</v>
      </c>
      <c r="E96" s="54"/>
      <c r="F96" s="54"/>
      <c r="G96" s="54"/>
      <c r="H96" s="54"/>
      <c r="I96" s="54"/>
      <c r="J96" s="54"/>
      <c r="K96" s="54"/>
      <c r="L96" s="54"/>
      <c r="M96" s="54"/>
      <c r="N96" s="54"/>
      <c r="O96" s="54"/>
      <c r="P96" s="54"/>
      <c r="Q96" s="54"/>
      <c r="R96" s="54"/>
      <c r="S96" s="55"/>
      <c r="T96" s="56"/>
    </row>
    <row r="97" spans="1:20" x14ac:dyDescent="0.25">
      <c r="A97" s="11">
        <f>IF(ISNUMBER(Tablo[[#This Row],[JOUR]]),DATE(YEAR(Tablo[[#This Row],[JOUR]]),MONTH(Tablo[[#This Row],[JOUR]])+1,0),A96)</f>
        <v>42794</v>
      </c>
      <c r="B97" s="12">
        <f>IF(ISNUMBER(Tablo[[#This Row],[JOUR]]),INT(MOD(INT((Tablo[[#This Row],[JOUR]]-2)/7)+3/5,52+5/28))+1,B96)</f>
        <v>8</v>
      </c>
      <c r="C97" s="35">
        <f t="shared" ref="C97" si="32">C95+1</f>
        <v>42788</v>
      </c>
      <c r="D97" s="35" t="s">
        <v>55</v>
      </c>
      <c r="E97" s="54"/>
      <c r="F97" s="54"/>
      <c r="G97" s="54"/>
      <c r="H97" s="54"/>
      <c r="I97" s="54"/>
      <c r="J97" s="54"/>
      <c r="K97" s="54"/>
      <c r="L97" s="54"/>
      <c r="M97" s="54"/>
      <c r="N97" s="54"/>
      <c r="O97" s="54"/>
      <c r="P97" s="54"/>
      <c r="Q97" s="54"/>
      <c r="R97" s="54"/>
      <c r="S97" s="55"/>
      <c r="T97" s="56"/>
    </row>
    <row r="98" spans="1:20" x14ac:dyDescent="0.25">
      <c r="A98" s="11">
        <f>IF(ISNUMBER(Tablo[[#This Row],[JOUR]]),DATE(YEAR(Tablo[[#This Row],[JOUR]]),MONTH(Tablo[[#This Row],[JOUR]])+1,0),A97)</f>
        <v>42794</v>
      </c>
      <c r="B98" s="12">
        <f>IF(ISNUMBER(Tablo[[#This Row],[JOUR]]),INT(MOD(INT((Tablo[[#This Row],[JOUR]]-2)/7)+3/5,52+5/28))+1,B97)</f>
        <v>8</v>
      </c>
      <c r="C98" s="53"/>
      <c r="D98" s="53" t="s">
        <v>56</v>
      </c>
      <c r="E98" s="54"/>
      <c r="F98" s="54"/>
      <c r="G98" s="54"/>
      <c r="H98" s="54"/>
      <c r="I98" s="54"/>
      <c r="J98" s="54"/>
      <c r="K98" s="54"/>
      <c r="L98" s="54"/>
      <c r="M98" s="54"/>
      <c r="N98" s="54"/>
      <c r="O98" s="54"/>
      <c r="P98" s="54"/>
      <c r="Q98" s="54"/>
      <c r="R98" s="54"/>
      <c r="S98" s="55"/>
      <c r="T98" s="56"/>
    </row>
    <row r="99" spans="1:20" x14ac:dyDescent="0.25">
      <c r="A99" s="11">
        <f>IF(ISNUMBER(Tablo[[#This Row],[JOUR]]),DATE(YEAR(Tablo[[#This Row],[JOUR]]),MONTH(Tablo[[#This Row],[JOUR]])+1,0),A98)</f>
        <v>42794</v>
      </c>
      <c r="B99" s="12">
        <f>IF(ISNUMBER(Tablo[[#This Row],[JOUR]]),INT(MOD(INT((Tablo[[#This Row],[JOUR]]-2)/7)+3/5,52+5/28))+1,B98)</f>
        <v>8</v>
      </c>
      <c r="C99" s="35">
        <f t="shared" ref="C99" si="33">C97+1</f>
        <v>42789</v>
      </c>
      <c r="D99" s="35" t="s">
        <v>55</v>
      </c>
      <c r="E99" s="54"/>
      <c r="F99" s="54"/>
      <c r="G99" s="54"/>
      <c r="H99" s="54"/>
      <c r="I99" s="54"/>
      <c r="J99" s="54"/>
      <c r="K99" s="54"/>
      <c r="L99" s="54"/>
      <c r="M99" s="54"/>
      <c r="N99" s="54"/>
      <c r="O99" s="54"/>
      <c r="P99" s="54"/>
      <c r="Q99" s="54"/>
      <c r="R99" s="54"/>
      <c r="S99" s="55"/>
      <c r="T99" s="56"/>
    </row>
    <row r="100" spans="1:20" x14ac:dyDescent="0.25">
      <c r="A100" s="11">
        <f>IF(ISNUMBER(Tablo[[#This Row],[JOUR]]),DATE(YEAR(Tablo[[#This Row],[JOUR]]),MONTH(Tablo[[#This Row],[JOUR]])+1,0),A99)</f>
        <v>42794</v>
      </c>
      <c r="B100" s="12">
        <f>IF(ISNUMBER(Tablo[[#This Row],[JOUR]]),INT(MOD(INT((Tablo[[#This Row],[JOUR]]-2)/7)+3/5,52+5/28))+1,B99)</f>
        <v>8</v>
      </c>
      <c r="C100" s="53"/>
      <c r="D100" s="53" t="s">
        <v>56</v>
      </c>
      <c r="E100" s="54"/>
      <c r="F100" s="54"/>
      <c r="G100" s="54"/>
      <c r="H100" s="54"/>
      <c r="I100" s="54"/>
      <c r="J100" s="54"/>
      <c r="K100" s="54"/>
      <c r="L100" s="54"/>
      <c r="M100" s="54"/>
      <c r="N100" s="54"/>
      <c r="O100" s="54"/>
      <c r="P100" s="54"/>
      <c r="Q100" s="54"/>
      <c r="R100" s="54"/>
      <c r="S100" s="55"/>
      <c r="T100" s="56"/>
    </row>
    <row r="101" spans="1:20" x14ac:dyDescent="0.25">
      <c r="A101" s="11">
        <f>IF(ISNUMBER(Tablo[[#This Row],[JOUR]]),DATE(YEAR(Tablo[[#This Row],[JOUR]]),MONTH(Tablo[[#This Row],[JOUR]])+1,0),A100)</f>
        <v>42794</v>
      </c>
      <c r="B101" s="12">
        <f>IF(ISNUMBER(Tablo[[#This Row],[JOUR]]),INT(MOD(INT((Tablo[[#This Row],[JOUR]]-2)/7)+3/5,52+5/28))+1,B100)</f>
        <v>8</v>
      </c>
      <c r="C101" s="35">
        <f t="shared" ref="C101" si="34">C99+1</f>
        <v>42790</v>
      </c>
      <c r="D101" s="35" t="s">
        <v>55</v>
      </c>
      <c r="E101" s="54"/>
      <c r="F101" s="54"/>
      <c r="G101" s="54"/>
      <c r="H101" s="54"/>
      <c r="I101" s="54"/>
      <c r="J101" s="54"/>
      <c r="K101" s="54"/>
      <c r="L101" s="54"/>
      <c r="M101" s="54"/>
      <c r="N101" s="54"/>
      <c r="O101" s="54"/>
      <c r="P101" s="54"/>
      <c r="Q101" s="54"/>
      <c r="R101" s="54"/>
      <c r="S101" s="55"/>
      <c r="T101" s="56"/>
    </row>
    <row r="102" spans="1:20" x14ac:dyDescent="0.25">
      <c r="A102" s="11">
        <f>IF(ISNUMBER(Tablo[[#This Row],[JOUR]]),DATE(YEAR(Tablo[[#This Row],[JOUR]]),MONTH(Tablo[[#This Row],[JOUR]])+1,0),A101)</f>
        <v>42794</v>
      </c>
      <c r="B102" s="12">
        <f>IF(ISNUMBER(Tablo[[#This Row],[JOUR]]),INT(MOD(INT((Tablo[[#This Row],[JOUR]]-2)/7)+3/5,52+5/28))+1,B101)</f>
        <v>8</v>
      </c>
      <c r="C102" s="53"/>
      <c r="D102" s="53" t="s">
        <v>56</v>
      </c>
      <c r="E102" s="54"/>
      <c r="F102" s="54"/>
      <c r="G102" s="54"/>
      <c r="H102" s="54"/>
      <c r="I102" s="54"/>
      <c r="J102" s="54"/>
      <c r="K102" s="54"/>
      <c r="L102" s="54"/>
      <c r="M102" s="54"/>
      <c r="N102" s="54"/>
      <c r="O102" s="54"/>
      <c r="P102" s="54"/>
      <c r="Q102" s="54"/>
      <c r="R102" s="54"/>
      <c r="S102" s="55"/>
      <c r="T102" s="56"/>
    </row>
    <row r="103" spans="1:20" x14ac:dyDescent="0.25">
      <c r="A103" s="11">
        <f>IF(ISNUMBER(Tablo[[#This Row],[JOUR]]),DATE(YEAR(Tablo[[#This Row],[JOUR]]),MONTH(Tablo[[#This Row],[JOUR]])+1,0),A102)</f>
        <v>42794</v>
      </c>
      <c r="B103" s="12">
        <f>IF(ISNUMBER(Tablo[[#This Row],[JOUR]]),INT(MOD(INT((Tablo[[#This Row],[JOUR]]-2)/7)+3/5,52+5/28))+1,B102)</f>
        <v>8</v>
      </c>
      <c r="C103" s="35" t="s">
        <v>16</v>
      </c>
      <c r="D103" s="35"/>
      <c r="E103" s="40">
        <f t="array" ref="E103">SUM(IF(ISNUMBER(E93:E102),E93:E102,SUMIF(codes[code],E93:E102,codes[forfait])))+SUM(COUNTIF(JF,$C93:$C102))*JFHN</f>
        <v>0</v>
      </c>
      <c r="F103" s="40">
        <f t="array" ref="F103">SUM(IF(ISNUMBER(F93:F102),F93:F102,SUMIF(codes[code],F93:F102,codes[forfait])))+SUM(COUNTIF(JF,$C93:$C102))*JFHN</f>
        <v>0</v>
      </c>
      <c r="G103" s="40">
        <f t="array" ref="G103">SUM(IF(ISNUMBER(G93:G102),G93:G102,SUMIF(codes[code],G93:G102,codes[forfait])))+SUM(COUNTIF(JF,$C93:$C102))*JFHN</f>
        <v>0</v>
      </c>
      <c r="H103" s="40">
        <f t="array" ref="H103">SUM(IF(ISNUMBER(H93:H102),H93:H102,SUMIF(codes[code],H93:H102,codes[forfait])))+SUM(COUNTIF(JF,$C93:$C102))*JFHN</f>
        <v>0</v>
      </c>
      <c r="I103" s="40">
        <f t="array" ref="I103">SUM(IF(ISNUMBER(I93:I102),I93:I102,SUMIF(codes[code],I93:I102,codes[forfait])))+SUM(COUNTIF(JF,$C93:$C102))*JFHN</f>
        <v>0</v>
      </c>
      <c r="J103" s="40">
        <f t="array" ref="J103">SUM(IF(ISNUMBER(J93:J102),J93:J102,SUMIF(codes[code],J93:J102,codes[forfait])))+SUM(COUNTIF(JF,$C93:$C102))*JFHN</f>
        <v>0</v>
      </c>
      <c r="K103" s="40">
        <f t="array" ref="K103">SUM(IF(ISNUMBER(K93:K102),K93:K102,SUMIF(codes[code],K93:K102,codes[forfait])))+SUM(COUNTIF(JF,$C93:$C102))*JFHN</f>
        <v>0</v>
      </c>
      <c r="L103" s="40">
        <f t="array" ref="L103">SUM(IF(ISNUMBER(L93:L102),L93:L102,SUMIF(codes[code],L93:L102,codes[forfait])))+SUM(COUNTIF(JF,$C93:$C102))*JFHN</f>
        <v>0</v>
      </c>
      <c r="M103" s="40">
        <f t="array" ref="M103">SUM(IF(ISNUMBER(M93:M102),M93:M102,SUMIF(codes[code],M93:M102,codes[forfait])))+SUM(COUNTIF(JF,$C93:$C102))*JFHN</f>
        <v>0</v>
      </c>
      <c r="N103" s="40">
        <f t="array" ref="N103">SUM(IF(ISNUMBER(N93:N102),N93:N102,SUMIF(codes[code],N93:N102,codes[forfait])))+SUM(COUNTIF(JF,$C93:$C102))*JFHN</f>
        <v>0</v>
      </c>
      <c r="O103" s="40">
        <f t="array" ref="O103">SUM(IF(ISNUMBER(O93:O102),O93:O102,SUMIF(codes[code],O93:O102,codes[forfait])))+SUM(COUNTIF(JF,$C93:$C102))*JFHN</f>
        <v>0</v>
      </c>
      <c r="P103" s="40">
        <f t="array" ref="P103">SUM(IF(ISNUMBER(P93:P102),P93:P102,SUMIF(codes[code],P93:P102,codes[forfait])))+SUM(COUNTIF(JF,$C93:$C102))*JFHN</f>
        <v>0</v>
      </c>
      <c r="Q103" s="40">
        <f t="array" ref="Q103">SUM(IF(ISNUMBER(Q93:Q102),Q93:Q102,SUMIF(codes[code],Q93:Q102,codes[forfait])))+SUM(COUNTIF(JF,$C93:$C102))*JFHN</f>
        <v>0</v>
      </c>
      <c r="R103" s="40">
        <f t="array" ref="R103">SUM(IF(ISNUMBER(R93:R102),R93:R102,SUMIF(codes[code],R93:R102,codes[forfait])))+SUM(COUNTIF(JF,$C93:$C102))*JFHN</f>
        <v>0</v>
      </c>
      <c r="S103" s="40">
        <f t="array" ref="S103">SUM(IF(ISNUMBER(S93:S102),S93:S102,SUMIF(codes[code],S93:S102,codes[forfait])))+SUM(COUNTIF(JF,$C93:$C102))*JFHN</f>
        <v>0</v>
      </c>
      <c r="T103" s="47">
        <f t="shared" ref="T103:T105" si="35">SUM(E103:S103)</f>
        <v>0</v>
      </c>
    </row>
    <row r="104" spans="1:20" x14ac:dyDescent="0.25">
      <c r="A104" s="11">
        <f>IF(ISNUMBER(Tablo[[#This Row],[JOUR]]),DATE(YEAR(Tablo[[#This Row],[JOUR]]),MONTH(Tablo[[#This Row],[JOUR]])+1,0),A103)</f>
        <v>42794</v>
      </c>
      <c r="B104" s="12">
        <f>IF(ISNUMBER(Tablo[[#This Row],[JOUR]]),INT(MOD(INT((Tablo[[#This Row],[JOUR]]-2)/7)+3/5,52+5/28))+1,B103)</f>
        <v>8</v>
      </c>
      <c r="C104" s="35" t="s">
        <v>17</v>
      </c>
      <c r="D104" s="35"/>
      <c r="E104" s="40">
        <f t="array" ref="E104">MIN(SUM(IF(ISNUMBER(E93:E102),E93:E102,SUMIF(codes[code],E93:E102,codes[calcul_HS])))+SUM(COUNTIF(JF,$C93:$C102))*JFHS,sem)</f>
        <v>0</v>
      </c>
      <c r="F104" s="40">
        <f t="array" ref="F104">MIN(SUM(IF(ISNUMBER(F93:F102),F93:F102,SUMIF(codes[code],F93:F102,codes[calcul_HS])))+SUM(COUNTIF(JF,$C93:$C102))*JFHS,sem)</f>
        <v>0</v>
      </c>
      <c r="G104" s="40">
        <f t="array" ref="G104">MIN(SUM(IF(ISNUMBER(G93:G102),G93:G102,SUMIF(codes[code],G93:G102,codes[calcul_HS])))+SUM(COUNTIF(JF,$C93:$C102))*JFHS,sem)</f>
        <v>0</v>
      </c>
      <c r="H104" s="40">
        <f t="array" ref="H104">MIN(SUM(IF(ISNUMBER(H93:H102),H93:H102,SUMIF(codes[code],H93:H102,codes[calcul_HS])))+SUM(COUNTIF(JF,$C93:$C102))*JFHS,sem)</f>
        <v>0</v>
      </c>
      <c r="I104" s="40">
        <f t="array" ref="I104">MIN(SUM(IF(ISNUMBER(I93:I102),I93:I102,SUMIF(codes[code],I93:I102,codes[calcul_HS])))+SUM(COUNTIF(JF,$C93:$C102))*JFHS,sem)</f>
        <v>0</v>
      </c>
      <c r="J104" s="40">
        <f t="array" ref="J104">MIN(SUM(IF(ISNUMBER(J93:J102),J93:J102,SUMIF(codes[code],J93:J102,codes[calcul_HS])))+SUM(COUNTIF(JF,$C93:$C102))*JFHS,sem)</f>
        <v>0</v>
      </c>
      <c r="K104" s="40">
        <f t="array" ref="K104">MIN(SUM(IF(ISNUMBER(K93:K102),K93:K102,SUMIF(codes[code],K93:K102,codes[calcul_HS])))+SUM(COUNTIF(JF,$C93:$C102))*JFHS,sem)</f>
        <v>0</v>
      </c>
      <c r="L104" s="40">
        <f t="array" ref="L104">MIN(SUM(IF(ISNUMBER(L93:L102),L93:L102,SUMIF(codes[code],L93:L102,codes[calcul_HS])))+SUM(COUNTIF(JF,$C93:$C102))*JFHS,sem)</f>
        <v>0</v>
      </c>
      <c r="M104" s="40">
        <f t="array" ref="M104">MIN(SUM(IF(ISNUMBER(M93:M102),M93:M102,SUMIF(codes[code],M93:M102,codes[calcul_HS])))+SUM(COUNTIF(JF,$C93:$C102))*JFHS,sem)</f>
        <v>0</v>
      </c>
      <c r="N104" s="40">
        <f t="array" ref="N104">MIN(SUM(IF(ISNUMBER(N93:N102),N93:N102,SUMIF(codes[code],N93:N102,codes[calcul_HS])))+SUM(COUNTIF(JF,$C93:$C102))*JFHS,sem)</f>
        <v>0</v>
      </c>
      <c r="O104" s="40">
        <f t="array" ref="O104">MIN(SUM(IF(ISNUMBER(O93:O102),O93:O102,SUMIF(codes[code],O93:O102,codes[calcul_HS])))+SUM(COUNTIF(JF,$C93:$C102))*JFHS,sem)</f>
        <v>0</v>
      </c>
      <c r="P104" s="40">
        <f t="array" ref="P104">MIN(SUM(IF(ISNUMBER(P93:P102),P93:P102,SUMIF(codes[code],P93:P102,codes[calcul_HS])))+SUM(COUNTIF(JF,$C93:$C102))*JFHS,sem)</f>
        <v>0</v>
      </c>
      <c r="Q104" s="40">
        <f t="array" ref="Q104">MIN(SUM(IF(ISNUMBER(Q93:Q102),Q93:Q102,SUMIF(codes[code],Q93:Q102,codes[calcul_HS])))+SUM(COUNTIF(JF,$C93:$C102))*JFHS,sem)</f>
        <v>0</v>
      </c>
      <c r="R104" s="40">
        <f t="array" ref="R104">MIN(SUM(IF(ISNUMBER(R93:R102),R93:R102,SUMIF(codes[code],R93:R102,codes[calcul_HS])))+SUM(COUNTIF(JF,$C93:$C102))*JFHS,sem)</f>
        <v>0</v>
      </c>
      <c r="S104" s="40">
        <f t="array" ref="S104">MIN(SUM(IF(ISNUMBER(S93:S102),S93:S102,SUMIF(codes[code],S93:S102,codes[calcul_HS])))+SUM(COUNTIF(JF,$C93:$C102))*JFHS,sem)</f>
        <v>0</v>
      </c>
      <c r="T104" s="47">
        <f t="shared" si="35"/>
        <v>0</v>
      </c>
    </row>
    <row r="105" spans="1:20" ht="13" thickBot="1" x14ac:dyDescent="0.3">
      <c r="A105" s="13">
        <f>IF(ISNUMBER(Tablo[[#This Row],[JOUR]]),DATE(YEAR(Tablo[[#This Row],[JOUR]]),MONTH(Tablo[[#This Row],[JOUR]])+1,0),A104)</f>
        <v>42794</v>
      </c>
      <c r="B105" s="14">
        <f>IF(ISNUMBER(Tablo[[#This Row],[JOUR]]),INT(MOD(INT((Tablo[[#This Row],[JOUR]]-2)/7)+3/5,52+5/28))+1,B104)</f>
        <v>8</v>
      </c>
      <c r="C105" s="36" t="s">
        <v>18</v>
      </c>
      <c r="D105" s="36"/>
      <c r="E105" s="41">
        <f t="array" ref="E105">MAX(0,SUM(IF(ISNUMBER(E93:E102),E93:E102,SUMIF(codes[code],E93:E102,codes[calcul_HS])))+SUM(COUNTIF(JF,$C93:$C102))*JFHS-sem)</f>
        <v>0</v>
      </c>
      <c r="F105" s="41">
        <f t="array" ref="F105">MAX(0,SUM(IF(ISNUMBER(F93:F102),F93:F102,SUMIF(codes[code],F93:F102,codes[calcul_HS])))+SUM(COUNTIF(JF,$C93:$C102))*JFHS-sem)</f>
        <v>0</v>
      </c>
      <c r="G105" s="41">
        <f t="array" ref="G105">MAX(0,SUM(IF(ISNUMBER(G93:G102),G93:G102,SUMIF(codes[code],G93:G102,codes[calcul_HS])))+SUM(COUNTIF(JF,$C93:$C102))*JFHS-sem)</f>
        <v>0</v>
      </c>
      <c r="H105" s="41">
        <f t="array" ref="H105">MAX(0,SUM(IF(ISNUMBER(H93:H102),H93:H102,SUMIF(codes[code],H93:H102,codes[calcul_HS])))+SUM(COUNTIF(JF,$C93:$C102))*JFHS-sem)</f>
        <v>0</v>
      </c>
      <c r="I105" s="41">
        <f t="array" ref="I105">MAX(0,SUM(IF(ISNUMBER(I93:I102),I93:I102,SUMIF(codes[code],I93:I102,codes[calcul_HS])))+SUM(COUNTIF(JF,$C93:$C102))*JFHS-sem)</f>
        <v>0</v>
      </c>
      <c r="J105" s="41">
        <f t="array" ref="J105">MAX(0,SUM(IF(ISNUMBER(J93:J102),J93:J102,SUMIF(codes[code],J93:J102,codes[calcul_HS])))+SUM(COUNTIF(JF,$C93:$C102))*JFHS-sem)</f>
        <v>0</v>
      </c>
      <c r="K105" s="41">
        <f t="array" ref="K105">MAX(0,SUM(IF(ISNUMBER(K93:K102),K93:K102,SUMIF(codes[code],K93:K102,codes[calcul_HS])))+SUM(COUNTIF(JF,$C93:$C102))*JFHS-sem)</f>
        <v>0</v>
      </c>
      <c r="L105" s="41">
        <f t="array" ref="L105">MAX(0,SUM(IF(ISNUMBER(L93:L102),L93:L102,SUMIF(codes[code],L93:L102,codes[calcul_HS])))+SUM(COUNTIF(JF,$C93:$C102))*JFHS-sem)</f>
        <v>0</v>
      </c>
      <c r="M105" s="41">
        <f t="array" ref="M105">MAX(0,SUM(IF(ISNUMBER(M93:M102),M93:M102,SUMIF(codes[code],M93:M102,codes[calcul_HS])))+SUM(COUNTIF(JF,$C93:$C102))*JFHS-sem)</f>
        <v>0</v>
      </c>
      <c r="N105" s="41">
        <f t="array" ref="N105">MAX(0,SUM(IF(ISNUMBER(N93:N102),N93:N102,SUMIF(codes[code],N93:N102,codes[calcul_HS])))+SUM(COUNTIF(JF,$C93:$C102))*JFHS-sem)</f>
        <v>0</v>
      </c>
      <c r="O105" s="41">
        <f t="array" ref="O105">MAX(0,SUM(IF(ISNUMBER(O93:O102),O93:O102,SUMIF(codes[code],O93:O102,codes[calcul_HS])))+SUM(COUNTIF(JF,$C93:$C102))*JFHS-sem)</f>
        <v>0</v>
      </c>
      <c r="P105" s="41">
        <f t="array" ref="P105">MAX(0,SUM(IF(ISNUMBER(P93:P102),P93:P102,SUMIF(codes[code],P93:P102,codes[calcul_HS])))+SUM(COUNTIF(JF,$C93:$C102))*JFHS-sem)</f>
        <v>0</v>
      </c>
      <c r="Q105" s="41">
        <f t="array" ref="Q105">MAX(0,SUM(IF(ISNUMBER(Q93:Q102),Q93:Q102,SUMIF(codes[code],Q93:Q102,codes[calcul_HS])))+SUM(COUNTIF(JF,$C93:$C102))*JFHS-sem)</f>
        <v>0</v>
      </c>
      <c r="R105" s="41">
        <f t="array" ref="R105">MAX(0,SUM(IF(ISNUMBER(R93:R102),R93:R102,SUMIF(codes[code],R93:R102,codes[calcul_HS])))+SUM(COUNTIF(JF,$C93:$C102))*JFHS-sem)</f>
        <v>0</v>
      </c>
      <c r="S105" s="41">
        <f t="array" ref="S105">MAX(0,SUM(IF(ISNUMBER(S93:S102),S93:S102,SUMIF(codes[code],S93:S102,codes[calcul_HS])))+SUM(COUNTIF(JF,$C93:$C102))*JFHS-sem)</f>
        <v>0</v>
      </c>
      <c r="T105" s="48">
        <f t="shared" si="35"/>
        <v>0</v>
      </c>
    </row>
    <row r="106" spans="1:20" x14ac:dyDescent="0.25">
      <c r="A106" s="11">
        <f>IF(ISNUMBER(Tablo[[#This Row],[JOUR]]),DATE(YEAR(Tablo[[#This Row],[JOUR]]),MONTH(Tablo[[#This Row],[JOUR]])+1,0),A105)</f>
        <v>42794</v>
      </c>
      <c r="B106" s="12">
        <f>IF(ISNUMBER(Tablo[[#This Row],[JOUR]]),INT(MOD(INT((Tablo[[#This Row],[JOUR]]-2)/7)+3/5,52+5/28))+1,B105)</f>
        <v>9</v>
      </c>
      <c r="C106" s="35">
        <f t="shared" ref="C106" si="36">C93+7</f>
        <v>42793</v>
      </c>
      <c r="D106" s="34" t="s">
        <v>55</v>
      </c>
      <c r="E106" s="54"/>
      <c r="F106" s="54"/>
      <c r="G106" s="54"/>
      <c r="H106" s="54"/>
      <c r="I106" s="54"/>
      <c r="J106" s="54"/>
      <c r="K106" s="54"/>
      <c r="L106" s="54"/>
      <c r="M106" s="54"/>
      <c r="N106" s="54"/>
      <c r="O106" s="54"/>
      <c r="P106" s="54"/>
      <c r="Q106" s="54"/>
      <c r="R106" s="54"/>
      <c r="S106" s="55"/>
      <c r="T106" s="56"/>
    </row>
    <row r="107" spans="1:20" x14ac:dyDescent="0.25">
      <c r="A107" s="11">
        <f>IF(ISNUMBER(Tablo[[#This Row],[JOUR]]),DATE(YEAR(Tablo[[#This Row],[JOUR]]),MONTH(Tablo[[#This Row],[JOUR]])+1,0),A106)</f>
        <v>42794</v>
      </c>
      <c r="B107" s="12">
        <f>IF(ISNUMBER(Tablo[[#This Row],[JOUR]]),INT(MOD(INT((Tablo[[#This Row],[JOUR]]-2)/7)+3/5,52+5/28))+1,B106)</f>
        <v>9</v>
      </c>
      <c r="C107" s="53"/>
      <c r="D107" s="53" t="s">
        <v>56</v>
      </c>
      <c r="E107" s="54"/>
      <c r="F107" s="54"/>
      <c r="G107" s="54"/>
      <c r="H107" s="54"/>
      <c r="I107" s="54"/>
      <c r="J107" s="54"/>
      <c r="K107" s="54"/>
      <c r="L107" s="54"/>
      <c r="M107" s="54"/>
      <c r="N107" s="54"/>
      <c r="O107" s="54"/>
      <c r="P107" s="54"/>
      <c r="Q107" s="54"/>
      <c r="R107" s="54"/>
      <c r="S107" s="55"/>
      <c r="T107" s="56"/>
    </row>
    <row r="108" spans="1:20" x14ac:dyDescent="0.25">
      <c r="A108" s="11">
        <f>IF(ISNUMBER(Tablo[[#This Row],[JOUR]]),DATE(YEAR(Tablo[[#This Row],[JOUR]]),MONTH(Tablo[[#This Row],[JOUR]])+1,0),A107)</f>
        <v>42794</v>
      </c>
      <c r="B108" s="12">
        <f>IF(ISNUMBER(Tablo[[#This Row],[JOUR]]),INT(MOD(INT((Tablo[[#This Row],[JOUR]]-2)/7)+3/5,52+5/28))+1,B107)</f>
        <v>9</v>
      </c>
      <c r="C108" s="35">
        <f t="shared" ref="C108" si="37">C106+1</f>
        <v>42794</v>
      </c>
      <c r="D108" s="35" t="s">
        <v>55</v>
      </c>
      <c r="E108" s="54"/>
      <c r="F108" s="54"/>
      <c r="G108" s="54"/>
      <c r="H108" s="54"/>
      <c r="I108" s="54"/>
      <c r="J108" s="54"/>
      <c r="K108" s="54"/>
      <c r="L108" s="54"/>
      <c r="M108" s="54"/>
      <c r="N108" s="54"/>
      <c r="O108" s="54"/>
      <c r="P108" s="54"/>
      <c r="Q108" s="54"/>
      <c r="R108" s="54"/>
      <c r="S108" s="55"/>
      <c r="T108" s="56"/>
    </row>
    <row r="109" spans="1:20" x14ac:dyDescent="0.25">
      <c r="A109" s="11">
        <f>IF(ISNUMBER(Tablo[[#This Row],[JOUR]]),DATE(YEAR(Tablo[[#This Row],[JOUR]]),MONTH(Tablo[[#This Row],[JOUR]])+1,0),A108)</f>
        <v>42794</v>
      </c>
      <c r="B109" s="12">
        <f>IF(ISNUMBER(Tablo[[#This Row],[JOUR]]),INT(MOD(INT((Tablo[[#This Row],[JOUR]]-2)/7)+3/5,52+5/28))+1,B108)</f>
        <v>9</v>
      </c>
      <c r="C109" s="53"/>
      <c r="D109" s="53" t="s">
        <v>56</v>
      </c>
      <c r="E109" s="54"/>
      <c r="F109" s="54"/>
      <c r="G109" s="54"/>
      <c r="H109" s="54"/>
      <c r="I109" s="54"/>
      <c r="J109" s="54"/>
      <c r="K109" s="54"/>
      <c r="L109" s="54"/>
      <c r="M109" s="54"/>
      <c r="N109" s="54"/>
      <c r="O109" s="54"/>
      <c r="P109" s="54"/>
      <c r="Q109" s="54"/>
      <c r="R109" s="54"/>
      <c r="S109" s="55"/>
      <c r="T109" s="56"/>
    </row>
    <row r="110" spans="1:20" x14ac:dyDescent="0.25">
      <c r="A110" s="11">
        <f>IF(ISNUMBER(Tablo[[#This Row],[JOUR]]),DATE(YEAR(Tablo[[#This Row],[JOUR]]),MONTH(Tablo[[#This Row],[JOUR]])+1,0),A109)</f>
        <v>42825</v>
      </c>
      <c r="B110" s="12">
        <f>IF(ISNUMBER(Tablo[[#This Row],[JOUR]]),INT(MOD(INT((Tablo[[#This Row],[JOUR]]-2)/7)+3/5,52+5/28))+1,B109)</f>
        <v>9</v>
      </c>
      <c r="C110" s="35">
        <f t="shared" ref="C110" si="38">C108+1</f>
        <v>42795</v>
      </c>
      <c r="D110" s="35" t="s">
        <v>55</v>
      </c>
      <c r="E110" s="54"/>
      <c r="F110" s="54"/>
      <c r="G110" s="54"/>
      <c r="H110" s="54"/>
      <c r="I110" s="54"/>
      <c r="J110" s="54"/>
      <c r="K110" s="54"/>
      <c r="L110" s="54"/>
      <c r="M110" s="54"/>
      <c r="N110" s="54"/>
      <c r="O110" s="54"/>
      <c r="P110" s="54"/>
      <c r="Q110" s="54"/>
      <c r="R110" s="54"/>
      <c r="S110" s="55"/>
      <c r="T110" s="56"/>
    </row>
    <row r="111" spans="1:20" x14ac:dyDescent="0.25">
      <c r="A111" s="11">
        <f>IF(ISNUMBER(Tablo[[#This Row],[JOUR]]),DATE(YEAR(Tablo[[#This Row],[JOUR]]),MONTH(Tablo[[#This Row],[JOUR]])+1,0),A110)</f>
        <v>42825</v>
      </c>
      <c r="B111" s="12">
        <f>IF(ISNUMBER(Tablo[[#This Row],[JOUR]]),INT(MOD(INT((Tablo[[#This Row],[JOUR]]-2)/7)+3/5,52+5/28))+1,B110)</f>
        <v>9</v>
      </c>
      <c r="C111" s="53"/>
      <c r="D111" s="53" t="s">
        <v>56</v>
      </c>
      <c r="E111" s="54"/>
      <c r="F111" s="54"/>
      <c r="G111" s="54"/>
      <c r="H111" s="54"/>
      <c r="I111" s="54"/>
      <c r="J111" s="54"/>
      <c r="K111" s="54"/>
      <c r="L111" s="54"/>
      <c r="M111" s="54"/>
      <c r="N111" s="54"/>
      <c r="O111" s="54"/>
      <c r="P111" s="54"/>
      <c r="Q111" s="54"/>
      <c r="R111" s="54"/>
      <c r="S111" s="55"/>
      <c r="T111" s="56"/>
    </row>
    <row r="112" spans="1:20" x14ac:dyDescent="0.25">
      <c r="A112" s="11">
        <f>IF(ISNUMBER(Tablo[[#This Row],[JOUR]]),DATE(YEAR(Tablo[[#This Row],[JOUR]]),MONTH(Tablo[[#This Row],[JOUR]])+1,0),A111)</f>
        <v>42825</v>
      </c>
      <c r="B112" s="12">
        <f>IF(ISNUMBER(Tablo[[#This Row],[JOUR]]),INT(MOD(INT((Tablo[[#This Row],[JOUR]]-2)/7)+3/5,52+5/28))+1,B111)</f>
        <v>9</v>
      </c>
      <c r="C112" s="35">
        <f t="shared" ref="C112" si="39">C110+1</f>
        <v>42796</v>
      </c>
      <c r="D112" s="35" t="s">
        <v>55</v>
      </c>
      <c r="E112" s="54"/>
      <c r="F112" s="54"/>
      <c r="G112" s="54"/>
      <c r="H112" s="54"/>
      <c r="I112" s="54"/>
      <c r="J112" s="54"/>
      <c r="K112" s="54"/>
      <c r="L112" s="54"/>
      <c r="M112" s="54"/>
      <c r="N112" s="54"/>
      <c r="O112" s="54"/>
      <c r="P112" s="54"/>
      <c r="Q112" s="54"/>
      <c r="R112" s="54"/>
      <c r="S112" s="55"/>
      <c r="T112" s="56"/>
    </row>
    <row r="113" spans="1:20" x14ac:dyDescent="0.25">
      <c r="A113" s="11">
        <f>IF(ISNUMBER(Tablo[[#This Row],[JOUR]]),DATE(YEAR(Tablo[[#This Row],[JOUR]]),MONTH(Tablo[[#This Row],[JOUR]])+1,0),A112)</f>
        <v>42825</v>
      </c>
      <c r="B113" s="12">
        <f>IF(ISNUMBER(Tablo[[#This Row],[JOUR]]),INT(MOD(INT((Tablo[[#This Row],[JOUR]]-2)/7)+3/5,52+5/28))+1,B112)</f>
        <v>9</v>
      </c>
      <c r="C113" s="53"/>
      <c r="D113" s="53" t="s">
        <v>56</v>
      </c>
      <c r="E113" s="54"/>
      <c r="F113" s="54"/>
      <c r="G113" s="54"/>
      <c r="H113" s="54"/>
      <c r="I113" s="54"/>
      <c r="J113" s="54"/>
      <c r="K113" s="54"/>
      <c r="L113" s="54"/>
      <c r="M113" s="54"/>
      <c r="N113" s="54"/>
      <c r="O113" s="54"/>
      <c r="P113" s="54"/>
      <c r="Q113" s="54"/>
      <c r="R113" s="54"/>
      <c r="S113" s="55"/>
      <c r="T113" s="56"/>
    </row>
    <row r="114" spans="1:20" x14ac:dyDescent="0.25">
      <c r="A114" s="11">
        <f>IF(ISNUMBER(Tablo[[#This Row],[JOUR]]),DATE(YEAR(Tablo[[#This Row],[JOUR]]),MONTH(Tablo[[#This Row],[JOUR]])+1,0),A113)</f>
        <v>42825</v>
      </c>
      <c r="B114" s="12">
        <f>IF(ISNUMBER(Tablo[[#This Row],[JOUR]]),INT(MOD(INT((Tablo[[#This Row],[JOUR]]-2)/7)+3/5,52+5/28))+1,B113)</f>
        <v>9</v>
      </c>
      <c r="C114" s="35">
        <f t="shared" ref="C114" si="40">C112+1</f>
        <v>42797</v>
      </c>
      <c r="D114" s="35" t="s">
        <v>55</v>
      </c>
      <c r="E114" s="54"/>
      <c r="F114" s="54"/>
      <c r="G114" s="54"/>
      <c r="H114" s="54"/>
      <c r="I114" s="54"/>
      <c r="J114" s="54"/>
      <c r="K114" s="54"/>
      <c r="L114" s="54"/>
      <c r="M114" s="54"/>
      <c r="N114" s="54"/>
      <c r="O114" s="54"/>
      <c r="P114" s="54"/>
      <c r="Q114" s="54"/>
      <c r="R114" s="54"/>
      <c r="S114" s="55"/>
      <c r="T114" s="56"/>
    </row>
    <row r="115" spans="1:20" x14ac:dyDescent="0.25">
      <c r="A115" s="11">
        <f>IF(ISNUMBER(Tablo[[#This Row],[JOUR]]),DATE(YEAR(Tablo[[#This Row],[JOUR]]),MONTH(Tablo[[#This Row],[JOUR]])+1,0),A114)</f>
        <v>42825</v>
      </c>
      <c r="B115" s="12">
        <f>IF(ISNUMBER(Tablo[[#This Row],[JOUR]]),INT(MOD(INT((Tablo[[#This Row],[JOUR]]-2)/7)+3/5,52+5/28))+1,B114)</f>
        <v>9</v>
      </c>
      <c r="C115" s="53"/>
      <c r="D115" s="53" t="s">
        <v>56</v>
      </c>
      <c r="E115" s="54"/>
      <c r="F115" s="54"/>
      <c r="G115" s="54"/>
      <c r="H115" s="54"/>
      <c r="I115" s="54"/>
      <c r="J115" s="54"/>
      <c r="K115" s="54"/>
      <c r="L115" s="54"/>
      <c r="M115" s="54"/>
      <c r="N115" s="54"/>
      <c r="O115" s="54"/>
      <c r="P115" s="54"/>
      <c r="Q115" s="54"/>
      <c r="R115" s="54"/>
      <c r="S115" s="55"/>
      <c r="T115" s="56"/>
    </row>
    <row r="116" spans="1:20" x14ac:dyDescent="0.25">
      <c r="A116" s="11">
        <f>IF(ISNUMBER(Tablo[[#This Row],[JOUR]]),DATE(YEAR(Tablo[[#This Row],[JOUR]]),MONTH(Tablo[[#This Row],[JOUR]])+1,0),A115)</f>
        <v>42825</v>
      </c>
      <c r="B116" s="12">
        <f>IF(ISNUMBER(Tablo[[#This Row],[JOUR]]),INT(MOD(INT((Tablo[[#This Row],[JOUR]]-2)/7)+3/5,52+5/28))+1,B115)</f>
        <v>9</v>
      </c>
      <c r="C116" s="35" t="s">
        <v>16</v>
      </c>
      <c r="D116" s="35"/>
      <c r="E116" s="40">
        <f t="array" ref="E116">SUM(IF(ISNUMBER(E106:E115),E106:E115,SUMIF(codes[code],E106:E115,codes[forfait])))+SUM(COUNTIF(JF,$C106:$C115))*JFHN</f>
        <v>0</v>
      </c>
      <c r="F116" s="40">
        <f t="array" ref="F116">SUM(IF(ISNUMBER(F106:F115),F106:F115,SUMIF(codes[code],F106:F115,codes[forfait])))+SUM(COUNTIF(JF,$C106:$C115))*JFHN</f>
        <v>0</v>
      </c>
      <c r="G116" s="40">
        <f t="array" ref="G116">SUM(IF(ISNUMBER(G106:G115),G106:G115,SUMIF(codes[code],G106:G115,codes[forfait])))+SUM(COUNTIF(JF,$C106:$C115))*JFHN</f>
        <v>0</v>
      </c>
      <c r="H116" s="40">
        <f t="array" ref="H116">SUM(IF(ISNUMBER(H106:H115),H106:H115,SUMIF(codes[code],H106:H115,codes[forfait])))+SUM(COUNTIF(JF,$C106:$C115))*JFHN</f>
        <v>0</v>
      </c>
      <c r="I116" s="40">
        <f t="array" ref="I116">SUM(IF(ISNUMBER(I106:I115),I106:I115,SUMIF(codes[code],I106:I115,codes[forfait])))+SUM(COUNTIF(JF,$C106:$C115))*JFHN</f>
        <v>0</v>
      </c>
      <c r="J116" s="40">
        <f t="array" ref="J116">SUM(IF(ISNUMBER(J106:J115),J106:J115,SUMIF(codes[code],J106:J115,codes[forfait])))+SUM(COUNTIF(JF,$C106:$C115))*JFHN</f>
        <v>0</v>
      </c>
      <c r="K116" s="40">
        <f t="array" ref="K116">SUM(IF(ISNUMBER(K106:K115),K106:K115,SUMIF(codes[code],K106:K115,codes[forfait])))+SUM(COUNTIF(JF,$C106:$C115))*JFHN</f>
        <v>0</v>
      </c>
      <c r="L116" s="40">
        <f t="array" ref="L116">SUM(IF(ISNUMBER(L106:L115),L106:L115,SUMIF(codes[code],L106:L115,codes[forfait])))+SUM(COUNTIF(JF,$C106:$C115))*JFHN</f>
        <v>0</v>
      </c>
      <c r="M116" s="40">
        <f t="array" ref="M116">SUM(IF(ISNUMBER(M106:M115),M106:M115,SUMIF(codes[code],M106:M115,codes[forfait])))+SUM(COUNTIF(JF,$C106:$C115))*JFHN</f>
        <v>0</v>
      </c>
      <c r="N116" s="40">
        <f t="array" ref="N116">SUM(IF(ISNUMBER(N106:N115),N106:N115,SUMIF(codes[code],N106:N115,codes[forfait])))+SUM(COUNTIF(JF,$C106:$C115))*JFHN</f>
        <v>0</v>
      </c>
      <c r="O116" s="40">
        <f t="array" ref="O116">SUM(IF(ISNUMBER(O106:O115),O106:O115,SUMIF(codes[code],O106:O115,codes[forfait])))+SUM(COUNTIF(JF,$C106:$C115))*JFHN</f>
        <v>0</v>
      </c>
      <c r="P116" s="40">
        <f t="array" ref="P116">SUM(IF(ISNUMBER(P106:P115),P106:P115,SUMIF(codes[code],P106:P115,codes[forfait])))+SUM(COUNTIF(JF,$C106:$C115))*JFHN</f>
        <v>0</v>
      </c>
      <c r="Q116" s="40">
        <f t="array" ref="Q116">SUM(IF(ISNUMBER(Q106:Q115),Q106:Q115,SUMIF(codes[code],Q106:Q115,codes[forfait])))+SUM(COUNTIF(JF,$C106:$C115))*JFHN</f>
        <v>0</v>
      </c>
      <c r="R116" s="40">
        <f t="array" ref="R116">SUM(IF(ISNUMBER(R106:R115),R106:R115,SUMIF(codes[code],R106:R115,codes[forfait])))+SUM(COUNTIF(JF,$C106:$C115))*JFHN</f>
        <v>0</v>
      </c>
      <c r="S116" s="40">
        <f t="array" ref="S116">SUM(IF(ISNUMBER(S106:S115),S106:S115,SUMIF(codes[code],S106:S115,codes[forfait])))+SUM(COUNTIF(JF,$C106:$C115))*JFHN</f>
        <v>0</v>
      </c>
      <c r="T116" s="47">
        <f t="shared" ref="T116:T118" si="41">SUM(E116:S116)</f>
        <v>0</v>
      </c>
    </row>
    <row r="117" spans="1:20" x14ac:dyDescent="0.25">
      <c r="A117" s="11">
        <f>IF(ISNUMBER(Tablo[[#This Row],[JOUR]]),DATE(YEAR(Tablo[[#This Row],[JOUR]]),MONTH(Tablo[[#This Row],[JOUR]])+1,0),A116)</f>
        <v>42825</v>
      </c>
      <c r="B117" s="12">
        <f>IF(ISNUMBER(Tablo[[#This Row],[JOUR]]),INT(MOD(INT((Tablo[[#This Row],[JOUR]]-2)/7)+3/5,52+5/28))+1,B116)</f>
        <v>9</v>
      </c>
      <c r="C117" s="35" t="s">
        <v>17</v>
      </c>
      <c r="D117" s="35"/>
      <c r="E117" s="40">
        <f t="array" ref="E117">MIN(SUM(IF(ISNUMBER(E106:E115),E106:E115,SUMIF(codes[code],E106:E115,codes[calcul_HS])))+SUM(COUNTIF(JF,$C106:$C115))*JFHS,sem)</f>
        <v>0</v>
      </c>
      <c r="F117" s="40">
        <f t="array" ref="F117">MIN(SUM(IF(ISNUMBER(F106:F115),F106:F115,SUMIF(codes[code],F106:F115,codes[calcul_HS])))+SUM(COUNTIF(JF,$C106:$C115))*JFHS,sem)</f>
        <v>0</v>
      </c>
      <c r="G117" s="40">
        <f t="array" ref="G117">MIN(SUM(IF(ISNUMBER(G106:G115),G106:G115,SUMIF(codes[code],G106:G115,codes[calcul_HS])))+SUM(COUNTIF(JF,$C106:$C115))*JFHS,sem)</f>
        <v>0</v>
      </c>
      <c r="H117" s="40">
        <f t="array" ref="H117">MIN(SUM(IF(ISNUMBER(H106:H115),H106:H115,SUMIF(codes[code],H106:H115,codes[calcul_HS])))+SUM(COUNTIF(JF,$C106:$C115))*JFHS,sem)</f>
        <v>0</v>
      </c>
      <c r="I117" s="40">
        <f t="array" ref="I117">MIN(SUM(IF(ISNUMBER(I106:I115),I106:I115,SUMIF(codes[code],I106:I115,codes[calcul_HS])))+SUM(COUNTIF(JF,$C106:$C115))*JFHS,sem)</f>
        <v>0</v>
      </c>
      <c r="J117" s="40">
        <f t="array" ref="J117">MIN(SUM(IF(ISNUMBER(J106:J115),J106:J115,SUMIF(codes[code],J106:J115,codes[calcul_HS])))+SUM(COUNTIF(JF,$C106:$C115))*JFHS,sem)</f>
        <v>0</v>
      </c>
      <c r="K117" s="40">
        <f t="array" ref="K117">MIN(SUM(IF(ISNUMBER(K106:K115),K106:K115,SUMIF(codes[code],K106:K115,codes[calcul_HS])))+SUM(COUNTIF(JF,$C106:$C115))*JFHS,sem)</f>
        <v>0</v>
      </c>
      <c r="L117" s="40">
        <f t="array" ref="L117">MIN(SUM(IF(ISNUMBER(L106:L115),L106:L115,SUMIF(codes[code],L106:L115,codes[calcul_HS])))+SUM(COUNTIF(JF,$C106:$C115))*JFHS,sem)</f>
        <v>0</v>
      </c>
      <c r="M117" s="40">
        <f t="array" ref="M117">MIN(SUM(IF(ISNUMBER(M106:M115),M106:M115,SUMIF(codes[code],M106:M115,codes[calcul_HS])))+SUM(COUNTIF(JF,$C106:$C115))*JFHS,sem)</f>
        <v>0</v>
      </c>
      <c r="N117" s="40">
        <f t="array" ref="N117">MIN(SUM(IF(ISNUMBER(N106:N115),N106:N115,SUMIF(codes[code],N106:N115,codes[calcul_HS])))+SUM(COUNTIF(JF,$C106:$C115))*JFHS,sem)</f>
        <v>0</v>
      </c>
      <c r="O117" s="40">
        <f t="array" ref="O117">MIN(SUM(IF(ISNUMBER(O106:O115),O106:O115,SUMIF(codes[code],O106:O115,codes[calcul_HS])))+SUM(COUNTIF(JF,$C106:$C115))*JFHS,sem)</f>
        <v>0</v>
      </c>
      <c r="P117" s="40">
        <f t="array" ref="P117">MIN(SUM(IF(ISNUMBER(P106:P115),P106:P115,SUMIF(codes[code],P106:P115,codes[calcul_HS])))+SUM(COUNTIF(JF,$C106:$C115))*JFHS,sem)</f>
        <v>0</v>
      </c>
      <c r="Q117" s="40">
        <f t="array" ref="Q117">MIN(SUM(IF(ISNUMBER(Q106:Q115),Q106:Q115,SUMIF(codes[code],Q106:Q115,codes[calcul_HS])))+SUM(COUNTIF(JF,$C106:$C115))*JFHS,sem)</f>
        <v>0</v>
      </c>
      <c r="R117" s="40">
        <f t="array" ref="R117">MIN(SUM(IF(ISNUMBER(R106:R115),R106:R115,SUMIF(codes[code],R106:R115,codes[calcul_HS])))+SUM(COUNTIF(JF,$C106:$C115))*JFHS,sem)</f>
        <v>0</v>
      </c>
      <c r="S117" s="40">
        <f t="array" ref="S117">MIN(SUM(IF(ISNUMBER(S106:S115),S106:S115,SUMIF(codes[code],S106:S115,codes[calcul_HS])))+SUM(COUNTIF(JF,$C106:$C115))*JFHS,sem)</f>
        <v>0</v>
      </c>
      <c r="T117" s="47">
        <f t="shared" si="41"/>
        <v>0</v>
      </c>
    </row>
    <row r="118" spans="1:20" ht="13" thickBot="1" x14ac:dyDescent="0.3">
      <c r="A118" s="13">
        <f>IF(ISNUMBER(Tablo[[#This Row],[JOUR]]),DATE(YEAR(Tablo[[#This Row],[JOUR]]),MONTH(Tablo[[#This Row],[JOUR]])+1,0),A117)</f>
        <v>42825</v>
      </c>
      <c r="B118" s="14">
        <f>IF(ISNUMBER(Tablo[[#This Row],[JOUR]]),INT(MOD(INT((Tablo[[#This Row],[JOUR]]-2)/7)+3/5,52+5/28))+1,B117)</f>
        <v>9</v>
      </c>
      <c r="C118" s="36" t="s">
        <v>18</v>
      </c>
      <c r="D118" s="36"/>
      <c r="E118" s="41">
        <f t="array" ref="E118">MAX(0,SUM(IF(ISNUMBER(E106:E115),E106:E115,SUMIF(codes[code],E106:E115,codes[calcul_HS])))+SUM(COUNTIF(JF,$C106:$C115))*JFHS-sem)</f>
        <v>0</v>
      </c>
      <c r="F118" s="41">
        <f t="array" ref="F118">MAX(0,SUM(IF(ISNUMBER(F106:F115),F106:F115,SUMIF(codes[code],F106:F115,codes[calcul_HS])))+SUM(COUNTIF(JF,$C106:$C115))*JFHS-sem)</f>
        <v>0</v>
      </c>
      <c r="G118" s="41">
        <f t="array" ref="G118">MAX(0,SUM(IF(ISNUMBER(G106:G115),G106:G115,SUMIF(codes[code],G106:G115,codes[calcul_HS])))+SUM(COUNTIF(JF,$C106:$C115))*JFHS-sem)</f>
        <v>0</v>
      </c>
      <c r="H118" s="41">
        <f t="array" ref="H118">MAX(0,SUM(IF(ISNUMBER(H106:H115),H106:H115,SUMIF(codes[code],H106:H115,codes[calcul_HS])))+SUM(COUNTIF(JF,$C106:$C115))*JFHS-sem)</f>
        <v>0</v>
      </c>
      <c r="I118" s="41">
        <f t="array" ref="I118">MAX(0,SUM(IF(ISNUMBER(I106:I115),I106:I115,SUMIF(codes[code],I106:I115,codes[calcul_HS])))+SUM(COUNTIF(JF,$C106:$C115))*JFHS-sem)</f>
        <v>0</v>
      </c>
      <c r="J118" s="41">
        <f t="array" ref="J118">MAX(0,SUM(IF(ISNUMBER(J106:J115),J106:J115,SUMIF(codes[code],J106:J115,codes[calcul_HS])))+SUM(COUNTIF(JF,$C106:$C115))*JFHS-sem)</f>
        <v>0</v>
      </c>
      <c r="K118" s="41">
        <f t="array" ref="K118">MAX(0,SUM(IF(ISNUMBER(K106:K115),K106:K115,SUMIF(codes[code],K106:K115,codes[calcul_HS])))+SUM(COUNTIF(JF,$C106:$C115))*JFHS-sem)</f>
        <v>0</v>
      </c>
      <c r="L118" s="41">
        <f t="array" ref="L118">MAX(0,SUM(IF(ISNUMBER(L106:L115),L106:L115,SUMIF(codes[code],L106:L115,codes[calcul_HS])))+SUM(COUNTIF(JF,$C106:$C115))*JFHS-sem)</f>
        <v>0</v>
      </c>
      <c r="M118" s="41">
        <f t="array" ref="M118">MAX(0,SUM(IF(ISNUMBER(M106:M115),M106:M115,SUMIF(codes[code],M106:M115,codes[calcul_HS])))+SUM(COUNTIF(JF,$C106:$C115))*JFHS-sem)</f>
        <v>0</v>
      </c>
      <c r="N118" s="41">
        <f t="array" ref="N118">MAX(0,SUM(IF(ISNUMBER(N106:N115),N106:N115,SUMIF(codes[code],N106:N115,codes[calcul_HS])))+SUM(COUNTIF(JF,$C106:$C115))*JFHS-sem)</f>
        <v>0</v>
      </c>
      <c r="O118" s="41">
        <f t="array" ref="O118">MAX(0,SUM(IF(ISNUMBER(O106:O115),O106:O115,SUMIF(codes[code],O106:O115,codes[calcul_HS])))+SUM(COUNTIF(JF,$C106:$C115))*JFHS-sem)</f>
        <v>0</v>
      </c>
      <c r="P118" s="41">
        <f t="array" ref="P118">MAX(0,SUM(IF(ISNUMBER(P106:P115),P106:P115,SUMIF(codes[code],P106:P115,codes[calcul_HS])))+SUM(COUNTIF(JF,$C106:$C115))*JFHS-sem)</f>
        <v>0</v>
      </c>
      <c r="Q118" s="41">
        <f t="array" ref="Q118">MAX(0,SUM(IF(ISNUMBER(Q106:Q115),Q106:Q115,SUMIF(codes[code],Q106:Q115,codes[calcul_HS])))+SUM(COUNTIF(JF,$C106:$C115))*JFHS-sem)</f>
        <v>0</v>
      </c>
      <c r="R118" s="41">
        <f t="array" ref="R118">MAX(0,SUM(IF(ISNUMBER(R106:R115),R106:R115,SUMIF(codes[code],R106:R115,codes[calcul_HS])))+SUM(COUNTIF(JF,$C106:$C115))*JFHS-sem)</f>
        <v>0</v>
      </c>
      <c r="S118" s="41">
        <f t="array" ref="S118">MAX(0,SUM(IF(ISNUMBER(S106:S115),S106:S115,SUMIF(codes[code],S106:S115,codes[calcul_HS])))+SUM(COUNTIF(JF,$C106:$C115))*JFHS-sem)</f>
        <v>0</v>
      </c>
      <c r="T118" s="48">
        <f t="shared" si="41"/>
        <v>0</v>
      </c>
    </row>
    <row r="119" spans="1:20" x14ac:dyDescent="0.25">
      <c r="A119" s="11">
        <f>IF(ISNUMBER(Tablo[[#This Row],[JOUR]]),DATE(YEAR(Tablo[[#This Row],[JOUR]]),MONTH(Tablo[[#This Row],[JOUR]])+1,0),A118)</f>
        <v>42825</v>
      </c>
      <c r="B119" s="12">
        <f>IF(ISNUMBER(Tablo[[#This Row],[JOUR]]),INT(MOD(INT((Tablo[[#This Row],[JOUR]]-2)/7)+3/5,52+5/28))+1,B118)</f>
        <v>10</v>
      </c>
      <c r="C119" s="35">
        <f t="shared" ref="C119" si="42">C106+7</f>
        <v>42800</v>
      </c>
      <c r="D119" s="34" t="s">
        <v>55</v>
      </c>
      <c r="E119" s="54"/>
      <c r="F119" s="54"/>
      <c r="G119" s="54"/>
      <c r="H119" s="54"/>
      <c r="I119" s="54"/>
      <c r="J119" s="54"/>
      <c r="K119" s="54"/>
      <c r="L119" s="54"/>
      <c r="M119" s="54"/>
      <c r="N119" s="54"/>
      <c r="O119" s="54"/>
      <c r="P119" s="54"/>
      <c r="Q119" s="54"/>
      <c r="R119" s="54"/>
      <c r="S119" s="55"/>
      <c r="T119" s="56"/>
    </row>
    <row r="120" spans="1:20" x14ac:dyDescent="0.25">
      <c r="A120" s="11">
        <f>IF(ISNUMBER(Tablo[[#This Row],[JOUR]]),DATE(YEAR(Tablo[[#This Row],[JOUR]]),MONTH(Tablo[[#This Row],[JOUR]])+1,0),A119)</f>
        <v>42825</v>
      </c>
      <c r="B120" s="12">
        <f>IF(ISNUMBER(Tablo[[#This Row],[JOUR]]),INT(MOD(INT((Tablo[[#This Row],[JOUR]]-2)/7)+3/5,52+5/28))+1,B119)</f>
        <v>10</v>
      </c>
      <c r="C120" s="53"/>
      <c r="D120" s="53" t="s">
        <v>56</v>
      </c>
      <c r="E120" s="54"/>
      <c r="F120" s="54"/>
      <c r="G120" s="54"/>
      <c r="H120" s="54"/>
      <c r="I120" s="54"/>
      <c r="J120" s="54"/>
      <c r="K120" s="54"/>
      <c r="L120" s="54"/>
      <c r="M120" s="54"/>
      <c r="N120" s="54"/>
      <c r="O120" s="54"/>
      <c r="P120" s="54"/>
      <c r="Q120" s="54"/>
      <c r="R120" s="54"/>
      <c r="S120" s="55"/>
      <c r="T120" s="56"/>
    </row>
    <row r="121" spans="1:20" x14ac:dyDescent="0.25">
      <c r="A121" s="11">
        <f>IF(ISNUMBER(Tablo[[#This Row],[JOUR]]),DATE(YEAR(Tablo[[#This Row],[JOUR]]),MONTH(Tablo[[#This Row],[JOUR]])+1,0),A120)</f>
        <v>42825</v>
      </c>
      <c r="B121" s="12">
        <f>IF(ISNUMBER(Tablo[[#This Row],[JOUR]]),INT(MOD(INT((Tablo[[#This Row],[JOUR]]-2)/7)+3/5,52+5/28))+1,B120)</f>
        <v>10</v>
      </c>
      <c r="C121" s="35">
        <f t="shared" ref="C121" si="43">C119+1</f>
        <v>42801</v>
      </c>
      <c r="D121" s="35" t="s">
        <v>55</v>
      </c>
      <c r="E121" s="54"/>
      <c r="F121" s="54"/>
      <c r="G121" s="54"/>
      <c r="H121" s="54"/>
      <c r="I121" s="54"/>
      <c r="J121" s="54"/>
      <c r="K121" s="54"/>
      <c r="L121" s="54"/>
      <c r="M121" s="54"/>
      <c r="N121" s="54"/>
      <c r="O121" s="54"/>
      <c r="P121" s="54"/>
      <c r="Q121" s="54"/>
      <c r="R121" s="54"/>
      <c r="S121" s="55"/>
      <c r="T121" s="56"/>
    </row>
    <row r="122" spans="1:20" x14ac:dyDescent="0.25">
      <c r="A122" s="11">
        <f>IF(ISNUMBER(Tablo[[#This Row],[JOUR]]),DATE(YEAR(Tablo[[#This Row],[JOUR]]),MONTH(Tablo[[#This Row],[JOUR]])+1,0),A121)</f>
        <v>42825</v>
      </c>
      <c r="B122" s="12">
        <f>IF(ISNUMBER(Tablo[[#This Row],[JOUR]]),INT(MOD(INT((Tablo[[#This Row],[JOUR]]-2)/7)+3/5,52+5/28))+1,B121)</f>
        <v>10</v>
      </c>
      <c r="C122" s="53"/>
      <c r="D122" s="53" t="s">
        <v>56</v>
      </c>
      <c r="E122" s="54"/>
      <c r="F122" s="54"/>
      <c r="G122" s="54"/>
      <c r="H122" s="54"/>
      <c r="I122" s="54"/>
      <c r="J122" s="54"/>
      <c r="K122" s="54"/>
      <c r="L122" s="54"/>
      <c r="M122" s="54"/>
      <c r="N122" s="54"/>
      <c r="O122" s="54"/>
      <c r="P122" s="54"/>
      <c r="Q122" s="54"/>
      <c r="R122" s="54"/>
      <c r="S122" s="55"/>
      <c r="T122" s="56"/>
    </row>
    <row r="123" spans="1:20" x14ac:dyDescent="0.25">
      <c r="A123" s="11">
        <f>IF(ISNUMBER(Tablo[[#This Row],[JOUR]]),DATE(YEAR(Tablo[[#This Row],[JOUR]]),MONTH(Tablo[[#This Row],[JOUR]])+1,0),A122)</f>
        <v>42825</v>
      </c>
      <c r="B123" s="12">
        <f>IF(ISNUMBER(Tablo[[#This Row],[JOUR]]),INT(MOD(INT((Tablo[[#This Row],[JOUR]]-2)/7)+3/5,52+5/28))+1,B122)</f>
        <v>10</v>
      </c>
      <c r="C123" s="35">
        <f t="shared" ref="C123" si="44">C121+1</f>
        <v>42802</v>
      </c>
      <c r="D123" s="35" t="s">
        <v>55</v>
      </c>
      <c r="E123" s="54"/>
      <c r="F123" s="54"/>
      <c r="G123" s="54"/>
      <c r="H123" s="54"/>
      <c r="I123" s="54"/>
      <c r="J123" s="54"/>
      <c r="K123" s="54"/>
      <c r="L123" s="54"/>
      <c r="M123" s="54"/>
      <c r="N123" s="54"/>
      <c r="O123" s="54"/>
      <c r="P123" s="54"/>
      <c r="Q123" s="54"/>
      <c r="R123" s="54"/>
      <c r="S123" s="55"/>
      <c r="T123" s="56"/>
    </row>
    <row r="124" spans="1:20" x14ac:dyDescent="0.25">
      <c r="A124" s="11">
        <f>IF(ISNUMBER(Tablo[[#This Row],[JOUR]]),DATE(YEAR(Tablo[[#This Row],[JOUR]]),MONTH(Tablo[[#This Row],[JOUR]])+1,0),A123)</f>
        <v>42825</v>
      </c>
      <c r="B124" s="12">
        <f>IF(ISNUMBER(Tablo[[#This Row],[JOUR]]),INT(MOD(INT((Tablo[[#This Row],[JOUR]]-2)/7)+3/5,52+5/28))+1,B123)</f>
        <v>10</v>
      </c>
      <c r="C124" s="53"/>
      <c r="D124" s="53" t="s">
        <v>56</v>
      </c>
      <c r="E124" s="54"/>
      <c r="F124" s="54"/>
      <c r="G124" s="54"/>
      <c r="H124" s="54"/>
      <c r="I124" s="54"/>
      <c r="J124" s="54"/>
      <c r="K124" s="54"/>
      <c r="L124" s="54"/>
      <c r="M124" s="54"/>
      <c r="N124" s="54"/>
      <c r="O124" s="54"/>
      <c r="P124" s="54"/>
      <c r="Q124" s="54"/>
      <c r="R124" s="54"/>
      <c r="S124" s="55"/>
      <c r="T124" s="56"/>
    </row>
    <row r="125" spans="1:20" x14ac:dyDescent="0.25">
      <c r="A125" s="11">
        <f>IF(ISNUMBER(Tablo[[#This Row],[JOUR]]),DATE(YEAR(Tablo[[#This Row],[JOUR]]),MONTH(Tablo[[#This Row],[JOUR]])+1,0),A124)</f>
        <v>42825</v>
      </c>
      <c r="B125" s="12">
        <f>IF(ISNUMBER(Tablo[[#This Row],[JOUR]]),INT(MOD(INT((Tablo[[#This Row],[JOUR]]-2)/7)+3/5,52+5/28))+1,B124)</f>
        <v>10</v>
      </c>
      <c r="C125" s="35">
        <f t="shared" ref="C125" si="45">C123+1</f>
        <v>42803</v>
      </c>
      <c r="D125" s="35" t="s">
        <v>55</v>
      </c>
      <c r="E125" s="54"/>
      <c r="F125" s="54"/>
      <c r="G125" s="54"/>
      <c r="H125" s="54"/>
      <c r="I125" s="54"/>
      <c r="J125" s="54"/>
      <c r="K125" s="54"/>
      <c r="L125" s="54"/>
      <c r="M125" s="54"/>
      <c r="N125" s="54"/>
      <c r="O125" s="54"/>
      <c r="P125" s="54"/>
      <c r="Q125" s="54"/>
      <c r="R125" s="54"/>
      <c r="S125" s="55"/>
      <c r="T125" s="56"/>
    </row>
    <row r="126" spans="1:20" x14ac:dyDescent="0.25">
      <c r="A126" s="11">
        <f>IF(ISNUMBER(Tablo[[#This Row],[JOUR]]),DATE(YEAR(Tablo[[#This Row],[JOUR]]),MONTH(Tablo[[#This Row],[JOUR]])+1,0),A125)</f>
        <v>42825</v>
      </c>
      <c r="B126" s="12">
        <f>IF(ISNUMBER(Tablo[[#This Row],[JOUR]]),INT(MOD(INT((Tablo[[#This Row],[JOUR]]-2)/7)+3/5,52+5/28))+1,B125)</f>
        <v>10</v>
      </c>
      <c r="C126" s="53"/>
      <c r="D126" s="53" t="s">
        <v>56</v>
      </c>
      <c r="E126" s="54"/>
      <c r="F126" s="54"/>
      <c r="G126" s="54"/>
      <c r="H126" s="54"/>
      <c r="I126" s="54"/>
      <c r="J126" s="54"/>
      <c r="K126" s="54"/>
      <c r="L126" s="54"/>
      <c r="M126" s="54"/>
      <c r="N126" s="54"/>
      <c r="O126" s="54"/>
      <c r="P126" s="54"/>
      <c r="Q126" s="54"/>
      <c r="R126" s="54"/>
      <c r="S126" s="55"/>
      <c r="T126" s="56"/>
    </row>
    <row r="127" spans="1:20" x14ac:dyDescent="0.25">
      <c r="A127" s="11">
        <f>IF(ISNUMBER(Tablo[[#This Row],[JOUR]]),DATE(YEAR(Tablo[[#This Row],[JOUR]]),MONTH(Tablo[[#This Row],[JOUR]])+1,0),A126)</f>
        <v>42825</v>
      </c>
      <c r="B127" s="12">
        <f>IF(ISNUMBER(Tablo[[#This Row],[JOUR]]),INT(MOD(INT((Tablo[[#This Row],[JOUR]]-2)/7)+3/5,52+5/28))+1,B126)</f>
        <v>10</v>
      </c>
      <c r="C127" s="35">
        <f t="shared" ref="C127" si="46">C125+1</f>
        <v>42804</v>
      </c>
      <c r="D127" s="35" t="s">
        <v>55</v>
      </c>
      <c r="E127" s="54"/>
      <c r="F127" s="54"/>
      <c r="G127" s="54"/>
      <c r="H127" s="54"/>
      <c r="I127" s="54"/>
      <c r="J127" s="54"/>
      <c r="K127" s="54"/>
      <c r="L127" s="54"/>
      <c r="M127" s="54"/>
      <c r="N127" s="54"/>
      <c r="O127" s="54"/>
      <c r="P127" s="54"/>
      <c r="Q127" s="54"/>
      <c r="R127" s="54"/>
      <c r="S127" s="55"/>
      <c r="T127" s="56"/>
    </row>
    <row r="128" spans="1:20" x14ac:dyDescent="0.25">
      <c r="A128" s="11">
        <f>IF(ISNUMBER(Tablo[[#This Row],[JOUR]]),DATE(YEAR(Tablo[[#This Row],[JOUR]]),MONTH(Tablo[[#This Row],[JOUR]])+1,0),A127)</f>
        <v>42825</v>
      </c>
      <c r="B128" s="12">
        <f>IF(ISNUMBER(Tablo[[#This Row],[JOUR]]),INT(MOD(INT((Tablo[[#This Row],[JOUR]]-2)/7)+3/5,52+5/28))+1,B127)</f>
        <v>10</v>
      </c>
      <c r="C128" s="53"/>
      <c r="D128" s="53" t="s">
        <v>56</v>
      </c>
      <c r="E128" s="54"/>
      <c r="F128" s="54"/>
      <c r="G128" s="54"/>
      <c r="H128" s="54"/>
      <c r="I128" s="54"/>
      <c r="J128" s="54"/>
      <c r="K128" s="54"/>
      <c r="L128" s="54"/>
      <c r="M128" s="54"/>
      <c r="N128" s="54"/>
      <c r="O128" s="54"/>
      <c r="P128" s="54"/>
      <c r="Q128" s="54"/>
      <c r="R128" s="54"/>
      <c r="S128" s="55"/>
      <c r="T128" s="56"/>
    </row>
    <row r="129" spans="1:20" x14ac:dyDescent="0.25">
      <c r="A129" s="11">
        <f>IF(ISNUMBER(Tablo[[#This Row],[JOUR]]),DATE(YEAR(Tablo[[#This Row],[JOUR]]),MONTH(Tablo[[#This Row],[JOUR]])+1,0),A128)</f>
        <v>42825</v>
      </c>
      <c r="B129" s="12">
        <f>IF(ISNUMBER(Tablo[[#This Row],[JOUR]]),INT(MOD(INT((Tablo[[#This Row],[JOUR]]-2)/7)+3/5,52+5/28))+1,B128)</f>
        <v>10</v>
      </c>
      <c r="C129" s="35" t="s">
        <v>16</v>
      </c>
      <c r="D129" s="35"/>
      <c r="E129" s="40">
        <f t="array" ref="E129">SUM(IF(ISNUMBER(E119:E128),E119:E128,SUMIF(codes[code],E119:E128,codes[forfait])))+SUM(COUNTIF(JF,$C119:$C128))*JFHN</f>
        <v>0</v>
      </c>
      <c r="F129" s="40">
        <f t="array" ref="F129">SUM(IF(ISNUMBER(F119:F128),F119:F128,SUMIF(codes[code],F119:F128,codes[forfait])))+SUM(COUNTIF(JF,$C119:$C128))*JFHN</f>
        <v>0</v>
      </c>
      <c r="G129" s="40">
        <f t="array" ref="G129">SUM(IF(ISNUMBER(G119:G128),G119:G128,SUMIF(codes[code],G119:G128,codes[forfait])))+SUM(COUNTIF(JF,$C119:$C128))*JFHN</f>
        <v>0</v>
      </c>
      <c r="H129" s="40">
        <f t="array" ref="H129">SUM(IF(ISNUMBER(H119:H128),H119:H128,SUMIF(codes[code],H119:H128,codes[forfait])))+SUM(COUNTIF(JF,$C119:$C128))*JFHN</f>
        <v>0</v>
      </c>
      <c r="I129" s="40">
        <f t="array" ref="I129">SUM(IF(ISNUMBER(I119:I128),I119:I128,SUMIF(codes[code],I119:I128,codes[forfait])))+SUM(COUNTIF(JF,$C119:$C128))*JFHN</f>
        <v>0</v>
      </c>
      <c r="J129" s="40">
        <f t="array" ref="J129">SUM(IF(ISNUMBER(J119:J128),J119:J128,SUMIF(codes[code],J119:J128,codes[forfait])))+SUM(COUNTIF(JF,$C119:$C128))*JFHN</f>
        <v>0</v>
      </c>
      <c r="K129" s="40">
        <f t="array" ref="K129">SUM(IF(ISNUMBER(K119:K128),K119:K128,SUMIF(codes[code],K119:K128,codes[forfait])))+SUM(COUNTIF(JF,$C119:$C128))*JFHN</f>
        <v>0</v>
      </c>
      <c r="L129" s="40">
        <f t="array" ref="L129">SUM(IF(ISNUMBER(L119:L128),L119:L128,SUMIF(codes[code],L119:L128,codes[forfait])))+SUM(COUNTIF(JF,$C119:$C128))*JFHN</f>
        <v>0</v>
      </c>
      <c r="M129" s="40">
        <f t="array" ref="M129">SUM(IF(ISNUMBER(M119:M128),M119:M128,SUMIF(codes[code],M119:M128,codes[forfait])))+SUM(COUNTIF(JF,$C119:$C128))*JFHN</f>
        <v>0</v>
      </c>
      <c r="N129" s="40">
        <f t="array" ref="N129">SUM(IF(ISNUMBER(N119:N128),N119:N128,SUMIF(codes[code],N119:N128,codes[forfait])))+SUM(COUNTIF(JF,$C119:$C128))*JFHN</f>
        <v>0</v>
      </c>
      <c r="O129" s="40">
        <f t="array" ref="O129">SUM(IF(ISNUMBER(O119:O128),O119:O128,SUMIF(codes[code],O119:O128,codes[forfait])))+SUM(COUNTIF(JF,$C119:$C128))*JFHN</f>
        <v>0</v>
      </c>
      <c r="P129" s="40">
        <f t="array" ref="P129">SUM(IF(ISNUMBER(P119:P128),P119:P128,SUMIF(codes[code],P119:P128,codes[forfait])))+SUM(COUNTIF(JF,$C119:$C128))*JFHN</f>
        <v>0</v>
      </c>
      <c r="Q129" s="40">
        <f t="array" ref="Q129">SUM(IF(ISNUMBER(Q119:Q128),Q119:Q128,SUMIF(codes[code],Q119:Q128,codes[forfait])))+SUM(COUNTIF(JF,$C119:$C128))*JFHN</f>
        <v>0</v>
      </c>
      <c r="R129" s="40">
        <f t="array" ref="R129">SUM(IF(ISNUMBER(R119:R128),R119:R128,SUMIF(codes[code],R119:R128,codes[forfait])))+SUM(COUNTIF(JF,$C119:$C128))*JFHN</f>
        <v>0</v>
      </c>
      <c r="S129" s="40">
        <f t="array" ref="S129">SUM(IF(ISNUMBER(S119:S128),S119:S128,SUMIF(codes[code],S119:S128,codes[forfait])))+SUM(COUNTIF(JF,$C119:$C128))*JFHN</f>
        <v>0</v>
      </c>
      <c r="T129" s="47">
        <f t="shared" ref="T129:T131" si="47">SUM(E129:S129)</f>
        <v>0</v>
      </c>
    </row>
    <row r="130" spans="1:20" x14ac:dyDescent="0.25">
      <c r="A130" s="11">
        <f>IF(ISNUMBER(Tablo[[#This Row],[JOUR]]),DATE(YEAR(Tablo[[#This Row],[JOUR]]),MONTH(Tablo[[#This Row],[JOUR]])+1,0),A129)</f>
        <v>42825</v>
      </c>
      <c r="B130" s="12">
        <f>IF(ISNUMBER(Tablo[[#This Row],[JOUR]]),INT(MOD(INT((Tablo[[#This Row],[JOUR]]-2)/7)+3/5,52+5/28))+1,B129)</f>
        <v>10</v>
      </c>
      <c r="C130" s="35" t="s">
        <v>17</v>
      </c>
      <c r="D130" s="35"/>
      <c r="E130" s="40">
        <f t="array" ref="E130">MIN(SUM(IF(ISNUMBER(E119:E128),E119:E128,SUMIF(codes[code],E119:E128,codes[calcul_HS])))+SUM(COUNTIF(JF,$C119:$C128))*JFHS,sem)</f>
        <v>0</v>
      </c>
      <c r="F130" s="40">
        <f t="array" ref="F130">MIN(SUM(IF(ISNUMBER(F119:F128),F119:F128,SUMIF(codes[code],F119:F128,codes[calcul_HS])))+SUM(COUNTIF(JF,$C119:$C128))*JFHS,sem)</f>
        <v>0</v>
      </c>
      <c r="G130" s="40">
        <f t="array" ref="G130">MIN(SUM(IF(ISNUMBER(G119:G128),G119:G128,SUMIF(codes[code],G119:G128,codes[calcul_HS])))+SUM(COUNTIF(JF,$C119:$C128))*JFHS,sem)</f>
        <v>0</v>
      </c>
      <c r="H130" s="40">
        <f t="array" ref="H130">MIN(SUM(IF(ISNUMBER(H119:H128),H119:H128,SUMIF(codes[code],H119:H128,codes[calcul_HS])))+SUM(COUNTIF(JF,$C119:$C128))*JFHS,sem)</f>
        <v>0</v>
      </c>
      <c r="I130" s="40">
        <f t="array" ref="I130">MIN(SUM(IF(ISNUMBER(I119:I128),I119:I128,SUMIF(codes[code],I119:I128,codes[calcul_HS])))+SUM(COUNTIF(JF,$C119:$C128))*JFHS,sem)</f>
        <v>0</v>
      </c>
      <c r="J130" s="40">
        <f t="array" ref="J130">MIN(SUM(IF(ISNUMBER(J119:J128),J119:J128,SUMIF(codes[code],J119:J128,codes[calcul_HS])))+SUM(COUNTIF(JF,$C119:$C128))*JFHS,sem)</f>
        <v>0</v>
      </c>
      <c r="K130" s="40">
        <f t="array" ref="K130">MIN(SUM(IF(ISNUMBER(K119:K128),K119:K128,SUMIF(codes[code],K119:K128,codes[calcul_HS])))+SUM(COUNTIF(JF,$C119:$C128))*JFHS,sem)</f>
        <v>0</v>
      </c>
      <c r="L130" s="40">
        <f t="array" ref="L130">MIN(SUM(IF(ISNUMBER(L119:L128),L119:L128,SUMIF(codes[code],L119:L128,codes[calcul_HS])))+SUM(COUNTIF(JF,$C119:$C128))*JFHS,sem)</f>
        <v>0</v>
      </c>
      <c r="M130" s="40">
        <f t="array" ref="M130">MIN(SUM(IF(ISNUMBER(M119:M128),M119:M128,SUMIF(codes[code],M119:M128,codes[calcul_HS])))+SUM(COUNTIF(JF,$C119:$C128))*JFHS,sem)</f>
        <v>0</v>
      </c>
      <c r="N130" s="40">
        <f t="array" ref="N130">MIN(SUM(IF(ISNUMBER(N119:N128),N119:N128,SUMIF(codes[code],N119:N128,codes[calcul_HS])))+SUM(COUNTIF(JF,$C119:$C128))*JFHS,sem)</f>
        <v>0</v>
      </c>
      <c r="O130" s="40">
        <f t="array" ref="O130">MIN(SUM(IF(ISNUMBER(O119:O128),O119:O128,SUMIF(codes[code],O119:O128,codes[calcul_HS])))+SUM(COUNTIF(JF,$C119:$C128))*JFHS,sem)</f>
        <v>0</v>
      </c>
      <c r="P130" s="40">
        <f t="array" ref="P130">MIN(SUM(IF(ISNUMBER(P119:P128),P119:P128,SUMIF(codes[code],P119:P128,codes[calcul_HS])))+SUM(COUNTIF(JF,$C119:$C128))*JFHS,sem)</f>
        <v>0</v>
      </c>
      <c r="Q130" s="40">
        <f t="array" ref="Q130">MIN(SUM(IF(ISNUMBER(Q119:Q128),Q119:Q128,SUMIF(codes[code],Q119:Q128,codes[calcul_HS])))+SUM(COUNTIF(JF,$C119:$C128))*JFHS,sem)</f>
        <v>0</v>
      </c>
      <c r="R130" s="40">
        <f t="array" ref="R130">MIN(SUM(IF(ISNUMBER(R119:R128),R119:R128,SUMIF(codes[code],R119:R128,codes[calcul_HS])))+SUM(COUNTIF(JF,$C119:$C128))*JFHS,sem)</f>
        <v>0</v>
      </c>
      <c r="S130" s="40">
        <f t="array" ref="S130">MIN(SUM(IF(ISNUMBER(S119:S128),S119:S128,SUMIF(codes[code],S119:S128,codes[calcul_HS])))+SUM(COUNTIF(JF,$C119:$C128))*JFHS,sem)</f>
        <v>0</v>
      </c>
      <c r="T130" s="47">
        <f t="shared" si="47"/>
        <v>0</v>
      </c>
    </row>
    <row r="131" spans="1:20" ht="13" thickBot="1" x14ac:dyDescent="0.3">
      <c r="A131" s="13">
        <f>IF(ISNUMBER(Tablo[[#This Row],[JOUR]]),DATE(YEAR(Tablo[[#This Row],[JOUR]]),MONTH(Tablo[[#This Row],[JOUR]])+1,0),A130)</f>
        <v>42825</v>
      </c>
      <c r="B131" s="14">
        <f>IF(ISNUMBER(Tablo[[#This Row],[JOUR]]),INT(MOD(INT((Tablo[[#This Row],[JOUR]]-2)/7)+3/5,52+5/28))+1,B130)</f>
        <v>10</v>
      </c>
      <c r="C131" s="36" t="s">
        <v>18</v>
      </c>
      <c r="D131" s="36"/>
      <c r="E131" s="41">
        <f t="array" ref="E131">MAX(0,SUM(IF(ISNUMBER(E119:E128),E119:E128,SUMIF(codes[code],E119:E128,codes[calcul_HS])))+SUM(COUNTIF(JF,$C119:$C128))*JFHS-sem)</f>
        <v>0</v>
      </c>
      <c r="F131" s="41">
        <f t="array" ref="F131">MAX(0,SUM(IF(ISNUMBER(F119:F128),F119:F128,SUMIF(codes[code],F119:F128,codes[calcul_HS])))+SUM(COUNTIF(JF,$C119:$C128))*JFHS-sem)</f>
        <v>0</v>
      </c>
      <c r="G131" s="41">
        <f t="array" ref="G131">MAX(0,SUM(IF(ISNUMBER(G119:G128),G119:G128,SUMIF(codes[code],G119:G128,codes[calcul_HS])))+SUM(COUNTIF(JF,$C119:$C128))*JFHS-sem)</f>
        <v>0</v>
      </c>
      <c r="H131" s="41">
        <f t="array" ref="H131">MAX(0,SUM(IF(ISNUMBER(H119:H128),H119:H128,SUMIF(codes[code],H119:H128,codes[calcul_HS])))+SUM(COUNTIF(JF,$C119:$C128))*JFHS-sem)</f>
        <v>0</v>
      </c>
      <c r="I131" s="41">
        <f t="array" ref="I131">MAX(0,SUM(IF(ISNUMBER(I119:I128),I119:I128,SUMIF(codes[code],I119:I128,codes[calcul_HS])))+SUM(COUNTIF(JF,$C119:$C128))*JFHS-sem)</f>
        <v>0</v>
      </c>
      <c r="J131" s="41">
        <f t="array" ref="J131">MAX(0,SUM(IF(ISNUMBER(J119:J128),J119:J128,SUMIF(codes[code],J119:J128,codes[calcul_HS])))+SUM(COUNTIF(JF,$C119:$C128))*JFHS-sem)</f>
        <v>0</v>
      </c>
      <c r="K131" s="41">
        <f t="array" ref="K131">MAX(0,SUM(IF(ISNUMBER(K119:K128),K119:K128,SUMIF(codes[code],K119:K128,codes[calcul_HS])))+SUM(COUNTIF(JF,$C119:$C128))*JFHS-sem)</f>
        <v>0</v>
      </c>
      <c r="L131" s="41">
        <f t="array" ref="L131">MAX(0,SUM(IF(ISNUMBER(L119:L128),L119:L128,SUMIF(codes[code],L119:L128,codes[calcul_HS])))+SUM(COUNTIF(JF,$C119:$C128))*JFHS-sem)</f>
        <v>0</v>
      </c>
      <c r="M131" s="41">
        <f t="array" ref="M131">MAX(0,SUM(IF(ISNUMBER(M119:M128),M119:M128,SUMIF(codes[code],M119:M128,codes[calcul_HS])))+SUM(COUNTIF(JF,$C119:$C128))*JFHS-sem)</f>
        <v>0</v>
      </c>
      <c r="N131" s="41">
        <f t="array" ref="N131">MAX(0,SUM(IF(ISNUMBER(N119:N128),N119:N128,SUMIF(codes[code],N119:N128,codes[calcul_HS])))+SUM(COUNTIF(JF,$C119:$C128))*JFHS-sem)</f>
        <v>0</v>
      </c>
      <c r="O131" s="41">
        <f t="array" ref="O131">MAX(0,SUM(IF(ISNUMBER(O119:O128),O119:O128,SUMIF(codes[code],O119:O128,codes[calcul_HS])))+SUM(COUNTIF(JF,$C119:$C128))*JFHS-sem)</f>
        <v>0</v>
      </c>
      <c r="P131" s="41">
        <f t="array" ref="P131">MAX(0,SUM(IF(ISNUMBER(P119:P128),P119:P128,SUMIF(codes[code],P119:P128,codes[calcul_HS])))+SUM(COUNTIF(JF,$C119:$C128))*JFHS-sem)</f>
        <v>0</v>
      </c>
      <c r="Q131" s="41">
        <f t="array" ref="Q131">MAX(0,SUM(IF(ISNUMBER(Q119:Q128),Q119:Q128,SUMIF(codes[code],Q119:Q128,codes[calcul_HS])))+SUM(COUNTIF(JF,$C119:$C128))*JFHS-sem)</f>
        <v>0</v>
      </c>
      <c r="R131" s="41">
        <f t="array" ref="R131">MAX(0,SUM(IF(ISNUMBER(R119:R128),R119:R128,SUMIF(codes[code],R119:R128,codes[calcul_HS])))+SUM(COUNTIF(JF,$C119:$C128))*JFHS-sem)</f>
        <v>0</v>
      </c>
      <c r="S131" s="41">
        <f t="array" ref="S131">MAX(0,SUM(IF(ISNUMBER(S119:S128),S119:S128,SUMIF(codes[code],S119:S128,codes[calcul_HS])))+SUM(COUNTIF(JF,$C119:$C128))*JFHS-sem)</f>
        <v>0</v>
      </c>
      <c r="T131" s="48">
        <f t="shared" si="47"/>
        <v>0</v>
      </c>
    </row>
    <row r="132" spans="1:20" x14ac:dyDescent="0.25">
      <c r="A132" s="11">
        <f>IF(ISNUMBER(Tablo[[#This Row],[JOUR]]),DATE(YEAR(Tablo[[#This Row],[JOUR]]),MONTH(Tablo[[#This Row],[JOUR]])+1,0),A131)</f>
        <v>42825</v>
      </c>
      <c r="B132" s="12">
        <f>IF(ISNUMBER(Tablo[[#This Row],[JOUR]]),INT(MOD(INT((Tablo[[#This Row],[JOUR]]-2)/7)+3/5,52+5/28))+1,B131)</f>
        <v>11</v>
      </c>
      <c r="C132" s="35">
        <f t="shared" ref="C132" si="48">C119+7</f>
        <v>42807</v>
      </c>
      <c r="D132" s="34" t="s">
        <v>55</v>
      </c>
      <c r="E132" s="54"/>
      <c r="F132" s="54"/>
      <c r="G132" s="54"/>
      <c r="H132" s="54"/>
      <c r="I132" s="54"/>
      <c r="J132" s="54"/>
      <c r="K132" s="54"/>
      <c r="L132" s="54"/>
      <c r="M132" s="54"/>
      <c r="N132" s="54"/>
      <c r="O132" s="54"/>
      <c r="P132" s="54"/>
      <c r="Q132" s="54"/>
      <c r="R132" s="54"/>
      <c r="S132" s="55"/>
      <c r="T132" s="56"/>
    </row>
    <row r="133" spans="1:20" x14ac:dyDescent="0.25">
      <c r="A133" s="11">
        <f>IF(ISNUMBER(Tablo[[#This Row],[JOUR]]),DATE(YEAR(Tablo[[#This Row],[JOUR]]),MONTH(Tablo[[#This Row],[JOUR]])+1,0),A132)</f>
        <v>42825</v>
      </c>
      <c r="B133" s="12">
        <f>IF(ISNUMBER(Tablo[[#This Row],[JOUR]]),INT(MOD(INT((Tablo[[#This Row],[JOUR]]-2)/7)+3/5,52+5/28))+1,B132)</f>
        <v>11</v>
      </c>
      <c r="C133" s="53"/>
      <c r="D133" s="53" t="s">
        <v>56</v>
      </c>
      <c r="E133" s="54"/>
      <c r="F133" s="54"/>
      <c r="G133" s="54"/>
      <c r="H133" s="54"/>
      <c r="I133" s="54"/>
      <c r="J133" s="54"/>
      <c r="K133" s="54"/>
      <c r="L133" s="54"/>
      <c r="M133" s="54"/>
      <c r="N133" s="54"/>
      <c r="O133" s="54"/>
      <c r="P133" s="54"/>
      <c r="Q133" s="54"/>
      <c r="R133" s="54"/>
      <c r="S133" s="55"/>
      <c r="T133" s="56"/>
    </row>
    <row r="134" spans="1:20" x14ac:dyDescent="0.25">
      <c r="A134" s="11">
        <f>IF(ISNUMBER(Tablo[[#This Row],[JOUR]]),DATE(YEAR(Tablo[[#This Row],[JOUR]]),MONTH(Tablo[[#This Row],[JOUR]])+1,0),A133)</f>
        <v>42825</v>
      </c>
      <c r="B134" s="12">
        <f>IF(ISNUMBER(Tablo[[#This Row],[JOUR]]),INT(MOD(INT((Tablo[[#This Row],[JOUR]]-2)/7)+3/5,52+5/28))+1,B133)</f>
        <v>11</v>
      </c>
      <c r="C134" s="35">
        <f t="shared" ref="C134" si="49">C132+1</f>
        <v>42808</v>
      </c>
      <c r="D134" s="35" t="s">
        <v>55</v>
      </c>
      <c r="E134" s="54"/>
      <c r="F134" s="54"/>
      <c r="G134" s="54"/>
      <c r="H134" s="54"/>
      <c r="I134" s="54"/>
      <c r="J134" s="54"/>
      <c r="K134" s="54"/>
      <c r="L134" s="54"/>
      <c r="M134" s="54"/>
      <c r="N134" s="54"/>
      <c r="O134" s="54"/>
      <c r="P134" s="54"/>
      <c r="Q134" s="54"/>
      <c r="R134" s="54"/>
      <c r="S134" s="55"/>
      <c r="T134" s="56"/>
    </row>
    <row r="135" spans="1:20" x14ac:dyDescent="0.25">
      <c r="A135" s="11">
        <f>IF(ISNUMBER(Tablo[[#This Row],[JOUR]]),DATE(YEAR(Tablo[[#This Row],[JOUR]]),MONTH(Tablo[[#This Row],[JOUR]])+1,0),A134)</f>
        <v>42825</v>
      </c>
      <c r="B135" s="12">
        <f>IF(ISNUMBER(Tablo[[#This Row],[JOUR]]),INT(MOD(INT((Tablo[[#This Row],[JOUR]]-2)/7)+3/5,52+5/28))+1,B134)</f>
        <v>11</v>
      </c>
      <c r="C135" s="53"/>
      <c r="D135" s="53" t="s">
        <v>56</v>
      </c>
      <c r="E135" s="54"/>
      <c r="F135" s="54"/>
      <c r="G135" s="54"/>
      <c r="H135" s="54"/>
      <c r="I135" s="54"/>
      <c r="J135" s="54"/>
      <c r="K135" s="54"/>
      <c r="L135" s="54"/>
      <c r="M135" s="54"/>
      <c r="N135" s="54"/>
      <c r="O135" s="54"/>
      <c r="P135" s="54"/>
      <c r="Q135" s="54"/>
      <c r="R135" s="54"/>
      <c r="S135" s="55"/>
      <c r="T135" s="56"/>
    </row>
    <row r="136" spans="1:20" x14ac:dyDescent="0.25">
      <c r="A136" s="11">
        <f>IF(ISNUMBER(Tablo[[#This Row],[JOUR]]),DATE(YEAR(Tablo[[#This Row],[JOUR]]),MONTH(Tablo[[#This Row],[JOUR]])+1,0),A135)</f>
        <v>42825</v>
      </c>
      <c r="B136" s="12">
        <f>IF(ISNUMBER(Tablo[[#This Row],[JOUR]]),INT(MOD(INT((Tablo[[#This Row],[JOUR]]-2)/7)+3/5,52+5/28))+1,B135)</f>
        <v>11</v>
      </c>
      <c r="C136" s="35">
        <f t="shared" ref="C136" si="50">C134+1</f>
        <v>42809</v>
      </c>
      <c r="D136" s="35" t="s">
        <v>55</v>
      </c>
      <c r="E136" s="54"/>
      <c r="F136" s="54"/>
      <c r="G136" s="54"/>
      <c r="H136" s="54"/>
      <c r="I136" s="54"/>
      <c r="J136" s="54"/>
      <c r="K136" s="54"/>
      <c r="L136" s="54"/>
      <c r="M136" s="54"/>
      <c r="N136" s="54"/>
      <c r="O136" s="54"/>
      <c r="P136" s="54"/>
      <c r="Q136" s="54"/>
      <c r="R136" s="54"/>
      <c r="S136" s="55"/>
      <c r="T136" s="56"/>
    </row>
    <row r="137" spans="1:20" x14ac:dyDescent="0.25">
      <c r="A137" s="11">
        <f>IF(ISNUMBER(Tablo[[#This Row],[JOUR]]),DATE(YEAR(Tablo[[#This Row],[JOUR]]),MONTH(Tablo[[#This Row],[JOUR]])+1,0),A136)</f>
        <v>42825</v>
      </c>
      <c r="B137" s="12">
        <f>IF(ISNUMBER(Tablo[[#This Row],[JOUR]]),INT(MOD(INT((Tablo[[#This Row],[JOUR]]-2)/7)+3/5,52+5/28))+1,B136)</f>
        <v>11</v>
      </c>
      <c r="C137" s="53"/>
      <c r="D137" s="53" t="s">
        <v>56</v>
      </c>
      <c r="E137" s="54"/>
      <c r="F137" s="54"/>
      <c r="G137" s="54"/>
      <c r="H137" s="54"/>
      <c r="I137" s="54"/>
      <c r="J137" s="54"/>
      <c r="K137" s="54"/>
      <c r="L137" s="54"/>
      <c r="M137" s="54"/>
      <c r="N137" s="54"/>
      <c r="O137" s="54"/>
      <c r="P137" s="54"/>
      <c r="Q137" s="54"/>
      <c r="R137" s="54"/>
      <c r="S137" s="55"/>
      <c r="T137" s="56"/>
    </row>
    <row r="138" spans="1:20" x14ac:dyDescent="0.25">
      <c r="A138" s="11">
        <f>IF(ISNUMBER(Tablo[[#This Row],[JOUR]]),DATE(YEAR(Tablo[[#This Row],[JOUR]]),MONTH(Tablo[[#This Row],[JOUR]])+1,0),A137)</f>
        <v>42825</v>
      </c>
      <c r="B138" s="12">
        <f>IF(ISNUMBER(Tablo[[#This Row],[JOUR]]),INT(MOD(INT((Tablo[[#This Row],[JOUR]]-2)/7)+3/5,52+5/28))+1,B137)</f>
        <v>11</v>
      </c>
      <c r="C138" s="35">
        <f t="shared" ref="C138" si="51">C136+1</f>
        <v>42810</v>
      </c>
      <c r="D138" s="35" t="s">
        <v>55</v>
      </c>
      <c r="E138" s="54"/>
      <c r="F138" s="54"/>
      <c r="G138" s="54"/>
      <c r="H138" s="54"/>
      <c r="I138" s="54"/>
      <c r="J138" s="54"/>
      <c r="K138" s="54"/>
      <c r="L138" s="54"/>
      <c r="M138" s="54"/>
      <c r="N138" s="54"/>
      <c r="O138" s="54"/>
      <c r="P138" s="54"/>
      <c r="Q138" s="54"/>
      <c r="R138" s="54"/>
      <c r="S138" s="55"/>
      <c r="T138" s="56"/>
    </row>
    <row r="139" spans="1:20" x14ac:dyDescent="0.25">
      <c r="A139" s="11">
        <f>IF(ISNUMBER(Tablo[[#This Row],[JOUR]]),DATE(YEAR(Tablo[[#This Row],[JOUR]]),MONTH(Tablo[[#This Row],[JOUR]])+1,0),A138)</f>
        <v>42825</v>
      </c>
      <c r="B139" s="12">
        <f>IF(ISNUMBER(Tablo[[#This Row],[JOUR]]),INT(MOD(INT((Tablo[[#This Row],[JOUR]]-2)/7)+3/5,52+5/28))+1,B138)</f>
        <v>11</v>
      </c>
      <c r="C139" s="53"/>
      <c r="D139" s="53" t="s">
        <v>56</v>
      </c>
      <c r="E139" s="54"/>
      <c r="F139" s="54"/>
      <c r="G139" s="54"/>
      <c r="H139" s="54"/>
      <c r="I139" s="54"/>
      <c r="J139" s="54"/>
      <c r="K139" s="54"/>
      <c r="L139" s="54"/>
      <c r="M139" s="54"/>
      <c r="N139" s="54"/>
      <c r="O139" s="54"/>
      <c r="P139" s="54"/>
      <c r="Q139" s="54"/>
      <c r="R139" s="54"/>
      <c r="S139" s="55"/>
      <c r="T139" s="56"/>
    </row>
    <row r="140" spans="1:20" x14ac:dyDescent="0.25">
      <c r="A140" s="11">
        <f>IF(ISNUMBER(Tablo[[#This Row],[JOUR]]),DATE(YEAR(Tablo[[#This Row],[JOUR]]),MONTH(Tablo[[#This Row],[JOUR]])+1,0),A139)</f>
        <v>42825</v>
      </c>
      <c r="B140" s="12">
        <f>IF(ISNUMBER(Tablo[[#This Row],[JOUR]]),INT(MOD(INT((Tablo[[#This Row],[JOUR]]-2)/7)+3/5,52+5/28))+1,B139)</f>
        <v>11</v>
      </c>
      <c r="C140" s="35">
        <f t="shared" ref="C140" si="52">C138+1</f>
        <v>42811</v>
      </c>
      <c r="D140" s="35" t="s">
        <v>55</v>
      </c>
      <c r="E140" s="54"/>
      <c r="F140" s="54"/>
      <c r="G140" s="54"/>
      <c r="H140" s="54"/>
      <c r="I140" s="54"/>
      <c r="J140" s="54"/>
      <c r="K140" s="54"/>
      <c r="L140" s="54"/>
      <c r="M140" s="54"/>
      <c r="N140" s="54"/>
      <c r="O140" s="54"/>
      <c r="P140" s="54"/>
      <c r="Q140" s="54"/>
      <c r="R140" s="54"/>
      <c r="S140" s="55"/>
      <c r="T140" s="56"/>
    </row>
    <row r="141" spans="1:20" x14ac:dyDescent="0.25">
      <c r="A141" s="11">
        <f>IF(ISNUMBER(Tablo[[#This Row],[JOUR]]),DATE(YEAR(Tablo[[#This Row],[JOUR]]),MONTH(Tablo[[#This Row],[JOUR]])+1,0),A140)</f>
        <v>42825</v>
      </c>
      <c r="B141" s="12">
        <f>IF(ISNUMBER(Tablo[[#This Row],[JOUR]]),INT(MOD(INT((Tablo[[#This Row],[JOUR]]-2)/7)+3/5,52+5/28))+1,B140)</f>
        <v>11</v>
      </c>
      <c r="C141" s="53"/>
      <c r="D141" s="53" t="s">
        <v>56</v>
      </c>
      <c r="E141" s="54"/>
      <c r="F141" s="54"/>
      <c r="G141" s="54"/>
      <c r="H141" s="54"/>
      <c r="I141" s="54"/>
      <c r="J141" s="54"/>
      <c r="K141" s="54"/>
      <c r="L141" s="54"/>
      <c r="M141" s="54"/>
      <c r="N141" s="54"/>
      <c r="O141" s="54"/>
      <c r="P141" s="54"/>
      <c r="Q141" s="54"/>
      <c r="R141" s="54"/>
      <c r="S141" s="55"/>
      <c r="T141" s="56"/>
    </row>
    <row r="142" spans="1:20" x14ac:dyDescent="0.25">
      <c r="A142" s="11">
        <f>IF(ISNUMBER(Tablo[[#This Row],[JOUR]]),DATE(YEAR(Tablo[[#This Row],[JOUR]]),MONTH(Tablo[[#This Row],[JOUR]])+1,0),A141)</f>
        <v>42825</v>
      </c>
      <c r="B142" s="12">
        <f>IF(ISNUMBER(Tablo[[#This Row],[JOUR]]),INT(MOD(INT((Tablo[[#This Row],[JOUR]]-2)/7)+3/5,52+5/28))+1,B141)</f>
        <v>11</v>
      </c>
      <c r="C142" s="35" t="s">
        <v>16</v>
      </c>
      <c r="D142" s="35"/>
      <c r="E142" s="40">
        <f t="array" ref="E142">SUM(IF(ISNUMBER(E132:E141),E132:E141,SUMIF(codes[code],E132:E141,codes[forfait])))+SUM(COUNTIF(JF,$C132:$C141))*JFHN</f>
        <v>0</v>
      </c>
      <c r="F142" s="40">
        <f t="array" ref="F142">SUM(IF(ISNUMBER(F132:F141),F132:F141,SUMIF(codes[code],F132:F141,codes[forfait])))+SUM(COUNTIF(JF,$C132:$C141))*JFHN</f>
        <v>0</v>
      </c>
      <c r="G142" s="40">
        <f t="array" ref="G142">SUM(IF(ISNUMBER(G132:G141),G132:G141,SUMIF(codes[code],G132:G141,codes[forfait])))+SUM(COUNTIF(JF,$C132:$C141))*JFHN</f>
        <v>0</v>
      </c>
      <c r="H142" s="40">
        <f t="array" ref="H142">SUM(IF(ISNUMBER(H132:H141),H132:H141,SUMIF(codes[code],H132:H141,codes[forfait])))+SUM(COUNTIF(JF,$C132:$C141))*JFHN</f>
        <v>0</v>
      </c>
      <c r="I142" s="40">
        <f t="array" ref="I142">SUM(IF(ISNUMBER(I132:I141),I132:I141,SUMIF(codes[code],I132:I141,codes[forfait])))+SUM(COUNTIF(JF,$C132:$C141))*JFHN</f>
        <v>0</v>
      </c>
      <c r="J142" s="40">
        <f t="array" ref="J142">SUM(IF(ISNUMBER(J132:J141),J132:J141,SUMIF(codes[code],J132:J141,codes[forfait])))+SUM(COUNTIF(JF,$C132:$C141))*JFHN</f>
        <v>0</v>
      </c>
      <c r="K142" s="40">
        <f t="array" ref="K142">SUM(IF(ISNUMBER(K132:K141),K132:K141,SUMIF(codes[code],K132:K141,codes[forfait])))+SUM(COUNTIF(JF,$C132:$C141))*JFHN</f>
        <v>0</v>
      </c>
      <c r="L142" s="40">
        <f t="array" ref="L142">SUM(IF(ISNUMBER(L132:L141),L132:L141,SUMIF(codes[code],L132:L141,codes[forfait])))+SUM(COUNTIF(JF,$C132:$C141))*JFHN</f>
        <v>0</v>
      </c>
      <c r="M142" s="40">
        <f t="array" ref="M142">SUM(IF(ISNUMBER(M132:M141),M132:M141,SUMIF(codes[code],M132:M141,codes[forfait])))+SUM(COUNTIF(JF,$C132:$C141))*JFHN</f>
        <v>0</v>
      </c>
      <c r="N142" s="40">
        <f t="array" ref="N142">SUM(IF(ISNUMBER(N132:N141),N132:N141,SUMIF(codes[code],N132:N141,codes[forfait])))+SUM(COUNTIF(JF,$C132:$C141))*JFHN</f>
        <v>0</v>
      </c>
      <c r="O142" s="40">
        <f t="array" ref="O142">SUM(IF(ISNUMBER(O132:O141),O132:O141,SUMIF(codes[code],O132:O141,codes[forfait])))+SUM(COUNTIF(JF,$C132:$C141))*JFHN</f>
        <v>0</v>
      </c>
      <c r="P142" s="40">
        <f t="array" ref="P142">SUM(IF(ISNUMBER(P132:P141),P132:P141,SUMIF(codes[code],P132:P141,codes[forfait])))+SUM(COUNTIF(JF,$C132:$C141))*JFHN</f>
        <v>0</v>
      </c>
      <c r="Q142" s="40">
        <f t="array" ref="Q142">SUM(IF(ISNUMBER(Q132:Q141),Q132:Q141,SUMIF(codes[code],Q132:Q141,codes[forfait])))+SUM(COUNTIF(JF,$C132:$C141))*JFHN</f>
        <v>0</v>
      </c>
      <c r="R142" s="40">
        <f t="array" ref="R142">SUM(IF(ISNUMBER(R132:R141),R132:R141,SUMIF(codes[code],R132:R141,codes[forfait])))+SUM(COUNTIF(JF,$C132:$C141))*JFHN</f>
        <v>0</v>
      </c>
      <c r="S142" s="40">
        <f t="array" ref="S142">SUM(IF(ISNUMBER(S132:S141),S132:S141,SUMIF(codes[code],S132:S141,codes[forfait])))+SUM(COUNTIF(JF,$C132:$C141))*JFHN</f>
        <v>0</v>
      </c>
      <c r="T142" s="47">
        <f t="shared" ref="T142:T144" si="53">SUM(E142:S142)</f>
        <v>0</v>
      </c>
    </row>
    <row r="143" spans="1:20" x14ac:dyDescent="0.25">
      <c r="A143" s="11">
        <f>IF(ISNUMBER(Tablo[[#This Row],[JOUR]]),DATE(YEAR(Tablo[[#This Row],[JOUR]]),MONTH(Tablo[[#This Row],[JOUR]])+1,0),A142)</f>
        <v>42825</v>
      </c>
      <c r="B143" s="12">
        <f>IF(ISNUMBER(Tablo[[#This Row],[JOUR]]),INT(MOD(INT((Tablo[[#This Row],[JOUR]]-2)/7)+3/5,52+5/28))+1,B142)</f>
        <v>11</v>
      </c>
      <c r="C143" s="35" t="s">
        <v>17</v>
      </c>
      <c r="D143" s="35"/>
      <c r="E143" s="40">
        <f t="array" ref="E143">MIN(SUM(IF(ISNUMBER(E132:E141),E132:E141,SUMIF(codes[code],E132:E141,codes[calcul_HS])))+SUM(COUNTIF(JF,$C132:$C141))*JFHS,sem)</f>
        <v>0</v>
      </c>
      <c r="F143" s="40">
        <f t="array" ref="F143">MIN(SUM(IF(ISNUMBER(F132:F141),F132:F141,SUMIF(codes[code],F132:F141,codes[calcul_HS])))+SUM(COUNTIF(JF,$C132:$C141))*JFHS,sem)</f>
        <v>0</v>
      </c>
      <c r="G143" s="40">
        <f t="array" ref="G143">MIN(SUM(IF(ISNUMBER(G132:G141),G132:G141,SUMIF(codes[code],G132:G141,codes[calcul_HS])))+SUM(COUNTIF(JF,$C132:$C141))*JFHS,sem)</f>
        <v>0</v>
      </c>
      <c r="H143" s="40">
        <f t="array" ref="H143">MIN(SUM(IF(ISNUMBER(H132:H141),H132:H141,SUMIF(codes[code],H132:H141,codes[calcul_HS])))+SUM(COUNTIF(JF,$C132:$C141))*JFHS,sem)</f>
        <v>0</v>
      </c>
      <c r="I143" s="40">
        <f t="array" ref="I143">MIN(SUM(IF(ISNUMBER(I132:I141),I132:I141,SUMIF(codes[code],I132:I141,codes[calcul_HS])))+SUM(COUNTIF(JF,$C132:$C141))*JFHS,sem)</f>
        <v>0</v>
      </c>
      <c r="J143" s="40">
        <f t="array" ref="J143">MIN(SUM(IF(ISNUMBER(J132:J141),J132:J141,SUMIF(codes[code],J132:J141,codes[calcul_HS])))+SUM(COUNTIF(JF,$C132:$C141))*JFHS,sem)</f>
        <v>0</v>
      </c>
      <c r="K143" s="40">
        <f t="array" ref="K143">MIN(SUM(IF(ISNUMBER(K132:K141),K132:K141,SUMIF(codes[code],K132:K141,codes[calcul_HS])))+SUM(COUNTIF(JF,$C132:$C141))*JFHS,sem)</f>
        <v>0</v>
      </c>
      <c r="L143" s="40">
        <f t="array" ref="L143">MIN(SUM(IF(ISNUMBER(L132:L141),L132:L141,SUMIF(codes[code],L132:L141,codes[calcul_HS])))+SUM(COUNTIF(JF,$C132:$C141))*JFHS,sem)</f>
        <v>0</v>
      </c>
      <c r="M143" s="40">
        <f t="array" ref="M143">MIN(SUM(IF(ISNUMBER(M132:M141),M132:M141,SUMIF(codes[code],M132:M141,codes[calcul_HS])))+SUM(COUNTIF(JF,$C132:$C141))*JFHS,sem)</f>
        <v>0</v>
      </c>
      <c r="N143" s="40">
        <f t="array" ref="N143">MIN(SUM(IF(ISNUMBER(N132:N141),N132:N141,SUMIF(codes[code],N132:N141,codes[calcul_HS])))+SUM(COUNTIF(JF,$C132:$C141))*JFHS,sem)</f>
        <v>0</v>
      </c>
      <c r="O143" s="40">
        <f t="array" ref="O143">MIN(SUM(IF(ISNUMBER(O132:O141),O132:O141,SUMIF(codes[code],O132:O141,codes[calcul_HS])))+SUM(COUNTIF(JF,$C132:$C141))*JFHS,sem)</f>
        <v>0</v>
      </c>
      <c r="P143" s="40">
        <f t="array" ref="P143">MIN(SUM(IF(ISNUMBER(P132:P141),P132:P141,SUMIF(codes[code],P132:P141,codes[calcul_HS])))+SUM(COUNTIF(JF,$C132:$C141))*JFHS,sem)</f>
        <v>0</v>
      </c>
      <c r="Q143" s="40">
        <f t="array" ref="Q143">MIN(SUM(IF(ISNUMBER(Q132:Q141),Q132:Q141,SUMIF(codes[code],Q132:Q141,codes[calcul_HS])))+SUM(COUNTIF(JF,$C132:$C141))*JFHS,sem)</f>
        <v>0</v>
      </c>
      <c r="R143" s="40">
        <f t="array" ref="R143">MIN(SUM(IF(ISNUMBER(R132:R141),R132:R141,SUMIF(codes[code],R132:R141,codes[calcul_HS])))+SUM(COUNTIF(JF,$C132:$C141))*JFHS,sem)</f>
        <v>0</v>
      </c>
      <c r="S143" s="40">
        <f t="array" ref="S143">MIN(SUM(IF(ISNUMBER(S132:S141),S132:S141,SUMIF(codes[code],S132:S141,codes[calcul_HS])))+SUM(COUNTIF(JF,$C132:$C141))*JFHS,sem)</f>
        <v>0</v>
      </c>
      <c r="T143" s="47">
        <f t="shared" si="53"/>
        <v>0</v>
      </c>
    </row>
    <row r="144" spans="1:20" ht="13" thickBot="1" x14ac:dyDescent="0.3">
      <c r="A144" s="13">
        <f>IF(ISNUMBER(Tablo[[#This Row],[JOUR]]),DATE(YEAR(Tablo[[#This Row],[JOUR]]),MONTH(Tablo[[#This Row],[JOUR]])+1,0),A143)</f>
        <v>42825</v>
      </c>
      <c r="B144" s="14">
        <f>IF(ISNUMBER(Tablo[[#This Row],[JOUR]]),INT(MOD(INT((Tablo[[#This Row],[JOUR]]-2)/7)+3/5,52+5/28))+1,B143)</f>
        <v>11</v>
      </c>
      <c r="C144" s="36" t="s">
        <v>18</v>
      </c>
      <c r="D144" s="36"/>
      <c r="E144" s="41">
        <f t="array" ref="E144">MAX(0,SUM(IF(ISNUMBER(E132:E141),E132:E141,SUMIF(codes[code],E132:E141,codes[calcul_HS])))+SUM(COUNTIF(JF,$C132:$C141))*JFHS-sem)</f>
        <v>0</v>
      </c>
      <c r="F144" s="41">
        <f t="array" ref="F144">MAX(0,SUM(IF(ISNUMBER(F132:F141),F132:F141,SUMIF(codes[code],F132:F141,codes[calcul_HS])))+SUM(COUNTIF(JF,$C132:$C141))*JFHS-sem)</f>
        <v>0</v>
      </c>
      <c r="G144" s="41">
        <f t="array" ref="G144">MAX(0,SUM(IF(ISNUMBER(G132:G141),G132:G141,SUMIF(codes[code],G132:G141,codes[calcul_HS])))+SUM(COUNTIF(JF,$C132:$C141))*JFHS-sem)</f>
        <v>0</v>
      </c>
      <c r="H144" s="41">
        <f t="array" ref="H144">MAX(0,SUM(IF(ISNUMBER(H132:H141),H132:H141,SUMIF(codes[code],H132:H141,codes[calcul_HS])))+SUM(COUNTIF(JF,$C132:$C141))*JFHS-sem)</f>
        <v>0</v>
      </c>
      <c r="I144" s="41">
        <f t="array" ref="I144">MAX(0,SUM(IF(ISNUMBER(I132:I141),I132:I141,SUMIF(codes[code],I132:I141,codes[calcul_HS])))+SUM(COUNTIF(JF,$C132:$C141))*JFHS-sem)</f>
        <v>0</v>
      </c>
      <c r="J144" s="41">
        <f t="array" ref="J144">MAX(0,SUM(IF(ISNUMBER(J132:J141),J132:J141,SUMIF(codes[code],J132:J141,codes[calcul_HS])))+SUM(COUNTIF(JF,$C132:$C141))*JFHS-sem)</f>
        <v>0</v>
      </c>
      <c r="K144" s="41">
        <f t="array" ref="K144">MAX(0,SUM(IF(ISNUMBER(K132:K141),K132:K141,SUMIF(codes[code],K132:K141,codes[calcul_HS])))+SUM(COUNTIF(JF,$C132:$C141))*JFHS-sem)</f>
        <v>0</v>
      </c>
      <c r="L144" s="41">
        <f t="array" ref="L144">MAX(0,SUM(IF(ISNUMBER(L132:L141),L132:L141,SUMIF(codes[code],L132:L141,codes[calcul_HS])))+SUM(COUNTIF(JF,$C132:$C141))*JFHS-sem)</f>
        <v>0</v>
      </c>
      <c r="M144" s="41">
        <f t="array" ref="M144">MAX(0,SUM(IF(ISNUMBER(M132:M141),M132:M141,SUMIF(codes[code],M132:M141,codes[calcul_HS])))+SUM(COUNTIF(JF,$C132:$C141))*JFHS-sem)</f>
        <v>0</v>
      </c>
      <c r="N144" s="41">
        <f t="array" ref="N144">MAX(0,SUM(IF(ISNUMBER(N132:N141),N132:N141,SUMIF(codes[code],N132:N141,codes[calcul_HS])))+SUM(COUNTIF(JF,$C132:$C141))*JFHS-sem)</f>
        <v>0</v>
      </c>
      <c r="O144" s="41">
        <f t="array" ref="O144">MAX(0,SUM(IF(ISNUMBER(O132:O141),O132:O141,SUMIF(codes[code],O132:O141,codes[calcul_HS])))+SUM(COUNTIF(JF,$C132:$C141))*JFHS-sem)</f>
        <v>0</v>
      </c>
      <c r="P144" s="41">
        <f t="array" ref="P144">MAX(0,SUM(IF(ISNUMBER(P132:P141),P132:P141,SUMIF(codes[code],P132:P141,codes[calcul_HS])))+SUM(COUNTIF(JF,$C132:$C141))*JFHS-sem)</f>
        <v>0</v>
      </c>
      <c r="Q144" s="41">
        <f t="array" ref="Q144">MAX(0,SUM(IF(ISNUMBER(Q132:Q141),Q132:Q141,SUMIF(codes[code],Q132:Q141,codes[calcul_HS])))+SUM(COUNTIF(JF,$C132:$C141))*JFHS-sem)</f>
        <v>0</v>
      </c>
      <c r="R144" s="41">
        <f t="array" ref="R144">MAX(0,SUM(IF(ISNUMBER(R132:R141),R132:R141,SUMIF(codes[code],R132:R141,codes[calcul_HS])))+SUM(COUNTIF(JF,$C132:$C141))*JFHS-sem)</f>
        <v>0</v>
      </c>
      <c r="S144" s="41">
        <f t="array" ref="S144">MAX(0,SUM(IF(ISNUMBER(S132:S141),S132:S141,SUMIF(codes[code],S132:S141,codes[calcul_HS])))+SUM(COUNTIF(JF,$C132:$C141))*JFHS-sem)</f>
        <v>0</v>
      </c>
      <c r="T144" s="48">
        <f t="shared" si="53"/>
        <v>0</v>
      </c>
    </row>
    <row r="145" spans="1:20" x14ac:dyDescent="0.25">
      <c r="A145" s="11">
        <f>IF(ISNUMBER(Tablo[[#This Row],[JOUR]]),DATE(YEAR(Tablo[[#This Row],[JOUR]]),MONTH(Tablo[[#This Row],[JOUR]])+1,0),A144)</f>
        <v>42825</v>
      </c>
      <c r="B145" s="12">
        <f>IF(ISNUMBER(Tablo[[#This Row],[JOUR]]),INT(MOD(INT((Tablo[[#This Row],[JOUR]]-2)/7)+3/5,52+5/28))+1,B144)</f>
        <v>12</v>
      </c>
      <c r="C145" s="35">
        <f t="shared" ref="C145" si="54">C132+7</f>
        <v>42814</v>
      </c>
      <c r="D145" s="34" t="s">
        <v>55</v>
      </c>
      <c r="E145" s="54"/>
      <c r="F145" s="54"/>
      <c r="G145" s="54"/>
      <c r="H145" s="54"/>
      <c r="I145" s="54"/>
      <c r="J145" s="54"/>
      <c r="K145" s="54"/>
      <c r="L145" s="54"/>
      <c r="M145" s="54"/>
      <c r="N145" s="54"/>
      <c r="O145" s="54"/>
      <c r="P145" s="54"/>
      <c r="Q145" s="54"/>
      <c r="R145" s="54"/>
      <c r="S145" s="55"/>
      <c r="T145" s="56"/>
    </row>
    <row r="146" spans="1:20" x14ac:dyDescent="0.25">
      <c r="A146" s="11">
        <f>IF(ISNUMBER(Tablo[[#This Row],[JOUR]]),DATE(YEAR(Tablo[[#This Row],[JOUR]]),MONTH(Tablo[[#This Row],[JOUR]])+1,0),A145)</f>
        <v>42825</v>
      </c>
      <c r="B146" s="12">
        <f>IF(ISNUMBER(Tablo[[#This Row],[JOUR]]),INT(MOD(INT((Tablo[[#This Row],[JOUR]]-2)/7)+3/5,52+5/28))+1,B145)</f>
        <v>12</v>
      </c>
      <c r="C146" s="53"/>
      <c r="D146" s="53" t="s">
        <v>56</v>
      </c>
      <c r="E146" s="54"/>
      <c r="F146" s="54"/>
      <c r="G146" s="54"/>
      <c r="H146" s="54"/>
      <c r="I146" s="54"/>
      <c r="J146" s="54"/>
      <c r="K146" s="54"/>
      <c r="L146" s="54"/>
      <c r="M146" s="54"/>
      <c r="N146" s="54"/>
      <c r="O146" s="54"/>
      <c r="P146" s="54"/>
      <c r="Q146" s="54"/>
      <c r="R146" s="54"/>
      <c r="S146" s="55"/>
      <c r="T146" s="56"/>
    </row>
    <row r="147" spans="1:20" x14ac:dyDescent="0.25">
      <c r="A147" s="11">
        <f>IF(ISNUMBER(Tablo[[#This Row],[JOUR]]),DATE(YEAR(Tablo[[#This Row],[JOUR]]),MONTH(Tablo[[#This Row],[JOUR]])+1,0),A146)</f>
        <v>42825</v>
      </c>
      <c r="B147" s="12">
        <f>IF(ISNUMBER(Tablo[[#This Row],[JOUR]]),INT(MOD(INT((Tablo[[#This Row],[JOUR]]-2)/7)+3/5,52+5/28))+1,B146)</f>
        <v>12</v>
      </c>
      <c r="C147" s="35">
        <f t="shared" ref="C147" si="55">C145+1</f>
        <v>42815</v>
      </c>
      <c r="D147" s="35" t="s">
        <v>55</v>
      </c>
      <c r="E147" s="54"/>
      <c r="F147" s="54"/>
      <c r="G147" s="54"/>
      <c r="H147" s="54"/>
      <c r="I147" s="54"/>
      <c r="J147" s="54"/>
      <c r="K147" s="54"/>
      <c r="L147" s="54"/>
      <c r="M147" s="54"/>
      <c r="N147" s="54"/>
      <c r="O147" s="54"/>
      <c r="P147" s="54"/>
      <c r="Q147" s="54"/>
      <c r="R147" s="54"/>
      <c r="S147" s="55"/>
      <c r="T147" s="56"/>
    </row>
    <row r="148" spans="1:20" x14ac:dyDescent="0.25">
      <c r="A148" s="11">
        <f>IF(ISNUMBER(Tablo[[#This Row],[JOUR]]),DATE(YEAR(Tablo[[#This Row],[JOUR]]),MONTH(Tablo[[#This Row],[JOUR]])+1,0),A147)</f>
        <v>42825</v>
      </c>
      <c r="B148" s="12">
        <f>IF(ISNUMBER(Tablo[[#This Row],[JOUR]]),INT(MOD(INT((Tablo[[#This Row],[JOUR]]-2)/7)+3/5,52+5/28))+1,B147)</f>
        <v>12</v>
      </c>
      <c r="C148" s="53"/>
      <c r="D148" s="53" t="s">
        <v>56</v>
      </c>
      <c r="E148" s="54"/>
      <c r="F148" s="54"/>
      <c r="G148" s="54"/>
      <c r="H148" s="54"/>
      <c r="I148" s="54"/>
      <c r="J148" s="54"/>
      <c r="K148" s="54"/>
      <c r="L148" s="54"/>
      <c r="M148" s="54"/>
      <c r="N148" s="54"/>
      <c r="O148" s="54"/>
      <c r="P148" s="54"/>
      <c r="Q148" s="54"/>
      <c r="R148" s="54"/>
      <c r="S148" s="55"/>
      <c r="T148" s="56"/>
    </row>
    <row r="149" spans="1:20" x14ac:dyDescent="0.25">
      <c r="A149" s="11">
        <f>IF(ISNUMBER(Tablo[[#This Row],[JOUR]]),DATE(YEAR(Tablo[[#This Row],[JOUR]]),MONTH(Tablo[[#This Row],[JOUR]])+1,0),A148)</f>
        <v>42825</v>
      </c>
      <c r="B149" s="12">
        <f>IF(ISNUMBER(Tablo[[#This Row],[JOUR]]),INT(MOD(INT((Tablo[[#This Row],[JOUR]]-2)/7)+3/5,52+5/28))+1,B148)</f>
        <v>12</v>
      </c>
      <c r="C149" s="35">
        <f t="shared" ref="C149" si="56">C147+1</f>
        <v>42816</v>
      </c>
      <c r="D149" s="35" t="s">
        <v>55</v>
      </c>
      <c r="E149" s="54"/>
      <c r="F149" s="54"/>
      <c r="G149" s="54"/>
      <c r="H149" s="54"/>
      <c r="I149" s="54"/>
      <c r="J149" s="54"/>
      <c r="K149" s="54"/>
      <c r="L149" s="54"/>
      <c r="M149" s="54"/>
      <c r="N149" s="54"/>
      <c r="O149" s="54"/>
      <c r="P149" s="54"/>
      <c r="Q149" s="54"/>
      <c r="R149" s="54"/>
      <c r="S149" s="55"/>
      <c r="T149" s="56"/>
    </row>
    <row r="150" spans="1:20" x14ac:dyDescent="0.25">
      <c r="A150" s="11">
        <f>IF(ISNUMBER(Tablo[[#This Row],[JOUR]]),DATE(YEAR(Tablo[[#This Row],[JOUR]]),MONTH(Tablo[[#This Row],[JOUR]])+1,0),A149)</f>
        <v>42825</v>
      </c>
      <c r="B150" s="12">
        <f>IF(ISNUMBER(Tablo[[#This Row],[JOUR]]),INT(MOD(INT((Tablo[[#This Row],[JOUR]]-2)/7)+3/5,52+5/28))+1,B149)</f>
        <v>12</v>
      </c>
      <c r="C150" s="53"/>
      <c r="D150" s="53" t="s">
        <v>56</v>
      </c>
      <c r="E150" s="54"/>
      <c r="F150" s="54"/>
      <c r="G150" s="54"/>
      <c r="H150" s="54"/>
      <c r="I150" s="54"/>
      <c r="J150" s="54"/>
      <c r="K150" s="54"/>
      <c r="L150" s="54"/>
      <c r="M150" s="54"/>
      <c r="N150" s="54"/>
      <c r="O150" s="54"/>
      <c r="P150" s="54"/>
      <c r="Q150" s="54"/>
      <c r="R150" s="54"/>
      <c r="S150" s="55"/>
      <c r="T150" s="56"/>
    </row>
    <row r="151" spans="1:20" x14ac:dyDescent="0.25">
      <c r="A151" s="11">
        <f>IF(ISNUMBER(Tablo[[#This Row],[JOUR]]),DATE(YEAR(Tablo[[#This Row],[JOUR]]),MONTH(Tablo[[#This Row],[JOUR]])+1,0),A150)</f>
        <v>42825</v>
      </c>
      <c r="B151" s="12">
        <f>IF(ISNUMBER(Tablo[[#This Row],[JOUR]]),INT(MOD(INT((Tablo[[#This Row],[JOUR]]-2)/7)+3/5,52+5/28))+1,B150)</f>
        <v>12</v>
      </c>
      <c r="C151" s="35">
        <f t="shared" ref="C151" si="57">C149+1</f>
        <v>42817</v>
      </c>
      <c r="D151" s="35" t="s">
        <v>55</v>
      </c>
      <c r="E151" s="54"/>
      <c r="F151" s="54"/>
      <c r="G151" s="54"/>
      <c r="H151" s="54"/>
      <c r="I151" s="54"/>
      <c r="J151" s="54"/>
      <c r="K151" s="54"/>
      <c r="L151" s="54"/>
      <c r="M151" s="54"/>
      <c r="N151" s="54"/>
      <c r="O151" s="54"/>
      <c r="P151" s="54"/>
      <c r="Q151" s="54"/>
      <c r="R151" s="54"/>
      <c r="S151" s="55"/>
      <c r="T151" s="56"/>
    </row>
    <row r="152" spans="1:20" x14ac:dyDescent="0.25">
      <c r="A152" s="11">
        <f>IF(ISNUMBER(Tablo[[#This Row],[JOUR]]),DATE(YEAR(Tablo[[#This Row],[JOUR]]),MONTH(Tablo[[#This Row],[JOUR]])+1,0),A151)</f>
        <v>42825</v>
      </c>
      <c r="B152" s="12">
        <f>IF(ISNUMBER(Tablo[[#This Row],[JOUR]]),INT(MOD(INT((Tablo[[#This Row],[JOUR]]-2)/7)+3/5,52+5/28))+1,B151)</f>
        <v>12</v>
      </c>
      <c r="C152" s="53"/>
      <c r="D152" s="53" t="s">
        <v>56</v>
      </c>
      <c r="E152" s="54"/>
      <c r="F152" s="54"/>
      <c r="G152" s="54"/>
      <c r="H152" s="54"/>
      <c r="I152" s="54"/>
      <c r="J152" s="54"/>
      <c r="K152" s="54"/>
      <c r="L152" s="54"/>
      <c r="M152" s="54"/>
      <c r="N152" s="54"/>
      <c r="O152" s="54"/>
      <c r="P152" s="54"/>
      <c r="Q152" s="54"/>
      <c r="R152" s="54"/>
      <c r="S152" s="55"/>
      <c r="T152" s="56"/>
    </row>
    <row r="153" spans="1:20" x14ac:dyDescent="0.25">
      <c r="A153" s="11">
        <f>IF(ISNUMBER(Tablo[[#This Row],[JOUR]]),DATE(YEAR(Tablo[[#This Row],[JOUR]]),MONTH(Tablo[[#This Row],[JOUR]])+1,0),A152)</f>
        <v>42825</v>
      </c>
      <c r="B153" s="12">
        <f>IF(ISNUMBER(Tablo[[#This Row],[JOUR]]),INT(MOD(INT((Tablo[[#This Row],[JOUR]]-2)/7)+3/5,52+5/28))+1,B152)</f>
        <v>12</v>
      </c>
      <c r="C153" s="35">
        <f t="shared" ref="C153" si="58">C151+1</f>
        <v>42818</v>
      </c>
      <c r="D153" s="35" t="s">
        <v>55</v>
      </c>
      <c r="E153" s="54"/>
      <c r="F153" s="54"/>
      <c r="G153" s="54"/>
      <c r="H153" s="54"/>
      <c r="I153" s="54"/>
      <c r="J153" s="54"/>
      <c r="K153" s="54"/>
      <c r="L153" s="54"/>
      <c r="M153" s="54"/>
      <c r="N153" s="54"/>
      <c r="O153" s="54"/>
      <c r="P153" s="54"/>
      <c r="Q153" s="54"/>
      <c r="R153" s="54"/>
      <c r="S153" s="55"/>
      <c r="T153" s="56"/>
    </row>
    <row r="154" spans="1:20" x14ac:dyDescent="0.25">
      <c r="A154" s="11">
        <f>IF(ISNUMBER(Tablo[[#This Row],[JOUR]]),DATE(YEAR(Tablo[[#This Row],[JOUR]]),MONTH(Tablo[[#This Row],[JOUR]])+1,0),A153)</f>
        <v>42825</v>
      </c>
      <c r="B154" s="12">
        <f>IF(ISNUMBER(Tablo[[#This Row],[JOUR]]),INT(MOD(INT((Tablo[[#This Row],[JOUR]]-2)/7)+3/5,52+5/28))+1,B153)</f>
        <v>12</v>
      </c>
      <c r="C154" s="53"/>
      <c r="D154" s="53" t="s">
        <v>56</v>
      </c>
      <c r="E154" s="54"/>
      <c r="F154" s="54"/>
      <c r="G154" s="54"/>
      <c r="H154" s="54"/>
      <c r="I154" s="54"/>
      <c r="J154" s="54"/>
      <c r="K154" s="54"/>
      <c r="L154" s="54"/>
      <c r="M154" s="54"/>
      <c r="N154" s="54"/>
      <c r="O154" s="54"/>
      <c r="P154" s="54"/>
      <c r="Q154" s="54"/>
      <c r="R154" s="54"/>
      <c r="S154" s="55"/>
      <c r="T154" s="56"/>
    </row>
    <row r="155" spans="1:20" x14ac:dyDescent="0.25">
      <c r="A155" s="11">
        <f>IF(ISNUMBER(Tablo[[#This Row],[JOUR]]),DATE(YEAR(Tablo[[#This Row],[JOUR]]),MONTH(Tablo[[#This Row],[JOUR]])+1,0),A154)</f>
        <v>42825</v>
      </c>
      <c r="B155" s="12">
        <f>IF(ISNUMBER(Tablo[[#This Row],[JOUR]]),INT(MOD(INT((Tablo[[#This Row],[JOUR]]-2)/7)+3/5,52+5/28))+1,B154)</f>
        <v>12</v>
      </c>
      <c r="C155" s="35" t="s">
        <v>16</v>
      </c>
      <c r="D155" s="35"/>
      <c r="E155" s="40">
        <f t="array" ref="E155">SUM(IF(ISNUMBER(E145:E154),E145:E154,SUMIF(codes[code],E145:E154,codes[forfait])))+SUM(COUNTIF(JF,$C145:$C154))*JFHN</f>
        <v>0</v>
      </c>
      <c r="F155" s="40">
        <f t="array" ref="F155">SUM(IF(ISNUMBER(F145:F154),F145:F154,SUMIF(codes[code],F145:F154,codes[forfait])))+SUM(COUNTIF(JF,$C145:$C154))*JFHN</f>
        <v>0</v>
      </c>
      <c r="G155" s="40">
        <f t="array" ref="G155">SUM(IF(ISNUMBER(G145:G154),G145:G154,SUMIF(codes[code],G145:G154,codes[forfait])))+SUM(COUNTIF(JF,$C145:$C154))*JFHN</f>
        <v>0</v>
      </c>
      <c r="H155" s="40">
        <f t="array" ref="H155">SUM(IF(ISNUMBER(H145:H154),H145:H154,SUMIF(codes[code],H145:H154,codes[forfait])))+SUM(COUNTIF(JF,$C145:$C154))*JFHN</f>
        <v>0</v>
      </c>
      <c r="I155" s="40">
        <f t="array" ref="I155">SUM(IF(ISNUMBER(I145:I154),I145:I154,SUMIF(codes[code],I145:I154,codes[forfait])))+SUM(COUNTIF(JF,$C145:$C154))*JFHN</f>
        <v>0</v>
      </c>
      <c r="J155" s="40">
        <f t="array" ref="J155">SUM(IF(ISNUMBER(J145:J154),J145:J154,SUMIF(codes[code],J145:J154,codes[forfait])))+SUM(COUNTIF(JF,$C145:$C154))*JFHN</f>
        <v>0</v>
      </c>
      <c r="K155" s="40">
        <f t="array" ref="K155">SUM(IF(ISNUMBER(K145:K154),K145:K154,SUMIF(codes[code],K145:K154,codes[forfait])))+SUM(COUNTIF(JF,$C145:$C154))*JFHN</f>
        <v>0</v>
      </c>
      <c r="L155" s="40">
        <f t="array" ref="L155">SUM(IF(ISNUMBER(L145:L154),L145:L154,SUMIF(codes[code],L145:L154,codes[forfait])))+SUM(COUNTIF(JF,$C145:$C154))*JFHN</f>
        <v>0</v>
      </c>
      <c r="M155" s="40">
        <f t="array" ref="M155">SUM(IF(ISNUMBER(M145:M154),M145:M154,SUMIF(codes[code],M145:M154,codes[forfait])))+SUM(COUNTIF(JF,$C145:$C154))*JFHN</f>
        <v>0</v>
      </c>
      <c r="N155" s="40">
        <f t="array" ref="N155">SUM(IF(ISNUMBER(N145:N154),N145:N154,SUMIF(codes[code],N145:N154,codes[forfait])))+SUM(COUNTIF(JF,$C145:$C154))*JFHN</f>
        <v>0</v>
      </c>
      <c r="O155" s="40">
        <f t="array" ref="O155">SUM(IF(ISNUMBER(O145:O154),O145:O154,SUMIF(codes[code],O145:O154,codes[forfait])))+SUM(COUNTIF(JF,$C145:$C154))*JFHN</f>
        <v>0</v>
      </c>
      <c r="P155" s="40">
        <f t="array" ref="P155">SUM(IF(ISNUMBER(P145:P154),P145:P154,SUMIF(codes[code],P145:P154,codes[forfait])))+SUM(COUNTIF(JF,$C145:$C154))*JFHN</f>
        <v>0</v>
      </c>
      <c r="Q155" s="40">
        <f t="array" ref="Q155">SUM(IF(ISNUMBER(Q145:Q154),Q145:Q154,SUMIF(codes[code],Q145:Q154,codes[forfait])))+SUM(COUNTIF(JF,$C145:$C154))*JFHN</f>
        <v>0</v>
      </c>
      <c r="R155" s="40">
        <f t="array" ref="R155">SUM(IF(ISNUMBER(R145:R154),R145:R154,SUMIF(codes[code],R145:R154,codes[forfait])))+SUM(COUNTIF(JF,$C145:$C154))*JFHN</f>
        <v>0</v>
      </c>
      <c r="S155" s="40">
        <f t="array" ref="S155">SUM(IF(ISNUMBER(S145:S154),S145:S154,SUMIF(codes[code],S145:S154,codes[forfait])))+SUM(COUNTIF(JF,$C145:$C154))*JFHN</f>
        <v>0</v>
      </c>
      <c r="T155" s="47">
        <f t="shared" ref="T155:T157" si="59">SUM(E155:S155)</f>
        <v>0</v>
      </c>
    </row>
    <row r="156" spans="1:20" x14ac:dyDescent="0.25">
      <c r="A156" s="11">
        <f>IF(ISNUMBER(Tablo[[#This Row],[JOUR]]),DATE(YEAR(Tablo[[#This Row],[JOUR]]),MONTH(Tablo[[#This Row],[JOUR]])+1,0),A155)</f>
        <v>42825</v>
      </c>
      <c r="B156" s="12">
        <f>IF(ISNUMBER(Tablo[[#This Row],[JOUR]]),INT(MOD(INT((Tablo[[#This Row],[JOUR]]-2)/7)+3/5,52+5/28))+1,B155)</f>
        <v>12</v>
      </c>
      <c r="C156" s="35" t="s">
        <v>17</v>
      </c>
      <c r="D156" s="35"/>
      <c r="E156" s="40">
        <f t="array" ref="E156">MIN(SUM(IF(ISNUMBER(E145:E154),E145:E154,SUMIF(codes[code],E145:E154,codes[calcul_HS])))+SUM(COUNTIF(JF,$C145:$C154))*JFHS,sem)</f>
        <v>0</v>
      </c>
      <c r="F156" s="40">
        <f t="array" ref="F156">MIN(SUM(IF(ISNUMBER(F145:F154),F145:F154,SUMIF(codes[code],F145:F154,codes[calcul_HS])))+SUM(COUNTIF(JF,$C145:$C154))*JFHS,sem)</f>
        <v>0</v>
      </c>
      <c r="G156" s="40">
        <f t="array" ref="G156">MIN(SUM(IF(ISNUMBER(G145:G154),G145:G154,SUMIF(codes[code],G145:G154,codes[calcul_HS])))+SUM(COUNTIF(JF,$C145:$C154))*JFHS,sem)</f>
        <v>0</v>
      </c>
      <c r="H156" s="40">
        <f t="array" ref="H156">MIN(SUM(IF(ISNUMBER(H145:H154),H145:H154,SUMIF(codes[code],H145:H154,codes[calcul_HS])))+SUM(COUNTIF(JF,$C145:$C154))*JFHS,sem)</f>
        <v>0</v>
      </c>
      <c r="I156" s="40">
        <f t="array" ref="I156">MIN(SUM(IF(ISNUMBER(I145:I154),I145:I154,SUMIF(codes[code],I145:I154,codes[calcul_HS])))+SUM(COUNTIF(JF,$C145:$C154))*JFHS,sem)</f>
        <v>0</v>
      </c>
      <c r="J156" s="40">
        <f t="array" ref="J156">MIN(SUM(IF(ISNUMBER(J145:J154),J145:J154,SUMIF(codes[code],J145:J154,codes[calcul_HS])))+SUM(COUNTIF(JF,$C145:$C154))*JFHS,sem)</f>
        <v>0</v>
      </c>
      <c r="K156" s="40">
        <f t="array" ref="K156">MIN(SUM(IF(ISNUMBER(K145:K154),K145:K154,SUMIF(codes[code],K145:K154,codes[calcul_HS])))+SUM(COUNTIF(JF,$C145:$C154))*JFHS,sem)</f>
        <v>0</v>
      </c>
      <c r="L156" s="40">
        <f t="array" ref="L156">MIN(SUM(IF(ISNUMBER(L145:L154),L145:L154,SUMIF(codes[code],L145:L154,codes[calcul_HS])))+SUM(COUNTIF(JF,$C145:$C154))*JFHS,sem)</f>
        <v>0</v>
      </c>
      <c r="M156" s="40">
        <f t="array" ref="M156">MIN(SUM(IF(ISNUMBER(M145:M154),M145:M154,SUMIF(codes[code],M145:M154,codes[calcul_HS])))+SUM(COUNTIF(JF,$C145:$C154))*JFHS,sem)</f>
        <v>0</v>
      </c>
      <c r="N156" s="40">
        <f t="array" ref="N156">MIN(SUM(IF(ISNUMBER(N145:N154),N145:N154,SUMIF(codes[code],N145:N154,codes[calcul_HS])))+SUM(COUNTIF(JF,$C145:$C154))*JFHS,sem)</f>
        <v>0</v>
      </c>
      <c r="O156" s="40">
        <f t="array" ref="O156">MIN(SUM(IF(ISNUMBER(O145:O154),O145:O154,SUMIF(codes[code],O145:O154,codes[calcul_HS])))+SUM(COUNTIF(JF,$C145:$C154))*JFHS,sem)</f>
        <v>0</v>
      </c>
      <c r="P156" s="40">
        <f t="array" ref="P156">MIN(SUM(IF(ISNUMBER(P145:P154),P145:P154,SUMIF(codes[code],P145:P154,codes[calcul_HS])))+SUM(COUNTIF(JF,$C145:$C154))*JFHS,sem)</f>
        <v>0</v>
      </c>
      <c r="Q156" s="40">
        <f t="array" ref="Q156">MIN(SUM(IF(ISNUMBER(Q145:Q154),Q145:Q154,SUMIF(codes[code],Q145:Q154,codes[calcul_HS])))+SUM(COUNTIF(JF,$C145:$C154))*JFHS,sem)</f>
        <v>0</v>
      </c>
      <c r="R156" s="40">
        <f t="array" ref="R156">MIN(SUM(IF(ISNUMBER(R145:R154),R145:R154,SUMIF(codes[code],R145:R154,codes[calcul_HS])))+SUM(COUNTIF(JF,$C145:$C154))*JFHS,sem)</f>
        <v>0</v>
      </c>
      <c r="S156" s="40">
        <f t="array" ref="S156">MIN(SUM(IF(ISNUMBER(S145:S154),S145:S154,SUMIF(codes[code],S145:S154,codes[calcul_HS])))+SUM(COUNTIF(JF,$C145:$C154))*JFHS,sem)</f>
        <v>0</v>
      </c>
      <c r="T156" s="47">
        <f t="shared" si="59"/>
        <v>0</v>
      </c>
    </row>
    <row r="157" spans="1:20" ht="13" thickBot="1" x14ac:dyDescent="0.3">
      <c r="A157" s="13">
        <f>IF(ISNUMBER(Tablo[[#This Row],[JOUR]]),DATE(YEAR(Tablo[[#This Row],[JOUR]]),MONTH(Tablo[[#This Row],[JOUR]])+1,0),A156)</f>
        <v>42825</v>
      </c>
      <c r="B157" s="14">
        <f>IF(ISNUMBER(Tablo[[#This Row],[JOUR]]),INT(MOD(INT((Tablo[[#This Row],[JOUR]]-2)/7)+3/5,52+5/28))+1,B156)</f>
        <v>12</v>
      </c>
      <c r="C157" s="36" t="s">
        <v>18</v>
      </c>
      <c r="D157" s="36"/>
      <c r="E157" s="41">
        <f t="array" ref="E157">MAX(0,SUM(IF(ISNUMBER(E145:E154),E145:E154,SUMIF(codes[code],E145:E154,codes[calcul_HS])))+SUM(COUNTIF(JF,$C145:$C154))*JFHS-sem)</f>
        <v>0</v>
      </c>
      <c r="F157" s="41">
        <f t="array" ref="F157">MAX(0,SUM(IF(ISNUMBER(F145:F154),F145:F154,SUMIF(codes[code],F145:F154,codes[calcul_HS])))+SUM(COUNTIF(JF,$C145:$C154))*JFHS-sem)</f>
        <v>0</v>
      </c>
      <c r="G157" s="41">
        <f t="array" ref="G157">MAX(0,SUM(IF(ISNUMBER(G145:G154),G145:G154,SUMIF(codes[code],G145:G154,codes[calcul_HS])))+SUM(COUNTIF(JF,$C145:$C154))*JFHS-sem)</f>
        <v>0</v>
      </c>
      <c r="H157" s="41">
        <f t="array" ref="H157">MAX(0,SUM(IF(ISNUMBER(H145:H154),H145:H154,SUMIF(codes[code],H145:H154,codes[calcul_HS])))+SUM(COUNTIF(JF,$C145:$C154))*JFHS-sem)</f>
        <v>0</v>
      </c>
      <c r="I157" s="41">
        <f t="array" ref="I157">MAX(0,SUM(IF(ISNUMBER(I145:I154),I145:I154,SUMIF(codes[code],I145:I154,codes[calcul_HS])))+SUM(COUNTIF(JF,$C145:$C154))*JFHS-sem)</f>
        <v>0</v>
      </c>
      <c r="J157" s="41">
        <f t="array" ref="J157">MAX(0,SUM(IF(ISNUMBER(J145:J154),J145:J154,SUMIF(codes[code],J145:J154,codes[calcul_HS])))+SUM(COUNTIF(JF,$C145:$C154))*JFHS-sem)</f>
        <v>0</v>
      </c>
      <c r="K157" s="41">
        <f t="array" ref="K157">MAX(0,SUM(IF(ISNUMBER(K145:K154),K145:K154,SUMIF(codes[code],K145:K154,codes[calcul_HS])))+SUM(COUNTIF(JF,$C145:$C154))*JFHS-sem)</f>
        <v>0</v>
      </c>
      <c r="L157" s="41">
        <f t="array" ref="L157">MAX(0,SUM(IF(ISNUMBER(L145:L154),L145:L154,SUMIF(codes[code],L145:L154,codes[calcul_HS])))+SUM(COUNTIF(JF,$C145:$C154))*JFHS-sem)</f>
        <v>0</v>
      </c>
      <c r="M157" s="41">
        <f t="array" ref="M157">MAX(0,SUM(IF(ISNUMBER(M145:M154),M145:M154,SUMIF(codes[code],M145:M154,codes[calcul_HS])))+SUM(COUNTIF(JF,$C145:$C154))*JFHS-sem)</f>
        <v>0</v>
      </c>
      <c r="N157" s="41">
        <f t="array" ref="N157">MAX(0,SUM(IF(ISNUMBER(N145:N154),N145:N154,SUMIF(codes[code],N145:N154,codes[calcul_HS])))+SUM(COUNTIF(JF,$C145:$C154))*JFHS-sem)</f>
        <v>0</v>
      </c>
      <c r="O157" s="41">
        <f t="array" ref="O157">MAX(0,SUM(IF(ISNUMBER(O145:O154),O145:O154,SUMIF(codes[code],O145:O154,codes[calcul_HS])))+SUM(COUNTIF(JF,$C145:$C154))*JFHS-sem)</f>
        <v>0</v>
      </c>
      <c r="P157" s="41">
        <f t="array" ref="P157">MAX(0,SUM(IF(ISNUMBER(P145:P154),P145:P154,SUMIF(codes[code],P145:P154,codes[calcul_HS])))+SUM(COUNTIF(JF,$C145:$C154))*JFHS-sem)</f>
        <v>0</v>
      </c>
      <c r="Q157" s="41">
        <f t="array" ref="Q157">MAX(0,SUM(IF(ISNUMBER(Q145:Q154),Q145:Q154,SUMIF(codes[code],Q145:Q154,codes[calcul_HS])))+SUM(COUNTIF(JF,$C145:$C154))*JFHS-sem)</f>
        <v>0</v>
      </c>
      <c r="R157" s="41">
        <f t="array" ref="R157">MAX(0,SUM(IF(ISNUMBER(R145:R154),R145:R154,SUMIF(codes[code],R145:R154,codes[calcul_HS])))+SUM(COUNTIF(JF,$C145:$C154))*JFHS-sem)</f>
        <v>0</v>
      </c>
      <c r="S157" s="41">
        <f t="array" ref="S157">MAX(0,SUM(IF(ISNUMBER(S145:S154),S145:S154,SUMIF(codes[code],S145:S154,codes[calcul_HS])))+SUM(COUNTIF(JF,$C145:$C154))*JFHS-sem)</f>
        <v>0</v>
      </c>
      <c r="T157" s="48">
        <f t="shared" si="59"/>
        <v>0</v>
      </c>
    </row>
    <row r="158" spans="1:20" x14ac:dyDescent="0.25">
      <c r="A158" s="11">
        <f>IF(ISNUMBER(Tablo[[#This Row],[JOUR]]),DATE(YEAR(Tablo[[#This Row],[JOUR]]),MONTH(Tablo[[#This Row],[JOUR]])+1,0),A157)</f>
        <v>42825</v>
      </c>
      <c r="B158" s="12">
        <f>IF(ISNUMBER(Tablo[[#This Row],[JOUR]]),INT(MOD(INT((Tablo[[#This Row],[JOUR]]-2)/7)+3/5,52+5/28))+1,B157)</f>
        <v>13</v>
      </c>
      <c r="C158" s="35">
        <f t="shared" ref="C158" si="60">C145+7</f>
        <v>42821</v>
      </c>
      <c r="D158" s="34" t="s">
        <v>55</v>
      </c>
      <c r="E158" s="54"/>
      <c r="F158" s="54"/>
      <c r="G158" s="54"/>
      <c r="H158" s="54"/>
      <c r="I158" s="54"/>
      <c r="J158" s="54"/>
      <c r="K158" s="54"/>
      <c r="L158" s="54"/>
      <c r="M158" s="54"/>
      <c r="N158" s="54"/>
      <c r="O158" s="54"/>
      <c r="P158" s="54"/>
      <c r="Q158" s="54"/>
      <c r="R158" s="54"/>
      <c r="S158" s="55"/>
      <c r="T158" s="56"/>
    </row>
    <row r="159" spans="1:20" x14ac:dyDescent="0.25">
      <c r="A159" s="11">
        <f>IF(ISNUMBER(Tablo[[#This Row],[JOUR]]),DATE(YEAR(Tablo[[#This Row],[JOUR]]),MONTH(Tablo[[#This Row],[JOUR]])+1,0),A158)</f>
        <v>42825</v>
      </c>
      <c r="B159" s="12">
        <f>IF(ISNUMBER(Tablo[[#This Row],[JOUR]]),INT(MOD(INT((Tablo[[#This Row],[JOUR]]-2)/7)+3/5,52+5/28))+1,B158)</f>
        <v>13</v>
      </c>
      <c r="C159" s="53"/>
      <c r="D159" s="53" t="s">
        <v>56</v>
      </c>
      <c r="E159" s="54"/>
      <c r="F159" s="54"/>
      <c r="G159" s="54"/>
      <c r="H159" s="54"/>
      <c r="I159" s="54"/>
      <c r="J159" s="54"/>
      <c r="K159" s="54"/>
      <c r="L159" s="54"/>
      <c r="M159" s="54"/>
      <c r="N159" s="54"/>
      <c r="O159" s="54"/>
      <c r="P159" s="54"/>
      <c r="Q159" s="54"/>
      <c r="R159" s="54"/>
      <c r="S159" s="55"/>
      <c r="T159" s="56"/>
    </row>
    <row r="160" spans="1:20" x14ac:dyDescent="0.25">
      <c r="A160" s="11">
        <f>IF(ISNUMBER(Tablo[[#This Row],[JOUR]]),DATE(YEAR(Tablo[[#This Row],[JOUR]]),MONTH(Tablo[[#This Row],[JOUR]])+1,0),A159)</f>
        <v>42825</v>
      </c>
      <c r="B160" s="12">
        <f>IF(ISNUMBER(Tablo[[#This Row],[JOUR]]),INT(MOD(INT((Tablo[[#This Row],[JOUR]]-2)/7)+3/5,52+5/28))+1,B159)</f>
        <v>13</v>
      </c>
      <c r="C160" s="35">
        <f t="shared" ref="C160" si="61">C158+1</f>
        <v>42822</v>
      </c>
      <c r="D160" s="35" t="s">
        <v>55</v>
      </c>
      <c r="E160" s="54"/>
      <c r="F160" s="54"/>
      <c r="G160" s="54"/>
      <c r="H160" s="54"/>
      <c r="I160" s="54"/>
      <c r="J160" s="54"/>
      <c r="K160" s="54"/>
      <c r="L160" s="54"/>
      <c r="M160" s="54"/>
      <c r="N160" s="54"/>
      <c r="O160" s="54"/>
      <c r="P160" s="54"/>
      <c r="Q160" s="54"/>
      <c r="R160" s="54"/>
      <c r="S160" s="55"/>
      <c r="T160" s="56"/>
    </row>
    <row r="161" spans="1:20" x14ac:dyDescent="0.25">
      <c r="A161" s="11">
        <f>IF(ISNUMBER(Tablo[[#This Row],[JOUR]]),DATE(YEAR(Tablo[[#This Row],[JOUR]]),MONTH(Tablo[[#This Row],[JOUR]])+1,0),A160)</f>
        <v>42825</v>
      </c>
      <c r="B161" s="12">
        <f>IF(ISNUMBER(Tablo[[#This Row],[JOUR]]),INT(MOD(INT((Tablo[[#This Row],[JOUR]]-2)/7)+3/5,52+5/28))+1,B160)</f>
        <v>13</v>
      </c>
      <c r="C161" s="53"/>
      <c r="D161" s="53" t="s">
        <v>56</v>
      </c>
      <c r="E161" s="54"/>
      <c r="F161" s="54"/>
      <c r="G161" s="54"/>
      <c r="H161" s="54"/>
      <c r="I161" s="54"/>
      <c r="J161" s="54"/>
      <c r="K161" s="54"/>
      <c r="L161" s="54"/>
      <c r="M161" s="54"/>
      <c r="N161" s="54"/>
      <c r="O161" s="54"/>
      <c r="P161" s="54"/>
      <c r="Q161" s="54"/>
      <c r="R161" s="54"/>
      <c r="S161" s="55"/>
      <c r="T161" s="56"/>
    </row>
    <row r="162" spans="1:20" x14ac:dyDescent="0.25">
      <c r="A162" s="11">
        <f>IF(ISNUMBER(Tablo[[#This Row],[JOUR]]),DATE(YEAR(Tablo[[#This Row],[JOUR]]),MONTH(Tablo[[#This Row],[JOUR]])+1,0),A161)</f>
        <v>42825</v>
      </c>
      <c r="B162" s="12">
        <f>IF(ISNUMBER(Tablo[[#This Row],[JOUR]]),INT(MOD(INT((Tablo[[#This Row],[JOUR]]-2)/7)+3/5,52+5/28))+1,B161)</f>
        <v>13</v>
      </c>
      <c r="C162" s="35">
        <f t="shared" ref="C162" si="62">C160+1</f>
        <v>42823</v>
      </c>
      <c r="D162" s="35" t="s">
        <v>55</v>
      </c>
      <c r="E162" s="54"/>
      <c r="F162" s="54"/>
      <c r="G162" s="54"/>
      <c r="H162" s="54"/>
      <c r="I162" s="54"/>
      <c r="J162" s="54"/>
      <c r="K162" s="54"/>
      <c r="L162" s="54"/>
      <c r="M162" s="54"/>
      <c r="N162" s="54"/>
      <c r="O162" s="54"/>
      <c r="P162" s="54"/>
      <c r="Q162" s="54"/>
      <c r="R162" s="54"/>
      <c r="S162" s="55"/>
      <c r="T162" s="56"/>
    </row>
    <row r="163" spans="1:20" x14ac:dyDescent="0.25">
      <c r="A163" s="11">
        <f>IF(ISNUMBER(Tablo[[#This Row],[JOUR]]),DATE(YEAR(Tablo[[#This Row],[JOUR]]),MONTH(Tablo[[#This Row],[JOUR]])+1,0),A162)</f>
        <v>42825</v>
      </c>
      <c r="B163" s="12">
        <f>IF(ISNUMBER(Tablo[[#This Row],[JOUR]]),INT(MOD(INT((Tablo[[#This Row],[JOUR]]-2)/7)+3/5,52+5/28))+1,B162)</f>
        <v>13</v>
      </c>
      <c r="C163" s="53"/>
      <c r="D163" s="53" t="s">
        <v>56</v>
      </c>
      <c r="E163" s="54"/>
      <c r="F163" s="54"/>
      <c r="G163" s="54"/>
      <c r="H163" s="54"/>
      <c r="I163" s="54"/>
      <c r="J163" s="54"/>
      <c r="K163" s="54"/>
      <c r="L163" s="54"/>
      <c r="M163" s="54"/>
      <c r="N163" s="54"/>
      <c r="O163" s="54"/>
      <c r="P163" s="54"/>
      <c r="Q163" s="54"/>
      <c r="R163" s="54"/>
      <c r="S163" s="55"/>
      <c r="T163" s="56"/>
    </row>
    <row r="164" spans="1:20" x14ac:dyDescent="0.25">
      <c r="A164" s="11">
        <f>IF(ISNUMBER(Tablo[[#This Row],[JOUR]]),DATE(YEAR(Tablo[[#This Row],[JOUR]]),MONTH(Tablo[[#This Row],[JOUR]])+1,0),A163)</f>
        <v>42825</v>
      </c>
      <c r="B164" s="12">
        <f>IF(ISNUMBER(Tablo[[#This Row],[JOUR]]),INT(MOD(INT((Tablo[[#This Row],[JOUR]]-2)/7)+3/5,52+5/28))+1,B163)</f>
        <v>13</v>
      </c>
      <c r="C164" s="35">
        <f t="shared" ref="C164" si="63">C162+1</f>
        <v>42824</v>
      </c>
      <c r="D164" s="35" t="s">
        <v>55</v>
      </c>
      <c r="E164" s="54"/>
      <c r="F164" s="54"/>
      <c r="G164" s="54"/>
      <c r="H164" s="54"/>
      <c r="I164" s="54"/>
      <c r="J164" s="54"/>
      <c r="K164" s="54"/>
      <c r="L164" s="54"/>
      <c r="M164" s="54"/>
      <c r="N164" s="54"/>
      <c r="O164" s="54"/>
      <c r="P164" s="54"/>
      <c r="Q164" s="54"/>
      <c r="R164" s="54"/>
      <c r="S164" s="55"/>
      <c r="T164" s="56"/>
    </row>
    <row r="165" spans="1:20" x14ac:dyDescent="0.25">
      <c r="A165" s="11">
        <f>IF(ISNUMBER(Tablo[[#This Row],[JOUR]]),DATE(YEAR(Tablo[[#This Row],[JOUR]]),MONTH(Tablo[[#This Row],[JOUR]])+1,0),A164)</f>
        <v>42825</v>
      </c>
      <c r="B165" s="12">
        <f>IF(ISNUMBER(Tablo[[#This Row],[JOUR]]),INT(MOD(INT((Tablo[[#This Row],[JOUR]]-2)/7)+3/5,52+5/28))+1,B164)</f>
        <v>13</v>
      </c>
      <c r="C165" s="53"/>
      <c r="D165" s="53" t="s">
        <v>56</v>
      </c>
      <c r="E165" s="54"/>
      <c r="F165" s="54"/>
      <c r="G165" s="54"/>
      <c r="H165" s="54"/>
      <c r="I165" s="54"/>
      <c r="J165" s="54"/>
      <c r="K165" s="54"/>
      <c r="L165" s="54"/>
      <c r="M165" s="54"/>
      <c r="N165" s="54"/>
      <c r="O165" s="54"/>
      <c r="P165" s="54"/>
      <c r="Q165" s="54"/>
      <c r="R165" s="54"/>
      <c r="S165" s="55"/>
      <c r="T165" s="56"/>
    </row>
    <row r="166" spans="1:20" x14ac:dyDescent="0.25">
      <c r="A166" s="11">
        <f>IF(ISNUMBER(Tablo[[#This Row],[JOUR]]),DATE(YEAR(Tablo[[#This Row],[JOUR]]),MONTH(Tablo[[#This Row],[JOUR]])+1,0),A165)</f>
        <v>42825</v>
      </c>
      <c r="B166" s="12">
        <f>IF(ISNUMBER(Tablo[[#This Row],[JOUR]]),INT(MOD(INT((Tablo[[#This Row],[JOUR]]-2)/7)+3/5,52+5/28))+1,B165)</f>
        <v>13</v>
      </c>
      <c r="C166" s="35">
        <f t="shared" ref="C166" si="64">C164+1</f>
        <v>42825</v>
      </c>
      <c r="D166" s="35" t="s">
        <v>55</v>
      </c>
      <c r="E166" s="54"/>
      <c r="F166" s="54"/>
      <c r="G166" s="54"/>
      <c r="H166" s="54"/>
      <c r="I166" s="54"/>
      <c r="J166" s="54"/>
      <c r="K166" s="54"/>
      <c r="L166" s="54"/>
      <c r="M166" s="54"/>
      <c r="N166" s="54"/>
      <c r="O166" s="54"/>
      <c r="P166" s="54"/>
      <c r="Q166" s="54"/>
      <c r="R166" s="54"/>
      <c r="S166" s="55"/>
      <c r="T166" s="56"/>
    </row>
    <row r="167" spans="1:20" x14ac:dyDescent="0.25">
      <c r="A167" s="11">
        <f>IF(ISNUMBER(Tablo[[#This Row],[JOUR]]),DATE(YEAR(Tablo[[#This Row],[JOUR]]),MONTH(Tablo[[#This Row],[JOUR]])+1,0),A166)</f>
        <v>42825</v>
      </c>
      <c r="B167" s="12">
        <f>IF(ISNUMBER(Tablo[[#This Row],[JOUR]]),INT(MOD(INT((Tablo[[#This Row],[JOUR]]-2)/7)+3/5,52+5/28))+1,B166)</f>
        <v>13</v>
      </c>
      <c r="C167" s="53"/>
      <c r="D167" s="53" t="s">
        <v>56</v>
      </c>
      <c r="E167" s="54"/>
      <c r="F167" s="54"/>
      <c r="G167" s="54"/>
      <c r="H167" s="54"/>
      <c r="I167" s="54"/>
      <c r="J167" s="54"/>
      <c r="K167" s="54"/>
      <c r="L167" s="54"/>
      <c r="M167" s="54"/>
      <c r="N167" s="54"/>
      <c r="O167" s="54"/>
      <c r="P167" s="54"/>
      <c r="Q167" s="54"/>
      <c r="R167" s="54"/>
      <c r="S167" s="55"/>
      <c r="T167" s="56"/>
    </row>
    <row r="168" spans="1:20" x14ac:dyDescent="0.25">
      <c r="A168" s="11">
        <f>IF(ISNUMBER(Tablo[[#This Row],[JOUR]]),DATE(YEAR(Tablo[[#This Row],[JOUR]]),MONTH(Tablo[[#This Row],[JOUR]])+1,0),A167)</f>
        <v>42825</v>
      </c>
      <c r="B168" s="12">
        <f>IF(ISNUMBER(Tablo[[#This Row],[JOUR]]),INT(MOD(INT((Tablo[[#This Row],[JOUR]]-2)/7)+3/5,52+5/28))+1,B167)</f>
        <v>13</v>
      </c>
      <c r="C168" s="35" t="s">
        <v>16</v>
      </c>
      <c r="D168" s="35"/>
      <c r="E168" s="40">
        <f t="array" ref="E168">SUM(IF(ISNUMBER(E158:E167),E158:E167,SUMIF(codes[code],E158:E167,codes[forfait])))+SUM(COUNTIF(JF,$C158:$C167))*JFHN</f>
        <v>0</v>
      </c>
      <c r="F168" s="40">
        <f t="array" ref="F168">SUM(IF(ISNUMBER(F158:F167),F158:F167,SUMIF(codes[code],F158:F167,codes[forfait])))+SUM(COUNTIF(JF,$C158:$C167))*JFHN</f>
        <v>0</v>
      </c>
      <c r="G168" s="40">
        <f t="array" ref="G168">SUM(IF(ISNUMBER(G158:G167),G158:G167,SUMIF(codes[code],G158:G167,codes[forfait])))+SUM(COUNTIF(JF,$C158:$C167))*JFHN</f>
        <v>0</v>
      </c>
      <c r="H168" s="40">
        <f t="array" ref="H168">SUM(IF(ISNUMBER(H158:H167),H158:H167,SUMIF(codes[code],H158:H167,codes[forfait])))+SUM(COUNTIF(JF,$C158:$C167))*JFHN</f>
        <v>0</v>
      </c>
      <c r="I168" s="40">
        <f t="array" ref="I168">SUM(IF(ISNUMBER(I158:I167),I158:I167,SUMIF(codes[code],I158:I167,codes[forfait])))+SUM(COUNTIF(JF,$C158:$C167))*JFHN</f>
        <v>0</v>
      </c>
      <c r="J168" s="40">
        <f t="array" ref="J168">SUM(IF(ISNUMBER(J158:J167),J158:J167,SUMIF(codes[code],J158:J167,codes[forfait])))+SUM(COUNTIF(JF,$C158:$C167))*JFHN</f>
        <v>0</v>
      </c>
      <c r="K168" s="40">
        <f t="array" ref="K168">SUM(IF(ISNUMBER(K158:K167),K158:K167,SUMIF(codes[code],K158:K167,codes[forfait])))+SUM(COUNTIF(JF,$C158:$C167))*JFHN</f>
        <v>0</v>
      </c>
      <c r="L168" s="40">
        <f t="array" ref="L168">SUM(IF(ISNUMBER(L158:L167),L158:L167,SUMIF(codes[code],L158:L167,codes[forfait])))+SUM(COUNTIF(JF,$C158:$C167))*JFHN</f>
        <v>0</v>
      </c>
      <c r="M168" s="40">
        <f t="array" ref="M168">SUM(IF(ISNUMBER(M158:M167),M158:M167,SUMIF(codes[code],M158:M167,codes[forfait])))+SUM(COUNTIF(JF,$C158:$C167))*JFHN</f>
        <v>0</v>
      </c>
      <c r="N168" s="40">
        <f t="array" ref="N168">SUM(IF(ISNUMBER(N158:N167),N158:N167,SUMIF(codes[code],N158:N167,codes[forfait])))+SUM(COUNTIF(JF,$C158:$C167))*JFHN</f>
        <v>0</v>
      </c>
      <c r="O168" s="40">
        <f t="array" ref="O168">SUM(IF(ISNUMBER(O158:O167),O158:O167,SUMIF(codes[code],O158:O167,codes[forfait])))+SUM(COUNTIF(JF,$C158:$C167))*JFHN</f>
        <v>0</v>
      </c>
      <c r="P168" s="40">
        <f t="array" ref="P168">SUM(IF(ISNUMBER(P158:P167),P158:P167,SUMIF(codes[code],P158:P167,codes[forfait])))+SUM(COUNTIF(JF,$C158:$C167))*JFHN</f>
        <v>0</v>
      </c>
      <c r="Q168" s="40">
        <f t="array" ref="Q168">SUM(IF(ISNUMBER(Q158:Q167),Q158:Q167,SUMIF(codes[code],Q158:Q167,codes[forfait])))+SUM(COUNTIF(JF,$C158:$C167))*JFHN</f>
        <v>0</v>
      </c>
      <c r="R168" s="40">
        <f t="array" ref="R168">SUM(IF(ISNUMBER(R158:R167),R158:R167,SUMIF(codes[code],R158:R167,codes[forfait])))+SUM(COUNTIF(JF,$C158:$C167))*JFHN</f>
        <v>0</v>
      </c>
      <c r="S168" s="40">
        <f t="array" ref="S168">SUM(IF(ISNUMBER(S158:S167),S158:S167,SUMIF(codes[code],S158:S167,codes[forfait])))+SUM(COUNTIF(JF,$C158:$C167))*JFHN</f>
        <v>0</v>
      </c>
      <c r="T168" s="47">
        <f t="shared" ref="T168:T170" si="65">SUM(E168:S168)</f>
        <v>0</v>
      </c>
    </row>
    <row r="169" spans="1:20" x14ac:dyDescent="0.25">
      <c r="A169" s="11">
        <f>IF(ISNUMBER(Tablo[[#This Row],[JOUR]]),DATE(YEAR(Tablo[[#This Row],[JOUR]]),MONTH(Tablo[[#This Row],[JOUR]])+1,0),A168)</f>
        <v>42825</v>
      </c>
      <c r="B169" s="12">
        <f>IF(ISNUMBER(Tablo[[#This Row],[JOUR]]),INT(MOD(INT((Tablo[[#This Row],[JOUR]]-2)/7)+3/5,52+5/28))+1,B168)</f>
        <v>13</v>
      </c>
      <c r="C169" s="35" t="s">
        <v>17</v>
      </c>
      <c r="D169" s="35"/>
      <c r="E169" s="40">
        <f t="array" ref="E169">MIN(SUM(IF(ISNUMBER(E158:E167),E158:E167,SUMIF(codes[code],E158:E167,codes[calcul_HS])))+SUM(COUNTIF(JF,$C158:$C167))*JFHS,sem)</f>
        <v>0</v>
      </c>
      <c r="F169" s="40">
        <f t="array" ref="F169">MIN(SUM(IF(ISNUMBER(F158:F167),F158:F167,SUMIF(codes[code],F158:F167,codes[calcul_HS])))+SUM(COUNTIF(JF,$C158:$C167))*JFHS,sem)</f>
        <v>0</v>
      </c>
      <c r="G169" s="40">
        <f t="array" ref="G169">MIN(SUM(IF(ISNUMBER(G158:G167),G158:G167,SUMIF(codes[code],G158:G167,codes[calcul_HS])))+SUM(COUNTIF(JF,$C158:$C167))*JFHS,sem)</f>
        <v>0</v>
      </c>
      <c r="H169" s="40">
        <f t="array" ref="H169">MIN(SUM(IF(ISNUMBER(H158:H167),H158:H167,SUMIF(codes[code],H158:H167,codes[calcul_HS])))+SUM(COUNTIF(JF,$C158:$C167))*JFHS,sem)</f>
        <v>0</v>
      </c>
      <c r="I169" s="40">
        <f t="array" ref="I169">MIN(SUM(IF(ISNUMBER(I158:I167),I158:I167,SUMIF(codes[code],I158:I167,codes[calcul_HS])))+SUM(COUNTIF(JF,$C158:$C167))*JFHS,sem)</f>
        <v>0</v>
      </c>
      <c r="J169" s="40">
        <f t="array" ref="J169">MIN(SUM(IF(ISNUMBER(J158:J167),J158:J167,SUMIF(codes[code],J158:J167,codes[calcul_HS])))+SUM(COUNTIF(JF,$C158:$C167))*JFHS,sem)</f>
        <v>0</v>
      </c>
      <c r="K169" s="40">
        <f t="array" ref="K169">MIN(SUM(IF(ISNUMBER(K158:K167),K158:K167,SUMIF(codes[code],K158:K167,codes[calcul_HS])))+SUM(COUNTIF(JF,$C158:$C167))*JFHS,sem)</f>
        <v>0</v>
      </c>
      <c r="L169" s="40">
        <f t="array" ref="L169">MIN(SUM(IF(ISNUMBER(L158:L167),L158:L167,SUMIF(codes[code],L158:L167,codes[calcul_HS])))+SUM(COUNTIF(JF,$C158:$C167))*JFHS,sem)</f>
        <v>0</v>
      </c>
      <c r="M169" s="40">
        <f t="array" ref="M169">MIN(SUM(IF(ISNUMBER(M158:M167),M158:M167,SUMIF(codes[code],M158:M167,codes[calcul_HS])))+SUM(COUNTIF(JF,$C158:$C167))*JFHS,sem)</f>
        <v>0</v>
      </c>
      <c r="N169" s="40">
        <f t="array" ref="N169">MIN(SUM(IF(ISNUMBER(N158:N167),N158:N167,SUMIF(codes[code],N158:N167,codes[calcul_HS])))+SUM(COUNTIF(JF,$C158:$C167))*JFHS,sem)</f>
        <v>0</v>
      </c>
      <c r="O169" s="40">
        <f t="array" ref="O169">MIN(SUM(IF(ISNUMBER(O158:O167),O158:O167,SUMIF(codes[code],O158:O167,codes[calcul_HS])))+SUM(COUNTIF(JF,$C158:$C167))*JFHS,sem)</f>
        <v>0</v>
      </c>
      <c r="P169" s="40">
        <f t="array" ref="P169">MIN(SUM(IF(ISNUMBER(P158:P167),P158:P167,SUMIF(codes[code],P158:P167,codes[calcul_HS])))+SUM(COUNTIF(JF,$C158:$C167))*JFHS,sem)</f>
        <v>0</v>
      </c>
      <c r="Q169" s="40">
        <f t="array" ref="Q169">MIN(SUM(IF(ISNUMBER(Q158:Q167),Q158:Q167,SUMIF(codes[code],Q158:Q167,codes[calcul_HS])))+SUM(COUNTIF(JF,$C158:$C167))*JFHS,sem)</f>
        <v>0</v>
      </c>
      <c r="R169" s="40">
        <f t="array" ref="R169">MIN(SUM(IF(ISNUMBER(R158:R167),R158:R167,SUMIF(codes[code],R158:R167,codes[calcul_HS])))+SUM(COUNTIF(JF,$C158:$C167))*JFHS,sem)</f>
        <v>0</v>
      </c>
      <c r="S169" s="40">
        <f t="array" ref="S169">MIN(SUM(IF(ISNUMBER(S158:S167),S158:S167,SUMIF(codes[code],S158:S167,codes[calcul_HS])))+SUM(COUNTIF(JF,$C158:$C167))*JFHS,sem)</f>
        <v>0</v>
      </c>
      <c r="T169" s="47">
        <f t="shared" si="65"/>
        <v>0</v>
      </c>
    </row>
    <row r="170" spans="1:20" ht="13" thickBot="1" x14ac:dyDescent="0.3">
      <c r="A170" s="13">
        <f>IF(ISNUMBER(Tablo[[#This Row],[JOUR]]),DATE(YEAR(Tablo[[#This Row],[JOUR]]),MONTH(Tablo[[#This Row],[JOUR]])+1,0),A169)</f>
        <v>42825</v>
      </c>
      <c r="B170" s="14">
        <f>IF(ISNUMBER(Tablo[[#This Row],[JOUR]]),INT(MOD(INT((Tablo[[#This Row],[JOUR]]-2)/7)+3/5,52+5/28))+1,B169)</f>
        <v>13</v>
      </c>
      <c r="C170" s="36" t="s">
        <v>18</v>
      </c>
      <c r="D170" s="36"/>
      <c r="E170" s="41">
        <f t="array" ref="E170">MAX(0,SUM(IF(ISNUMBER(E158:E167),E158:E167,SUMIF(codes[code],E158:E167,codes[calcul_HS])))+SUM(COUNTIF(JF,$C158:$C167))*JFHS-sem)</f>
        <v>0</v>
      </c>
      <c r="F170" s="41">
        <f t="array" ref="F170">MAX(0,SUM(IF(ISNUMBER(F158:F167),F158:F167,SUMIF(codes[code],F158:F167,codes[calcul_HS])))+SUM(COUNTIF(JF,$C158:$C167))*JFHS-sem)</f>
        <v>0</v>
      </c>
      <c r="G170" s="41">
        <f t="array" ref="G170">MAX(0,SUM(IF(ISNUMBER(G158:G167),G158:G167,SUMIF(codes[code],G158:G167,codes[calcul_HS])))+SUM(COUNTIF(JF,$C158:$C167))*JFHS-sem)</f>
        <v>0</v>
      </c>
      <c r="H170" s="41">
        <f t="array" ref="H170">MAX(0,SUM(IF(ISNUMBER(H158:H167),H158:H167,SUMIF(codes[code],H158:H167,codes[calcul_HS])))+SUM(COUNTIF(JF,$C158:$C167))*JFHS-sem)</f>
        <v>0</v>
      </c>
      <c r="I170" s="41">
        <f t="array" ref="I170">MAX(0,SUM(IF(ISNUMBER(I158:I167),I158:I167,SUMIF(codes[code],I158:I167,codes[calcul_HS])))+SUM(COUNTIF(JF,$C158:$C167))*JFHS-sem)</f>
        <v>0</v>
      </c>
      <c r="J170" s="41">
        <f t="array" ref="J170">MAX(0,SUM(IF(ISNUMBER(J158:J167),J158:J167,SUMIF(codes[code],J158:J167,codes[calcul_HS])))+SUM(COUNTIF(JF,$C158:$C167))*JFHS-sem)</f>
        <v>0</v>
      </c>
      <c r="K170" s="41">
        <f t="array" ref="K170">MAX(0,SUM(IF(ISNUMBER(K158:K167),K158:K167,SUMIF(codes[code],K158:K167,codes[calcul_HS])))+SUM(COUNTIF(JF,$C158:$C167))*JFHS-sem)</f>
        <v>0</v>
      </c>
      <c r="L170" s="41">
        <f t="array" ref="L170">MAX(0,SUM(IF(ISNUMBER(L158:L167),L158:L167,SUMIF(codes[code],L158:L167,codes[calcul_HS])))+SUM(COUNTIF(JF,$C158:$C167))*JFHS-sem)</f>
        <v>0</v>
      </c>
      <c r="M170" s="41">
        <f t="array" ref="M170">MAX(0,SUM(IF(ISNUMBER(M158:M167),M158:M167,SUMIF(codes[code],M158:M167,codes[calcul_HS])))+SUM(COUNTIF(JF,$C158:$C167))*JFHS-sem)</f>
        <v>0</v>
      </c>
      <c r="N170" s="41">
        <f t="array" ref="N170">MAX(0,SUM(IF(ISNUMBER(N158:N167),N158:N167,SUMIF(codes[code],N158:N167,codes[calcul_HS])))+SUM(COUNTIF(JF,$C158:$C167))*JFHS-sem)</f>
        <v>0</v>
      </c>
      <c r="O170" s="41">
        <f t="array" ref="O170">MAX(0,SUM(IF(ISNUMBER(O158:O167),O158:O167,SUMIF(codes[code],O158:O167,codes[calcul_HS])))+SUM(COUNTIF(JF,$C158:$C167))*JFHS-sem)</f>
        <v>0</v>
      </c>
      <c r="P170" s="41">
        <f t="array" ref="P170">MAX(0,SUM(IF(ISNUMBER(P158:P167),P158:P167,SUMIF(codes[code],P158:P167,codes[calcul_HS])))+SUM(COUNTIF(JF,$C158:$C167))*JFHS-sem)</f>
        <v>0</v>
      </c>
      <c r="Q170" s="41">
        <f t="array" ref="Q170">MAX(0,SUM(IF(ISNUMBER(Q158:Q167),Q158:Q167,SUMIF(codes[code],Q158:Q167,codes[calcul_HS])))+SUM(COUNTIF(JF,$C158:$C167))*JFHS-sem)</f>
        <v>0</v>
      </c>
      <c r="R170" s="41">
        <f t="array" ref="R170">MAX(0,SUM(IF(ISNUMBER(R158:R167),R158:R167,SUMIF(codes[code],R158:R167,codes[calcul_HS])))+SUM(COUNTIF(JF,$C158:$C167))*JFHS-sem)</f>
        <v>0</v>
      </c>
      <c r="S170" s="41">
        <f t="array" ref="S170">MAX(0,SUM(IF(ISNUMBER(S158:S167),S158:S167,SUMIF(codes[code],S158:S167,codes[calcul_HS])))+SUM(COUNTIF(JF,$C158:$C167))*JFHS-sem)</f>
        <v>0</v>
      </c>
      <c r="T170" s="48">
        <f t="shared" si="65"/>
        <v>0</v>
      </c>
    </row>
    <row r="171" spans="1:20" x14ac:dyDescent="0.25">
      <c r="A171" s="11">
        <f>IF(ISNUMBER(Tablo[[#This Row],[JOUR]]),DATE(YEAR(Tablo[[#This Row],[JOUR]]),MONTH(Tablo[[#This Row],[JOUR]])+1,0),A170)</f>
        <v>42855</v>
      </c>
      <c r="B171" s="12">
        <f>IF(ISNUMBER(Tablo[[#This Row],[JOUR]]),INT(MOD(INT((Tablo[[#This Row],[JOUR]]-2)/7)+3/5,52+5/28))+1,B170)</f>
        <v>14</v>
      </c>
      <c r="C171" s="35">
        <f t="shared" ref="C171" si="66">C158+7</f>
        <v>42828</v>
      </c>
      <c r="D171" s="34" t="s">
        <v>55</v>
      </c>
      <c r="E171" s="54"/>
      <c r="F171" s="54"/>
      <c r="G171" s="54"/>
      <c r="H171" s="54"/>
      <c r="I171" s="54"/>
      <c r="J171" s="54"/>
      <c r="K171" s="54"/>
      <c r="L171" s="54"/>
      <c r="M171" s="54"/>
      <c r="N171" s="54"/>
      <c r="O171" s="54"/>
      <c r="P171" s="54"/>
      <c r="Q171" s="54"/>
      <c r="R171" s="54"/>
      <c r="S171" s="55"/>
      <c r="T171" s="56"/>
    </row>
    <row r="172" spans="1:20" x14ac:dyDescent="0.25">
      <c r="A172" s="11">
        <f>IF(ISNUMBER(Tablo[[#This Row],[JOUR]]),DATE(YEAR(Tablo[[#This Row],[JOUR]]),MONTH(Tablo[[#This Row],[JOUR]])+1,0),A171)</f>
        <v>42855</v>
      </c>
      <c r="B172" s="12">
        <f>IF(ISNUMBER(Tablo[[#This Row],[JOUR]]),INT(MOD(INT((Tablo[[#This Row],[JOUR]]-2)/7)+3/5,52+5/28))+1,B171)</f>
        <v>14</v>
      </c>
      <c r="C172" s="53"/>
      <c r="D172" s="53" t="s">
        <v>56</v>
      </c>
      <c r="E172" s="54"/>
      <c r="F172" s="54"/>
      <c r="G172" s="54"/>
      <c r="H172" s="54"/>
      <c r="I172" s="54"/>
      <c r="J172" s="54"/>
      <c r="K172" s="54"/>
      <c r="L172" s="54"/>
      <c r="M172" s="54"/>
      <c r="N172" s="54"/>
      <c r="O172" s="54"/>
      <c r="P172" s="54"/>
      <c r="Q172" s="54"/>
      <c r="R172" s="54"/>
      <c r="S172" s="55"/>
      <c r="T172" s="56"/>
    </row>
    <row r="173" spans="1:20" x14ac:dyDescent="0.25">
      <c r="A173" s="11">
        <f>IF(ISNUMBER(Tablo[[#This Row],[JOUR]]),DATE(YEAR(Tablo[[#This Row],[JOUR]]),MONTH(Tablo[[#This Row],[JOUR]])+1,0),A172)</f>
        <v>42855</v>
      </c>
      <c r="B173" s="12">
        <f>IF(ISNUMBER(Tablo[[#This Row],[JOUR]]),INT(MOD(INT((Tablo[[#This Row],[JOUR]]-2)/7)+3/5,52+5/28))+1,B172)</f>
        <v>14</v>
      </c>
      <c r="C173" s="35">
        <f t="shared" ref="C173" si="67">C171+1</f>
        <v>42829</v>
      </c>
      <c r="D173" s="35" t="s">
        <v>55</v>
      </c>
      <c r="E173" s="54"/>
      <c r="F173" s="54"/>
      <c r="G173" s="54"/>
      <c r="H173" s="54"/>
      <c r="I173" s="54"/>
      <c r="J173" s="54"/>
      <c r="K173" s="54"/>
      <c r="L173" s="54"/>
      <c r="M173" s="54"/>
      <c r="N173" s="54"/>
      <c r="O173" s="54"/>
      <c r="P173" s="54"/>
      <c r="Q173" s="54"/>
      <c r="R173" s="54"/>
      <c r="S173" s="55"/>
      <c r="T173" s="56"/>
    </row>
    <row r="174" spans="1:20" x14ac:dyDescent="0.25">
      <c r="A174" s="11">
        <f>IF(ISNUMBER(Tablo[[#This Row],[JOUR]]),DATE(YEAR(Tablo[[#This Row],[JOUR]]),MONTH(Tablo[[#This Row],[JOUR]])+1,0),A173)</f>
        <v>42855</v>
      </c>
      <c r="B174" s="12">
        <f>IF(ISNUMBER(Tablo[[#This Row],[JOUR]]),INT(MOD(INT((Tablo[[#This Row],[JOUR]]-2)/7)+3/5,52+5/28))+1,B173)</f>
        <v>14</v>
      </c>
      <c r="C174" s="53"/>
      <c r="D174" s="53" t="s">
        <v>56</v>
      </c>
      <c r="E174" s="54"/>
      <c r="F174" s="54"/>
      <c r="G174" s="54"/>
      <c r="H174" s="54"/>
      <c r="I174" s="54"/>
      <c r="J174" s="54"/>
      <c r="K174" s="54"/>
      <c r="L174" s="54"/>
      <c r="M174" s="54"/>
      <c r="N174" s="54"/>
      <c r="O174" s="54"/>
      <c r="P174" s="54"/>
      <c r="Q174" s="54"/>
      <c r="R174" s="54"/>
      <c r="S174" s="55"/>
      <c r="T174" s="56"/>
    </row>
    <row r="175" spans="1:20" x14ac:dyDescent="0.25">
      <c r="A175" s="11">
        <f>IF(ISNUMBER(Tablo[[#This Row],[JOUR]]),DATE(YEAR(Tablo[[#This Row],[JOUR]]),MONTH(Tablo[[#This Row],[JOUR]])+1,0),A174)</f>
        <v>42855</v>
      </c>
      <c r="B175" s="12">
        <f>IF(ISNUMBER(Tablo[[#This Row],[JOUR]]),INT(MOD(INT((Tablo[[#This Row],[JOUR]]-2)/7)+3/5,52+5/28))+1,B174)</f>
        <v>14</v>
      </c>
      <c r="C175" s="35">
        <f t="shared" ref="C175" si="68">C173+1</f>
        <v>42830</v>
      </c>
      <c r="D175" s="35" t="s">
        <v>55</v>
      </c>
      <c r="E175" s="54"/>
      <c r="F175" s="54"/>
      <c r="G175" s="54"/>
      <c r="H175" s="54"/>
      <c r="I175" s="54"/>
      <c r="J175" s="54"/>
      <c r="K175" s="54"/>
      <c r="L175" s="54"/>
      <c r="M175" s="54"/>
      <c r="N175" s="54"/>
      <c r="O175" s="54"/>
      <c r="P175" s="54"/>
      <c r="Q175" s="54"/>
      <c r="R175" s="54"/>
      <c r="S175" s="55"/>
      <c r="T175" s="56"/>
    </row>
    <row r="176" spans="1:20" x14ac:dyDescent="0.25">
      <c r="A176" s="11">
        <f>IF(ISNUMBER(Tablo[[#This Row],[JOUR]]),DATE(YEAR(Tablo[[#This Row],[JOUR]]),MONTH(Tablo[[#This Row],[JOUR]])+1,0),A175)</f>
        <v>42855</v>
      </c>
      <c r="B176" s="12">
        <f>IF(ISNUMBER(Tablo[[#This Row],[JOUR]]),INT(MOD(INT((Tablo[[#This Row],[JOUR]]-2)/7)+3/5,52+5/28))+1,B175)</f>
        <v>14</v>
      </c>
      <c r="C176" s="53"/>
      <c r="D176" s="53" t="s">
        <v>56</v>
      </c>
      <c r="E176" s="54"/>
      <c r="F176" s="54"/>
      <c r="G176" s="54"/>
      <c r="H176" s="54"/>
      <c r="I176" s="54"/>
      <c r="J176" s="54"/>
      <c r="K176" s="54"/>
      <c r="L176" s="54"/>
      <c r="M176" s="54"/>
      <c r="N176" s="54"/>
      <c r="O176" s="54"/>
      <c r="P176" s="54"/>
      <c r="Q176" s="54"/>
      <c r="R176" s="54"/>
      <c r="S176" s="55"/>
      <c r="T176" s="56"/>
    </row>
    <row r="177" spans="1:20" x14ac:dyDescent="0.25">
      <c r="A177" s="11">
        <f>IF(ISNUMBER(Tablo[[#This Row],[JOUR]]),DATE(YEAR(Tablo[[#This Row],[JOUR]]),MONTH(Tablo[[#This Row],[JOUR]])+1,0),A176)</f>
        <v>42855</v>
      </c>
      <c r="B177" s="12">
        <f>IF(ISNUMBER(Tablo[[#This Row],[JOUR]]),INT(MOD(INT((Tablo[[#This Row],[JOUR]]-2)/7)+3/5,52+5/28))+1,B176)</f>
        <v>14</v>
      </c>
      <c r="C177" s="35">
        <f t="shared" ref="C177" si="69">C175+1</f>
        <v>42831</v>
      </c>
      <c r="D177" s="35" t="s">
        <v>55</v>
      </c>
      <c r="E177" s="54"/>
      <c r="F177" s="54"/>
      <c r="G177" s="54"/>
      <c r="H177" s="54"/>
      <c r="I177" s="54"/>
      <c r="J177" s="54"/>
      <c r="K177" s="54"/>
      <c r="L177" s="54"/>
      <c r="M177" s="54"/>
      <c r="N177" s="54"/>
      <c r="O177" s="54"/>
      <c r="P177" s="54"/>
      <c r="Q177" s="54"/>
      <c r="R177" s="54"/>
      <c r="S177" s="55"/>
      <c r="T177" s="56"/>
    </row>
    <row r="178" spans="1:20" x14ac:dyDescent="0.25">
      <c r="A178" s="11">
        <f>IF(ISNUMBER(Tablo[[#This Row],[JOUR]]),DATE(YEAR(Tablo[[#This Row],[JOUR]]),MONTH(Tablo[[#This Row],[JOUR]])+1,0),A177)</f>
        <v>42855</v>
      </c>
      <c r="B178" s="12">
        <f>IF(ISNUMBER(Tablo[[#This Row],[JOUR]]),INT(MOD(INT((Tablo[[#This Row],[JOUR]]-2)/7)+3/5,52+5/28))+1,B177)</f>
        <v>14</v>
      </c>
      <c r="C178" s="53"/>
      <c r="D178" s="53" t="s">
        <v>56</v>
      </c>
      <c r="E178" s="54"/>
      <c r="F178" s="54"/>
      <c r="G178" s="54"/>
      <c r="H178" s="54"/>
      <c r="I178" s="54"/>
      <c r="J178" s="54"/>
      <c r="K178" s="54"/>
      <c r="L178" s="54"/>
      <c r="M178" s="54"/>
      <c r="N178" s="54"/>
      <c r="O178" s="54"/>
      <c r="P178" s="54"/>
      <c r="Q178" s="54"/>
      <c r="R178" s="54"/>
      <c r="S178" s="55"/>
      <c r="T178" s="56"/>
    </row>
    <row r="179" spans="1:20" x14ac:dyDescent="0.25">
      <c r="A179" s="11">
        <f>IF(ISNUMBER(Tablo[[#This Row],[JOUR]]),DATE(YEAR(Tablo[[#This Row],[JOUR]]),MONTH(Tablo[[#This Row],[JOUR]])+1,0),A178)</f>
        <v>42855</v>
      </c>
      <c r="B179" s="12">
        <f>IF(ISNUMBER(Tablo[[#This Row],[JOUR]]),INT(MOD(INT((Tablo[[#This Row],[JOUR]]-2)/7)+3/5,52+5/28))+1,B178)</f>
        <v>14</v>
      </c>
      <c r="C179" s="35">
        <f t="shared" ref="C179" si="70">C177+1</f>
        <v>42832</v>
      </c>
      <c r="D179" s="35" t="s">
        <v>55</v>
      </c>
      <c r="E179" s="54"/>
      <c r="F179" s="54"/>
      <c r="G179" s="54"/>
      <c r="H179" s="54"/>
      <c r="I179" s="54"/>
      <c r="J179" s="54"/>
      <c r="K179" s="54"/>
      <c r="L179" s="54"/>
      <c r="M179" s="54"/>
      <c r="N179" s="54"/>
      <c r="O179" s="54"/>
      <c r="P179" s="54"/>
      <c r="Q179" s="54"/>
      <c r="R179" s="54"/>
      <c r="S179" s="55"/>
      <c r="T179" s="56"/>
    </row>
    <row r="180" spans="1:20" x14ac:dyDescent="0.25">
      <c r="A180" s="11">
        <f>IF(ISNUMBER(Tablo[[#This Row],[JOUR]]),DATE(YEAR(Tablo[[#This Row],[JOUR]]),MONTH(Tablo[[#This Row],[JOUR]])+1,0),A179)</f>
        <v>42855</v>
      </c>
      <c r="B180" s="12">
        <f>IF(ISNUMBER(Tablo[[#This Row],[JOUR]]),INT(MOD(INT((Tablo[[#This Row],[JOUR]]-2)/7)+3/5,52+5/28))+1,B179)</f>
        <v>14</v>
      </c>
      <c r="C180" s="53"/>
      <c r="D180" s="53" t="s">
        <v>56</v>
      </c>
      <c r="E180" s="54"/>
      <c r="F180" s="54"/>
      <c r="G180" s="54"/>
      <c r="H180" s="54"/>
      <c r="I180" s="54"/>
      <c r="J180" s="54"/>
      <c r="K180" s="54"/>
      <c r="L180" s="54"/>
      <c r="M180" s="54"/>
      <c r="N180" s="54"/>
      <c r="O180" s="54"/>
      <c r="P180" s="54"/>
      <c r="Q180" s="54"/>
      <c r="R180" s="54"/>
      <c r="S180" s="55"/>
      <c r="T180" s="56"/>
    </row>
    <row r="181" spans="1:20" x14ac:dyDescent="0.25">
      <c r="A181" s="11">
        <f>IF(ISNUMBER(Tablo[[#This Row],[JOUR]]),DATE(YEAR(Tablo[[#This Row],[JOUR]]),MONTH(Tablo[[#This Row],[JOUR]])+1,0),A180)</f>
        <v>42855</v>
      </c>
      <c r="B181" s="12">
        <f>IF(ISNUMBER(Tablo[[#This Row],[JOUR]]),INT(MOD(INT((Tablo[[#This Row],[JOUR]]-2)/7)+3/5,52+5/28))+1,B180)</f>
        <v>14</v>
      </c>
      <c r="C181" s="35" t="s">
        <v>16</v>
      </c>
      <c r="D181" s="35"/>
      <c r="E181" s="40">
        <f t="array" ref="E181">SUM(IF(ISNUMBER(E171:E180),E171:E180,SUMIF(codes[code],E171:E180,codes[forfait])))+SUM(COUNTIF(JF,$C171:$C180))*JFHN</f>
        <v>0</v>
      </c>
      <c r="F181" s="40">
        <f t="array" ref="F181">SUM(IF(ISNUMBER(F171:F180),F171:F180,SUMIF(codes[code],F171:F180,codes[forfait])))+SUM(COUNTIF(JF,$C171:$C180))*JFHN</f>
        <v>0</v>
      </c>
      <c r="G181" s="40">
        <f t="array" ref="G181">SUM(IF(ISNUMBER(G171:G180),G171:G180,SUMIF(codes[code],G171:G180,codes[forfait])))+SUM(COUNTIF(JF,$C171:$C180))*JFHN</f>
        <v>0</v>
      </c>
      <c r="H181" s="40">
        <f t="array" ref="H181">SUM(IF(ISNUMBER(H171:H180),H171:H180,SUMIF(codes[code],H171:H180,codes[forfait])))+SUM(COUNTIF(JF,$C171:$C180))*JFHN</f>
        <v>0</v>
      </c>
      <c r="I181" s="40">
        <f t="array" ref="I181">SUM(IF(ISNUMBER(I171:I180),I171:I180,SUMIF(codes[code],I171:I180,codes[forfait])))+SUM(COUNTIF(JF,$C171:$C180))*JFHN</f>
        <v>0</v>
      </c>
      <c r="J181" s="40">
        <f t="array" ref="J181">SUM(IF(ISNUMBER(J171:J180),J171:J180,SUMIF(codes[code],J171:J180,codes[forfait])))+SUM(COUNTIF(JF,$C171:$C180))*JFHN</f>
        <v>0</v>
      </c>
      <c r="K181" s="40">
        <f t="array" ref="K181">SUM(IF(ISNUMBER(K171:K180),K171:K180,SUMIF(codes[code],K171:K180,codes[forfait])))+SUM(COUNTIF(JF,$C171:$C180))*JFHN</f>
        <v>0</v>
      </c>
      <c r="L181" s="40">
        <f t="array" ref="L181">SUM(IF(ISNUMBER(L171:L180),L171:L180,SUMIF(codes[code],L171:L180,codes[forfait])))+SUM(COUNTIF(JF,$C171:$C180))*JFHN</f>
        <v>0</v>
      </c>
      <c r="M181" s="40">
        <f t="array" ref="M181">SUM(IF(ISNUMBER(M171:M180),M171:M180,SUMIF(codes[code],M171:M180,codes[forfait])))+SUM(COUNTIF(JF,$C171:$C180))*JFHN</f>
        <v>0</v>
      </c>
      <c r="N181" s="40">
        <f t="array" ref="N181">SUM(IF(ISNUMBER(N171:N180),N171:N180,SUMIF(codes[code],N171:N180,codes[forfait])))+SUM(COUNTIF(JF,$C171:$C180))*JFHN</f>
        <v>0</v>
      </c>
      <c r="O181" s="40">
        <f t="array" ref="O181">SUM(IF(ISNUMBER(O171:O180),O171:O180,SUMIF(codes[code],O171:O180,codes[forfait])))+SUM(COUNTIF(JF,$C171:$C180))*JFHN</f>
        <v>0</v>
      </c>
      <c r="P181" s="40">
        <f t="array" ref="P181">SUM(IF(ISNUMBER(P171:P180),P171:P180,SUMIF(codes[code],P171:P180,codes[forfait])))+SUM(COUNTIF(JF,$C171:$C180))*JFHN</f>
        <v>0</v>
      </c>
      <c r="Q181" s="40">
        <f t="array" ref="Q181">SUM(IF(ISNUMBER(Q171:Q180),Q171:Q180,SUMIF(codes[code],Q171:Q180,codes[forfait])))+SUM(COUNTIF(JF,$C171:$C180))*JFHN</f>
        <v>0</v>
      </c>
      <c r="R181" s="40">
        <f t="array" ref="R181">SUM(IF(ISNUMBER(R171:R180),R171:R180,SUMIF(codes[code],R171:R180,codes[forfait])))+SUM(COUNTIF(JF,$C171:$C180))*JFHN</f>
        <v>0</v>
      </c>
      <c r="S181" s="40">
        <f t="array" ref="S181">SUM(IF(ISNUMBER(S171:S180),S171:S180,SUMIF(codes[code],S171:S180,codes[forfait])))+SUM(COUNTIF(JF,$C171:$C180))*JFHN</f>
        <v>0</v>
      </c>
      <c r="T181" s="47">
        <f t="shared" ref="T181:T183" si="71">SUM(E181:S181)</f>
        <v>0</v>
      </c>
    </row>
    <row r="182" spans="1:20" x14ac:dyDescent="0.25">
      <c r="A182" s="11">
        <f>IF(ISNUMBER(Tablo[[#This Row],[JOUR]]),DATE(YEAR(Tablo[[#This Row],[JOUR]]),MONTH(Tablo[[#This Row],[JOUR]])+1,0),A181)</f>
        <v>42855</v>
      </c>
      <c r="B182" s="12">
        <f>IF(ISNUMBER(Tablo[[#This Row],[JOUR]]),INT(MOD(INT((Tablo[[#This Row],[JOUR]]-2)/7)+3/5,52+5/28))+1,B181)</f>
        <v>14</v>
      </c>
      <c r="C182" s="35" t="s">
        <v>17</v>
      </c>
      <c r="D182" s="35"/>
      <c r="E182" s="40">
        <f t="array" ref="E182">MIN(SUM(IF(ISNUMBER(E171:E180),E171:E180,SUMIF(codes[code],E171:E180,codes[calcul_HS])))+SUM(COUNTIF(JF,$C171:$C180))*JFHS,sem)</f>
        <v>0</v>
      </c>
      <c r="F182" s="40">
        <f t="array" ref="F182">MIN(SUM(IF(ISNUMBER(F171:F180),F171:F180,SUMIF(codes[code],F171:F180,codes[calcul_HS])))+SUM(COUNTIF(JF,$C171:$C180))*JFHS,sem)</f>
        <v>0</v>
      </c>
      <c r="G182" s="40">
        <f t="array" ref="G182">MIN(SUM(IF(ISNUMBER(G171:G180),G171:G180,SUMIF(codes[code],G171:G180,codes[calcul_HS])))+SUM(COUNTIF(JF,$C171:$C180))*JFHS,sem)</f>
        <v>0</v>
      </c>
      <c r="H182" s="40">
        <f t="array" ref="H182">MIN(SUM(IF(ISNUMBER(H171:H180),H171:H180,SUMIF(codes[code],H171:H180,codes[calcul_HS])))+SUM(COUNTIF(JF,$C171:$C180))*JFHS,sem)</f>
        <v>0</v>
      </c>
      <c r="I182" s="40">
        <f t="array" ref="I182">MIN(SUM(IF(ISNUMBER(I171:I180),I171:I180,SUMIF(codes[code],I171:I180,codes[calcul_HS])))+SUM(COUNTIF(JF,$C171:$C180))*JFHS,sem)</f>
        <v>0</v>
      </c>
      <c r="J182" s="40">
        <f t="array" ref="J182">MIN(SUM(IF(ISNUMBER(J171:J180),J171:J180,SUMIF(codes[code],J171:J180,codes[calcul_HS])))+SUM(COUNTIF(JF,$C171:$C180))*JFHS,sem)</f>
        <v>0</v>
      </c>
      <c r="K182" s="40">
        <f t="array" ref="K182">MIN(SUM(IF(ISNUMBER(K171:K180),K171:K180,SUMIF(codes[code],K171:K180,codes[calcul_HS])))+SUM(COUNTIF(JF,$C171:$C180))*JFHS,sem)</f>
        <v>0</v>
      </c>
      <c r="L182" s="40">
        <f t="array" ref="L182">MIN(SUM(IF(ISNUMBER(L171:L180),L171:L180,SUMIF(codes[code],L171:L180,codes[calcul_HS])))+SUM(COUNTIF(JF,$C171:$C180))*JFHS,sem)</f>
        <v>0</v>
      </c>
      <c r="M182" s="40">
        <f t="array" ref="M182">MIN(SUM(IF(ISNUMBER(M171:M180),M171:M180,SUMIF(codes[code],M171:M180,codes[calcul_HS])))+SUM(COUNTIF(JF,$C171:$C180))*JFHS,sem)</f>
        <v>0</v>
      </c>
      <c r="N182" s="40">
        <f t="array" ref="N182">MIN(SUM(IF(ISNUMBER(N171:N180),N171:N180,SUMIF(codes[code],N171:N180,codes[calcul_HS])))+SUM(COUNTIF(JF,$C171:$C180))*JFHS,sem)</f>
        <v>0</v>
      </c>
      <c r="O182" s="40">
        <f t="array" ref="O182">MIN(SUM(IF(ISNUMBER(O171:O180),O171:O180,SUMIF(codes[code],O171:O180,codes[calcul_HS])))+SUM(COUNTIF(JF,$C171:$C180))*JFHS,sem)</f>
        <v>0</v>
      </c>
      <c r="P182" s="40">
        <f t="array" ref="P182">MIN(SUM(IF(ISNUMBER(P171:P180),P171:P180,SUMIF(codes[code],P171:P180,codes[calcul_HS])))+SUM(COUNTIF(JF,$C171:$C180))*JFHS,sem)</f>
        <v>0</v>
      </c>
      <c r="Q182" s="40">
        <f t="array" ref="Q182">MIN(SUM(IF(ISNUMBER(Q171:Q180),Q171:Q180,SUMIF(codes[code],Q171:Q180,codes[calcul_HS])))+SUM(COUNTIF(JF,$C171:$C180))*JFHS,sem)</f>
        <v>0</v>
      </c>
      <c r="R182" s="40">
        <f t="array" ref="R182">MIN(SUM(IF(ISNUMBER(R171:R180),R171:R180,SUMIF(codes[code],R171:R180,codes[calcul_HS])))+SUM(COUNTIF(JF,$C171:$C180))*JFHS,sem)</f>
        <v>0</v>
      </c>
      <c r="S182" s="40">
        <f t="array" ref="S182">MIN(SUM(IF(ISNUMBER(S171:S180),S171:S180,SUMIF(codes[code],S171:S180,codes[calcul_HS])))+SUM(COUNTIF(JF,$C171:$C180))*JFHS,sem)</f>
        <v>0</v>
      </c>
      <c r="T182" s="47">
        <f t="shared" si="71"/>
        <v>0</v>
      </c>
    </row>
    <row r="183" spans="1:20" ht="13" thickBot="1" x14ac:dyDescent="0.3">
      <c r="A183" s="13">
        <f>IF(ISNUMBER(Tablo[[#This Row],[JOUR]]),DATE(YEAR(Tablo[[#This Row],[JOUR]]),MONTH(Tablo[[#This Row],[JOUR]])+1,0),A182)</f>
        <v>42855</v>
      </c>
      <c r="B183" s="14">
        <f>IF(ISNUMBER(Tablo[[#This Row],[JOUR]]),INT(MOD(INT((Tablo[[#This Row],[JOUR]]-2)/7)+3/5,52+5/28))+1,B182)</f>
        <v>14</v>
      </c>
      <c r="C183" s="36" t="s">
        <v>18</v>
      </c>
      <c r="D183" s="36"/>
      <c r="E183" s="41">
        <f t="array" ref="E183">MAX(0,SUM(IF(ISNUMBER(E171:E180),E171:E180,SUMIF(codes[code],E171:E180,codes[calcul_HS])))+SUM(COUNTIF(JF,$C171:$C180))*JFHS-sem)</f>
        <v>0</v>
      </c>
      <c r="F183" s="41">
        <f t="array" ref="F183">MAX(0,SUM(IF(ISNUMBER(F171:F180),F171:F180,SUMIF(codes[code],F171:F180,codes[calcul_HS])))+SUM(COUNTIF(JF,$C171:$C180))*JFHS-sem)</f>
        <v>0</v>
      </c>
      <c r="G183" s="41">
        <f t="array" ref="G183">MAX(0,SUM(IF(ISNUMBER(G171:G180),G171:G180,SUMIF(codes[code],G171:G180,codes[calcul_HS])))+SUM(COUNTIF(JF,$C171:$C180))*JFHS-sem)</f>
        <v>0</v>
      </c>
      <c r="H183" s="41">
        <f t="array" ref="H183">MAX(0,SUM(IF(ISNUMBER(H171:H180),H171:H180,SUMIF(codes[code],H171:H180,codes[calcul_HS])))+SUM(COUNTIF(JF,$C171:$C180))*JFHS-sem)</f>
        <v>0</v>
      </c>
      <c r="I183" s="41">
        <f t="array" ref="I183">MAX(0,SUM(IF(ISNUMBER(I171:I180),I171:I180,SUMIF(codes[code],I171:I180,codes[calcul_HS])))+SUM(COUNTIF(JF,$C171:$C180))*JFHS-sem)</f>
        <v>0</v>
      </c>
      <c r="J183" s="41">
        <f t="array" ref="J183">MAX(0,SUM(IF(ISNUMBER(J171:J180),J171:J180,SUMIF(codes[code],J171:J180,codes[calcul_HS])))+SUM(COUNTIF(JF,$C171:$C180))*JFHS-sem)</f>
        <v>0</v>
      </c>
      <c r="K183" s="41">
        <f t="array" ref="K183">MAX(0,SUM(IF(ISNUMBER(K171:K180),K171:K180,SUMIF(codes[code],K171:K180,codes[calcul_HS])))+SUM(COUNTIF(JF,$C171:$C180))*JFHS-sem)</f>
        <v>0</v>
      </c>
      <c r="L183" s="41">
        <f t="array" ref="L183">MAX(0,SUM(IF(ISNUMBER(L171:L180),L171:L180,SUMIF(codes[code],L171:L180,codes[calcul_HS])))+SUM(COUNTIF(JF,$C171:$C180))*JFHS-sem)</f>
        <v>0</v>
      </c>
      <c r="M183" s="41">
        <f t="array" ref="M183">MAX(0,SUM(IF(ISNUMBER(M171:M180),M171:M180,SUMIF(codes[code],M171:M180,codes[calcul_HS])))+SUM(COUNTIF(JF,$C171:$C180))*JFHS-sem)</f>
        <v>0</v>
      </c>
      <c r="N183" s="41">
        <f t="array" ref="N183">MAX(0,SUM(IF(ISNUMBER(N171:N180),N171:N180,SUMIF(codes[code],N171:N180,codes[calcul_HS])))+SUM(COUNTIF(JF,$C171:$C180))*JFHS-sem)</f>
        <v>0</v>
      </c>
      <c r="O183" s="41">
        <f t="array" ref="O183">MAX(0,SUM(IF(ISNUMBER(O171:O180),O171:O180,SUMIF(codes[code],O171:O180,codes[calcul_HS])))+SUM(COUNTIF(JF,$C171:$C180))*JFHS-sem)</f>
        <v>0</v>
      </c>
      <c r="P183" s="41">
        <f t="array" ref="P183">MAX(0,SUM(IF(ISNUMBER(P171:P180),P171:P180,SUMIF(codes[code],P171:P180,codes[calcul_HS])))+SUM(COUNTIF(JF,$C171:$C180))*JFHS-sem)</f>
        <v>0</v>
      </c>
      <c r="Q183" s="41">
        <f t="array" ref="Q183">MAX(0,SUM(IF(ISNUMBER(Q171:Q180),Q171:Q180,SUMIF(codes[code],Q171:Q180,codes[calcul_HS])))+SUM(COUNTIF(JF,$C171:$C180))*JFHS-sem)</f>
        <v>0</v>
      </c>
      <c r="R183" s="41">
        <f t="array" ref="R183">MAX(0,SUM(IF(ISNUMBER(R171:R180),R171:R180,SUMIF(codes[code],R171:R180,codes[calcul_HS])))+SUM(COUNTIF(JF,$C171:$C180))*JFHS-sem)</f>
        <v>0</v>
      </c>
      <c r="S183" s="41">
        <f t="array" ref="S183">MAX(0,SUM(IF(ISNUMBER(S171:S180),S171:S180,SUMIF(codes[code],S171:S180,codes[calcul_HS])))+SUM(COUNTIF(JF,$C171:$C180))*JFHS-sem)</f>
        <v>0</v>
      </c>
      <c r="T183" s="48">
        <f t="shared" si="71"/>
        <v>0</v>
      </c>
    </row>
    <row r="184" spans="1:20" x14ac:dyDescent="0.25">
      <c r="A184" s="11">
        <f>IF(ISNUMBER(Tablo[[#This Row],[JOUR]]),DATE(YEAR(Tablo[[#This Row],[JOUR]]),MONTH(Tablo[[#This Row],[JOUR]])+1,0),A183)</f>
        <v>42855</v>
      </c>
      <c r="B184" s="12">
        <f>IF(ISNUMBER(Tablo[[#This Row],[JOUR]]),INT(MOD(INT((Tablo[[#This Row],[JOUR]]-2)/7)+3/5,52+5/28))+1,B183)</f>
        <v>15</v>
      </c>
      <c r="C184" s="35">
        <f t="shared" ref="C184" si="72">C171+7</f>
        <v>42835</v>
      </c>
      <c r="D184" s="34" t="s">
        <v>55</v>
      </c>
      <c r="E184" s="54"/>
      <c r="F184" s="54"/>
      <c r="G184" s="54"/>
      <c r="H184" s="54"/>
      <c r="I184" s="54"/>
      <c r="J184" s="54"/>
      <c r="K184" s="54"/>
      <c r="L184" s="54"/>
      <c r="M184" s="54"/>
      <c r="N184" s="54"/>
      <c r="O184" s="54"/>
      <c r="P184" s="54"/>
      <c r="Q184" s="54"/>
      <c r="R184" s="54"/>
      <c r="S184" s="55"/>
      <c r="T184" s="56"/>
    </row>
    <row r="185" spans="1:20" x14ac:dyDescent="0.25">
      <c r="A185" s="11">
        <f>IF(ISNUMBER(Tablo[[#This Row],[JOUR]]),DATE(YEAR(Tablo[[#This Row],[JOUR]]),MONTH(Tablo[[#This Row],[JOUR]])+1,0),A184)</f>
        <v>42855</v>
      </c>
      <c r="B185" s="12">
        <f>IF(ISNUMBER(Tablo[[#This Row],[JOUR]]),INT(MOD(INT((Tablo[[#This Row],[JOUR]]-2)/7)+3/5,52+5/28))+1,B184)</f>
        <v>15</v>
      </c>
      <c r="C185" s="53"/>
      <c r="D185" s="53" t="s">
        <v>56</v>
      </c>
      <c r="E185" s="54"/>
      <c r="F185" s="54"/>
      <c r="G185" s="54"/>
      <c r="H185" s="54"/>
      <c r="I185" s="54"/>
      <c r="J185" s="54"/>
      <c r="K185" s="54"/>
      <c r="L185" s="54"/>
      <c r="M185" s="54"/>
      <c r="N185" s="54"/>
      <c r="O185" s="54"/>
      <c r="P185" s="54"/>
      <c r="Q185" s="54"/>
      <c r="R185" s="54"/>
      <c r="S185" s="55"/>
      <c r="T185" s="56"/>
    </row>
    <row r="186" spans="1:20" x14ac:dyDescent="0.25">
      <c r="A186" s="11">
        <f>IF(ISNUMBER(Tablo[[#This Row],[JOUR]]),DATE(YEAR(Tablo[[#This Row],[JOUR]]),MONTH(Tablo[[#This Row],[JOUR]])+1,0),A185)</f>
        <v>42855</v>
      </c>
      <c r="B186" s="12">
        <f>IF(ISNUMBER(Tablo[[#This Row],[JOUR]]),INT(MOD(INT((Tablo[[#This Row],[JOUR]]-2)/7)+3/5,52+5/28))+1,B185)</f>
        <v>15</v>
      </c>
      <c r="C186" s="35">
        <f t="shared" ref="C186" si="73">C184+1</f>
        <v>42836</v>
      </c>
      <c r="D186" s="35" t="s">
        <v>55</v>
      </c>
      <c r="E186" s="54"/>
      <c r="F186" s="54"/>
      <c r="G186" s="54"/>
      <c r="H186" s="54"/>
      <c r="I186" s="54"/>
      <c r="J186" s="54"/>
      <c r="K186" s="54"/>
      <c r="L186" s="54"/>
      <c r="M186" s="54"/>
      <c r="N186" s="54"/>
      <c r="O186" s="54"/>
      <c r="P186" s="54"/>
      <c r="Q186" s="54"/>
      <c r="R186" s="54"/>
      <c r="S186" s="55"/>
      <c r="T186" s="56"/>
    </row>
    <row r="187" spans="1:20" x14ac:dyDescent="0.25">
      <c r="A187" s="11">
        <f>IF(ISNUMBER(Tablo[[#This Row],[JOUR]]),DATE(YEAR(Tablo[[#This Row],[JOUR]]),MONTH(Tablo[[#This Row],[JOUR]])+1,0),A186)</f>
        <v>42855</v>
      </c>
      <c r="B187" s="12">
        <f>IF(ISNUMBER(Tablo[[#This Row],[JOUR]]),INT(MOD(INT((Tablo[[#This Row],[JOUR]]-2)/7)+3/5,52+5/28))+1,B186)</f>
        <v>15</v>
      </c>
      <c r="C187" s="53"/>
      <c r="D187" s="53" t="s">
        <v>56</v>
      </c>
      <c r="E187" s="54"/>
      <c r="F187" s="54"/>
      <c r="G187" s="54"/>
      <c r="H187" s="54"/>
      <c r="I187" s="54"/>
      <c r="J187" s="54"/>
      <c r="K187" s="54"/>
      <c r="L187" s="54"/>
      <c r="M187" s="54"/>
      <c r="N187" s="54"/>
      <c r="O187" s="54"/>
      <c r="P187" s="54"/>
      <c r="Q187" s="54"/>
      <c r="R187" s="54"/>
      <c r="S187" s="55"/>
      <c r="T187" s="56"/>
    </row>
    <row r="188" spans="1:20" x14ac:dyDescent="0.25">
      <c r="A188" s="11">
        <f>IF(ISNUMBER(Tablo[[#This Row],[JOUR]]),DATE(YEAR(Tablo[[#This Row],[JOUR]]),MONTH(Tablo[[#This Row],[JOUR]])+1,0),A187)</f>
        <v>42855</v>
      </c>
      <c r="B188" s="12">
        <f>IF(ISNUMBER(Tablo[[#This Row],[JOUR]]),INT(MOD(INT((Tablo[[#This Row],[JOUR]]-2)/7)+3/5,52+5/28))+1,B187)</f>
        <v>15</v>
      </c>
      <c r="C188" s="35">
        <f t="shared" ref="C188" si="74">C186+1</f>
        <v>42837</v>
      </c>
      <c r="D188" s="35" t="s">
        <v>55</v>
      </c>
      <c r="E188" s="54"/>
      <c r="F188" s="54"/>
      <c r="G188" s="54"/>
      <c r="H188" s="54"/>
      <c r="I188" s="54"/>
      <c r="J188" s="54"/>
      <c r="K188" s="54"/>
      <c r="L188" s="54"/>
      <c r="M188" s="54"/>
      <c r="N188" s="54"/>
      <c r="O188" s="54"/>
      <c r="P188" s="54"/>
      <c r="Q188" s="54"/>
      <c r="R188" s="54"/>
      <c r="S188" s="55"/>
      <c r="T188" s="56"/>
    </row>
    <row r="189" spans="1:20" x14ac:dyDescent="0.25">
      <c r="A189" s="11">
        <f>IF(ISNUMBER(Tablo[[#This Row],[JOUR]]),DATE(YEAR(Tablo[[#This Row],[JOUR]]),MONTH(Tablo[[#This Row],[JOUR]])+1,0),A188)</f>
        <v>42855</v>
      </c>
      <c r="B189" s="12">
        <f>IF(ISNUMBER(Tablo[[#This Row],[JOUR]]),INT(MOD(INT((Tablo[[#This Row],[JOUR]]-2)/7)+3/5,52+5/28))+1,B188)</f>
        <v>15</v>
      </c>
      <c r="C189" s="53"/>
      <c r="D189" s="53" t="s">
        <v>56</v>
      </c>
      <c r="E189" s="54"/>
      <c r="F189" s="54"/>
      <c r="G189" s="54"/>
      <c r="H189" s="54"/>
      <c r="I189" s="54"/>
      <c r="J189" s="54"/>
      <c r="K189" s="54"/>
      <c r="L189" s="54"/>
      <c r="M189" s="54"/>
      <c r="N189" s="54"/>
      <c r="O189" s="54"/>
      <c r="P189" s="54"/>
      <c r="Q189" s="54"/>
      <c r="R189" s="54"/>
      <c r="S189" s="55"/>
      <c r="T189" s="56"/>
    </row>
    <row r="190" spans="1:20" x14ac:dyDescent="0.25">
      <c r="A190" s="11">
        <f>IF(ISNUMBER(Tablo[[#This Row],[JOUR]]),DATE(YEAR(Tablo[[#This Row],[JOUR]]),MONTH(Tablo[[#This Row],[JOUR]])+1,0),A189)</f>
        <v>42855</v>
      </c>
      <c r="B190" s="12">
        <f>IF(ISNUMBER(Tablo[[#This Row],[JOUR]]),INT(MOD(INT((Tablo[[#This Row],[JOUR]]-2)/7)+3/5,52+5/28))+1,B189)</f>
        <v>15</v>
      </c>
      <c r="C190" s="35">
        <f t="shared" ref="C190" si="75">C188+1</f>
        <v>42838</v>
      </c>
      <c r="D190" s="35" t="s">
        <v>55</v>
      </c>
      <c r="E190" s="54"/>
      <c r="F190" s="54"/>
      <c r="G190" s="54"/>
      <c r="H190" s="54"/>
      <c r="I190" s="54"/>
      <c r="J190" s="54"/>
      <c r="K190" s="54"/>
      <c r="L190" s="54"/>
      <c r="M190" s="54"/>
      <c r="N190" s="54"/>
      <c r="O190" s="54"/>
      <c r="P190" s="54"/>
      <c r="Q190" s="54"/>
      <c r="R190" s="54"/>
      <c r="S190" s="55"/>
      <c r="T190" s="56"/>
    </row>
    <row r="191" spans="1:20" x14ac:dyDescent="0.25">
      <c r="A191" s="11">
        <f>IF(ISNUMBER(Tablo[[#This Row],[JOUR]]),DATE(YEAR(Tablo[[#This Row],[JOUR]]),MONTH(Tablo[[#This Row],[JOUR]])+1,0),A190)</f>
        <v>42855</v>
      </c>
      <c r="B191" s="12">
        <f>IF(ISNUMBER(Tablo[[#This Row],[JOUR]]),INT(MOD(INT((Tablo[[#This Row],[JOUR]]-2)/7)+3/5,52+5/28))+1,B190)</f>
        <v>15</v>
      </c>
      <c r="C191" s="53"/>
      <c r="D191" s="53" t="s">
        <v>56</v>
      </c>
      <c r="E191" s="54"/>
      <c r="F191" s="54"/>
      <c r="G191" s="54"/>
      <c r="H191" s="54"/>
      <c r="I191" s="54"/>
      <c r="J191" s="54"/>
      <c r="K191" s="54"/>
      <c r="L191" s="54"/>
      <c r="M191" s="54"/>
      <c r="N191" s="54"/>
      <c r="O191" s="54"/>
      <c r="P191" s="54"/>
      <c r="Q191" s="54"/>
      <c r="R191" s="54"/>
      <c r="S191" s="55"/>
      <c r="T191" s="56"/>
    </row>
    <row r="192" spans="1:20" x14ac:dyDescent="0.25">
      <c r="A192" s="11">
        <f>IF(ISNUMBER(Tablo[[#This Row],[JOUR]]),DATE(YEAR(Tablo[[#This Row],[JOUR]]),MONTH(Tablo[[#This Row],[JOUR]])+1,0),A191)</f>
        <v>42855</v>
      </c>
      <c r="B192" s="12">
        <f>IF(ISNUMBER(Tablo[[#This Row],[JOUR]]),INT(MOD(INT((Tablo[[#This Row],[JOUR]]-2)/7)+3/5,52+5/28))+1,B191)</f>
        <v>15</v>
      </c>
      <c r="C192" s="35">
        <f t="shared" ref="C192" si="76">C190+1</f>
        <v>42839</v>
      </c>
      <c r="D192" s="35" t="s">
        <v>55</v>
      </c>
      <c r="E192" s="54"/>
      <c r="F192" s="54"/>
      <c r="G192" s="54"/>
      <c r="H192" s="54"/>
      <c r="I192" s="54"/>
      <c r="J192" s="54"/>
      <c r="K192" s="54"/>
      <c r="L192" s="54"/>
      <c r="M192" s="54"/>
      <c r="N192" s="54"/>
      <c r="O192" s="54"/>
      <c r="P192" s="54"/>
      <c r="Q192" s="54"/>
      <c r="R192" s="54"/>
      <c r="S192" s="55"/>
      <c r="T192" s="56"/>
    </row>
    <row r="193" spans="1:20" x14ac:dyDescent="0.25">
      <c r="A193" s="11">
        <f>IF(ISNUMBER(Tablo[[#This Row],[JOUR]]),DATE(YEAR(Tablo[[#This Row],[JOUR]]),MONTH(Tablo[[#This Row],[JOUR]])+1,0),A192)</f>
        <v>42855</v>
      </c>
      <c r="B193" s="12">
        <f>IF(ISNUMBER(Tablo[[#This Row],[JOUR]]),INT(MOD(INT((Tablo[[#This Row],[JOUR]]-2)/7)+3/5,52+5/28))+1,B192)</f>
        <v>15</v>
      </c>
      <c r="C193" s="53"/>
      <c r="D193" s="53" t="s">
        <v>56</v>
      </c>
      <c r="E193" s="54"/>
      <c r="F193" s="54"/>
      <c r="G193" s="54"/>
      <c r="H193" s="54"/>
      <c r="I193" s="54"/>
      <c r="J193" s="54"/>
      <c r="K193" s="54"/>
      <c r="L193" s="54"/>
      <c r="M193" s="54"/>
      <c r="N193" s="54"/>
      <c r="O193" s="54"/>
      <c r="P193" s="54"/>
      <c r="Q193" s="54"/>
      <c r="R193" s="54"/>
      <c r="S193" s="55"/>
      <c r="T193" s="56"/>
    </row>
    <row r="194" spans="1:20" x14ac:dyDescent="0.25">
      <c r="A194" s="11">
        <f>IF(ISNUMBER(Tablo[[#This Row],[JOUR]]),DATE(YEAR(Tablo[[#This Row],[JOUR]]),MONTH(Tablo[[#This Row],[JOUR]])+1,0),A193)</f>
        <v>42855</v>
      </c>
      <c r="B194" s="12">
        <f>IF(ISNUMBER(Tablo[[#This Row],[JOUR]]),INT(MOD(INT((Tablo[[#This Row],[JOUR]]-2)/7)+3/5,52+5/28))+1,B193)</f>
        <v>15</v>
      </c>
      <c r="C194" s="35" t="s">
        <v>16</v>
      </c>
      <c r="D194" s="35"/>
      <c r="E194" s="40">
        <f t="array" ref="E194">SUM(IF(ISNUMBER(E184:E193),E184:E193,SUMIF(codes[code],E184:E193,codes[forfait])))+SUM(COUNTIF(JF,$C184:$C193))*JFHN</f>
        <v>0</v>
      </c>
      <c r="F194" s="40">
        <f t="array" ref="F194">SUM(IF(ISNUMBER(F184:F193),F184:F193,SUMIF(codes[code],F184:F193,codes[forfait])))+SUM(COUNTIF(JF,$C184:$C193))*JFHN</f>
        <v>0</v>
      </c>
      <c r="G194" s="40">
        <f t="array" ref="G194">SUM(IF(ISNUMBER(G184:G193),G184:G193,SUMIF(codes[code],G184:G193,codes[forfait])))+SUM(COUNTIF(JF,$C184:$C193))*JFHN</f>
        <v>0</v>
      </c>
      <c r="H194" s="40">
        <f t="array" ref="H194">SUM(IF(ISNUMBER(H184:H193),H184:H193,SUMIF(codes[code],H184:H193,codes[forfait])))+SUM(COUNTIF(JF,$C184:$C193))*JFHN</f>
        <v>0</v>
      </c>
      <c r="I194" s="40">
        <f t="array" ref="I194">SUM(IF(ISNUMBER(I184:I193),I184:I193,SUMIF(codes[code],I184:I193,codes[forfait])))+SUM(COUNTIF(JF,$C184:$C193))*JFHN</f>
        <v>0</v>
      </c>
      <c r="J194" s="40">
        <f t="array" ref="J194">SUM(IF(ISNUMBER(J184:J193),J184:J193,SUMIF(codes[code],J184:J193,codes[forfait])))+SUM(COUNTIF(JF,$C184:$C193))*JFHN</f>
        <v>0</v>
      </c>
      <c r="K194" s="40">
        <f t="array" ref="K194">SUM(IF(ISNUMBER(K184:K193),K184:K193,SUMIF(codes[code],K184:K193,codes[forfait])))+SUM(COUNTIF(JF,$C184:$C193))*JFHN</f>
        <v>0</v>
      </c>
      <c r="L194" s="40">
        <f t="array" ref="L194">SUM(IF(ISNUMBER(L184:L193),L184:L193,SUMIF(codes[code],L184:L193,codes[forfait])))+SUM(COUNTIF(JF,$C184:$C193))*JFHN</f>
        <v>0</v>
      </c>
      <c r="M194" s="40">
        <f t="array" ref="M194">SUM(IF(ISNUMBER(M184:M193),M184:M193,SUMIF(codes[code],M184:M193,codes[forfait])))+SUM(COUNTIF(JF,$C184:$C193))*JFHN</f>
        <v>0</v>
      </c>
      <c r="N194" s="40">
        <f t="array" ref="N194">SUM(IF(ISNUMBER(N184:N193),N184:N193,SUMIF(codes[code],N184:N193,codes[forfait])))+SUM(COUNTIF(JF,$C184:$C193))*JFHN</f>
        <v>0</v>
      </c>
      <c r="O194" s="40">
        <f t="array" ref="O194">SUM(IF(ISNUMBER(O184:O193),O184:O193,SUMIF(codes[code],O184:O193,codes[forfait])))+SUM(COUNTIF(JF,$C184:$C193))*JFHN</f>
        <v>0</v>
      </c>
      <c r="P194" s="40">
        <f t="array" ref="P194">SUM(IF(ISNUMBER(P184:P193),P184:P193,SUMIF(codes[code],P184:P193,codes[forfait])))+SUM(COUNTIF(JF,$C184:$C193))*JFHN</f>
        <v>0</v>
      </c>
      <c r="Q194" s="40">
        <f t="array" ref="Q194">SUM(IF(ISNUMBER(Q184:Q193),Q184:Q193,SUMIF(codes[code],Q184:Q193,codes[forfait])))+SUM(COUNTIF(JF,$C184:$C193))*JFHN</f>
        <v>0</v>
      </c>
      <c r="R194" s="40">
        <f t="array" ref="R194">SUM(IF(ISNUMBER(R184:R193),R184:R193,SUMIF(codes[code],R184:R193,codes[forfait])))+SUM(COUNTIF(JF,$C184:$C193))*JFHN</f>
        <v>0</v>
      </c>
      <c r="S194" s="40">
        <f t="array" ref="S194">SUM(IF(ISNUMBER(S184:S193),S184:S193,SUMIF(codes[code],S184:S193,codes[forfait])))+SUM(COUNTIF(JF,$C184:$C193))*JFHN</f>
        <v>0</v>
      </c>
      <c r="T194" s="47">
        <f t="shared" ref="T194:T196" si="77">SUM(E194:S194)</f>
        <v>0</v>
      </c>
    </row>
    <row r="195" spans="1:20" x14ac:dyDescent="0.25">
      <c r="A195" s="11">
        <f>IF(ISNUMBER(Tablo[[#This Row],[JOUR]]),DATE(YEAR(Tablo[[#This Row],[JOUR]]),MONTH(Tablo[[#This Row],[JOUR]])+1,0),A194)</f>
        <v>42855</v>
      </c>
      <c r="B195" s="12">
        <f>IF(ISNUMBER(Tablo[[#This Row],[JOUR]]),INT(MOD(INT((Tablo[[#This Row],[JOUR]]-2)/7)+3/5,52+5/28))+1,B194)</f>
        <v>15</v>
      </c>
      <c r="C195" s="35" t="s">
        <v>17</v>
      </c>
      <c r="D195" s="35"/>
      <c r="E195" s="40">
        <f t="array" ref="E195">MIN(SUM(IF(ISNUMBER(E184:E193),E184:E193,SUMIF(codes[code],E184:E193,codes[calcul_HS])))+SUM(COUNTIF(JF,$C184:$C193))*JFHS,sem)</f>
        <v>0</v>
      </c>
      <c r="F195" s="40">
        <f t="array" ref="F195">MIN(SUM(IF(ISNUMBER(F184:F193),F184:F193,SUMIF(codes[code],F184:F193,codes[calcul_HS])))+SUM(COUNTIF(JF,$C184:$C193))*JFHS,sem)</f>
        <v>0</v>
      </c>
      <c r="G195" s="40">
        <f t="array" ref="G195">MIN(SUM(IF(ISNUMBER(G184:G193),G184:G193,SUMIF(codes[code],G184:G193,codes[calcul_HS])))+SUM(COUNTIF(JF,$C184:$C193))*JFHS,sem)</f>
        <v>0</v>
      </c>
      <c r="H195" s="40">
        <f t="array" ref="H195">MIN(SUM(IF(ISNUMBER(H184:H193),H184:H193,SUMIF(codes[code],H184:H193,codes[calcul_HS])))+SUM(COUNTIF(JF,$C184:$C193))*JFHS,sem)</f>
        <v>0</v>
      </c>
      <c r="I195" s="40">
        <f t="array" ref="I195">MIN(SUM(IF(ISNUMBER(I184:I193),I184:I193,SUMIF(codes[code],I184:I193,codes[calcul_HS])))+SUM(COUNTIF(JF,$C184:$C193))*JFHS,sem)</f>
        <v>0</v>
      </c>
      <c r="J195" s="40">
        <f t="array" ref="J195">MIN(SUM(IF(ISNUMBER(J184:J193),J184:J193,SUMIF(codes[code],J184:J193,codes[calcul_HS])))+SUM(COUNTIF(JF,$C184:$C193))*JFHS,sem)</f>
        <v>0</v>
      </c>
      <c r="K195" s="40">
        <f t="array" ref="K195">MIN(SUM(IF(ISNUMBER(K184:K193),K184:K193,SUMIF(codes[code],K184:K193,codes[calcul_HS])))+SUM(COUNTIF(JF,$C184:$C193))*JFHS,sem)</f>
        <v>0</v>
      </c>
      <c r="L195" s="40">
        <f t="array" ref="L195">MIN(SUM(IF(ISNUMBER(L184:L193),L184:L193,SUMIF(codes[code],L184:L193,codes[calcul_HS])))+SUM(COUNTIF(JF,$C184:$C193))*JFHS,sem)</f>
        <v>0</v>
      </c>
      <c r="M195" s="40">
        <f t="array" ref="M195">MIN(SUM(IF(ISNUMBER(M184:M193),M184:M193,SUMIF(codes[code],M184:M193,codes[calcul_HS])))+SUM(COUNTIF(JF,$C184:$C193))*JFHS,sem)</f>
        <v>0</v>
      </c>
      <c r="N195" s="40">
        <f t="array" ref="N195">MIN(SUM(IF(ISNUMBER(N184:N193),N184:N193,SUMIF(codes[code],N184:N193,codes[calcul_HS])))+SUM(COUNTIF(JF,$C184:$C193))*JFHS,sem)</f>
        <v>0</v>
      </c>
      <c r="O195" s="40">
        <f t="array" ref="O195">MIN(SUM(IF(ISNUMBER(O184:O193),O184:O193,SUMIF(codes[code],O184:O193,codes[calcul_HS])))+SUM(COUNTIF(JF,$C184:$C193))*JFHS,sem)</f>
        <v>0</v>
      </c>
      <c r="P195" s="40">
        <f t="array" ref="P195">MIN(SUM(IF(ISNUMBER(P184:P193),P184:P193,SUMIF(codes[code],P184:P193,codes[calcul_HS])))+SUM(COUNTIF(JF,$C184:$C193))*JFHS,sem)</f>
        <v>0</v>
      </c>
      <c r="Q195" s="40">
        <f t="array" ref="Q195">MIN(SUM(IF(ISNUMBER(Q184:Q193),Q184:Q193,SUMIF(codes[code],Q184:Q193,codes[calcul_HS])))+SUM(COUNTIF(JF,$C184:$C193))*JFHS,sem)</f>
        <v>0</v>
      </c>
      <c r="R195" s="40">
        <f t="array" ref="R195">MIN(SUM(IF(ISNUMBER(R184:R193),R184:R193,SUMIF(codes[code],R184:R193,codes[calcul_HS])))+SUM(COUNTIF(JF,$C184:$C193))*JFHS,sem)</f>
        <v>0</v>
      </c>
      <c r="S195" s="40">
        <f t="array" ref="S195">MIN(SUM(IF(ISNUMBER(S184:S193),S184:S193,SUMIF(codes[code],S184:S193,codes[calcul_HS])))+SUM(COUNTIF(JF,$C184:$C193))*JFHS,sem)</f>
        <v>0</v>
      </c>
      <c r="T195" s="47">
        <f t="shared" si="77"/>
        <v>0</v>
      </c>
    </row>
    <row r="196" spans="1:20" ht="13" thickBot="1" x14ac:dyDescent="0.3">
      <c r="A196" s="13">
        <f>IF(ISNUMBER(Tablo[[#This Row],[JOUR]]),DATE(YEAR(Tablo[[#This Row],[JOUR]]),MONTH(Tablo[[#This Row],[JOUR]])+1,0),A195)</f>
        <v>42855</v>
      </c>
      <c r="B196" s="14">
        <f>IF(ISNUMBER(Tablo[[#This Row],[JOUR]]),INT(MOD(INT((Tablo[[#This Row],[JOUR]]-2)/7)+3/5,52+5/28))+1,B195)</f>
        <v>15</v>
      </c>
      <c r="C196" s="36" t="s">
        <v>18</v>
      </c>
      <c r="D196" s="36"/>
      <c r="E196" s="41">
        <f t="array" ref="E196">MAX(0,SUM(IF(ISNUMBER(E184:E193),E184:E193,SUMIF(codes[code],E184:E193,codes[calcul_HS])))+SUM(COUNTIF(JF,$C184:$C193))*JFHS-sem)</f>
        <v>0</v>
      </c>
      <c r="F196" s="41">
        <f t="array" ref="F196">MAX(0,SUM(IF(ISNUMBER(F184:F193),F184:F193,SUMIF(codes[code],F184:F193,codes[calcul_HS])))+SUM(COUNTIF(JF,$C184:$C193))*JFHS-sem)</f>
        <v>0</v>
      </c>
      <c r="G196" s="41">
        <f t="array" ref="G196">MAX(0,SUM(IF(ISNUMBER(G184:G193),G184:G193,SUMIF(codes[code],G184:G193,codes[calcul_HS])))+SUM(COUNTIF(JF,$C184:$C193))*JFHS-sem)</f>
        <v>0</v>
      </c>
      <c r="H196" s="41">
        <f t="array" ref="H196">MAX(0,SUM(IF(ISNUMBER(H184:H193),H184:H193,SUMIF(codes[code],H184:H193,codes[calcul_HS])))+SUM(COUNTIF(JF,$C184:$C193))*JFHS-sem)</f>
        <v>0</v>
      </c>
      <c r="I196" s="41">
        <f t="array" ref="I196">MAX(0,SUM(IF(ISNUMBER(I184:I193),I184:I193,SUMIF(codes[code],I184:I193,codes[calcul_HS])))+SUM(COUNTIF(JF,$C184:$C193))*JFHS-sem)</f>
        <v>0</v>
      </c>
      <c r="J196" s="41">
        <f t="array" ref="J196">MAX(0,SUM(IF(ISNUMBER(J184:J193),J184:J193,SUMIF(codes[code],J184:J193,codes[calcul_HS])))+SUM(COUNTIF(JF,$C184:$C193))*JFHS-sem)</f>
        <v>0</v>
      </c>
      <c r="K196" s="41">
        <f t="array" ref="K196">MAX(0,SUM(IF(ISNUMBER(K184:K193),K184:K193,SUMIF(codes[code],K184:K193,codes[calcul_HS])))+SUM(COUNTIF(JF,$C184:$C193))*JFHS-sem)</f>
        <v>0</v>
      </c>
      <c r="L196" s="41">
        <f t="array" ref="L196">MAX(0,SUM(IF(ISNUMBER(L184:L193),L184:L193,SUMIF(codes[code],L184:L193,codes[calcul_HS])))+SUM(COUNTIF(JF,$C184:$C193))*JFHS-sem)</f>
        <v>0</v>
      </c>
      <c r="M196" s="41">
        <f t="array" ref="M196">MAX(0,SUM(IF(ISNUMBER(M184:M193),M184:M193,SUMIF(codes[code],M184:M193,codes[calcul_HS])))+SUM(COUNTIF(JF,$C184:$C193))*JFHS-sem)</f>
        <v>0</v>
      </c>
      <c r="N196" s="41">
        <f t="array" ref="N196">MAX(0,SUM(IF(ISNUMBER(N184:N193),N184:N193,SUMIF(codes[code],N184:N193,codes[calcul_HS])))+SUM(COUNTIF(JF,$C184:$C193))*JFHS-sem)</f>
        <v>0</v>
      </c>
      <c r="O196" s="41">
        <f t="array" ref="O196">MAX(0,SUM(IF(ISNUMBER(O184:O193),O184:O193,SUMIF(codes[code],O184:O193,codes[calcul_HS])))+SUM(COUNTIF(JF,$C184:$C193))*JFHS-sem)</f>
        <v>0</v>
      </c>
      <c r="P196" s="41">
        <f t="array" ref="P196">MAX(0,SUM(IF(ISNUMBER(P184:P193),P184:P193,SUMIF(codes[code],P184:P193,codes[calcul_HS])))+SUM(COUNTIF(JF,$C184:$C193))*JFHS-sem)</f>
        <v>0</v>
      </c>
      <c r="Q196" s="41">
        <f t="array" ref="Q196">MAX(0,SUM(IF(ISNUMBER(Q184:Q193),Q184:Q193,SUMIF(codes[code],Q184:Q193,codes[calcul_HS])))+SUM(COUNTIF(JF,$C184:$C193))*JFHS-sem)</f>
        <v>0</v>
      </c>
      <c r="R196" s="41">
        <f t="array" ref="R196">MAX(0,SUM(IF(ISNUMBER(R184:R193),R184:R193,SUMIF(codes[code],R184:R193,codes[calcul_HS])))+SUM(COUNTIF(JF,$C184:$C193))*JFHS-sem)</f>
        <v>0</v>
      </c>
      <c r="S196" s="41">
        <f t="array" ref="S196">MAX(0,SUM(IF(ISNUMBER(S184:S193),S184:S193,SUMIF(codes[code],S184:S193,codes[calcul_HS])))+SUM(COUNTIF(JF,$C184:$C193))*JFHS-sem)</f>
        <v>0</v>
      </c>
      <c r="T196" s="48">
        <f t="shared" si="77"/>
        <v>0</v>
      </c>
    </row>
    <row r="197" spans="1:20" x14ac:dyDescent="0.25">
      <c r="A197" s="11">
        <f>IF(ISNUMBER(Tablo[[#This Row],[JOUR]]),DATE(YEAR(Tablo[[#This Row],[JOUR]]),MONTH(Tablo[[#This Row],[JOUR]])+1,0),A196)</f>
        <v>42855</v>
      </c>
      <c r="B197" s="12">
        <f>IF(ISNUMBER(Tablo[[#This Row],[JOUR]]),INT(MOD(INT((Tablo[[#This Row],[JOUR]]-2)/7)+3/5,52+5/28))+1,B196)</f>
        <v>16</v>
      </c>
      <c r="C197" s="35">
        <f t="shared" ref="C197" si="78">C184+7</f>
        <v>42842</v>
      </c>
      <c r="D197" s="34" t="s">
        <v>55</v>
      </c>
      <c r="E197" s="54"/>
      <c r="F197" s="54"/>
      <c r="G197" s="54"/>
      <c r="H197" s="54"/>
      <c r="I197" s="54"/>
      <c r="J197" s="54"/>
      <c r="K197" s="54"/>
      <c r="L197" s="54"/>
      <c r="M197" s="54"/>
      <c r="N197" s="54"/>
      <c r="O197" s="54"/>
      <c r="P197" s="54"/>
      <c r="Q197" s="54"/>
      <c r="R197" s="54"/>
      <c r="S197" s="55"/>
      <c r="T197" s="56"/>
    </row>
    <row r="198" spans="1:20" x14ac:dyDescent="0.25">
      <c r="A198" s="11">
        <f>IF(ISNUMBER(Tablo[[#This Row],[JOUR]]),DATE(YEAR(Tablo[[#This Row],[JOUR]]),MONTH(Tablo[[#This Row],[JOUR]])+1,0),A197)</f>
        <v>42855</v>
      </c>
      <c r="B198" s="12">
        <f>IF(ISNUMBER(Tablo[[#This Row],[JOUR]]),INT(MOD(INT((Tablo[[#This Row],[JOUR]]-2)/7)+3/5,52+5/28))+1,B197)</f>
        <v>16</v>
      </c>
      <c r="C198" s="53"/>
      <c r="D198" s="53" t="s">
        <v>56</v>
      </c>
      <c r="E198" s="54"/>
      <c r="F198" s="54"/>
      <c r="G198" s="54"/>
      <c r="H198" s="54"/>
      <c r="I198" s="54"/>
      <c r="J198" s="54"/>
      <c r="K198" s="54"/>
      <c r="L198" s="54"/>
      <c r="M198" s="54"/>
      <c r="N198" s="54"/>
      <c r="O198" s="54"/>
      <c r="P198" s="54"/>
      <c r="Q198" s="54"/>
      <c r="R198" s="54"/>
      <c r="S198" s="55"/>
      <c r="T198" s="56"/>
    </row>
    <row r="199" spans="1:20" x14ac:dyDescent="0.25">
      <c r="A199" s="11">
        <f>IF(ISNUMBER(Tablo[[#This Row],[JOUR]]),DATE(YEAR(Tablo[[#This Row],[JOUR]]),MONTH(Tablo[[#This Row],[JOUR]])+1,0),A198)</f>
        <v>42855</v>
      </c>
      <c r="B199" s="12">
        <f>IF(ISNUMBER(Tablo[[#This Row],[JOUR]]),INT(MOD(INT((Tablo[[#This Row],[JOUR]]-2)/7)+3/5,52+5/28))+1,B198)</f>
        <v>16</v>
      </c>
      <c r="C199" s="35">
        <f t="shared" ref="C199" si="79">C197+1</f>
        <v>42843</v>
      </c>
      <c r="D199" s="35" t="s">
        <v>55</v>
      </c>
      <c r="E199" s="54"/>
      <c r="F199" s="54"/>
      <c r="G199" s="54"/>
      <c r="H199" s="54"/>
      <c r="I199" s="54"/>
      <c r="J199" s="54"/>
      <c r="K199" s="54"/>
      <c r="L199" s="54"/>
      <c r="M199" s="54"/>
      <c r="N199" s="54"/>
      <c r="O199" s="54"/>
      <c r="P199" s="54"/>
      <c r="Q199" s="54"/>
      <c r="R199" s="54"/>
      <c r="S199" s="55"/>
      <c r="T199" s="56"/>
    </row>
    <row r="200" spans="1:20" x14ac:dyDescent="0.25">
      <c r="A200" s="11">
        <f>IF(ISNUMBER(Tablo[[#This Row],[JOUR]]),DATE(YEAR(Tablo[[#This Row],[JOUR]]),MONTH(Tablo[[#This Row],[JOUR]])+1,0),A199)</f>
        <v>42855</v>
      </c>
      <c r="B200" s="12">
        <f>IF(ISNUMBER(Tablo[[#This Row],[JOUR]]),INT(MOD(INT((Tablo[[#This Row],[JOUR]]-2)/7)+3/5,52+5/28))+1,B199)</f>
        <v>16</v>
      </c>
      <c r="C200" s="53"/>
      <c r="D200" s="53" t="s">
        <v>56</v>
      </c>
      <c r="E200" s="54"/>
      <c r="F200" s="54"/>
      <c r="G200" s="54"/>
      <c r="H200" s="54"/>
      <c r="I200" s="54"/>
      <c r="J200" s="54"/>
      <c r="K200" s="54"/>
      <c r="L200" s="54"/>
      <c r="M200" s="54"/>
      <c r="N200" s="54"/>
      <c r="O200" s="54"/>
      <c r="P200" s="54"/>
      <c r="Q200" s="54"/>
      <c r="R200" s="54"/>
      <c r="S200" s="55"/>
      <c r="T200" s="56"/>
    </row>
    <row r="201" spans="1:20" x14ac:dyDescent="0.25">
      <c r="A201" s="11">
        <f>IF(ISNUMBER(Tablo[[#This Row],[JOUR]]),DATE(YEAR(Tablo[[#This Row],[JOUR]]),MONTH(Tablo[[#This Row],[JOUR]])+1,0),A200)</f>
        <v>42855</v>
      </c>
      <c r="B201" s="12">
        <f>IF(ISNUMBER(Tablo[[#This Row],[JOUR]]),INT(MOD(INT((Tablo[[#This Row],[JOUR]]-2)/7)+3/5,52+5/28))+1,B200)</f>
        <v>16</v>
      </c>
      <c r="C201" s="35">
        <f t="shared" ref="C201" si="80">C199+1</f>
        <v>42844</v>
      </c>
      <c r="D201" s="35" t="s">
        <v>55</v>
      </c>
      <c r="E201" s="54"/>
      <c r="F201" s="54"/>
      <c r="G201" s="54"/>
      <c r="H201" s="54"/>
      <c r="I201" s="54"/>
      <c r="J201" s="54"/>
      <c r="K201" s="54"/>
      <c r="L201" s="54"/>
      <c r="M201" s="54"/>
      <c r="N201" s="54"/>
      <c r="O201" s="54"/>
      <c r="P201" s="54"/>
      <c r="Q201" s="54"/>
      <c r="R201" s="54"/>
      <c r="S201" s="55"/>
      <c r="T201" s="56"/>
    </row>
    <row r="202" spans="1:20" x14ac:dyDescent="0.25">
      <c r="A202" s="11">
        <f>IF(ISNUMBER(Tablo[[#This Row],[JOUR]]),DATE(YEAR(Tablo[[#This Row],[JOUR]]),MONTH(Tablo[[#This Row],[JOUR]])+1,0),A201)</f>
        <v>42855</v>
      </c>
      <c r="B202" s="12">
        <f>IF(ISNUMBER(Tablo[[#This Row],[JOUR]]),INT(MOD(INT((Tablo[[#This Row],[JOUR]]-2)/7)+3/5,52+5/28))+1,B201)</f>
        <v>16</v>
      </c>
      <c r="C202" s="53"/>
      <c r="D202" s="53" t="s">
        <v>56</v>
      </c>
      <c r="E202" s="54"/>
      <c r="F202" s="54"/>
      <c r="G202" s="54"/>
      <c r="H202" s="54"/>
      <c r="I202" s="54"/>
      <c r="J202" s="54"/>
      <c r="K202" s="54"/>
      <c r="L202" s="54"/>
      <c r="M202" s="54"/>
      <c r="N202" s="54"/>
      <c r="O202" s="54"/>
      <c r="P202" s="54"/>
      <c r="Q202" s="54"/>
      <c r="R202" s="54"/>
      <c r="S202" s="55"/>
      <c r="T202" s="56"/>
    </row>
    <row r="203" spans="1:20" x14ac:dyDescent="0.25">
      <c r="A203" s="11">
        <f>IF(ISNUMBER(Tablo[[#This Row],[JOUR]]),DATE(YEAR(Tablo[[#This Row],[JOUR]]),MONTH(Tablo[[#This Row],[JOUR]])+1,0),A202)</f>
        <v>42855</v>
      </c>
      <c r="B203" s="12">
        <f>IF(ISNUMBER(Tablo[[#This Row],[JOUR]]),INT(MOD(INT((Tablo[[#This Row],[JOUR]]-2)/7)+3/5,52+5/28))+1,B202)</f>
        <v>16</v>
      </c>
      <c r="C203" s="35">
        <f t="shared" ref="C203" si="81">C201+1</f>
        <v>42845</v>
      </c>
      <c r="D203" s="35" t="s">
        <v>55</v>
      </c>
      <c r="E203" s="54"/>
      <c r="F203" s="54"/>
      <c r="G203" s="54"/>
      <c r="H203" s="54"/>
      <c r="I203" s="54"/>
      <c r="J203" s="54"/>
      <c r="K203" s="54"/>
      <c r="L203" s="54"/>
      <c r="M203" s="54"/>
      <c r="N203" s="54"/>
      <c r="O203" s="54"/>
      <c r="P203" s="54"/>
      <c r="Q203" s="54"/>
      <c r="R203" s="54"/>
      <c r="S203" s="55"/>
      <c r="T203" s="56"/>
    </row>
    <row r="204" spans="1:20" x14ac:dyDescent="0.25">
      <c r="A204" s="11">
        <f>IF(ISNUMBER(Tablo[[#This Row],[JOUR]]),DATE(YEAR(Tablo[[#This Row],[JOUR]]),MONTH(Tablo[[#This Row],[JOUR]])+1,0),A203)</f>
        <v>42855</v>
      </c>
      <c r="B204" s="12">
        <f>IF(ISNUMBER(Tablo[[#This Row],[JOUR]]),INT(MOD(INT((Tablo[[#This Row],[JOUR]]-2)/7)+3/5,52+5/28))+1,B203)</f>
        <v>16</v>
      </c>
      <c r="C204" s="53"/>
      <c r="D204" s="53" t="s">
        <v>56</v>
      </c>
      <c r="E204" s="54"/>
      <c r="F204" s="54"/>
      <c r="G204" s="54"/>
      <c r="H204" s="54"/>
      <c r="I204" s="54"/>
      <c r="J204" s="54"/>
      <c r="K204" s="54"/>
      <c r="L204" s="54"/>
      <c r="M204" s="54"/>
      <c r="N204" s="54"/>
      <c r="O204" s="54"/>
      <c r="P204" s="54"/>
      <c r="Q204" s="54"/>
      <c r="R204" s="54"/>
      <c r="S204" s="55"/>
      <c r="T204" s="56"/>
    </row>
    <row r="205" spans="1:20" x14ac:dyDescent="0.25">
      <c r="A205" s="11">
        <f>IF(ISNUMBER(Tablo[[#This Row],[JOUR]]),DATE(YEAR(Tablo[[#This Row],[JOUR]]),MONTH(Tablo[[#This Row],[JOUR]])+1,0),A204)</f>
        <v>42855</v>
      </c>
      <c r="B205" s="12">
        <f>IF(ISNUMBER(Tablo[[#This Row],[JOUR]]),INT(MOD(INT((Tablo[[#This Row],[JOUR]]-2)/7)+3/5,52+5/28))+1,B204)</f>
        <v>16</v>
      </c>
      <c r="C205" s="35">
        <f t="shared" ref="C205" si="82">C203+1</f>
        <v>42846</v>
      </c>
      <c r="D205" s="35" t="s">
        <v>55</v>
      </c>
      <c r="E205" s="54"/>
      <c r="F205" s="54"/>
      <c r="G205" s="54"/>
      <c r="H205" s="54"/>
      <c r="I205" s="54"/>
      <c r="J205" s="54"/>
      <c r="K205" s="54"/>
      <c r="L205" s="54"/>
      <c r="M205" s="54"/>
      <c r="N205" s="54"/>
      <c r="O205" s="54"/>
      <c r="P205" s="54"/>
      <c r="Q205" s="54"/>
      <c r="R205" s="54"/>
      <c r="S205" s="55"/>
      <c r="T205" s="56"/>
    </row>
    <row r="206" spans="1:20" x14ac:dyDescent="0.25">
      <c r="A206" s="11">
        <f>IF(ISNUMBER(Tablo[[#This Row],[JOUR]]),DATE(YEAR(Tablo[[#This Row],[JOUR]]),MONTH(Tablo[[#This Row],[JOUR]])+1,0),A205)</f>
        <v>42855</v>
      </c>
      <c r="B206" s="12">
        <f>IF(ISNUMBER(Tablo[[#This Row],[JOUR]]),INT(MOD(INT((Tablo[[#This Row],[JOUR]]-2)/7)+3/5,52+5/28))+1,B205)</f>
        <v>16</v>
      </c>
      <c r="C206" s="53"/>
      <c r="D206" s="53" t="s">
        <v>56</v>
      </c>
      <c r="E206" s="54"/>
      <c r="F206" s="54"/>
      <c r="G206" s="54"/>
      <c r="H206" s="54"/>
      <c r="I206" s="54"/>
      <c r="J206" s="54"/>
      <c r="K206" s="54"/>
      <c r="L206" s="54"/>
      <c r="M206" s="54"/>
      <c r="N206" s="54"/>
      <c r="O206" s="54"/>
      <c r="P206" s="54"/>
      <c r="Q206" s="54"/>
      <c r="R206" s="54"/>
      <c r="S206" s="55"/>
      <c r="T206" s="56"/>
    </row>
    <row r="207" spans="1:20" x14ac:dyDescent="0.25">
      <c r="A207" s="11">
        <f>IF(ISNUMBER(Tablo[[#This Row],[JOUR]]),DATE(YEAR(Tablo[[#This Row],[JOUR]]),MONTH(Tablo[[#This Row],[JOUR]])+1,0),A206)</f>
        <v>42855</v>
      </c>
      <c r="B207" s="12">
        <f>IF(ISNUMBER(Tablo[[#This Row],[JOUR]]),INT(MOD(INT((Tablo[[#This Row],[JOUR]]-2)/7)+3/5,52+5/28))+1,B206)</f>
        <v>16</v>
      </c>
      <c r="C207" s="35" t="s">
        <v>16</v>
      </c>
      <c r="D207" s="35"/>
      <c r="E207" s="40">
        <f t="array" ref="E207">SUM(IF(ISNUMBER(E197:E206),E197:E206,SUMIF(codes[code],E197:E206,codes[forfait])))+SUM(COUNTIF(JF,$C197:$C206))*JFHN</f>
        <v>7</v>
      </c>
      <c r="F207" s="40">
        <f t="array" ref="F207">SUM(IF(ISNUMBER(F197:F206),F197:F206,SUMIF(codes[code],F197:F206,codes[forfait])))+SUM(COUNTIF(JF,$C197:$C206))*JFHN</f>
        <v>7</v>
      </c>
      <c r="G207" s="40">
        <f t="array" ref="G207">SUM(IF(ISNUMBER(G197:G206),G197:G206,SUMIF(codes[code],G197:G206,codes[forfait])))+SUM(COUNTIF(JF,$C197:$C206))*JFHN</f>
        <v>7</v>
      </c>
      <c r="H207" s="40">
        <f t="array" ref="H207">SUM(IF(ISNUMBER(H197:H206),H197:H206,SUMIF(codes[code],H197:H206,codes[forfait])))+SUM(COUNTIF(JF,$C197:$C206))*JFHN</f>
        <v>7</v>
      </c>
      <c r="I207" s="40">
        <f t="array" ref="I207">SUM(IF(ISNUMBER(I197:I206),I197:I206,SUMIF(codes[code],I197:I206,codes[forfait])))+SUM(COUNTIF(JF,$C197:$C206))*JFHN</f>
        <v>7</v>
      </c>
      <c r="J207" s="40">
        <f t="array" ref="J207">SUM(IF(ISNUMBER(J197:J206),J197:J206,SUMIF(codes[code],J197:J206,codes[forfait])))+SUM(COUNTIF(JF,$C197:$C206))*JFHN</f>
        <v>7</v>
      </c>
      <c r="K207" s="40">
        <f t="array" ref="K207">SUM(IF(ISNUMBER(K197:K206),K197:K206,SUMIF(codes[code],K197:K206,codes[forfait])))+SUM(COUNTIF(JF,$C197:$C206))*JFHN</f>
        <v>7</v>
      </c>
      <c r="L207" s="40">
        <f t="array" ref="L207">SUM(IF(ISNUMBER(L197:L206),L197:L206,SUMIF(codes[code],L197:L206,codes[forfait])))+SUM(COUNTIF(JF,$C197:$C206))*JFHN</f>
        <v>7</v>
      </c>
      <c r="M207" s="40">
        <f t="array" ref="M207">SUM(IF(ISNUMBER(M197:M206),M197:M206,SUMIF(codes[code],M197:M206,codes[forfait])))+SUM(COUNTIF(JF,$C197:$C206))*JFHN</f>
        <v>7</v>
      </c>
      <c r="N207" s="40">
        <f t="array" ref="N207">SUM(IF(ISNUMBER(N197:N206),N197:N206,SUMIF(codes[code],N197:N206,codes[forfait])))+SUM(COUNTIF(JF,$C197:$C206))*JFHN</f>
        <v>7</v>
      </c>
      <c r="O207" s="40">
        <f t="array" ref="O207">SUM(IF(ISNUMBER(O197:O206),O197:O206,SUMIF(codes[code],O197:O206,codes[forfait])))+SUM(COUNTIF(JF,$C197:$C206))*JFHN</f>
        <v>7</v>
      </c>
      <c r="P207" s="40">
        <f t="array" ref="P207">SUM(IF(ISNUMBER(P197:P206),P197:P206,SUMIF(codes[code],P197:P206,codes[forfait])))+SUM(COUNTIF(JF,$C197:$C206))*JFHN</f>
        <v>7</v>
      </c>
      <c r="Q207" s="40">
        <f t="array" ref="Q207">SUM(IF(ISNUMBER(Q197:Q206),Q197:Q206,SUMIF(codes[code],Q197:Q206,codes[forfait])))+SUM(COUNTIF(JF,$C197:$C206))*JFHN</f>
        <v>7</v>
      </c>
      <c r="R207" s="40">
        <f t="array" ref="R207">SUM(IF(ISNUMBER(R197:R206),R197:R206,SUMIF(codes[code],R197:R206,codes[forfait])))+SUM(COUNTIF(JF,$C197:$C206))*JFHN</f>
        <v>7</v>
      </c>
      <c r="S207" s="40">
        <f t="array" ref="S207">SUM(IF(ISNUMBER(S197:S206),S197:S206,SUMIF(codes[code],S197:S206,codes[forfait])))+SUM(COUNTIF(JF,$C197:$C206))*JFHN</f>
        <v>7</v>
      </c>
      <c r="T207" s="47">
        <f t="shared" ref="T207:T209" si="83">SUM(E207:S207)</f>
        <v>105</v>
      </c>
    </row>
    <row r="208" spans="1:20" x14ac:dyDescent="0.25">
      <c r="A208" s="11">
        <f>IF(ISNUMBER(Tablo[[#This Row],[JOUR]]),DATE(YEAR(Tablo[[#This Row],[JOUR]]),MONTH(Tablo[[#This Row],[JOUR]])+1,0),A207)</f>
        <v>42855</v>
      </c>
      <c r="B208" s="12">
        <f>IF(ISNUMBER(Tablo[[#This Row],[JOUR]]),INT(MOD(INT((Tablo[[#This Row],[JOUR]]-2)/7)+3/5,52+5/28))+1,B207)</f>
        <v>16</v>
      </c>
      <c r="C208" s="35" t="s">
        <v>17</v>
      </c>
      <c r="D208" s="35"/>
      <c r="E208" s="40">
        <f t="array" ref="E208">MIN(SUM(IF(ISNUMBER(E197:E206),E197:E206,SUMIF(codes[code],E197:E206,codes[calcul_HS])))+SUM(COUNTIF(JF,$C197:$C206))*JFHS,sem)</f>
        <v>0</v>
      </c>
      <c r="F208" s="40">
        <f t="array" ref="F208">MIN(SUM(IF(ISNUMBER(F197:F206),F197:F206,SUMIF(codes[code],F197:F206,codes[calcul_HS])))+SUM(COUNTIF(JF,$C197:$C206))*JFHS,sem)</f>
        <v>0</v>
      </c>
      <c r="G208" s="40">
        <f t="array" ref="G208">MIN(SUM(IF(ISNUMBER(G197:G206),G197:G206,SUMIF(codes[code],G197:G206,codes[calcul_HS])))+SUM(COUNTIF(JF,$C197:$C206))*JFHS,sem)</f>
        <v>0</v>
      </c>
      <c r="H208" s="40">
        <f t="array" ref="H208">MIN(SUM(IF(ISNUMBER(H197:H206),H197:H206,SUMIF(codes[code],H197:H206,codes[calcul_HS])))+SUM(COUNTIF(JF,$C197:$C206))*JFHS,sem)</f>
        <v>0</v>
      </c>
      <c r="I208" s="40">
        <f t="array" ref="I208">MIN(SUM(IF(ISNUMBER(I197:I206),I197:I206,SUMIF(codes[code],I197:I206,codes[calcul_HS])))+SUM(COUNTIF(JF,$C197:$C206))*JFHS,sem)</f>
        <v>0</v>
      </c>
      <c r="J208" s="40">
        <f t="array" ref="J208">MIN(SUM(IF(ISNUMBER(J197:J206),J197:J206,SUMIF(codes[code],J197:J206,codes[calcul_HS])))+SUM(COUNTIF(JF,$C197:$C206))*JFHS,sem)</f>
        <v>0</v>
      </c>
      <c r="K208" s="40">
        <f t="array" ref="K208">MIN(SUM(IF(ISNUMBER(K197:K206),K197:K206,SUMIF(codes[code],K197:K206,codes[calcul_HS])))+SUM(COUNTIF(JF,$C197:$C206))*JFHS,sem)</f>
        <v>0</v>
      </c>
      <c r="L208" s="40">
        <f t="array" ref="L208">MIN(SUM(IF(ISNUMBER(L197:L206),L197:L206,SUMIF(codes[code],L197:L206,codes[calcul_HS])))+SUM(COUNTIF(JF,$C197:$C206))*JFHS,sem)</f>
        <v>0</v>
      </c>
      <c r="M208" s="40">
        <f t="array" ref="M208">MIN(SUM(IF(ISNUMBER(M197:M206),M197:M206,SUMIF(codes[code],M197:M206,codes[calcul_HS])))+SUM(COUNTIF(JF,$C197:$C206))*JFHS,sem)</f>
        <v>0</v>
      </c>
      <c r="N208" s="40">
        <f t="array" ref="N208">MIN(SUM(IF(ISNUMBER(N197:N206),N197:N206,SUMIF(codes[code],N197:N206,codes[calcul_HS])))+SUM(COUNTIF(JF,$C197:$C206))*JFHS,sem)</f>
        <v>0</v>
      </c>
      <c r="O208" s="40">
        <f t="array" ref="O208">MIN(SUM(IF(ISNUMBER(O197:O206),O197:O206,SUMIF(codes[code],O197:O206,codes[calcul_HS])))+SUM(COUNTIF(JF,$C197:$C206))*JFHS,sem)</f>
        <v>0</v>
      </c>
      <c r="P208" s="40">
        <f t="array" ref="P208">MIN(SUM(IF(ISNUMBER(P197:P206),P197:P206,SUMIF(codes[code],P197:P206,codes[calcul_HS])))+SUM(COUNTIF(JF,$C197:$C206))*JFHS,sem)</f>
        <v>0</v>
      </c>
      <c r="Q208" s="40">
        <f t="array" ref="Q208">MIN(SUM(IF(ISNUMBER(Q197:Q206),Q197:Q206,SUMIF(codes[code],Q197:Q206,codes[calcul_HS])))+SUM(COUNTIF(JF,$C197:$C206))*JFHS,sem)</f>
        <v>0</v>
      </c>
      <c r="R208" s="40">
        <f t="array" ref="R208">MIN(SUM(IF(ISNUMBER(R197:R206),R197:R206,SUMIF(codes[code],R197:R206,codes[calcul_HS])))+SUM(COUNTIF(JF,$C197:$C206))*JFHS,sem)</f>
        <v>0</v>
      </c>
      <c r="S208" s="40">
        <f t="array" ref="S208">MIN(SUM(IF(ISNUMBER(S197:S206),S197:S206,SUMIF(codes[code],S197:S206,codes[calcul_HS])))+SUM(COUNTIF(JF,$C197:$C206))*JFHS,sem)</f>
        <v>0</v>
      </c>
      <c r="T208" s="47">
        <f t="shared" si="83"/>
        <v>0</v>
      </c>
    </row>
    <row r="209" spans="1:20" ht="13" thickBot="1" x14ac:dyDescent="0.3">
      <c r="A209" s="13">
        <f>IF(ISNUMBER(Tablo[[#This Row],[JOUR]]),DATE(YEAR(Tablo[[#This Row],[JOUR]]),MONTH(Tablo[[#This Row],[JOUR]])+1,0),A208)</f>
        <v>42855</v>
      </c>
      <c r="B209" s="14">
        <f>IF(ISNUMBER(Tablo[[#This Row],[JOUR]]),INT(MOD(INT((Tablo[[#This Row],[JOUR]]-2)/7)+3/5,52+5/28))+1,B208)</f>
        <v>16</v>
      </c>
      <c r="C209" s="36" t="s">
        <v>18</v>
      </c>
      <c r="D209" s="36"/>
      <c r="E209" s="41">
        <f t="array" ref="E209">MAX(0,SUM(IF(ISNUMBER(E197:E206),E197:E206,SUMIF(codes[code],E197:E206,codes[calcul_HS])))+SUM(COUNTIF(JF,$C197:$C206))*JFHS-sem)</f>
        <v>0</v>
      </c>
      <c r="F209" s="41">
        <f t="array" ref="F209">MAX(0,SUM(IF(ISNUMBER(F197:F206),F197:F206,SUMIF(codes[code],F197:F206,codes[calcul_HS])))+SUM(COUNTIF(JF,$C197:$C206))*JFHS-sem)</f>
        <v>0</v>
      </c>
      <c r="G209" s="41">
        <f t="array" ref="G209">MAX(0,SUM(IF(ISNUMBER(G197:G206),G197:G206,SUMIF(codes[code],G197:G206,codes[calcul_HS])))+SUM(COUNTIF(JF,$C197:$C206))*JFHS-sem)</f>
        <v>0</v>
      </c>
      <c r="H209" s="41">
        <f t="array" ref="H209">MAX(0,SUM(IF(ISNUMBER(H197:H206),H197:H206,SUMIF(codes[code],H197:H206,codes[calcul_HS])))+SUM(COUNTIF(JF,$C197:$C206))*JFHS-sem)</f>
        <v>0</v>
      </c>
      <c r="I209" s="41">
        <f t="array" ref="I209">MAX(0,SUM(IF(ISNUMBER(I197:I206),I197:I206,SUMIF(codes[code],I197:I206,codes[calcul_HS])))+SUM(COUNTIF(JF,$C197:$C206))*JFHS-sem)</f>
        <v>0</v>
      </c>
      <c r="J209" s="41">
        <f t="array" ref="J209">MAX(0,SUM(IF(ISNUMBER(J197:J206),J197:J206,SUMIF(codes[code],J197:J206,codes[calcul_HS])))+SUM(COUNTIF(JF,$C197:$C206))*JFHS-sem)</f>
        <v>0</v>
      </c>
      <c r="K209" s="41">
        <f t="array" ref="K209">MAX(0,SUM(IF(ISNUMBER(K197:K206),K197:K206,SUMIF(codes[code],K197:K206,codes[calcul_HS])))+SUM(COUNTIF(JF,$C197:$C206))*JFHS-sem)</f>
        <v>0</v>
      </c>
      <c r="L209" s="41">
        <f t="array" ref="L209">MAX(0,SUM(IF(ISNUMBER(L197:L206),L197:L206,SUMIF(codes[code],L197:L206,codes[calcul_HS])))+SUM(COUNTIF(JF,$C197:$C206))*JFHS-sem)</f>
        <v>0</v>
      </c>
      <c r="M209" s="41">
        <f t="array" ref="M209">MAX(0,SUM(IF(ISNUMBER(M197:M206),M197:M206,SUMIF(codes[code],M197:M206,codes[calcul_HS])))+SUM(COUNTIF(JF,$C197:$C206))*JFHS-sem)</f>
        <v>0</v>
      </c>
      <c r="N209" s="41">
        <f t="array" ref="N209">MAX(0,SUM(IF(ISNUMBER(N197:N206),N197:N206,SUMIF(codes[code],N197:N206,codes[calcul_HS])))+SUM(COUNTIF(JF,$C197:$C206))*JFHS-sem)</f>
        <v>0</v>
      </c>
      <c r="O209" s="41">
        <f t="array" ref="O209">MAX(0,SUM(IF(ISNUMBER(O197:O206),O197:O206,SUMIF(codes[code],O197:O206,codes[calcul_HS])))+SUM(COUNTIF(JF,$C197:$C206))*JFHS-sem)</f>
        <v>0</v>
      </c>
      <c r="P209" s="41">
        <f t="array" ref="P209">MAX(0,SUM(IF(ISNUMBER(P197:P206),P197:P206,SUMIF(codes[code],P197:P206,codes[calcul_HS])))+SUM(COUNTIF(JF,$C197:$C206))*JFHS-sem)</f>
        <v>0</v>
      </c>
      <c r="Q209" s="41">
        <f t="array" ref="Q209">MAX(0,SUM(IF(ISNUMBER(Q197:Q206),Q197:Q206,SUMIF(codes[code],Q197:Q206,codes[calcul_HS])))+SUM(COUNTIF(JF,$C197:$C206))*JFHS-sem)</f>
        <v>0</v>
      </c>
      <c r="R209" s="41">
        <f t="array" ref="R209">MAX(0,SUM(IF(ISNUMBER(R197:R206),R197:R206,SUMIF(codes[code],R197:R206,codes[calcul_HS])))+SUM(COUNTIF(JF,$C197:$C206))*JFHS-sem)</f>
        <v>0</v>
      </c>
      <c r="S209" s="41">
        <f t="array" ref="S209">MAX(0,SUM(IF(ISNUMBER(S197:S206),S197:S206,SUMIF(codes[code],S197:S206,codes[calcul_HS])))+SUM(COUNTIF(JF,$C197:$C206))*JFHS-sem)</f>
        <v>0</v>
      </c>
      <c r="T209" s="48">
        <f t="shared" si="83"/>
        <v>0</v>
      </c>
    </row>
    <row r="210" spans="1:20" x14ac:dyDescent="0.25">
      <c r="A210" s="11">
        <f>IF(ISNUMBER(Tablo[[#This Row],[JOUR]]),DATE(YEAR(Tablo[[#This Row],[JOUR]]),MONTH(Tablo[[#This Row],[JOUR]])+1,0),A209)</f>
        <v>42855</v>
      </c>
      <c r="B210" s="12">
        <f>IF(ISNUMBER(Tablo[[#This Row],[JOUR]]),INT(MOD(INT((Tablo[[#This Row],[JOUR]]-2)/7)+3/5,52+5/28))+1,B209)</f>
        <v>17</v>
      </c>
      <c r="C210" s="35">
        <f t="shared" ref="C210" si="84">C197+7</f>
        <v>42849</v>
      </c>
      <c r="D210" s="34" t="s">
        <v>55</v>
      </c>
      <c r="E210" s="54"/>
      <c r="F210" s="54"/>
      <c r="G210" s="54"/>
      <c r="H210" s="54"/>
      <c r="I210" s="54"/>
      <c r="J210" s="54"/>
      <c r="K210" s="54"/>
      <c r="L210" s="54"/>
      <c r="M210" s="54"/>
      <c r="N210" s="54"/>
      <c r="O210" s="54"/>
      <c r="P210" s="54"/>
      <c r="Q210" s="54"/>
      <c r="R210" s="54"/>
      <c r="S210" s="55"/>
      <c r="T210" s="56"/>
    </row>
    <row r="211" spans="1:20" x14ac:dyDescent="0.25">
      <c r="A211" s="11">
        <f>IF(ISNUMBER(Tablo[[#This Row],[JOUR]]),DATE(YEAR(Tablo[[#This Row],[JOUR]]),MONTH(Tablo[[#This Row],[JOUR]])+1,0),A210)</f>
        <v>42855</v>
      </c>
      <c r="B211" s="12">
        <f>IF(ISNUMBER(Tablo[[#This Row],[JOUR]]),INT(MOD(INT((Tablo[[#This Row],[JOUR]]-2)/7)+3/5,52+5/28))+1,B210)</f>
        <v>17</v>
      </c>
      <c r="C211" s="53"/>
      <c r="D211" s="53" t="s">
        <v>56</v>
      </c>
      <c r="E211" s="54"/>
      <c r="F211" s="54"/>
      <c r="G211" s="54"/>
      <c r="H211" s="54"/>
      <c r="I211" s="54"/>
      <c r="J211" s="54"/>
      <c r="K211" s="54"/>
      <c r="L211" s="54"/>
      <c r="M211" s="54"/>
      <c r="N211" s="54"/>
      <c r="O211" s="54"/>
      <c r="P211" s="54"/>
      <c r="Q211" s="54"/>
      <c r="R211" s="54"/>
      <c r="S211" s="55"/>
      <c r="T211" s="56"/>
    </row>
    <row r="212" spans="1:20" x14ac:dyDescent="0.25">
      <c r="A212" s="11">
        <f>IF(ISNUMBER(Tablo[[#This Row],[JOUR]]),DATE(YEAR(Tablo[[#This Row],[JOUR]]),MONTH(Tablo[[#This Row],[JOUR]])+1,0),A211)</f>
        <v>42855</v>
      </c>
      <c r="B212" s="12">
        <f>IF(ISNUMBER(Tablo[[#This Row],[JOUR]]),INT(MOD(INT((Tablo[[#This Row],[JOUR]]-2)/7)+3/5,52+5/28))+1,B211)</f>
        <v>17</v>
      </c>
      <c r="C212" s="35">
        <f t="shared" ref="C212" si="85">C210+1</f>
        <v>42850</v>
      </c>
      <c r="D212" s="35" t="s">
        <v>55</v>
      </c>
      <c r="E212" s="54"/>
      <c r="F212" s="54"/>
      <c r="G212" s="54"/>
      <c r="H212" s="54"/>
      <c r="I212" s="54"/>
      <c r="J212" s="54"/>
      <c r="K212" s="54"/>
      <c r="L212" s="54"/>
      <c r="M212" s="54"/>
      <c r="N212" s="54"/>
      <c r="O212" s="54"/>
      <c r="P212" s="54"/>
      <c r="Q212" s="54"/>
      <c r="R212" s="54"/>
      <c r="S212" s="55"/>
      <c r="T212" s="56"/>
    </row>
    <row r="213" spans="1:20" x14ac:dyDescent="0.25">
      <c r="A213" s="11">
        <f>IF(ISNUMBER(Tablo[[#This Row],[JOUR]]),DATE(YEAR(Tablo[[#This Row],[JOUR]]),MONTH(Tablo[[#This Row],[JOUR]])+1,0),A212)</f>
        <v>42855</v>
      </c>
      <c r="B213" s="12">
        <f>IF(ISNUMBER(Tablo[[#This Row],[JOUR]]),INT(MOD(INT((Tablo[[#This Row],[JOUR]]-2)/7)+3/5,52+5/28))+1,B212)</f>
        <v>17</v>
      </c>
      <c r="C213" s="53"/>
      <c r="D213" s="53" t="s">
        <v>56</v>
      </c>
      <c r="E213" s="54"/>
      <c r="F213" s="54"/>
      <c r="G213" s="54"/>
      <c r="H213" s="54"/>
      <c r="I213" s="54"/>
      <c r="J213" s="54"/>
      <c r="K213" s="54"/>
      <c r="L213" s="54"/>
      <c r="M213" s="54"/>
      <c r="N213" s="54"/>
      <c r="O213" s="54"/>
      <c r="P213" s="54"/>
      <c r="Q213" s="54"/>
      <c r="R213" s="54"/>
      <c r="S213" s="55"/>
      <c r="T213" s="56"/>
    </row>
    <row r="214" spans="1:20" x14ac:dyDescent="0.25">
      <c r="A214" s="11">
        <f>IF(ISNUMBER(Tablo[[#This Row],[JOUR]]),DATE(YEAR(Tablo[[#This Row],[JOUR]]),MONTH(Tablo[[#This Row],[JOUR]])+1,0),A213)</f>
        <v>42855</v>
      </c>
      <c r="B214" s="12">
        <f>IF(ISNUMBER(Tablo[[#This Row],[JOUR]]),INT(MOD(INT((Tablo[[#This Row],[JOUR]]-2)/7)+3/5,52+5/28))+1,B213)</f>
        <v>17</v>
      </c>
      <c r="C214" s="35">
        <f t="shared" ref="C214" si="86">C212+1</f>
        <v>42851</v>
      </c>
      <c r="D214" s="35" t="s">
        <v>55</v>
      </c>
      <c r="E214" s="54"/>
      <c r="F214" s="54"/>
      <c r="G214" s="54"/>
      <c r="H214" s="54"/>
      <c r="I214" s="54"/>
      <c r="J214" s="54"/>
      <c r="K214" s="54"/>
      <c r="L214" s="54"/>
      <c r="M214" s="54"/>
      <c r="N214" s="54"/>
      <c r="O214" s="54"/>
      <c r="P214" s="54"/>
      <c r="Q214" s="54"/>
      <c r="R214" s="54"/>
      <c r="S214" s="55"/>
      <c r="T214" s="56"/>
    </row>
    <row r="215" spans="1:20" x14ac:dyDescent="0.25">
      <c r="A215" s="11">
        <f>IF(ISNUMBER(Tablo[[#This Row],[JOUR]]),DATE(YEAR(Tablo[[#This Row],[JOUR]]),MONTH(Tablo[[#This Row],[JOUR]])+1,0),A214)</f>
        <v>42855</v>
      </c>
      <c r="B215" s="12">
        <f>IF(ISNUMBER(Tablo[[#This Row],[JOUR]]),INT(MOD(INT((Tablo[[#This Row],[JOUR]]-2)/7)+3/5,52+5/28))+1,B214)</f>
        <v>17</v>
      </c>
      <c r="C215" s="53"/>
      <c r="D215" s="53" t="s">
        <v>56</v>
      </c>
      <c r="E215" s="54"/>
      <c r="F215" s="54"/>
      <c r="G215" s="54"/>
      <c r="H215" s="54"/>
      <c r="I215" s="54"/>
      <c r="J215" s="54"/>
      <c r="K215" s="54"/>
      <c r="L215" s="54"/>
      <c r="M215" s="54"/>
      <c r="N215" s="54"/>
      <c r="O215" s="54"/>
      <c r="P215" s="54"/>
      <c r="Q215" s="54"/>
      <c r="R215" s="54"/>
      <c r="S215" s="55"/>
      <c r="T215" s="56"/>
    </row>
    <row r="216" spans="1:20" x14ac:dyDescent="0.25">
      <c r="A216" s="11">
        <f>IF(ISNUMBER(Tablo[[#This Row],[JOUR]]),DATE(YEAR(Tablo[[#This Row],[JOUR]]),MONTH(Tablo[[#This Row],[JOUR]])+1,0),A215)</f>
        <v>42855</v>
      </c>
      <c r="B216" s="12">
        <f>IF(ISNUMBER(Tablo[[#This Row],[JOUR]]),INT(MOD(INT((Tablo[[#This Row],[JOUR]]-2)/7)+3/5,52+5/28))+1,B215)</f>
        <v>17</v>
      </c>
      <c r="C216" s="35">
        <f t="shared" ref="C216" si="87">C214+1</f>
        <v>42852</v>
      </c>
      <c r="D216" s="35" t="s">
        <v>55</v>
      </c>
      <c r="E216" s="54"/>
      <c r="F216" s="54"/>
      <c r="G216" s="54"/>
      <c r="H216" s="54"/>
      <c r="I216" s="54"/>
      <c r="J216" s="54"/>
      <c r="K216" s="54"/>
      <c r="L216" s="54"/>
      <c r="M216" s="54"/>
      <c r="N216" s="54"/>
      <c r="O216" s="54"/>
      <c r="P216" s="54"/>
      <c r="Q216" s="54"/>
      <c r="R216" s="54"/>
      <c r="S216" s="55"/>
      <c r="T216" s="56"/>
    </row>
    <row r="217" spans="1:20" x14ac:dyDescent="0.25">
      <c r="A217" s="11">
        <f>IF(ISNUMBER(Tablo[[#This Row],[JOUR]]),DATE(YEAR(Tablo[[#This Row],[JOUR]]),MONTH(Tablo[[#This Row],[JOUR]])+1,0),A216)</f>
        <v>42855</v>
      </c>
      <c r="B217" s="12">
        <f>IF(ISNUMBER(Tablo[[#This Row],[JOUR]]),INT(MOD(INT((Tablo[[#This Row],[JOUR]]-2)/7)+3/5,52+5/28))+1,B216)</f>
        <v>17</v>
      </c>
      <c r="C217" s="53"/>
      <c r="D217" s="53" t="s">
        <v>56</v>
      </c>
      <c r="E217" s="54"/>
      <c r="F217" s="54"/>
      <c r="G217" s="54"/>
      <c r="H217" s="54"/>
      <c r="I217" s="54"/>
      <c r="J217" s="54"/>
      <c r="K217" s="54"/>
      <c r="L217" s="54"/>
      <c r="M217" s="54"/>
      <c r="N217" s="54"/>
      <c r="O217" s="54"/>
      <c r="P217" s="54"/>
      <c r="Q217" s="54"/>
      <c r="R217" s="54"/>
      <c r="S217" s="55"/>
      <c r="T217" s="56"/>
    </row>
    <row r="218" spans="1:20" x14ac:dyDescent="0.25">
      <c r="A218" s="11">
        <f>IF(ISNUMBER(Tablo[[#This Row],[JOUR]]),DATE(YEAR(Tablo[[#This Row],[JOUR]]),MONTH(Tablo[[#This Row],[JOUR]])+1,0),A217)</f>
        <v>42855</v>
      </c>
      <c r="B218" s="12">
        <f>IF(ISNUMBER(Tablo[[#This Row],[JOUR]]),INT(MOD(INT((Tablo[[#This Row],[JOUR]]-2)/7)+3/5,52+5/28))+1,B217)</f>
        <v>17</v>
      </c>
      <c r="C218" s="35">
        <f t="shared" ref="C218" si="88">C216+1</f>
        <v>42853</v>
      </c>
      <c r="D218" s="35" t="s">
        <v>55</v>
      </c>
      <c r="E218" s="54"/>
      <c r="F218" s="54"/>
      <c r="G218" s="54"/>
      <c r="H218" s="54"/>
      <c r="I218" s="54"/>
      <c r="J218" s="54"/>
      <c r="K218" s="54"/>
      <c r="L218" s="54"/>
      <c r="M218" s="54"/>
      <c r="N218" s="54"/>
      <c r="O218" s="54"/>
      <c r="P218" s="54"/>
      <c r="Q218" s="54"/>
      <c r="R218" s="54"/>
      <c r="S218" s="55"/>
      <c r="T218" s="56"/>
    </row>
    <row r="219" spans="1:20" x14ac:dyDescent="0.25">
      <c r="A219" s="11">
        <f>IF(ISNUMBER(Tablo[[#This Row],[JOUR]]),DATE(YEAR(Tablo[[#This Row],[JOUR]]),MONTH(Tablo[[#This Row],[JOUR]])+1,0),A218)</f>
        <v>42855</v>
      </c>
      <c r="B219" s="12">
        <f>IF(ISNUMBER(Tablo[[#This Row],[JOUR]]),INT(MOD(INT((Tablo[[#This Row],[JOUR]]-2)/7)+3/5,52+5/28))+1,B218)</f>
        <v>17</v>
      </c>
      <c r="C219" s="53"/>
      <c r="D219" s="53" t="s">
        <v>56</v>
      </c>
      <c r="E219" s="54"/>
      <c r="F219" s="54"/>
      <c r="G219" s="54"/>
      <c r="H219" s="54"/>
      <c r="I219" s="54"/>
      <c r="J219" s="54"/>
      <c r="K219" s="54"/>
      <c r="L219" s="54"/>
      <c r="M219" s="54"/>
      <c r="N219" s="54"/>
      <c r="O219" s="54"/>
      <c r="P219" s="54"/>
      <c r="Q219" s="54"/>
      <c r="R219" s="54"/>
      <c r="S219" s="55"/>
      <c r="T219" s="56"/>
    </row>
    <row r="220" spans="1:20" x14ac:dyDescent="0.25">
      <c r="A220" s="11">
        <f>IF(ISNUMBER(Tablo[[#This Row],[JOUR]]),DATE(YEAR(Tablo[[#This Row],[JOUR]]),MONTH(Tablo[[#This Row],[JOUR]])+1,0),A219)</f>
        <v>42855</v>
      </c>
      <c r="B220" s="12">
        <f>IF(ISNUMBER(Tablo[[#This Row],[JOUR]]),INT(MOD(INT((Tablo[[#This Row],[JOUR]]-2)/7)+3/5,52+5/28))+1,B219)</f>
        <v>17</v>
      </c>
      <c r="C220" s="35" t="s">
        <v>16</v>
      </c>
      <c r="D220" s="35"/>
      <c r="E220" s="40">
        <f t="array" ref="E220">SUM(IF(ISNUMBER(E210:E219),E210:E219,SUMIF(codes[code],E210:E219,codes[forfait])))+SUM(COUNTIF(JF,$C210:$C219))*JFHN</f>
        <v>0</v>
      </c>
      <c r="F220" s="40">
        <f t="array" ref="F220">SUM(IF(ISNUMBER(F210:F219),F210:F219,SUMIF(codes[code],F210:F219,codes[forfait])))+SUM(COUNTIF(JF,$C210:$C219))*JFHN</f>
        <v>0</v>
      </c>
      <c r="G220" s="40">
        <f t="array" ref="G220">SUM(IF(ISNUMBER(G210:G219),G210:G219,SUMIF(codes[code],G210:G219,codes[forfait])))+SUM(COUNTIF(JF,$C210:$C219))*JFHN</f>
        <v>0</v>
      </c>
      <c r="H220" s="40">
        <f t="array" ref="H220">SUM(IF(ISNUMBER(H210:H219),H210:H219,SUMIF(codes[code],H210:H219,codes[forfait])))+SUM(COUNTIF(JF,$C210:$C219))*JFHN</f>
        <v>0</v>
      </c>
      <c r="I220" s="40">
        <f t="array" ref="I220">SUM(IF(ISNUMBER(I210:I219),I210:I219,SUMIF(codes[code],I210:I219,codes[forfait])))+SUM(COUNTIF(JF,$C210:$C219))*JFHN</f>
        <v>0</v>
      </c>
      <c r="J220" s="40">
        <f t="array" ref="J220">SUM(IF(ISNUMBER(J210:J219),J210:J219,SUMIF(codes[code],J210:J219,codes[forfait])))+SUM(COUNTIF(JF,$C210:$C219))*JFHN</f>
        <v>0</v>
      </c>
      <c r="K220" s="40">
        <f t="array" ref="K220">SUM(IF(ISNUMBER(K210:K219),K210:K219,SUMIF(codes[code],K210:K219,codes[forfait])))+SUM(COUNTIF(JF,$C210:$C219))*JFHN</f>
        <v>0</v>
      </c>
      <c r="L220" s="40">
        <f t="array" ref="L220">SUM(IF(ISNUMBER(L210:L219),L210:L219,SUMIF(codes[code],L210:L219,codes[forfait])))+SUM(COUNTIF(JF,$C210:$C219))*JFHN</f>
        <v>0</v>
      </c>
      <c r="M220" s="40">
        <f t="array" ref="M220">SUM(IF(ISNUMBER(M210:M219),M210:M219,SUMIF(codes[code],M210:M219,codes[forfait])))+SUM(COUNTIF(JF,$C210:$C219))*JFHN</f>
        <v>0</v>
      </c>
      <c r="N220" s="40">
        <f t="array" ref="N220">SUM(IF(ISNUMBER(N210:N219),N210:N219,SUMIF(codes[code],N210:N219,codes[forfait])))+SUM(COUNTIF(JF,$C210:$C219))*JFHN</f>
        <v>0</v>
      </c>
      <c r="O220" s="40">
        <f t="array" ref="O220">SUM(IF(ISNUMBER(O210:O219),O210:O219,SUMIF(codes[code],O210:O219,codes[forfait])))+SUM(COUNTIF(JF,$C210:$C219))*JFHN</f>
        <v>0</v>
      </c>
      <c r="P220" s="40">
        <f t="array" ref="P220">SUM(IF(ISNUMBER(P210:P219),P210:P219,SUMIF(codes[code],P210:P219,codes[forfait])))+SUM(COUNTIF(JF,$C210:$C219))*JFHN</f>
        <v>0</v>
      </c>
      <c r="Q220" s="40">
        <f t="array" ref="Q220">SUM(IF(ISNUMBER(Q210:Q219),Q210:Q219,SUMIF(codes[code],Q210:Q219,codes[forfait])))+SUM(COUNTIF(JF,$C210:$C219))*JFHN</f>
        <v>0</v>
      </c>
      <c r="R220" s="40">
        <f t="array" ref="R220">SUM(IF(ISNUMBER(R210:R219),R210:R219,SUMIF(codes[code],R210:R219,codes[forfait])))+SUM(COUNTIF(JF,$C210:$C219))*JFHN</f>
        <v>0</v>
      </c>
      <c r="S220" s="40">
        <f t="array" ref="S220">SUM(IF(ISNUMBER(S210:S219),S210:S219,SUMIF(codes[code],S210:S219,codes[forfait])))+SUM(COUNTIF(JF,$C210:$C219))*JFHN</f>
        <v>0</v>
      </c>
      <c r="T220" s="47">
        <f t="shared" ref="T220:T222" si="89">SUM(E220:S220)</f>
        <v>0</v>
      </c>
    </row>
    <row r="221" spans="1:20" x14ac:dyDescent="0.25">
      <c r="A221" s="11">
        <f>IF(ISNUMBER(Tablo[[#This Row],[JOUR]]),DATE(YEAR(Tablo[[#This Row],[JOUR]]),MONTH(Tablo[[#This Row],[JOUR]])+1,0),A220)</f>
        <v>42855</v>
      </c>
      <c r="B221" s="12">
        <f>IF(ISNUMBER(Tablo[[#This Row],[JOUR]]),INT(MOD(INT((Tablo[[#This Row],[JOUR]]-2)/7)+3/5,52+5/28))+1,B220)</f>
        <v>17</v>
      </c>
      <c r="C221" s="35" t="s">
        <v>17</v>
      </c>
      <c r="D221" s="35"/>
      <c r="E221" s="40">
        <f t="array" ref="E221">MIN(SUM(IF(ISNUMBER(E210:E219),E210:E219,SUMIF(codes[code],E210:E219,codes[calcul_HS])))+SUM(COUNTIF(JF,$C210:$C219))*JFHS,sem)</f>
        <v>0</v>
      </c>
      <c r="F221" s="40">
        <f t="array" ref="F221">MIN(SUM(IF(ISNUMBER(F210:F219),F210:F219,SUMIF(codes[code],F210:F219,codes[calcul_HS])))+SUM(COUNTIF(JF,$C210:$C219))*JFHS,sem)</f>
        <v>0</v>
      </c>
      <c r="G221" s="40">
        <f t="array" ref="G221">MIN(SUM(IF(ISNUMBER(G210:G219),G210:G219,SUMIF(codes[code],G210:G219,codes[calcul_HS])))+SUM(COUNTIF(JF,$C210:$C219))*JFHS,sem)</f>
        <v>0</v>
      </c>
      <c r="H221" s="40">
        <f t="array" ref="H221">MIN(SUM(IF(ISNUMBER(H210:H219),H210:H219,SUMIF(codes[code],H210:H219,codes[calcul_HS])))+SUM(COUNTIF(JF,$C210:$C219))*JFHS,sem)</f>
        <v>0</v>
      </c>
      <c r="I221" s="40">
        <f t="array" ref="I221">MIN(SUM(IF(ISNUMBER(I210:I219),I210:I219,SUMIF(codes[code],I210:I219,codes[calcul_HS])))+SUM(COUNTIF(JF,$C210:$C219))*JFHS,sem)</f>
        <v>0</v>
      </c>
      <c r="J221" s="40">
        <f t="array" ref="J221">MIN(SUM(IF(ISNUMBER(J210:J219),J210:J219,SUMIF(codes[code],J210:J219,codes[calcul_HS])))+SUM(COUNTIF(JF,$C210:$C219))*JFHS,sem)</f>
        <v>0</v>
      </c>
      <c r="K221" s="40">
        <f t="array" ref="K221">MIN(SUM(IF(ISNUMBER(K210:K219),K210:K219,SUMIF(codes[code],K210:K219,codes[calcul_HS])))+SUM(COUNTIF(JF,$C210:$C219))*JFHS,sem)</f>
        <v>0</v>
      </c>
      <c r="L221" s="40">
        <f t="array" ref="L221">MIN(SUM(IF(ISNUMBER(L210:L219),L210:L219,SUMIF(codes[code],L210:L219,codes[calcul_HS])))+SUM(COUNTIF(JF,$C210:$C219))*JFHS,sem)</f>
        <v>0</v>
      </c>
      <c r="M221" s="40">
        <f t="array" ref="M221">MIN(SUM(IF(ISNUMBER(M210:M219),M210:M219,SUMIF(codes[code],M210:M219,codes[calcul_HS])))+SUM(COUNTIF(JF,$C210:$C219))*JFHS,sem)</f>
        <v>0</v>
      </c>
      <c r="N221" s="40">
        <f t="array" ref="N221">MIN(SUM(IF(ISNUMBER(N210:N219),N210:N219,SUMIF(codes[code],N210:N219,codes[calcul_HS])))+SUM(COUNTIF(JF,$C210:$C219))*JFHS,sem)</f>
        <v>0</v>
      </c>
      <c r="O221" s="40">
        <f t="array" ref="O221">MIN(SUM(IF(ISNUMBER(O210:O219),O210:O219,SUMIF(codes[code],O210:O219,codes[calcul_HS])))+SUM(COUNTIF(JF,$C210:$C219))*JFHS,sem)</f>
        <v>0</v>
      </c>
      <c r="P221" s="40">
        <f t="array" ref="P221">MIN(SUM(IF(ISNUMBER(P210:P219),P210:P219,SUMIF(codes[code],P210:P219,codes[calcul_HS])))+SUM(COUNTIF(JF,$C210:$C219))*JFHS,sem)</f>
        <v>0</v>
      </c>
      <c r="Q221" s="40">
        <f t="array" ref="Q221">MIN(SUM(IF(ISNUMBER(Q210:Q219),Q210:Q219,SUMIF(codes[code],Q210:Q219,codes[calcul_HS])))+SUM(COUNTIF(JF,$C210:$C219))*JFHS,sem)</f>
        <v>0</v>
      </c>
      <c r="R221" s="40">
        <f t="array" ref="R221">MIN(SUM(IF(ISNUMBER(R210:R219),R210:R219,SUMIF(codes[code],R210:R219,codes[calcul_HS])))+SUM(COUNTIF(JF,$C210:$C219))*JFHS,sem)</f>
        <v>0</v>
      </c>
      <c r="S221" s="40">
        <f t="array" ref="S221">MIN(SUM(IF(ISNUMBER(S210:S219),S210:S219,SUMIF(codes[code],S210:S219,codes[calcul_HS])))+SUM(COUNTIF(JF,$C210:$C219))*JFHS,sem)</f>
        <v>0</v>
      </c>
      <c r="T221" s="47">
        <f t="shared" si="89"/>
        <v>0</v>
      </c>
    </row>
    <row r="222" spans="1:20" ht="13" thickBot="1" x14ac:dyDescent="0.3">
      <c r="A222" s="13">
        <f>IF(ISNUMBER(Tablo[[#This Row],[JOUR]]),DATE(YEAR(Tablo[[#This Row],[JOUR]]),MONTH(Tablo[[#This Row],[JOUR]])+1,0),A221)</f>
        <v>42855</v>
      </c>
      <c r="B222" s="14">
        <f>IF(ISNUMBER(Tablo[[#This Row],[JOUR]]),INT(MOD(INT((Tablo[[#This Row],[JOUR]]-2)/7)+3/5,52+5/28))+1,B221)</f>
        <v>17</v>
      </c>
      <c r="C222" s="36" t="s">
        <v>18</v>
      </c>
      <c r="D222" s="36"/>
      <c r="E222" s="41">
        <f t="array" ref="E222">MAX(0,SUM(IF(ISNUMBER(E210:E219),E210:E219,SUMIF(codes[code],E210:E219,codes[calcul_HS])))+SUM(COUNTIF(JF,$C210:$C219))*JFHS-sem)</f>
        <v>0</v>
      </c>
      <c r="F222" s="41">
        <f t="array" ref="F222">MAX(0,SUM(IF(ISNUMBER(F210:F219),F210:F219,SUMIF(codes[code],F210:F219,codes[calcul_HS])))+SUM(COUNTIF(JF,$C210:$C219))*JFHS-sem)</f>
        <v>0</v>
      </c>
      <c r="G222" s="41">
        <f t="array" ref="G222">MAX(0,SUM(IF(ISNUMBER(G210:G219),G210:G219,SUMIF(codes[code],G210:G219,codes[calcul_HS])))+SUM(COUNTIF(JF,$C210:$C219))*JFHS-sem)</f>
        <v>0</v>
      </c>
      <c r="H222" s="41">
        <f t="array" ref="H222">MAX(0,SUM(IF(ISNUMBER(H210:H219),H210:H219,SUMIF(codes[code],H210:H219,codes[calcul_HS])))+SUM(COUNTIF(JF,$C210:$C219))*JFHS-sem)</f>
        <v>0</v>
      </c>
      <c r="I222" s="41">
        <f t="array" ref="I222">MAX(0,SUM(IF(ISNUMBER(I210:I219),I210:I219,SUMIF(codes[code],I210:I219,codes[calcul_HS])))+SUM(COUNTIF(JF,$C210:$C219))*JFHS-sem)</f>
        <v>0</v>
      </c>
      <c r="J222" s="41">
        <f t="array" ref="J222">MAX(0,SUM(IF(ISNUMBER(J210:J219),J210:J219,SUMIF(codes[code],J210:J219,codes[calcul_HS])))+SUM(COUNTIF(JF,$C210:$C219))*JFHS-sem)</f>
        <v>0</v>
      </c>
      <c r="K222" s="41">
        <f t="array" ref="K222">MAX(0,SUM(IF(ISNUMBER(K210:K219),K210:K219,SUMIF(codes[code],K210:K219,codes[calcul_HS])))+SUM(COUNTIF(JF,$C210:$C219))*JFHS-sem)</f>
        <v>0</v>
      </c>
      <c r="L222" s="41">
        <f t="array" ref="L222">MAX(0,SUM(IF(ISNUMBER(L210:L219),L210:L219,SUMIF(codes[code],L210:L219,codes[calcul_HS])))+SUM(COUNTIF(JF,$C210:$C219))*JFHS-sem)</f>
        <v>0</v>
      </c>
      <c r="M222" s="41">
        <f t="array" ref="M222">MAX(0,SUM(IF(ISNUMBER(M210:M219),M210:M219,SUMIF(codes[code],M210:M219,codes[calcul_HS])))+SUM(COUNTIF(JF,$C210:$C219))*JFHS-sem)</f>
        <v>0</v>
      </c>
      <c r="N222" s="41">
        <f t="array" ref="N222">MAX(0,SUM(IF(ISNUMBER(N210:N219),N210:N219,SUMIF(codes[code],N210:N219,codes[calcul_HS])))+SUM(COUNTIF(JF,$C210:$C219))*JFHS-sem)</f>
        <v>0</v>
      </c>
      <c r="O222" s="41">
        <f t="array" ref="O222">MAX(0,SUM(IF(ISNUMBER(O210:O219),O210:O219,SUMIF(codes[code],O210:O219,codes[calcul_HS])))+SUM(COUNTIF(JF,$C210:$C219))*JFHS-sem)</f>
        <v>0</v>
      </c>
      <c r="P222" s="41">
        <f t="array" ref="P222">MAX(0,SUM(IF(ISNUMBER(P210:P219),P210:P219,SUMIF(codes[code],P210:P219,codes[calcul_HS])))+SUM(COUNTIF(JF,$C210:$C219))*JFHS-sem)</f>
        <v>0</v>
      </c>
      <c r="Q222" s="41">
        <f t="array" ref="Q222">MAX(0,SUM(IF(ISNUMBER(Q210:Q219),Q210:Q219,SUMIF(codes[code],Q210:Q219,codes[calcul_HS])))+SUM(COUNTIF(JF,$C210:$C219))*JFHS-sem)</f>
        <v>0</v>
      </c>
      <c r="R222" s="41">
        <f t="array" ref="R222">MAX(0,SUM(IF(ISNUMBER(R210:R219),R210:R219,SUMIF(codes[code],R210:R219,codes[calcul_HS])))+SUM(COUNTIF(JF,$C210:$C219))*JFHS-sem)</f>
        <v>0</v>
      </c>
      <c r="S222" s="41">
        <f t="array" ref="S222">MAX(0,SUM(IF(ISNUMBER(S210:S219),S210:S219,SUMIF(codes[code],S210:S219,codes[calcul_HS])))+SUM(COUNTIF(JF,$C210:$C219))*JFHS-sem)</f>
        <v>0</v>
      </c>
      <c r="T222" s="48">
        <f t="shared" si="89"/>
        <v>0</v>
      </c>
    </row>
    <row r="223" spans="1:20" x14ac:dyDescent="0.25">
      <c r="A223" s="11">
        <f>IF(ISNUMBER(Tablo[[#This Row],[JOUR]]),DATE(YEAR(Tablo[[#This Row],[JOUR]]),MONTH(Tablo[[#This Row],[JOUR]])+1,0),A222)</f>
        <v>42886</v>
      </c>
      <c r="B223" s="12">
        <f>IF(ISNUMBER(Tablo[[#This Row],[JOUR]]),INT(MOD(INT((Tablo[[#This Row],[JOUR]]-2)/7)+3/5,52+5/28))+1,B222)</f>
        <v>18</v>
      </c>
      <c r="C223" s="35">
        <f t="shared" ref="C223" si="90">C210+7</f>
        <v>42856</v>
      </c>
      <c r="D223" s="34" t="s">
        <v>55</v>
      </c>
      <c r="E223" s="54"/>
      <c r="F223" s="54"/>
      <c r="G223" s="54"/>
      <c r="H223" s="54"/>
      <c r="I223" s="54"/>
      <c r="J223" s="54"/>
      <c r="K223" s="54"/>
      <c r="L223" s="54"/>
      <c r="M223" s="54"/>
      <c r="N223" s="54"/>
      <c r="O223" s="54"/>
      <c r="P223" s="54"/>
      <c r="Q223" s="54"/>
      <c r="R223" s="54"/>
      <c r="S223" s="55"/>
      <c r="T223" s="56"/>
    </row>
    <row r="224" spans="1:20" x14ac:dyDescent="0.25">
      <c r="A224" s="11">
        <f>IF(ISNUMBER(Tablo[[#This Row],[JOUR]]),DATE(YEAR(Tablo[[#This Row],[JOUR]]),MONTH(Tablo[[#This Row],[JOUR]])+1,0),A223)</f>
        <v>42886</v>
      </c>
      <c r="B224" s="12">
        <f>IF(ISNUMBER(Tablo[[#This Row],[JOUR]]),INT(MOD(INT((Tablo[[#This Row],[JOUR]]-2)/7)+3/5,52+5/28))+1,B223)</f>
        <v>18</v>
      </c>
      <c r="C224" s="53"/>
      <c r="D224" s="53" t="s">
        <v>56</v>
      </c>
      <c r="E224" s="54"/>
      <c r="F224" s="54"/>
      <c r="G224" s="54"/>
      <c r="H224" s="54"/>
      <c r="I224" s="54"/>
      <c r="J224" s="54"/>
      <c r="K224" s="54"/>
      <c r="L224" s="54"/>
      <c r="M224" s="54"/>
      <c r="N224" s="54"/>
      <c r="O224" s="54"/>
      <c r="P224" s="54"/>
      <c r="Q224" s="54"/>
      <c r="R224" s="54"/>
      <c r="S224" s="55"/>
      <c r="T224" s="56"/>
    </row>
    <row r="225" spans="1:20" x14ac:dyDescent="0.25">
      <c r="A225" s="11">
        <f>IF(ISNUMBER(Tablo[[#This Row],[JOUR]]),DATE(YEAR(Tablo[[#This Row],[JOUR]]),MONTH(Tablo[[#This Row],[JOUR]])+1,0),A224)</f>
        <v>42886</v>
      </c>
      <c r="B225" s="12">
        <f>IF(ISNUMBER(Tablo[[#This Row],[JOUR]]),INT(MOD(INT((Tablo[[#This Row],[JOUR]]-2)/7)+3/5,52+5/28))+1,B224)</f>
        <v>18</v>
      </c>
      <c r="C225" s="35">
        <f t="shared" ref="C225" si="91">C223+1</f>
        <v>42857</v>
      </c>
      <c r="D225" s="35" t="s">
        <v>55</v>
      </c>
      <c r="E225" s="54"/>
      <c r="F225" s="54"/>
      <c r="G225" s="54"/>
      <c r="H225" s="54"/>
      <c r="I225" s="54"/>
      <c r="J225" s="54"/>
      <c r="K225" s="54"/>
      <c r="L225" s="54"/>
      <c r="M225" s="54"/>
      <c r="N225" s="54"/>
      <c r="O225" s="54"/>
      <c r="P225" s="54"/>
      <c r="Q225" s="54"/>
      <c r="R225" s="54"/>
      <c r="S225" s="55"/>
      <c r="T225" s="56"/>
    </row>
    <row r="226" spans="1:20" x14ac:dyDescent="0.25">
      <c r="A226" s="11">
        <f>IF(ISNUMBER(Tablo[[#This Row],[JOUR]]),DATE(YEAR(Tablo[[#This Row],[JOUR]]),MONTH(Tablo[[#This Row],[JOUR]])+1,0),A225)</f>
        <v>42886</v>
      </c>
      <c r="B226" s="12">
        <f>IF(ISNUMBER(Tablo[[#This Row],[JOUR]]),INT(MOD(INT((Tablo[[#This Row],[JOUR]]-2)/7)+3/5,52+5/28))+1,B225)</f>
        <v>18</v>
      </c>
      <c r="C226" s="53"/>
      <c r="D226" s="53" t="s">
        <v>56</v>
      </c>
      <c r="E226" s="54"/>
      <c r="F226" s="54"/>
      <c r="G226" s="54"/>
      <c r="H226" s="54"/>
      <c r="I226" s="54"/>
      <c r="J226" s="54"/>
      <c r="K226" s="54"/>
      <c r="L226" s="54"/>
      <c r="M226" s="54"/>
      <c r="N226" s="54"/>
      <c r="O226" s="54"/>
      <c r="P226" s="54"/>
      <c r="Q226" s="54"/>
      <c r="R226" s="54"/>
      <c r="S226" s="55"/>
      <c r="T226" s="56"/>
    </row>
    <row r="227" spans="1:20" x14ac:dyDescent="0.25">
      <c r="A227" s="11">
        <f>IF(ISNUMBER(Tablo[[#This Row],[JOUR]]),DATE(YEAR(Tablo[[#This Row],[JOUR]]),MONTH(Tablo[[#This Row],[JOUR]])+1,0),A226)</f>
        <v>42886</v>
      </c>
      <c r="B227" s="12">
        <f>IF(ISNUMBER(Tablo[[#This Row],[JOUR]]),INT(MOD(INT((Tablo[[#This Row],[JOUR]]-2)/7)+3/5,52+5/28))+1,B226)</f>
        <v>18</v>
      </c>
      <c r="C227" s="35">
        <f t="shared" ref="C227" si="92">C225+1</f>
        <v>42858</v>
      </c>
      <c r="D227" s="35" t="s">
        <v>55</v>
      </c>
      <c r="E227" s="54"/>
      <c r="F227" s="54"/>
      <c r="G227" s="54"/>
      <c r="H227" s="54"/>
      <c r="I227" s="54"/>
      <c r="J227" s="54"/>
      <c r="K227" s="54"/>
      <c r="L227" s="54"/>
      <c r="M227" s="54"/>
      <c r="N227" s="54"/>
      <c r="O227" s="54"/>
      <c r="P227" s="54"/>
      <c r="Q227" s="54"/>
      <c r="R227" s="54"/>
      <c r="S227" s="55"/>
      <c r="T227" s="56"/>
    </row>
    <row r="228" spans="1:20" x14ac:dyDescent="0.25">
      <c r="A228" s="11">
        <f>IF(ISNUMBER(Tablo[[#This Row],[JOUR]]),DATE(YEAR(Tablo[[#This Row],[JOUR]]),MONTH(Tablo[[#This Row],[JOUR]])+1,0),A227)</f>
        <v>42886</v>
      </c>
      <c r="B228" s="12">
        <f>IF(ISNUMBER(Tablo[[#This Row],[JOUR]]),INT(MOD(INT((Tablo[[#This Row],[JOUR]]-2)/7)+3/5,52+5/28))+1,B227)</f>
        <v>18</v>
      </c>
      <c r="C228" s="53"/>
      <c r="D228" s="53" t="s">
        <v>56</v>
      </c>
      <c r="E228" s="54"/>
      <c r="F228" s="54"/>
      <c r="G228" s="54"/>
      <c r="H228" s="54"/>
      <c r="I228" s="54"/>
      <c r="J228" s="54"/>
      <c r="K228" s="54"/>
      <c r="L228" s="54"/>
      <c r="M228" s="54"/>
      <c r="N228" s="54"/>
      <c r="O228" s="54"/>
      <c r="P228" s="54"/>
      <c r="Q228" s="54"/>
      <c r="R228" s="54"/>
      <c r="S228" s="55"/>
      <c r="T228" s="56"/>
    </row>
    <row r="229" spans="1:20" x14ac:dyDescent="0.25">
      <c r="A229" s="11">
        <f>IF(ISNUMBER(Tablo[[#This Row],[JOUR]]),DATE(YEAR(Tablo[[#This Row],[JOUR]]),MONTH(Tablo[[#This Row],[JOUR]])+1,0),A228)</f>
        <v>42886</v>
      </c>
      <c r="B229" s="12">
        <f>IF(ISNUMBER(Tablo[[#This Row],[JOUR]]),INT(MOD(INT((Tablo[[#This Row],[JOUR]]-2)/7)+3/5,52+5/28))+1,B228)</f>
        <v>18</v>
      </c>
      <c r="C229" s="35">
        <f t="shared" ref="C229" si="93">C227+1</f>
        <v>42859</v>
      </c>
      <c r="D229" s="35" t="s">
        <v>55</v>
      </c>
      <c r="E229" s="54"/>
      <c r="F229" s="54"/>
      <c r="G229" s="54"/>
      <c r="H229" s="54"/>
      <c r="I229" s="54"/>
      <c r="J229" s="54"/>
      <c r="K229" s="54"/>
      <c r="L229" s="54"/>
      <c r="M229" s="54"/>
      <c r="N229" s="54"/>
      <c r="O229" s="54"/>
      <c r="P229" s="54"/>
      <c r="Q229" s="54"/>
      <c r="R229" s="54"/>
      <c r="S229" s="55"/>
      <c r="T229" s="56"/>
    </row>
    <row r="230" spans="1:20" x14ac:dyDescent="0.25">
      <c r="A230" s="11">
        <f>IF(ISNUMBER(Tablo[[#This Row],[JOUR]]),DATE(YEAR(Tablo[[#This Row],[JOUR]]),MONTH(Tablo[[#This Row],[JOUR]])+1,0),A229)</f>
        <v>42886</v>
      </c>
      <c r="B230" s="12">
        <f>IF(ISNUMBER(Tablo[[#This Row],[JOUR]]),INT(MOD(INT((Tablo[[#This Row],[JOUR]]-2)/7)+3/5,52+5/28))+1,B229)</f>
        <v>18</v>
      </c>
      <c r="C230" s="53"/>
      <c r="D230" s="53" t="s">
        <v>56</v>
      </c>
      <c r="E230" s="54"/>
      <c r="F230" s="54"/>
      <c r="G230" s="54"/>
      <c r="H230" s="54"/>
      <c r="I230" s="54"/>
      <c r="J230" s="54"/>
      <c r="K230" s="54"/>
      <c r="L230" s="54"/>
      <c r="M230" s="54"/>
      <c r="N230" s="54"/>
      <c r="O230" s="54"/>
      <c r="P230" s="54"/>
      <c r="Q230" s="54"/>
      <c r="R230" s="54"/>
      <c r="S230" s="55"/>
      <c r="T230" s="56"/>
    </row>
    <row r="231" spans="1:20" x14ac:dyDescent="0.25">
      <c r="A231" s="11">
        <f>IF(ISNUMBER(Tablo[[#This Row],[JOUR]]),DATE(YEAR(Tablo[[#This Row],[JOUR]]),MONTH(Tablo[[#This Row],[JOUR]])+1,0),A230)</f>
        <v>42886</v>
      </c>
      <c r="B231" s="12">
        <f>IF(ISNUMBER(Tablo[[#This Row],[JOUR]]),INT(MOD(INT((Tablo[[#This Row],[JOUR]]-2)/7)+3/5,52+5/28))+1,B230)</f>
        <v>18</v>
      </c>
      <c r="C231" s="35">
        <f t="shared" ref="C231" si="94">C229+1</f>
        <v>42860</v>
      </c>
      <c r="D231" s="35" t="s">
        <v>55</v>
      </c>
      <c r="E231" s="54"/>
      <c r="F231" s="54"/>
      <c r="G231" s="54"/>
      <c r="H231" s="54"/>
      <c r="I231" s="54"/>
      <c r="J231" s="54"/>
      <c r="K231" s="54"/>
      <c r="L231" s="54"/>
      <c r="M231" s="54"/>
      <c r="N231" s="54"/>
      <c r="O231" s="54"/>
      <c r="P231" s="54"/>
      <c r="Q231" s="54"/>
      <c r="R231" s="54"/>
      <c r="S231" s="55"/>
      <c r="T231" s="56"/>
    </row>
    <row r="232" spans="1:20" x14ac:dyDescent="0.25">
      <c r="A232" s="11">
        <f>IF(ISNUMBER(Tablo[[#This Row],[JOUR]]),DATE(YEAR(Tablo[[#This Row],[JOUR]]),MONTH(Tablo[[#This Row],[JOUR]])+1,0),A231)</f>
        <v>42886</v>
      </c>
      <c r="B232" s="12">
        <f>IF(ISNUMBER(Tablo[[#This Row],[JOUR]]),INT(MOD(INT((Tablo[[#This Row],[JOUR]]-2)/7)+3/5,52+5/28))+1,B231)</f>
        <v>18</v>
      </c>
      <c r="C232" s="53"/>
      <c r="D232" s="53" t="s">
        <v>56</v>
      </c>
      <c r="E232" s="54"/>
      <c r="F232" s="54"/>
      <c r="G232" s="54"/>
      <c r="H232" s="54"/>
      <c r="I232" s="54"/>
      <c r="J232" s="54"/>
      <c r="K232" s="54"/>
      <c r="L232" s="54"/>
      <c r="M232" s="54"/>
      <c r="N232" s="54"/>
      <c r="O232" s="54"/>
      <c r="P232" s="54"/>
      <c r="Q232" s="54"/>
      <c r="R232" s="54"/>
      <c r="S232" s="55"/>
      <c r="T232" s="56"/>
    </row>
    <row r="233" spans="1:20" x14ac:dyDescent="0.25">
      <c r="A233" s="11">
        <f>IF(ISNUMBER(Tablo[[#This Row],[JOUR]]),DATE(YEAR(Tablo[[#This Row],[JOUR]]),MONTH(Tablo[[#This Row],[JOUR]])+1,0),A232)</f>
        <v>42886</v>
      </c>
      <c r="B233" s="12">
        <f>IF(ISNUMBER(Tablo[[#This Row],[JOUR]]),INT(MOD(INT((Tablo[[#This Row],[JOUR]]-2)/7)+3/5,52+5/28))+1,B232)</f>
        <v>18</v>
      </c>
      <c r="C233" s="35" t="s">
        <v>16</v>
      </c>
      <c r="D233" s="35"/>
      <c r="E233" s="40">
        <f t="array" ref="E233">SUM(IF(ISNUMBER(E223:E232),E223:E232,SUMIF(codes[code],E223:E232,codes[forfait])))+SUM(COUNTIF(JF,$C223:$C232))*JFHN</f>
        <v>7</v>
      </c>
      <c r="F233" s="40">
        <f t="array" ref="F233">SUM(IF(ISNUMBER(F223:F232),F223:F232,SUMIF(codes[code],F223:F232,codes[forfait])))+SUM(COUNTIF(JF,$C223:$C232))*JFHN</f>
        <v>7</v>
      </c>
      <c r="G233" s="40">
        <f t="array" ref="G233">SUM(IF(ISNUMBER(G223:G232),G223:G232,SUMIF(codes[code],G223:G232,codes[forfait])))+SUM(COUNTIF(JF,$C223:$C232))*JFHN</f>
        <v>7</v>
      </c>
      <c r="H233" s="40">
        <f t="array" ref="H233">SUM(IF(ISNUMBER(H223:H232),H223:H232,SUMIF(codes[code],H223:H232,codes[forfait])))+SUM(COUNTIF(JF,$C223:$C232))*JFHN</f>
        <v>7</v>
      </c>
      <c r="I233" s="40">
        <f t="array" ref="I233">SUM(IF(ISNUMBER(I223:I232),I223:I232,SUMIF(codes[code],I223:I232,codes[forfait])))+SUM(COUNTIF(JF,$C223:$C232))*JFHN</f>
        <v>7</v>
      </c>
      <c r="J233" s="40">
        <f t="array" ref="J233">SUM(IF(ISNUMBER(J223:J232),J223:J232,SUMIF(codes[code],J223:J232,codes[forfait])))+SUM(COUNTIF(JF,$C223:$C232))*JFHN</f>
        <v>7</v>
      </c>
      <c r="K233" s="40">
        <f t="array" ref="K233">SUM(IF(ISNUMBER(K223:K232),K223:K232,SUMIF(codes[code],K223:K232,codes[forfait])))+SUM(COUNTIF(JF,$C223:$C232))*JFHN</f>
        <v>7</v>
      </c>
      <c r="L233" s="40">
        <f t="array" ref="L233">SUM(IF(ISNUMBER(L223:L232),L223:L232,SUMIF(codes[code],L223:L232,codes[forfait])))+SUM(COUNTIF(JF,$C223:$C232))*JFHN</f>
        <v>7</v>
      </c>
      <c r="M233" s="40">
        <f t="array" ref="M233">SUM(IF(ISNUMBER(M223:M232),M223:M232,SUMIF(codes[code],M223:M232,codes[forfait])))+SUM(COUNTIF(JF,$C223:$C232))*JFHN</f>
        <v>7</v>
      </c>
      <c r="N233" s="40">
        <f t="array" ref="N233">SUM(IF(ISNUMBER(N223:N232),N223:N232,SUMIF(codes[code],N223:N232,codes[forfait])))+SUM(COUNTIF(JF,$C223:$C232))*JFHN</f>
        <v>7</v>
      </c>
      <c r="O233" s="40">
        <f t="array" ref="O233">SUM(IF(ISNUMBER(O223:O232),O223:O232,SUMIF(codes[code],O223:O232,codes[forfait])))+SUM(COUNTIF(JF,$C223:$C232))*JFHN</f>
        <v>7</v>
      </c>
      <c r="P233" s="40">
        <f t="array" ref="P233">SUM(IF(ISNUMBER(P223:P232),P223:P232,SUMIF(codes[code],P223:P232,codes[forfait])))+SUM(COUNTIF(JF,$C223:$C232))*JFHN</f>
        <v>7</v>
      </c>
      <c r="Q233" s="40">
        <f t="array" ref="Q233">SUM(IF(ISNUMBER(Q223:Q232),Q223:Q232,SUMIF(codes[code],Q223:Q232,codes[forfait])))+SUM(COUNTIF(JF,$C223:$C232))*JFHN</f>
        <v>7</v>
      </c>
      <c r="R233" s="40">
        <f t="array" ref="R233">SUM(IF(ISNUMBER(R223:R232),R223:R232,SUMIF(codes[code],R223:R232,codes[forfait])))+SUM(COUNTIF(JF,$C223:$C232))*JFHN</f>
        <v>7</v>
      </c>
      <c r="S233" s="40">
        <f t="array" ref="S233">SUM(IF(ISNUMBER(S223:S232),S223:S232,SUMIF(codes[code],S223:S232,codes[forfait])))+SUM(COUNTIF(JF,$C223:$C232))*JFHN</f>
        <v>7</v>
      </c>
      <c r="T233" s="47">
        <f t="shared" ref="T233:T235" si="95">SUM(E233:S233)</f>
        <v>105</v>
      </c>
    </row>
    <row r="234" spans="1:20" x14ac:dyDescent="0.25">
      <c r="A234" s="11">
        <f>IF(ISNUMBER(Tablo[[#This Row],[JOUR]]),DATE(YEAR(Tablo[[#This Row],[JOUR]]),MONTH(Tablo[[#This Row],[JOUR]])+1,0),A233)</f>
        <v>42886</v>
      </c>
      <c r="B234" s="12">
        <f>IF(ISNUMBER(Tablo[[#This Row],[JOUR]]),INT(MOD(INT((Tablo[[#This Row],[JOUR]]-2)/7)+3/5,52+5/28))+1,B233)</f>
        <v>18</v>
      </c>
      <c r="C234" s="35" t="s">
        <v>17</v>
      </c>
      <c r="D234" s="35"/>
      <c r="E234" s="40">
        <f t="array" ref="E234">MIN(SUM(IF(ISNUMBER(E223:E232),E223:E232,SUMIF(codes[code],E223:E232,codes[calcul_HS])))+SUM(COUNTIF(JF,$C223:$C232))*JFHS,sem)</f>
        <v>0</v>
      </c>
      <c r="F234" s="40">
        <f t="array" ref="F234">MIN(SUM(IF(ISNUMBER(F223:F232),F223:F232,SUMIF(codes[code],F223:F232,codes[calcul_HS])))+SUM(COUNTIF(JF,$C223:$C232))*JFHS,sem)</f>
        <v>0</v>
      </c>
      <c r="G234" s="40">
        <f t="array" ref="G234">MIN(SUM(IF(ISNUMBER(G223:G232),G223:G232,SUMIF(codes[code],G223:G232,codes[calcul_HS])))+SUM(COUNTIF(JF,$C223:$C232))*JFHS,sem)</f>
        <v>0</v>
      </c>
      <c r="H234" s="40">
        <f t="array" ref="H234">MIN(SUM(IF(ISNUMBER(H223:H232),H223:H232,SUMIF(codes[code],H223:H232,codes[calcul_HS])))+SUM(COUNTIF(JF,$C223:$C232))*JFHS,sem)</f>
        <v>0</v>
      </c>
      <c r="I234" s="40">
        <f t="array" ref="I234">MIN(SUM(IF(ISNUMBER(I223:I232),I223:I232,SUMIF(codes[code],I223:I232,codes[calcul_HS])))+SUM(COUNTIF(JF,$C223:$C232))*JFHS,sem)</f>
        <v>0</v>
      </c>
      <c r="J234" s="40">
        <f t="array" ref="J234">MIN(SUM(IF(ISNUMBER(J223:J232),J223:J232,SUMIF(codes[code],J223:J232,codes[calcul_HS])))+SUM(COUNTIF(JF,$C223:$C232))*JFHS,sem)</f>
        <v>0</v>
      </c>
      <c r="K234" s="40">
        <f t="array" ref="K234">MIN(SUM(IF(ISNUMBER(K223:K232),K223:K232,SUMIF(codes[code],K223:K232,codes[calcul_HS])))+SUM(COUNTIF(JF,$C223:$C232))*JFHS,sem)</f>
        <v>0</v>
      </c>
      <c r="L234" s="40">
        <f t="array" ref="L234">MIN(SUM(IF(ISNUMBER(L223:L232),L223:L232,SUMIF(codes[code],L223:L232,codes[calcul_HS])))+SUM(COUNTIF(JF,$C223:$C232))*JFHS,sem)</f>
        <v>0</v>
      </c>
      <c r="M234" s="40">
        <f t="array" ref="M234">MIN(SUM(IF(ISNUMBER(M223:M232),M223:M232,SUMIF(codes[code],M223:M232,codes[calcul_HS])))+SUM(COUNTIF(JF,$C223:$C232))*JFHS,sem)</f>
        <v>0</v>
      </c>
      <c r="N234" s="40">
        <f t="array" ref="N234">MIN(SUM(IF(ISNUMBER(N223:N232),N223:N232,SUMIF(codes[code],N223:N232,codes[calcul_HS])))+SUM(COUNTIF(JF,$C223:$C232))*JFHS,sem)</f>
        <v>0</v>
      </c>
      <c r="O234" s="40">
        <f t="array" ref="O234">MIN(SUM(IF(ISNUMBER(O223:O232),O223:O232,SUMIF(codes[code],O223:O232,codes[calcul_HS])))+SUM(COUNTIF(JF,$C223:$C232))*JFHS,sem)</f>
        <v>0</v>
      </c>
      <c r="P234" s="40">
        <f t="array" ref="P234">MIN(SUM(IF(ISNUMBER(P223:P232),P223:P232,SUMIF(codes[code],P223:P232,codes[calcul_HS])))+SUM(COUNTIF(JF,$C223:$C232))*JFHS,sem)</f>
        <v>0</v>
      </c>
      <c r="Q234" s="40">
        <f t="array" ref="Q234">MIN(SUM(IF(ISNUMBER(Q223:Q232),Q223:Q232,SUMIF(codes[code],Q223:Q232,codes[calcul_HS])))+SUM(COUNTIF(JF,$C223:$C232))*JFHS,sem)</f>
        <v>0</v>
      </c>
      <c r="R234" s="40">
        <f t="array" ref="R234">MIN(SUM(IF(ISNUMBER(R223:R232),R223:R232,SUMIF(codes[code],R223:R232,codes[calcul_HS])))+SUM(COUNTIF(JF,$C223:$C232))*JFHS,sem)</f>
        <v>0</v>
      </c>
      <c r="S234" s="40">
        <f t="array" ref="S234">MIN(SUM(IF(ISNUMBER(S223:S232),S223:S232,SUMIF(codes[code],S223:S232,codes[calcul_HS])))+SUM(COUNTIF(JF,$C223:$C232))*JFHS,sem)</f>
        <v>0</v>
      </c>
      <c r="T234" s="47">
        <f t="shared" si="95"/>
        <v>0</v>
      </c>
    </row>
    <row r="235" spans="1:20" ht="13" thickBot="1" x14ac:dyDescent="0.3">
      <c r="A235" s="13">
        <f>IF(ISNUMBER(Tablo[[#This Row],[JOUR]]),DATE(YEAR(Tablo[[#This Row],[JOUR]]),MONTH(Tablo[[#This Row],[JOUR]])+1,0),A234)</f>
        <v>42886</v>
      </c>
      <c r="B235" s="14">
        <f>IF(ISNUMBER(Tablo[[#This Row],[JOUR]]),INT(MOD(INT((Tablo[[#This Row],[JOUR]]-2)/7)+3/5,52+5/28))+1,B234)</f>
        <v>18</v>
      </c>
      <c r="C235" s="36" t="s">
        <v>18</v>
      </c>
      <c r="D235" s="36"/>
      <c r="E235" s="41">
        <f t="array" ref="E235">MAX(0,SUM(IF(ISNUMBER(E223:E232),E223:E232,SUMIF(codes[code],E223:E232,codes[calcul_HS])))+SUM(COUNTIF(JF,$C223:$C232))*JFHS-sem)</f>
        <v>0</v>
      </c>
      <c r="F235" s="41">
        <f t="array" ref="F235">MAX(0,SUM(IF(ISNUMBER(F223:F232),F223:F232,SUMIF(codes[code],F223:F232,codes[calcul_HS])))+SUM(COUNTIF(JF,$C223:$C232))*JFHS-sem)</f>
        <v>0</v>
      </c>
      <c r="G235" s="41">
        <f t="array" ref="G235">MAX(0,SUM(IF(ISNUMBER(G223:G232),G223:G232,SUMIF(codes[code],G223:G232,codes[calcul_HS])))+SUM(COUNTIF(JF,$C223:$C232))*JFHS-sem)</f>
        <v>0</v>
      </c>
      <c r="H235" s="41">
        <f t="array" ref="H235">MAX(0,SUM(IF(ISNUMBER(H223:H232),H223:H232,SUMIF(codes[code],H223:H232,codes[calcul_HS])))+SUM(COUNTIF(JF,$C223:$C232))*JFHS-sem)</f>
        <v>0</v>
      </c>
      <c r="I235" s="41">
        <f t="array" ref="I235">MAX(0,SUM(IF(ISNUMBER(I223:I232),I223:I232,SUMIF(codes[code],I223:I232,codes[calcul_HS])))+SUM(COUNTIF(JF,$C223:$C232))*JFHS-sem)</f>
        <v>0</v>
      </c>
      <c r="J235" s="41">
        <f t="array" ref="J235">MAX(0,SUM(IF(ISNUMBER(J223:J232),J223:J232,SUMIF(codes[code],J223:J232,codes[calcul_HS])))+SUM(COUNTIF(JF,$C223:$C232))*JFHS-sem)</f>
        <v>0</v>
      </c>
      <c r="K235" s="41">
        <f t="array" ref="K235">MAX(0,SUM(IF(ISNUMBER(K223:K232),K223:K232,SUMIF(codes[code],K223:K232,codes[calcul_HS])))+SUM(COUNTIF(JF,$C223:$C232))*JFHS-sem)</f>
        <v>0</v>
      </c>
      <c r="L235" s="41">
        <f t="array" ref="L235">MAX(0,SUM(IF(ISNUMBER(L223:L232),L223:L232,SUMIF(codes[code],L223:L232,codes[calcul_HS])))+SUM(COUNTIF(JF,$C223:$C232))*JFHS-sem)</f>
        <v>0</v>
      </c>
      <c r="M235" s="41">
        <f t="array" ref="M235">MAX(0,SUM(IF(ISNUMBER(M223:M232),M223:M232,SUMIF(codes[code],M223:M232,codes[calcul_HS])))+SUM(COUNTIF(JF,$C223:$C232))*JFHS-sem)</f>
        <v>0</v>
      </c>
      <c r="N235" s="41">
        <f t="array" ref="N235">MAX(0,SUM(IF(ISNUMBER(N223:N232),N223:N232,SUMIF(codes[code],N223:N232,codes[calcul_HS])))+SUM(COUNTIF(JF,$C223:$C232))*JFHS-sem)</f>
        <v>0</v>
      </c>
      <c r="O235" s="41">
        <f t="array" ref="O235">MAX(0,SUM(IF(ISNUMBER(O223:O232),O223:O232,SUMIF(codes[code],O223:O232,codes[calcul_HS])))+SUM(COUNTIF(JF,$C223:$C232))*JFHS-sem)</f>
        <v>0</v>
      </c>
      <c r="P235" s="41">
        <f t="array" ref="P235">MAX(0,SUM(IF(ISNUMBER(P223:P232),P223:P232,SUMIF(codes[code],P223:P232,codes[calcul_HS])))+SUM(COUNTIF(JF,$C223:$C232))*JFHS-sem)</f>
        <v>0</v>
      </c>
      <c r="Q235" s="41">
        <f t="array" ref="Q235">MAX(0,SUM(IF(ISNUMBER(Q223:Q232),Q223:Q232,SUMIF(codes[code],Q223:Q232,codes[calcul_HS])))+SUM(COUNTIF(JF,$C223:$C232))*JFHS-sem)</f>
        <v>0</v>
      </c>
      <c r="R235" s="41">
        <f t="array" ref="R235">MAX(0,SUM(IF(ISNUMBER(R223:R232),R223:R232,SUMIF(codes[code],R223:R232,codes[calcul_HS])))+SUM(COUNTIF(JF,$C223:$C232))*JFHS-sem)</f>
        <v>0</v>
      </c>
      <c r="S235" s="41">
        <f t="array" ref="S235">MAX(0,SUM(IF(ISNUMBER(S223:S232),S223:S232,SUMIF(codes[code],S223:S232,codes[calcul_HS])))+SUM(COUNTIF(JF,$C223:$C232))*JFHS-sem)</f>
        <v>0</v>
      </c>
      <c r="T235" s="48">
        <f t="shared" si="95"/>
        <v>0</v>
      </c>
    </row>
    <row r="236" spans="1:20" x14ac:dyDescent="0.25">
      <c r="A236" s="11">
        <f>IF(ISNUMBER(Tablo[[#This Row],[JOUR]]),DATE(YEAR(Tablo[[#This Row],[JOUR]]),MONTH(Tablo[[#This Row],[JOUR]])+1,0),A235)</f>
        <v>42886</v>
      </c>
      <c r="B236" s="12">
        <f>IF(ISNUMBER(Tablo[[#This Row],[JOUR]]),INT(MOD(INT((Tablo[[#This Row],[JOUR]]-2)/7)+3/5,52+5/28))+1,B235)</f>
        <v>19</v>
      </c>
      <c r="C236" s="35">
        <f t="shared" ref="C236" si="96">C223+7</f>
        <v>42863</v>
      </c>
      <c r="D236" s="34" t="s">
        <v>55</v>
      </c>
      <c r="E236" s="54"/>
      <c r="F236" s="54"/>
      <c r="G236" s="54"/>
      <c r="H236" s="54"/>
      <c r="I236" s="54"/>
      <c r="J236" s="54"/>
      <c r="K236" s="54"/>
      <c r="L236" s="54"/>
      <c r="M236" s="54"/>
      <c r="N236" s="54"/>
      <c r="O236" s="54"/>
      <c r="P236" s="54"/>
      <c r="Q236" s="54"/>
      <c r="R236" s="54"/>
      <c r="S236" s="55"/>
      <c r="T236" s="56"/>
    </row>
    <row r="237" spans="1:20" x14ac:dyDescent="0.25">
      <c r="A237" s="11">
        <f>IF(ISNUMBER(Tablo[[#This Row],[JOUR]]),DATE(YEAR(Tablo[[#This Row],[JOUR]]),MONTH(Tablo[[#This Row],[JOUR]])+1,0),A236)</f>
        <v>42886</v>
      </c>
      <c r="B237" s="12">
        <f>IF(ISNUMBER(Tablo[[#This Row],[JOUR]]),INT(MOD(INT((Tablo[[#This Row],[JOUR]]-2)/7)+3/5,52+5/28))+1,B236)</f>
        <v>19</v>
      </c>
      <c r="C237" s="53"/>
      <c r="D237" s="53" t="s">
        <v>56</v>
      </c>
      <c r="E237" s="54"/>
      <c r="F237" s="54"/>
      <c r="G237" s="54"/>
      <c r="H237" s="54"/>
      <c r="I237" s="54"/>
      <c r="J237" s="54"/>
      <c r="K237" s="54"/>
      <c r="L237" s="54"/>
      <c r="M237" s="54"/>
      <c r="N237" s="54"/>
      <c r="O237" s="54"/>
      <c r="P237" s="54"/>
      <c r="Q237" s="54"/>
      <c r="R237" s="54"/>
      <c r="S237" s="55"/>
      <c r="T237" s="56"/>
    </row>
    <row r="238" spans="1:20" x14ac:dyDescent="0.25">
      <c r="A238" s="11">
        <f>IF(ISNUMBER(Tablo[[#This Row],[JOUR]]),DATE(YEAR(Tablo[[#This Row],[JOUR]]),MONTH(Tablo[[#This Row],[JOUR]])+1,0),A237)</f>
        <v>42886</v>
      </c>
      <c r="B238" s="12">
        <f>IF(ISNUMBER(Tablo[[#This Row],[JOUR]]),INT(MOD(INT((Tablo[[#This Row],[JOUR]]-2)/7)+3/5,52+5/28))+1,B237)</f>
        <v>19</v>
      </c>
      <c r="C238" s="35">
        <f t="shared" ref="C238" si="97">C236+1</f>
        <v>42864</v>
      </c>
      <c r="D238" s="35" t="s">
        <v>55</v>
      </c>
      <c r="E238" s="54"/>
      <c r="F238" s="54"/>
      <c r="G238" s="54"/>
      <c r="H238" s="54"/>
      <c r="I238" s="54"/>
      <c r="J238" s="54"/>
      <c r="K238" s="54"/>
      <c r="L238" s="54"/>
      <c r="M238" s="54"/>
      <c r="N238" s="54"/>
      <c r="O238" s="54"/>
      <c r="P238" s="54"/>
      <c r="Q238" s="54"/>
      <c r="R238" s="54"/>
      <c r="S238" s="55"/>
      <c r="T238" s="56"/>
    </row>
    <row r="239" spans="1:20" x14ac:dyDescent="0.25">
      <c r="A239" s="11">
        <f>IF(ISNUMBER(Tablo[[#This Row],[JOUR]]),DATE(YEAR(Tablo[[#This Row],[JOUR]]),MONTH(Tablo[[#This Row],[JOUR]])+1,0),A238)</f>
        <v>42886</v>
      </c>
      <c r="B239" s="12">
        <f>IF(ISNUMBER(Tablo[[#This Row],[JOUR]]),INT(MOD(INT((Tablo[[#This Row],[JOUR]]-2)/7)+3/5,52+5/28))+1,B238)</f>
        <v>19</v>
      </c>
      <c r="C239" s="53"/>
      <c r="D239" s="53" t="s">
        <v>56</v>
      </c>
      <c r="E239" s="54"/>
      <c r="F239" s="54"/>
      <c r="G239" s="54"/>
      <c r="H239" s="54"/>
      <c r="I239" s="54"/>
      <c r="J239" s="54"/>
      <c r="K239" s="54"/>
      <c r="L239" s="54"/>
      <c r="M239" s="54"/>
      <c r="N239" s="54"/>
      <c r="O239" s="54"/>
      <c r="P239" s="54"/>
      <c r="Q239" s="54"/>
      <c r="R239" s="54"/>
      <c r="S239" s="55"/>
      <c r="T239" s="56"/>
    </row>
    <row r="240" spans="1:20" x14ac:dyDescent="0.25">
      <c r="A240" s="11">
        <f>IF(ISNUMBER(Tablo[[#This Row],[JOUR]]),DATE(YEAR(Tablo[[#This Row],[JOUR]]),MONTH(Tablo[[#This Row],[JOUR]])+1,0),A239)</f>
        <v>42886</v>
      </c>
      <c r="B240" s="12">
        <f>IF(ISNUMBER(Tablo[[#This Row],[JOUR]]),INT(MOD(INT((Tablo[[#This Row],[JOUR]]-2)/7)+3/5,52+5/28))+1,B239)</f>
        <v>19</v>
      </c>
      <c r="C240" s="35">
        <f t="shared" ref="C240" si="98">C238+1</f>
        <v>42865</v>
      </c>
      <c r="D240" s="35" t="s">
        <v>55</v>
      </c>
      <c r="E240" s="54"/>
      <c r="F240" s="54"/>
      <c r="G240" s="54"/>
      <c r="H240" s="54"/>
      <c r="I240" s="54"/>
      <c r="J240" s="54"/>
      <c r="K240" s="54"/>
      <c r="L240" s="54"/>
      <c r="M240" s="54"/>
      <c r="N240" s="54"/>
      <c r="O240" s="54"/>
      <c r="P240" s="54"/>
      <c r="Q240" s="54"/>
      <c r="R240" s="54"/>
      <c r="S240" s="55"/>
      <c r="T240" s="56"/>
    </row>
    <row r="241" spans="1:20" x14ac:dyDescent="0.25">
      <c r="A241" s="11">
        <f>IF(ISNUMBER(Tablo[[#This Row],[JOUR]]),DATE(YEAR(Tablo[[#This Row],[JOUR]]),MONTH(Tablo[[#This Row],[JOUR]])+1,0),A240)</f>
        <v>42886</v>
      </c>
      <c r="B241" s="12">
        <f>IF(ISNUMBER(Tablo[[#This Row],[JOUR]]),INT(MOD(INT((Tablo[[#This Row],[JOUR]]-2)/7)+3/5,52+5/28))+1,B240)</f>
        <v>19</v>
      </c>
      <c r="C241" s="53"/>
      <c r="D241" s="53" t="s">
        <v>56</v>
      </c>
      <c r="E241" s="54"/>
      <c r="F241" s="54"/>
      <c r="G241" s="54"/>
      <c r="H241" s="54"/>
      <c r="I241" s="54"/>
      <c r="J241" s="54"/>
      <c r="K241" s="54"/>
      <c r="L241" s="54"/>
      <c r="M241" s="54"/>
      <c r="N241" s="54"/>
      <c r="O241" s="54"/>
      <c r="P241" s="54"/>
      <c r="Q241" s="54"/>
      <c r="R241" s="54"/>
      <c r="S241" s="55"/>
      <c r="T241" s="56"/>
    </row>
    <row r="242" spans="1:20" x14ac:dyDescent="0.25">
      <c r="A242" s="11">
        <f>IF(ISNUMBER(Tablo[[#This Row],[JOUR]]),DATE(YEAR(Tablo[[#This Row],[JOUR]]),MONTH(Tablo[[#This Row],[JOUR]])+1,0),A241)</f>
        <v>42886</v>
      </c>
      <c r="B242" s="12">
        <f>IF(ISNUMBER(Tablo[[#This Row],[JOUR]]),INT(MOD(INT((Tablo[[#This Row],[JOUR]]-2)/7)+3/5,52+5/28))+1,B241)</f>
        <v>19</v>
      </c>
      <c r="C242" s="35">
        <f t="shared" ref="C242" si="99">C240+1</f>
        <v>42866</v>
      </c>
      <c r="D242" s="35" t="s">
        <v>55</v>
      </c>
      <c r="E242" s="54"/>
      <c r="F242" s="54"/>
      <c r="G242" s="54"/>
      <c r="H242" s="54"/>
      <c r="I242" s="54"/>
      <c r="J242" s="54"/>
      <c r="K242" s="54"/>
      <c r="L242" s="54"/>
      <c r="M242" s="54"/>
      <c r="N242" s="54"/>
      <c r="O242" s="54"/>
      <c r="P242" s="54"/>
      <c r="Q242" s="54"/>
      <c r="R242" s="54"/>
      <c r="S242" s="55"/>
      <c r="T242" s="56"/>
    </row>
    <row r="243" spans="1:20" x14ac:dyDescent="0.25">
      <c r="A243" s="11">
        <f>IF(ISNUMBER(Tablo[[#This Row],[JOUR]]),DATE(YEAR(Tablo[[#This Row],[JOUR]]),MONTH(Tablo[[#This Row],[JOUR]])+1,0),A242)</f>
        <v>42886</v>
      </c>
      <c r="B243" s="12">
        <f>IF(ISNUMBER(Tablo[[#This Row],[JOUR]]),INT(MOD(INT((Tablo[[#This Row],[JOUR]]-2)/7)+3/5,52+5/28))+1,B242)</f>
        <v>19</v>
      </c>
      <c r="C243" s="53"/>
      <c r="D243" s="53" t="s">
        <v>56</v>
      </c>
      <c r="E243" s="54"/>
      <c r="F243" s="54"/>
      <c r="G243" s="54"/>
      <c r="H243" s="54"/>
      <c r="I243" s="54"/>
      <c r="J243" s="54"/>
      <c r="K243" s="54"/>
      <c r="L243" s="54"/>
      <c r="M243" s="54"/>
      <c r="N243" s="54"/>
      <c r="O243" s="54"/>
      <c r="P243" s="54"/>
      <c r="Q243" s="54"/>
      <c r="R243" s="54"/>
      <c r="S243" s="55"/>
      <c r="T243" s="56"/>
    </row>
    <row r="244" spans="1:20" x14ac:dyDescent="0.25">
      <c r="A244" s="11">
        <f>IF(ISNUMBER(Tablo[[#This Row],[JOUR]]),DATE(YEAR(Tablo[[#This Row],[JOUR]]),MONTH(Tablo[[#This Row],[JOUR]])+1,0),A243)</f>
        <v>42886</v>
      </c>
      <c r="B244" s="12">
        <f>IF(ISNUMBER(Tablo[[#This Row],[JOUR]]),INT(MOD(INT((Tablo[[#This Row],[JOUR]]-2)/7)+3/5,52+5/28))+1,B243)</f>
        <v>19</v>
      </c>
      <c r="C244" s="35">
        <f t="shared" ref="C244" si="100">C242+1</f>
        <v>42867</v>
      </c>
      <c r="D244" s="35" t="s">
        <v>55</v>
      </c>
      <c r="E244" s="54"/>
      <c r="F244" s="54"/>
      <c r="G244" s="54"/>
      <c r="H244" s="54"/>
      <c r="I244" s="54"/>
      <c r="J244" s="54"/>
      <c r="K244" s="54"/>
      <c r="L244" s="54"/>
      <c r="M244" s="54"/>
      <c r="N244" s="54"/>
      <c r="O244" s="54"/>
      <c r="P244" s="54"/>
      <c r="Q244" s="54"/>
      <c r="R244" s="54"/>
      <c r="S244" s="55"/>
      <c r="T244" s="56"/>
    </row>
    <row r="245" spans="1:20" x14ac:dyDescent="0.25">
      <c r="A245" s="11">
        <f>IF(ISNUMBER(Tablo[[#This Row],[JOUR]]),DATE(YEAR(Tablo[[#This Row],[JOUR]]),MONTH(Tablo[[#This Row],[JOUR]])+1,0),A244)</f>
        <v>42886</v>
      </c>
      <c r="B245" s="12">
        <f>IF(ISNUMBER(Tablo[[#This Row],[JOUR]]),INT(MOD(INT((Tablo[[#This Row],[JOUR]]-2)/7)+3/5,52+5/28))+1,B244)</f>
        <v>19</v>
      </c>
      <c r="C245" s="53"/>
      <c r="D245" s="53" t="s">
        <v>56</v>
      </c>
      <c r="E245" s="54"/>
      <c r="F245" s="54"/>
      <c r="G245" s="54"/>
      <c r="H245" s="54"/>
      <c r="I245" s="54"/>
      <c r="J245" s="54"/>
      <c r="K245" s="54"/>
      <c r="L245" s="54"/>
      <c r="M245" s="54"/>
      <c r="N245" s="54"/>
      <c r="O245" s="54"/>
      <c r="P245" s="54"/>
      <c r="Q245" s="54"/>
      <c r="R245" s="54"/>
      <c r="S245" s="55"/>
      <c r="T245" s="56"/>
    </row>
    <row r="246" spans="1:20" x14ac:dyDescent="0.25">
      <c r="A246" s="11">
        <f>IF(ISNUMBER(Tablo[[#This Row],[JOUR]]),DATE(YEAR(Tablo[[#This Row],[JOUR]]),MONTH(Tablo[[#This Row],[JOUR]])+1,0),A245)</f>
        <v>42886</v>
      </c>
      <c r="B246" s="12">
        <f>IF(ISNUMBER(Tablo[[#This Row],[JOUR]]),INT(MOD(INT((Tablo[[#This Row],[JOUR]]-2)/7)+3/5,52+5/28))+1,B245)</f>
        <v>19</v>
      </c>
      <c r="C246" s="35" t="s">
        <v>16</v>
      </c>
      <c r="D246" s="35"/>
      <c r="E246" s="40">
        <f t="array" ref="E246">SUM(IF(ISNUMBER(E236:E245),E236:E245,SUMIF(codes[code],E236:E245,codes[forfait])))+SUM(COUNTIF(JF,$C236:$C245))*JFHN</f>
        <v>7</v>
      </c>
      <c r="F246" s="40">
        <f t="array" ref="F246">SUM(IF(ISNUMBER(F236:F245),F236:F245,SUMIF(codes[code],F236:F245,codes[forfait])))+SUM(COUNTIF(JF,$C236:$C245))*JFHN</f>
        <v>7</v>
      </c>
      <c r="G246" s="40">
        <f t="array" ref="G246">SUM(IF(ISNUMBER(G236:G245),G236:G245,SUMIF(codes[code],G236:G245,codes[forfait])))+SUM(COUNTIF(JF,$C236:$C245))*JFHN</f>
        <v>7</v>
      </c>
      <c r="H246" s="40">
        <f t="array" ref="H246">SUM(IF(ISNUMBER(H236:H245),H236:H245,SUMIF(codes[code],H236:H245,codes[forfait])))+SUM(COUNTIF(JF,$C236:$C245))*JFHN</f>
        <v>7</v>
      </c>
      <c r="I246" s="40">
        <f t="array" ref="I246">SUM(IF(ISNUMBER(I236:I245),I236:I245,SUMIF(codes[code],I236:I245,codes[forfait])))+SUM(COUNTIF(JF,$C236:$C245))*JFHN</f>
        <v>7</v>
      </c>
      <c r="J246" s="40">
        <f t="array" ref="J246">SUM(IF(ISNUMBER(J236:J245),J236:J245,SUMIF(codes[code],J236:J245,codes[forfait])))+SUM(COUNTIF(JF,$C236:$C245))*JFHN</f>
        <v>7</v>
      </c>
      <c r="K246" s="40">
        <f t="array" ref="K246">SUM(IF(ISNUMBER(K236:K245),K236:K245,SUMIF(codes[code],K236:K245,codes[forfait])))+SUM(COUNTIF(JF,$C236:$C245))*JFHN</f>
        <v>7</v>
      </c>
      <c r="L246" s="40">
        <f t="array" ref="L246">SUM(IF(ISNUMBER(L236:L245),L236:L245,SUMIF(codes[code],L236:L245,codes[forfait])))+SUM(COUNTIF(JF,$C236:$C245))*JFHN</f>
        <v>7</v>
      </c>
      <c r="M246" s="40">
        <f t="array" ref="M246">SUM(IF(ISNUMBER(M236:M245),M236:M245,SUMIF(codes[code],M236:M245,codes[forfait])))+SUM(COUNTIF(JF,$C236:$C245))*JFHN</f>
        <v>7</v>
      </c>
      <c r="N246" s="40">
        <f t="array" ref="N246">SUM(IF(ISNUMBER(N236:N245),N236:N245,SUMIF(codes[code],N236:N245,codes[forfait])))+SUM(COUNTIF(JF,$C236:$C245))*JFHN</f>
        <v>7</v>
      </c>
      <c r="O246" s="40">
        <f t="array" ref="O246">SUM(IF(ISNUMBER(O236:O245),O236:O245,SUMIF(codes[code],O236:O245,codes[forfait])))+SUM(COUNTIF(JF,$C236:$C245))*JFHN</f>
        <v>7</v>
      </c>
      <c r="P246" s="40">
        <f t="array" ref="P246">SUM(IF(ISNUMBER(P236:P245),P236:P245,SUMIF(codes[code],P236:P245,codes[forfait])))+SUM(COUNTIF(JF,$C236:$C245))*JFHN</f>
        <v>7</v>
      </c>
      <c r="Q246" s="40">
        <f t="array" ref="Q246">SUM(IF(ISNUMBER(Q236:Q245),Q236:Q245,SUMIF(codes[code],Q236:Q245,codes[forfait])))+SUM(COUNTIF(JF,$C236:$C245))*JFHN</f>
        <v>7</v>
      </c>
      <c r="R246" s="40">
        <f t="array" ref="R246">SUM(IF(ISNUMBER(R236:R245),R236:R245,SUMIF(codes[code],R236:R245,codes[forfait])))+SUM(COUNTIF(JF,$C236:$C245))*JFHN</f>
        <v>7</v>
      </c>
      <c r="S246" s="40">
        <f t="array" ref="S246">SUM(IF(ISNUMBER(S236:S245),S236:S245,SUMIF(codes[code],S236:S245,codes[forfait])))+SUM(COUNTIF(JF,$C236:$C245))*JFHN</f>
        <v>7</v>
      </c>
      <c r="T246" s="47">
        <f t="shared" ref="T246:T248" si="101">SUM(E246:S246)</f>
        <v>105</v>
      </c>
    </row>
    <row r="247" spans="1:20" x14ac:dyDescent="0.25">
      <c r="A247" s="11">
        <f>IF(ISNUMBER(Tablo[[#This Row],[JOUR]]),DATE(YEAR(Tablo[[#This Row],[JOUR]]),MONTH(Tablo[[#This Row],[JOUR]])+1,0),A246)</f>
        <v>42886</v>
      </c>
      <c r="B247" s="12">
        <f>IF(ISNUMBER(Tablo[[#This Row],[JOUR]]),INT(MOD(INT((Tablo[[#This Row],[JOUR]]-2)/7)+3/5,52+5/28))+1,B246)</f>
        <v>19</v>
      </c>
      <c r="C247" s="35" t="s">
        <v>17</v>
      </c>
      <c r="D247" s="35"/>
      <c r="E247" s="40">
        <f t="array" ref="E247">MIN(SUM(IF(ISNUMBER(E236:E245),E236:E245,SUMIF(codes[code],E236:E245,codes[calcul_HS])))+SUM(COUNTIF(JF,$C236:$C245))*JFHS,sem)</f>
        <v>0</v>
      </c>
      <c r="F247" s="40">
        <f t="array" ref="F247">MIN(SUM(IF(ISNUMBER(F236:F245),F236:F245,SUMIF(codes[code],F236:F245,codes[calcul_HS])))+SUM(COUNTIF(JF,$C236:$C245))*JFHS,sem)</f>
        <v>0</v>
      </c>
      <c r="G247" s="40">
        <f t="array" ref="G247">MIN(SUM(IF(ISNUMBER(G236:G245),G236:G245,SUMIF(codes[code],G236:G245,codes[calcul_HS])))+SUM(COUNTIF(JF,$C236:$C245))*JFHS,sem)</f>
        <v>0</v>
      </c>
      <c r="H247" s="40">
        <f t="array" ref="H247">MIN(SUM(IF(ISNUMBER(H236:H245),H236:H245,SUMIF(codes[code],H236:H245,codes[calcul_HS])))+SUM(COUNTIF(JF,$C236:$C245))*JFHS,sem)</f>
        <v>0</v>
      </c>
      <c r="I247" s="40">
        <f t="array" ref="I247">MIN(SUM(IF(ISNUMBER(I236:I245),I236:I245,SUMIF(codes[code],I236:I245,codes[calcul_HS])))+SUM(COUNTIF(JF,$C236:$C245))*JFHS,sem)</f>
        <v>0</v>
      </c>
      <c r="J247" s="40">
        <f t="array" ref="J247">MIN(SUM(IF(ISNUMBER(J236:J245),J236:J245,SUMIF(codes[code],J236:J245,codes[calcul_HS])))+SUM(COUNTIF(JF,$C236:$C245))*JFHS,sem)</f>
        <v>0</v>
      </c>
      <c r="K247" s="40">
        <f t="array" ref="K247">MIN(SUM(IF(ISNUMBER(K236:K245),K236:K245,SUMIF(codes[code],K236:K245,codes[calcul_HS])))+SUM(COUNTIF(JF,$C236:$C245))*JFHS,sem)</f>
        <v>0</v>
      </c>
      <c r="L247" s="40">
        <f t="array" ref="L247">MIN(SUM(IF(ISNUMBER(L236:L245),L236:L245,SUMIF(codes[code],L236:L245,codes[calcul_HS])))+SUM(COUNTIF(JF,$C236:$C245))*JFHS,sem)</f>
        <v>0</v>
      </c>
      <c r="M247" s="40">
        <f t="array" ref="M247">MIN(SUM(IF(ISNUMBER(M236:M245),M236:M245,SUMIF(codes[code],M236:M245,codes[calcul_HS])))+SUM(COUNTIF(JF,$C236:$C245))*JFHS,sem)</f>
        <v>0</v>
      </c>
      <c r="N247" s="40">
        <f t="array" ref="N247">MIN(SUM(IF(ISNUMBER(N236:N245),N236:N245,SUMIF(codes[code],N236:N245,codes[calcul_HS])))+SUM(COUNTIF(JF,$C236:$C245))*JFHS,sem)</f>
        <v>0</v>
      </c>
      <c r="O247" s="40">
        <f t="array" ref="O247">MIN(SUM(IF(ISNUMBER(O236:O245),O236:O245,SUMIF(codes[code],O236:O245,codes[calcul_HS])))+SUM(COUNTIF(JF,$C236:$C245))*JFHS,sem)</f>
        <v>0</v>
      </c>
      <c r="P247" s="40">
        <f t="array" ref="P247">MIN(SUM(IF(ISNUMBER(P236:P245),P236:P245,SUMIF(codes[code],P236:P245,codes[calcul_HS])))+SUM(COUNTIF(JF,$C236:$C245))*JFHS,sem)</f>
        <v>0</v>
      </c>
      <c r="Q247" s="40">
        <f t="array" ref="Q247">MIN(SUM(IF(ISNUMBER(Q236:Q245),Q236:Q245,SUMIF(codes[code],Q236:Q245,codes[calcul_HS])))+SUM(COUNTIF(JF,$C236:$C245))*JFHS,sem)</f>
        <v>0</v>
      </c>
      <c r="R247" s="40">
        <f t="array" ref="R247">MIN(SUM(IF(ISNUMBER(R236:R245),R236:R245,SUMIF(codes[code],R236:R245,codes[calcul_HS])))+SUM(COUNTIF(JF,$C236:$C245))*JFHS,sem)</f>
        <v>0</v>
      </c>
      <c r="S247" s="40">
        <f t="array" ref="S247">MIN(SUM(IF(ISNUMBER(S236:S245),S236:S245,SUMIF(codes[code],S236:S245,codes[calcul_HS])))+SUM(COUNTIF(JF,$C236:$C245))*JFHS,sem)</f>
        <v>0</v>
      </c>
      <c r="T247" s="47">
        <f t="shared" si="101"/>
        <v>0</v>
      </c>
    </row>
    <row r="248" spans="1:20" ht="13" thickBot="1" x14ac:dyDescent="0.3">
      <c r="A248" s="13">
        <f>IF(ISNUMBER(Tablo[[#This Row],[JOUR]]),DATE(YEAR(Tablo[[#This Row],[JOUR]]),MONTH(Tablo[[#This Row],[JOUR]])+1,0),A247)</f>
        <v>42886</v>
      </c>
      <c r="B248" s="14">
        <f>IF(ISNUMBER(Tablo[[#This Row],[JOUR]]),INT(MOD(INT((Tablo[[#This Row],[JOUR]]-2)/7)+3/5,52+5/28))+1,B247)</f>
        <v>19</v>
      </c>
      <c r="C248" s="36" t="s">
        <v>18</v>
      </c>
      <c r="D248" s="36"/>
      <c r="E248" s="41">
        <f t="array" ref="E248">MAX(0,SUM(IF(ISNUMBER(E236:E245),E236:E245,SUMIF(codes[code],E236:E245,codes[calcul_HS])))+SUM(COUNTIF(JF,$C236:$C245))*JFHS-sem)</f>
        <v>0</v>
      </c>
      <c r="F248" s="41">
        <f t="array" ref="F248">MAX(0,SUM(IF(ISNUMBER(F236:F245),F236:F245,SUMIF(codes[code],F236:F245,codes[calcul_HS])))+SUM(COUNTIF(JF,$C236:$C245))*JFHS-sem)</f>
        <v>0</v>
      </c>
      <c r="G248" s="41">
        <f t="array" ref="G248">MAX(0,SUM(IF(ISNUMBER(G236:G245),G236:G245,SUMIF(codes[code],G236:G245,codes[calcul_HS])))+SUM(COUNTIF(JF,$C236:$C245))*JFHS-sem)</f>
        <v>0</v>
      </c>
      <c r="H248" s="41">
        <f t="array" ref="H248">MAX(0,SUM(IF(ISNUMBER(H236:H245),H236:H245,SUMIF(codes[code],H236:H245,codes[calcul_HS])))+SUM(COUNTIF(JF,$C236:$C245))*JFHS-sem)</f>
        <v>0</v>
      </c>
      <c r="I248" s="41">
        <f t="array" ref="I248">MAX(0,SUM(IF(ISNUMBER(I236:I245),I236:I245,SUMIF(codes[code],I236:I245,codes[calcul_HS])))+SUM(COUNTIF(JF,$C236:$C245))*JFHS-sem)</f>
        <v>0</v>
      </c>
      <c r="J248" s="41">
        <f t="array" ref="J248">MAX(0,SUM(IF(ISNUMBER(J236:J245),J236:J245,SUMIF(codes[code],J236:J245,codes[calcul_HS])))+SUM(COUNTIF(JF,$C236:$C245))*JFHS-sem)</f>
        <v>0</v>
      </c>
      <c r="K248" s="41">
        <f t="array" ref="K248">MAX(0,SUM(IF(ISNUMBER(K236:K245),K236:K245,SUMIF(codes[code],K236:K245,codes[calcul_HS])))+SUM(COUNTIF(JF,$C236:$C245))*JFHS-sem)</f>
        <v>0</v>
      </c>
      <c r="L248" s="41">
        <f t="array" ref="L248">MAX(0,SUM(IF(ISNUMBER(L236:L245),L236:L245,SUMIF(codes[code],L236:L245,codes[calcul_HS])))+SUM(COUNTIF(JF,$C236:$C245))*JFHS-sem)</f>
        <v>0</v>
      </c>
      <c r="M248" s="41">
        <f t="array" ref="M248">MAX(0,SUM(IF(ISNUMBER(M236:M245),M236:M245,SUMIF(codes[code],M236:M245,codes[calcul_HS])))+SUM(COUNTIF(JF,$C236:$C245))*JFHS-sem)</f>
        <v>0</v>
      </c>
      <c r="N248" s="41">
        <f t="array" ref="N248">MAX(0,SUM(IF(ISNUMBER(N236:N245),N236:N245,SUMIF(codes[code],N236:N245,codes[calcul_HS])))+SUM(COUNTIF(JF,$C236:$C245))*JFHS-sem)</f>
        <v>0</v>
      </c>
      <c r="O248" s="41">
        <f t="array" ref="O248">MAX(0,SUM(IF(ISNUMBER(O236:O245),O236:O245,SUMIF(codes[code],O236:O245,codes[calcul_HS])))+SUM(COUNTIF(JF,$C236:$C245))*JFHS-sem)</f>
        <v>0</v>
      </c>
      <c r="P248" s="41">
        <f t="array" ref="P248">MAX(0,SUM(IF(ISNUMBER(P236:P245),P236:P245,SUMIF(codes[code],P236:P245,codes[calcul_HS])))+SUM(COUNTIF(JF,$C236:$C245))*JFHS-sem)</f>
        <v>0</v>
      </c>
      <c r="Q248" s="41">
        <f t="array" ref="Q248">MAX(0,SUM(IF(ISNUMBER(Q236:Q245),Q236:Q245,SUMIF(codes[code],Q236:Q245,codes[calcul_HS])))+SUM(COUNTIF(JF,$C236:$C245))*JFHS-sem)</f>
        <v>0</v>
      </c>
      <c r="R248" s="41">
        <f t="array" ref="R248">MAX(0,SUM(IF(ISNUMBER(R236:R245),R236:R245,SUMIF(codes[code],R236:R245,codes[calcul_HS])))+SUM(COUNTIF(JF,$C236:$C245))*JFHS-sem)</f>
        <v>0</v>
      </c>
      <c r="S248" s="41">
        <f t="array" ref="S248">MAX(0,SUM(IF(ISNUMBER(S236:S245),S236:S245,SUMIF(codes[code],S236:S245,codes[calcul_HS])))+SUM(COUNTIF(JF,$C236:$C245))*JFHS-sem)</f>
        <v>0</v>
      </c>
      <c r="T248" s="48">
        <f t="shared" si="101"/>
        <v>0</v>
      </c>
    </row>
    <row r="249" spans="1:20" x14ac:dyDescent="0.25">
      <c r="A249" s="11">
        <f>IF(ISNUMBER(Tablo[[#This Row],[JOUR]]),DATE(YEAR(Tablo[[#This Row],[JOUR]]),MONTH(Tablo[[#This Row],[JOUR]])+1,0),A248)</f>
        <v>42886</v>
      </c>
      <c r="B249" s="12">
        <f>IF(ISNUMBER(Tablo[[#This Row],[JOUR]]),INT(MOD(INT((Tablo[[#This Row],[JOUR]]-2)/7)+3/5,52+5/28))+1,B248)</f>
        <v>20</v>
      </c>
      <c r="C249" s="35">
        <f t="shared" ref="C249" si="102">C236+7</f>
        <v>42870</v>
      </c>
      <c r="D249" s="34" t="s">
        <v>55</v>
      </c>
      <c r="E249" s="54"/>
      <c r="F249" s="54"/>
      <c r="G249" s="54"/>
      <c r="H249" s="54"/>
      <c r="I249" s="54"/>
      <c r="J249" s="54"/>
      <c r="K249" s="54"/>
      <c r="L249" s="54"/>
      <c r="M249" s="54"/>
      <c r="N249" s="54"/>
      <c r="O249" s="54"/>
      <c r="P249" s="54"/>
      <c r="Q249" s="54"/>
      <c r="R249" s="54"/>
      <c r="S249" s="55"/>
      <c r="T249" s="56"/>
    </row>
    <row r="250" spans="1:20" x14ac:dyDescent="0.25">
      <c r="A250" s="11">
        <f>IF(ISNUMBER(Tablo[[#This Row],[JOUR]]),DATE(YEAR(Tablo[[#This Row],[JOUR]]),MONTH(Tablo[[#This Row],[JOUR]])+1,0),A249)</f>
        <v>42886</v>
      </c>
      <c r="B250" s="12">
        <f>IF(ISNUMBER(Tablo[[#This Row],[JOUR]]),INT(MOD(INT((Tablo[[#This Row],[JOUR]]-2)/7)+3/5,52+5/28))+1,B249)</f>
        <v>20</v>
      </c>
      <c r="C250" s="53"/>
      <c r="D250" s="53" t="s">
        <v>56</v>
      </c>
      <c r="E250" s="54"/>
      <c r="F250" s="54"/>
      <c r="G250" s="54"/>
      <c r="H250" s="54"/>
      <c r="I250" s="54"/>
      <c r="J250" s="54"/>
      <c r="K250" s="54"/>
      <c r="L250" s="54"/>
      <c r="M250" s="54"/>
      <c r="N250" s="54"/>
      <c r="O250" s="54"/>
      <c r="P250" s="54"/>
      <c r="Q250" s="54"/>
      <c r="R250" s="54"/>
      <c r="S250" s="55"/>
      <c r="T250" s="56"/>
    </row>
    <row r="251" spans="1:20" x14ac:dyDescent="0.25">
      <c r="A251" s="11">
        <f>IF(ISNUMBER(Tablo[[#This Row],[JOUR]]),DATE(YEAR(Tablo[[#This Row],[JOUR]]),MONTH(Tablo[[#This Row],[JOUR]])+1,0),A250)</f>
        <v>42886</v>
      </c>
      <c r="B251" s="12">
        <f>IF(ISNUMBER(Tablo[[#This Row],[JOUR]]),INT(MOD(INT((Tablo[[#This Row],[JOUR]]-2)/7)+3/5,52+5/28))+1,B250)</f>
        <v>20</v>
      </c>
      <c r="C251" s="35">
        <f t="shared" ref="C251" si="103">C249+1</f>
        <v>42871</v>
      </c>
      <c r="D251" s="35" t="s">
        <v>55</v>
      </c>
      <c r="E251" s="54"/>
      <c r="F251" s="54"/>
      <c r="G251" s="54"/>
      <c r="H251" s="54"/>
      <c r="I251" s="54"/>
      <c r="J251" s="54"/>
      <c r="K251" s="54"/>
      <c r="L251" s="54"/>
      <c r="M251" s="54"/>
      <c r="N251" s="54"/>
      <c r="O251" s="54"/>
      <c r="P251" s="54"/>
      <c r="Q251" s="54"/>
      <c r="R251" s="54"/>
      <c r="S251" s="55"/>
      <c r="T251" s="56"/>
    </row>
    <row r="252" spans="1:20" x14ac:dyDescent="0.25">
      <c r="A252" s="11">
        <f>IF(ISNUMBER(Tablo[[#This Row],[JOUR]]),DATE(YEAR(Tablo[[#This Row],[JOUR]]),MONTH(Tablo[[#This Row],[JOUR]])+1,0),A251)</f>
        <v>42886</v>
      </c>
      <c r="B252" s="12">
        <f>IF(ISNUMBER(Tablo[[#This Row],[JOUR]]),INT(MOD(INT((Tablo[[#This Row],[JOUR]]-2)/7)+3/5,52+5/28))+1,B251)</f>
        <v>20</v>
      </c>
      <c r="C252" s="53"/>
      <c r="D252" s="53" t="s">
        <v>56</v>
      </c>
      <c r="E252" s="54"/>
      <c r="F252" s="54"/>
      <c r="G252" s="54"/>
      <c r="H252" s="54"/>
      <c r="I252" s="54"/>
      <c r="J252" s="54"/>
      <c r="K252" s="54"/>
      <c r="L252" s="54"/>
      <c r="M252" s="54"/>
      <c r="N252" s="54"/>
      <c r="O252" s="54"/>
      <c r="P252" s="54"/>
      <c r="Q252" s="54"/>
      <c r="R252" s="54"/>
      <c r="S252" s="55"/>
      <c r="T252" s="56"/>
    </row>
    <row r="253" spans="1:20" x14ac:dyDescent="0.25">
      <c r="A253" s="11">
        <f>IF(ISNUMBER(Tablo[[#This Row],[JOUR]]),DATE(YEAR(Tablo[[#This Row],[JOUR]]),MONTH(Tablo[[#This Row],[JOUR]])+1,0),A252)</f>
        <v>42886</v>
      </c>
      <c r="B253" s="12">
        <f>IF(ISNUMBER(Tablo[[#This Row],[JOUR]]),INT(MOD(INT((Tablo[[#This Row],[JOUR]]-2)/7)+3/5,52+5/28))+1,B252)</f>
        <v>20</v>
      </c>
      <c r="C253" s="35">
        <f t="shared" ref="C253" si="104">C251+1</f>
        <v>42872</v>
      </c>
      <c r="D253" s="35" t="s">
        <v>55</v>
      </c>
      <c r="E253" s="54"/>
      <c r="F253" s="54"/>
      <c r="G253" s="54"/>
      <c r="H253" s="54"/>
      <c r="I253" s="54"/>
      <c r="J253" s="54"/>
      <c r="K253" s="54"/>
      <c r="L253" s="54"/>
      <c r="M253" s="54"/>
      <c r="N253" s="54"/>
      <c r="O253" s="54"/>
      <c r="P253" s="54"/>
      <c r="Q253" s="54"/>
      <c r="R253" s="54"/>
      <c r="S253" s="55"/>
      <c r="T253" s="56"/>
    </row>
    <row r="254" spans="1:20" x14ac:dyDescent="0.25">
      <c r="A254" s="11">
        <f>IF(ISNUMBER(Tablo[[#This Row],[JOUR]]),DATE(YEAR(Tablo[[#This Row],[JOUR]]),MONTH(Tablo[[#This Row],[JOUR]])+1,0),A253)</f>
        <v>42886</v>
      </c>
      <c r="B254" s="12">
        <f>IF(ISNUMBER(Tablo[[#This Row],[JOUR]]),INT(MOD(INT((Tablo[[#This Row],[JOUR]]-2)/7)+3/5,52+5/28))+1,B253)</f>
        <v>20</v>
      </c>
      <c r="C254" s="53"/>
      <c r="D254" s="53" t="s">
        <v>56</v>
      </c>
      <c r="E254" s="54"/>
      <c r="F254" s="54"/>
      <c r="G254" s="54"/>
      <c r="H254" s="54"/>
      <c r="I254" s="54"/>
      <c r="J254" s="54"/>
      <c r="K254" s="54"/>
      <c r="L254" s="54"/>
      <c r="M254" s="54"/>
      <c r="N254" s="54"/>
      <c r="O254" s="54"/>
      <c r="P254" s="54"/>
      <c r="Q254" s="54"/>
      <c r="R254" s="54"/>
      <c r="S254" s="55"/>
      <c r="T254" s="56"/>
    </row>
    <row r="255" spans="1:20" x14ac:dyDescent="0.25">
      <c r="A255" s="11">
        <f>IF(ISNUMBER(Tablo[[#This Row],[JOUR]]),DATE(YEAR(Tablo[[#This Row],[JOUR]]),MONTH(Tablo[[#This Row],[JOUR]])+1,0),A254)</f>
        <v>42886</v>
      </c>
      <c r="B255" s="12">
        <f>IF(ISNUMBER(Tablo[[#This Row],[JOUR]]),INT(MOD(INT((Tablo[[#This Row],[JOUR]]-2)/7)+3/5,52+5/28))+1,B254)</f>
        <v>20</v>
      </c>
      <c r="C255" s="35">
        <f t="shared" ref="C255" si="105">C253+1</f>
        <v>42873</v>
      </c>
      <c r="D255" s="35" t="s">
        <v>55</v>
      </c>
      <c r="E255" s="54"/>
      <c r="F255" s="54"/>
      <c r="G255" s="54"/>
      <c r="H255" s="54"/>
      <c r="I255" s="54"/>
      <c r="J255" s="54"/>
      <c r="K255" s="54"/>
      <c r="L255" s="54"/>
      <c r="M255" s="54"/>
      <c r="N255" s="54"/>
      <c r="O255" s="54"/>
      <c r="P255" s="54"/>
      <c r="Q255" s="54"/>
      <c r="R255" s="54"/>
      <c r="S255" s="55"/>
      <c r="T255" s="56"/>
    </row>
    <row r="256" spans="1:20" x14ac:dyDescent="0.25">
      <c r="A256" s="11">
        <f>IF(ISNUMBER(Tablo[[#This Row],[JOUR]]),DATE(YEAR(Tablo[[#This Row],[JOUR]]),MONTH(Tablo[[#This Row],[JOUR]])+1,0),A255)</f>
        <v>42886</v>
      </c>
      <c r="B256" s="12">
        <f>IF(ISNUMBER(Tablo[[#This Row],[JOUR]]),INT(MOD(INT((Tablo[[#This Row],[JOUR]]-2)/7)+3/5,52+5/28))+1,B255)</f>
        <v>20</v>
      </c>
      <c r="C256" s="53"/>
      <c r="D256" s="53" t="s">
        <v>56</v>
      </c>
      <c r="E256" s="54"/>
      <c r="F256" s="54"/>
      <c r="G256" s="54"/>
      <c r="H256" s="54"/>
      <c r="I256" s="54"/>
      <c r="J256" s="54"/>
      <c r="K256" s="54"/>
      <c r="L256" s="54"/>
      <c r="M256" s="54"/>
      <c r="N256" s="54"/>
      <c r="O256" s="54"/>
      <c r="P256" s="54"/>
      <c r="Q256" s="54"/>
      <c r="R256" s="54"/>
      <c r="S256" s="55"/>
      <c r="T256" s="56"/>
    </row>
    <row r="257" spans="1:20" x14ac:dyDescent="0.25">
      <c r="A257" s="11">
        <f>IF(ISNUMBER(Tablo[[#This Row],[JOUR]]),DATE(YEAR(Tablo[[#This Row],[JOUR]]),MONTH(Tablo[[#This Row],[JOUR]])+1,0),A256)</f>
        <v>42886</v>
      </c>
      <c r="B257" s="12">
        <f>IF(ISNUMBER(Tablo[[#This Row],[JOUR]]),INT(MOD(INT((Tablo[[#This Row],[JOUR]]-2)/7)+3/5,52+5/28))+1,B256)</f>
        <v>20</v>
      </c>
      <c r="C257" s="35">
        <f t="shared" ref="C257" si="106">C255+1</f>
        <v>42874</v>
      </c>
      <c r="D257" s="35" t="s">
        <v>55</v>
      </c>
      <c r="E257" s="54"/>
      <c r="F257" s="54"/>
      <c r="G257" s="54"/>
      <c r="H257" s="54"/>
      <c r="I257" s="54"/>
      <c r="J257" s="54"/>
      <c r="K257" s="54"/>
      <c r="L257" s="54"/>
      <c r="M257" s="54"/>
      <c r="N257" s="54"/>
      <c r="O257" s="54"/>
      <c r="P257" s="54"/>
      <c r="Q257" s="54"/>
      <c r="R257" s="54"/>
      <c r="S257" s="55"/>
      <c r="T257" s="56"/>
    </row>
    <row r="258" spans="1:20" x14ac:dyDescent="0.25">
      <c r="A258" s="11">
        <f>IF(ISNUMBER(Tablo[[#This Row],[JOUR]]),DATE(YEAR(Tablo[[#This Row],[JOUR]]),MONTH(Tablo[[#This Row],[JOUR]])+1,0),A257)</f>
        <v>42886</v>
      </c>
      <c r="B258" s="12">
        <f>IF(ISNUMBER(Tablo[[#This Row],[JOUR]]),INT(MOD(INT((Tablo[[#This Row],[JOUR]]-2)/7)+3/5,52+5/28))+1,B257)</f>
        <v>20</v>
      </c>
      <c r="C258" s="53"/>
      <c r="D258" s="53" t="s">
        <v>56</v>
      </c>
      <c r="E258" s="54"/>
      <c r="F258" s="54"/>
      <c r="G258" s="54"/>
      <c r="H258" s="54"/>
      <c r="I258" s="54"/>
      <c r="J258" s="54"/>
      <c r="K258" s="54"/>
      <c r="L258" s="54"/>
      <c r="M258" s="54"/>
      <c r="N258" s="54"/>
      <c r="O258" s="54"/>
      <c r="P258" s="54"/>
      <c r="Q258" s="54"/>
      <c r="R258" s="54"/>
      <c r="S258" s="55"/>
      <c r="T258" s="56"/>
    </row>
    <row r="259" spans="1:20" x14ac:dyDescent="0.25">
      <c r="A259" s="11">
        <f>IF(ISNUMBER(Tablo[[#This Row],[JOUR]]),DATE(YEAR(Tablo[[#This Row],[JOUR]]),MONTH(Tablo[[#This Row],[JOUR]])+1,0),A258)</f>
        <v>42886</v>
      </c>
      <c r="B259" s="12">
        <f>IF(ISNUMBER(Tablo[[#This Row],[JOUR]]),INT(MOD(INT((Tablo[[#This Row],[JOUR]]-2)/7)+3/5,52+5/28))+1,B258)</f>
        <v>20</v>
      </c>
      <c r="C259" s="35" t="s">
        <v>16</v>
      </c>
      <c r="D259" s="35"/>
      <c r="E259" s="40">
        <f t="array" ref="E259">SUM(IF(ISNUMBER(E249:E258),E249:E258,SUMIF(codes[code],E249:E258,codes[forfait])))+SUM(COUNTIF(JF,$C249:$C258))*JFHN</f>
        <v>0</v>
      </c>
      <c r="F259" s="40">
        <f t="array" ref="F259">SUM(IF(ISNUMBER(F249:F258),F249:F258,SUMIF(codes[code],F249:F258,codes[forfait])))+SUM(COUNTIF(JF,$C249:$C258))*JFHN</f>
        <v>0</v>
      </c>
      <c r="G259" s="40">
        <f t="array" ref="G259">SUM(IF(ISNUMBER(G249:G258),G249:G258,SUMIF(codes[code],G249:G258,codes[forfait])))+SUM(COUNTIF(JF,$C249:$C258))*JFHN</f>
        <v>0</v>
      </c>
      <c r="H259" s="40">
        <f t="array" ref="H259">SUM(IF(ISNUMBER(H249:H258),H249:H258,SUMIF(codes[code],H249:H258,codes[forfait])))+SUM(COUNTIF(JF,$C249:$C258))*JFHN</f>
        <v>0</v>
      </c>
      <c r="I259" s="40">
        <f t="array" ref="I259">SUM(IF(ISNUMBER(I249:I258),I249:I258,SUMIF(codes[code],I249:I258,codes[forfait])))+SUM(COUNTIF(JF,$C249:$C258))*JFHN</f>
        <v>0</v>
      </c>
      <c r="J259" s="40">
        <f t="array" ref="J259">SUM(IF(ISNUMBER(J249:J258),J249:J258,SUMIF(codes[code],J249:J258,codes[forfait])))+SUM(COUNTIF(JF,$C249:$C258))*JFHN</f>
        <v>0</v>
      </c>
      <c r="K259" s="40">
        <f t="array" ref="K259">SUM(IF(ISNUMBER(K249:K258),K249:K258,SUMIF(codes[code],K249:K258,codes[forfait])))+SUM(COUNTIF(JF,$C249:$C258))*JFHN</f>
        <v>0</v>
      </c>
      <c r="L259" s="40">
        <f t="array" ref="L259">SUM(IF(ISNUMBER(L249:L258),L249:L258,SUMIF(codes[code],L249:L258,codes[forfait])))+SUM(COUNTIF(JF,$C249:$C258))*JFHN</f>
        <v>0</v>
      </c>
      <c r="M259" s="40">
        <f t="array" ref="M259">SUM(IF(ISNUMBER(M249:M258),M249:M258,SUMIF(codes[code],M249:M258,codes[forfait])))+SUM(COUNTIF(JF,$C249:$C258))*JFHN</f>
        <v>0</v>
      </c>
      <c r="N259" s="40">
        <f t="array" ref="N259">SUM(IF(ISNUMBER(N249:N258),N249:N258,SUMIF(codes[code],N249:N258,codes[forfait])))+SUM(COUNTIF(JF,$C249:$C258))*JFHN</f>
        <v>0</v>
      </c>
      <c r="O259" s="40">
        <f t="array" ref="O259">SUM(IF(ISNUMBER(O249:O258),O249:O258,SUMIF(codes[code],O249:O258,codes[forfait])))+SUM(COUNTIF(JF,$C249:$C258))*JFHN</f>
        <v>0</v>
      </c>
      <c r="P259" s="40">
        <f t="array" ref="P259">SUM(IF(ISNUMBER(P249:P258),P249:P258,SUMIF(codes[code],P249:P258,codes[forfait])))+SUM(COUNTIF(JF,$C249:$C258))*JFHN</f>
        <v>0</v>
      </c>
      <c r="Q259" s="40">
        <f t="array" ref="Q259">SUM(IF(ISNUMBER(Q249:Q258),Q249:Q258,SUMIF(codes[code],Q249:Q258,codes[forfait])))+SUM(COUNTIF(JF,$C249:$C258))*JFHN</f>
        <v>0</v>
      </c>
      <c r="R259" s="40">
        <f t="array" ref="R259">SUM(IF(ISNUMBER(R249:R258),R249:R258,SUMIF(codes[code],R249:R258,codes[forfait])))+SUM(COUNTIF(JF,$C249:$C258))*JFHN</f>
        <v>0</v>
      </c>
      <c r="S259" s="40">
        <f t="array" ref="S259">SUM(IF(ISNUMBER(S249:S258),S249:S258,SUMIF(codes[code],S249:S258,codes[forfait])))+SUM(COUNTIF(JF,$C249:$C258))*JFHN</f>
        <v>0</v>
      </c>
      <c r="T259" s="47">
        <f t="shared" ref="T259:T261" si="107">SUM(E259:S259)</f>
        <v>0</v>
      </c>
    </row>
    <row r="260" spans="1:20" x14ac:dyDescent="0.25">
      <c r="A260" s="11">
        <f>IF(ISNUMBER(Tablo[[#This Row],[JOUR]]),DATE(YEAR(Tablo[[#This Row],[JOUR]]),MONTH(Tablo[[#This Row],[JOUR]])+1,0),A259)</f>
        <v>42886</v>
      </c>
      <c r="B260" s="12">
        <f>IF(ISNUMBER(Tablo[[#This Row],[JOUR]]),INT(MOD(INT((Tablo[[#This Row],[JOUR]]-2)/7)+3/5,52+5/28))+1,B259)</f>
        <v>20</v>
      </c>
      <c r="C260" s="35" t="s">
        <v>17</v>
      </c>
      <c r="D260" s="35"/>
      <c r="E260" s="40">
        <f t="array" ref="E260">MIN(SUM(IF(ISNUMBER(E249:E258),E249:E258,SUMIF(codes[code],E249:E258,codes[calcul_HS])))+SUM(COUNTIF(JF,$C249:$C258))*JFHS,sem)</f>
        <v>0</v>
      </c>
      <c r="F260" s="40">
        <f t="array" ref="F260">MIN(SUM(IF(ISNUMBER(F249:F258),F249:F258,SUMIF(codes[code],F249:F258,codes[calcul_HS])))+SUM(COUNTIF(JF,$C249:$C258))*JFHS,sem)</f>
        <v>0</v>
      </c>
      <c r="G260" s="40">
        <f t="array" ref="G260">MIN(SUM(IF(ISNUMBER(G249:G258),G249:G258,SUMIF(codes[code],G249:G258,codes[calcul_HS])))+SUM(COUNTIF(JF,$C249:$C258))*JFHS,sem)</f>
        <v>0</v>
      </c>
      <c r="H260" s="40">
        <f t="array" ref="H260">MIN(SUM(IF(ISNUMBER(H249:H258),H249:H258,SUMIF(codes[code],H249:H258,codes[calcul_HS])))+SUM(COUNTIF(JF,$C249:$C258))*JFHS,sem)</f>
        <v>0</v>
      </c>
      <c r="I260" s="40">
        <f t="array" ref="I260">MIN(SUM(IF(ISNUMBER(I249:I258),I249:I258,SUMIF(codes[code],I249:I258,codes[calcul_HS])))+SUM(COUNTIF(JF,$C249:$C258))*JFHS,sem)</f>
        <v>0</v>
      </c>
      <c r="J260" s="40">
        <f t="array" ref="J260">MIN(SUM(IF(ISNUMBER(J249:J258),J249:J258,SUMIF(codes[code],J249:J258,codes[calcul_HS])))+SUM(COUNTIF(JF,$C249:$C258))*JFHS,sem)</f>
        <v>0</v>
      </c>
      <c r="K260" s="40">
        <f t="array" ref="K260">MIN(SUM(IF(ISNUMBER(K249:K258),K249:K258,SUMIF(codes[code],K249:K258,codes[calcul_HS])))+SUM(COUNTIF(JF,$C249:$C258))*JFHS,sem)</f>
        <v>0</v>
      </c>
      <c r="L260" s="40">
        <f t="array" ref="L260">MIN(SUM(IF(ISNUMBER(L249:L258),L249:L258,SUMIF(codes[code],L249:L258,codes[calcul_HS])))+SUM(COUNTIF(JF,$C249:$C258))*JFHS,sem)</f>
        <v>0</v>
      </c>
      <c r="M260" s="40">
        <f t="array" ref="M260">MIN(SUM(IF(ISNUMBER(M249:M258),M249:M258,SUMIF(codes[code],M249:M258,codes[calcul_HS])))+SUM(COUNTIF(JF,$C249:$C258))*JFHS,sem)</f>
        <v>0</v>
      </c>
      <c r="N260" s="40">
        <f t="array" ref="N260">MIN(SUM(IF(ISNUMBER(N249:N258),N249:N258,SUMIF(codes[code],N249:N258,codes[calcul_HS])))+SUM(COUNTIF(JF,$C249:$C258))*JFHS,sem)</f>
        <v>0</v>
      </c>
      <c r="O260" s="40">
        <f t="array" ref="O260">MIN(SUM(IF(ISNUMBER(O249:O258),O249:O258,SUMIF(codes[code],O249:O258,codes[calcul_HS])))+SUM(COUNTIF(JF,$C249:$C258))*JFHS,sem)</f>
        <v>0</v>
      </c>
      <c r="P260" s="40">
        <f t="array" ref="P260">MIN(SUM(IF(ISNUMBER(P249:P258),P249:P258,SUMIF(codes[code],P249:P258,codes[calcul_HS])))+SUM(COUNTIF(JF,$C249:$C258))*JFHS,sem)</f>
        <v>0</v>
      </c>
      <c r="Q260" s="40">
        <f t="array" ref="Q260">MIN(SUM(IF(ISNUMBER(Q249:Q258),Q249:Q258,SUMIF(codes[code],Q249:Q258,codes[calcul_HS])))+SUM(COUNTIF(JF,$C249:$C258))*JFHS,sem)</f>
        <v>0</v>
      </c>
      <c r="R260" s="40">
        <f t="array" ref="R260">MIN(SUM(IF(ISNUMBER(R249:R258),R249:R258,SUMIF(codes[code],R249:R258,codes[calcul_HS])))+SUM(COUNTIF(JF,$C249:$C258))*JFHS,sem)</f>
        <v>0</v>
      </c>
      <c r="S260" s="40">
        <f t="array" ref="S260">MIN(SUM(IF(ISNUMBER(S249:S258),S249:S258,SUMIF(codes[code],S249:S258,codes[calcul_HS])))+SUM(COUNTIF(JF,$C249:$C258))*JFHS,sem)</f>
        <v>0</v>
      </c>
      <c r="T260" s="47">
        <f t="shared" si="107"/>
        <v>0</v>
      </c>
    </row>
    <row r="261" spans="1:20" ht="13" thickBot="1" x14ac:dyDescent="0.3">
      <c r="A261" s="13">
        <f>IF(ISNUMBER(Tablo[[#This Row],[JOUR]]),DATE(YEAR(Tablo[[#This Row],[JOUR]]),MONTH(Tablo[[#This Row],[JOUR]])+1,0),A260)</f>
        <v>42886</v>
      </c>
      <c r="B261" s="14">
        <f>IF(ISNUMBER(Tablo[[#This Row],[JOUR]]),INT(MOD(INT((Tablo[[#This Row],[JOUR]]-2)/7)+3/5,52+5/28))+1,B260)</f>
        <v>20</v>
      </c>
      <c r="C261" s="36" t="s">
        <v>18</v>
      </c>
      <c r="D261" s="36"/>
      <c r="E261" s="41">
        <f t="array" ref="E261">MAX(0,SUM(IF(ISNUMBER(E249:E258),E249:E258,SUMIF(codes[code],E249:E258,codes[calcul_HS])))+SUM(COUNTIF(JF,$C249:$C258))*JFHS-sem)</f>
        <v>0</v>
      </c>
      <c r="F261" s="41">
        <f t="array" ref="F261">MAX(0,SUM(IF(ISNUMBER(F249:F258),F249:F258,SUMIF(codes[code],F249:F258,codes[calcul_HS])))+SUM(COUNTIF(JF,$C249:$C258))*JFHS-sem)</f>
        <v>0</v>
      </c>
      <c r="G261" s="41">
        <f t="array" ref="G261">MAX(0,SUM(IF(ISNUMBER(G249:G258),G249:G258,SUMIF(codes[code],G249:G258,codes[calcul_HS])))+SUM(COUNTIF(JF,$C249:$C258))*JFHS-sem)</f>
        <v>0</v>
      </c>
      <c r="H261" s="41">
        <f t="array" ref="H261">MAX(0,SUM(IF(ISNUMBER(H249:H258),H249:H258,SUMIF(codes[code],H249:H258,codes[calcul_HS])))+SUM(COUNTIF(JF,$C249:$C258))*JFHS-sem)</f>
        <v>0</v>
      </c>
      <c r="I261" s="41">
        <f t="array" ref="I261">MAX(0,SUM(IF(ISNUMBER(I249:I258),I249:I258,SUMIF(codes[code],I249:I258,codes[calcul_HS])))+SUM(COUNTIF(JF,$C249:$C258))*JFHS-sem)</f>
        <v>0</v>
      </c>
      <c r="J261" s="41">
        <f t="array" ref="J261">MAX(0,SUM(IF(ISNUMBER(J249:J258),J249:J258,SUMIF(codes[code],J249:J258,codes[calcul_HS])))+SUM(COUNTIF(JF,$C249:$C258))*JFHS-sem)</f>
        <v>0</v>
      </c>
      <c r="K261" s="41">
        <f t="array" ref="K261">MAX(0,SUM(IF(ISNUMBER(K249:K258),K249:K258,SUMIF(codes[code],K249:K258,codes[calcul_HS])))+SUM(COUNTIF(JF,$C249:$C258))*JFHS-sem)</f>
        <v>0</v>
      </c>
      <c r="L261" s="41">
        <f t="array" ref="L261">MAX(0,SUM(IF(ISNUMBER(L249:L258),L249:L258,SUMIF(codes[code],L249:L258,codes[calcul_HS])))+SUM(COUNTIF(JF,$C249:$C258))*JFHS-sem)</f>
        <v>0</v>
      </c>
      <c r="M261" s="41">
        <f t="array" ref="M261">MAX(0,SUM(IF(ISNUMBER(M249:M258),M249:M258,SUMIF(codes[code],M249:M258,codes[calcul_HS])))+SUM(COUNTIF(JF,$C249:$C258))*JFHS-sem)</f>
        <v>0</v>
      </c>
      <c r="N261" s="41">
        <f t="array" ref="N261">MAX(0,SUM(IF(ISNUMBER(N249:N258),N249:N258,SUMIF(codes[code],N249:N258,codes[calcul_HS])))+SUM(COUNTIF(JF,$C249:$C258))*JFHS-sem)</f>
        <v>0</v>
      </c>
      <c r="O261" s="41">
        <f t="array" ref="O261">MAX(0,SUM(IF(ISNUMBER(O249:O258),O249:O258,SUMIF(codes[code],O249:O258,codes[calcul_HS])))+SUM(COUNTIF(JF,$C249:$C258))*JFHS-sem)</f>
        <v>0</v>
      </c>
      <c r="P261" s="41">
        <f t="array" ref="P261">MAX(0,SUM(IF(ISNUMBER(P249:P258),P249:P258,SUMIF(codes[code],P249:P258,codes[calcul_HS])))+SUM(COUNTIF(JF,$C249:$C258))*JFHS-sem)</f>
        <v>0</v>
      </c>
      <c r="Q261" s="41">
        <f t="array" ref="Q261">MAX(0,SUM(IF(ISNUMBER(Q249:Q258),Q249:Q258,SUMIF(codes[code],Q249:Q258,codes[calcul_HS])))+SUM(COUNTIF(JF,$C249:$C258))*JFHS-sem)</f>
        <v>0</v>
      </c>
      <c r="R261" s="41">
        <f t="array" ref="R261">MAX(0,SUM(IF(ISNUMBER(R249:R258),R249:R258,SUMIF(codes[code],R249:R258,codes[calcul_HS])))+SUM(COUNTIF(JF,$C249:$C258))*JFHS-sem)</f>
        <v>0</v>
      </c>
      <c r="S261" s="41">
        <f t="array" ref="S261">MAX(0,SUM(IF(ISNUMBER(S249:S258),S249:S258,SUMIF(codes[code],S249:S258,codes[calcul_HS])))+SUM(COUNTIF(JF,$C249:$C258))*JFHS-sem)</f>
        <v>0</v>
      </c>
      <c r="T261" s="48">
        <f t="shared" si="107"/>
        <v>0</v>
      </c>
    </row>
    <row r="262" spans="1:20" x14ac:dyDescent="0.25">
      <c r="A262" s="11">
        <f>IF(ISNUMBER(Tablo[[#This Row],[JOUR]]),DATE(YEAR(Tablo[[#This Row],[JOUR]]),MONTH(Tablo[[#This Row],[JOUR]])+1,0),A261)</f>
        <v>42886</v>
      </c>
      <c r="B262" s="12">
        <f>IF(ISNUMBER(Tablo[[#This Row],[JOUR]]),INT(MOD(INT((Tablo[[#This Row],[JOUR]]-2)/7)+3/5,52+5/28))+1,B261)</f>
        <v>21</v>
      </c>
      <c r="C262" s="35">
        <f t="shared" ref="C262" si="108">C249+7</f>
        <v>42877</v>
      </c>
      <c r="D262" s="34" t="s">
        <v>55</v>
      </c>
      <c r="E262" s="54"/>
      <c r="F262" s="54"/>
      <c r="G262" s="54"/>
      <c r="H262" s="54"/>
      <c r="I262" s="54"/>
      <c r="J262" s="54"/>
      <c r="K262" s="54"/>
      <c r="L262" s="54"/>
      <c r="M262" s="54"/>
      <c r="N262" s="54"/>
      <c r="O262" s="54"/>
      <c r="P262" s="54"/>
      <c r="Q262" s="54"/>
      <c r="R262" s="54"/>
      <c r="S262" s="55"/>
      <c r="T262" s="56"/>
    </row>
    <row r="263" spans="1:20" x14ac:dyDescent="0.25">
      <c r="A263" s="11">
        <f>IF(ISNUMBER(Tablo[[#This Row],[JOUR]]),DATE(YEAR(Tablo[[#This Row],[JOUR]]),MONTH(Tablo[[#This Row],[JOUR]])+1,0),A262)</f>
        <v>42886</v>
      </c>
      <c r="B263" s="12">
        <f>IF(ISNUMBER(Tablo[[#This Row],[JOUR]]),INT(MOD(INT((Tablo[[#This Row],[JOUR]]-2)/7)+3/5,52+5/28))+1,B262)</f>
        <v>21</v>
      </c>
      <c r="C263" s="53"/>
      <c r="D263" s="53" t="s">
        <v>56</v>
      </c>
      <c r="E263" s="54"/>
      <c r="F263" s="54"/>
      <c r="G263" s="54"/>
      <c r="H263" s="54"/>
      <c r="I263" s="54"/>
      <c r="J263" s="54"/>
      <c r="K263" s="54"/>
      <c r="L263" s="54"/>
      <c r="M263" s="54"/>
      <c r="N263" s="54"/>
      <c r="O263" s="54"/>
      <c r="P263" s="54"/>
      <c r="Q263" s="54"/>
      <c r="R263" s="54"/>
      <c r="S263" s="55"/>
      <c r="T263" s="56"/>
    </row>
    <row r="264" spans="1:20" x14ac:dyDescent="0.25">
      <c r="A264" s="11">
        <f>IF(ISNUMBER(Tablo[[#This Row],[JOUR]]),DATE(YEAR(Tablo[[#This Row],[JOUR]]),MONTH(Tablo[[#This Row],[JOUR]])+1,0),A263)</f>
        <v>42886</v>
      </c>
      <c r="B264" s="12">
        <f>IF(ISNUMBER(Tablo[[#This Row],[JOUR]]),INT(MOD(INT((Tablo[[#This Row],[JOUR]]-2)/7)+3/5,52+5/28))+1,B263)</f>
        <v>21</v>
      </c>
      <c r="C264" s="35">
        <f t="shared" ref="C264" si="109">C262+1</f>
        <v>42878</v>
      </c>
      <c r="D264" s="35" t="s">
        <v>55</v>
      </c>
      <c r="E264" s="54"/>
      <c r="F264" s="54"/>
      <c r="G264" s="54"/>
      <c r="H264" s="54"/>
      <c r="I264" s="54"/>
      <c r="J264" s="54"/>
      <c r="K264" s="54"/>
      <c r="L264" s="54"/>
      <c r="M264" s="54"/>
      <c r="N264" s="54"/>
      <c r="O264" s="54"/>
      <c r="P264" s="54"/>
      <c r="Q264" s="54"/>
      <c r="R264" s="54"/>
      <c r="S264" s="55"/>
      <c r="T264" s="56"/>
    </row>
    <row r="265" spans="1:20" x14ac:dyDescent="0.25">
      <c r="A265" s="11">
        <f>IF(ISNUMBER(Tablo[[#This Row],[JOUR]]),DATE(YEAR(Tablo[[#This Row],[JOUR]]),MONTH(Tablo[[#This Row],[JOUR]])+1,0),A264)</f>
        <v>42886</v>
      </c>
      <c r="B265" s="12">
        <f>IF(ISNUMBER(Tablo[[#This Row],[JOUR]]),INT(MOD(INT((Tablo[[#This Row],[JOUR]]-2)/7)+3/5,52+5/28))+1,B264)</f>
        <v>21</v>
      </c>
      <c r="C265" s="53"/>
      <c r="D265" s="53" t="s">
        <v>56</v>
      </c>
      <c r="E265" s="54"/>
      <c r="F265" s="54"/>
      <c r="G265" s="54"/>
      <c r="H265" s="54"/>
      <c r="I265" s="54"/>
      <c r="J265" s="54"/>
      <c r="K265" s="54"/>
      <c r="L265" s="54"/>
      <c r="M265" s="54"/>
      <c r="N265" s="54"/>
      <c r="O265" s="54"/>
      <c r="P265" s="54"/>
      <c r="Q265" s="54"/>
      <c r="R265" s="54"/>
      <c r="S265" s="55"/>
      <c r="T265" s="56"/>
    </row>
    <row r="266" spans="1:20" x14ac:dyDescent="0.25">
      <c r="A266" s="11">
        <f>IF(ISNUMBER(Tablo[[#This Row],[JOUR]]),DATE(YEAR(Tablo[[#This Row],[JOUR]]),MONTH(Tablo[[#This Row],[JOUR]])+1,0),A265)</f>
        <v>42886</v>
      </c>
      <c r="B266" s="12">
        <f>IF(ISNUMBER(Tablo[[#This Row],[JOUR]]),INT(MOD(INT((Tablo[[#This Row],[JOUR]]-2)/7)+3/5,52+5/28))+1,B265)</f>
        <v>21</v>
      </c>
      <c r="C266" s="35">
        <f t="shared" ref="C266" si="110">C264+1</f>
        <v>42879</v>
      </c>
      <c r="D266" s="35" t="s">
        <v>55</v>
      </c>
      <c r="E266" s="54"/>
      <c r="F266" s="54"/>
      <c r="G266" s="54"/>
      <c r="H266" s="54"/>
      <c r="I266" s="54"/>
      <c r="J266" s="54"/>
      <c r="K266" s="54"/>
      <c r="L266" s="54"/>
      <c r="M266" s="54"/>
      <c r="N266" s="54"/>
      <c r="O266" s="54"/>
      <c r="P266" s="54"/>
      <c r="Q266" s="54"/>
      <c r="R266" s="54"/>
      <c r="S266" s="55"/>
      <c r="T266" s="56"/>
    </row>
    <row r="267" spans="1:20" x14ac:dyDescent="0.25">
      <c r="A267" s="11">
        <f>IF(ISNUMBER(Tablo[[#This Row],[JOUR]]),DATE(YEAR(Tablo[[#This Row],[JOUR]]),MONTH(Tablo[[#This Row],[JOUR]])+1,0),A266)</f>
        <v>42886</v>
      </c>
      <c r="B267" s="12">
        <f>IF(ISNUMBER(Tablo[[#This Row],[JOUR]]),INT(MOD(INT((Tablo[[#This Row],[JOUR]]-2)/7)+3/5,52+5/28))+1,B266)</f>
        <v>21</v>
      </c>
      <c r="C267" s="53"/>
      <c r="D267" s="53" t="s">
        <v>56</v>
      </c>
      <c r="E267" s="54"/>
      <c r="F267" s="54"/>
      <c r="G267" s="54"/>
      <c r="H267" s="54"/>
      <c r="I267" s="54"/>
      <c r="J267" s="54"/>
      <c r="K267" s="54"/>
      <c r="L267" s="54"/>
      <c r="M267" s="54"/>
      <c r="N267" s="54"/>
      <c r="O267" s="54"/>
      <c r="P267" s="54"/>
      <c r="Q267" s="54"/>
      <c r="R267" s="54"/>
      <c r="S267" s="55"/>
      <c r="T267" s="56"/>
    </row>
    <row r="268" spans="1:20" x14ac:dyDescent="0.25">
      <c r="A268" s="11">
        <f>IF(ISNUMBER(Tablo[[#This Row],[JOUR]]),DATE(YEAR(Tablo[[#This Row],[JOUR]]),MONTH(Tablo[[#This Row],[JOUR]])+1,0),A267)</f>
        <v>42886</v>
      </c>
      <c r="B268" s="12">
        <f>IF(ISNUMBER(Tablo[[#This Row],[JOUR]]),INT(MOD(INT((Tablo[[#This Row],[JOUR]]-2)/7)+3/5,52+5/28))+1,B267)</f>
        <v>21</v>
      </c>
      <c r="C268" s="35">
        <f t="shared" ref="C268" si="111">C266+1</f>
        <v>42880</v>
      </c>
      <c r="D268" s="35" t="s">
        <v>55</v>
      </c>
      <c r="E268" s="54"/>
      <c r="F268" s="54"/>
      <c r="G268" s="54"/>
      <c r="H268" s="54"/>
      <c r="I268" s="54"/>
      <c r="J268" s="54"/>
      <c r="K268" s="54"/>
      <c r="L268" s="54"/>
      <c r="M268" s="54"/>
      <c r="N268" s="54"/>
      <c r="O268" s="54"/>
      <c r="P268" s="54"/>
      <c r="Q268" s="54"/>
      <c r="R268" s="54"/>
      <c r="S268" s="55"/>
      <c r="T268" s="56"/>
    </row>
    <row r="269" spans="1:20" x14ac:dyDescent="0.25">
      <c r="A269" s="11">
        <f>IF(ISNUMBER(Tablo[[#This Row],[JOUR]]),DATE(YEAR(Tablo[[#This Row],[JOUR]]),MONTH(Tablo[[#This Row],[JOUR]])+1,0),A268)</f>
        <v>42886</v>
      </c>
      <c r="B269" s="12">
        <f>IF(ISNUMBER(Tablo[[#This Row],[JOUR]]),INT(MOD(INT((Tablo[[#This Row],[JOUR]]-2)/7)+3/5,52+5/28))+1,B268)</f>
        <v>21</v>
      </c>
      <c r="C269" s="53"/>
      <c r="D269" s="53" t="s">
        <v>56</v>
      </c>
      <c r="E269" s="54"/>
      <c r="F269" s="54"/>
      <c r="G269" s="54"/>
      <c r="H269" s="54"/>
      <c r="I269" s="54"/>
      <c r="J269" s="54"/>
      <c r="K269" s="54"/>
      <c r="L269" s="54"/>
      <c r="M269" s="54"/>
      <c r="N269" s="54"/>
      <c r="O269" s="54"/>
      <c r="P269" s="54"/>
      <c r="Q269" s="54"/>
      <c r="R269" s="54"/>
      <c r="S269" s="55"/>
      <c r="T269" s="56"/>
    </row>
    <row r="270" spans="1:20" x14ac:dyDescent="0.25">
      <c r="A270" s="11">
        <f>IF(ISNUMBER(Tablo[[#This Row],[JOUR]]),DATE(YEAR(Tablo[[#This Row],[JOUR]]),MONTH(Tablo[[#This Row],[JOUR]])+1,0),A269)</f>
        <v>42886</v>
      </c>
      <c r="B270" s="12">
        <f>IF(ISNUMBER(Tablo[[#This Row],[JOUR]]),INT(MOD(INT((Tablo[[#This Row],[JOUR]]-2)/7)+3/5,52+5/28))+1,B269)</f>
        <v>21</v>
      </c>
      <c r="C270" s="35">
        <f t="shared" ref="C270" si="112">C268+1</f>
        <v>42881</v>
      </c>
      <c r="D270" s="35" t="s">
        <v>55</v>
      </c>
      <c r="E270" s="54"/>
      <c r="F270" s="54"/>
      <c r="G270" s="54"/>
      <c r="H270" s="54"/>
      <c r="I270" s="54"/>
      <c r="J270" s="54"/>
      <c r="K270" s="54"/>
      <c r="L270" s="54"/>
      <c r="M270" s="54"/>
      <c r="N270" s="54"/>
      <c r="O270" s="54"/>
      <c r="P270" s="54"/>
      <c r="Q270" s="54"/>
      <c r="R270" s="54"/>
      <c r="S270" s="55"/>
      <c r="T270" s="56"/>
    </row>
    <row r="271" spans="1:20" x14ac:dyDescent="0.25">
      <c r="A271" s="11">
        <f>IF(ISNUMBER(Tablo[[#This Row],[JOUR]]),DATE(YEAR(Tablo[[#This Row],[JOUR]]),MONTH(Tablo[[#This Row],[JOUR]])+1,0),A270)</f>
        <v>42886</v>
      </c>
      <c r="B271" s="12">
        <f>IF(ISNUMBER(Tablo[[#This Row],[JOUR]]),INT(MOD(INT((Tablo[[#This Row],[JOUR]]-2)/7)+3/5,52+5/28))+1,B270)</f>
        <v>21</v>
      </c>
      <c r="C271" s="53"/>
      <c r="D271" s="53" t="s">
        <v>56</v>
      </c>
      <c r="E271" s="54"/>
      <c r="F271" s="54"/>
      <c r="G271" s="54"/>
      <c r="H271" s="54"/>
      <c r="I271" s="54"/>
      <c r="J271" s="54"/>
      <c r="K271" s="54"/>
      <c r="L271" s="54"/>
      <c r="M271" s="54"/>
      <c r="N271" s="54"/>
      <c r="O271" s="54"/>
      <c r="P271" s="54"/>
      <c r="Q271" s="54"/>
      <c r="R271" s="54"/>
      <c r="S271" s="55"/>
      <c r="T271" s="56"/>
    </row>
    <row r="272" spans="1:20" x14ac:dyDescent="0.25">
      <c r="A272" s="11">
        <f>IF(ISNUMBER(Tablo[[#This Row],[JOUR]]),DATE(YEAR(Tablo[[#This Row],[JOUR]]),MONTH(Tablo[[#This Row],[JOUR]])+1,0),A271)</f>
        <v>42886</v>
      </c>
      <c r="B272" s="12">
        <f>IF(ISNUMBER(Tablo[[#This Row],[JOUR]]),INT(MOD(INT((Tablo[[#This Row],[JOUR]]-2)/7)+3/5,52+5/28))+1,B271)</f>
        <v>21</v>
      </c>
      <c r="C272" s="35" t="s">
        <v>16</v>
      </c>
      <c r="D272" s="35"/>
      <c r="E272" s="40">
        <f t="array" ref="E272">SUM(IF(ISNUMBER(E262:E271),E262:E271,SUMIF(codes[code],E262:E271,codes[forfait])))+SUM(COUNTIF(JF,$C262:$C271))*JFHN</f>
        <v>7</v>
      </c>
      <c r="F272" s="40">
        <f t="array" ref="F272">SUM(IF(ISNUMBER(F262:F271),F262:F271,SUMIF(codes[code],F262:F271,codes[forfait])))+SUM(COUNTIF(JF,$C262:$C271))*JFHN</f>
        <v>7</v>
      </c>
      <c r="G272" s="40">
        <f t="array" ref="G272">SUM(IF(ISNUMBER(G262:G271),G262:G271,SUMIF(codes[code],G262:G271,codes[forfait])))+SUM(COUNTIF(JF,$C262:$C271))*JFHN</f>
        <v>7</v>
      </c>
      <c r="H272" s="40">
        <f t="array" ref="H272">SUM(IF(ISNUMBER(H262:H271),H262:H271,SUMIF(codes[code],H262:H271,codes[forfait])))+SUM(COUNTIF(JF,$C262:$C271))*JFHN</f>
        <v>7</v>
      </c>
      <c r="I272" s="40">
        <f t="array" ref="I272">SUM(IF(ISNUMBER(I262:I271),I262:I271,SUMIF(codes[code],I262:I271,codes[forfait])))+SUM(COUNTIF(JF,$C262:$C271))*JFHN</f>
        <v>7</v>
      </c>
      <c r="J272" s="40">
        <f t="array" ref="J272">SUM(IF(ISNUMBER(J262:J271),J262:J271,SUMIF(codes[code],J262:J271,codes[forfait])))+SUM(COUNTIF(JF,$C262:$C271))*JFHN</f>
        <v>7</v>
      </c>
      <c r="K272" s="40">
        <f t="array" ref="K272">SUM(IF(ISNUMBER(K262:K271),K262:K271,SUMIF(codes[code],K262:K271,codes[forfait])))+SUM(COUNTIF(JF,$C262:$C271))*JFHN</f>
        <v>7</v>
      </c>
      <c r="L272" s="40">
        <f t="array" ref="L272">SUM(IF(ISNUMBER(L262:L271),L262:L271,SUMIF(codes[code],L262:L271,codes[forfait])))+SUM(COUNTIF(JF,$C262:$C271))*JFHN</f>
        <v>7</v>
      </c>
      <c r="M272" s="40">
        <f t="array" ref="M272">SUM(IF(ISNUMBER(M262:M271),M262:M271,SUMIF(codes[code],M262:M271,codes[forfait])))+SUM(COUNTIF(JF,$C262:$C271))*JFHN</f>
        <v>7</v>
      </c>
      <c r="N272" s="40">
        <f t="array" ref="N272">SUM(IF(ISNUMBER(N262:N271),N262:N271,SUMIF(codes[code],N262:N271,codes[forfait])))+SUM(COUNTIF(JF,$C262:$C271))*JFHN</f>
        <v>7</v>
      </c>
      <c r="O272" s="40">
        <f t="array" ref="O272">SUM(IF(ISNUMBER(O262:O271),O262:O271,SUMIF(codes[code],O262:O271,codes[forfait])))+SUM(COUNTIF(JF,$C262:$C271))*JFHN</f>
        <v>7</v>
      </c>
      <c r="P272" s="40">
        <f t="array" ref="P272">SUM(IF(ISNUMBER(P262:P271),P262:P271,SUMIF(codes[code],P262:P271,codes[forfait])))+SUM(COUNTIF(JF,$C262:$C271))*JFHN</f>
        <v>7</v>
      </c>
      <c r="Q272" s="40">
        <f t="array" ref="Q272">SUM(IF(ISNUMBER(Q262:Q271),Q262:Q271,SUMIF(codes[code],Q262:Q271,codes[forfait])))+SUM(COUNTIF(JF,$C262:$C271))*JFHN</f>
        <v>7</v>
      </c>
      <c r="R272" s="40">
        <f t="array" ref="R272">SUM(IF(ISNUMBER(R262:R271),R262:R271,SUMIF(codes[code],R262:R271,codes[forfait])))+SUM(COUNTIF(JF,$C262:$C271))*JFHN</f>
        <v>7</v>
      </c>
      <c r="S272" s="40">
        <f t="array" ref="S272">SUM(IF(ISNUMBER(S262:S271),S262:S271,SUMIF(codes[code],S262:S271,codes[forfait])))+SUM(COUNTIF(JF,$C262:$C271))*JFHN</f>
        <v>7</v>
      </c>
      <c r="T272" s="47">
        <f t="shared" ref="T272:T274" si="113">SUM(E272:S272)</f>
        <v>105</v>
      </c>
    </row>
    <row r="273" spans="1:20" x14ac:dyDescent="0.25">
      <c r="A273" s="11">
        <f>IF(ISNUMBER(Tablo[[#This Row],[JOUR]]),DATE(YEAR(Tablo[[#This Row],[JOUR]]),MONTH(Tablo[[#This Row],[JOUR]])+1,0),A272)</f>
        <v>42886</v>
      </c>
      <c r="B273" s="12">
        <f>IF(ISNUMBER(Tablo[[#This Row],[JOUR]]),INT(MOD(INT((Tablo[[#This Row],[JOUR]]-2)/7)+3/5,52+5/28))+1,B272)</f>
        <v>21</v>
      </c>
      <c r="C273" s="35" t="s">
        <v>17</v>
      </c>
      <c r="D273" s="35"/>
      <c r="E273" s="40">
        <f t="array" ref="E273">MIN(SUM(IF(ISNUMBER(E262:E271),E262:E271,SUMIF(codes[code],E262:E271,codes[calcul_HS])))+SUM(COUNTIF(JF,$C262:$C271))*JFHS,sem)</f>
        <v>0</v>
      </c>
      <c r="F273" s="40">
        <f t="array" ref="F273">MIN(SUM(IF(ISNUMBER(F262:F271),F262:F271,SUMIF(codes[code],F262:F271,codes[calcul_HS])))+SUM(COUNTIF(JF,$C262:$C271))*JFHS,sem)</f>
        <v>0</v>
      </c>
      <c r="G273" s="40">
        <f t="array" ref="G273">MIN(SUM(IF(ISNUMBER(G262:G271),G262:G271,SUMIF(codes[code],G262:G271,codes[calcul_HS])))+SUM(COUNTIF(JF,$C262:$C271))*JFHS,sem)</f>
        <v>0</v>
      </c>
      <c r="H273" s="40">
        <f t="array" ref="H273">MIN(SUM(IF(ISNUMBER(H262:H271),H262:H271,SUMIF(codes[code],H262:H271,codes[calcul_HS])))+SUM(COUNTIF(JF,$C262:$C271))*JFHS,sem)</f>
        <v>0</v>
      </c>
      <c r="I273" s="40">
        <f t="array" ref="I273">MIN(SUM(IF(ISNUMBER(I262:I271),I262:I271,SUMIF(codes[code],I262:I271,codes[calcul_HS])))+SUM(COUNTIF(JF,$C262:$C271))*JFHS,sem)</f>
        <v>0</v>
      </c>
      <c r="J273" s="40">
        <f t="array" ref="J273">MIN(SUM(IF(ISNUMBER(J262:J271),J262:J271,SUMIF(codes[code],J262:J271,codes[calcul_HS])))+SUM(COUNTIF(JF,$C262:$C271))*JFHS,sem)</f>
        <v>0</v>
      </c>
      <c r="K273" s="40">
        <f t="array" ref="K273">MIN(SUM(IF(ISNUMBER(K262:K271),K262:K271,SUMIF(codes[code],K262:K271,codes[calcul_HS])))+SUM(COUNTIF(JF,$C262:$C271))*JFHS,sem)</f>
        <v>0</v>
      </c>
      <c r="L273" s="40">
        <f t="array" ref="L273">MIN(SUM(IF(ISNUMBER(L262:L271),L262:L271,SUMIF(codes[code],L262:L271,codes[calcul_HS])))+SUM(COUNTIF(JF,$C262:$C271))*JFHS,sem)</f>
        <v>0</v>
      </c>
      <c r="M273" s="40">
        <f t="array" ref="M273">MIN(SUM(IF(ISNUMBER(M262:M271),M262:M271,SUMIF(codes[code],M262:M271,codes[calcul_HS])))+SUM(COUNTIF(JF,$C262:$C271))*JFHS,sem)</f>
        <v>0</v>
      </c>
      <c r="N273" s="40">
        <f t="array" ref="N273">MIN(SUM(IF(ISNUMBER(N262:N271),N262:N271,SUMIF(codes[code],N262:N271,codes[calcul_HS])))+SUM(COUNTIF(JF,$C262:$C271))*JFHS,sem)</f>
        <v>0</v>
      </c>
      <c r="O273" s="40">
        <f t="array" ref="O273">MIN(SUM(IF(ISNUMBER(O262:O271),O262:O271,SUMIF(codes[code],O262:O271,codes[calcul_HS])))+SUM(COUNTIF(JF,$C262:$C271))*JFHS,sem)</f>
        <v>0</v>
      </c>
      <c r="P273" s="40">
        <f t="array" ref="P273">MIN(SUM(IF(ISNUMBER(P262:P271),P262:P271,SUMIF(codes[code],P262:P271,codes[calcul_HS])))+SUM(COUNTIF(JF,$C262:$C271))*JFHS,sem)</f>
        <v>0</v>
      </c>
      <c r="Q273" s="40">
        <f t="array" ref="Q273">MIN(SUM(IF(ISNUMBER(Q262:Q271),Q262:Q271,SUMIF(codes[code],Q262:Q271,codes[calcul_HS])))+SUM(COUNTIF(JF,$C262:$C271))*JFHS,sem)</f>
        <v>0</v>
      </c>
      <c r="R273" s="40">
        <f t="array" ref="R273">MIN(SUM(IF(ISNUMBER(R262:R271),R262:R271,SUMIF(codes[code],R262:R271,codes[calcul_HS])))+SUM(COUNTIF(JF,$C262:$C271))*JFHS,sem)</f>
        <v>0</v>
      </c>
      <c r="S273" s="40">
        <f t="array" ref="S273">MIN(SUM(IF(ISNUMBER(S262:S271),S262:S271,SUMIF(codes[code],S262:S271,codes[calcul_HS])))+SUM(COUNTIF(JF,$C262:$C271))*JFHS,sem)</f>
        <v>0</v>
      </c>
      <c r="T273" s="47">
        <f t="shared" si="113"/>
        <v>0</v>
      </c>
    </row>
    <row r="274" spans="1:20" ht="13" thickBot="1" x14ac:dyDescent="0.3">
      <c r="A274" s="13">
        <f>IF(ISNUMBER(Tablo[[#This Row],[JOUR]]),DATE(YEAR(Tablo[[#This Row],[JOUR]]),MONTH(Tablo[[#This Row],[JOUR]])+1,0),A273)</f>
        <v>42886</v>
      </c>
      <c r="B274" s="14">
        <f>IF(ISNUMBER(Tablo[[#This Row],[JOUR]]),INT(MOD(INT((Tablo[[#This Row],[JOUR]]-2)/7)+3/5,52+5/28))+1,B273)</f>
        <v>21</v>
      </c>
      <c r="C274" s="36" t="s">
        <v>18</v>
      </c>
      <c r="D274" s="36"/>
      <c r="E274" s="41">
        <f t="array" ref="E274">MAX(0,SUM(IF(ISNUMBER(E262:E271),E262:E271,SUMIF(codes[code],E262:E271,codes[calcul_HS])))+SUM(COUNTIF(JF,$C262:$C271))*JFHS-sem)</f>
        <v>0</v>
      </c>
      <c r="F274" s="41">
        <f t="array" ref="F274">MAX(0,SUM(IF(ISNUMBER(F262:F271),F262:F271,SUMIF(codes[code],F262:F271,codes[calcul_HS])))+SUM(COUNTIF(JF,$C262:$C271))*JFHS-sem)</f>
        <v>0</v>
      </c>
      <c r="G274" s="41">
        <f t="array" ref="G274">MAX(0,SUM(IF(ISNUMBER(G262:G271),G262:G271,SUMIF(codes[code],G262:G271,codes[calcul_HS])))+SUM(COUNTIF(JF,$C262:$C271))*JFHS-sem)</f>
        <v>0</v>
      </c>
      <c r="H274" s="41">
        <f t="array" ref="H274">MAX(0,SUM(IF(ISNUMBER(H262:H271),H262:H271,SUMIF(codes[code],H262:H271,codes[calcul_HS])))+SUM(COUNTIF(JF,$C262:$C271))*JFHS-sem)</f>
        <v>0</v>
      </c>
      <c r="I274" s="41">
        <f t="array" ref="I274">MAX(0,SUM(IF(ISNUMBER(I262:I271),I262:I271,SUMIF(codes[code],I262:I271,codes[calcul_HS])))+SUM(COUNTIF(JF,$C262:$C271))*JFHS-sem)</f>
        <v>0</v>
      </c>
      <c r="J274" s="41">
        <f t="array" ref="J274">MAX(0,SUM(IF(ISNUMBER(J262:J271),J262:J271,SUMIF(codes[code],J262:J271,codes[calcul_HS])))+SUM(COUNTIF(JF,$C262:$C271))*JFHS-sem)</f>
        <v>0</v>
      </c>
      <c r="K274" s="41">
        <f t="array" ref="K274">MAX(0,SUM(IF(ISNUMBER(K262:K271),K262:K271,SUMIF(codes[code],K262:K271,codes[calcul_HS])))+SUM(COUNTIF(JF,$C262:$C271))*JFHS-sem)</f>
        <v>0</v>
      </c>
      <c r="L274" s="41">
        <f t="array" ref="L274">MAX(0,SUM(IF(ISNUMBER(L262:L271),L262:L271,SUMIF(codes[code],L262:L271,codes[calcul_HS])))+SUM(COUNTIF(JF,$C262:$C271))*JFHS-sem)</f>
        <v>0</v>
      </c>
      <c r="M274" s="41">
        <f t="array" ref="M274">MAX(0,SUM(IF(ISNUMBER(M262:M271),M262:M271,SUMIF(codes[code],M262:M271,codes[calcul_HS])))+SUM(COUNTIF(JF,$C262:$C271))*JFHS-sem)</f>
        <v>0</v>
      </c>
      <c r="N274" s="41">
        <f t="array" ref="N274">MAX(0,SUM(IF(ISNUMBER(N262:N271),N262:N271,SUMIF(codes[code],N262:N271,codes[calcul_HS])))+SUM(COUNTIF(JF,$C262:$C271))*JFHS-sem)</f>
        <v>0</v>
      </c>
      <c r="O274" s="41">
        <f t="array" ref="O274">MAX(0,SUM(IF(ISNUMBER(O262:O271),O262:O271,SUMIF(codes[code],O262:O271,codes[calcul_HS])))+SUM(COUNTIF(JF,$C262:$C271))*JFHS-sem)</f>
        <v>0</v>
      </c>
      <c r="P274" s="41">
        <f t="array" ref="P274">MAX(0,SUM(IF(ISNUMBER(P262:P271),P262:P271,SUMIF(codes[code],P262:P271,codes[calcul_HS])))+SUM(COUNTIF(JF,$C262:$C271))*JFHS-sem)</f>
        <v>0</v>
      </c>
      <c r="Q274" s="41">
        <f t="array" ref="Q274">MAX(0,SUM(IF(ISNUMBER(Q262:Q271),Q262:Q271,SUMIF(codes[code],Q262:Q271,codes[calcul_HS])))+SUM(COUNTIF(JF,$C262:$C271))*JFHS-sem)</f>
        <v>0</v>
      </c>
      <c r="R274" s="41">
        <f t="array" ref="R274">MAX(0,SUM(IF(ISNUMBER(R262:R271),R262:R271,SUMIF(codes[code],R262:R271,codes[calcul_HS])))+SUM(COUNTIF(JF,$C262:$C271))*JFHS-sem)</f>
        <v>0</v>
      </c>
      <c r="S274" s="41">
        <f t="array" ref="S274">MAX(0,SUM(IF(ISNUMBER(S262:S271),S262:S271,SUMIF(codes[code],S262:S271,codes[calcul_HS])))+SUM(COUNTIF(JF,$C262:$C271))*JFHS-sem)</f>
        <v>0</v>
      </c>
      <c r="T274" s="48">
        <f t="shared" si="113"/>
        <v>0</v>
      </c>
    </row>
    <row r="275" spans="1:20" x14ac:dyDescent="0.25">
      <c r="A275" s="11">
        <f>IF(ISNUMBER(Tablo[[#This Row],[JOUR]]),DATE(YEAR(Tablo[[#This Row],[JOUR]]),MONTH(Tablo[[#This Row],[JOUR]])+1,0),A274)</f>
        <v>42886</v>
      </c>
      <c r="B275" s="12">
        <f>IF(ISNUMBER(Tablo[[#This Row],[JOUR]]),INT(MOD(INT((Tablo[[#This Row],[JOUR]]-2)/7)+3/5,52+5/28))+1,B274)</f>
        <v>22</v>
      </c>
      <c r="C275" s="35">
        <f t="shared" ref="C275" si="114">C262+7</f>
        <v>42884</v>
      </c>
      <c r="D275" s="34" t="s">
        <v>55</v>
      </c>
      <c r="E275" s="54"/>
      <c r="F275" s="54"/>
      <c r="G275" s="54"/>
      <c r="H275" s="54"/>
      <c r="I275" s="54"/>
      <c r="J275" s="54"/>
      <c r="K275" s="54"/>
      <c r="L275" s="54"/>
      <c r="M275" s="54"/>
      <c r="N275" s="54"/>
      <c r="O275" s="54"/>
      <c r="P275" s="54"/>
      <c r="Q275" s="54"/>
      <c r="R275" s="54"/>
      <c r="S275" s="55"/>
      <c r="T275" s="56"/>
    </row>
    <row r="276" spans="1:20" x14ac:dyDescent="0.25">
      <c r="A276" s="11">
        <f>IF(ISNUMBER(Tablo[[#This Row],[JOUR]]),DATE(YEAR(Tablo[[#This Row],[JOUR]]),MONTH(Tablo[[#This Row],[JOUR]])+1,0),A275)</f>
        <v>42886</v>
      </c>
      <c r="B276" s="12">
        <f>IF(ISNUMBER(Tablo[[#This Row],[JOUR]]),INT(MOD(INT((Tablo[[#This Row],[JOUR]]-2)/7)+3/5,52+5/28))+1,B275)</f>
        <v>22</v>
      </c>
      <c r="C276" s="53"/>
      <c r="D276" s="53" t="s">
        <v>56</v>
      </c>
      <c r="E276" s="54"/>
      <c r="F276" s="54"/>
      <c r="G276" s="54"/>
      <c r="H276" s="54"/>
      <c r="I276" s="54"/>
      <c r="J276" s="54"/>
      <c r="K276" s="54"/>
      <c r="L276" s="54"/>
      <c r="M276" s="54"/>
      <c r="N276" s="54"/>
      <c r="O276" s="54"/>
      <c r="P276" s="54"/>
      <c r="Q276" s="54"/>
      <c r="R276" s="54"/>
      <c r="S276" s="55"/>
      <c r="T276" s="56"/>
    </row>
    <row r="277" spans="1:20" x14ac:dyDescent="0.25">
      <c r="A277" s="11">
        <f>IF(ISNUMBER(Tablo[[#This Row],[JOUR]]),DATE(YEAR(Tablo[[#This Row],[JOUR]]),MONTH(Tablo[[#This Row],[JOUR]])+1,0),A276)</f>
        <v>42886</v>
      </c>
      <c r="B277" s="12">
        <f>IF(ISNUMBER(Tablo[[#This Row],[JOUR]]),INT(MOD(INT((Tablo[[#This Row],[JOUR]]-2)/7)+3/5,52+5/28))+1,B276)</f>
        <v>22</v>
      </c>
      <c r="C277" s="35">
        <f t="shared" ref="C277" si="115">C275+1</f>
        <v>42885</v>
      </c>
      <c r="D277" s="35" t="s">
        <v>55</v>
      </c>
      <c r="E277" s="54"/>
      <c r="F277" s="54"/>
      <c r="G277" s="54"/>
      <c r="H277" s="54"/>
      <c r="I277" s="54"/>
      <c r="J277" s="54"/>
      <c r="K277" s="54"/>
      <c r="L277" s="54"/>
      <c r="M277" s="54"/>
      <c r="N277" s="54"/>
      <c r="O277" s="54"/>
      <c r="P277" s="54"/>
      <c r="Q277" s="54"/>
      <c r="R277" s="54"/>
      <c r="S277" s="55"/>
      <c r="T277" s="56"/>
    </row>
    <row r="278" spans="1:20" x14ac:dyDescent="0.25">
      <c r="A278" s="11">
        <f>IF(ISNUMBER(Tablo[[#This Row],[JOUR]]),DATE(YEAR(Tablo[[#This Row],[JOUR]]),MONTH(Tablo[[#This Row],[JOUR]])+1,0),A277)</f>
        <v>42886</v>
      </c>
      <c r="B278" s="12">
        <f>IF(ISNUMBER(Tablo[[#This Row],[JOUR]]),INT(MOD(INT((Tablo[[#This Row],[JOUR]]-2)/7)+3/5,52+5/28))+1,B277)</f>
        <v>22</v>
      </c>
      <c r="C278" s="53"/>
      <c r="D278" s="53" t="s">
        <v>56</v>
      </c>
      <c r="E278" s="54"/>
      <c r="F278" s="54"/>
      <c r="G278" s="54"/>
      <c r="H278" s="54"/>
      <c r="I278" s="54"/>
      <c r="J278" s="54"/>
      <c r="K278" s="54"/>
      <c r="L278" s="54"/>
      <c r="M278" s="54"/>
      <c r="N278" s="54"/>
      <c r="O278" s="54"/>
      <c r="P278" s="54"/>
      <c r="Q278" s="54"/>
      <c r="R278" s="54"/>
      <c r="S278" s="55"/>
      <c r="T278" s="56"/>
    </row>
    <row r="279" spans="1:20" x14ac:dyDescent="0.25">
      <c r="A279" s="11">
        <f>IF(ISNUMBER(Tablo[[#This Row],[JOUR]]),DATE(YEAR(Tablo[[#This Row],[JOUR]]),MONTH(Tablo[[#This Row],[JOUR]])+1,0),A278)</f>
        <v>42886</v>
      </c>
      <c r="B279" s="12">
        <f>IF(ISNUMBER(Tablo[[#This Row],[JOUR]]),INT(MOD(INT((Tablo[[#This Row],[JOUR]]-2)/7)+3/5,52+5/28))+1,B278)</f>
        <v>22</v>
      </c>
      <c r="C279" s="35">
        <f t="shared" ref="C279" si="116">C277+1</f>
        <v>42886</v>
      </c>
      <c r="D279" s="35" t="s">
        <v>55</v>
      </c>
      <c r="E279" s="54"/>
      <c r="F279" s="54"/>
      <c r="G279" s="54"/>
      <c r="H279" s="54"/>
      <c r="I279" s="54"/>
      <c r="J279" s="54"/>
      <c r="K279" s="54"/>
      <c r="L279" s="54"/>
      <c r="M279" s="54"/>
      <c r="N279" s="54"/>
      <c r="O279" s="54"/>
      <c r="P279" s="54"/>
      <c r="Q279" s="54"/>
      <c r="R279" s="54"/>
      <c r="S279" s="55"/>
      <c r="T279" s="56"/>
    </row>
    <row r="280" spans="1:20" x14ac:dyDescent="0.25">
      <c r="A280" s="11">
        <f>IF(ISNUMBER(Tablo[[#This Row],[JOUR]]),DATE(YEAR(Tablo[[#This Row],[JOUR]]),MONTH(Tablo[[#This Row],[JOUR]])+1,0),A279)</f>
        <v>42886</v>
      </c>
      <c r="B280" s="12">
        <f>IF(ISNUMBER(Tablo[[#This Row],[JOUR]]),INT(MOD(INT((Tablo[[#This Row],[JOUR]]-2)/7)+3/5,52+5/28))+1,B279)</f>
        <v>22</v>
      </c>
      <c r="C280" s="53"/>
      <c r="D280" s="53" t="s">
        <v>56</v>
      </c>
      <c r="E280" s="54"/>
      <c r="F280" s="54"/>
      <c r="G280" s="54"/>
      <c r="H280" s="54"/>
      <c r="I280" s="54"/>
      <c r="J280" s="54"/>
      <c r="K280" s="54"/>
      <c r="L280" s="54"/>
      <c r="M280" s="54"/>
      <c r="N280" s="54"/>
      <c r="O280" s="54"/>
      <c r="P280" s="54"/>
      <c r="Q280" s="54"/>
      <c r="R280" s="54"/>
      <c r="S280" s="55"/>
      <c r="T280" s="56"/>
    </row>
    <row r="281" spans="1:20" x14ac:dyDescent="0.25">
      <c r="A281" s="11">
        <f>IF(ISNUMBER(Tablo[[#This Row],[JOUR]]),DATE(YEAR(Tablo[[#This Row],[JOUR]]),MONTH(Tablo[[#This Row],[JOUR]])+1,0),A280)</f>
        <v>42916</v>
      </c>
      <c r="B281" s="12">
        <f>IF(ISNUMBER(Tablo[[#This Row],[JOUR]]),INT(MOD(INT((Tablo[[#This Row],[JOUR]]-2)/7)+3/5,52+5/28))+1,B280)</f>
        <v>22</v>
      </c>
      <c r="C281" s="35">
        <f t="shared" ref="C281" si="117">C279+1</f>
        <v>42887</v>
      </c>
      <c r="D281" s="35" t="s">
        <v>55</v>
      </c>
      <c r="E281" s="54"/>
      <c r="F281" s="54"/>
      <c r="G281" s="54"/>
      <c r="H281" s="54"/>
      <c r="I281" s="54"/>
      <c r="J281" s="54"/>
      <c r="K281" s="54"/>
      <c r="L281" s="54"/>
      <c r="M281" s="54"/>
      <c r="N281" s="54"/>
      <c r="O281" s="54"/>
      <c r="P281" s="54"/>
      <c r="Q281" s="54"/>
      <c r="R281" s="54"/>
      <c r="S281" s="55"/>
      <c r="T281" s="56"/>
    </row>
    <row r="282" spans="1:20" x14ac:dyDescent="0.25">
      <c r="A282" s="11">
        <f>IF(ISNUMBER(Tablo[[#This Row],[JOUR]]),DATE(YEAR(Tablo[[#This Row],[JOUR]]),MONTH(Tablo[[#This Row],[JOUR]])+1,0),A281)</f>
        <v>42916</v>
      </c>
      <c r="B282" s="12">
        <f>IF(ISNUMBER(Tablo[[#This Row],[JOUR]]),INT(MOD(INT((Tablo[[#This Row],[JOUR]]-2)/7)+3/5,52+5/28))+1,B281)</f>
        <v>22</v>
      </c>
      <c r="C282" s="53"/>
      <c r="D282" s="53" t="s">
        <v>56</v>
      </c>
      <c r="E282" s="54"/>
      <c r="F282" s="54"/>
      <c r="G282" s="54"/>
      <c r="H282" s="54"/>
      <c r="I282" s="54"/>
      <c r="J282" s="54"/>
      <c r="K282" s="54"/>
      <c r="L282" s="54"/>
      <c r="M282" s="54"/>
      <c r="N282" s="54"/>
      <c r="O282" s="54"/>
      <c r="P282" s="54"/>
      <c r="Q282" s="54"/>
      <c r="R282" s="54"/>
      <c r="S282" s="55"/>
      <c r="T282" s="56"/>
    </row>
    <row r="283" spans="1:20" x14ac:dyDescent="0.25">
      <c r="A283" s="11">
        <f>IF(ISNUMBER(Tablo[[#This Row],[JOUR]]),DATE(YEAR(Tablo[[#This Row],[JOUR]]),MONTH(Tablo[[#This Row],[JOUR]])+1,0),A282)</f>
        <v>42916</v>
      </c>
      <c r="B283" s="12">
        <f>IF(ISNUMBER(Tablo[[#This Row],[JOUR]]),INT(MOD(INT((Tablo[[#This Row],[JOUR]]-2)/7)+3/5,52+5/28))+1,B282)</f>
        <v>22</v>
      </c>
      <c r="C283" s="35">
        <f t="shared" ref="C283" si="118">C281+1</f>
        <v>42888</v>
      </c>
      <c r="D283" s="35" t="s">
        <v>55</v>
      </c>
      <c r="E283" s="54"/>
      <c r="F283" s="54"/>
      <c r="G283" s="54"/>
      <c r="H283" s="54"/>
      <c r="I283" s="54"/>
      <c r="J283" s="54"/>
      <c r="K283" s="54"/>
      <c r="L283" s="54"/>
      <c r="M283" s="54"/>
      <c r="N283" s="54"/>
      <c r="O283" s="54"/>
      <c r="P283" s="54"/>
      <c r="Q283" s="54"/>
      <c r="R283" s="54"/>
      <c r="S283" s="55"/>
      <c r="T283" s="56"/>
    </row>
    <row r="284" spans="1:20" x14ac:dyDescent="0.25">
      <c r="A284" s="11">
        <f>IF(ISNUMBER(Tablo[[#This Row],[JOUR]]),DATE(YEAR(Tablo[[#This Row],[JOUR]]),MONTH(Tablo[[#This Row],[JOUR]])+1,0),A283)</f>
        <v>42916</v>
      </c>
      <c r="B284" s="12">
        <f>IF(ISNUMBER(Tablo[[#This Row],[JOUR]]),INT(MOD(INT((Tablo[[#This Row],[JOUR]]-2)/7)+3/5,52+5/28))+1,B283)</f>
        <v>22</v>
      </c>
      <c r="C284" s="53"/>
      <c r="D284" s="53" t="s">
        <v>56</v>
      </c>
      <c r="E284" s="54"/>
      <c r="F284" s="54"/>
      <c r="G284" s="54"/>
      <c r="H284" s="54"/>
      <c r="I284" s="54"/>
      <c r="J284" s="54"/>
      <c r="K284" s="54"/>
      <c r="L284" s="54"/>
      <c r="M284" s="54"/>
      <c r="N284" s="54"/>
      <c r="O284" s="54"/>
      <c r="P284" s="54"/>
      <c r="Q284" s="54"/>
      <c r="R284" s="54"/>
      <c r="S284" s="55"/>
      <c r="T284" s="56"/>
    </row>
    <row r="285" spans="1:20" x14ac:dyDescent="0.25">
      <c r="A285" s="11">
        <f>IF(ISNUMBER(Tablo[[#This Row],[JOUR]]),DATE(YEAR(Tablo[[#This Row],[JOUR]]),MONTH(Tablo[[#This Row],[JOUR]])+1,0),A284)</f>
        <v>42916</v>
      </c>
      <c r="B285" s="12">
        <f>IF(ISNUMBER(Tablo[[#This Row],[JOUR]]),INT(MOD(INT((Tablo[[#This Row],[JOUR]]-2)/7)+3/5,52+5/28))+1,B284)</f>
        <v>22</v>
      </c>
      <c r="C285" s="35" t="s">
        <v>16</v>
      </c>
      <c r="D285" s="35"/>
      <c r="E285" s="40">
        <f t="array" ref="E285">SUM(IF(ISNUMBER(E275:E284),E275:E284,SUMIF(codes[code],E275:E284,codes[forfait])))+SUM(COUNTIF(JF,$C275:$C284))*JFHN</f>
        <v>0</v>
      </c>
      <c r="F285" s="40">
        <f t="array" ref="F285">SUM(IF(ISNUMBER(F275:F284),F275:F284,SUMIF(codes[code],F275:F284,codes[forfait])))+SUM(COUNTIF(JF,$C275:$C284))*JFHN</f>
        <v>0</v>
      </c>
      <c r="G285" s="40">
        <f t="array" ref="G285">SUM(IF(ISNUMBER(G275:G284),G275:G284,SUMIF(codes[code],G275:G284,codes[forfait])))+SUM(COUNTIF(JF,$C275:$C284))*JFHN</f>
        <v>0</v>
      </c>
      <c r="H285" s="40">
        <f t="array" ref="H285">SUM(IF(ISNUMBER(H275:H284),H275:H284,SUMIF(codes[code],H275:H284,codes[forfait])))+SUM(COUNTIF(JF,$C275:$C284))*JFHN</f>
        <v>0</v>
      </c>
      <c r="I285" s="40">
        <f t="array" ref="I285">SUM(IF(ISNUMBER(I275:I284),I275:I284,SUMIF(codes[code],I275:I284,codes[forfait])))+SUM(COUNTIF(JF,$C275:$C284))*JFHN</f>
        <v>0</v>
      </c>
      <c r="J285" s="40">
        <f t="array" ref="J285">SUM(IF(ISNUMBER(J275:J284),J275:J284,SUMIF(codes[code],J275:J284,codes[forfait])))+SUM(COUNTIF(JF,$C275:$C284))*JFHN</f>
        <v>0</v>
      </c>
      <c r="K285" s="40">
        <f t="array" ref="K285">SUM(IF(ISNUMBER(K275:K284),K275:K284,SUMIF(codes[code],K275:K284,codes[forfait])))+SUM(COUNTIF(JF,$C275:$C284))*JFHN</f>
        <v>0</v>
      </c>
      <c r="L285" s="40">
        <f t="array" ref="L285">SUM(IF(ISNUMBER(L275:L284),L275:L284,SUMIF(codes[code],L275:L284,codes[forfait])))+SUM(COUNTIF(JF,$C275:$C284))*JFHN</f>
        <v>0</v>
      </c>
      <c r="M285" s="40">
        <f t="array" ref="M285">SUM(IF(ISNUMBER(M275:M284),M275:M284,SUMIF(codes[code],M275:M284,codes[forfait])))+SUM(COUNTIF(JF,$C275:$C284))*JFHN</f>
        <v>0</v>
      </c>
      <c r="N285" s="40">
        <f t="array" ref="N285">SUM(IF(ISNUMBER(N275:N284),N275:N284,SUMIF(codes[code],N275:N284,codes[forfait])))+SUM(COUNTIF(JF,$C275:$C284))*JFHN</f>
        <v>0</v>
      </c>
      <c r="O285" s="40">
        <f t="array" ref="O285">SUM(IF(ISNUMBER(O275:O284),O275:O284,SUMIF(codes[code],O275:O284,codes[forfait])))+SUM(COUNTIF(JF,$C275:$C284))*JFHN</f>
        <v>0</v>
      </c>
      <c r="P285" s="40">
        <f t="array" ref="P285">SUM(IF(ISNUMBER(P275:P284),P275:P284,SUMIF(codes[code],P275:P284,codes[forfait])))+SUM(COUNTIF(JF,$C275:$C284))*JFHN</f>
        <v>0</v>
      </c>
      <c r="Q285" s="40">
        <f t="array" ref="Q285">SUM(IF(ISNUMBER(Q275:Q284),Q275:Q284,SUMIF(codes[code],Q275:Q284,codes[forfait])))+SUM(COUNTIF(JF,$C275:$C284))*JFHN</f>
        <v>0</v>
      </c>
      <c r="R285" s="40">
        <f t="array" ref="R285">SUM(IF(ISNUMBER(R275:R284),R275:R284,SUMIF(codes[code],R275:R284,codes[forfait])))+SUM(COUNTIF(JF,$C275:$C284))*JFHN</f>
        <v>0</v>
      </c>
      <c r="S285" s="40">
        <f t="array" ref="S285">SUM(IF(ISNUMBER(S275:S284),S275:S284,SUMIF(codes[code],S275:S284,codes[forfait])))+SUM(COUNTIF(JF,$C275:$C284))*JFHN</f>
        <v>0</v>
      </c>
      <c r="T285" s="47">
        <f t="shared" ref="T285:T287" si="119">SUM(E285:S285)</f>
        <v>0</v>
      </c>
    </row>
    <row r="286" spans="1:20" x14ac:dyDescent="0.25">
      <c r="A286" s="11">
        <f>IF(ISNUMBER(Tablo[[#This Row],[JOUR]]),DATE(YEAR(Tablo[[#This Row],[JOUR]]),MONTH(Tablo[[#This Row],[JOUR]])+1,0),A285)</f>
        <v>42916</v>
      </c>
      <c r="B286" s="12">
        <f>IF(ISNUMBER(Tablo[[#This Row],[JOUR]]),INT(MOD(INT((Tablo[[#This Row],[JOUR]]-2)/7)+3/5,52+5/28))+1,B285)</f>
        <v>22</v>
      </c>
      <c r="C286" s="35" t="s">
        <v>17</v>
      </c>
      <c r="D286" s="35"/>
      <c r="E286" s="40">
        <f t="array" ref="E286">MIN(SUM(IF(ISNUMBER(E275:E284),E275:E284,SUMIF(codes[code],E275:E284,codes[calcul_HS])))+SUM(COUNTIF(JF,$C275:$C284))*JFHS,sem)</f>
        <v>0</v>
      </c>
      <c r="F286" s="40">
        <f t="array" ref="F286">MIN(SUM(IF(ISNUMBER(F275:F284),F275:F284,SUMIF(codes[code],F275:F284,codes[calcul_HS])))+SUM(COUNTIF(JF,$C275:$C284))*JFHS,sem)</f>
        <v>0</v>
      </c>
      <c r="G286" s="40">
        <f t="array" ref="G286">MIN(SUM(IF(ISNUMBER(G275:G284),G275:G284,SUMIF(codes[code],G275:G284,codes[calcul_HS])))+SUM(COUNTIF(JF,$C275:$C284))*JFHS,sem)</f>
        <v>0</v>
      </c>
      <c r="H286" s="40">
        <f t="array" ref="H286">MIN(SUM(IF(ISNUMBER(H275:H284),H275:H284,SUMIF(codes[code],H275:H284,codes[calcul_HS])))+SUM(COUNTIF(JF,$C275:$C284))*JFHS,sem)</f>
        <v>0</v>
      </c>
      <c r="I286" s="40">
        <f t="array" ref="I286">MIN(SUM(IF(ISNUMBER(I275:I284),I275:I284,SUMIF(codes[code],I275:I284,codes[calcul_HS])))+SUM(COUNTIF(JF,$C275:$C284))*JFHS,sem)</f>
        <v>0</v>
      </c>
      <c r="J286" s="40">
        <f t="array" ref="J286">MIN(SUM(IF(ISNUMBER(J275:J284),J275:J284,SUMIF(codes[code],J275:J284,codes[calcul_HS])))+SUM(COUNTIF(JF,$C275:$C284))*JFHS,sem)</f>
        <v>0</v>
      </c>
      <c r="K286" s="40">
        <f t="array" ref="K286">MIN(SUM(IF(ISNUMBER(K275:K284),K275:K284,SUMIF(codes[code],K275:K284,codes[calcul_HS])))+SUM(COUNTIF(JF,$C275:$C284))*JFHS,sem)</f>
        <v>0</v>
      </c>
      <c r="L286" s="40">
        <f t="array" ref="L286">MIN(SUM(IF(ISNUMBER(L275:L284),L275:L284,SUMIF(codes[code],L275:L284,codes[calcul_HS])))+SUM(COUNTIF(JF,$C275:$C284))*JFHS,sem)</f>
        <v>0</v>
      </c>
      <c r="M286" s="40">
        <f t="array" ref="M286">MIN(SUM(IF(ISNUMBER(M275:M284),M275:M284,SUMIF(codes[code],M275:M284,codes[calcul_HS])))+SUM(COUNTIF(JF,$C275:$C284))*JFHS,sem)</f>
        <v>0</v>
      </c>
      <c r="N286" s="40">
        <f t="array" ref="N286">MIN(SUM(IF(ISNUMBER(N275:N284),N275:N284,SUMIF(codes[code],N275:N284,codes[calcul_HS])))+SUM(COUNTIF(JF,$C275:$C284))*JFHS,sem)</f>
        <v>0</v>
      </c>
      <c r="O286" s="40">
        <f t="array" ref="O286">MIN(SUM(IF(ISNUMBER(O275:O284),O275:O284,SUMIF(codes[code],O275:O284,codes[calcul_HS])))+SUM(COUNTIF(JF,$C275:$C284))*JFHS,sem)</f>
        <v>0</v>
      </c>
      <c r="P286" s="40">
        <f t="array" ref="P286">MIN(SUM(IF(ISNUMBER(P275:P284),P275:P284,SUMIF(codes[code],P275:P284,codes[calcul_HS])))+SUM(COUNTIF(JF,$C275:$C284))*JFHS,sem)</f>
        <v>0</v>
      </c>
      <c r="Q286" s="40">
        <f t="array" ref="Q286">MIN(SUM(IF(ISNUMBER(Q275:Q284),Q275:Q284,SUMIF(codes[code],Q275:Q284,codes[calcul_HS])))+SUM(COUNTIF(JF,$C275:$C284))*JFHS,sem)</f>
        <v>0</v>
      </c>
      <c r="R286" s="40">
        <f t="array" ref="R286">MIN(SUM(IF(ISNUMBER(R275:R284),R275:R284,SUMIF(codes[code],R275:R284,codes[calcul_HS])))+SUM(COUNTIF(JF,$C275:$C284))*JFHS,sem)</f>
        <v>0</v>
      </c>
      <c r="S286" s="40">
        <f t="array" ref="S286">MIN(SUM(IF(ISNUMBER(S275:S284),S275:S284,SUMIF(codes[code],S275:S284,codes[calcul_HS])))+SUM(COUNTIF(JF,$C275:$C284))*JFHS,sem)</f>
        <v>0</v>
      </c>
      <c r="T286" s="47">
        <f t="shared" si="119"/>
        <v>0</v>
      </c>
    </row>
    <row r="287" spans="1:20" ht="13" thickBot="1" x14ac:dyDescent="0.3">
      <c r="A287" s="13">
        <f>IF(ISNUMBER(Tablo[[#This Row],[JOUR]]),DATE(YEAR(Tablo[[#This Row],[JOUR]]),MONTH(Tablo[[#This Row],[JOUR]])+1,0),A286)</f>
        <v>42916</v>
      </c>
      <c r="B287" s="14">
        <f>IF(ISNUMBER(Tablo[[#This Row],[JOUR]]),INT(MOD(INT((Tablo[[#This Row],[JOUR]]-2)/7)+3/5,52+5/28))+1,B286)</f>
        <v>22</v>
      </c>
      <c r="C287" s="36" t="s">
        <v>18</v>
      </c>
      <c r="D287" s="36"/>
      <c r="E287" s="41">
        <f t="array" ref="E287">MAX(0,SUM(IF(ISNUMBER(E275:E284),E275:E284,SUMIF(codes[code],E275:E284,codes[calcul_HS])))+SUM(COUNTIF(JF,$C275:$C284))*JFHS-sem)</f>
        <v>0</v>
      </c>
      <c r="F287" s="41">
        <f t="array" ref="F287">MAX(0,SUM(IF(ISNUMBER(F275:F284),F275:F284,SUMIF(codes[code],F275:F284,codes[calcul_HS])))+SUM(COUNTIF(JF,$C275:$C284))*JFHS-sem)</f>
        <v>0</v>
      </c>
      <c r="G287" s="41">
        <f t="array" ref="G287">MAX(0,SUM(IF(ISNUMBER(G275:G284),G275:G284,SUMIF(codes[code],G275:G284,codes[calcul_HS])))+SUM(COUNTIF(JF,$C275:$C284))*JFHS-sem)</f>
        <v>0</v>
      </c>
      <c r="H287" s="41">
        <f t="array" ref="H287">MAX(0,SUM(IF(ISNUMBER(H275:H284),H275:H284,SUMIF(codes[code],H275:H284,codes[calcul_HS])))+SUM(COUNTIF(JF,$C275:$C284))*JFHS-sem)</f>
        <v>0</v>
      </c>
      <c r="I287" s="41">
        <f t="array" ref="I287">MAX(0,SUM(IF(ISNUMBER(I275:I284),I275:I284,SUMIF(codes[code],I275:I284,codes[calcul_HS])))+SUM(COUNTIF(JF,$C275:$C284))*JFHS-sem)</f>
        <v>0</v>
      </c>
      <c r="J287" s="41">
        <f t="array" ref="J287">MAX(0,SUM(IF(ISNUMBER(J275:J284),J275:J284,SUMIF(codes[code],J275:J284,codes[calcul_HS])))+SUM(COUNTIF(JF,$C275:$C284))*JFHS-sem)</f>
        <v>0</v>
      </c>
      <c r="K287" s="41">
        <f t="array" ref="K287">MAX(0,SUM(IF(ISNUMBER(K275:K284),K275:K284,SUMIF(codes[code],K275:K284,codes[calcul_HS])))+SUM(COUNTIF(JF,$C275:$C284))*JFHS-sem)</f>
        <v>0</v>
      </c>
      <c r="L287" s="41">
        <f t="array" ref="L287">MAX(0,SUM(IF(ISNUMBER(L275:L284),L275:L284,SUMIF(codes[code],L275:L284,codes[calcul_HS])))+SUM(COUNTIF(JF,$C275:$C284))*JFHS-sem)</f>
        <v>0</v>
      </c>
      <c r="M287" s="41">
        <f t="array" ref="M287">MAX(0,SUM(IF(ISNUMBER(M275:M284),M275:M284,SUMIF(codes[code],M275:M284,codes[calcul_HS])))+SUM(COUNTIF(JF,$C275:$C284))*JFHS-sem)</f>
        <v>0</v>
      </c>
      <c r="N287" s="41">
        <f t="array" ref="N287">MAX(0,SUM(IF(ISNUMBER(N275:N284),N275:N284,SUMIF(codes[code],N275:N284,codes[calcul_HS])))+SUM(COUNTIF(JF,$C275:$C284))*JFHS-sem)</f>
        <v>0</v>
      </c>
      <c r="O287" s="41">
        <f t="array" ref="O287">MAX(0,SUM(IF(ISNUMBER(O275:O284),O275:O284,SUMIF(codes[code],O275:O284,codes[calcul_HS])))+SUM(COUNTIF(JF,$C275:$C284))*JFHS-sem)</f>
        <v>0</v>
      </c>
      <c r="P287" s="41">
        <f t="array" ref="P287">MAX(0,SUM(IF(ISNUMBER(P275:P284),P275:P284,SUMIF(codes[code],P275:P284,codes[calcul_HS])))+SUM(COUNTIF(JF,$C275:$C284))*JFHS-sem)</f>
        <v>0</v>
      </c>
      <c r="Q287" s="41">
        <f t="array" ref="Q287">MAX(0,SUM(IF(ISNUMBER(Q275:Q284),Q275:Q284,SUMIF(codes[code],Q275:Q284,codes[calcul_HS])))+SUM(COUNTIF(JF,$C275:$C284))*JFHS-sem)</f>
        <v>0</v>
      </c>
      <c r="R287" s="41">
        <f t="array" ref="R287">MAX(0,SUM(IF(ISNUMBER(R275:R284),R275:R284,SUMIF(codes[code],R275:R284,codes[calcul_HS])))+SUM(COUNTIF(JF,$C275:$C284))*JFHS-sem)</f>
        <v>0</v>
      </c>
      <c r="S287" s="41">
        <f t="array" ref="S287">MAX(0,SUM(IF(ISNUMBER(S275:S284),S275:S284,SUMIF(codes[code],S275:S284,codes[calcul_HS])))+SUM(COUNTIF(JF,$C275:$C284))*JFHS-sem)</f>
        <v>0</v>
      </c>
      <c r="T287" s="48">
        <f t="shared" si="119"/>
        <v>0</v>
      </c>
    </row>
    <row r="288" spans="1:20" x14ac:dyDescent="0.25">
      <c r="A288" s="11">
        <f>IF(ISNUMBER(Tablo[[#This Row],[JOUR]]),DATE(YEAR(Tablo[[#This Row],[JOUR]]),MONTH(Tablo[[#This Row],[JOUR]])+1,0),A287)</f>
        <v>42916</v>
      </c>
      <c r="B288" s="12">
        <f>IF(ISNUMBER(Tablo[[#This Row],[JOUR]]),INT(MOD(INT((Tablo[[#This Row],[JOUR]]-2)/7)+3/5,52+5/28))+1,B287)</f>
        <v>23</v>
      </c>
      <c r="C288" s="35">
        <f t="shared" ref="C288" si="120">C275+7</f>
        <v>42891</v>
      </c>
      <c r="D288" s="34" t="s">
        <v>55</v>
      </c>
      <c r="E288" s="54"/>
      <c r="F288" s="54"/>
      <c r="G288" s="54"/>
      <c r="H288" s="54"/>
      <c r="I288" s="54"/>
      <c r="J288" s="54"/>
      <c r="K288" s="54"/>
      <c r="L288" s="54"/>
      <c r="M288" s="54"/>
      <c r="N288" s="54"/>
      <c r="O288" s="54"/>
      <c r="P288" s="54"/>
      <c r="Q288" s="54"/>
      <c r="R288" s="54"/>
      <c r="S288" s="55"/>
      <c r="T288" s="56"/>
    </row>
    <row r="289" spans="1:20" x14ac:dyDescent="0.25">
      <c r="A289" s="11">
        <f>IF(ISNUMBER(Tablo[[#This Row],[JOUR]]),DATE(YEAR(Tablo[[#This Row],[JOUR]]),MONTH(Tablo[[#This Row],[JOUR]])+1,0),A288)</f>
        <v>42916</v>
      </c>
      <c r="B289" s="12">
        <f>IF(ISNUMBER(Tablo[[#This Row],[JOUR]]),INT(MOD(INT((Tablo[[#This Row],[JOUR]]-2)/7)+3/5,52+5/28))+1,B288)</f>
        <v>23</v>
      </c>
      <c r="C289" s="53"/>
      <c r="D289" s="53" t="s">
        <v>56</v>
      </c>
      <c r="E289" s="54"/>
      <c r="F289" s="54"/>
      <c r="G289" s="54"/>
      <c r="H289" s="54"/>
      <c r="I289" s="54"/>
      <c r="J289" s="54"/>
      <c r="K289" s="54"/>
      <c r="L289" s="54"/>
      <c r="M289" s="54"/>
      <c r="N289" s="54"/>
      <c r="O289" s="54"/>
      <c r="P289" s="54"/>
      <c r="Q289" s="54"/>
      <c r="R289" s="54"/>
      <c r="S289" s="55"/>
      <c r="T289" s="56"/>
    </row>
    <row r="290" spans="1:20" x14ac:dyDescent="0.25">
      <c r="A290" s="11">
        <f>IF(ISNUMBER(Tablo[[#This Row],[JOUR]]),DATE(YEAR(Tablo[[#This Row],[JOUR]]),MONTH(Tablo[[#This Row],[JOUR]])+1,0),A289)</f>
        <v>42916</v>
      </c>
      <c r="B290" s="12">
        <f>IF(ISNUMBER(Tablo[[#This Row],[JOUR]]),INT(MOD(INT((Tablo[[#This Row],[JOUR]]-2)/7)+3/5,52+5/28))+1,B289)</f>
        <v>23</v>
      </c>
      <c r="C290" s="35">
        <f t="shared" ref="C290" si="121">C288+1</f>
        <v>42892</v>
      </c>
      <c r="D290" s="35" t="s">
        <v>55</v>
      </c>
      <c r="E290" s="54"/>
      <c r="F290" s="54"/>
      <c r="G290" s="54"/>
      <c r="H290" s="54"/>
      <c r="I290" s="54"/>
      <c r="J290" s="54"/>
      <c r="K290" s="54"/>
      <c r="L290" s="54"/>
      <c r="M290" s="54"/>
      <c r="N290" s="54"/>
      <c r="O290" s="54"/>
      <c r="P290" s="54"/>
      <c r="Q290" s="54"/>
      <c r="R290" s="54"/>
      <c r="S290" s="55"/>
      <c r="T290" s="56"/>
    </row>
    <row r="291" spans="1:20" x14ac:dyDescent="0.25">
      <c r="A291" s="11">
        <f>IF(ISNUMBER(Tablo[[#This Row],[JOUR]]),DATE(YEAR(Tablo[[#This Row],[JOUR]]),MONTH(Tablo[[#This Row],[JOUR]])+1,0),A290)</f>
        <v>42916</v>
      </c>
      <c r="B291" s="12">
        <f>IF(ISNUMBER(Tablo[[#This Row],[JOUR]]),INT(MOD(INT((Tablo[[#This Row],[JOUR]]-2)/7)+3/5,52+5/28))+1,B290)</f>
        <v>23</v>
      </c>
      <c r="C291" s="53"/>
      <c r="D291" s="53" t="s">
        <v>56</v>
      </c>
      <c r="E291" s="54"/>
      <c r="F291" s="54"/>
      <c r="G291" s="54"/>
      <c r="H291" s="54"/>
      <c r="I291" s="54"/>
      <c r="J291" s="54"/>
      <c r="K291" s="54"/>
      <c r="L291" s="54"/>
      <c r="M291" s="54"/>
      <c r="N291" s="54"/>
      <c r="O291" s="54"/>
      <c r="P291" s="54"/>
      <c r="Q291" s="54"/>
      <c r="R291" s="54"/>
      <c r="S291" s="55"/>
      <c r="T291" s="56"/>
    </row>
    <row r="292" spans="1:20" x14ac:dyDescent="0.25">
      <c r="A292" s="11">
        <f>IF(ISNUMBER(Tablo[[#This Row],[JOUR]]),DATE(YEAR(Tablo[[#This Row],[JOUR]]),MONTH(Tablo[[#This Row],[JOUR]])+1,0),A291)</f>
        <v>42916</v>
      </c>
      <c r="B292" s="12">
        <f>IF(ISNUMBER(Tablo[[#This Row],[JOUR]]),INT(MOD(INT((Tablo[[#This Row],[JOUR]]-2)/7)+3/5,52+5/28))+1,B291)</f>
        <v>23</v>
      </c>
      <c r="C292" s="35">
        <f t="shared" ref="C292" si="122">C290+1</f>
        <v>42893</v>
      </c>
      <c r="D292" s="35" t="s">
        <v>55</v>
      </c>
      <c r="E292" s="54"/>
      <c r="F292" s="54"/>
      <c r="G292" s="54"/>
      <c r="H292" s="54"/>
      <c r="I292" s="54"/>
      <c r="J292" s="54"/>
      <c r="K292" s="54"/>
      <c r="L292" s="54"/>
      <c r="M292" s="54"/>
      <c r="N292" s="54"/>
      <c r="O292" s="54"/>
      <c r="P292" s="54"/>
      <c r="Q292" s="54"/>
      <c r="R292" s="54"/>
      <c r="S292" s="55"/>
      <c r="T292" s="56"/>
    </row>
    <row r="293" spans="1:20" x14ac:dyDescent="0.25">
      <c r="A293" s="11">
        <f>IF(ISNUMBER(Tablo[[#This Row],[JOUR]]),DATE(YEAR(Tablo[[#This Row],[JOUR]]),MONTH(Tablo[[#This Row],[JOUR]])+1,0),A292)</f>
        <v>42916</v>
      </c>
      <c r="B293" s="12">
        <f>IF(ISNUMBER(Tablo[[#This Row],[JOUR]]),INT(MOD(INT((Tablo[[#This Row],[JOUR]]-2)/7)+3/5,52+5/28))+1,B292)</f>
        <v>23</v>
      </c>
      <c r="C293" s="53"/>
      <c r="D293" s="53" t="s">
        <v>56</v>
      </c>
      <c r="E293" s="54"/>
      <c r="F293" s="54"/>
      <c r="G293" s="54"/>
      <c r="H293" s="54"/>
      <c r="I293" s="54"/>
      <c r="J293" s="54"/>
      <c r="K293" s="54"/>
      <c r="L293" s="54"/>
      <c r="M293" s="54"/>
      <c r="N293" s="54"/>
      <c r="O293" s="54"/>
      <c r="P293" s="54"/>
      <c r="Q293" s="54"/>
      <c r="R293" s="54"/>
      <c r="S293" s="55"/>
      <c r="T293" s="56"/>
    </row>
    <row r="294" spans="1:20" x14ac:dyDescent="0.25">
      <c r="A294" s="11">
        <f>IF(ISNUMBER(Tablo[[#This Row],[JOUR]]),DATE(YEAR(Tablo[[#This Row],[JOUR]]),MONTH(Tablo[[#This Row],[JOUR]])+1,0),A293)</f>
        <v>42916</v>
      </c>
      <c r="B294" s="12">
        <f>IF(ISNUMBER(Tablo[[#This Row],[JOUR]]),INT(MOD(INT((Tablo[[#This Row],[JOUR]]-2)/7)+3/5,52+5/28))+1,B293)</f>
        <v>23</v>
      </c>
      <c r="C294" s="35">
        <f t="shared" ref="C294" si="123">C292+1</f>
        <v>42894</v>
      </c>
      <c r="D294" s="35" t="s">
        <v>55</v>
      </c>
      <c r="E294" s="54"/>
      <c r="F294" s="54"/>
      <c r="G294" s="54"/>
      <c r="H294" s="54"/>
      <c r="I294" s="54"/>
      <c r="J294" s="54"/>
      <c r="K294" s="54"/>
      <c r="L294" s="54"/>
      <c r="M294" s="54"/>
      <c r="N294" s="54"/>
      <c r="O294" s="54"/>
      <c r="P294" s="54"/>
      <c r="Q294" s="54"/>
      <c r="R294" s="54"/>
      <c r="S294" s="55"/>
      <c r="T294" s="56"/>
    </row>
    <row r="295" spans="1:20" x14ac:dyDescent="0.25">
      <c r="A295" s="11">
        <f>IF(ISNUMBER(Tablo[[#This Row],[JOUR]]),DATE(YEAR(Tablo[[#This Row],[JOUR]]),MONTH(Tablo[[#This Row],[JOUR]])+1,0),A294)</f>
        <v>42916</v>
      </c>
      <c r="B295" s="12">
        <f>IF(ISNUMBER(Tablo[[#This Row],[JOUR]]),INT(MOD(INT((Tablo[[#This Row],[JOUR]]-2)/7)+3/5,52+5/28))+1,B294)</f>
        <v>23</v>
      </c>
      <c r="C295" s="53"/>
      <c r="D295" s="53" t="s">
        <v>56</v>
      </c>
      <c r="E295" s="54"/>
      <c r="F295" s="54"/>
      <c r="G295" s="54"/>
      <c r="H295" s="54"/>
      <c r="I295" s="54"/>
      <c r="J295" s="54"/>
      <c r="K295" s="54"/>
      <c r="L295" s="54"/>
      <c r="M295" s="54"/>
      <c r="N295" s="54"/>
      <c r="O295" s="54"/>
      <c r="P295" s="54"/>
      <c r="Q295" s="54"/>
      <c r="R295" s="54"/>
      <c r="S295" s="55"/>
      <c r="T295" s="56"/>
    </row>
    <row r="296" spans="1:20" x14ac:dyDescent="0.25">
      <c r="A296" s="11">
        <f>IF(ISNUMBER(Tablo[[#This Row],[JOUR]]),DATE(YEAR(Tablo[[#This Row],[JOUR]]),MONTH(Tablo[[#This Row],[JOUR]])+1,0),A295)</f>
        <v>42916</v>
      </c>
      <c r="B296" s="12">
        <f>IF(ISNUMBER(Tablo[[#This Row],[JOUR]]),INT(MOD(INT((Tablo[[#This Row],[JOUR]]-2)/7)+3/5,52+5/28))+1,B295)</f>
        <v>23</v>
      </c>
      <c r="C296" s="35">
        <f t="shared" ref="C296" si="124">C294+1</f>
        <v>42895</v>
      </c>
      <c r="D296" s="35" t="s">
        <v>55</v>
      </c>
      <c r="E296" s="54"/>
      <c r="F296" s="54"/>
      <c r="G296" s="54"/>
      <c r="H296" s="54"/>
      <c r="I296" s="54"/>
      <c r="J296" s="54"/>
      <c r="K296" s="54"/>
      <c r="L296" s="54"/>
      <c r="M296" s="54"/>
      <c r="N296" s="54"/>
      <c r="O296" s="54"/>
      <c r="P296" s="54"/>
      <c r="Q296" s="54"/>
      <c r="R296" s="54"/>
      <c r="S296" s="55"/>
      <c r="T296" s="56"/>
    </row>
    <row r="297" spans="1:20" x14ac:dyDescent="0.25">
      <c r="A297" s="11">
        <f>IF(ISNUMBER(Tablo[[#This Row],[JOUR]]),DATE(YEAR(Tablo[[#This Row],[JOUR]]),MONTH(Tablo[[#This Row],[JOUR]])+1,0),A296)</f>
        <v>42916</v>
      </c>
      <c r="B297" s="12">
        <f>IF(ISNUMBER(Tablo[[#This Row],[JOUR]]),INT(MOD(INT((Tablo[[#This Row],[JOUR]]-2)/7)+3/5,52+5/28))+1,B296)</f>
        <v>23</v>
      </c>
      <c r="C297" s="53"/>
      <c r="D297" s="53" t="s">
        <v>56</v>
      </c>
      <c r="E297" s="54"/>
      <c r="F297" s="54"/>
      <c r="G297" s="54"/>
      <c r="H297" s="54"/>
      <c r="I297" s="54"/>
      <c r="J297" s="54"/>
      <c r="K297" s="54"/>
      <c r="L297" s="54"/>
      <c r="M297" s="54"/>
      <c r="N297" s="54"/>
      <c r="O297" s="54"/>
      <c r="P297" s="54"/>
      <c r="Q297" s="54"/>
      <c r="R297" s="54"/>
      <c r="S297" s="55"/>
      <c r="T297" s="56"/>
    </row>
    <row r="298" spans="1:20" x14ac:dyDescent="0.25">
      <c r="A298" s="11">
        <f>IF(ISNUMBER(Tablo[[#This Row],[JOUR]]),DATE(YEAR(Tablo[[#This Row],[JOUR]]),MONTH(Tablo[[#This Row],[JOUR]])+1,0),A297)</f>
        <v>42916</v>
      </c>
      <c r="B298" s="12">
        <f>IF(ISNUMBER(Tablo[[#This Row],[JOUR]]),INT(MOD(INT((Tablo[[#This Row],[JOUR]]-2)/7)+3/5,52+5/28))+1,B297)</f>
        <v>23</v>
      </c>
      <c r="C298" s="35" t="s">
        <v>16</v>
      </c>
      <c r="D298" s="35"/>
      <c r="E298" s="40">
        <f t="array" ref="E298">SUM(IF(ISNUMBER(E288:E297),E288:E297,SUMIF(codes[code],E288:E297,codes[forfait])))+SUM(COUNTIF(JF,$C288:$C297))*JFHN</f>
        <v>7</v>
      </c>
      <c r="F298" s="40">
        <f t="array" ref="F298">SUM(IF(ISNUMBER(F288:F297),F288:F297,SUMIF(codes[code],F288:F297,codes[forfait])))+SUM(COUNTIF(JF,$C288:$C297))*JFHN</f>
        <v>7</v>
      </c>
      <c r="G298" s="40">
        <f t="array" ref="G298">SUM(IF(ISNUMBER(G288:G297),G288:G297,SUMIF(codes[code],G288:G297,codes[forfait])))+SUM(COUNTIF(JF,$C288:$C297))*JFHN</f>
        <v>7</v>
      </c>
      <c r="H298" s="40">
        <f t="array" ref="H298">SUM(IF(ISNUMBER(H288:H297),H288:H297,SUMIF(codes[code],H288:H297,codes[forfait])))+SUM(COUNTIF(JF,$C288:$C297))*JFHN</f>
        <v>7</v>
      </c>
      <c r="I298" s="40">
        <f t="array" ref="I298">SUM(IF(ISNUMBER(I288:I297),I288:I297,SUMIF(codes[code],I288:I297,codes[forfait])))+SUM(COUNTIF(JF,$C288:$C297))*JFHN</f>
        <v>7</v>
      </c>
      <c r="J298" s="40">
        <f t="array" ref="J298">SUM(IF(ISNUMBER(J288:J297),J288:J297,SUMIF(codes[code],J288:J297,codes[forfait])))+SUM(COUNTIF(JF,$C288:$C297))*JFHN</f>
        <v>7</v>
      </c>
      <c r="K298" s="40">
        <f t="array" ref="K298">SUM(IF(ISNUMBER(K288:K297),K288:K297,SUMIF(codes[code],K288:K297,codes[forfait])))+SUM(COUNTIF(JF,$C288:$C297))*JFHN</f>
        <v>7</v>
      </c>
      <c r="L298" s="40">
        <f t="array" ref="L298">SUM(IF(ISNUMBER(L288:L297),L288:L297,SUMIF(codes[code],L288:L297,codes[forfait])))+SUM(COUNTIF(JF,$C288:$C297))*JFHN</f>
        <v>7</v>
      </c>
      <c r="M298" s="40">
        <f t="array" ref="M298">SUM(IF(ISNUMBER(M288:M297),M288:M297,SUMIF(codes[code],M288:M297,codes[forfait])))+SUM(COUNTIF(JF,$C288:$C297))*JFHN</f>
        <v>7</v>
      </c>
      <c r="N298" s="40">
        <f t="array" ref="N298">SUM(IF(ISNUMBER(N288:N297),N288:N297,SUMIF(codes[code],N288:N297,codes[forfait])))+SUM(COUNTIF(JF,$C288:$C297))*JFHN</f>
        <v>7</v>
      </c>
      <c r="O298" s="40">
        <f t="array" ref="O298">SUM(IF(ISNUMBER(O288:O297),O288:O297,SUMIF(codes[code],O288:O297,codes[forfait])))+SUM(COUNTIF(JF,$C288:$C297))*JFHN</f>
        <v>7</v>
      </c>
      <c r="P298" s="40">
        <f t="array" ref="P298">SUM(IF(ISNUMBER(P288:P297),P288:P297,SUMIF(codes[code],P288:P297,codes[forfait])))+SUM(COUNTIF(JF,$C288:$C297))*JFHN</f>
        <v>7</v>
      </c>
      <c r="Q298" s="40">
        <f t="array" ref="Q298">SUM(IF(ISNUMBER(Q288:Q297),Q288:Q297,SUMIF(codes[code],Q288:Q297,codes[forfait])))+SUM(COUNTIF(JF,$C288:$C297))*JFHN</f>
        <v>7</v>
      </c>
      <c r="R298" s="40">
        <f t="array" ref="R298">SUM(IF(ISNUMBER(R288:R297),R288:R297,SUMIF(codes[code],R288:R297,codes[forfait])))+SUM(COUNTIF(JF,$C288:$C297))*JFHN</f>
        <v>7</v>
      </c>
      <c r="S298" s="40">
        <f t="array" ref="S298">SUM(IF(ISNUMBER(S288:S297),S288:S297,SUMIF(codes[code],S288:S297,codes[forfait])))+SUM(COUNTIF(JF,$C288:$C297))*JFHN</f>
        <v>7</v>
      </c>
      <c r="T298" s="47">
        <f t="shared" ref="T298:T300" si="125">SUM(E298:S298)</f>
        <v>105</v>
      </c>
    </row>
    <row r="299" spans="1:20" x14ac:dyDescent="0.25">
      <c r="A299" s="11">
        <f>IF(ISNUMBER(Tablo[[#This Row],[JOUR]]),DATE(YEAR(Tablo[[#This Row],[JOUR]]),MONTH(Tablo[[#This Row],[JOUR]])+1,0),A298)</f>
        <v>42916</v>
      </c>
      <c r="B299" s="12">
        <f>IF(ISNUMBER(Tablo[[#This Row],[JOUR]]),INT(MOD(INT((Tablo[[#This Row],[JOUR]]-2)/7)+3/5,52+5/28))+1,B298)</f>
        <v>23</v>
      </c>
      <c r="C299" s="35" t="s">
        <v>17</v>
      </c>
      <c r="D299" s="35"/>
      <c r="E299" s="40">
        <f t="array" ref="E299">MIN(SUM(IF(ISNUMBER(E288:E297),E288:E297,SUMIF(codes[code],E288:E297,codes[calcul_HS])))+SUM(COUNTIF(JF,$C288:$C297))*JFHS,sem)</f>
        <v>0</v>
      </c>
      <c r="F299" s="40">
        <f t="array" ref="F299">MIN(SUM(IF(ISNUMBER(F288:F297),F288:F297,SUMIF(codes[code],F288:F297,codes[calcul_HS])))+SUM(COUNTIF(JF,$C288:$C297))*JFHS,sem)</f>
        <v>0</v>
      </c>
      <c r="G299" s="40">
        <f t="array" ref="G299">MIN(SUM(IF(ISNUMBER(G288:G297),G288:G297,SUMIF(codes[code],G288:G297,codes[calcul_HS])))+SUM(COUNTIF(JF,$C288:$C297))*JFHS,sem)</f>
        <v>0</v>
      </c>
      <c r="H299" s="40">
        <f t="array" ref="H299">MIN(SUM(IF(ISNUMBER(H288:H297),H288:H297,SUMIF(codes[code],H288:H297,codes[calcul_HS])))+SUM(COUNTIF(JF,$C288:$C297))*JFHS,sem)</f>
        <v>0</v>
      </c>
      <c r="I299" s="40">
        <f t="array" ref="I299">MIN(SUM(IF(ISNUMBER(I288:I297),I288:I297,SUMIF(codes[code],I288:I297,codes[calcul_HS])))+SUM(COUNTIF(JF,$C288:$C297))*JFHS,sem)</f>
        <v>0</v>
      </c>
      <c r="J299" s="40">
        <f t="array" ref="J299">MIN(SUM(IF(ISNUMBER(J288:J297),J288:J297,SUMIF(codes[code],J288:J297,codes[calcul_HS])))+SUM(COUNTIF(JF,$C288:$C297))*JFHS,sem)</f>
        <v>0</v>
      </c>
      <c r="K299" s="40">
        <f t="array" ref="K299">MIN(SUM(IF(ISNUMBER(K288:K297),K288:K297,SUMIF(codes[code],K288:K297,codes[calcul_HS])))+SUM(COUNTIF(JF,$C288:$C297))*JFHS,sem)</f>
        <v>0</v>
      </c>
      <c r="L299" s="40">
        <f t="array" ref="L299">MIN(SUM(IF(ISNUMBER(L288:L297),L288:L297,SUMIF(codes[code],L288:L297,codes[calcul_HS])))+SUM(COUNTIF(JF,$C288:$C297))*JFHS,sem)</f>
        <v>0</v>
      </c>
      <c r="M299" s="40">
        <f t="array" ref="M299">MIN(SUM(IF(ISNUMBER(M288:M297),M288:M297,SUMIF(codes[code],M288:M297,codes[calcul_HS])))+SUM(COUNTIF(JF,$C288:$C297))*JFHS,sem)</f>
        <v>0</v>
      </c>
      <c r="N299" s="40">
        <f t="array" ref="N299">MIN(SUM(IF(ISNUMBER(N288:N297),N288:N297,SUMIF(codes[code],N288:N297,codes[calcul_HS])))+SUM(COUNTIF(JF,$C288:$C297))*JFHS,sem)</f>
        <v>0</v>
      </c>
      <c r="O299" s="40">
        <f t="array" ref="O299">MIN(SUM(IF(ISNUMBER(O288:O297),O288:O297,SUMIF(codes[code],O288:O297,codes[calcul_HS])))+SUM(COUNTIF(JF,$C288:$C297))*JFHS,sem)</f>
        <v>0</v>
      </c>
      <c r="P299" s="40">
        <f t="array" ref="P299">MIN(SUM(IF(ISNUMBER(P288:P297),P288:P297,SUMIF(codes[code],P288:P297,codes[calcul_HS])))+SUM(COUNTIF(JF,$C288:$C297))*JFHS,sem)</f>
        <v>0</v>
      </c>
      <c r="Q299" s="40">
        <f t="array" ref="Q299">MIN(SUM(IF(ISNUMBER(Q288:Q297),Q288:Q297,SUMIF(codes[code],Q288:Q297,codes[calcul_HS])))+SUM(COUNTIF(JF,$C288:$C297))*JFHS,sem)</f>
        <v>0</v>
      </c>
      <c r="R299" s="40">
        <f t="array" ref="R299">MIN(SUM(IF(ISNUMBER(R288:R297),R288:R297,SUMIF(codes[code],R288:R297,codes[calcul_HS])))+SUM(COUNTIF(JF,$C288:$C297))*JFHS,sem)</f>
        <v>0</v>
      </c>
      <c r="S299" s="40">
        <f t="array" ref="S299">MIN(SUM(IF(ISNUMBER(S288:S297),S288:S297,SUMIF(codes[code],S288:S297,codes[calcul_HS])))+SUM(COUNTIF(JF,$C288:$C297))*JFHS,sem)</f>
        <v>0</v>
      </c>
      <c r="T299" s="47">
        <f t="shared" si="125"/>
        <v>0</v>
      </c>
    </row>
    <row r="300" spans="1:20" ht="13" thickBot="1" x14ac:dyDescent="0.3">
      <c r="A300" s="13">
        <f>IF(ISNUMBER(Tablo[[#This Row],[JOUR]]),DATE(YEAR(Tablo[[#This Row],[JOUR]]),MONTH(Tablo[[#This Row],[JOUR]])+1,0),A299)</f>
        <v>42916</v>
      </c>
      <c r="B300" s="14">
        <f>IF(ISNUMBER(Tablo[[#This Row],[JOUR]]),INT(MOD(INT((Tablo[[#This Row],[JOUR]]-2)/7)+3/5,52+5/28))+1,B299)</f>
        <v>23</v>
      </c>
      <c r="C300" s="36" t="s">
        <v>18</v>
      </c>
      <c r="D300" s="36"/>
      <c r="E300" s="41">
        <f t="array" ref="E300">MAX(0,SUM(IF(ISNUMBER(E288:E297),E288:E297,SUMIF(codes[code],E288:E297,codes[calcul_HS])))+SUM(COUNTIF(JF,$C288:$C297))*JFHS-sem)</f>
        <v>0</v>
      </c>
      <c r="F300" s="41">
        <f t="array" ref="F300">MAX(0,SUM(IF(ISNUMBER(F288:F297),F288:F297,SUMIF(codes[code],F288:F297,codes[calcul_HS])))+SUM(COUNTIF(JF,$C288:$C297))*JFHS-sem)</f>
        <v>0</v>
      </c>
      <c r="G300" s="41">
        <f t="array" ref="G300">MAX(0,SUM(IF(ISNUMBER(G288:G297),G288:G297,SUMIF(codes[code],G288:G297,codes[calcul_HS])))+SUM(COUNTIF(JF,$C288:$C297))*JFHS-sem)</f>
        <v>0</v>
      </c>
      <c r="H300" s="41">
        <f t="array" ref="H300">MAX(0,SUM(IF(ISNUMBER(H288:H297),H288:H297,SUMIF(codes[code],H288:H297,codes[calcul_HS])))+SUM(COUNTIF(JF,$C288:$C297))*JFHS-sem)</f>
        <v>0</v>
      </c>
      <c r="I300" s="41">
        <f t="array" ref="I300">MAX(0,SUM(IF(ISNUMBER(I288:I297),I288:I297,SUMIF(codes[code],I288:I297,codes[calcul_HS])))+SUM(COUNTIF(JF,$C288:$C297))*JFHS-sem)</f>
        <v>0</v>
      </c>
      <c r="J300" s="41">
        <f t="array" ref="J300">MAX(0,SUM(IF(ISNUMBER(J288:J297),J288:J297,SUMIF(codes[code],J288:J297,codes[calcul_HS])))+SUM(COUNTIF(JF,$C288:$C297))*JFHS-sem)</f>
        <v>0</v>
      </c>
      <c r="K300" s="41">
        <f t="array" ref="K300">MAX(0,SUM(IF(ISNUMBER(K288:K297),K288:K297,SUMIF(codes[code],K288:K297,codes[calcul_HS])))+SUM(COUNTIF(JF,$C288:$C297))*JFHS-sem)</f>
        <v>0</v>
      </c>
      <c r="L300" s="41">
        <f t="array" ref="L300">MAX(0,SUM(IF(ISNUMBER(L288:L297),L288:L297,SUMIF(codes[code],L288:L297,codes[calcul_HS])))+SUM(COUNTIF(JF,$C288:$C297))*JFHS-sem)</f>
        <v>0</v>
      </c>
      <c r="M300" s="41">
        <f t="array" ref="M300">MAX(0,SUM(IF(ISNUMBER(M288:M297),M288:M297,SUMIF(codes[code],M288:M297,codes[calcul_HS])))+SUM(COUNTIF(JF,$C288:$C297))*JFHS-sem)</f>
        <v>0</v>
      </c>
      <c r="N300" s="41">
        <f t="array" ref="N300">MAX(0,SUM(IF(ISNUMBER(N288:N297),N288:N297,SUMIF(codes[code],N288:N297,codes[calcul_HS])))+SUM(COUNTIF(JF,$C288:$C297))*JFHS-sem)</f>
        <v>0</v>
      </c>
      <c r="O300" s="41">
        <f t="array" ref="O300">MAX(0,SUM(IF(ISNUMBER(O288:O297),O288:O297,SUMIF(codes[code],O288:O297,codes[calcul_HS])))+SUM(COUNTIF(JF,$C288:$C297))*JFHS-sem)</f>
        <v>0</v>
      </c>
      <c r="P300" s="41">
        <f t="array" ref="P300">MAX(0,SUM(IF(ISNUMBER(P288:P297),P288:P297,SUMIF(codes[code],P288:P297,codes[calcul_HS])))+SUM(COUNTIF(JF,$C288:$C297))*JFHS-sem)</f>
        <v>0</v>
      </c>
      <c r="Q300" s="41">
        <f t="array" ref="Q300">MAX(0,SUM(IF(ISNUMBER(Q288:Q297),Q288:Q297,SUMIF(codes[code],Q288:Q297,codes[calcul_HS])))+SUM(COUNTIF(JF,$C288:$C297))*JFHS-sem)</f>
        <v>0</v>
      </c>
      <c r="R300" s="41">
        <f t="array" ref="R300">MAX(0,SUM(IF(ISNUMBER(R288:R297),R288:R297,SUMIF(codes[code],R288:R297,codes[calcul_HS])))+SUM(COUNTIF(JF,$C288:$C297))*JFHS-sem)</f>
        <v>0</v>
      </c>
      <c r="S300" s="41">
        <f t="array" ref="S300">MAX(0,SUM(IF(ISNUMBER(S288:S297),S288:S297,SUMIF(codes[code],S288:S297,codes[calcul_HS])))+SUM(COUNTIF(JF,$C288:$C297))*JFHS-sem)</f>
        <v>0</v>
      </c>
      <c r="T300" s="48">
        <f t="shared" si="125"/>
        <v>0</v>
      </c>
    </row>
    <row r="301" spans="1:20" x14ac:dyDescent="0.25">
      <c r="A301" s="11">
        <f>IF(ISNUMBER(Tablo[[#This Row],[JOUR]]),DATE(YEAR(Tablo[[#This Row],[JOUR]]),MONTH(Tablo[[#This Row],[JOUR]])+1,0),A300)</f>
        <v>42916</v>
      </c>
      <c r="B301" s="12">
        <f>IF(ISNUMBER(Tablo[[#This Row],[JOUR]]),INT(MOD(INT((Tablo[[#This Row],[JOUR]]-2)/7)+3/5,52+5/28))+1,B300)</f>
        <v>24</v>
      </c>
      <c r="C301" s="35">
        <f t="shared" ref="C301" si="126">C288+7</f>
        <v>42898</v>
      </c>
      <c r="D301" s="34" t="s">
        <v>55</v>
      </c>
      <c r="E301" s="54"/>
      <c r="F301" s="54"/>
      <c r="G301" s="54"/>
      <c r="H301" s="54"/>
      <c r="I301" s="54"/>
      <c r="J301" s="54"/>
      <c r="K301" s="54"/>
      <c r="L301" s="54"/>
      <c r="M301" s="54"/>
      <c r="N301" s="54"/>
      <c r="O301" s="54"/>
      <c r="P301" s="54"/>
      <c r="Q301" s="54"/>
      <c r="R301" s="54"/>
      <c r="S301" s="55"/>
      <c r="T301" s="56"/>
    </row>
    <row r="302" spans="1:20" x14ac:dyDescent="0.25">
      <c r="A302" s="11">
        <f>IF(ISNUMBER(Tablo[[#This Row],[JOUR]]),DATE(YEAR(Tablo[[#This Row],[JOUR]]),MONTH(Tablo[[#This Row],[JOUR]])+1,0),A301)</f>
        <v>42916</v>
      </c>
      <c r="B302" s="12">
        <f>IF(ISNUMBER(Tablo[[#This Row],[JOUR]]),INT(MOD(INT((Tablo[[#This Row],[JOUR]]-2)/7)+3/5,52+5/28))+1,B301)</f>
        <v>24</v>
      </c>
      <c r="C302" s="53"/>
      <c r="D302" s="53" t="s">
        <v>56</v>
      </c>
      <c r="E302" s="54"/>
      <c r="F302" s="54"/>
      <c r="G302" s="54"/>
      <c r="H302" s="54"/>
      <c r="I302" s="54"/>
      <c r="J302" s="54"/>
      <c r="K302" s="54"/>
      <c r="L302" s="54"/>
      <c r="M302" s="54"/>
      <c r="N302" s="54"/>
      <c r="O302" s="54"/>
      <c r="P302" s="54"/>
      <c r="Q302" s="54"/>
      <c r="R302" s="54"/>
      <c r="S302" s="55"/>
      <c r="T302" s="56"/>
    </row>
    <row r="303" spans="1:20" x14ac:dyDescent="0.25">
      <c r="A303" s="11">
        <f>IF(ISNUMBER(Tablo[[#This Row],[JOUR]]),DATE(YEAR(Tablo[[#This Row],[JOUR]]),MONTH(Tablo[[#This Row],[JOUR]])+1,0),A302)</f>
        <v>42916</v>
      </c>
      <c r="B303" s="12">
        <f>IF(ISNUMBER(Tablo[[#This Row],[JOUR]]),INT(MOD(INT((Tablo[[#This Row],[JOUR]]-2)/7)+3/5,52+5/28))+1,B302)</f>
        <v>24</v>
      </c>
      <c r="C303" s="35">
        <f t="shared" ref="C303" si="127">C301+1</f>
        <v>42899</v>
      </c>
      <c r="D303" s="35" t="s">
        <v>55</v>
      </c>
      <c r="E303" s="54"/>
      <c r="F303" s="54"/>
      <c r="G303" s="54"/>
      <c r="H303" s="54"/>
      <c r="I303" s="54"/>
      <c r="J303" s="54"/>
      <c r="K303" s="54"/>
      <c r="L303" s="54"/>
      <c r="M303" s="54"/>
      <c r="N303" s="54"/>
      <c r="O303" s="54"/>
      <c r="P303" s="54"/>
      <c r="Q303" s="54"/>
      <c r="R303" s="54"/>
      <c r="S303" s="55"/>
      <c r="T303" s="56"/>
    </row>
    <row r="304" spans="1:20" x14ac:dyDescent="0.25">
      <c r="A304" s="11">
        <f>IF(ISNUMBER(Tablo[[#This Row],[JOUR]]),DATE(YEAR(Tablo[[#This Row],[JOUR]]),MONTH(Tablo[[#This Row],[JOUR]])+1,0),A303)</f>
        <v>42916</v>
      </c>
      <c r="B304" s="12">
        <f>IF(ISNUMBER(Tablo[[#This Row],[JOUR]]),INT(MOD(INT((Tablo[[#This Row],[JOUR]]-2)/7)+3/5,52+5/28))+1,B303)</f>
        <v>24</v>
      </c>
      <c r="C304" s="53"/>
      <c r="D304" s="53" t="s">
        <v>56</v>
      </c>
      <c r="E304" s="54"/>
      <c r="F304" s="54"/>
      <c r="G304" s="54"/>
      <c r="H304" s="54"/>
      <c r="I304" s="54"/>
      <c r="J304" s="54"/>
      <c r="K304" s="54"/>
      <c r="L304" s="54"/>
      <c r="M304" s="54"/>
      <c r="N304" s="54"/>
      <c r="O304" s="54"/>
      <c r="P304" s="54"/>
      <c r="Q304" s="54"/>
      <c r="R304" s="54"/>
      <c r="S304" s="55"/>
      <c r="T304" s="56"/>
    </row>
    <row r="305" spans="1:20" x14ac:dyDescent="0.25">
      <c r="A305" s="11">
        <f>IF(ISNUMBER(Tablo[[#This Row],[JOUR]]),DATE(YEAR(Tablo[[#This Row],[JOUR]]),MONTH(Tablo[[#This Row],[JOUR]])+1,0),A304)</f>
        <v>42916</v>
      </c>
      <c r="B305" s="12">
        <f>IF(ISNUMBER(Tablo[[#This Row],[JOUR]]),INT(MOD(INT((Tablo[[#This Row],[JOUR]]-2)/7)+3/5,52+5/28))+1,B304)</f>
        <v>24</v>
      </c>
      <c r="C305" s="35">
        <f t="shared" ref="C305" si="128">C303+1</f>
        <v>42900</v>
      </c>
      <c r="D305" s="35" t="s">
        <v>55</v>
      </c>
      <c r="E305" s="54"/>
      <c r="F305" s="54"/>
      <c r="G305" s="54"/>
      <c r="H305" s="54"/>
      <c r="I305" s="54"/>
      <c r="J305" s="54"/>
      <c r="K305" s="54"/>
      <c r="L305" s="54"/>
      <c r="M305" s="54"/>
      <c r="N305" s="54"/>
      <c r="O305" s="54"/>
      <c r="P305" s="54"/>
      <c r="Q305" s="54"/>
      <c r="R305" s="54"/>
      <c r="S305" s="55"/>
      <c r="T305" s="56"/>
    </row>
    <row r="306" spans="1:20" x14ac:dyDescent="0.25">
      <c r="A306" s="11">
        <f>IF(ISNUMBER(Tablo[[#This Row],[JOUR]]),DATE(YEAR(Tablo[[#This Row],[JOUR]]),MONTH(Tablo[[#This Row],[JOUR]])+1,0),A305)</f>
        <v>42916</v>
      </c>
      <c r="B306" s="12">
        <f>IF(ISNUMBER(Tablo[[#This Row],[JOUR]]),INT(MOD(INT((Tablo[[#This Row],[JOUR]]-2)/7)+3/5,52+5/28))+1,B305)</f>
        <v>24</v>
      </c>
      <c r="C306" s="53"/>
      <c r="D306" s="53" t="s">
        <v>56</v>
      </c>
      <c r="E306" s="54"/>
      <c r="F306" s="54"/>
      <c r="G306" s="54"/>
      <c r="H306" s="54"/>
      <c r="I306" s="54"/>
      <c r="J306" s="54"/>
      <c r="K306" s="54"/>
      <c r="L306" s="54"/>
      <c r="M306" s="54"/>
      <c r="N306" s="54"/>
      <c r="O306" s="54"/>
      <c r="P306" s="54"/>
      <c r="Q306" s="54"/>
      <c r="R306" s="54"/>
      <c r="S306" s="55"/>
      <c r="T306" s="56"/>
    </row>
    <row r="307" spans="1:20" x14ac:dyDescent="0.25">
      <c r="A307" s="11">
        <f>IF(ISNUMBER(Tablo[[#This Row],[JOUR]]),DATE(YEAR(Tablo[[#This Row],[JOUR]]),MONTH(Tablo[[#This Row],[JOUR]])+1,0),A306)</f>
        <v>42916</v>
      </c>
      <c r="B307" s="12">
        <f>IF(ISNUMBER(Tablo[[#This Row],[JOUR]]),INT(MOD(INT((Tablo[[#This Row],[JOUR]]-2)/7)+3/5,52+5/28))+1,B306)</f>
        <v>24</v>
      </c>
      <c r="C307" s="35">
        <f t="shared" ref="C307" si="129">C305+1</f>
        <v>42901</v>
      </c>
      <c r="D307" s="35" t="s">
        <v>55</v>
      </c>
      <c r="E307" s="54"/>
      <c r="F307" s="54"/>
      <c r="G307" s="54"/>
      <c r="H307" s="54"/>
      <c r="I307" s="54"/>
      <c r="J307" s="54"/>
      <c r="K307" s="54"/>
      <c r="L307" s="54"/>
      <c r="M307" s="54"/>
      <c r="N307" s="54"/>
      <c r="O307" s="54"/>
      <c r="P307" s="54"/>
      <c r="Q307" s="54"/>
      <c r="R307" s="54"/>
      <c r="S307" s="55"/>
      <c r="T307" s="56"/>
    </row>
    <row r="308" spans="1:20" x14ac:dyDescent="0.25">
      <c r="A308" s="11">
        <f>IF(ISNUMBER(Tablo[[#This Row],[JOUR]]),DATE(YEAR(Tablo[[#This Row],[JOUR]]),MONTH(Tablo[[#This Row],[JOUR]])+1,0),A307)</f>
        <v>42916</v>
      </c>
      <c r="B308" s="12">
        <f>IF(ISNUMBER(Tablo[[#This Row],[JOUR]]),INT(MOD(INT((Tablo[[#This Row],[JOUR]]-2)/7)+3/5,52+5/28))+1,B307)</f>
        <v>24</v>
      </c>
      <c r="C308" s="53"/>
      <c r="D308" s="53" t="s">
        <v>56</v>
      </c>
      <c r="E308" s="54"/>
      <c r="F308" s="54"/>
      <c r="G308" s="54"/>
      <c r="H308" s="54"/>
      <c r="I308" s="54"/>
      <c r="J308" s="54"/>
      <c r="K308" s="54"/>
      <c r="L308" s="54"/>
      <c r="M308" s="54"/>
      <c r="N308" s="54"/>
      <c r="O308" s="54"/>
      <c r="P308" s="54"/>
      <c r="Q308" s="54"/>
      <c r="R308" s="54"/>
      <c r="S308" s="55"/>
      <c r="T308" s="56"/>
    </row>
    <row r="309" spans="1:20" x14ac:dyDescent="0.25">
      <c r="A309" s="11">
        <f>IF(ISNUMBER(Tablo[[#This Row],[JOUR]]),DATE(YEAR(Tablo[[#This Row],[JOUR]]),MONTH(Tablo[[#This Row],[JOUR]])+1,0),A308)</f>
        <v>42916</v>
      </c>
      <c r="B309" s="12">
        <f>IF(ISNUMBER(Tablo[[#This Row],[JOUR]]),INT(MOD(INT((Tablo[[#This Row],[JOUR]]-2)/7)+3/5,52+5/28))+1,B308)</f>
        <v>24</v>
      </c>
      <c r="C309" s="35">
        <f t="shared" ref="C309" si="130">C307+1</f>
        <v>42902</v>
      </c>
      <c r="D309" s="35" t="s">
        <v>55</v>
      </c>
      <c r="E309" s="54"/>
      <c r="F309" s="54"/>
      <c r="G309" s="54"/>
      <c r="H309" s="54"/>
      <c r="I309" s="54"/>
      <c r="J309" s="54"/>
      <c r="K309" s="54"/>
      <c r="L309" s="54"/>
      <c r="M309" s="54"/>
      <c r="N309" s="54"/>
      <c r="O309" s="54"/>
      <c r="P309" s="54"/>
      <c r="Q309" s="54"/>
      <c r="R309" s="54"/>
      <c r="S309" s="55"/>
      <c r="T309" s="56"/>
    </row>
    <row r="310" spans="1:20" x14ac:dyDescent="0.25">
      <c r="A310" s="11">
        <f>IF(ISNUMBER(Tablo[[#This Row],[JOUR]]),DATE(YEAR(Tablo[[#This Row],[JOUR]]),MONTH(Tablo[[#This Row],[JOUR]])+1,0),A309)</f>
        <v>42916</v>
      </c>
      <c r="B310" s="12">
        <f>IF(ISNUMBER(Tablo[[#This Row],[JOUR]]),INT(MOD(INT((Tablo[[#This Row],[JOUR]]-2)/7)+3/5,52+5/28))+1,B309)</f>
        <v>24</v>
      </c>
      <c r="C310" s="53"/>
      <c r="D310" s="53" t="s">
        <v>56</v>
      </c>
      <c r="E310" s="54"/>
      <c r="F310" s="54"/>
      <c r="G310" s="54"/>
      <c r="H310" s="54"/>
      <c r="I310" s="54"/>
      <c r="J310" s="54"/>
      <c r="K310" s="54"/>
      <c r="L310" s="54"/>
      <c r="M310" s="54"/>
      <c r="N310" s="54"/>
      <c r="O310" s="54"/>
      <c r="P310" s="54"/>
      <c r="Q310" s="54"/>
      <c r="R310" s="54"/>
      <c r="S310" s="55"/>
      <c r="T310" s="56"/>
    </row>
    <row r="311" spans="1:20" x14ac:dyDescent="0.25">
      <c r="A311" s="11">
        <f>IF(ISNUMBER(Tablo[[#This Row],[JOUR]]),DATE(YEAR(Tablo[[#This Row],[JOUR]]),MONTH(Tablo[[#This Row],[JOUR]])+1,0),A310)</f>
        <v>42916</v>
      </c>
      <c r="B311" s="12">
        <f>IF(ISNUMBER(Tablo[[#This Row],[JOUR]]),INT(MOD(INT((Tablo[[#This Row],[JOUR]]-2)/7)+3/5,52+5/28))+1,B310)</f>
        <v>24</v>
      </c>
      <c r="C311" s="35" t="s">
        <v>16</v>
      </c>
      <c r="D311" s="35"/>
      <c r="E311" s="40">
        <f t="array" ref="E311">SUM(IF(ISNUMBER(E301:E310),E301:E310,SUMIF(codes[code],E301:E310,codes[forfait])))+SUM(COUNTIF(JF,$C301:$C310))*JFHN</f>
        <v>0</v>
      </c>
      <c r="F311" s="40">
        <f t="array" ref="F311">SUM(IF(ISNUMBER(F301:F310),F301:F310,SUMIF(codes[code],F301:F310,codes[forfait])))+SUM(COUNTIF(JF,$C301:$C310))*JFHN</f>
        <v>0</v>
      </c>
      <c r="G311" s="40">
        <f t="array" ref="G311">SUM(IF(ISNUMBER(G301:G310),G301:G310,SUMIF(codes[code],G301:G310,codes[forfait])))+SUM(COUNTIF(JF,$C301:$C310))*JFHN</f>
        <v>0</v>
      </c>
      <c r="H311" s="40">
        <f t="array" ref="H311">SUM(IF(ISNUMBER(H301:H310),H301:H310,SUMIF(codes[code],H301:H310,codes[forfait])))+SUM(COUNTIF(JF,$C301:$C310))*JFHN</f>
        <v>0</v>
      </c>
      <c r="I311" s="40">
        <f t="array" ref="I311">SUM(IF(ISNUMBER(I301:I310),I301:I310,SUMIF(codes[code],I301:I310,codes[forfait])))+SUM(COUNTIF(JF,$C301:$C310))*JFHN</f>
        <v>0</v>
      </c>
      <c r="J311" s="40">
        <f t="array" ref="J311">SUM(IF(ISNUMBER(J301:J310),J301:J310,SUMIF(codes[code],J301:J310,codes[forfait])))+SUM(COUNTIF(JF,$C301:$C310))*JFHN</f>
        <v>0</v>
      </c>
      <c r="K311" s="40">
        <f t="array" ref="K311">SUM(IF(ISNUMBER(K301:K310),K301:K310,SUMIF(codes[code],K301:K310,codes[forfait])))+SUM(COUNTIF(JF,$C301:$C310))*JFHN</f>
        <v>0</v>
      </c>
      <c r="L311" s="40">
        <f t="array" ref="L311">SUM(IF(ISNUMBER(L301:L310),L301:L310,SUMIF(codes[code],L301:L310,codes[forfait])))+SUM(COUNTIF(JF,$C301:$C310))*JFHN</f>
        <v>0</v>
      </c>
      <c r="M311" s="40">
        <f t="array" ref="M311">SUM(IF(ISNUMBER(M301:M310),M301:M310,SUMIF(codes[code],M301:M310,codes[forfait])))+SUM(COUNTIF(JF,$C301:$C310))*JFHN</f>
        <v>0</v>
      </c>
      <c r="N311" s="40">
        <f t="array" ref="N311">SUM(IF(ISNUMBER(N301:N310),N301:N310,SUMIF(codes[code],N301:N310,codes[forfait])))+SUM(COUNTIF(JF,$C301:$C310))*JFHN</f>
        <v>0</v>
      </c>
      <c r="O311" s="40">
        <f t="array" ref="O311">SUM(IF(ISNUMBER(O301:O310),O301:O310,SUMIF(codes[code],O301:O310,codes[forfait])))+SUM(COUNTIF(JF,$C301:$C310))*JFHN</f>
        <v>0</v>
      </c>
      <c r="P311" s="40">
        <f t="array" ref="P311">SUM(IF(ISNUMBER(P301:P310),P301:P310,SUMIF(codes[code],P301:P310,codes[forfait])))+SUM(COUNTIF(JF,$C301:$C310))*JFHN</f>
        <v>0</v>
      </c>
      <c r="Q311" s="40">
        <f t="array" ref="Q311">SUM(IF(ISNUMBER(Q301:Q310),Q301:Q310,SUMIF(codes[code],Q301:Q310,codes[forfait])))+SUM(COUNTIF(JF,$C301:$C310))*JFHN</f>
        <v>0</v>
      </c>
      <c r="R311" s="40">
        <f t="array" ref="R311">SUM(IF(ISNUMBER(R301:R310),R301:R310,SUMIF(codes[code],R301:R310,codes[forfait])))+SUM(COUNTIF(JF,$C301:$C310))*JFHN</f>
        <v>0</v>
      </c>
      <c r="S311" s="40">
        <f t="array" ref="S311">SUM(IF(ISNUMBER(S301:S310),S301:S310,SUMIF(codes[code],S301:S310,codes[forfait])))+SUM(COUNTIF(JF,$C301:$C310))*JFHN</f>
        <v>0</v>
      </c>
      <c r="T311" s="47">
        <f t="shared" ref="T311:T313" si="131">SUM(E311:S311)</f>
        <v>0</v>
      </c>
    </row>
    <row r="312" spans="1:20" x14ac:dyDescent="0.25">
      <c r="A312" s="11">
        <f>IF(ISNUMBER(Tablo[[#This Row],[JOUR]]),DATE(YEAR(Tablo[[#This Row],[JOUR]]),MONTH(Tablo[[#This Row],[JOUR]])+1,0),A311)</f>
        <v>42916</v>
      </c>
      <c r="B312" s="12">
        <f>IF(ISNUMBER(Tablo[[#This Row],[JOUR]]),INT(MOD(INT((Tablo[[#This Row],[JOUR]]-2)/7)+3/5,52+5/28))+1,B311)</f>
        <v>24</v>
      </c>
      <c r="C312" s="35" t="s">
        <v>17</v>
      </c>
      <c r="D312" s="35"/>
      <c r="E312" s="40">
        <f t="array" ref="E312">MIN(SUM(IF(ISNUMBER(E301:E310),E301:E310,SUMIF(codes[code],E301:E310,codes[calcul_HS])))+SUM(COUNTIF(JF,$C301:$C310))*JFHS,sem)</f>
        <v>0</v>
      </c>
      <c r="F312" s="40">
        <f t="array" ref="F312">MIN(SUM(IF(ISNUMBER(F301:F310),F301:F310,SUMIF(codes[code],F301:F310,codes[calcul_HS])))+SUM(COUNTIF(JF,$C301:$C310))*JFHS,sem)</f>
        <v>0</v>
      </c>
      <c r="G312" s="40">
        <f t="array" ref="G312">MIN(SUM(IF(ISNUMBER(G301:G310),G301:G310,SUMIF(codes[code],G301:G310,codes[calcul_HS])))+SUM(COUNTIF(JF,$C301:$C310))*JFHS,sem)</f>
        <v>0</v>
      </c>
      <c r="H312" s="40">
        <f t="array" ref="H312">MIN(SUM(IF(ISNUMBER(H301:H310),H301:H310,SUMIF(codes[code],H301:H310,codes[calcul_HS])))+SUM(COUNTIF(JF,$C301:$C310))*JFHS,sem)</f>
        <v>0</v>
      </c>
      <c r="I312" s="40">
        <f t="array" ref="I312">MIN(SUM(IF(ISNUMBER(I301:I310),I301:I310,SUMIF(codes[code],I301:I310,codes[calcul_HS])))+SUM(COUNTIF(JF,$C301:$C310))*JFHS,sem)</f>
        <v>0</v>
      </c>
      <c r="J312" s="40">
        <f t="array" ref="J312">MIN(SUM(IF(ISNUMBER(J301:J310),J301:J310,SUMIF(codes[code],J301:J310,codes[calcul_HS])))+SUM(COUNTIF(JF,$C301:$C310))*JFHS,sem)</f>
        <v>0</v>
      </c>
      <c r="K312" s="40">
        <f t="array" ref="K312">MIN(SUM(IF(ISNUMBER(K301:K310),K301:K310,SUMIF(codes[code],K301:K310,codes[calcul_HS])))+SUM(COUNTIF(JF,$C301:$C310))*JFHS,sem)</f>
        <v>0</v>
      </c>
      <c r="L312" s="40">
        <f t="array" ref="L312">MIN(SUM(IF(ISNUMBER(L301:L310),L301:L310,SUMIF(codes[code],L301:L310,codes[calcul_HS])))+SUM(COUNTIF(JF,$C301:$C310))*JFHS,sem)</f>
        <v>0</v>
      </c>
      <c r="M312" s="40">
        <f t="array" ref="M312">MIN(SUM(IF(ISNUMBER(M301:M310),M301:M310,SUMIF(codes[code],M301:M310,codes[calcul_HS])))+SUM(COUNTIF(JF,$C301:$C310))*JFHS,sem)</f>
        <v>0</v>
      </c>
      <c r="N312" s="40">
        <f t="array" ref="N312">MIN(SUM(IF(ISNUMBER(N301:N310),N301:N310,SUMIF(codes[code],N301:N310,codes[calcul_HS])))+SUM(COUNTIF(JF,$C301:$C310))*JFHS,sem)</f>
        <v>0</v>
      </c>
      <c r="O312" s="40">
        <f t="array" ref="O312">MIN(SUM(IF(ISNUMBER(O301:O310),O301:O310,SUMIF(codes[code],O301:O310,codes[calcul_HS])))+SUM(COUNTIF(JF,$C301:$C310))*JFHS,sem)</f>
        <v>0</v>
      </c>
      <c r="P312" s="40">
        <f t="array" ref="P312">MIN(SUM(IF(ISNUMBER(P301:P310),P301:P310,SUMIF(codes[code],P301:P310,codes[calcul_HS])))+SUM(COUNTIF(JF,$C301:$C310))*JFHS,sem)</f>
        <v>0</v>
      </c>
      <c r="Q312" s="40">
        <f t="array" ref="Q312">MIN(SUM(IF(ISNUMBER(Q301:Q310),Q301:Q310,SUMIF(codes[code],Q301:Q310,codes[calcul_HS])))+SUM(COUNTIF(JF,$C301:$C310))*JFHS,sem)</f>
        <v>0</v>
      </c>
      <c r="R312" s="40">
        <f t="array" ref="R312">MIN(SUM(IF(ISNUMBER(R301:R310),R301:R310,SUMIF(codes[code],R301:R310,codes[calcul_HS])))+SUM(COUNTIF(JF,$C301:$C310))*JFHS,sem)</f>
        <v>0</v>
      </c>
      <c r="S312" s="40">
        <f t="array" ref="S312">MIN(SUM(IF(ISNUMBER(S301:S310),S301:S310,SUMIF(codes[code],S301:S310,codes[calcul_HS])))+SUM(COUNTIF(JF,$C301:$C310))*JFHS,sem)</f>
        <v>0</v>
      </c>
      <c r="T312" s="47">
        <f t="shared" si="131"/>
        <v>0</v>
      </c>
    </row>
    <row r="313" spans="1:20" ht="13" thickBot="1" x14ac:dyDescent="0.3">
      <c r="A313" s="13">
        <f>IF(ISNUMBER(Tablo[[#This Row],[JOUR]]),DATE(YEAR(Tablo[[#This Row],[JOUR]]),MONTH(Tablo[[#This Row],[JOUR]])+1,0),A312)</f>
        <v>42916</v>
      </c>
      <c r="B313" s="14">
        <f>IF(ISNUMBER(Tablo[[#This Row],[JOUR]]),INT(MOD(INT((Tablo[[#This Row],[JOUR]]-2)/7)+3/5,52+5/28))+1,B312)</f>
        <v>24</v>
      </c>
      <c r="C313" s="36" t="s">
        <v>18</v>
      </c>
      <c r="D313" s="36"/>
      <c r="E313" s="41">
        <f t="array" ref="E313">MAX(0,SUM(IF(ISNUMBER(E301:E310),E301:E310,SUMIF(codes[code],E301:E310,codes[calcul_HS])))+SUM(COUNTIF(JF,$C301:$C310))*JFHS-sem)</f>
        <v>0</v>
      </c>
      <c r="F313" s="41">
        <f t="array" ref="F313">MAX(0,SUM(IF(ISNUMBER(F301:F310),F301:F310,SUMIF(codes[code],F301:F310,codes[calcul_HS])))+SUM(COUNTIF(JF,$C301:$C310))*JFHS-sem)</f>
        <v>0</v>
      </c>
      <c r="G313" s="41">
        <f t="array" ref="G313">MAX(0,SUM(IF(ISNUMBER(G301:G310),G301:G310,SUMIF(codes[code],G301:G310,codes[calcul_HS])))+SUM(COUNTIF(JF,$C301:$C310))*JFHS-sem)</f>
        <v>0</v>
      </c>
      <c r="H313" s="41">
        <f t="array" ref="H313">MAX(0,SUM(IF(ISNUMBER(H301:H310),H301:H310,SUMIF(codes[code],H301:H310,codes[calcul_HS])))+SUM(COUNTIF(JF,$C301:$C310))*JFHS-sem)</f>
        <v>0</v>
      </c>
      <c r="I313" s="41">
        <f t="array" ref="I313">MAX(0,SUM(IF(ISNUMBER(I301:I310),I301:I310,SUMIF(codes[code],I301:I310,codes[calcul_HS])))+SUM(COUNTIF(JF,$C301:$C310))*JFHS-sem)</f>
        <v>0</v>
      </c>
      <c r="J313" s="41">
        <f t="array" ref="J313">MAX(0,SUM(IF(ISNUMBER(J301:J310),J301:J310,SUMIF(codes[code],J301:J310,codes[calcul_HS])))+SUM(COUNTIF(JF,$C301:$C310))*JFHS-sem)</f>
        <v>0</v>
      </c>
      <c r="K313" s="41">
        <f t="array" ref="K313">MAX(0,SUM(IF(ISNUMBER(K301:K310),K301:K310,SUMIF(codes[code],K301:K310,codes[calcul_HS])))+SUM(COUNTIF(JF,$C301:$C310))*JFHS-sem)</f>
        <v>0</v>
      </c>
      <c r="L313" s="41">
        <f t="array" ref="L313">MAX(0,SUM(IF(ISNUMBER(L301:L310),L301:L310,SUMIF(codes[code],L301:L310,codes[calcul_HS])))+SUM(COUNTIF(JF,$C301:$C310))*JFHS-sem)</f>
        <v>0</v>
      </c>
      <c r="M313" s="41">
        <f t="array" ref="M313">MAX(0,SUM(IF(ISNUMBER(M301:M310),M301:M310,SUMIF(codes[code],M301:M310,codes[calcul_HS])))+SUM(COUNTIF(JF,$C301:$C310))*JFHS-sem)</f>
        <v>0</v>
      </c>
      <c r="N313" s="41">
        <f t="array" ref="N313">MAX(0,SUM(IF(ISNUMBER(N301:N310),N301:N310,SUMIF(codes[code],N301:N310,codes[calcul_HS])))+SUM(COUNTIF(JF,$C301:$C310))*JFHS-sem)</f>
        <v>0</v>
      </c>
      <c r="O313" s="41">
        <f t="array" ref="O313">MAX(0,SUM(IF(ISNUMBER(O301:O310),O301:O310,SUMIF(codes[code],O301:O310,codes[calcul_HS])))+SUM(COUNTIF(JF,$C301:$C310))*JFHS-sem)</f>
        <v>0</v>
      </c>
      <c r="P313" s="41">
        <f t="array" ref="P313">MAX(0,SUM(IF(ISNUMBER(P301:P310),P301:P310,SUMIF(codes[code],P301:P310,codes[calcul_HS])))+SUM(COUNTIF(JF,$C301:$C310))*JFHS-sem)</f>
        <v>0</v>
      </c>
      <c r="Q313" s="41">
        <f t="array" ref="Q313">MAX(0,SUM(IF(ISNUMBER(Q301:Q310),Q301:Q310,SUMIF(codes[code],Q301:Q310,codes[calcul_HS])))+SUM(COUNTIF(JF,$C301:$C310))*JFHS-sem)</f>
        <v>0</v>
      </c>
      <c r="R313" s="41">
        <f t="array" ref="R313">MAX(0,SUM(IF(ISNUMBER(R301:R310),R301:R310,SUMIF(codes[code],R301:R310,codes[calcul_HS])))+SUM(COUNTIF(JF,$C301:$C310))*JFHS-sem)</f>
        <v>0</v>
      </c>
      <c r="S313" s="41">
        <f t="array" ref="S313">MAX(0,SUM(IF(ISNUMBER(S301:S310),S301:S310,SUMIF(codes[code],S301:S310,codes[calcul_HS])))+SUM(COUNTIF(JF,$C301:$C310))*JFHS-sem)</f>
        <v>0</v>
      </c>
      <c r="T313" s="48">
        <f t="shared" si="131"/>
        <v>0</v>
      </c>
    </row>
    <row r="314" spans="1:20" x14ac:dyDescent="0.25">
      <c r="A314" s="11">
        <f>IF(ISNUMBER(Tablo[[#This Row],[JOUR]]),DATE(YEAR(Tablo[[#This Row],[JOUR]]),MONTH(Tablo[[#This Row],[JOUR]])+1,0),A313)</f>
        <v>42916</v>
      </c>
      <c r="B314" s="12">
        <f>IF(ISNUMBER(Tablo[[#This Row],[JOUR]]),INT(MOD(INT((Tablo[[#This Row],[JOUR]]-2)/7)+3/5,52+5/28))+1,B313)</f>
        <v>25</v>
      </c>
      <c r="C314" s="35">
        <f t="shared" ref="C314" si="132">C301+7</f>
        <v>42905</v>
      </c>
      <c r="D314" s="34" t="s">
        <v>55</v>
      </c>
      <c r="E314" s="54"/>
      <c r="F314" s="54"/>
      <c r="G314" s="54"/>
      <c r="H314" s="54"/>
      <c r="I314" s="54"/>
      <c r="J314" s="54"/>
      <c r="K314" s="54"/>
      <c r="L314" s="54"/>
      <c r="M314" s="54"/>
      <c r="N314" s="54"/>
      <c r="O314" s="54"/>
      <c r="P314" s="54"/>
      <c r="Q314" s="54"/>
      <c r="R314" s="54"/>
      <c r="S314" s="55"/>
      <c r="T314" s="56"/>
    </row>
    <row r="315" spans="1:20" x14ac:dyDescent="0.25">
      <c r="A315" s="11">
        <f>IF(ISNUMBER(Tablo[[#This Row],[JOUR]]),DATE(YEAR(Tablo[[#This Row],[JOUR]]),MONTH(Tablo[[#This Row],[JOUR]])+1,0),A314)</f>
        <v>42916</v>
      </c>
      <c r="B315" s="12">
        <f>IF(ISNUMBER(Tablo[[#This Row],[JOUR]]),INT(MOD(INT((Tablo[[#This Row],[JOUR]]-2)/7)+3/5,52+5/28))+1,B314)</f>
        <v>25</v>
      </c>
      <c r="C315" s="53"/>
      <c r="D315" s="53" t="s">
        <v>56</v>
      </c>
      <c r="E315" s="54"/>
      <c r="F315" s="54"/>
      <c r="G315" s="54"/>
      <c r="H315" s="54"/>
      <c r="I315" s="54"/>
      <c r="J315" s="54"/>
      <c r="K315" s="54"/>
      <c r="L315" s="54"/>
      <c r="M315" s="54"/>
      <c r="N315" s="54"/>
      <c r="O315" s="54"/>
      <c r="P315" s="54"/>
      <c r="Q315" s="54"/>
      <c r="R315" s="54"/>
      <c r="S315" s="55"/>
      <c r="T315" s="56"/>
    </row>
    <row r="316" spans="1:20" x14ac:dyDescent="0.25">
      <c r="A316" s="11">
        <f>IF(ISNUMBER(Tablo[[#This Row],[JOUR]]),DATE(YEAR(Tablo[[#This Row],[JOUR]]),MONTH(Tablo[[#This Row],[JOUR]])+1,0),A315)</f>
        <v>42916</v>
      </c>
      <c r="B316" s="12">
        <f>IF(ISNUMBER(Tablo[[#This Row],[JOUR]]),INT(MOD(INT((Tablo[[#This Row],[JOUR]]-2)/7)+3/5,52+5/28))+1,B315)</f>
        <v>25</v>
      </c>
      <c r="C316" s="35">
        <f t="shared" ref="C316" si="133">C314+1</f>
        <v>42906</v>
      </c>
      <c r="D316" s="35" t="s">
        <v>55</v>
      </c>
      <c r="E316" s="54"/>
      <c r="F316" s="54"/>
      <c r="G316" s="54"/>
      <c r="H316" s="54"/>
      <c r="I316" s="54"/>
      <c r="J316" s="54"/>
      <c r="K316" s="54"/>
      <c r="L316" s="54"/>
      <c r="M316" s="54"/>
      <c r="N316" s="54"/>
      <c r="O316" s="54"/>
      <c r="P316" s="54"/>
      <c r="Q316" s="54"/>
      <c r="R316" s="54"/>
      <c r="S316" s="55"/>
      <c r="T316" s="56"/>
    </row>
    <row r="317" spans="1:20" x14ac:dyDescent="0.25">
      <c r="A317" s="11">
        <f>IF(ISNUMBER(Tablo[[#This Row],[JOUR]]),DATE(YEAR(Tablo[[#This Row],[JOUR]]),MONTH(Tablo[[#This Row],[JOUR]])+1,0),A316)</f>
        <v>42916</v>
      </c>
      <c r="B317" s="12">
        <f>IF(ISNUMBER(Tablo[[#This Row],[JOUR]]),INT(MOD(INT((Tablo[[#This Row],[JOUR]]-2)/7)+3/5,52+5/28))+1,B316)</f>
        <v>25</v>
      </c>
      <c r="C317" s="53"/>
      <c r="D317" s="53" t="s">
        <v>56</v>
      </c>
      <c r="E317" s="54"/>
      <c r="F317" s="54"/>
      <c r="G317" s="54"/>
      <c r="H317" s="54"/>
      <c r="I317" s="54"/>
      <c r="J317" s="54"/>
      <c r="K317" s="54"/>
      <c r="L317" s="54"/>
      <c r="M317" s="54"/>
      <c r="N317" s="54"/>
      <c r="O317" s="54"/>
      <c r="P317" s="54"/>
      <c r="Q317" s="54"/>
      <c r="R317" s="54"/>
      <c r="S317" s="55"/>
      <c r="T317" s="56"/>
    </row>
    <row r="318" spans="1:20" x14ac:dyDescent="0.25">
      <c r="A318" s="11">
        <f>IF(ISNUMBER(Tablo[[#This Row],[JOUR]]),DATE(YEAR(Tablo[[#This Row],[JOUR]]),MONTH(Tablo[[#This Row],[JOUR]])+1,0),A317)</f>
        <v>42916</v>
      </c>
      <c r="B318" s="12">
        <f>IF(ISNUMBER(Tablo[[#This Row],[JOUR]]),INT(MOD(INT((Tablo[[#This Row],[JOUR]]-2)/7)+3/5,52+5/28))+1,B317)</f>
        <v>25</v>
      </c>
      <c r="C318" s="35">
        <f t="shared" ref="C318" si="134">C316+1</f>
        <v>42907</v>
      </c>
      <c r="D318" s="35" t="s">
        <v>55</v>
      </c>
      <c r="E318" s="54"/>
      <c r="F318" s="54"/>
      <c r="G318" s="54"/>
      <c r="H318" s="54"/>
      <c r="I318" s="54"/>
      <c r="J318" s="54"/>
      <c r="K318" s="54"/>
      <c r="L318" s="54"/>
      <c r="M318" s="54"/>
      <c r="N318" s="54"/>
      <c r="O318" s="54"/>
      <c r="P318" s="54"/>
      <c r="Q318" s="54"/>
      <c r="R318" s="54"/>
      <c r="S318" s="55"/>
      <c r="T318" s="56"/>
    </row>
    <row r="319" spans="1:20" x14ac:dyDescent="0.25">
      <c r="A319" s="11">
        <f>IF(ISNUMBER(Tablo[[#This Row],[JOUR]]),DATE(YEAR(Tablo[[#This Row],[JOUR]]),MONTH(Tablo[[#This Row],[JOUR]])+1,0),A318)</f>
        <v>42916</v>
      </c>
      <c r="B319" s="12">
        <f>IF(ISNUMBER(Tablo[[#This Row],[JOUR]]),INT(MOD(INT((Tablo[[#This Row],[JOUR]]-2)/7)+3/5,52+5/28))+1,B318)</f>
        <v>25</v>
      </c>
      <c r="C319" s="53"/>
      <c r="D319" s="53" t="s">
        <v>56</v>
      </c>
      <c r="E319" s="54"/>
      <c r="F319" s="54"/>
      <c r="G319" s="54"/>
      <c r="H319" s="54"/>
      <c r="I319" s="54"/>
      <c r="J319" s="54"/>
      <c r="K319" s="54"/>
      <c r="L319" s="54"/>
      <c r="M319" s="54"/>
      <c r="N319" s="54"/>
      <c r="O319" s="54"/>
      <c r="P319" s="54"/>
      <c r="Q319" s="54"/>
      <c r="R319" s="54"/>
      <c r="S319" s="55"/>
      <c r="T319" s="56"/>
    </row>
    <row r="320" spans="1:20" x14ac:dyDescent="0.25">
      <c r="A320" s="11">
        <f>IF(ISNUMBER(Tablo[[#This Row],[JOUR]]),DATE(YEAR(Tablo[[#This Row],[JOUR]]),MONTH(Tablo[[#This Row],[JOUR]])+1,0),A319)</f>
        <v>42916</v>
      </c>
      <c r="B320" s="12">
        <f>IF(ISNUMBER(Tablo[[#This Row],[JOUR]]),INT(MOD(INT((Tablo[[#This Row],[JOUR]]-2)/7)+3/5,52+5/28))+1,B319)</f>
        <v>25</v>
      </c>
      <c r="C320" s="35">
        <f t="shared" ref="C320" si="135">C318+1</f>
        <v>42908</v>
      </c>
      <c r="D320" s="35" t="s">
        <v>55</v>
      </c>
      <c r="E320" s="54"/>
      <c r="F320" s="54"/>
      <c r="G320" s="54"/>
      <c r="H320" s="54"/>
      <c r="I320" s="54"/>
      <c r="J320" s="54"/>
      <c r="K320" s="54"/>
      <c r="L320" s="54"/>
      <c r="M320" s="54"/>
      <c r="N320" s="54"/>
      <c r="O320" s="54"/>
      <c r="P320" s="54"/>
      <c r="Q320" s="54"/>
      <c r="R320" s="54"/>
      <c r="S320" s="55"/>
      <c r="T320" s="56"/>
    </row>
    <row r="321" spans="1:20" x14ac:dyDescent="0.25">
      <c r="A321" s="11">
        <f>IF(ISNUMBER(Tablo[[#This Row],[JOUR]]),DATE(YEAR(Tablo[[#This Row],[JOUR]]),MONTH(Tablo[[#This Row],[JOUR]])+1,0),A320)</f>
        <v>42916</v>
      </c>
      <c r="B321" s="12">
        <f>IF(ISNUMBER(Tablo[[#This Row],[JOUR]]),INT(MOD(INT((Tablo[[#This Row],[JOUR]]-2)/7)+3/5,52+5/28))+1,B320)</f>
        <v>25</v>
      </c>
      <c r="C321" s="53"/>
      <c r="D321" s="53" t="s">
        <v>56</v>
      </c>
      <c r="E321" s="54"/>
      <c r="F321" s="54"/>
      <c r="G321" s="54"/>
      <c r="H321" s="54"/>
      <c r="I321" s="54"/>
      <c r="J321" s="54"/>
      <c r="K321" s="54"/>
      <c r="L321" s="54"/>
      <c r="M321" s="54"/>
      <c r="N321" s="54"/>
      <c r="O321" s="54"/>
      <c r="P321" s="54"/>
      <c r="Q321" s="54"/>
      <c r="R321" s="54"/>
      <c r="S321" s="55"/>
      <c r="T321" s="56"/>
    </row>
    <row r="322" spans="1:20" x14ac:dyDescent="0.25">
      <c r="A322" s="11">
        <f>IF(ISNUMBER(Tablo[[#This Row],[JOUR]]),DATE(YEAR(Tablo[[#This Row],[JOUR]]),MONTH(Tablo[[#This Row],[JOUR]])+1,0),A321)</f>
        <v>42916</v>
      </c>
      <c r="B322" s="12">
        <f>IF(ISNUMBER(Tablo[[#This Row],[JOUR]]),INT(MOD(INT((Tablo[[#This Row],[JOUR]]-2)/7)+3/5,52+5/28))+1,B321)</f>
        <v>25</v>
      </c>
      <c r="C322" s="35">
        <f t="shared" ref="C322" si="136">C320+1</f>
        <v>42909</v>
      </c>
      <c r="D322" s="35" t="s">
        <v>55</v>
      </c>
      <c r="E322" s="54"/>
      <c r="F322" s="54"/>
      <c r="G322" s="54"/>
      <c r="H322" s="54"/>
      <c r="I322" s="54"/>
      <c r="J322" s="54"/>
      <c r="K322" s="54"/>
      <c r="L322" s="54"/>
      <c r="M322" s="54"/>
      <c r="N322" s="54"/>
      <c r="O322" s="54"/>
      <c r="P322" s="54"/>
      <c r="Q322" s="54"/>
      <c r="R322" s="54"/>
      <c r="S322" s="55"/>
      <c r="T322" s="56"/>
    </row>
    <row r="323" spans="1:20" x14ac:dyDescent="0.25">
      <c r="A323" s="11">
        <f>IF(ISNUMBER(Tablo[[#This Row],[JOUR]]),DATE(YEAR(Tablo[[#This Row],[JOUR]]),MONTH(Tablo[[#This Row],[JOUR]])+1,0),A322)</f>
        <v>42916</v>
      </c>
      <c r="B323" s="12">
        <f>IF(ISNUMBER(Tablo[[#This Row],[JOUR]]),INT(MOD(INT((Tablo[[#This Row],[JOUR]]-2)/7)+3/5,52+5/28))+1,B322)</f>
        <v>25</v>
      </c>
      <c r="C323" s="53"/>
      <c r="D323" s="53" t="s">
        <v>56</v>
      </c>
      <c r="E323" s="54"/>
      <c r="F323" s="54"/>
      <c r="G323" s="54"/>
      <c r="H323" s="54"/>
      <c r="I323" s="54"/>
      <c r="J323" s="54"/>
      <c r="K323" s="54"/>
      <c r="L323" s="54"/>
      <c r="M323" s="54"/>
      <c r="N323" s="54"/>
      <c r="O323" s="54"/>
      <c r="P323" s="54"/>
      <c r="Q323" s="54"/>
      <c r="R323" s="54"/>
      <c r="S323" s="55"/>
      <c r="T323" s="56"/>
    </row>
    <row r="324" spans="1:20" x14ac:dyDescent="0.25">
      <c r="A324" s="11">
        <f>IF(ISNUMBER(Tablo[[#This Row],[JOUR]]),DATE(YEAR(Tablo[[#This Row],[JOUR]]),MONTH(Tablo[[#This Row],[JOUR]])+1,0),A323)</f>
        <v>42916</v>
      </c>
      <c r="B324" s="12">
        <f>IF(ISNUMBER(Tablo[[#This Row],[JOUR]]),INT(MOD(INT((Tablo[[#This Row],[JOUR]]-2)/7)+3/5,52+5/28))+1,B323)</f>
        <v>25</v>
      </c>
      <c r="C324" s="35" t="s">
        <v>16</v>
      </c>
      <c r="D324" s="35"/>
      <c r="E324" s="40">
        <f t="array" ref="E324">SUM(IF(ISNUMBER(E314:E323),E314:E323,SUMIF(codes[code],E314:E323,codes[forfait])))+SUM(COUNTIF(JF,$C314:$C323))*JFHN</f>
        <v>0</v>
      </c>
      <c r="F324" s="40">
        <f t="array" ref="F324">SUM(IF(ISNUMBER(F314:F323),F314:F323,SUMIF(codes[code],F314:F323,codes[forfait])))+SUM(COUNTIF(JF,$C314:$C323))*JFHN</f>
        <v>0</v>
      </c>
      <c r="G324" s="40">
        <f t="array" ref="G324">SUM(IF(ISNUMBER(G314:G323),G314:G323,SUMIF(codes[code],G314:G323,codes[forfait])))+SUM(COUNTIF(JF,$C314:$C323))*JFHN</f>
        <v>0</v>
      </c>
      <c r="H324" s="40">
        <f t="array" ref="H324">SUM(IF(ISNUMBER(H314:H323),H314:H323,SUMIF(codes[code],H314:H323,codes[forfait])))+SUM(COUNTIF(JF,$C314:$C323))*JFHN</f>
        <v>0</v>
      </c>
      <c r="I324" s="40">
        <f t="array" ref="I324">SUM(IF(ISNUMBER(I314:I323),I314:I323,SUMIF(codes[code],I314:I323,codes[forfait])))+SUM(COUNTIF(JF,$C314:$C323))*JFHN</f>
        <v>0</v>
      </c>
      <c r="J324" s="40">
        <f t="array" ref="J324">SUM(IF(ISNUMBER(J314:J323),J314:J323,SUMIF(codes[code],J314:J323,codes[forfait])))+SUM(COUNTIF(JF,$C314:$C323))*JFHN</f>
        <v>0</v>
      </c>
      <c r="K324" s="40">
        <f t="array" ref="K324">SUM(IF(ISNUMBER(K314:K323),K314:K323,SUMIF(codes[code],K314:K323,codes[forfait])))+SUM(COUNTIF(JF,$C314:$C323))*JFHN</f>
        <v>0</v>
      </c>
      <c r="L324" s="40">
        <f t="array" ref="L324">SUM(IF(ISNUMBER(L314:L323),L314:L323,SUMIF(codes[code],L314:L323,codes[forfait])))+SUM(COUNTIF(JF,$C314:$C323))*JFHN</f>
        <v>0</v>
      </c>
      <c r="M324" s="40">
        <f t="array" ref="M324">SUM(IF(ISNUMBER(M314:M323),M314:M323,SUMIF(codes[code],M314:M323,codes[forfait])))+SUM(COUNTIF(JF,$C314:$C323))*JFHN</f>
        <v>0</v>
      </c>
      <c r="N324" s="40">
        <f t="array" ref="N324">SUM(IF(ISNUMBER(N314:N323),N314:N323,SUMIF(codes[code],N314:N323,codes[forfait])))+SUM(COUNTIF(JF,$C314:$C323))*JFHN</f>
        <v>0</v>
      </c>
      <c r="O324" s="40">
        <f t="array" ref="O324">SUM(IF(ISNUMBER(O314:O323),O314:O323,SUMIF(codes[code],O314:O323,codes[forfait])))+SUM(COUNTIF(JF,$C314:$C323))*JFHN</f>
        <v>0</v>
      </c>
      <c r="P324" s="40">
        <f t="array" ref="P324">SUM(IF(ISNUMBER(P314:P323),P314:P323,SUMIF(codes[code],P314:P323,codes[forfait])))+SUM(COUNTIF(JF,$C314:$C323))*JFHN</f>
        <v>0</v>
      </c>
      <c r="Q324" s="40">
        <f t="array" ref="Q324">SUM(IF(ISNUMBER(Q314:Q323),Q314:Q323,SUMIF(codes[code],Q314:Q323,codes[forfait])))+SUM(COUNTIF(JF,$C314:$C323))*JFHN</f>
        <v>0</v>
      </c>
      <c r="R324" s="40">
        <f t="array" ref="R324">SUM(IF(ISNUMBER(R314:R323),R314:R323,SUMIF(codes[code],R314:R323,codes[forfait])))+SUM(COUNTIF(JF,$C314:$C323))*JFHN</f>
        <v>0</v>
      </c>
      <c r="S324" s="40">
        <f t="array" ref="S324">SUM(IF(ISNUMBER(S314:S323),S314:S323,SUMIF(codes[code],S314:S323,codes[forfait])))+SUM(COUNTIF(JF,$C314:$C323))*JFHN</f>
        <v>0</v>
      </c>
      <c r="T324" s="47">
        <f t="shared" ref="T324:T326" si="137">SUM(E324:S324)</f>
        <v>0</v>
      </c>
    </row>
    <row r="325" spans="1:20" x14ac:dyDescent="0.25">
      <c r="A325" s="11">
        <f>IF(ISNUMBER(Tablo[[#This Row],[JOUR]]),DATE(YEAR(Tablo[[#This Row],[JOUR]]),MONTH(Tablo[[#This Row],[JOUR]])+1,0),A324)</f>
        <v>42916</v>
      </c>
      <c r="B325" s="12">
        <f>IF(ISNUMBER(Tablo[[#This Row],[JOUR]]),INT(MOD(INT((Tablo[[#This Row],[JOUR]]-2)/7)+3/5,52+5/28))+1,B324)</f>
        <v>25</v>
      </c>
      <c r="C325" s="35" t="s">
        <v>17</v>
      </c>
      <c r="D325" s="35"/>
      <c r="E325" s="40">
        <f t="array" ref="E325">MIN(SUM(IF(ISNUMBER(E314:E323),E314:E323,SUMIF(codes[code],E314:E323,codes[calcul_HS])))+SUM(COUNTIF(JF,$C314:$C323))*JFHS,sem)</f>
        <v>0</v>
      </c>
      <c r="F325" s="40">
        <f t="array" ref="F325">MIN(SUM(IF(ISNUMBER(F314:F323),F314:F323,SUMIF(codes[code],F314:F323,codes[calcul_HS])))+SUM(COUNTIF(JF,$C314:$C323))*JFHS,sem)</f>
        <v>0</v>
      </c>
      <c r="G325" s="40">
        <f t="array" ref="G325">MIN(SUM(IF(ISNUMBER(G314:G323),G314:G323,SUMIF(codes[code],G314:G323,codes[calcul_HS])))+SUM(COUNTIF(JF,$C314:$C323))*JFHS,sem)</f>
        <v>0</v>
      </c>
      <c r="H325" s="40">
        <f t="array" ref="H325">MIN(SUM(IF(ISNUMBER(H314:H323),H314:H323,SUMIF(codes[code],H314:H323,codes[calcul_HS])))+SUM(COUNTIF(JF,$C314:$C323))*JFHS,sem)</f>
        <v>0</v>
      </c>
      <c r="I325" s="40">
        <f t="array" ref="I325">MIN(SUM(IF(ISNUMBER(I314:I323),I314:I323,SUMIF(codes[code],I314:I323,codes[calcul_HS])))+SUM(COUNTIF(JF,$C314:$C323))*JFHS,sem)</f>
        <v>0</v>
      </c>
      <c r="J325" s="40">
        <f t="array" ref="J325">MIN(SUM(IF(ISNUMBER(J314:J323),J314:J323,SUMIF(codes[code],J314:J323,codes[calcul_HS])))+SUM(COUNTIF(JF,$C314:$C323))*JFHS,sem)</f>
        <v>0</v>
      </c>
      <c r="K325" s="40">
        <f t="array" ref="K325">MIN(SUM(IF(ISNUMBER(K314:K323),K314:K323,SUMIF(codes[code],K314:K323,codes[calcul_HS])))+SUM(COUNTIF(JF,$C314:$C323))*JFHS,sem)</f>
        <v>0</v>
      </c>
      <c r="L325" s="40">
        <f t="array" ref="L325">MIN(SUM(IF(ISNUMBER(L314:L323),L314:L323,SUMIF(codes[code],L314:L323,codes[calcul_HS])))+SUM(COUNTIF(JF,$C314:$C323))*JFHS,sem)</f>
        <v>0</v>
      </c>
      <c r="M325" s="40">
        <f t="array" ref="M325">MIN(SUM(IF(ISNUMBER(M314:M323),M314:M323,SUMIF(codes[code],M314:M323,codes[calcul_HS])))+SUM(COUNTIF(JF,$C314:$C323))*JFHS,sem)</f>
        <v>0</v>
      </c>
      <c r="N325" s="40">
        <f t="array" ref="N325">MIN(SUM(IF(ISNUMBER(N314:N323),N314:N323,SUMIF(codes[code],N314:N323,codes[calcul_HS])))+SUM(COUNTIF(JF,$C314:$C323))*JFHS,sem)</f>
        <v>0</v>
      </c>
      <c r="O325" s="40">
        <f t="array" ref="O325">MIN(SUM(IF(ISNUMBER(O314:O323),O314:O323,SUMIF(codes[code],O314:O323,codes[calcul_HS])))+SUM(COUNTIF(JF,$C314:$C323))*JFHS,sem)</f>
        <v>0</v>
      </c>
      <c r="P325" s="40">
        <f t="array" ref="P325">MIN(SUM(IF(ISNUMBER(P314:P323),P314:P323,SUMIF(codes[code],P314:P323,codes[calcul_HS])))+SUM(COUNTIF(JF,$C314:$C323))*JFHS,sem)</f>
        <v>0</v>
      </c>
      <c r="Q325" s="40">
        <f t="array" ref="Q325">MIN(SUM(IF(ISNUMBER(Q314:Q323),Q314:Q323,SUMIF(codes[code],Q314:Q323,codes[calcul_HS])))+SUM(COUNTIF(JF,$C314:$C323))*JFHS,sem)</f>
        <v>0</v>
      </c>
      <c r="R325" s="40">
        <f t="array" ref="R325">MIN(SUM(IF(ISNUMBER(R314:R323),R314:R323,SUMIF(codes[code],R314:R323,codes[calcul_HS])))+SUM(COUNTIF(JF,$C314:$C323))*JFHS,sem)</f>
        <v>0</v>
      </c>
      <c r="S325" s="40">
        <f t="array" ref="S325">MIN(SUM(IF(ISNUMBER(S314:S323),S314:S323,SUMIF(codes[code],S314:S323,codes[calcul_HS])))+SUM(COUNTIF(JF,$C314:$C323))*JFHS,sem)</f>
        <v>0</v>
      </c>
      <c r="T325" s="47">
        <f t="shared" si="137"/>
        <v>0</v>
      </c>
    </row>
    <row r="326" spans="1:20" ht="13" thickBot="1" x14ac:dyDescent="0.3">
      <c r="A326" s="13">
        <f>IF(ISNUMBER(Tablo[[#This Row],[JOUR]]),DATE(YEAR(Tablo[[#This Row],[JOUR]]),MONTH(Tablo[[#This Row],[JOUR]])+1,0),A325)</f>
        <v>42916</v>
      </c>
      <c r="B326" s="14">
        <f>IF(ISNUMBER(Tablo[[#This Row],[JOUR]]),INT(MOD(INT((Tablo[[#This Row],[JOUR]]-2)/7)+3/5,52+5/28))+1,B325)</f>
        <v>25</v>
      </c>
      <c r="C326" s="36" t="s">
        <v>18</v>
      </c>
      <c r="D326" s="36"/>
      <c r="E326" s="41">
        <f t="array" ref="E326">MAX(0,SUM(IF(ISNUMBER(E314:E323),E314:E323,SUMIF(codes[code],E314:E323,codes[calcul_HS])))+SUM(COUNTIF(JF,$C314:$C323))*JFHS-sem)</f>
        <v>0</v>
      </c>
      <c r="F326" s="41">
        <f t="array" ref="F326">MAX(0,SUM(IF(ISNUMBER(F314:F323),F314:F323,SUMIF(codes[code],F314:F323,codes[calcul_HS])))+SUM(COUNTIF(JF,$C314:$C323))*JFHS-sem)</f>
        <v>0</v>
      </c>
      <c r="G326" s="41">
        <f t="array" ref="G326">MAX(0,SUM(IF(ISNUMBER(G314:G323),G314:G323,SUMIF(codes[code],G314:G323,codes[calcul_HS])))+SUM(COUNTIF(JF,$C314:$C323))*JFHS-sem)</f>
        <v>0</v>
      </c>
      <c r="H326" s="41">
        <f t="array" ref="H326">MAX(0,SUM(IF(ISNUMBER(H314:H323),H314:H323,SUMIF(codes[code],H314:H323,codes[calcul_HS])))+SUM(COUNTIF(JF,$C314:$C323))*JFHS-sem)</f>
        <v>0</v>
      </c>
      <c r="I326" s="41">
        <f t="array" ref="I326">MAX(0,SUM(IF(ISNUMBER(I314:I323),I314:I323,SUMIF(codes[code],I314:I323,codes[calcul_HS])))+SUM(COUNTIF(JF,$C314:$C323))*JFHS-sem)</f>
        <v>0</v>
      </c>
      <c r="J326" s="41">
        <f t="array" ref="J326">MAX(0,SUM(IF(ISNUMBER(J314:J323),J314:J323,SUMIF(codes[code],J314:J323,codes[calcul_HS])))+SUM(COUNTIF(JF,$C314:$C323))*JFHS-sem)</f>
        <v>0</v>
      </c>
      <c r="K326" s="41">
        <f t="array" ref="K326">MAX(0,SUM(IF(ISNUMBER(K314:K323),K314:K323,SUMIF(codes[code],K314:K323,codes[calcul_HS])))+SUM(COUNTIF(JF,$C314:$C323))*JFHS-sem)</f>
        <v>0</v>
      </c>
      <c r="L326" s="41">
        <f t="array" ref="L326">MAX(0,SUM(IF(ISNUMBER(L314:L323),L314:L323,SUMIF(codes[code],L314:L323,codes[calcul_HS])))+SUM(COUNTIF(JF,$C314:$C323))*JFHS-sem)</f>
        <v>0</v>
      </c>
      <c r="M326" s="41">
        <f t="array" ref="M326">MAX(0,SUM(IF(ISNUMBER(M314:M323),M314:M323,SUMIF(codes[code],M314:M323,codes[calcul_HS])))+SUM(COUNTIF(JF,$C314:$C323))*JFHS-sem)</f>
        <v>0</v>
      </c>
      <c r="N326" s="41">
        <f t="array" ref="N326">MAX(0,SUM(IF(ISNUMBER(N314:N323),N314:N323,SUMIF(codes[code],N314:N323,codes[calcul_HS])))+SUM(COUNTIF(JF,$C314:$C323))*JFHS-sem)</f>
        <v>0</v>
      </c>
      <c r="O326" s="41">
        <f t="array" ref="O326">MAX(0,SUM(IF(ISNUMBER(O314:O323),O314:O323,SUMIF(codes[code],O314:O323,codes[calcul_HS])))+SUM(COUNTIF(JF,$C314:$C323))*JFHS-sem)</f>
        <v>0</v>
      </c>
      <c r="P326" s="41">
        <f t="array" ref="P326">MAX(0,SUM(IF(ISNUMBER(P314:P323),P314:P323,SUMIF(codes[code],P314:P323,codes[calcul_HS])))+SUM(COUNTIF(JF,$C314:$C323))*JFHS-sem)</f>
        <v>0</v>
      </c>
      <c r="Q326" s="41">
        <f t="array" ref="Q326">MAX(0,SUM(IF(ISNUMBER(Q314:Q323),Q314:Q323,SUMIF(codes[code],Q314:Q323,codes[calcul_HS])))+SUM(COUNTIF(JF,$C314:$C323))*JFHS-sem)</f>
        <v>0</v>
      </c>
      <c r="R326" s="41">
        <f t="array" ref="R326">MAX(0,SUM(IF(ISNUMBER(R314:R323),R314:R323,SUMIF(codes[code],R314:R323,codes[calcul_HS])))+SUM(COUNTIF(JF,$C314:$C323))*JFHS-sem)</f>
        <v>0</v>
      </c>
      <c r="S326" s="41">
        <f t="array" ref="S326">MAX(0,SUM(IF(ISNUMBER(S314:S323),S314:S323,SUMIF(codes[code],S314:S323,codes[calcul_HS])))+SUM(COUNTIF(JF,$C314:$C323))*JFHS-sem)</f>
        <v>0</v>
      </c>
      <c r="T326" s="48">
        <f t="shared" si="137"/>
        <v>0</v>
      </c>
    </row>
    <row r="327" spans="1:20" x14ac:dyDescent="0.25">
      <c r="A327" s="11">
        <f>IF(ISNUMBER(Tablo[[#This Row],[JOUR]]),DATE(YEAR(Tablo[[#This Row],[JOUR]]),MONTH(Tablo[[#This Row],[JOUR]])+1,0),A326)</f>
        <v>42916</v>
      </c>
      <c r="B327" s="12">
        <f>IF(ISNUMBER(Tablo[[#This Row],[JOUR]]),INT(MOD(INT((Tablo[[#This Row],[JOUR]]-2)/7)+3/5,52+5/28))+1,B326)</f>
        <v>26</v>
      </c>
      <c r="C327" s="35">
        <f t="shared" ref="C327" si="138">C314+7</f>
        <v>42912</v>
      </c>
      <c r="D327" s="34" t="s">
        <v>55</v>
      </c>
      <c r="E327" s="54"/>
      <c r="F327" s="54"/>
      <c r="G327" s="54"/>
      <c r="H327" s="54"/>
      <c r="I327" s="54"/>
      <c r="J327" s="54"/>
      <c r="K327" s="54"/>
      <c r="L327" s="54"/>
      <c r="M327" s="54"/>
      <c r="N327" s="54"/>
      <c r="O327" s="54"/>
      <c r="P327" s="54"/>
      <c r="Q327" s="54"/>
      <c r="R327" s="54"/>
      <c r="S327" s="55"/>
      <c r="T327" s="56"/>
    </row>
    <row r="328" spans="1:20" x14ac:dyDescent="0.25">
      <c r="A328" s="11">
        <f>IF(ISNUMBER(Tablo[[#This Row],[JOUR]]),DATE(YEAR(Tablo[[#This Row],[JOUR]]),MONTH(Tablo[[#This Row],[JOUR]])+1,0),A327)</f>
        <v>42916</v>
      </c>
      <c r="B328" s="12">
        <f>IF(ISNUMBER(Tablo[[#This Row],[JOUR]]),INT(MOD(INT((Tablo[[#This Row],[JOUR]]-2)/7)+3/5,52+5/28))+1,B327)</f>
        <v>26</v>
      </c>
      <c r="C328" s="53"/>
      <c r="D328" s="53" t="s">
        <v>56</v>
      </c>
      <c r="E328" s="54"/>
      <c r="F328" s="54"/>
      <c r="G328" s="54"/>
      <c r="H328" s="54"/>
      <c r="I328" s="54"/>
      <c r="J328" s="54"/>
      <c r="K328" s="54"/>
      <c r="L328" s="54"/>
      <c r="M328" s="54"/>
      <c r="N328" s="54"/>
      <c r="O328" s="54"/>
      <c r="P328" s="54"/>
      <c r="Q328" s="54"/>
      <c r="R328" s="54"/>
      <c r="S328" s="55"/>
      <c r="T328" s="56"/>
    </row>
    <row r="329" spans="1:20" x14ac:dyDescent="0.25">
      <c r="A329" s="11">
        <f>IF(ISNUMBER(Tablo[[#This Row],[JOUR]]),DATE(YEAR(Tablo[[#This Row],[JOUR]]),MONTH(Tablo[[#This Row],[JOUR]])+1,0),A328)</f>
        <v>42916</v>
      </c>
      <c r="B329" s="12">
        <f>IF(ISNUMBER(Tablo[[#This Row],[JOUR]]),INT(MOD(INT((Tablo[[#This Row],[JOUR]]-2)/7)+3/5,52+5/28))+1,B328)</f>
        <v>26</v>
      </c>
      <c r="C329" s="35">
        <f t="shared" ref="C329" si="139">C327+1</f>
        <v>42913</v>
      </c>
      <c r="D329" s="35" t="s">
        <v>55</v>
      </c>
      <c r="E329" s="54"/>
      <c r="F329" s="54"/>
      <c r="G329" s="54"/>
      <c r="H329" s="54"/>
      <c r="I329" s="54"/>
      <c r="J329" s="54"/>
      <c r="K329" s="54"/>
      <c r="L329" s="54"/>
      <c r="M329" s="54"/>
      <c r="N329" s="54"/>
      <c r="O329" s="54"/>
      <c r="P329" s="54"/>
      <c r="Q329" s="54"/>
      <c r="R329" s="54"/>
      <c r="S329" s="55"/>
      <c r="T329" s="56"/>
    </row>
    <row r="330" spans="1:20" x14ac:dyDescent="0.25">
      <c r="A330" s="11">
        <f>IF(ISNUMBER(Tablo[[#This Row],[JOUR]]),DATE(YEAR(Tablo[[#This Row],[JOUR]]),MONTH(Tablo[[#This Row],[JOUR]])+1,0),A329)</f>
        <v>42916</v>
      </c>
      <c r="B330" s="12">
        <f>IF(ISNUMBER(Tablo[[#This Row],[JOUR]]),INT(MOD(INT((Tablo[[#This Row],[JOUR]]-2)/7)+3/5,52+5/28))+1,B329)</f>
        <v>26</v>
      </c>
      <c r="C330" s="53"/>
      <c r="D330" s="53" t="s">
        <v>56</v>
      </c>
      <c r="E330" s="54"/>
      <c r="F330" s="54"/>
      <c r="G330" s="54"/>
      <c r="H330" s="54"/>
      <c r="I330" s="54"/>
      <c r="J330" s="54"/>
      <c r="K330" s="54"/>
      <c r="L330" s="54"/>
      <c r="M330" s="54"/>
      <c r="N330" s="54"/>
      <c r="O330" s="54"/>
      <c r="P330" s="54"/>
      <c r="Q330" s="54"/>
      <c r="R330" s="54"/>
      <c r="S330" s="55"/>
      <c r="T330" s="56"/>
    </row>
    <row r="331" spans="1:20" x14ac:dyDescent="0.25">
      <c r="A331" s="11">
        <f>IF(ISNUMBER(Tablo[[#This Row],[JOUR]]),DATE(YEAR(Tablo[[#This Row],[JOUR]]),MONTH(Tablo[[#This Row],[JOUR]])+1,0),A330)</f>
        <v>42916</v>
      </c>
      <c r="B331" s="12">
        <f>IF(ISNUMBER(Tablo[[#This Row],[JOUR]]),INT(MOD(INT((Tablo[[#This Row],[JOUR]]-2)/7)+3/5,52+5/28))+1,B330)</f>
        <v>26</v>
      </c>
      <c r="C331" s="35">
        <f t="shared" ref="C331" si="140">C329+1</f>
        <v>42914</v>
      </c>
      <c r="D331" s="35" t="s">
        <v>55</v>
      </c>
      <c r="E331" s="54"/>
      <c r="F331" s="54"/>
      <c r="G331" s="54"/>
      <c r="H331" s="54"/>
      <c r="I331" s="54"/>
      <c r="J331" s="54"/>
      <c r="K331" s="54"/>
      <c r="L331" s="54"/>
      <c r="M331" s="54"/>
      <c r="N331" s="54"/>
      <c r="O331" s="54"/>
      <c r="P331" s="54"/>
      <c r="Q331" s="54"/>
      <c r="R331" s="54"/>
      <c r="S331" s="55"/>
      <c r="T331" s="56"/>
    </row>
    <row r="332" spans="1:20" x14ac:dyDescent="0.25">
      <c r="A332" s="11">
        <f>IF(ISNUMBER(Tablo[[#This Row],[JOUR]]),DATE(YEAR(Tablo[[#This Row],[JOUR]]),MONTH(Tablo[[#This Row],[JOUR]])+1,0),A331)</f>
        <v>42916</v>
      </c>
      <c r="B332" s="12">
        <f>IF(ISNUMBER(Tablo[[#This Row],[JOUR]]),INT(MOD(INT((Tablo[[#This Row],[JOUR]]-2)/7)+3/5,52+5/28))+1,B331)</f>
        <v>26</v>
      </c>
      <c r="C332" s="53"/>
      <c r="D332" s="53" t="s">
        <v>56</v>
      </c>
      <c r="E332" s="54"/>
      <c r="F332" s="54"/>
      <c r="G332" s="54"/>
      <c r="H332" s="54"/>
      <c r="I332" s="54"/>
      <c r="J332" s="54"/>
      <c r="K332" s="54"/>
      <c r="L332" s="54"/>
      <c r="M332" s="54"/>
      <c r="N332" s="54"/>
      <c r="O332" s="54"/>
      <c r="P332" s="54"/>
      <c r="Q332" s="54"/>
      <c r="R332" s="54"/>
      <c r="S332" s="55"/>
      <c r="T332" s="56"/>
    </row>
    <row r="333" spans="1:20" x14ac:dyDescent="0.25">
      <c r="A333" s="11">
        <f>IF(ISNUMBER(Tablo[[#This Row],[JOUR]]),DATE(YEAR(Tablo[[#This Row],[JOUR]]),MONTH(Tablo[[#This Row],[JOUR]])+1,0),A332)</f>
        <v>42916</v>
      </c>
      <c r="B333" s="12">
        <f>IF(ISNUMBER(Tablo[[#This Row],[JOUR]]),INT(MOD(INT((Tablo[[#This Row],[JOUR]]-2)/7)+3/5,52+5/28))+1,B332)</f>
        <v>26</v>
      </c>
      <c r="C333" s="35">
        <f t="shared" ref="C333" si="141">C331+1</f>
        <v>42915</v>
      </c>
      <c r="D333" s="35" t="s">
        <v>55</v>
      </c>
      <c r="E333" s="54"/>
      <c r="F333" s="54"/>
      <c r="G333" s="54"/>
      <c r="H333" s="54"/>
      <c r="I333" s="54"/>
      <c r="J333" s="54"/>
      <c r="K333" s="54"/>
      <c r="L333" s="54"/>
      <c r="M333" s="54"/>
      <c r="N333" s="54"/>
      <c r="O333" s="54"/>
      <c r="P333" s="54"/>
      <c r="Q333" s="54"/>
      <c r="R333" s="54"/>
      <c r="S333" s="55"/>
      <c r="T333" s="56"/>
    </row>
    <row r="334" spans="1:20" x14ac:dyDescent="0.25">
      <c r="A334" s="11">
        <f>IF(ISNUMBER(Tablo[[#This Row],[JOUR]]),DATE(YEAR(Tablo[[#This Row],[JOUR]]),MONTH(Tablo[[#This Row],[JOUR]])+1,0),A333)</f>
        <v>42916</v>
      </c>
      <c r="B334" s="12">
        <f>IF(ISNUMBER(Tablo[[#This Row],[JOUR]]),INT(MOD(INT((Tablo[[#This Row],[JOUR]]-2)/7)+3/5,52+5/28))+1,B333)</f>
        <v>26</v>
      </c>
      <c r="C334" s="53"/>
      <c r="D334" s="53" t="s">
        <v>56</v>
      </c>
      <c r="E334" s="54"/>
      <c r="F334" s="54"/>
      <c r="G334" s="54"/>
      <c r="H334" s="54"/>
      <c r="I334" s="54"/>
      <c r="J334" s="54"/>
      <c r="K334" s="54"/>
      <c r="L334" s="54"/>
      <c r="M334" s="54"/>
      <c r="N334" s="54"/>
      <c r="O334" s="54"/>
      <c r="P334" s="54"/>
      <c r="Q334" s="54"/>
      <c r="R334" s="54"/>
      <c r="S334" s="55"/>
      <c r="T334" s="56"/>
    </row>
    <row r="335" spans="1:20" x14ac:dyDescent="0.25">
      <c r="A335" s="11">
        <f>IF(ISNUMBER(Tablo[[#This Row],[JOUR]]),DATE(YEAR(Tablo[[#This Row],[JOUR]]),MONTH(Tablo[[#This Row],[JOUR]])+1,0),A334)</f>
        <v>42916</v>
      </c>
      <c r="B335" s="12">
        <f>IF(ISNUMBER(Tablo[[#This Row],[JOUR]]),INT(MOD(INT((Tablo[[#This Row],[JOUR]]-2)/7)+3/5,52+5/28))+1,B334)</f>
        <v>26</v>
      </c>
      <c r="C335" s="35">
        <f t="shared" ref="C335" si="142">C333+1</f>
        <v>42916</v>
      </c>
      <c r="D335" s="35" t="s">
        <v>55</v>
      </c>
      <c r="E335" s="54"/>
      <c r="F335" s="54"/>
      <c r="G335" s="54"/>
      <c r="H335" s="54"/>
      <c r="I335" s="54"/>
      <c r="J335" s="54"/>
      <c r="K335" s="54"/>
      <c r="L335" s="54"/>
      <c r="M335" s="54"/>
      <c r="N335" s="54"/>
      <c r="O335" s="54"/>
      <c r="P335" s="54"/>
      <c r="Q335" s="54"/>
      <c r="R335" s="54"/>
      <c r="S335" s="55"/>
      <c r="T335" s="56"/>
    </row>
    <row r="336" spans="1:20" x14ac:dyDescent="0.25">
      <c r="A336" s="11">
        <f>IF(ISNUMBER(Tablo[[#This Row],[JOUR]]),DATE(YEAR(Tablo[[#This Row],[JOUR]]),MONTH(Tablo[[#This Row],[JOUR]])+1,0),A335)</f>
        <v>42916</v>
      </c>
      <c r="B336" s="12">
        <f>IF(ISNUMBER(Tablo[[#This Row],[JOUR]]),INT(MOD(INT((Tablo[[#This Row],[JOUR]]-2)/7)+3/5,52+5/28))+1,B335)</f>
        <v>26</v>
      </c>
      <c r="C336" s="53"/>
      <c r="D336" s="53" t="s">
        <v>56</v>
      </c>
      <c r="E336" s="54"/>
      <c r="F336" s="54"/>
      <c r="G336" s="54"/>
      <c r="H336" s="54"/>
      <c r="I336" s="54"/>
      <c r="J336" s="54"/>
      <c r="K336" s="54"/>
      <c r="L336" s="54"/>
      <c r="M336" s="54"/>
      <c r="N336" s="54"/>
      <c r="O336" s="54"/>
      <c r="P336" s="54"/>
      <c r="Q336" s="54"/>
      <c r="R336" s="54"/>
      <c r="S336" s="55"/>
      <c r="T336" s="56"/>
    </row>
    <row r="337" spans="1:20" x14ac:dyDescent="0.25">
      <c r="A337" s="11">
        <f>IF(ISNUMBER(Tablo[[#This Row],[JOUR]]),DATE(YEAR(Tablo[[#This Row],[JOUR]]),MONTH(Tablo[[#This Row],[JOUR]])+1,0),A336)</f>
        <v>42916</v>
      </c>
      <c r="B337" s="12">
        <f>IF(ISNUMBER(Tablo[[#This Row],[JOUR]]),INT(MOD(INT((Tablo[[#This Row],[JOUR]]-2)/7)+3/5,52+5/28))+1,B336)</f>
        <v>26</v>
      </c>
      <c r="C337" s="35" t="s">
        <v>16</v>
      </c>
      <c r="D337" s="35"/>
      <c r="E337" s="40">
        <f t="array" ref="E337">SUM(IF(ISNUMBER(E327:E336),E327:E336,SUMIF(codes[code],E327:E336,codes[forfait])))+SUM(COUNTIF(JF,$C327:$C336))*JFHN</f>
        <v>0</v>
      </c>
      <c r="F337" s="40">
        <f t="array" ref="F337">SUM(IF(ISNUMBER(F327:F336),F327:F336,SUMIF(codes[code],F327:F336,codes[forfait])))+SUM(COUNTIF(JF,$C327:$C336))*JFHN</f>
        <v>0</v>
      </c>
      <c r="G337" s="40">
        <f t="array" ref="G337">SUM(IF(ISNUMBER(G327:G336),G327:G336,SUMIF(codes[code],G327:G336,codes[forfait])))+SUM(COUNTIF(JF,$C327:$C336))*JFHN</f>
        <v>0</v>
      </c>
      <c r="H337" s="40">
        <f t="array" ref="H337">SUM(IF(ISNUMBER(H327:H336),H327:H336,SUMIF(codes[code],H327:H336,codes[forfait])))+SUM(COUNTIF(JF,$C327:$C336))*JFHN</f>
        <v>0</v>
      </c>
      <c r="I337" s="40">
        <f t="array" ref="I337">SUM(IF(ISNUMBER(I327:I336),I327:I336,SUMIF(codes[code],I327:I336,codes[forfait])))+SUM(COUNTIF(JF,$C327:$C336))*JFHN</f>
        <v>0</v>
      </c>
      <c r="J337" s="40">
        <f t="array" ref="J337">SUM(IF(ISNUMBER(J327:J336),J327:J336,SUMIF(codes[code],J327:J336,codes[forfait])))+SUM(COUNTIF(JF,$C327:$C336))*JFHN</f>
        <v>0</v>
      </c>
      <c r="K337" s="40">
        <f t="array" ref="K337">SUM(IF(ISNUMBER(K327:K336),K327:K336,SUMIF(codes[code],K327:K336,codes[forfait])))+SUM(COUNTIF(JF,$C327:$C336))*JFHN</f>
        <v>0</v>
      </c>
      <c r="L337" s="40">
        <f t="array" ref="L337">SUM(IF(ISNUMBER(L327:L336),L327:L336,SUMIF(codes[code],L327:L336,codes[forfait])))+SUM(COUNTIF(JF,$C327:$C336))*JFHN</f>
        <v>0</v>
      </c>
      <c r="M337" s="40">
        <f t="array" ref="M337">SUM(IF(ISNUMBER(M327:M336),M327:M336,SUMIF(codes[code],M327:M336,codes[forfait])))+SUM(COUNTIF(JF,$C327:$C336))*JFHN</f>
        <v>0</v>
      </c>
      <c r="N337" s="40">
        <f t="array" ref="N337">SUM(IF(ISNUMBER(N327:N336),N327:N336,SUMIF(codes[code],N327:N336,codes[forfait])))+SUM(COUNTIF(JF,$C327:$C336))*JFHN</f>
        <v>0</v>
      </c>
      <c r="O337" s="40">
        <f t="array" ref="O337">SUM(IF(ISNUMBER(O327:O336),O327:O336,SUMIF(codes[code],O327:O336,codes[forfait])))+SUM(COUNTIF(JF,$C327:$C336))*JFHN</f>
        <v>0</v>
      </c>
      <c r="P337" s="40">
        <f t="array" ref="P337">SUM(IF(ISNUMBER(P327:P336),P327:P336,SUMIF(codes[code],P327:P336,codes[forfait])))+SUM(COUNTIF(JF,$C327:$C336))*JFHN</f>
        <v>0</v>
      </c>
      <c r="Q337" s="40">
        <f t="array" ref="Q337">SUM(IF(ISNUMBER(Q327:Q336),Q327:Q336,SUMIF(codes[code],Q327:Q336,codes[forfait])))+SUM(COUNTIF(JF,$C327:$C336))*JFHN</f>
        <v>0</v>
      </c>
      <c r="R337" s="40">
        <f t="array" ref="R337">SUM(IF(ISNUMBER(R327:R336),R327:R336,SUMIF(codes[code],R327:R336,codes[forfait])))+SUM(COUNTIF(JF,$C327:$C336))*JFHN</f>
        <v>0</v>
      </c>
      <c r="S337" s="40">
        <f t="array" ref="S337">SUM(IF(ISNUMBER(S327:S336),S327:S336,SUMIF(codes[code],S327:S336,codes[forfait])))+SUM(COUNTIF(JF,$C327:$C336))*JFHN</f>
        <v>0</v>
      </c>
      <c r="T337" s="47">
        <f t="shared" ref="T337:T339" si="143">SUM(E337:S337)</f>
        <v>0</v>
      </c>
    </row>
    <row r="338" spans="1:20" x14ac:dyDescent="0.25">
      <c r="A338" s="11">
        <f>IF(ISNUMBER(Tablo[[#This Row],[JOUR]]),DATE(YEAR(Tablo[[#This Row],[JOUR]]),MONTH(Tablo[[#This Row],[JOUR]])+1,0),A337)</f>
        <v>42916</v>
      </c>
      <c r="B338" s="12">
        <f>IF(ISNUMBER(Tablo[[#This Row],[JOUR]]),INT(MOD(INT((Tablo[[#This Row],[JOUR]]-2)/7)+3/5,52+5/28))+1,B337)</f>
        <v>26</v>
      </c>
      <c r="C338" s="35" t="s">
        <v>17</v>
      </c>
      <c r="D338" s="35"/>
      <c r="E338" s="40">
        <f t="array" ref="E338">MIN(SUM(IF(ISNUMBER(E327:E336),E327:E336,SUMIF(codes[code],E327:E336,codes[calcul_HS])))+SUM(COUNTIF(JF,$C327:$C336))*JFHS,sem)</f>
        <v>0</v>
      </c>
      <c r="F338" s="40">
        <f t="array" ref="F338">MIN(SUM(IF(ISNUMBER(F327:F336),F327:F336,SUMIF(codes[code],F327:F336,codes[calcul_HS])))+SUM(COUNTIF(JF,$C327:$C336))*JFHS,sem)</f>
        <v>0</v>
      </c>
      <c r="G338" s="40">
        <f t="array" ref="G338">MIN(SUM(IF(ISNUMBER(G327:G336),G327:G336,SUMIF(codes[code],G327:G336,codes[calcul_HS])))+SUM(COUNTIF(JF,$C327:$C336))*JFHS,sem)</f>
        <v>0</v>
      </c>
      <c r="H338" s="40">
        <f t="array" ref="H338">MIN(SUM(IF(ISNUMBER(H327:H336),H327:H336,SUMIF(codes[code],H327:H336,codes[calcul_HS])))+SUM(COUNTIF(JF,$C327:$C336))*JFHS,sem)</f>
        <v>0</v>
      </c>
      <c r="I338" s="40">
        <f t="array" ref="I338">MIN(SUM(IF(ISNUMBER(I327:I336),I327:I336,SUMIF(codes[code],I327:I336,codes[calcul_HS])))+SUM(COUNTIF(JF,$C327:$C336))*JFHS,sem)</f>
        <v>0</v>
      </c>
      <c r="J338" s="40">
        <f t="array" ref="J338">MIN(SUM(IF(ISNUMBER(J327:J336),J327:J336,SUMIF(codes[code],J327:J336,codes[calcul_HS])))+SUM(COUNTIF(JF,$C327:$C336))*JFHS,sem)</f>
        <v>0</v>
      </c>
      <c r="K338" s="40">
        <f t="array" ref="K338">MIN(SUM(IF(ISNUMBER(K327:K336),K327:K336,SUMIF(codes[code],K327:K336,codes[calcul_HS])))+SUM(COUNTIF(JF,$C327:$C336))*JFHS,sem)</f>
        <v>0</v>
      </c>
      <c r="L338" s="40">
        <f t="array" ref="L338">MIN(SUM(IF(ISNUMBER(L327:L336),L327:L336,SUMIF(codes[code],L327:L336,codes[calcul_HS])))+SUM(COUNTIF(JF,$C327:$C336))*JFHS,sem)</f>
        <v>0</v>
      </c>
      <c r="M338" s="40">
        <f t="array" ref="M338">MIN(SUM(IF(ISNUMBER(M327:M336),M327:M336,SUMIF(codes[code],M327:M336,codes[calcul_HS])))+SUM(COUNTIF(JF,$C327:$C336))*JFHS,sem)</f>
        <v>0</v>
      </c>
      <c r="N338" s="40">
        <f t="array" ref="N338">MIN(SUM(IF(ISNUMBER(N327:N336),N327:N336,SUMIF(codes[code],N327:N336,codes[calcul_HS])))+SUM(COUNTIF(JF,$C327:$C336))*JFHS,sem)</f>
        <v>0</v>
      </c>
      <c r="O338" s="40">
        <f t="array" ref="O338">MIN(SUM(IF(ISNUMBER(O327:O336),O327:O336,SUMIF(codes[code],O327:O336,codes[calcul_HS])))+SUM(COUNTIF(JF,$C327:$C336))*JFHS,sem)</f>
        <v>0</v>
      </c>
      <c r="P338" s="40">
        <f t="array" ref="P338">MIN(SUM(IF(ISNUMBER(P327:P336),P327:P336,SUMIF(codes[code],P327:P336,codes[calcul_HS])))+SUM(COUNTIF(JF,$C327:$C336))*JFHS,sem)</f>
        <v>0</v>
      </c>
      <c r="Q338" s="40">
        <f t="array" ref="Q338">MIN(SUM(IF(ISNUMBER(Q327:Q336),Q327:Q336,SUMIF(codes[code],Q327:Q336,codes[calcul_HS])))+SUM(COUNTIF(JF,$C327:$C336))*JFHS,sem)</f>
        <v>0</v>
      </c>
      <c r="R338" s="40">
        <f t="array" ref="R338">MIN(SUM(IF(ISNUMBER(R327:R336),R327:R336,SUMIF(codes[code],R327:R336,codes[calcul_HS])))+SUM(COUNTIF(JF,$C327:$C336))*JFHS,sem)</f>
        <v>0</v>
      </c>
      <c r="S338" s="40">
        <f t="array" ref="S338">MIN(SUM(IF(ISNUMBER(S327:S336),S327:S336,SUMIF(codes[code],S327:S336,codes[calcul_HS])))+SUM(COUNTIF(JF,$C327:$C336))*JFHS,sem)</f>
        <v>0</v>
      </c>
      <c r="T338" s="47">
        <f t="shared" si="143"/>
        <v>0</v>
      </c>
    </row>
    <row r="339" spans="1:20" ht="13" thickBot="1" x14ac:dyDescent="0.3">
      <c r="A339" s="13">
        <f>IF(ISNUMBER(Tablo[[#This Row],[JOUR]]),DATE(YEAR(Tablo[[#This Row],[JOUR]]),MONTH(Tablo[[#This Row],[JOUR]])+1,0),A338)</f>
        <v>42916</v>
      </c>
      <c r="B339" s="14">
        <f>IF(ISNUMBER(Tablo[[#This Row],[JOUR]]),INT(MOD(INT((Tablo[[#This Row],[JOUR]]-2)/7)+3/5,52+5/28))+1,B338)</f>
        <v>26</v>
      </c>
      <c r="C339" s="36" t="s">
        <v>18</v>
      </c>
      <c r="D339" s="36"/>
      <c r="E339" s="41">
        <f t="array" ref="E339">MAX(0,SUM(IF(ISNUMBER(E327:E336),E327:E336,SUMIF(codes[code],E327:E336,codes[calcul_HS])))+SUM(COUNTIF(JF,$C327:$C336))*JFHS-sem)</f>
        <v>0</v>
      </c>
      <c r="F339" s="41">
        <f t="array" ref="F339">MAX(0,SUM(IF(ISNUMBER(F327:F336),F327:F336,SUMIF(codes[code],F327:F336,codes[calcul_HS])))+SUM(COUNTIF(JF,$C327:$C336))*JFHS-sem)</f>
        <v>0</v>
      </c>
      <c r="G339" s="41">
        <f t="array" ref="G339">MAX(0,SUM(IF(ISNUMBER(G327:G336),G327:G336,SUMIF(codes[code],G327:G336,codes[calcul_HS])))+SUM(COUNTIF(JF,$C327:$C336))*JFHS-sem)</f>
        <v>0</v>
      </c>
      <c r="H339" s="41">
        <f t="array" ref="H339">MAX(0,SUM(IF(ISNUMBER(H327:H336),H327:H336,SUMIF(codes[code],H327:H336,codes[calcul_HS])))+SUM(COUNTIF(JF,$C327:$C336))*JFHS-sem)</f>
        <v>0</v>
      </c>
      <c r="I339" s="41">
        <f t="array" ref="I339">MAX(0,SUM(IF(ISNUMBER(I327:I336),I327:I336,SUMIF(codes[code],I327:I336,codes[calcul_HS])))+SUM(COUNTIF(JF,$C327:$C336))*JFHS-sem)</f>
        <v>0</v>
      </c>
      <c r="J339" s="41">
        <f t="array" ref="J339">MAX(0,SUM(IF(ISNUMBER(J327:J336),J327:J336,SUMIF(codes[code],J327:J336,codes[calcul_HS])))+SUM(COUNTIF(JF,$C327:$C336))*JFHS-sem)</f>
        <v>0</v>
      </c>
      <c r="K339" s="41">
        <f t="array" ref="K339">MAX(0,SUM(IF(ISNUMBER(K327:K336),K327:K336,SUMIF(codes[code],K327:K336,codes[calcul_HS])))+SUM(COUNTIF(JF,$C327:$C336))*JFHS-sem)</f>
        <v>0</v>
      </c>
      <c r="L339" s="41">
        <f t="array" ref="L339">MAX(0,SUM(IF(ISNUMBER(L327:L336),L327:L336,SUMIF(codes[code],L327:L336,codes[calcul_HS])))+SUM(COUNTIF(JF,$C327:$C336))*JFHS-sem)</f>
        <v>0</v>
      </c>
      <c r="M339" s="41">
        <f t="array" ref="M339">MAX(0,SUM(IF(ISNUMBER(M327:M336),M327:M336,SUMIF(codes[code],M327:M336,codes[calcul_HS])))+SUM(COUNTIF(JF,$C327:$C336))*JFHS-sem)</f>
        <v>0</v>
      </c>
      <c r="N339" s="41">
        <f t="array" ref="N339">MAX(0,SUM(IF(ISNUMBER(N327:N336),N327:N336,SUMIF(codes[code],N327:N336,codes[calcul_HS])))+SUM(COUNTIF(JF,$C327:$C336))*JFHS-sem)</f>
        <v>0</v>
      </c>
      <c r="O339" s="41">
        <f t="array" ref="O339">MAX(0,SUM(IF(ISNUMBER(O327:O336),O327:O336,SUMIF(codes[code],O327:O336,codes[calcul_HS])))+SUM(COUNTIF(JF,$C327:$C336))*JFHS-sem)</f>
        <v>0</v>
      </c>
      <c r="P339" s="41">
        <f t="array" ref="P339">MAX(0,SUM(IF(ISNUMBER(P327:P336),P327:P336,SUMIF(codes[code],P327:P336,codes[calcul_HS])))+SUM(COUNTIF(JF,$C327:$C336))*JFHS-sem)</f>
        <v>0</v>
      </c>
      <c r="Q339" s="41">
        <f t="array" ref="Q339">MAX(0,SUM(IF(ISNUMBER(Q327:Q336),Q327:Q336,SUMIF(codes[code],Q327:Q336,codes[calcul_HS])))+SUM(COUNTIF(JF,$C327:$C336))*JFHS-sem)</f>
        <v>0</v>
      </c>
      <c r="R339" s="41">
        <f t="array" ref="R339">MAX(0,SUM(IF(ISNUMBER(R327:R336),R327:R336,SUMIF(codes[code],R327:R336,codes[calcul_HS])))+SUM(COUNTIF(JF,$C327:$C336))*JFHS-sem)</f>
        <v>0</v>
      </c>
      <c r="S339" s="41">
        <f t="array" ref="S339">MAX(0,SUM(IF(ISNUMBER(S327:S336),S327:S336,SUMIF(codes[code],S327:S336,codes[calcul_HS])))+SUM(COUNTIF(JF,$C327:$C336))*JFHS-sem)</f>
        <v>0</v>
      </c>
      <c r="T339" s="48">
        <f t="shared" si="143"/>
        <v>0</v>
      </c>
    </row>
  </sheetData>
  <sheetProtection formatColumns="0" formatRows="0"/>
  <conditionalFormatting sqref="E1:T24 E340:T1048576">
    <cfRule type="cellIs" dxfId="66" priority="262" operator="equal">
      <formula>"abs"</formula>
    </cfRule>
    <cfRule type="cellIs" dxfId="65" priority="263" operator="equal">
      <formula>"mal"</formula>
    </cfRule>
    <cfRule type="cellIs" dxfId="64" priority="264" operator="equal">
      <formula>"ret"</formula>
    </cfRule>
    <cfRule type="cellIs" dxfId="63" priority="265" operator="equal">
      <formula>"con"</formula>
    </cfRule>
  </conditionalFormatting>
  <conditionalFormatting sqref="C1:T24 C28:D37 C41:D50 C54:D63 C67:D76 C80:D89 C93:D102 C106:D115 C119:D128 C132:D141 C145:D154 C158:D167 C171:D180 C314:D323 C184:D193 C327:D336 C197:D206 C210:D219 C223:D232 C236:D245 C249:D258 C262:D271 C275:D284 C288:D297 C301:D310 C340:T1048576">
    <cfRule type="expression" dxfId="62" priority="261">
      <formula>COUNTIF(JF,$C1)</formula>
    </cfRule>
  </conditionalFormatting>
  <conditionalFormatting sqref="E28:T37 E41:T50 E54:T63 E67:T76 E80:T89 E93:T102 E106:T115 E119:T128 E132:T141 E145:T154 E158:T167 E171:T180 E314:T323 E184:T193 E327:T336 E197:T206 E210:T219 E223:T232 E236:T245 E249:T258 E262:T271 E275:T284 E288:T297 E301:T310">
    <cfRule type="cellIs" dxfId="61" priority="52" operator="equal">
      <formula>"abs"</formula>
    </cfRule>
    <cfRule type="cellIs" dxfId="60" priority="53" operator="equal">
      <formula>"mal"</formula>
    </cfRule>
    <cfRule type="cellIs" dxfId="59" priority="54" operator="equal">
      <formula>"ret"</formula>
    </cfRule>
    <cfRule type="cellIs" dxfId="58" priority="55" operator="equal">
      <formula>"con"</formula>
    </cfRule>
  </conditionalFormatting>
  <conditionalFormatting sqref="E28:T37 E41:T50 E54:T63 E67:T76 E80:T89 E93:T102 E106:T115 E119:T128 E132:T141 E145:T154 E158:T167 E171:T180 E314:T323 E184:T193 E327:T336 E197:T206 E210:T219 E223:T232 E236:T245 E249:T258 E262:T271 E275:T284 E288:T297 E301:T310">
    <cfRule type="expression" dxfId="57" priority="51">
      <formula>COUNTIF(JF,$C28)</formula>
    </cfRule>
  </conditionalFormatting>
  <conditionalFormatting sqref="E25:T27">
    <cfRule type="cellIs" dxfId="56" priority="41" operator="equal">
      <formula>"abs"</formula>
    </cfRule>
    <cfRule type="cellIs" dxfId="55" priority="42" operator="equal">
      <formula>"mal"</formula>
    </cfRule>
    <cfRule type="cellIs" dxfId="54" priority="43" operator="equal">
      <formula>"ret"</formula>
    </cfRule>
    <cfRule type="cellIs" dxfId="53" priority="44" operator="equal">
      <formula>"con"</formula>
    </cfRule>
  </conditionalFormatting>
  <conditionalFormatting sqref="C25:T27 C38:D40 C51:D53 C64:D66 C77:D79 C90:D92 C103:D105 C116:D118 C129:D131 C142:D144 C155:D157 C168:D170 C181:D183 C324:D326 C194:D196 C337:D339 C207:D209 C220:D222 C233:D235 C246:D248 C259:D261 C272:D274 C285:D287 C298:D300 C311:D313">
    <cfRule type="expression" dxfId="52" priority="40">
      <formula>COUNTIF(JF,$C25)</formula>
    </cfRule>
  </conditionalFormatting>
  <conditionalFormatting sqref="E38:T40 E51:T53 E64:T66 E77:T79 E90:T92 E103:T105 E116:T118 E129:T131 E142:T144 E155:T157 E168:T170 E181:T183 E324:T326 E194:T196 E337:T339 E207:T209 E220:T222 E233:T235 E246:T248 E259:T261 E272:T274 E285:T287 E298:T300 E311:T313">
    <cfRule type="cellIs" dxfId="51" priority="36" operator="equal">
      <formula>"abs"</formula>
    </cfRule>
    <cfRule type="cellIs" dxfId="50" priority="37" operator="equal">
      <formula>"mal"</formula>
    </cfRule>
    <cfRule type="cellIs" dxfId="49" priority="38" operator="equal">
      <formula>"ret"</formula>
    </cfRule>
    <cfRule type="cellIs" dxfId="48" priority="39" operator="equal">
      <formula>"con"</formula>
    </cfRule>
  </conditionalFormatting>
  <conditionalFormatting sqref="E38:T40 E51:T53 E64:T66 E77:T79 E90:T92 E103:T105 E116:T118 E129:T131 E142:T144 E155:T157 E168:T170 E181:T183 E324:T326 E194:T196 E337:T339 E207:T209 E220:T222 E233:T235 E246:T248 E259:T261 E272:T274 E285:T287 E298:T300 E311:T313">
    <cfRule type="expression" dxfId="47" priority="35">
      <formula>COUNTIF(JF,$C38)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2"/>
  <sheetViews>
    <sheetView showZeros="0" zoomScale="90" zoomScaleNormal="90" workbookViewId="0"/>
  </sheetViews>
  <sheetFormatPr baseColWidth="10" defaultColWidth="8.81640625" defaultRowHeight="12.5" x14ac:dyDescent="0.25"/>
  <cols>
    <col min="1" max="1" width="11.90625" style="20" customWidth="1"/>
    <col min="2" max="2" width="12.7265625" style="20" bestFit="1" customWidth="1"/>
    <col min="3" max="3" width="9.26953125" style="20" bestFit="1" customWidth="1"/>
    <col min="4" max="18" width="10.1796875" style="20" customWidth="1"/>
    <col min="19" max="16384" width="8.81640625" style="20"/>
  </cols>
  <sheetData>
    <row r="1" spans="1:18" ht="13" x14ac:dyDescent="0.3">
      <c r="A1" s="57">
        <v>2017</v>
      </c>
      <c r="D1" s="29">
        <f>MATCH(D2,Tablo[#Headers],0)-3</f>
        <v>2</v>
      </c>
      <c r="E1" s="29">
        <f>MATCH(E2,Tablo[#Headers],0)-3</f>
        <v>3</v>
      </c>
      <c r="F1" s="29">
        <f>MATCH(F2,Tablo[#Headers],0)-3</f>
        <v>4</v>
      </c>
      <c r="G1" s="29">
        <f>MATCH(G2,Tablo[#Headers],0)-3</f>
        <v>5</v>
      </c>
      <c r="H1" s="29">
        <f>MATCH(H2,Tablo[#Headers],0)-3</f>
        <v>6</v>
      </c>
      <c r="I1" s="29">
        <f>MATCH(I2,Tablo[#Headers],0)-3</f>
        <v>7</v>
      </c>
      <c r="J1" s="29">
        <f>MATCH(J2,Tablo[#Headers],0)-3</f>
        <v>8</v>
      </c>
      <c r="K1" s="29">
        <f>MATCH(K2,Tablo[#Headers],0)-3</f>
        <v>9</v>
      </c>
      <c r="L1" s="29">
        <f>MATCH(L2,Tablo[#Headers],0)-3</f>
        <v>10</v>
      </c>
      <c r="M1" s="29">
        <f>MATCH(M2,Tablo[#Headers],0)-3</f>
        <v>11</v>
      </c>
      <c r="N1" s="29">
        <f>MATCH(N2,Tablo[#Headers],0)-3</f>
        <v>12</v>
      </c>
      <c r="O1" s="29">
        <f>MATCH(O2,Tablo[#Headers],0)-3</f>
        <v>13</v>
      </c>
      <c r="P1" s="29">
        <f>MATCH(P2,Tablo[#Headers],0)-3</f>
        <v>14</v>
      </c>
      <c r="Q1" s="29">
        <f>MATCH(Q2,Tablo[#Headers],0)-3</f>
        <v>15</v>
      </c>
      <c r="R1" s="29">
        <f>MATCH(R2,Tablo[#Headers],0)-3</f>
        <v>16</v>
      </c>
    </row>
    <row r="2" spans="1:18" s="21" customFormat="1" ht="13.5" thickBot="1" x14ac:dyDescent="0.35">
      <c r="A2" s="21" t="s">
        <v>36</v>
      </c>
      <c r="B2" s="21" t="s">
        <v>16</v>
      </c>
      <c r="D2" s="39" t="s">
        <v>0</v>
      </c>
      <c r="E2" s="39" t="s">
        <v>1</v>
      </c>
      <c r="F2" s="39" t="s">
        <v>2</v>
      </c>
      <c r="G2" s="39" t="s">
        <v>3</v>
      </c>
      <c r="H2" s="39" t="s">
        <v>4</v>
      </c>
      <c r="I2" s="39" t="s">
        <v>5</v>
      </c>
      <c r="J2" s="39" t="s">
        <v>6</v>
      </c>
      <c r="K2" s="39" t="s">
        <v>7</v>
      </c>
      <c r="L2" s="39" t="s">
        <v>8</v>
      </c>
      <c r="M2" s="39" t="s">
        <v>9</v>
      </c>
      <c r="N2" s="39" t="s">
        <v>10</v>
      </c>
      <c r="O2" s="39" t="s">
        <v>11</v>
      </c>
      <c r="P2" s="39" t="s">
        <v>12</v>
      </c>
      <c r="Q2" s="39" t="s">
        <v>13</v>
      </c>
      <c r="R2" s="39" t="s">
        <v>44</v>
      </c>
    </row>
    <row r="3" spans="1:18" s="16" customFormat="1" ht="13" x14ac:dyDescent="0.3">
      <c r="A3" s="15">
        <f>DATE(A1,2,0)</f>
        <v>42766</v>
      </c>
      <c r="B3" s="16" t="s">
        <v>17</v>
      </c>
      <c r="C3" s="16" t="s">
        <v>37</v>
      </c>
      <c r="D3" s="27">
        <f ca="1">SUMPRODUCT((Tablo[Mois]=$A3)*(Tablo[JOUR]=$B3),(OFFSET(Tablo[JOUR],0,D$1)))</f>
        <v>28</v>
      </c>
      <c r="E3" s="27">
        <f ca="1">SUMPRODUCT((Tablo[Mois]=$A3)*(Tablo[JOUR]=$B3),(OFFSET(Tablo[JOUR],0,E$1)))</f>
        <v>35</v>
      </c>
      <c r="F3" s="27">
        <f ca="1">SUMPRODUCT((Tablo[Mois]=$A3)*(Tablo[JOUR]=$B3),(OFFSET(Tablo[JOUR],0,F$1)))</f>
        <v>35</v>
      </c>
      <c r="G3" s="27">
        <f ca="1">SUMPRODUCT((Tablo[Mois]=$A3)*(Tablo[JOUR]=$B3),(OFFSET(Tablo[JOUR],0,G$1)))</f>
        <v>34.5</v>
      </c>
      <c r="H3" s="27">
        <f ca="1">SUMPRODUCT((Tablo[Mois]=$A3)*(Tablo[JOUR]=$B3),(OFFSET(Tablo[JOUR],0,H$1)))</f>
        <v>35</v>
      </c>
      <c r="I3" s="27">
        <f ca="1">SUMPRODUCT((Tablo[Mois]=$A3)*(Tablo[JOUR]=$B3),(OFFSET(Tablo[JOUR],0,I$1)))</f>
        <v>14</v>
      </c>
      <c r="J3" s="27">
        <f ca="1">SUMPRODUCT((Tablo[Mois]=$A3)*(Tablo[JOUR]=$B3),(OFFSET(Tablo[JOUR],0,J$1)))</f>
        <v>35</v>
      </c>
      <c r="K3" s="27">
        <f ca="1">SUMPRODUCT((Tablo[Mois]=$A3)*(Tablo[JOUR]=$B3),(OFFSET(Tablo[JOUR],0,K$1)))</f>
        <v>35</v>
      </c>
      <c r="L3" s="27">
        <f ca="1">SUMPRODUCT((Tablo[Mois]=$A3)*(Tablo[JOUR]=$B3),(OFFSET(Tablo[JOUR],0,L$1)))</f>
        <v>35</v>
      </c>
      <c r="M3" s="27">
        <f ca="1">SUMPRODUCT((Tablo[Mois]=$A3)*(Tablo[JOUR]=$B3),(OFFSET(Tablo[JOUR],0,M$1)))</f>
        <v>35</v>
      </c>
      <c r="N3" s="27">
        <f ca="1">SUMPRODUCT((Tablo[Mois]=$A3)*(Tablo[JOUR]=$B3),(OFFSET(Tablo[JOUR],0,N$1)))</f>
        <v>70</v>
      </c>
      <c r="O3" s="27">
        <f ca="1">SUMPRODUCT((Tablo[Mois]=$A3)*(Tablo[JOUR]=$B3),(OFFSET(Tablo[JOUR],0,O$1)))</f>
        <v>40.25</v>
      </c>
      <c r="P3" s="27">
        <f ca="1">SUMPRODUCT((Tablo[Mois]=$A3)*(Tablo[JOUR]=$B3),(OFFSET(Tablo[JOUR],0,P$1)))</f>
        <v>39.25</v>
      </c>
      <c r="Q3" s="27">
        <f ca="1">SUMPRODUCT((Tablo[Mois]=$A3)*(Tablo[JOUR]=$B3),(OFFSET(Tablo[JOUR],0,Q$1)))</f>
        <v>36</v>
      </c>
      <c r="R3" s="27">
        <f ca="1">SUMPRODUCT((Tablo[Mois]=$A3)*(Tablo[JOUR]=$B3),(OFFSET(Tablo[JOUR],0,R$1)))</f>
        <v>0</v>
      </c>
    </row>
    <row r="4" spans="1:18" ht="13" x14ac:dyDescent="0.3">
      <c r="A4" s="25"/>
      <c r="B4" s="20" t="s">
        <v>18</v>
      </c>
      <c r="C4" s="20" t="s">
        <v>37</v>
      </c>
      <c r="D4" s="28">
        <f ca="1">SUMPRODUCT((Tablo[Mois]=$A3)*(Tablo[JOUR]=$B4),(OFFSET(Tablo[JOUR],0,D$1)))</f>
        <v>0</v>
      </c>
      <c r="E4" s="28">
        <f ca="1">SUMPRODUCT((Tablo[Mois]=$A3)*(Tablo[JOUR]=$B4),(OFFSET(Tablo[JOUR],0,E$1)))</f>
        <v>0</v>
      </c>
      <c r="F4" s="28">
        <f ca="1">SUMPRODUCT((Tablo[Mois]=$A3)*(Tablo[JOUR]=$B4),(OFFSET(Tablo[JOUR],0,F$1)))</f>
        <v>0</v>
      </c>
      <c r="G4" s="28">
        <f ca="1">SUMPRODUCT((Tablo[Mois]=$A3)*(Tablo[JOUR]=$B4),(OFFSET(Tablo[JOUR],0,G$1)))</f>
        <v>0</v>
      </c>
      <c r="H4" s="28">
        <f ca="1">SUMPRODUCT((Tablo[Mois]=$A3)*(Tablo[JOUR]=$B4),(OFFSET(Tablo[JOUR],0,H$1)))</f>
        <v>0</v>
      </c>
      <c r="I4" s="28">
        <f ca="1">SUMPRODUCT((Tablo[Mois]=$A3)*(Tablo[JOUR]=$B4),(OFFSET(Tablo[JOUR],0,I$1)))</f>
        <v>0</v>
      </c>
      <c r="J4" s="28">
        <f ca="1">SUMPRODUCT((Tablo[Mois]=$A3)*(Tablo[JOUR]=$B4),(OFFSET(Tablo[JOUR],0,J$1)))</f>
        <v>0</v>
      </c>
      <c r="K4" s="28">
        <f ca="1">SUMPRODUCT((Tablo[Mois]=$A3)*(Tablo[JOUR]=$B4),(OFFSET(Tablo[JOUR],0,K$1)))</f>
        <v>0</v>
      </c>
      <c r="L4" s="28">
        <f ca="1">SUMPRODUCT((Tablo[Mois]=$A3)*(Tablo[JOUR]=$B4),(OFFSET(Tablo[JOUR],0,L$1)))</f>
        <v>4</v>
      </c>
      <c r="M4" s="28">
        <f ca="1">SUMPRODUCT((Tablo[Mois]=$A3)*(Tablo[JOUR]=$B4),(OFFSET(Tablo[JOUR],0,M$1)))</f>
        <v>4</v>
      </c>
      <c r="N4" s="28">
        <f ca="1">SUMPRODUCT((Tablo[Mois]=$A3)*(Tablo[JOUR]=$B4),(OFFSET(Tablo[JOUR],0,N$1)))</f>
        <v>8</v>
      </c>
      <c r="O4" s="28">
        <f ca="1">SUMPRODUCT((Tablo[Mois]=$A3)*(Tablo[JOUR]=$B4),(OFFSET(Tablo[JOUR],0,O$1)))</f>
        <v>0</v>
      </c>
      <c r="P4" s="28">
        <f ca="1">SUMPRODUCT((Tablo[Mois]=$A3)*(Tablo[JOUR]=$B4),(OFFSET(Tablo[JOUR],0,P$1)))</f>
        <v>0</v>
      </c>
      <c r="Q4" s="28">
        <f ca="1">SUMPRODUCT((Tablo[Mois]=$A3)*(Tablo[JOUR]=$B4),(OFFSET(Tablo[JOUR],0,Q$1)))</f>
        <v>0</v>
      </c>
      <c r="R4" s="28">
        <f ca="1">SUMPRODUCT((Tablo[Mois]=$A3)*(Tablo[JOUR]=$B4),(OFFSET(Tablo[JOUR],0,R$1)))</f>
        <v>0</v>
      </c>
    </row>
    <row r="5" spans="1:18" s="31" customFormat="1" ht="13" x14ac:dyDescent="0.3">
      <c r="A5" s="30"/>
      <c r="B5" s="31" t="s">
        <v>16</v>
      </c>
      <c r="C5" s="32" t="s">
        <v>38</v>
      </c>
      <c r="D5" s="28">
        <f ca="1">SUMPRODUCT((Tablo[Mois]=$A3)*(Tablo[JOUR]=$B5),(OFFSET(Tablo[JOUR],0,D$1)))</f>
        <v>35</v>
      </c>
      <c r="E5" s="28">
        <f ca="1">SUMPRODUCT((Tablo[Mois]=$A3)*(Tablo[JOUR]=$B5),(OFFSET(Tablo[JOUR],0,E$1)))</f>
        <v>35</v>
      </c>
      <c r="F5" s="28">
        <f ca="1">SUMPRODUCT((Tablo[Mois]=$A3)*(Tablo[JOUR]=$B5),(OFFSET(Tablo[JOUR],0,F$1)))</f>
        <v>56</v>
      </c>
      <c r="G5" s="28">
        <f ca="1">SUMPRODUCT((Tablo[Mois]=$A3)*(Tablo[JOUR]=$B5),(OFFSET(Tablo[JOUR],0,G$1)))</f>
        <v>34.5</v>
      </c>
      <c r="H5" s="28">
        <f ca="1">SUMPRODUCT((Tablo[Mois]=$A3)*(Tablo[JOUR]=$B5),(OFFSET(Tablo[JOUR],0,H$1)))</f>
        <v>35</v>
      </c>
      <c r="I5" s="28">
        <f ca="1">SUMPRODUCT((Tablo[Mois]=$A3)*(Tablo[JOUR]=$B5),(OFFSET(Tablo[JOUR],0,I$1)))</f>
        <v>35</v>
      </c>
      <c r="J5" s="28">
        <f ca="1">SUMPRODUCT((Tablo[Mois]=$A3)*(Tablo[JOUR]=$B5),(OFFSET(Tablo[JOUR],0,J$1)))</f>
        <v>35</v>
      </c>
      <c r="K5" s="28">
        <f ca="1">SUMPRODUCT((Tablo[Mois]=$A3)*(Tablo[JOUR]=$B5),(OFFSET(Tablo[JOUR],0,K$1)))</f>
        <v>35</v>
      </c>
      <c r="L5" s="28">
        <f ca="1">SUMPRODUCT((Tablo[Mois]=$A3)*(Tablo[JOUR]=$B5),(OFFSET(Tablo[JOUR],0,L$1)))</f>
        <v>39</v>
      </c>
      <c r="M5" s="28">
        <f ca="1">SUMPRODUCT((Tablo[Mois]=$A3)*(Tablo[JOUR]=$B5),(OFFSET(Tablo[JOUR],0,M$1)))</f>
        <v>39</v>
      </c>
      <c r="N5" s="28">
        <f ca="1">SUMPRODUCT((Tablo[Mois]=$A3)*(Tablo[JOUR]=$B5),(OFFSET(Tablo[JOUR],0,N$1)))</f>
        <v>78</v>
      </c>
      <c r="O5" s="28">
        <f ca="1">SUMPRODUCT((Tablo[Mois]=$A3)*(Tablo[JOUR]=$B5),(OFFSET(Tablo[JOUR],0,O$1)))</f>
        <v>47.25</v>
      </c>
      <c r="P5" s="28">
        <f ca="1">SUMPRODUCT((Tablo[Mois]=$A3)*(Tablo[JOUR]=$B5),(OFFSET(Tablo[JOUR],0,P$1)))</f>
        <v>39.25</v>
      </c>
      <c r="Q5" s="28">
        <f ca="1">SUMPRODUCT((Tablo[Mois]=$A3)*(Tablo[JOUR]=$B5),(OFFSET(Tablo[JOUR],0,Q$1)))</f>
        <v>36</v>
      </c>
      <c r="R5" s="28">
        <f ca="1">SUMPRODUCT((Tablo[Mois]=$A3)*(Tablo[JOUR]=$B5),(OFFSET(Tablo[JOUR],0,R$1)))</f>
        <v>0</v>
      </c>
    </row>
    <row r="6" spans="1:18" x14ac:dyDescent="0.25">
      <c r="A6" s="25"/>
      <c r="B6" s="22" t="s">
        <v>19</v>
      </c>
      <c r="C6" s="20" t="s">
        <v>38</v>
      </c>
      <c r="D6" s="20">
        <f>SUMPRODUCT((Tablo[Mois]=$A3)*(COUNTIF(JF,Tablo[JOUR])))</f>
        <v>0</v>
      </c>
      <c r="E6" s="20">
        <f>SUMPRODUCT((Tablo[Mois]=$A3)*(COUNTIF(JF,Tablo[JOUR])))</f>
        <v>0</v>
      </c>
      <c r="F6" s="20">
        <f>SUMPRODUCT((Tablo[Mois]=$A3)*(COUNTIF(JF,Tablo[JOUR])))</f>
        <v>0</v>
      </c>
      <c r="G6" s="20">
        <f>SUMPRODUCT((Tablo[Mois]=$A3)*(COUNTIF(JF,Tablo[JOUR])))</f>
        <v>0</v>
      </c>
      <c r="H6" s="20">
        <f>SUMPRODUCT((Tablo[Mois]=$A3)*(COUNTIF(JF,Tablo[JOUR])))</f>
        <v>0</v>
      </c>
      <c r="I6" s="20">
        <f>SUMPRODUCT((Tablo[Mois]=$A3)*(COUNTIF(JF,Tablo[JOUR])))</f>
        <v>0</v>
      </c>
      <c r="J6" s="20">
        <f>SUMPRODUCT((Tablo[Mois]=$A3)*(COUNTIF(JF,Tablo[JOUR])))</f>
        <v>0</v>
      </c>
      <c r="K6" s="20">
        <f>SUMPRODUCT((Tablo[Mois]=$A3)*(COUNTIF(JF,Tablo[JOUR])))</f>
        <v>0</v>
      </c>
      <c r="L6" s="20">
        <f>SUMPRODUCT((Tablo[Mois]=$A3)*(COUNTIF(JF,Tablo[JOUR])))</f>
        <v>0</v>
      </c>
      <c r="M6" s="20">
        <f>SUMPRODUCT((Tablo[Mois]=$A3)*(COUNTIF(JF,Tablo[JOUR])))</f>
        <v>0</v>
      </c>
      <c r="N6" s="20">
        <f>SUMPRODUCT((Tablo[Mois]=$A3)*(COUNTIF(JF,Tablo[JOUR])))</f>
        <v>0</v>
      </c>
      <c r="O6" s="20">
        <f>SUMPRODUCT((Tablo[Mois]=$A3)*(COUNTIF(JF,Tablo[JOUR])))</f>
        <v>0</v>
      </c>
      <c r="P6" s="20">
        <f>SUMPRODUCT((Tablo[Mois]=$A3)*(COUNTIF(JF,Tablo[JOUR])))</f>
        <v>0</v>
      </c>
      <c r="Q6" s="20">
        <f>SUMPRODUCT((Tablo[Mois]=$A3)*(COUNTIF(JF,Tablo[JOUR])))</f>
        <v>0</v>
      </c>
      <c r="R6" s="20">
        <f>SUMPRODUCT((Tablo[Mois]=$A3)*(COUNTIF(JF,Tablo[JOUR])))</f>
        <v>0</v>
      </c>
    </row>
    <row r="7" spans="1:18" x14ac:dyDescent="0.25">
      <c r="A7" s="25"/>
      <c r="B7" s="23" t="s">
        <v>34</v>
      </c>
      <c r="C7" s="20" t="s">
        <v>57</v>
      </c>
      <c r="D7" s="20">
        <f ca="1">SUMPRODUCT((Tablo[Mois]=$A3)*(OFFSET(Tablo[JOUR],0,D$1)=$B7))</f>
        <v>2</v>
      </c>
      <c r="E7" s="20">
        <f ca="1">SUMPRODUCT((Tablo[Mois]=$A3)*(OFFSET(Tablo[JOUR],0,E$1)=$B7))</f>
        <v>0</v>
      </c>
      <c r="F7" s="20">
        <f ca="1">SUMPRODUCT((Tablo[Mois]=$A3)*(OFFSET(Tablo[JOUR],0,F$1)=$B7))</f>
        <v>6</v>
      </c>
      <c r="G7" s="20">
        <f ca="1">SUMPRODUCT((Tablo[Mois]=$A3)*(OFFSET(Tablo[JOUR],0,G$1)=$B7))</f>
        <v>0</v>
      </c>
      <c r="H7" s="20">
        <f ca="1">SUMPRODUCT((Tablo[Mois]=$A3)*(OFFSET(Tablo[JOUR],0,H$1)=$B7))</f>
        <v>0</v>
      </c>
      <c r="I7" s="20">
        <f ca="1">SUMPRODUCT((Tablo[Mois]=$A3)*(OFFSET(Tablo[JOUR],0,I$1)=$B7))</f>
        <v>6</v>
      </c>
      <c r="J7" s="20">
        <f ca="1">SUMPRODUCT((Tablo[Mois]=$A3)*(OFFSET(Tablo[JOUR],0,J$1)=$B7))</f>
        <v>0</v>
      </c>
      <c r="K7" s="20">
        <f ca="1">SUMPRODUCT((Tablo[Mois]=$A3)*(OFFSET(Tablo[JOUR],0,K$1)=$B7))</f>
        <v>0</v>
      </c>
      <c r="L7" s="20">
        <f ca="1">SUMPRODUCT((Tablo[Mois]=$A3)*(OFFSET(Tablo[JOUR],0,L$1)=$B7))</f>
        <v>0</v>
      </c>
      <c r="M7" s="20">
        <f ca="1">SUMPRODUCT((Tablo[Mois]=$A3)*(OFFSET(Tablo[JOUR],0,M$1)=$B7))</f>
        <v>0</v>
      </c>
      <c r="N7" s="20">
        <f ca="1">SUMPRODUCT((Tablo[Mois]=$A3)*(OFFSET(Tablo[JOUR],0,N$1)=$B7))</f>
        <v>0</v>
      </c>
      <c r="O7" s="20">
        <f ca="1">SUMPRODUCT((Tablo[Mois]=$A3)*(OFFSET(Tablo[JOUR],0,O$1)=$B7))</f>
        <v>2</v>
      </c>
      <c r="P7" s="20">
        <f ca="1">SUMPRODUCT((Tablo[Mois]=$A3)*(OFFSET(Tablo[JOUR],0,P$1)=$B7))</f>
        <v>0</v>
      </c>
      <c r="Q7" s="20">
        <f ca="1">SUMPRODUCT((Tablo[Mois]=$A3)*(OFFSET(Tablo[JOUR],0,Q$1)=$B7))</f>
        <v>0</v>
      </c>
      <c r="R7" s="20">
        <f ca="1">SUMPRODUCT((Tablo[Mois]=$A3)*(OFFSET(Tablo[JOUR],0,R$1)=$B7))</f>
        <v>0</v>
      </c>
    </row>
    <row r="8" spans="1:18" x14ac:dyDescent="0.25">
      <c r="A8" s="25"/>
      <c r="B8" s="24" t="s">
        <v>33</v>
      </c>
      <c r="C8" s="20" t="s">
        <v>57</v>
      </c>
      <c r="D8" s="20">
        <f ca="1">SUMPRODUCT((Tablo[Mois]=$A3)*(OFFSET(Tablo[JOUR],0,D$1)=$B8))</f>
        <v>8</v>
      </c>
      <c r="E8" s="20">
        <f ca="1">SUMPRODUCT((Tablo[Mois]=$A3)*(OFFSET(Tablo[JOUR],0,E$1)=$B8))</f>
        <v>0</v>
      </c>
      <c r="F8" s="20">
        <f ca="1">SUMPRODUCT((Tablo[Mois]=$A3)*(OFFSET(Tablo[JOUR],0,F$1)=$B8))</f>
        <v>0</v>
      </c>
      <c r="G8" s="20">
        <f ca="1">SUMPRODUCT((Tablo[Mois]=$A3)*(OFFSET(Tablo[JOUR],0,G$1)=$B8))</f>
        <v>0</v>
      </c>
      <c r="H8" s="20">
        <f ca="1">SUMPRODUCT((Tablo[Mois]=$A3)*(OFFSET(Tablo[JOUR],0,H$1)=$B8))</f>
        <v>0</v>
      </c>
      <c r="I8" s="20">
        <f ca="1">SUMPRODUCT((Tablo[Mois]=$A3)*(OFFSET(Tablo[JOUR],0,I$1)=$B8))</f>
        <v>0</v>
      </c>
      <c r="J8" s="20">
        <f ca="1">SUMPRODUCT((Tablo[Mois]=$A3)*(OFFSET(Tablo[JOUR],0,J$1)=$B8))</f>
        <v>0</v>
      </c>
      <c r="K8" s="20">
        <f ca="1">SUMPRODUCT((Tablo[Mois]=$A3)*(OFFSET(Tablo[JOUR],0,K$1)=$B8))</f>
        <v>0</v>
      </c>
      <c r="L8" s="20">
        <f ca="1">SUMPRODUCT((Tablo[Mois]=$A3)*(OFFSET(Tablo[JOUR],0,L$1)=$B8))</f>
        <v>0</v>
      </c>
      <c r="M8" s="20">
        <f ca="1">SUMPRODUCT((Tablo[Mois]=$A3)*(OFFSET(Tablo[JOUR],0,M$1)=$B8))</f>
        <v>0</v>
      </c>
      <c r="N8" s="20">
        <f ca="1">SUMPRODUCT((Tablo[Mois]=$A3)*(OFFSET(Tablo[JOUR],0,N$1)=$B8))</f>
        <v>0</v>
      </c>
      <c r="O8" s="20">
        <f ca="1">SUMPRODUCT((Tablo[Mois]=$A3)*(OFFSET(Tablo[JOUR],0,O$1)=$B8))</f>
        <v>0</v>
      </c>
      <c r="P8" s="20">
        <f ca="1">SUMPRODUCT((Tablo[Mois]=$A3)*(OFFSET(Tablo[JOUR],0,P$1)=$B8))</f>
        <v>0</v>
      </c>
      <c r="Q8" s="20">
        <f ca="1">SUMPRODUCT((Tablo[Mois]=$A3)*(OFFSET(Tablo[JOUR],0,Q$1)=$B8))</f>
        <v>0</v>
      </c>
      <c r="R8" s="20">
        <f ca="1">SUMPRODUCT((Tablo[Mois]=$A3)*(OFFSET(Tablo[JOUR],0,R$1)=$B8))</f>
        <v>0</v>
      </c>
    </row>
    <row r="9" spans="1:18" x14ac:dyDescent="0.25">
      <c r="A9" s="25"/>
      <c r="B9" s="45" t="s">
        <v>45</v>
      </c>
      <c r="C9" s="20" t="s">
        <v>57</v>
      </c>
      <c r="D9" s="20">
        <f ca="1">SUMPRODUCT((Tablo[Mois]=$A3)*(OFFSET(Tablo[JOUR],0,D$1)=$B9))</f>
        <v>0</v>
      </c>
      <c r="E9" s="20">
        <f ca="1">SUMPRODUCT((Tablo[Mois]=$A3)*(OFFSET(Tablo[JOUR],0,E$1)=$B9))</f>
        <v>0</v>
      </c>
      <c r="F9" s="20">
        <f ca="1">SUMPRODUCT((Tablo[Mois]=$A3)*(OFFSET(Tablo[JOUR],0,F$1)=$B9))</f>
        <v>0</v>
      </c>
      <c r="G9" s="20">
        <f ca="1">SUMPRODUCT((Tablo[Mois]=$A3)*(OFFSET(Tablo[JOUR],0,G$1)=$B9))</f>
        <v>0</v>
      </c>
      <c r="H9" s="20">
        <f ca="1">SUMPRODUCT((Tablo[Mois]=$A3)*(OFFSET(Tablo[JOUR],0,H$1)=$B9))</f>
        <v>0</v>
      </c>
      <c r="I9" s="20">
        <f ca="1">SUMPRODUCT((Tablo[Mois]=$A3)*(OFFSET(Tablo[JOUR],0,I$1)=$B9))</f>
        <v>0</v>
      </c>
      <c r="J9" s="20">
        <f ca="1">SUMPRODUCT((Tablo[Mois]=$A3)*(OFFSET(Tablo[JOUR],0,J$1)=$B9))</f>
        <v>0</v>
      </c>
      <c r="K9" s="20">
        <f ca="1">SUMPRODUCT((Tablo[Mois]=$A3)*(OFFSET(Tablo[JOUR],0,K$1)=$B9))</f>
        <v>0</v>
      </c>
      <c r="L9" s="20">
        <f ca="1">SUMPRODUCT((Tablo[Mois]=$A3)*(OFFSET(Tablo[JOUR],0,L$1)=$B9))</f>
        <v>0</v>
      </c>
      <c r="M9" s="20">
        <f ca="1">SUMPRODUCT((Tablo[Mois]=$A3)*(OFFSET(Tablo[JOUR],0,M$1)=$B9))</f>
        <v>0</v>
      </c>
      <c r="N9" s="20">
        <f ca="1">SUMPRODUCT((Tablo[Mois]=$A3)*(OFFSET(Tablo[JOUR],0,N$1)=$B9))</f>
        <v>0</v>
      </c>
      <c r="O9" s="20">
        <f ca="1">SUMPRODUCT((Tablo[Mois]=$A3)*(OFFSET(Tablo[JOUR],0,O$1)=$B9))</f>
        <v>0</v>
      </c>
      <c r="P9" s="20">
        <f ca="1">SUMPRODUCT((Tablo[Mois]=$A3)*(OFFSET(Tablo[JOUR],0,P$1)=$B9))</f>
        <v>0</v>
      </c>
      <c r="Q9" s="20">
        <f ca="1">SUMPRODUCT((Tablo[Mois]=$A3)*(OFFSET(Tablo[JOUR],0,Q$1)=$B9))</f>
        <v>0</v>
      </c>
      <c r="R9" s="20">
        <f ca="1">SUMPRODUCT((Tablo[Mois]=$A3)*(OFFSET(Tablo[JOUR],0,R$1)=$B9))</f>
        <v>0</v>
      </c>
    </row>
    <row r="10" spans="1:18" x14ac:dyDescent="0.25">
      <c r="A10" s="25"/>
      <c r="B10" s="24" t="s">
        <v>46</v>
      </c>
      <c r="C10" s="20" t="s">
        <v>57</v>
      </c>
      <c r="D10" s="20">
        <f ca="1">SUMPRODUCT((Tablo[Mois]=$A3)*(OFFSET(Tablo[JOUR],0,D$1)=$B10))</f>
        <v>0</v>
      </c>
      <c r="E10" s="20">
        <f ca="1">SUMPRODUCT((Tablo[Mois]=$A3)*(OFFSET(Tablo[JOUR],0,E$1)=$B10))</f>
        <v>0</v>
      </c>
      <c r="F10" s="20">
        <f ca="1">SUMPRODUCT((Tablo[Mois]=$A3)*(OFFSET(Tablo[JOUR],0,F$1)=$B10))</f>
        <v>0</v>
      </c>
      <c r="G10" s="20">
        <f ca="1">SUMPRODUCT((Tablo[Mois]=$A3)*(OFFSET(Tablo[JOUR],0,G$1)=$B10))</f>
        <v>0</v>
      </c>
      <c r="H10" s="20">
        <f ca="1">SUMPRODUCT((Tablo[Mois]=$A3)*(OFFSET(Tablo[JOUR],0,H$1)=$B10))</f>
        <v>0</v>
      </c>
      <c r="I10" s="20">
        <f ca="1">SUMPRODUCT((Tablo[Mois]=$A3)*(OFFSET(Tablo[JOUR],0,I$1)=$B10))</f>
        <v>0</v>
      </c>
      <c r="J10" s="20">
        <f ca="1">SUMPRODUCT((Tablo[Mois]=$A3)*(OFFSET(Tablo[JOUR],0,J$1)=$B10))</f>
        <v>0</v>
      </c>
      <c r="K10" s="20">
        <f ca="1">SUMPRODUCT((Tablo[Mois]=$A3)*(OFFSET(Tablo[JOUR],0,K$1)=$B10))</f>
        <v>0</v>
      </c>
      <c r="L10" s="20">
        <f ca="1">SUMPRODUCT((Tablo[Mois]=$A3)*(OFFSET(Tablo[JOUR],0,L$1)=$B10))</f>
        <v>0</v>
      </c>
      <c r="M10" s="20">
        <f ca="1">SUMPRODUCT((Tablo[Mois]=$A3)*(OFFSET(Tablo[JOUR],0,M$1)=$B10))</f>
        <v>0</v>
      </c>
      <c r="N10" s="20">
        <f ca="1">SUMPRODUCT((Tablo[Mois]=$A3)*(OFFSET(Tablo[JOUR],0,N$1)=$B10))</f>
        <v>0</v>
      </c>
      <c r="O10" s="20">
        <f ca="1">SUMPRODUCT((Tablo[Mois]=$A3)*(OFFSET(Tablo[JOUR],0,O$1)=$B10))</f>
        <v>0</v>
      </c>
      <c r="P10" s="20">
        <f ca="1">SUMPRODUCT((Tablo[Mois]=$A3)*(OFFSET(Tablo[JOUR],0,P$1)=$B10))</f>
        <v>0</v>
      </c>
      <c r="Q10" s="20">
        <f ca="1">SUMPRODUCT((Tablo[Mois]=$A3)*(OFFSET(Tablo[JOUR],0,Q$1)=$B10))</f>
        <v>0</v>
      </c>
      <c r="R10" s="20">
        <f ca="1">SUMPRODUCT((Tablo[Mois]=$A3)*(OFFSET(Tablo[JOUR],0,R$1)=$B10))</f>
        <v>0</v>
      </c>
    </row>
    <row r="11" spans="1:18" x14ac:dyDescent="0.25">
      <c r="A11" s="25"/>
      <c r="B11" s="46" t="s">
        <v>47</v>
      </c>
      <c r="C11" s="20" t="s">
        <v>57</v>
      </c>
      <c r="D11" s="20">
        <f ca="1">SUMPRODUCT((Tablo[Mois]=$A3)*(OFFSET(Tablo[JOUR],0,D$1)=$B11))</f>
        <v>0</v>
      </c>
      <c r="E11" s="20">
        <f ca="1">SUMPRODUCT((Tablo[Mois]=$A3)*(OFFSET(Tablo[JOUR],0,E$1)=$B11))</f>
        <v>0</v>
      </c>
      <c r="F11" s="20">
        <f ca="1">SUMPRODUCT((Tablo[Mois]=$A3)*(OFFSET(Tablo[JOUR],0,F$1)=$B11))</f>
        <v>0</v>
      </c>
      <c r="G11" s="20">
        <f ca="1">SUMPRODUCT((Tablo[Mois]=$A3)*(OFFSET(Tablo[JOUR],0,G$1)=$B11))</f>
        <v>0</v>
      </c>
      <c r="H11" s="20">
        <f ca="1">SUMPRODUCT((Tablo[Mois]=$A3)*(OFFSET(Tablo[JOUR],0,H$1)=$B11))</f>
        <v>0</v>
      </c>
      <c r="I11" s="20">
        <f ca="1">SUMPRODUCT((Tablo[Mois]=$A3)*(OFFSET(Tablo[JOUR],0,I$1)=$B11))</f>
        <v>0</v>
      </c>
      <c r="J11" s="20">
        <f ca="1">SUMPRODUCT((Tablo[Mois]=$A3)*(OFFSET(Tablo[JOUR],0,J$1)=$B11))</f>
        <v>0</v>
      </c>
      <c r="K11" s="20">
        <f ca="1">SUMPRODUCT((Tablo[Mois]=$A3)*(OFFSET(Tablo[JOUR],0,K$1)=$B11))</f>
        <v>0</v>
      </c>
      <c r="L11" s="20">
        <f ca="1">SUMPRODUCT((Tablo[Mois]=$A3)*(OFFSET(Tablo[JOUR],0,L$1)=$B11))</f>
        <v>0</v>
      </c>
      <c r="M11" s="20">
        <f ca="1">SUMPRODUCT((Tablo[Mois]=$A3)*(OFFSET(Tablo[JOUR],0,M$1)=$B11))</f>
        <v>0</v>
      </c>
      <c r="N11" s="20">
        <f ca="1">SUMPRODUCT((Tablo[Mois]=$A3)*(OFFSET(Tablo[JOUR],0,N$1)=$B11))</f>
        <v>0</v>
      </c>
      <c r="O11" s="20">
        <f ca="1">SUMPRODUCT((Tablo[Mois]=$A3)*(OFFSET(Tablo[JOUR],0,O$1)=$B11))</f>
        <v>0</v>
      </c>
      <c r="P11" s="20">
        <f ca="1">SUMPRODUCT((Tablo[Mois]=$A3)*(OFFSET(Tablo[JOUR],0,P$1)=$B11))</f>
        <v>0</v>
      </c>
      <c r="Q11" s="20">
        <f ca="1">SUMPRODUCT((Tablo[Mois]=$A3)*(OFFSET(Tablo[JOUR],0,Q$1)=$B11))</f>
        <v>0</v>
      </c>
      <c r="R11" s="20">
        <f ca="1">SUMPRODUCT((Tablo[Mois]=$A3)*(OFFSET(Tablo[JOUR],0,R$1)=$B11))</f>
        <v>0</v>
      </c>
    </row>
    <row r="12" spans="1:18" s="18" customFormat="1" ht="13" thickBot="1" x14ac:dyDescent="0.3">
      <c r="A12" s="17"/>
      <c r="B12" s="26" t="s">
        <v>32</v>
      </c>
      <c r="C12" s="18" t="s">
        <v>57</v>
      </c>
      <c r="D12" s="18">
        <f ca="1">SUMPRODUCT((Tablo[Mois]=$A3)*(OFFSET(Tablo[JOUR],0,D$1)=$B12))</f>
        <v>2</v>
      </c>
      <c r="E12" s="18">
        <f ca="1">SUMPRODUCT((Tablo[Mois]=$A3)*(OFFSET(Tablo[JOUR],0,E$1)=$B12))</f>
        <v>0</v>
      </c>
      <c r="F12" s="18">
        <f ca="1">SUMPRODUCT((Tablo[Mois]=$A3)*(OFFSET(Tablo[JOUR],0,F$1)=$B12))</f>
        <v>0</v>
      </c>
      <c r="G12" s="18">
        <f ca="1">SUMPRODUCT((Tablo[Mois]=$A3)*(OFFSET(Tablo[JOUR],0,G$1)=$B12))</f>
        <v>0</v>
      </c>
      <c r="H12" s="18">
        <f ca="1">SUMPRODUCT((Tablo[Mois]=$A3)*(OFFSET(Tablo[JOUR],0,H$1)=$B12))</f>
        <v>0</v>
      </c>
      <c r="I12" s="18">
        <f ca="1">SUMPRODUCT((Tablo[Mois]=$A3)*(OFFSET(Tablo[JOUR],0,I$1)=$B12))</f>
        <v>0</v>
      </c>
      <c r="J12" s="18">
        <f ca="1">SUMPRODUCT((Tablo[Mois]=$A3)*(OFFSET(Tablo[JOUR],0,J$1)=$B12))</f>
        <v>0</v>
      </c>
      <c r="K12" s="18">
        <f ca="1">SUMPRODUCT((Tablo[Mois]=$A3)*(OFFSET(Tablo[JOUR],0,K$1)=$B12))</f>
        <v>0</v>
      </c>
      <c r="L12" s="18">
        <f ca="1">SUMPRODUCT((Tablo[Mois]=$A3)*(OFFSET(Tablo[JOUR],0,L$1)=$B12))</f>
        <v>1</v>
      </c>
      <c r="M12" s="18">
        <f ca="1">SUMPRODUCT((Tablo[Mois]=$A3)*(OFFSET(Tablo[JOUR],0,M$1)=$B12))</f>
        <v>1</v>
      </c>
      <c r="N12" s="18">
        <f ca="1">SUMPRODUCT((Tablo[Mois]=$A3)*(OFFSET(Tablo[JOUR],0,N$1)=$B12))</f>
        <v>0</v>
      </c>
      <c r="O12" s="18">
        <f ca="1">SUMPRODUCT((Tablo[Mois]=$A3)*(OFFSET(Tablo[JOUR],0,O$1)=$B12))</f>
        <v>0</v>
      </c>
      <c r="P12" s="18">
        <f ca="1">SUMPRODUCT((Tablo[Mois]=$A3)*(OFFSET(Tablo[JOUR],0,P$1)=$B12))</f>
        <v>0</v>
      </c>
      <c r="Q12" s="18">
        <f ca="1">SUMPRODUCT((Tablo[Mois]=$A3)*(OFFSET(Tablo[JOUR],0,Q$1)=$B12))</f>
        <v>0</v>
      </c>
      <c r="R12" s="18">
        <f ca="1">SUMPRODUCT((Tablo[Mois]=$A3)*(OFFSET(Tablo[JOUR],0,R$1)=$B12))</f>
        <v>0</v>
      </c>
    </row>
    <row r="13" spans="1:18" s="16" customFormat="1" ht="13" x14ac:dyDescent="0.3">
      <c r="A13" s="19">
        <f>EOMONTH(A3+1,0)</f>
        <v>42794</v>
      </c>
      <c r="B13" s="16" t="s">
        <v>17</v>
      </c>
      <c r="C13" s="16" t="s">
        <v>37</v>
      </c>
      <c r="D13" s="27">
        <f ca="1">SUMPRODUCT((Tablo[Mois]=$A13)*(Tablo[JOUR]=$B13),(OFFSET(Tablo[JOUR],0,D$1)))</f>
        <v>0</v>
      </c>
      <c r="E13" s="27">
        <f ca="1">SUMPRODUCT((Tablo[Mois]=$A13)*(Tablo[JOUR]=$B13),(OFFSET(Tablo[JOUR],0,E$1)))</f>
        <v>0</v>
      </c>
      <c r="F13" s="27">
        <f ca="1">SUMPRODUCT((Tablo[Mois]=$A13)*(Tablo[JOUR]=$B13),(OFFSET(Tablo[JOUR],0,F$1)))</f>
        <v>0</v>
      </c>
      <c r="G13" s="27">
        <f ca="1">SUMPRODUCT((Tablo[Mois]=$A13)*(Tablo[JOUR]=$B13),(OFFSET(Tablo[JOUR],0,G$1)))</f>
        <v>0</v>
      </c>
      <c r="H13" s="27">
        <f ca="1">SUMPRODUCT((Tablo[Mois]=$A13)*(Tablo[JOUR]=$B13),(OFFSET(Tablo[JOUR],0,H$1)))</f>
        <v>0</v>
      </c>
      <c r="I13" s="27">
        <f ca="1">SUMPRODUCT((Tablo[Mois]=$A13)*(Tablo[JOUR]=$B13),(OFFSET(Tablo[JOUR],0,I$1)))</f>
        <v>0</v>
      </c>
      <c r="J13" s="27">
        <f ca="1">SUMPRODUCT((Tablo[Mois]=$A13)*(Tablo[JOUR]=$B13),(OFFSET(Tablo[JOUR],0,J$1)))</f>
        <v>0</v>
      </c>
      <c r="K13" s="27">
        <f ca="1">SUMPRODUCT((Tablo[Mois]=$A13)*(Tablo[JOUR]=$B13),(OFFSET(Tablo[JOUR],0,K$1)))</f>
        <v>0</v>
      </c>
      <c r="L13" s="27">
        <f ca="1">SUMPRODUCT((Tablo[Mois]=$A13)*(Tablo[JOUR]=$B13),(OFFSET(Tablo[JOUR],0,L$1)))</f>
        <v>0</v>
      </c>
      <c r="M13" s="27">
        <f ca="1">SUMPRODUCT((Tablo[Mois]=$A13)*(Tablo[JOUR]=$B13),(OFFSET(Tablo[JOUR],0,M$1)))</f>
        <v>0</v>
      </c>
      <c r="N13" s="27">
        <f ca="1">SUMPRODUCT((Tablo[Mois]=$A13)*(Tablo[JOUR]=$B13),(OFFSET(Tablo[JOUR],0,N$1)))</f>
        <v>0</v>
      </c>
      <c r="O13" s="27">
        <f ca="1">SUMPRODUCT((Tablo[Mois]=$A13)*(Tablo[JOUR]=$B13),(OFFSET(Tablo[JOUR],0,O$1)))</f>
        <v>0</v>
      </c>
      <c r="P13" s="27">
        <f ca="1">SUMPRODUCT((Tablo[Mois]=$A13)*(Tablo[JOUR]=$B13),(OFFSET(Tablo[JOUR],0,P$1)))</f>
        <v>0</v>
      </c>
      <c r="Q13" s="27">
        <f ca="1">SUMPRODUCT((Tablo[Mois]=$A13)*(Tablo[JOUR]=$B13),(OFFSET(Tablo[JOUR],0,Q$1)))</f>
        <v>0</v>
      </c>
      <c r="R13" s="27">
        <f ca="1">SUMPRODUCT((Tablo[Mois]=$A13)*(Tablo[JOUR]=$B13),(OFFSET(Tablo[JOUR],0,R$1)))</f>
        <v>0</v>
      </c>
    </row>
    <row r="14" spans="1:18" ht="13" x14ac:dyDescent="0.3">
      <c r="A14" s="25"/>
      <c r="B14" s="20" t="s">
        <v>18</v>
      </c>
      <c r="C14" s="20" t="s">
        <v>37</v>
      </c>
      <c r="D14" s="28">
        <f ca="1">SUMPRODUCT((Tablo[Mois]=$A13)*(Tablo[JOUR]=$B14),(OFFSET(Tablo[JOUR],0,D$1)))</f>
        <v>0</v>
      </c>
      <c r="E14" s="28">
        <f ca="1">SUMPRODUCT((Tablo[Mois]=$A13)*(Tablo[JOUR]=$B14),(OFFSET(Tablo[JOUR],0,E$1)))</f>
        <v>0</v>
      </c>
      <c r="F14" s="28">
        <f ca="1">SUMPRODUCT((Tablo[Mois]=$A13)*(Tablo[JOUR]=$B14),(OFFSET(Tablo[JOUR],0,F$1)))</f>
        <v>0</v>
      </c>
      <c r="G14" s="28">
        <f ca="1">SUMPRODUCT((Tablo[Mois]=$A13)*(Tablo[JOUR]=$B14),(OFFSET(Tablo[JOUR],0,G$1)))</f>
        <v>0</v>
      </c>
      <c r="H14" s="28">
        <f ca="1">SUMPRODUCT((Tablo[Mois]=$A13)*(Tablo[JOUR]=$B14),(OFFSET(Tablo[JOUR],0,H$1)))</f>
        <v>0</v>
      </c>
      <c r="I14" s="28">
        <f ca="1">SUMPRODUCT((Tablo[Mois]=$A13)*(Tablo[JOUR]=$B14),(OFFSET(Tablo[JOUR],0,I$1)))</f>
        <v>0</v>
      </c>
      <c r="J14" s="28">
        <f ca="1">SUMPRODUCT((Tablo[Mois]=$A13)*(Tablo[JOUR]=$B14),(OFFSET(Tablo[JOUR],0,J$1)))</f>
        <v>0</v>
      </c>
      <c r="K14" s="28">
        <f ca="1">SUMPRODUCT((Tablo[Mois]=$A13)*(Tablo[JOUR]=$B14),(OFFSET(Tablo[JOUR],0,K$1)))</f>
        <v>0</v>
      </c>
      <c r="L14" s="28">
        <f ca="1">SUMPRODUCT((Tablo[Mois]=$A13)*(Tablo[JOUR]=$B14),(OFFSET(Tablo[JOUR],0,L$1)))</f>
        <v>0</v>
      </c>
      <c r="M14" s="28">
        <f ca="1">SUMPRODUCT((Tablo[Mois]=$A13)*(Tablo[JOUR]=$B14),(OFFSET(Tablo[JOUR],0,M$1)))</f>
        <v>0</v>
      </c>
      <c r="N14" s="28">
        <f ca="1">SUMPRODUCT((Tablo[Mois]=$A13)*(Tablo[JOUR]=$B14),(OFFSET(Tablo[JOUR],0,N$1)))</f>
        <v>0</v>
      </c>
      <c r="O14" s="28">
        <f ca="1">SUMPRODUCT((Tablo[Mois]=$A13)*(Tablo[JOUR]=$B14),(OFFSET(Tablo[JOUR],0,O$1)))</f>
        <v>0</v>
      </c>
      <c r="P14" s="28">
        <f ca="1">SUMPRODUCT((Tablo[Mois]=$A13)*(Tablo[JOUR]=$B14),(OFFSET(Tablo[JOUR],0,P$1)))</f>
        <v>0</v>
      </c>
      <c r="Q14" s="28">
        <f ca="1">SUMPRODUCT((Tablo[Mois]=$A13)*(Tablo[JOUR]=$B14),(OFFSET(Tablo[JOUR],0,Q$1)))</f>
        <v>0</v>
      </c>
      <c r="R14" s="28">
        <f ca="1">SUMPRODUCT((Tablo[Mois]=$A13)*(Tablo[JOUR]=$B14),(OFFSET(Tablo[JOUR],0,R$1)))</f>
        <v>0</v>
      </c>
    </row>
    <row r="15" spans="1:18" s="31" customFormat="1" ht="13" x14ac:dyDescent="0.3">
      <c r="A15" s="30"/>
      <c r="B15" s="31" t="s">
        <v>16</v>
      </c>
      <c r="C15" s="32" t="s">
        <v>38</v>
      </c>
      <c r="D15" s="28">
        <f ca="1">SUMPRODUCT((Tablo[Mois]=$A13)*(Tablo[JOUR]=$B15),(OFFSET(Tablo[JOUR],0,D$1)))</f>
        <v>0</v>
      </c>
      <c r="E15" s="28">
        <f ca="1">SUMPRODUCT((Tablo[Mois]=$A13)*(Tablo[JOUR]=$B15),(OFFSET(Tablo[JOUR],0,E$1)))</f>
        <v>0</v>
      </c>
      <c r="F15" s="28">
        <f ca="1">SUMPRODUCT((Tablo[Mois]=$A13)*(Tablo[JOUR]=$B15),(OFFSET(Tablo[JOUR],0,F$1)))</f>
        <v>0</v>
      </c>
      <c r="G15" s="28">
        <f ca="1">SUMPRODUCT((Tablo[Mois]=$A13)*(Tablo[JOUR]=$B15),(OFFSET(Tablo[JOUR],0,G$1)))</f>
        <v>0</v>
      </c>
      <c r="H15" s="28">
        <f ca="1">SUMPRODUCT((Tablo[Mois]=$A13)*(Tablo[JOUR]=$B15),(OFFSET(Tablo[JOUR],0,H$1)))</f>
        <v>0</v>
      </c>
      <c r="I15" s="28">
        <f ca="1">SUMPRODUCT((Tablo[Mois]=$A13)*(Tablo[JOUR]=$B15),(OFFSET(Tablo[JOUR],0,I$1)))</f>
        <v>0</v>
      </c>
      <c r="J15" s="28">
        <f ca="1">SUMPRODUCT((Tablo[Mois]=$A13)*(Tablo[JOUR]=$B15),(OFFSET(Tablo[JOUR],0,J$1)))</f>
        <v>0</v>
      </c>
      <c r="K15" s="28">
        <f ca="1">SUMPRODUCT((Tablo[Mois]=$A13)*(Tablo[JOUR]=$B15),(OFFSET(Tablo[JOUR],0,K$1)))</f>
        <v>0</v>
      </c>
      <c r="L15" s="28">
        <f ca="1">SUMPRODUCT((Tablo[Mois]=$A13)*(Tablo[JOUR]=$B15),(OFFSET(Tablo[JOUR],0,L$1)))</f>
        <v>0</v>
      </c>
      <c r="M15" s="28">
        <f ca="1">SUMPRODUCT((Tablo[Mois]=$A13)*(Tablo[JOUR]=$B15),(OFFSET(Tablo[JOUR],0,M$1)))</f>
        <v>0</v>
      </c>
      <c r="N15" s="28">
        <f ca="1">SUMPRODUCT((Tablo[Mois]=$A13)*(Tablo[JOUR]=$B15),(OFFSET(Tablo[JOUR],0,N$1)))</f>
        <v>0</v>
      </c>
      <c r="O15" s="28">
        <f ca="1">SUMPRODUCT((Tablo[Mois]=$A13)*(Tablo[JOUR]=$B15),(OFFSET(Tablo[JOUR],0,O$1)))</f>
        <v>0</v>
      </c>
      <c r="P15" s="28">
        <f ca="1">SUMPRODUCT((Tablo[Mois]=$A13)*(Tablo[JOUR]=$B15),(OFFSET(Tablo[JOUR],0,P$1)))</f>
        <v>0</v>
      </c>
      <c r="Q15" s="28">
        <f ca="1">SUMPRODUCT((Tablo[Mois]=$A13)*(Tablo[JOUR]=$B15),(OFFSET(Tablo[JOUR],0,Q$1)))</f>
        <v>0</v>
      </c>
      <c r="R15" s="28">
        <f ca="1">SUMPRODUCT((Tablo[Mois]=$A13)*(Tablo[JOUR]=$B15),(OFFSET(Tablo[JOUR],0,R$1)))</f>
        <v>0</v>
      </c>
    </row>
    <row r="16" spans="1:18" x14ac:dyDescent="0.25">
      <c r="A16" s="25"/>
      <c r="B16" s="22" t="s">
        <v>19</v>
      </c>
      <c r="C16" s="20" t="s">
        <v>38</v>
      </c>
      <c r="D16" s="20">
        <f>SUMPRODUCT((Tablo[Mois]=$A13)*(COUNTIF(JF,Tablo[JOUR])))</f>
        <v>0</v>
      </c>
      <c r="E16" s="20">
        <f>SUMPRODUCT((Tablo[Mois]=$A13)*(COUNTIF(JF,Tablo[JOUR])))</f>
        <v>0</v>
      </c>
      <c r="F16" s="20">
        <f>SUMPRODUCT((Tablo[Mois]=$A13)*(COUNTIF(JF,Tablo[JOUR])))</f>
        <v>0</v>
      </c>
      <c r="G16" s="20">
        <f>SUMPRODUCT((Tablo[Mois]=$A13)*(COUNTIF(JF,Tablo[JOUR])))</f>
        <v>0</v>
      </c>
      <c r="H16" s="20">
        <f>SUMPRODUCT((Tablo[Mois]=$A13)*(COUNTIF(JF,Tablo[JOUR])))</f>
        <v>0</v>
      </c>
      <c r="I16" s="20">
        <f>SUMPRODUCT((Tablo[Mois]=$A13)*(COUNTIF(JF,Tablo[JOUR])))</f>
        <v>0</v>
      </c>
      <c r="J16" s="20">
        <f>SUMPRODUCT((Tablo[Mois]=$A13)*(COUNTIF(JF,Tablo[JOUR])))</f>
        <v>0</v>
      </c>
      <c r="K16" s="20">
        <f>SUMPRODUCT((Tablo[Mois]=$A13)*(COUNTIF(JF,Tablo[JOUR])))</f>
        <v>0</v>
      </c>
      <c r="L16" s="20">
        <f>SUMPRODUCT((Tablo[Mois]=$A13)*(COUNTIF(JF,Tablo[JOUR])))</f>
        <v>0</v>
      </c>
      <c r="M16" s="20">
        <f>SUMPRODUCT((Tablo[Mois]=$A13)*(COUNTIF(JF,Tablo[JOUR])))</f>
        <v>0</v>
      </c>
      <c r="N16" s="20">
        <f>SUMPRODUCT((Tablo[Mois]=$A13)*(COUNTIF(JF,Tablo[JOUR])))</f>
        <v>0</v>
      </c>
      <c r="O16" s="20">
        <f>SUMPRODUCT((Tablo[Mois]=$A13)*(COUNTIF(JF,Tablo[JOUR])))</f>
        <v>0</v>
      </c>
      <c r="P16" s="20">
        <f>SUMPRODUCT((Tablo[Mois]=$A13)*(COUNTIF(JF,Tablo[JOUR])))</f>
        <v>0</v>
      </c>
      <c r="Q16" s="20">
        <f>SUMPRODUCT((Tablo[Mois]=$A13)*(COUNTIF(JF,Tablo[JOUR])))</f>
        <v>0</v>
      </c>
      <c r="R16" s="20">
        <f>SUMPRODUCT((Tablo[Mois]=$A13)*(COUNTIF(JF,Tablo[JOUR])))</f>
        <v>0</v>
      </c>
    </row>
    <row r="17" spans="1:18" x14ac:dyDescent="0.25">
      <c r="A17" s="25"/>
      <c r="B17" s="23" t="s">
        <v>34</v>
      </c>
      <c r="C17" s="20" t="s">
        <v>57</v>
      </c>
      <c r="D17" s="20">
        <f ca="1">SUMPRODUCT((Tablo[Mois]=$A13)*(OFFSET(Tablo[JOUR],0,D$1)=$B17))</f>
        <v>0</v>
      </c>
      <c r="E17" s="20">
        <f ca="1">SUMPRODUCT((Tablo[Mois]=$A13)*(OFFSET(Tablo[JOUR],0,E$1)=$B17))</f>
        <v>0</v>
      </c>
      <c r="F17" s="20">
        <f ca="1">SUMPRODUCT((Tablo[Mois]=$A13)*(OFFSET(Tablo[JOUR],0,F$1)=$B17))</f>
        <v>0</v>
      </c>
      <c r="G17" s="20">
        <f ca="1">SUMPRODUCT((Tablo[Mois]=$A13)*(OFFSET(Tablo[JOUR],0,G$1)=$B17))</f>
        <v>0</v>
      </c>
      <c r="H17" s="20">
        <f ca="1">SUMPRODUCT((Tablo[Mois]=$A13)*(OFFSET(Tablo[JOUR],0,H$1)=$B17))</f>
        <v>0</v>
      </c>
      <c r="I17" s="20">
        <f ca="1">SUMPRODUCT((Tablo[Mois]=$A13)*(OFFSET(Tablo[JOUR],0,I$1)=$B17))</f>
        <v>0</v>
      </c>
      <c r="J17" s="20">
        <f ca="1">SUMPRODUCT((Tablo[Mois]=$A13)*(OFFSET(Tablo[JOUR],0,J$1)=$B17))</f>
        <v>0</v>
      </c>
      <c r="K17" s="20">
        <f ca="1">SUMPRODUCT((Tablo[Mois]=$A13)*(OFFSET(Tablo[JOUR],0,K$1)=$B17))</f>
        <v>0</v>
      </c>
      <c r="L17" s="20">
        <f ca="1">SUMPRODUCT((Tablo[Mois]=$A13)*(OFFSET(Tablo[JOUR],0,L$1)=$B17))</f>
        <v>0</v>
      </c>
      <c r="M17" s="20">
        <f ca="1">SUMPRODUCT((Tablo[Mois]=$A13)*(OFFSET(Tablo[JOUR],0,M$1)=$B17))</f>
        <v>0</v>
      </c>
      <c r="N17" s="20">
        <f ca="1">SUMPRODUCT((Tablo[Mois]=$A13)*(OFFSET(Tablo[JOUR],0,N$1)=$B17))</f>
        <v>0</v>
      </c>
      <c r="O17" s="20">
        <f ca="1">SUMPRODUCT((Tablo[Mois]=$A13)*(OFFSET(Tablo[JOUR],0,O$1)=$B17))</f>
        <v>0</v>
      </c>
      <c r="P17" s="20">
        <f ca="1">SUMPRODUCT((Tablo[Mois]=$A13)*(OFFSET(Tablo[JOUR],0,P$1)=$B17))</f>
        <v>0</v>
      </c>
      <c r="Q17" s="20">
        <f ca="1">SUMPRODUCT((Tablo[Mois]=$A13)*(OFFSET(Tablo[JOUR],0,Q$1)=$B17))</f>
        <v>0</v>
      </c>
      <c r="R17" s="20">
        <f ca="1">SUMPRODUCT((Tablo[Mois]=$A13)*(OFFSET(Tablo[JOUR],0,R$1)=$B17))</f>
        <v>0</v>
      </c>
    </row>
    <row r="18" spans="1:18" x14ac:dyDescent="0.25">
      <c r="A18" s="25"/>
      <c r="B18" s="24" t="s">
        <v>33</v>
      </c>
      <c r="C18" s="20" t="s">
        <v>57</v>
      </c>
      <c r="D18" s="20">
        <f ca="1">SUMPRODUCT((Tablo[Mois]=$A13)*(OFFSET(Tablo[JOUR],0,D$1)=$B18))</f>
        <v>0</v>
      </c>
      <c r="E18" s="20">
        <f ca="1">SUMPRODUCT((Tablo[Mois]=$A13)*(OFFSET(Tablo[JOUR],0,E$1)=$B18))</f>
        <v>0</v>
      </c>
      <c r="F18" s="20">
        <f ca="1">SUMPRODUCT((Tablo[Mois]=$A13)*(OFFSET(Tablo[JOUR],0,F$1)=$B18))</f>
        <v>0</v>
      </c>
      <c r="G18" s="20">
        <f ca="1">SUMPRODUCT((Tablo[Mois]=$A13)*(OFFSET(Tablo[JOUR],0,G$1)=$B18))</f>
        <v>0</v>
      </c>
      <c r="H18" s="20">
        <f ca="1">SUMPRODUCT((Tablo[Mois]=$A13)*(OFFSET(Tablo[JOUR],0,H$1)=$B18))</f>
        <v>0</v>
      </c>
      <c r="I18" s="20">
        <f ca="1">SUMPRODUCT((Tablo[Mois]=$A13)*(OFFSET(Tablo[JOUR],0,I$1)=$B18))</f>
        <v>0</v>
      </c>
      <c r="J18" s="20">
        <f ca="1">SUMPRODUCT((Tablo[Mois]=$A13)*(OFFSET(Tablo[JOUR],0,J$1)=$B18))</f>
        <v>0</v>
      </c>
      <c r="K18" s="20">
        <f ca="1">SUMPRODUCT((Tablo[Mois]=$A13)*(OFFSET(Tablo[JOUR],0,K$1)=$B18))</f>
        <v>0</v>
      </c>
      <c r="L18" s="20">
        <f ca="1">SUMPRODUCT((Tablo[Mois]=$A13)*(OFFSET(Tablo[JOUR],0,L$1)=$B18))</f>
        <v>0</v>
      </c>
      <c r="M18" s="20">
        <f ca="1">SUMPRODUCT((Tablo[Mois]=$A13)*(OFFSET(Tablo[JOUR],0,M$1)=$B18))</f>
        <v>0</v>
      </c>
      <c r="N18" s="20">
        <f ca="1">SUMPRODUCT((Tablo[Mois]=$A13)*(OFFSET(Tablo[JOUR],0,N$1)=$B18))</f>
        <v>0</v>
      </c>
      <c r="O18" s="20">
        <f ca="1">SUMPRODUCT((Tablo[Mois]=$A13)*(OFFSET(Tablo[JOUR],0,O$1)=$B18))</f>
        <v>0</v>
      </c>
      <c r="P18" s="20">
        <f ca="1">SUMPRODUCT((Tablo[Mois]=$A13)*(OFFSET(Tablo[JOUR],0,P$1)=$B18))</f>
        <v>0</v>
      </c>
      <c r="Q18" s="20">
        <f ca="1">SUMPRODUCT((Tablo[Mois]=$A13)*(OFFSET(Tablo[JOUR],0,Q$1)=$B18))</f>
        <v>0</v>
      </c>
      <c r="R18" s="20">
        <f ca="1">SUMPRODUCT((Tablo[Mois]=$A13)*(OFFSET(Tablo[JOUR],0,R$1)=$B18))</f>
        <v>0</v>
      </c>
    </row>
    <row r="19" spans="1:18" x14ac:dyDescent="0.25">
      <c r="A19" s="25"/>
      <c r="B19" s="45" t="s">
        <v>45</v>
      </c>
      <c r="C19" s="20" t="s">
        <v>57</v>
      </c>
      <c r="D19" s="20">
        <f ca="1">SUMPRODUCT((Tablo[Mois]=$A13)*(OFFSET(Tablo[JOUR],0,D$1)=$B19))</f>
        <v>0</v>
      </c>
      <c r="E19" s="20">
        <f ca="1">SUMPRODUCT((Tablo[Mois]=$A13)*(OFFSET(Tablo[JOUR],0,E$1)=$B19))</f>
        <v>0</v>
      </c>
      <c r="F19" s="20">
        <f ca="1">SUMPRODUCT((Tablo[Mois]=$A13)*(OFFSET(Tablo[JOUR],0,F$1)=$B19))</f>
        <v>0</v>
      </c>
      <c r="G19" s="20">
        <f ca="1">SUMPRODUCT((Tablo[Mois]=$A13)*(OFFSET(Tablo[JOUR],0,G$1)=$B19))</f>
        <v>0</v>
      </c>
      <c r="H19" s="20">
        <f ca="1">SUMPRODUCT((Tablo[Mois]=$A13)*(OFFSET(Tablo[JOUR],0,H$1)=$B19))</f>
        <v>0</v>
      </c>
      <c r="I19" s="20">
        <f ca="1">SUMPRODUCT((Tablo[Mois]=$A13)*(OFFSET(Tablo[JOUR],0,I$1)=$B19))</f>
        <v>0</v>
      </c>
      <c r="J19" s="20">
        <f ca="1">SUMPRODUCT((Tablo[Mois]=$A13)*(OFFSET(Tablo[JOUR],0,J$1)=$B19))</f>
        <v>0</v>
      </c>
      <c r="K19" s="20">
        <f ca="1">SUMPRODUCT((Tablo[Mois]=$A13)*(OFFSET(Tablo[JOUR],0,K$1)=$B19))</f>
        <v>0</v>
      </c>
      <c r="L19" s="20">
        <f ca="1">SUMPRODUCT((Tablo[Mois]=$A13)*(OFFSET(Tablo[JOUR],0,L$1)=$B19))</f>
        <v>0</v>
      </c>
      <c r="M19" s="20">
        <f ca="1">SUMPRODUCT((Tablo[Mois]=$A13)*(OFFSET(Tablo[JOUR],0,M$1)=$B19))</f>
        <v>0</v>
      </c>
      <c r="N19" s="20">
        <f ca="1">SUMPRODUCT((Tablo[Mois]=$A13)*(OFFSET(Tablo[JOUR],0,N$1)=$B19))</f>
        <v>0</v>
      </c>
      <c r="O19" s="20">
        <f ca="1">SUMPRODUCT((Tablo[Mois]=$A13)*(OFFSET(Tablo[JOUR],0,O$1)=$B19))</f>
        <v>0</v>
      </c>
      <c r="P19" s="20">
        <f ca="1">SUMPRODUCT((Tablo[Mois]=$A13)*(OFFSET(Tablo[JOUR],0,P$1)=$B19))</f>
        <v>0</v>
      </c>
      <c r="Q19" s="20">
        <f ca="1">SUMPRODUCT((Tablo[Mois]=$A13)*(OFFSET(Tablo[JOUR],0,Q$1)=$B19))</f>
        <v>0</v>
      </c>
      <c r="R19" s="20">
        <f ca="1">SUMPRODUCT((Tablo[Mois]=$A13)*(OFFSET(Tablo[JOUR],0,R$1)=$B19))</f>
        <v>0</v>
      </c>
    </row>
    <row r="20" spans="1:18" x14ac:dyDescent="0.25">
      <c r="A20" s="25"/>
      <c r="B20" s="24" t="s">
        <v>46</v>
      </c>
      <c r="C20" s="20" t="s">
        <v>57</v>
      </c>
      <c r="D20" s="20">
        <f ca="1">SUMPRODUCT((Tablo[Mois]=$A13)*(OFFSET(Tablo[JOUR],0,D$1)=$B20))</f>
        <v>0</v>
      </c>
      <c r="E20" s="20">
        <f ca="1">SUMPRODUCT((Tablo[Mois]=$A13)*(OFFSET(Tablo[JOUR],0,E$1)=$B20))</f>
        <v>0</v>
      </c>
      <c r="F20" s="20">
        <f ca="1">SUMPRODUCT((Tablo[Mois]=$A13)*(OFFSET(Tablo[JOUR],0,F$1)=$B20))</f>
        <v>0</v>
      </c>
      <c r="G20" s="20">
        <f ca="1">SUMPRODUCT((Tablo[Mois]=$A13)*(OFFSET(Tablo[JOUR],0,G$1)=$B20))</f>
        <v>0</v>
      </c>
      <c r="H20" s="20">
        <f ca="1">SUMPRODUCT((Tablo[Mois]=$A13)*(OFFSET(Tablo[JOUR],0,H$1)=$B20))</f>
        <v>0</v>
      </c>
      <c r="I20" s="20">
        <f ca="1">SUMPRODUCT((Tablo[Mois]=$A13)*(OFFSET(Tablo[JOUR],0,I$1)=$B20))</f>
        <v>0</v>
      </c>
      <c r="J20" s="20">
        <f ca="1">SUMPRODUCT((Tablo[Mois]=$A13)*(OFFSET(Tablo[JOUR],0,J$1)=$B20))</f>
        <v>0</v>
      </c>
      <c r="K20" s="20">
        <f ca="1">SUMPRODUCT((Tablo[Mois]=$A13)*(OFFSET(Tablo[JOUR],0,K$1)=$B20))</f>
        <v>0</v>
      </c>
      <c r="L20" s="20">
        <f ca="1">SUMPRODUCT((Tablo[Mois]=$A13)*(OFFSET(Tablo[JOUR],0,L$1)=$B20))</f>
        <v>0</v>
      </c>
      <c r="M20" s="20">
        <f ca="1">SUMPRODUCT((Tablo[Mois]=$A13)*(OFFSET(Tablo[JOUR],0,M$1)=$B20))</f>
        <v>0</v>
      </c>
      <c r="N20" s="20">
        <f ca="1">SUMPRODUCT((Tablo[Mois]=$A13)*(OFFSET(Tablo[JOUR],0,N$1)=$B20))</f>
        <v>0</v>
      </c>
      <c r="O20" s="20">
        <f ca="1">SUMPRODUCT((Tablo[Mois]=$A13)*(OFFSET(Tablo[JOUR],0,O$1)=$B20))</f>
        <v>0</v>
      </c>
      <c r="P20" s="20">
        <f ca="1">SUMPRODUCT((Tablo[Mois]=$A13)*(OFFSET(Tablo[JOUR],0,P$1)=$B20))</f>
        <v>0</v>
      </c>
      <c r="Q20" s="20">
        <f ca="1">SUMPRODUCT((Tablo[Mois]=$A13)*(OFFSET(Tablo[JOUR],0,Q$1)=$B20))</f>
        <v>0</v>
      </c>
      <c r="R20" s="20">
        <f ca="1">SUMPRODUCT((Tablo[Mois]=$A13)*(OFFSET(Tablo[JOUR],0,R$1)=$B20))</f>
        <v>0</v>
      </c>
    </row>
    <row r="21" spans="1:18" x14ac:dyDescent="0.25">
      <c r="A21" s="25"/>
      <c r="B21" s="46" t="s">
        <v>47</v>
      </c>
      <c r="C21" s="20" t="s">
        <v>57</v>
      </c>
      <c r="D21" s="20">
        <f ca="1">SUMPRODUCT((Tablo[Mois]=$A13)*(OFFSET(Tablo[JOUR],0,D$1)=$B21))</f>
        <v>0</v>
      </c>
      <c r="E21" s="20">
        <f ca="1">SUMPRODUCT((Tablo[Mois]=$A13)*(OFFSET(Tablo[JOUR],0,E$1)=$B21))</f>
        <v>0</v>
      </c>
      <c r="F21" s="20">
        <f ca="1">SUMPRODUCT((Tablo[Mois]=$A13)*(OFFSET(Tablo[JOUR],0,F$1)=$B21))</f>
        <v>0</v>
      </c>
      <c r="G21" s="20">
        <f ca="1">SUMPRODUCT((Tablo[Mois]=$A13)*(OFFSET(Tablo[JOUR],0,G$1)=$B21))</f>
        <v>0</v>
      </c>
      <c r="H21" s="20">
        <f ca="1">SUMPRODUCT((Tablo[Mois]=$A13)*(OFFSET(Tablo[JOUR],0,H$1)=$B21))</f>
        <v>0</v>
      </c>
      <c r="I21" s="20">
        <f ca="1">SUMPRODUCT((Tablo[Mois]=$A13)*(OFFSET(Tablo[JOUR],0,I$1)=$B21))</f>
        <v>0</v>
      </c>
      <c r="J21" s="20">
        <f ca="1">SUMPRODUCT((Tablo[Mois]=$A13)*(OFFSET(Tablo[JOUR],0,J$1)=$B21))</f>
        <v>0</v>
      </c>
      <c r="K21" s="20">
        <f ca="1">SUMPRODUCT((Tablo[Mois]=$A13)*(OFFSET(Tablo[JOUR],0,K$1)=$B21))</f>
        <v>0</v>
      </c>
      <c r="L21" s="20">
        <f ca="1">SUMPRODUCT((Tablo[Mois]=$A13)*(OFFSET(Tablo[JOUR],0,L$1)=$B21))</f>
        <v>0</v>
      </c>
      <c r="M21" s="20">
        <f ca="1">SUMPRODUCT((Tablo[Mois]=$A13)*(OFFSET(Tablo[JOUR],0,M$1)=$B21))</f>
        <v>0</v>
      </c>
      <c r="N21" s="20">
        <f ca="1">SUMPRODUCT((Tablo[Mois]=$A13)*(OFFSET(Tablo[JOUR],0,N$1)=$B21))</f>
        <v>0</v>
      </c>
      <c r="O21" s="20">
        <f ca="1">SUMPRODUCT((Tablo[Mois]=$A13)*(OFFSET(Tablo[JOUR],0,O$1)=$B21))</f>
        <v>0</v>
      </c>
      <c r="P21" s="20">
        <f ca="1">SUMPRODUCT((Tablo[Mois]=$A13)*(OFFSET(Tablo[JOUR],0,P$1)=$B21))</f>
        <v>0</v>
      </c>
      <c r="Q21" s="20">
        <f ca="1">SUMPRODUCT((Tablo[Mois]=$A13)*(OFFSET(Tablo[JOUR],0,Q$1)=$B21))</f>
        <v>0</v>
      </c>
      <c r="R21" s="20">
        <f ca="1">SUMPRODUCT((Tablo[Mois]=$A13)*(OFFSET(Tablo[JOUR],0,R$1)=$B21))</f>
        <v>0</v>
      </c>
    </row>
    <row r="22" spans="1:18" s="18" customFormat="1" ht="13" thickBot="1" x14ac:dyDescent="0.3">
      <c r="A22" s="17"/>
      <c r="B22" s="26" t="s">
        <v>32</v>
      </c>
      <c r="C22" s="18" t="s">
        <v>57</v>
      </c>
      <c r="D22" s="18">
        <f ca="1">SUMPRODUCT((Tablo[Mois]=$A13)*(OFFSET(Tablo[JOUR],0,D$1)=$B22))</f>
        <v>0</v>
      </c>
      <c r="E22" s="18">
        <f ca="1">SUMPRODUCT((Tablo[Mois]=$A13)*(OFFSET(Tablo[JOUR],0,E$1)=$B22))</f>
        <v>0</v>
      </c>
      <c r="F22" s="18">
        <f ca="1">SUMPRODUCT((Tablo[Mois]=$A13)*(OFFSET(Tablo[JOUR],0,F$1)=$B22))</f>
        <v>0</v>
      </c>
      <c r="G22" s="18">
        <f ca="1">SUMPRODUCT((Tablo[Mois]=$A13)*(OFFSET(Tablo[JOUR],0,G$1)=$B22))</f>
        <v>0</v>
      </c>
      <c r="H22" s="18">
        <f ca="1">SUMPRODUCT((Tablo[Mois]=$A13)*(OFFSET(Tablo[JOUR],0,H$1)=$B22))</f>
        <v>0</v>
      </c>
      <c r="I22" s="18">
        <f ca="1">SUMPRODUCT((Tablo[Mois]=$A13)*(OFFSET(Tablo[JOUR],0,I$1)=$B22))</f>
        <v>0</v>
      </c>
      <c r="J22" s="18">
        <f ca="1">SUMPRODUCT((Tablo[Mois]=$A13)*(OFFSET(Tablo[JOUR],0,J$1)=$B22))</f>
        <v>0</v>
      </c>
      <c r="K22" s="18">
        <f ca="1">SUMPRODUCT((Tablo[Mois]=$A13)*(OFFSET(Tablo[JOUR],0,K$1)=$B22))</f>
        <v>0</v>
      </c>
      <c r="L22" s="18">
        <f ca="1">SUMPRODUCT((Tablo[Mois]=$A13)*(OFFSET(Tablo[JOUR],0,L$1)=$B22))</f>
        <v>0</v>
      </c>
      <c r="M22" s="18">
        <f ca="1">SUMPRODUCT((Tablo[Mois]=$A13)*(OFFSET(Tablo[JOUR],0,M$1)=$B22))</f>
        <v>0</v>
      </c>
      <c r="N22" s="18">
        <f ca="1">SUMPRODUCT((Tablo[Mois]=$A13)*(OFFSET(Tablo[JOUR],0,N$1)=$B22))</f>
        <v>0</v>
      </c>
      <c r="O22" s="18">
        <f ca="1">SUMPRODUCT((Tablo[Mois]=$A13)*(OFFSET(Tablo[JOUR],0,O$1)=$B22))</f>
        <v>0</v>
      </c>
      <c r="P22" s="18">
        <f ca="1">SUMPRODUCT((Tablo[Mois]=$A13)*(OFFSET(Tablo[JOUR],0,P$1)=$B22))</f>
        <v>0</v>
      </c>
      <c r="Q22" s="18">
        <f ca="1">SUMPRODUCT((Tablo[Mois]=$A13)*(OFFSET(Tablo[JOUR],0,Q$1)=$B22))</f>
        <v>0</v>
      </c>
      <c r="R22" s="18">
        <f ca="1">SUMPRODUCT((Tablo[Mois]=$A13)*(OFFSET(Tablo[JOUR],0,R$1)=$B22))</f>
        <v>0</v>
      </c>
    </row>
    <row r="23" spans="1:18" s="16" customFormat="1" ht="13" x14ac:dyDescent="0.3">
      <c r="A23" s="19">
        <f>EOMONTH(A13+1,0)</f>
        <v>42825</v>
      </c>
      <c r="B23" s="16" t="s">
        <v>17</v>
      </c>
      <c r="C23" s="16" t="s">
        <v>37</v>
      </c>
      <c r="D23" s="27">
        <f ca="1">SUMPRODUCT((Tablo[Mois]=$A23)*(Tablo[JOUR]=$B23),(OFFSET(Tablo[JOUR],0,D$1)))</f>
        <v>0</v>
      </c>
      <c r="E23" s="27">
        <f ca="1">SUMPRODUCT((Tablo[Mois]=$A23)*(Tablo[JOUR]=$B23),(OFFSET(Tablo[JOUR],0,E$1)))</f>
        <v>0</v>
      </c>
      <c r="F23" s="27">
        <f ca="1">SUMPRODUCT((Tablo[Mois]=$A23)*(Tablo[JOUR]=$B23),(OFFSET(Tablo[JOUR],0,F$1)))</f>
        <v>0</v>
      </c>
      <c r="G23" s="27">
        <f ca="1">SUMPRODUCT((Tablo[Mois]=$A23)*(Tablo[JOUR]=$B23),(OFFSET(Tablo[JOUR],0,G$1)))</f>
        <v>0</v>
      </c>
      <c r="H23" s="27">
        <f ca="1">SUMPRODUCT((Tablo[Mois]=$A23)*(Tablo[JOUR]=$B23),(OFFSET(Tablo[JOUR],0,H$1)))</f>
        <v>0</v>
      </c>
      <c r="I23" s="27">
        <f ca="1">SUMPRODUCT((Tablo[Mois]=$A23)*(Tablo[JOUR]=$B23),(OFFSET(Tablo[JOUR],0,I$1)))</f>
        <v>0</v>
      </c>
      <c r="J23" s="27">
        <f ca="1">SUMPRODUCT((Tablo[Mois]=$A23)*(Tablo[JOUR]=$B23),(OFFSET(Tablo[JOUR],0,J$1)))</f>
        <v>0</v>
      </c>
      <c r="K23" s="27">
        <f ca="1">SUMPRODUCT((Tablo[Mois]=$A23)*(Tablo[JOUR]=$B23),(OFFSET(Tablo[JOUR],0,K$1)))</f>
        <v>0</v>
      </c>
      <c r="L23" s="27">
        <f ca="1">SUMPRODUCT((Tablo[Mois]=$A23)*(Tablo[JOUR]=$B23),(OFFSET(Tablo[JOUR],0,L$1)))</f>
        <v>0</v>
      </c>
      <c r="M23" s="27">
        <f ca="1">SUMPRODUCT((Tablo[Mois]=$A23)*(Tablo[JOUR]=$B23),(OFFSET(Tablo[JOUR],0,M$1)))</f>
        <v>0</v>
      </c>
      <c r="N23" s="27">
        <f ca="1">SUMPRODUCT((Tablo[Mois]=$A23)*(Tablo[JOUR]=$B23),(OFFSET(Tablo[JOUR],0,N$1)))</f>
        <v>0</v>
      </c>
      <c r="O23" s="27">
        <f ca="1">SUMPRODUCT((Tablo[Mois]=$A23)*(Tablo[JOUR]=$B23),(OFFSET(Tablo[JOUR],0,O$1)))</f>
        <v>0</v>
      </c>
      <c r="P23" s="27">
        <f ca="1">SUMPRODUCT((Tablo[Mois]=$A23)*(Tablo[JOUR]=$B23),(OFFSET(Tablo[JOUR],0,P$1)))</f>
        <v>0</v>
      </c>
      <c r="Q23" s="27">
        <f ca="1">SUMPRODUCT((Tablo[Mois]=$A23)*(Tablo[JOUR]=$B23),(OFFSET(Tablo[JOUR],0,Q$1)))</f>
        <v>0</v>
      </c>
      <c r="R23" s="27">
        <f ca="1">SUMPRODUCT((Tablo[Mois]=$A23)*(Tablo[JOUR]=$B23),(OFFSET(Tablo[JOUR],0,R$1)))</f>
        <v>0</v>
      </c>
    </row>
    <row r="24" spans="1:18" ht="13" x14ac:dyDescent="0.3">
      <c r="A24" s="25"/>
      <c r="B24" s="20" t="s">
        <v>18</v>
      </c>
      <c r="C24" s="20" t="s">
        <v>37</v>
      </c>
      <c r="D24" s="28">
        <f ca="1">SUMPRODUCT((Tablo[Mois]=$A23)*(Tablo[JOUR]=$B24),(OFFSET(Tablo[JOUR],0,D$1)))</f>
        <v>0</v>
      </c>
      <c r="E24" s="28">
        <f ca="1">SUMPRODUCT((Tablo[Mois]=$A23)*(Tablo[JOUR]=$B24),(OFFSET(Tablo[JOUR],0,E$1)))</f>
        <v>0</v>
      </c>
      <c r="F24" s="28">
        <f ca="1">SUMPRODUCT((Tablo[Mois]=$A23)*(Tablo[JOUR]=$B24),(OFFSET(Tablo[JOUR],0,F$1)))</f>
        <v>0</v>
      </c>
      <c r="G24" s="28">
        <f ca="1">SUMPRODUCT((Tablo[Mois]=$A23)*(Tablo[JOUR]=$B24),(OFFSET(Tablo[JOUR],0,G$1)))</f>
        <v>0</v>
      </c>
      <c r="H24" s="28">
        <f ca="1">SUMPRODUCT((Tablo[Mois]=$A23)*(Tablo[JOUR]=$B24),(OFFSET(Tablo[JOUR],0,H$1)))</f>
        <v>0</v>
      </c>
      <c r="I24" s="28">
        <f ca="1">SUMPRODUCT((Tablo[Mois]=$A23)*(Tablo[JOUR]=$B24),(OFFSET(Tablo[JOUR],0,I$1)))</f>
        <v>0</v>
      </c>
      <c r="J24" s="28">
        <f ca="1">SUMPRODUCT((Tablo[Mois]=$A23)*(Tablo[JOUR]=$B24),(OFFSET(Tablo[JOUR],0,J$1)))</f>
        <v>0</v>
      </c>
      <c r="K24" s="28">
        <f ca="1">SUMPRODUCT((Tablo[Mois]=$A23)*(Tablo[JOUR]=$B24),(OFFSET(Tablo[JOUR],0,K$1)))</f>
        <v>0</v>
      </c>
      <c r="L24" s="28">
        <f ca="1">SUMPRODUCT((Tablo[Mois]=$A23)*(Tablo[JOUR]=$B24),(OFFSET(Tablo[JOUR],0,L$1)))</f>
        <v>0</v>
      </c>
      <c r="M24" s="28">
        <f ca="1">SUMPRODUCT((Tablo[Mois]=$A23)*(Tablo[JOUR]=$B24),(OFFSET(Tablo[JOUR],0,M$1)))</f>
        <v>0</v>
      </c>
      <c r="N24" s="28">
        <f ca="1">SUMPRODUCT((Tablo[Mois]=$A23)*(Tablo[JOUR]=$B24),(OFFSET(Tablo[JOUR],0,N$1)))</f>
        <v>0</v>
      </c>
      <c r="O24" s="28">
        <f ca="1">SUMPRODUCT((Tablo[Mois]=$A23)*(Tablo[JOUR]=$B24),(OFFSET(Tablo[JOUR],0,O$1)))</f>
        <v>0</v>
      </c>
      <c r="P24" s="28">
        <f ca="1">SUMPRODUCT((Tablo[Mois]=$A23)*(Tablo[JOUR]=$B24),(OFFSET(Tablo[JOUR],0,P$1)))</f>
        <v>0</v>
      </c>
      <c r="Q24" s="28">
        <f ca="1">SUMPRODUCT((Tablo[Mois]=$A23)*(Tablo[JOUR]=$B24),(OFFSET(Tablo[JOUR],0,Q$1)))</f>
        <v>0</v>
      </c>
      <c r="R24" s="28">
        <f ca="1">SUMPRODUCT((Tablo[Mois]=$A23)*(Tablo[JOUR]=$B24),(OFFSET(Tablo[JOUR],0,R$1)))</f>
        <v>0</v>
      </c>
    </row>
    <row r="25" spans="1:18" s="31" customFormat="1" ht="13" x14ac:dyDescent="0.3">
      <c r="A25" s="30"/>
      <c r="B25" s="31" t="s">
        <v>16</v>
      </c>
      <c r="C25" s="32" t="s">
        <v>38</v>
      </c>
      <c r="D25" s="28">
        <f ca="1">SUMPRODUCT((Tablo[Mois]=$A23)*(Tablo[JOUR]=$B25),(OFFSET(Tablo[JOUR],0,D$1)))</f>
        <v>0</v>
      </c>
      <c r="E25" s="28">
        <f ca="1">SUMPRODUCT((Tablo[Mois]=$A23)*(Tablo[JOUR]=$B25),(OFFSET(Tablo[JOUR],0,E$1)))</f>
        <v>0</v>
      </c>
      <c r="F25" s="28">
        <f ca="1">SUMPRODUCT((Tablo[Mois]=$A23)*(Tablo[JOUR]=$B25),(OFFSET(Tablo[JOUR],0,F$1)))</f>
        <v>0</v>
      </c>
      <c r="G25" s="28">
        <f ca="1">SUMPRODUCT((Tablo[Mois]=$A23)*(Tablo[JOUR]=$B25),(OFFSET(Tablo[JOUR],0,G$1)))</f>
        <v>0</v>
      </c>
      <c r="H25" s="28">
        <f ca="1">SUMPRODUCT((Tablo[Mois]=$A23)*(Tablo[JOUR]=$B25),(OFFSET(Tablo[JOUR],0,H$1)))</f>
        <v>0</v>
      </c>
      <c r="I25" s="28">
        <f ca="1">SUMPRODUCT((Tablo[Mois]=$A23)*(Tablo[JOUR]=$B25),(OFFSET(Tablo[JOUR],0,I$1)))</f>
        <v>0</v>
      </c>
      <c r="J25" s="28">
        <f ca="1">SUMPRODUCT((Tablo[Mois]=$A23)*(Tablo[JOUR]=$B25),(OFFSET(Tablo[JOUR],0,J$1)))</f>
        <v>0</v>
      </c>
      <c r="K25" s="28">
        <f ca="1">SUMPRODUCT((Tablo[Mois]=$A23)*(Tablo[JOUR]=$B25),(OFFSET(Tablo[JOUR],0,K$1)))</f>
        <v>0</v>
      </c>
      <c r="L25" s="28">
        <f ca="1">SUMPRODUCT((Tablo[Mois]=$A23)*(Tablo[JOUR]=$B25),(OFFSET(Tablo[JOUR],0,L$1)))</f>
        <v>0</v>
      </c>
      <c r="M25" s="28">
        <f ca="1">SUMPRODUCT((Tablo[Mois]=$A23)*(Tablo[JOUR]=$B25),(OFFSET(Tablo[JOUR],0,M$1)))</f>
        <v>0</v>
      </c>
      <c r="N25" s="28">
        <f ca="1">SUMPRODUCT((Tablo[Mois]=$A23)*(Tablo[JOUR]=$B25),(OFFSET(Tablo[JOUR],0,N$1)))</f>
        <v>0</v>
      </c>
      <c r="O25" s="28">
        <f ca="1">SUMPRODUCT((Tablo[Mois]=$A23)*(Tablo[JOUR]=$B25),(OFFSET(Tablo[JOUR],0,O$1)))</f>
        <v>0</v>
      </c>
      <c r="P25" s="28">
        <f ca="1">SUMPRODUCT((Tablo[Mois]=$A23)*(Tablo[JOUR]=$B25),(OFFSET(Tablo[JOUR],0,P$1)))</f>
        <v>0</v>
      </c>
      <c r="Q25" s="28">
        <f ca="1">SUMPRODUCT((Tablo[Mois]=$A23)*(Tablo[JOUR]=$B25),(OFFSET(Tablo[JOUR],0,Q$1)))</f>
        <v>0</v>
      </c>
      <c r="R25" s="28">
        <f ca="1">SUMPRODUCT((Tablo[Mois]=$A23)*(Tablo[JOUR]=$B25),(OFFSET(Tablo[JOUR],0,R$1)))</f>
        <v>0</v>
      </c>
    </row>
    <row r="26" spans="1:18" x14ac:dyDescent="0.25">
      <c r="A26" s="25"/>
      <c r="B26" s="22" t="s">
        <v>19</v>
      </c>
      <c r="C26" s="20" t="s">
        <v>38</v>
      </c>
      <c r="D26" s="20">
        <f>SUMPRODUCT((Tablo[Mois]=$A23)*(COUNTIF(JF,Tablo[JOUR])))</f>
        <v>0</v>
      </c>
      <c r="E26" s="20">
        <f>SUMPRODUCT((Tablo[Mois]=$A23)*(COUNTIF(JF,Tablo[JOUR])))</f>
        <v>0</v>
      </c>
      <c r="F26" s="20">
        <f>SUMPRODUCT((Tablo[Mois]=$A23)*(COUNTIF(JF,Tablo[JOUR])))</f>
        <v>0</v>
      </c>
      <c r="G26" s="20">
        <f>SUMPRODUCT((Tablo[Mois]=$A23)*(COUNTIF(JF,Tablo[JOUR])))</f>
        <v>0</v>
      </c>
      <c r="H26" s="20">
        <f>SUMPRODUCT((Tablo[Mois]=$A23)*(COUNTIF(JF,Tablo[JOUR])))</f>
        <v>0</v>
      </c>
      <c r="I26" s="20">
        <f>SUMPRODUCT((Tablo[Mois]=$A23)*(COUNTIF(JF,Tablo[JOUR])))</f>
        <v>0</v>
      </c>
      <c r="J26" s="20">
        <f>SUMPRODUCT((Tablo[Mois]=$A23)*(COUNTIF(JF,Tablo[JOUR])))</f>
        <v>0</v>
      </c>
      <c r="K26" s="20">
        <f>SUMPRODUCT((Tablo[Mois]=$A23)*(COUNTIF(JF,Tablo[JOUR])))</f>
        <v>0</v>
      </c>
      <c r="L26" s="20">
        <f>SUMPRODUCT((Tablo[Mois]=$A23)*(COUNTIF(JF,Tablo[JOUR])))</f>
        <v>0</v>
      </c>
      <c r="M26" s="20">
        <f>SUMPRODUCT((Tablo[Mois]=$A23)*(COUNTIF(JF,Tablo[JOUR])))</f>
        <v>0</v>
      </c>
      <c r="N26" s="20">
        <f>SUMPRODUCT((Tablo[Mois]=$A23)*(COUNTIF(JF,Tablo[JOUR])))</f>
        <v>0</v>
      </c>
      <c r="O26" s="20">
        <f>SUMPRODUCT((Tablo[Mois]=$A23)*(COUNTIF(JF,Tablo[JOUR])))</f>
        <v>0</v>
      </c>
      <c r="P26" s="20">
        <f>SUMPRODUCT((Tablo[Mois]=$A23)*(COUNTIF(JF,Tablo[JOUR])))</f>
        <v>0</v>
      </c>
      <c r="Q26" s="20">
        <f>SUMPRODUCT((Tablo[Mois]=$A23)*(COUNTIF(JF,Tablo[JOUR])))</f>
        <v>0</v>
      </c>
      <c r="R26" s="20">
        <f>SUMPRODUCT((Tablo[Mois]=$A23)*(COUNTIF(JF,Tablo[JOUR])))</f>
        <v>0</v>
      </c>
    </row>
    <row r="27" spans="1:18" x14ac:dyDescent="0.25">
      <c r="A27" s="25"/>
      <c r="B27" s="23" t="s">
        <v>34</v>
      </c>
      <c r="C27" s="20" t="s">
        <v>57</v>
      </c>
      <c r="D27" s="20">
        <f ca="1">SUMPRODUCT((Tablo[Mois]=$A23)*(OFFSET(Tablo[JOUR],0,D$1)=$B27))</f>
        <v>0</v>
      </c>
      <c r="E27" s="20">
        <f ca="1">SUMPRODUCT((Tablo[Mois]=$A23)*(OFFSET(Tablo[JOUR],0,E$1)=$B27))</f>
        <v>0</v>
      </c>
      <c r="F27" s="20">
        <f ca="1">SUMPRODUCT((Tablo[Mois]=$A23)*(OFFSET(Tablo[JOUR],0,F$1)=$B27))</f>
        <v>0</v>
      </c>
      <c r="G27" s="20">
        <f ca="1">SUMPRODUCT((Tablo[Mois]=$A23)*(OFFSET(Tablo[JOUR],0,G$1)=$B27))</f>
        <v>0</v>
      </c>
      <c r="H27" s="20">
        <f ca="1">SUMPRODUCT((Tablo[Mois]=$A23)*(OFFSET(Tablo[JOUR],0,H$1)=$B27))</f>
        <v>0</v>
      </c>
      <c r="I27" s="20">
        <f ca="1">SUMPRODUCT((Tablo[Mois]=$A23)*(OFFSET(Tablo[JOUR],0,I$1)=$B27))</f>
        <v>0</v>
      </c>
      <c r="J27" s="20">
        <f ca="1">SUMPRODUCT((Tablo[Mois]=$A23)*(OFFSET(Tablo[JOUR],0,J$1)=$B27))</f>
        <v>0</v>
      </c>
      <c r="K27" s="20">
        <f ca="1">SUMPRODUCT((Tablo[Mois]=$A23)*(OFFSET(Tablo[JOUR],0,K$1)=$B27))</f>
        <v>0</v>
      </c>
      <c r="L27" s="20">
        <f ca="1">SUMPRODUCT((Tablo[Mois]=$A23)*(OFFSET(Tablo[JOUR],0,L$1)=$B27))</f>
        <v>0</v>
      </c>
      <c r="M27" s="20">
        <f ca="1">SUMPRODUCT((Tablo[Mois]=$A23)*(OFFSET(Tablo[JOUR],0,M$1)=$B27))</f>
        <v>0</v>
      </c>
      <c r="N27" s="20">
        <f ca="1">SUMPRODUCT((Tablo[Mois]=$A23)*(OFFSET(Tablo[JOUR],0,N$1)=$B27))</f>
        <v>0</v>
      </c>
      <c r="O27" s="20">
        <f ca="1">SUMPRODUCT((Tablo[Mois]=$A23)*(OFFSET(Tablo[JOUR],0,O$1)=$B27))</f>
        <v>0</v>
      </c>
      <c r="P27" s="20">
        <f ca="1">SUMPRODUCT((Tablo[Mois]=$A23)*(OFFSET(Tablo[JOUR],0,P$1)=$B27))</f>
        <v>0</v>
      </c>
      <c r="Q27" s="20">
        <f ca="1">SUMPRODUCT((Tablo[Mois]=$A23)*(OFFSET(Tablo[JOUR],0,Q$1)=$B27))</f>
        <v>0</v>
      </c>
      <c r="R27" s="20">
        <f ca="1">SUMPRODUCT((Tablo[Mois]=$A23)*(OFFSET(Tablo[JOUR],0,R$1)=$B27))</f>
        <v>0</v>
      </c>
    </row>
    <row r="28" spans="1:18" x14ac:dyDescent="0.25">
      <c r="A28" s="25"/>
      <c r="B28" s="24" t="s">
        <v>33</v>
      </c>
      <c r="C28" s="20" t="s">
        <v>57</v>
      </c>
      <c r="D28" s="20">
        <f ca="1">SUMPRODUCT((Tablo[Mois]=$A23)*(OFFSET(Tablo[JOUR],0,D$1)=$B28))</f>
        <v>0</v>
      </c>
      <c r="E28" s="20">
        <f ca="1">SUMPRODUCT((Tablo[Mois]=$A23)*(OFFSET(Tablo[JOUR],0,E$1)=$B28))</f>
        <v>0</v>
      </c>
      <c r="F28" s="20">
        <f ca="1">SUMPRODUCT((Tablo[Mois]=$A23)*(OFFSET(Tablo[JOUR],0,F$1)=$B28))</f>
        <v>0</v>
      </c>
      <c r="G28" s="20">
        <f ca="1">SUMPRODUCT((Tablo[Mois]=$A23)*(OFFSET(Tablo[JOUR],0,G$1)=$B28))</f>
        <v>0</v>
      </c>
      <c r="H28" s="20">
        <f ca="1">SUMPRODUCT((Tablo[Mois]=$A23)*(OFFSET(Tablo[JOUR],0,H$1)=$B28))</f>
        <v>0</v>
      </c>
      <c r="I28" s="20">
        <f ca="1">SUMPRODUCT((Tablo[Mois]=$A23)*(OFFSET(Tablo[JOUR],0,I$1)=$B28))</f>
        <v>0</v>
      </c>
      <c r="J28" s="20">
        <f ca="1">SUMPRODUCT((Tablo[Mois]=$A23)*(OFFSET(Tablo[JOUR],0,J$1)=$B28))</f>
        <v>0</v>
      </c>
      <c r="K28" s="20">
        <f ca="1">SUMPRODUCT((Tablo[Mois]=$A23)*(OFFSET(Tablo[JOUR],0,K$1)=$B28))</f>
        <v>0</v>
      </c>
      <c r="L28" s="20">
        <f ca="1">SUMPRODUCT((Tablo[Mois]=$A23)*(OFFSET(Tablo[JOUR],0,L$1)=$B28))</f>
        <v>0</v>
      </c>
      <c r="M28" s="20">
        <f ca="1">SUMPRODUCT((Tablo[Mois]=$A23)*(OFFSET(Tablo[JOUR],0,M$1)=$B28))</f>
        <v>0</v>
      </c>
      <c r="N28" s="20">
        <f ca="1">SUMPRODUCT((Tablo[Mois]=$A23)*(OFFSET(Tablo[JOUR],0,N$1)=$B28))</f>
        <v>0</v>
      </c>
      <c r="O28" s="20">
        <f ca="1">SUMPRODUCT((Tablo[Mois]=$A23)*(OFFSET(Tablo[JOUR],0,O$1)=$B28))</f>
        <v>0</v>
      </c>
      <c r="P28" s="20">
        <f ca="1">SUMPRODUCT((Tablo[Mois]=$A23)*(OFFSET(Tablo[JOUR],0,P$1)=$B28))</f>
        <v>0</v>
      </c>
      <c r="Q28" s="20">
        <f ca="1">SUMPRODUCT((Tablo[Mois]=$A23)*(OFFSET(Tablo[JOUR],0,Q$1)=$B28))</f>
        <v>0</v>
      </c>
      <c r="R28" s="20">
        <f ca="1">SUMPRODUCT((Tablo[Mois]=$A23)*(OFFSET(Tablo[JOUR],0,R$1)=$B28))</f>
        <v>0</v>
      </c>
    </row>
    <row r="29" spans="1:18" x14ac:dyDescent="0.25">
      <c r="A29" s="25"/>
      <c r="B29" s="45" t="s">
        <v>45</v>
      </c>
      <c r="C29" s="20" t="s">
        <v>57</v>
      </c>
      <c r="D29" s="20">
        <f ca="1">SUMPRODUCT((Tablo[Mois]=$A23)*(OFFSET(Tablo[JOUR],0,D$1)=$B29))</f>
        <v>0</v>
      </c>
      <c r="E29" s="20">
        <f ca="1">SUMPRODUCT((Tablo[Mois]=$A23)*(OFFSET(Tablo[JOUR],0,E$1)=$B29))</f>
        <v>0</v>
      </c>
      <c r="F29" s="20">
        <f ca="1">SUMPRODUCT((Tablo[Mois]=$A23)*(OFFSET(Tablo[JOUR],0,F$1)=$B29))</f>
        <v>0</v>
      </c>
      <c r="G29" s="20">
        <f ca="1">SUMPRODUCT((Tablo[Mois]=$A23)*(OFFSET(Tablo[JOUR],0,G$1)=$B29))</f>
        <v>0</v>
      </c>
      <c r="H29" s="20">
        <f ca="1">SUMPRODUCT((Tablo[Mois]=$A23)*(OFFSET(Tablo[JOUR],0,H$1)=$B29))</f>
        <v>0</v>
      </c>
      <c r="I29" s="20">
        <f ca="1">SUMPRODUCT((Tablo[Mois]=$A23)*(OFFSET(Tablo[JOUR],0,I$1)=$B29))</f>
        <v>0</v>
      </c>
      <c r="J29" s="20">
        <f ca="1">SUMPRODUCT((Tablo[Mois]=$A23)*(OFFSET(Tablo[JOUR],0,J$1)=$B29))</f>
        <v>0</v>
      </c>
      <c r="K29" s="20">
        <f ca="1">SUMPRODUCT((Tablo[Mois]=$A23)*(OFFSET(Tablo[JOUR],0,K$1)=$B29))</f>
        <v>0</v>
      </c>
      <c r="L29" s="20">
        <f ca="1">SUMPRODUCT((Tablo[Mois]=$A23)*(OFFSET(Tablo[JOUR],0,L$1)=$B29))</f>
        <v>0</v>
      </c>
      <c r="M29" s="20">
        <f ca="1">SUMPRODUCT((Tablo[Mois]=$A23)*(OFFSET(Tablo[JOUR],0,M$1)=$B29))</f>
        <v>0</v>
      </c>
      <c r="N29" s="20">
        <f ca="1">SUMPRODUCT((Tablo[Mois]=$A23)*(OFFSET(Tablo[JOUR],0,N$1)=$B29))</f>
        <v>0</v>
      </c>
      <c r="O29" s="20">
        <f ca="1">SUMPRODUCT((Tablo[Mois]=$A23)*(OFFSET(Tablo[JOUR],0,O$1)=$B29))</f>
        <v>0</v>
      </c>
      <c r="P29" s="20">
        <f ca="1">SUMPRODUCT((Tablo[Mois]=$A23)*(OFFSET(Tablo[JOUR],0,P$1)=$B29))</f>
        <v>0</v>
      </c>
      <c r="Q29" s="20">
        <f ca="1">SUMPRODUCT((Tablo[Mois]=$A23)*(OFFSET(Tablo[JOUR],0,Q$1)=$B29))</f>
        <v>0</v>
      </c>
      <c r="R29" s="20">
        <f ca="1">SUMPRODUCT((Tablo[Mois]=$A23)*(OFFSET(Tablo[JOUR],0,R$1)=$B29))</f>
        <v>0</v>
      </c>
    </row>
    <row r="30" spans="1:18" x14ac:dyDescent="0.25">
      <c r="A30" s="25"/>
      <c r="B30" s="24" t="s">
        <v>46</v>
      </c>
      <c r="C30" s="20" t="s">
        <v>57</v>
      </c>
      <c r="D30" s="20">
        <f ca="1">SUMPRODUCT((Tablo[Mois]=$A23)*(OFFSET(Tablo[JOUR],0,D$1)=$B30))</f>
        <v>0</v>
      </c>
      <c r="E30" s="20">
        <f ca="1">SUMPRODUCT((Tablo[Mois]=$A23)*(OFFSET(Tablo[JOUR],0,E$1)=$B30))</f>
        <v>0</v>
      </c>
      <c r="F30" s="20">
        <f ca="1">SUMPRODUCT((Tablo[Mois]=$A23)*(OFFSET(Tablo[JOUR],0,F$1)=$B30))</f>
        <v>0</v>
      </c>
      <c r="G30" s="20">
        <f ca="1">SUMPRODUCT((Tablo[Mois]=$A23)*(OFFSET(Tablo[JOUR],0,G$1)=$B30))</f>
        <v>0</v>
      </c>
      <c r="H30" s="20">
        <f ca="1">SUMPRODUCT((Tablo[Mois]=$A23)*(OFFSET(Tablo[JOUR],0,H$1)=$B30))</f>
        <v>0</v>
      </c>
      <c r="I30" s="20">
        <f ca="1">SUMPRODUCT((Tablo[Mois]=$A23)*(OFFSET(Tablo[JOUR],0,I$1)=$B30))</f>
        <v>0</v>
      </c>
      <c r="J30" s="20">
        <f ca="1">SUMPRODUCT((Tablo[Mois]=$A23)*(OFFSET(Tablo[JOUR],0,J$1)=$B30))</f>
        <v>0</v>
      </c>
      <c r="K30" s="20">
        <f ca="1">SUMPRODUCT((Tablo[Mois]=$A23)*(OFFSET(Tablo[JOUR],0,K$1)=$B30))</f>
        <v>0</v>
      </c>
      <c r="L30" s="20">
        <f ca="1">SUMPRODUCT((Tablo[Mois]=$A23)*(OFFSET(Tablo[JOUR],0,L$1)=$B30))</f>
        <v>0</v>
      </c>
      <c r="M30" s="20">
        <f ca="1">SUMPRODUCT((Tablo[Mois]=$A23)*(OFFSET(Tablo[JOUR],0,M$1)=$B30))</f>
        <v>0</v>
      </c>
      <c r="N30" s="20">
        <f ca="1">SUMPRODUCT((Tablo[Mois]=$A23)*(OFFSET(Tablo[JOUR],0,N$1)=$B30))</f>
        <v>0</v>
      </c>
      <c r="O30" s="20">
        <f ca="1">SUMPRODUCT((Tablo[Mois]=$A23)*(OFFSET(Tablo[JOUR],0,O$1)=$B30))</f>
        <v>0</v>
      </c>
      <c r="P30" s="20">
        <f ca="1">SUMPRODUCT((Tablo[Mois]=$A23)*(OFFSET(Tablo[JOUR],0,P$1)=$B30))</f>
        <v>0</v>
      </c>
      <c r="Q30" s="20">
        <f ca="1">SUMPRODUCT((Tablo[Mois]=$A23)*(OFFSET(Tablo[JOUR],0,Q$1)=$B30))</f>
        <v>0</v>
      </c>
      <c r="R30" s="20">
        <f ca="1">SUMPRODUCT((Tablo[Mois]=$A23)*(OFFSET(Tablo[JOUR],0,R$1)=$B30))</f>
        <v>0</v>
      </c>
    </row>
    <row r="31" spans="1:18" x14ac:dyDescent="0.25">
      <c r="A31" s="25"/>
      <c r="B31" s="46" t="s">
        <v>47</v>
      </c>
      <c r="C31" s="20" t="s">
        <v>57</v>
      </c>
      <c r="D31" s="20">
        <f ca="1">SUMPRODUCT((Tablo[Mois]=$A23)*(OFFSET(Tablo[JOUR],0,D$1)=$B31))</f>
        <v>0</v>
      </c>
      <c r="E31" s="20">
        <f ca="1">SUMPRODUCT((Tablo[Mois]=$A23)*(OFFSET(Tablo[JOUR],0,E$1)=$B31))</f>
        <v>0</v>
      </c>
      <c r="F31" s="20">
        <f ca="1">SUMPRODUCT((Tablo[Mois]=$A23)*(OFFSET(Tablo[JOUR],0,F$1)=$B31))</f>
        <v>0</v>
      </c>
      <c r="G31" s="20">
        <f ca="1">SUMPRODUCT((Tablo[Mois]=$A23)*(OFFSET(Tablo[JOUR],0,G$1)=$B31))</f>
        <v>0</v>
      </c>
      <c r="H31" s="20">
        <f ca="1">SUMPRODUCT((Tablo[Mois]=$A23)*(OFFSET(Tablo[JOUR],0,H$1)=$B31))</f>
        <v>0</v>
      </c>
      <c r="I31" s="20">
        <f ca="1">SUMPRODUCT((Tablo[Mois]=$A23)*(OFFSET(Tablo[JOUR],0,I$1)=$B31))</f>
        <v>0</v>
      </c>
      <c r="J31" s="20">
        <f ca="1">SUMPRODUCT((Tablo[Mois]=$A23)*(OFFSET(Tablo[JOUR],0,J$1)=$B31))</f>
        <v>0</v>
      </c>
      <c r="K31" s="20">
        <f ca="1">SUMPRODUCT((Tablo[Mois]=$A23)*(OFFSET(Tablo[JOUR],0,K$1)=$B31))</f>
        <v>0</v>
      </c>
      <c r="L31" s="20">
        <f ca="1">SUMPRODUCT((Tablo[Mois]=$A23)*(OFFSET(Tablo[JOUR],0,L$1)=$B31))</f>
        <v>0</v>
      </c>
      <c r="M31" s="20">
        <f ca="1">SUMPRODUCT((Tablo[Mois]=$A23)*(OFFSET(Tablo[JOUR],0,M$1)=$B31))</f>
        <v>0</v>
      </c>
      <c r="N31" s="20">
        <f ca="1">SUMPRODUCT((Tablo[Mois]=$A23)*(OFFSET(Tablo[JOUR],0,N$1)=$B31))</f>
        <v>0</v>
      </c>
      <c r="O31" s="20">
        <f ca="1">SUMPRODUCT((Tablo[Mois]=$A23)*(OFFSET(Tablo[JOUR],0,O$1)=$B31))</f>
        <v>0</v>
      </c>
      <c r="P31" s="20">
        <f ca="1">SUMPRODUCT((Tablo[Mois]=$A23)*(OFFSET(Tablo[JOUR],0,P$1)=$B31))</f>
        <v>0</v>
      </c>
      <c r="Q31" s="20">
        <f ca="1">SUMPRODUCT((Tablo[Mois]=$A23)*(OFFSET(Tablo[JOUR],0,Q$1)=$B31))</f>
        <v>0</v>
      </c>
      <c r="R31" s="20">
        <f ca="1">SUMPRODUCT((Tablo[Mois]=$A23)*(OFFSET(Tablo[JOUR],0,R$1)=$B31))</f>
        <v>0</v>
      </c>
    </row>
    <row r="32" spans="1:18" s="18" customFormat="1" ht="13" thickBot="1" x14ac:dyDescent="0.3">
      <c r="A32" s="17"/>
      <c r="B32" s="26" t="s">
        <v>32</v>
      </c>
      <c r="C32" s="18" t="s">
        <v>57</v>
      </c>
      <c r="D32" s="18">
        <f ca="1">SUMPRODUCT((Tablo[Mois]=$A23)*(OFFSET(Tablo[JOUR],0,D$1)=$B32))</f>
        <v>0</v>
      </c>
      <c r="E32" s="18">
        <f ca="1">SUMPRODUCT((Tablo[Mois]=$A23)*(OFFSET(Tablo[JOUR],0,E$1)=$B32))</f>
        <v>0</v>
      </c>
      <c r="F32" s="18">
        <f ca="1">SUMPRODUCT((Tablo[Mois]=$A23)*(OFFSET(Tablo[JOUR],0,F$1)=$B32))</f>
        <v>0</v>
      </c>
      <c r="G32" s="18">
        <f ca="1">SUMPRODUCT((Tablo[Mois]=$A23)*(OFFSET(Tablo[JOUR],0,G$1)=$B32))</f>
        <v>0</v>
      </c>
      <c r="H32" s="18">
        <f ca="1">SUMPRODUCT((Tablo[Mois]=$A23)*(OFFSET(Tablo[JOUR],0,H$1)=$B32))</f>
        <v>0</v>
      </c>
      <c r="I32" s="18">
        <f ca="1">SUMPRODUCT((Tablo[Mois]=$A23)*(OFFSET(Tablo[JOUR],0,I$1)=$B32))</f>
        <v>0</v>
      </c>
      <c r="J32" s="18">
        <f ca="1">SUMPRODUCT((Tablo[Mois]=$A23)*(OFFSET(Tablo[JOUR],0,J$1)=$B32))</f>
        <v>0</v>
      </c>
      <c r="K32" s="18">
        <f ca="1">SUMPRODUCT((Tablo[Mois]=$A23)*(OFFSET(Tablo[JOUR],0,K$1)=$B32))</f>
        <v>0</v>
      </c>
      <c r="L32" s="18">
        <f ca="1">SUMPRODUCT((Tablo[Mois]=$A23)*(OFFSET(Tablo[JOUR],0,L$1)=$B32))</f>
        <v>0</v>
      </c>
      <c r="M32" s="18">
        <f ca="1">SUMPRODUCT((Tablo[Mois]=$A23)*(OFFSET(Tablo[JOUR],0,M$1)=$B32))</f>
        <v>0</v>
      </c>
      <c r="N32" s="18">
        <f ca="1">SUMPRODUCT((Tablo[Mois]=$A23)*(OFFSET(Tablo[JOUR],0,N$1)=$B32))</f>
        <v>0</v>
      </c>
      <c r="O32" s="18">
        <f ca="1">SUMPRODUCT((Tablo[Mois]=$A23)*(OFFSET(Tablo[JOUR],0,O$1)=$B32))</f>
        <v>0</v>
      </c>
      <c r="P32" s="18">
        <f ca="1">SUMPRODUCT((Tablo[Mois]=$A23)*(OFFSET(Tablo[JOUR],0,P$1)=$B32))</f>
        <v>0</v>
      </c>
      <c r="Q32" s="18">
        <f ca="1">SUMPRODUCT((Tablo[Mois]=$A23)*(OFFSET(Tablo[JOUR],0,Q$1)=$B32))</f>
        <v>0</v>
      </c>
      <c r="R32" s="18">
        <f ca="1">SUMPRODUCT((Tablo[Mois]=$A23)*(OFFSET(Tablo[JOUR],0,R$1)=$B32))</f>
        <v>0</v>
      </c>
    </row>
    <row r="33" spans="1:18" s="16" customFormat="1" ht="13" x14ac:dyDescent="0.3">
      <c r="A33" s="19">
        <f>EOMONTH(A23+1,0)</f>
        <v>42855</v>
      </c>
      <c r="B33" s="16" t="s">
        <v>17</v>
      </c>
      <c r="C33" s="16" t="s">
        <v>37</v>
      </c>
      <c r="D33" s="27">
        <f ca="1">SUMPRODUCT((Tablo[Mois]=$A33)*(Tablo[JOUR]=$B33),(OFFSET(Tablo[JOUR],0,D$1)))</f>
        <v>0</v>
      </c>
      <c r="E33" s="27">
        <f ca="1">SUMPRODUCT((Tablo[Mois]=$A33)*(Tablo[JOUR]=$B33),(OFFSET(Tablo[JOUR],0,E$1)))</f>
        <v>0</v>
      </c>
      <c r="F33" s="27">
        <f ca="1">SUMPRODUCT((Tablo[Mois]=$A33)*(Tablo[JOUR]=$B33),(OFFSET(Tablo[JOUR],0,F$1)))</f>
        <v>0</v>
      </c>
      <c r="G33" s="27">
        <f ca="1">SUMPRODUCT((Tablo[Mois]=$A33)*(Tablo[JOUR]=$B33),(OFFSET(Tablo[JOUR],0,G$1)))</f>
        <v>0</v>
      </c>
      <c r="H33" s="27">
        <f ca="1">SUMPRODUCT((Tablo[Mois]=$A33)*(Tablo[JOUR]=$B33),(OFFSET(Tablo[JOUR],0,H$1)))</f>
        <v>0</v>
      </c>
      <c r="I33" s="27">
        <f ca="1">SUMPRODUCT((Tablo[Mois]=$A33)*(Tablo[JOUR]=$B33),(OFFSET(Tablo[JOUR],0,I$1)))</f>
        <v>0</v>
      </c>
      <c r="J33" s="27">
        <f ca="1">SUMPRODUCT((Tablo[Mois]=$A33)*(Tablo[JOUR]=$B33),(OFFSET(Tablo[JOUR],0,J$1)))</f>
        <v>0</v>
      </c>
      <c r="K33" s="27">
        <f ca="1">SUMPRODUCT((Tablo[Mois]=$A33)*(Tablo[JOUR]=$B33),(OFFSET(Tablo[JOUR],0,K$1)))</f>
        <v>0</v>
      </c>
      <c r="L33" s="27">
        <f ca="1">SUMPRODUCT((Tablo[Mois]=$A33)*(Tablo[JOUR]=$B33),(OFFSET(Tablo[JOUR],0,L$1)))</f>
        <v>0</v>
      </c>
      <c r="M33" s="27">
        <f ca="1">SUMPRODUCT((Tablo[Mois]=$A33)*(Tablo[JOUR]=$B33),(OFFSET(Tablo[JOUR],0,M$1)))</f>
        <v>0</v>
      </c>
      <c r="N33" s="27">
        <f ca="1">SUMPRODUCT((Tablo[Mois]=$A33)*(Tablo[JOUR]=$B33),(OFFSET(Tablo[JOUR],0,N$1)))</f>
        <v>0</v>
      </c>
      <c r="O33" s="27">
        <f ca="1">SUMPRODUCT((Tablo[Mois]=$A33)*(Tablo[JOUR]=$B33),(OFFSET(Tablo[JOUR],0,O$1)))</f>
        <v>0</v>
      </c>
      <c r="P33" s="27">
        <f ca="1">SUMPRODUCT((Tablo[Mois]=$A33)*(Tablo[JOUR]=$B33),(OFFSET(Tablo[JOUR],0,P$1)))</f>
        <v>0</v>
      </c>
      <c r="Q33" s="27">
        <f ca="1">SUMPRODUCT((Tablo[Mois]=$A33)*(Tablo[JOUR]=$B33),(OFFSET(Tablo[JOUR],0,Q$1)))</f>
        <v>0</v>
      </c>
      <c r="R33" s="27">
        <f ca="1">SUMPRODUCT((Tablo[Mois]=$A33)*(Tablo[JOUR]=$B33),(OFFSET(Tablo[JOUR],0,R$1)))</f>
        <v>0</v>
      </c>
    </row>
    <row r="34" spans="1:18" ht="13" x14ac:dyDescent="0.3">
      <c r="A34" s="25"/>
      <c r="B34" s="20" t="s">
        <v>18</v>
      </c>
      <c r="C34" s="20" t="s">
        <v>37</v>
      </c>
      <c r="D34" s="28">
        <f ca="1">SUMPRODUCT((Tablo[Mois]=$A33)*(Tablo[JOUR]=$B34),(OFFSET(Tablo[JOUR],0,D$1)))</f>
        <v>0</v>
      </c>
      <c r="E34" s="28">
        <f ca="1">SUMPRODUCT((Tablo[Mois]=$A33)*(Tablo[JOUR]=$B34),(OFFSET(Tablo[JOUR],0,E$1)))</f>
        <v>0</v>
      </c>
      <c r="F34" s="28">
        <f ca="1">SUMPRODUCT((Tablo[Mois]=$A33)*(Tablo[JOUR]=$B34),(OFFSET(Tablo[JOUR],0,F$1)))</f>
        <v>0</v>
      </c>
      <c r="G34" s="28">
        <f ca="1">SUMPRODUCT((Tablo[Mois]=$A33)*(Tablo[JOUR]=$B34),(OFFSET(Tablo[JOUR],0,G$1)))</f>
        <v>0</v>
      </c>
      <c r="H34" s="28">
        <f ca="1">SUMPRODUCT((Tablo[Mois]=$A33)*(Tablo[JOUR]=$B34),(OFFSET(Tablo[JOUR],0,H$1)))</f>
        <v>0</v>
      </c>
      <c r="I34" s="28">
        <f ca="1">SUMPRODUCT((Tablo[Mois]=$A33)*(Tablo[JOUR]=$B34),(OFFSET(Tablo[JOUR],0,I$1)))</f>
        <v>0</v>
      </c>
      <c r="J34" s="28">
        <f ca="1">SUMPRODUCT((Tablo[Mois]=$A33)*(Tablo[JOUR]=$B34),(OFFSET(Tablo[JOUR],0,J$1)))</f>
        <v>0</v>
      </c>
      <c r="K34" s="28">
        <f ca="1">SUMPRODUCT((Tablo[Mois]=$A33)*(Tablo[JOUR]=$B34),(OFFSET(Tablo[JOUR],0,K$1)))</f>
        <v>0</v>
      </c>
      <c r="L34" s="28">
        <f ca="1">SUMPRODUCT((Tablo[Mois]=$A33)*(Tablo[JOUR]=$B34),(OFFSET(Tablo[JOUR],0,L$1)))</f>
        <v>0</v>
      </c>
      <c r="M34" s="28">
        <f ca="1">SUMPRODUCT((Tablo[Mois]=$A33)*(Tablo[JOUR]=$B34),(OFFSET(Tablo[JOUR],0,M$1)))</f>
        <v>0</v>
      </c>
      <c r="N34" s="28">
        <f ca="1">SUMPRODUCT((Tablo[Mois]=$A33)*(Tablo[JOUR]=$B34),(OFFSET(Tablo[JOUR],0,N$1)))</f>
        <v>0</v>
      </c>
      <c r="O34" s="28">
        <f ca="1">SUMPRODUCT((Tablo[Mois]=$A33)*(Tablo[JOUR]=$B34),(OFFSET(Tablo[JOUR],0,O$1)))</f>
        <v>0</v>
      </c>
      <c r="P34" s="28">
        <f ca="1">SUMPRODUCT((Tablo[Mois]=$A33)*(Tablo[JOUR]=$B34),(OFFSET(Tablo[JOUR],0,P$1)))</f>
        <v>0</v>
      </c>
      <c r="Q34" s="28">
        <f ca="1">SUMPRODUCT((Tablo[Mois]=$A33)*(Tablo[JOUR]=$B34),(OFFSET(Tablo[JOUR],0,Q$1)))</f>
        <v>0</v>
      </c>
      <c r="R34" s="28">
        <f ca="1">SUMPRODUCT((Tablo[Mois]=$A33)*(Tablo[JOUR]=$B34),(OFFSET(Tablo[JOUR],0,R$1)))</f>
        <v>0</v>
      </c>
    </row>
    <row r="35" spans="1:18" s="31" customFormat="1" ht="13" x14ac:dyDescent="0.3">
      <c r="A35" s="30"/>
      <c r="B35" s="31" t="s">
        <v>16</v>
      </c>
      <c r="C35" s="32" t="s">
        <v>38</v>
      </c>
      <c r="D35" s="28">
        <f ca="1">SUMPRODUCT((Tablo[Mois]=$A33)*(Tablo[JOUR]=$B35),(OFFSET(Tablo[JOUR],0,D$1)))</f>
        <v>7</v>
      </c>
      <c r="E35" s="28">
        <f ca="1">SUMPRODUCT((Tablo[Mois]=$A33)*(Tablo[JOUR]=$B35),(OFFSET(Tablo[JOUR],0,E$1)))</f>
        <v>7</v>
      </c>
      <c r="F35" s="28">
        <f ca="1">SUMPRODUCT((Tablo[Mois]=$A33)*(Tablo[JOUR]=$B35),(OFFSET(Tablo[JOUR],0,F$1)))</f>
        <v>7</v>
      </c>
      <c r="G35" s="28">
        <f ca="1">SUMPRODUCT((Tablo[Mois]=$A33)*(Tablo[JOUR]=$B35),(OFFSET(Tablo[JOUR],0,G$1)))</f>
        <v>7</v>
      </c>
      <c r="H35" s="28">
        <f ca="1">SUMPRODUCT((Tablo[Mois]=$A33)*(Tablo[JOUR]=$B35),(OFFSET(Tablo[JOUR],0,H$1)))</f>
        <v>7</v>
      </c>
      <c r="I35" s="28">
        <f ca="1">SUMPRODUCT((Tablo[Mois]=$A33)*(Tablo[JOUR]=$B35),(OFFSET(Tablo[JOUR],0,I$1)))</f>
        <v>7</v>
      </c>
      <c r="J35" s="28">
        <f ca="1">SUMPRODUCT((Tablo[Mois]=$A33)*(Tablo[JOUR]=$B35),(OFFSET(Tablo[JOUR],0,J$1)))</f>
        <v>7</v>
      </c>
      <c r="K35" s="28">
        <f ca="1">SUMPRODUCT((Tablo[Mois]=$A33)*(Tablo[JOUR]=$B35),(OFFSET(Tablo[JOUR],0,K$1)))</f>
        <v>7</v>
      </c>
      <c r="L35" s="28">
        <f ca="1">SUMPRODUCT((Tablo[Mois]=$A33)*(Tablo[JOUR]=$B35),(OFFSET(Tablo[JOUR],0,L$1)))</f>
        <v>7</v>
      </c>
      <c r="M35" s="28">
        <f ca="1">SUMPRODUCT((Tablo[Mois]=$A33)*(Tablo[JOUR]=$B35),(OFFSET(Tablo[JOUR],0,M$1)))</f>
        <v>7</v>
      </c>
      <c r="N35" s="28">
        <f ca="1">SUMPRODUCT((Tablo[Mois]=$A33)*(Tablo[JOUR]=$B35),(OFFSET(Tablo[JOUR],0,N$1)))</f>
        <v>7</v>
      </c>
      <c r="O35" s="28">
        <f ca="1">SUMPRODUCT((Tablo[Mois]=$A33)*(Tablo[JOUR]=$B35),(OFFSET(Tablo[JOUR],0,O$1)))</f>
        <v>7</v>
      </c>
      <c r="P35" s="28">
        <f ca="1">SUMPRODUCT((Tablo[Mois]=$A33)*(Tablo[JOUR]=$B35),(OFFSET(Tablo[JOUR],0,P$1)))</f>
        <v>7</v>
      </c>
      <c r="Q35" s="28">
        <f ca="1">SUMPRODUCT((Tablo[Mois]=$A33)*(Tablo[JOUR]=$B35),(OFFSET(Tablo[JOUR],0,Q$1)))</f>
        <v>7</v>
      </c>
      <c r="R35" s="28">
        <f ca="1">SUMPRODUCT((Tablo[Mois]=$A33)*(Tablo[JOUR]=$B35),(OFFSET(Tablo[JOUR],0,R$1)))</f>
        <v>7</v>
      </c>
    </row>
    <row r="36" spans="1:18" x14ac:dyDescent="0.25">
      <c r="A36" s="25"/>
      <c r="B36" s="22" t="s">
        <v>19</v>
      </c>
      <c r="C36" s="20" t="s">
        <v>38</v>
      </c>
      <c r="D36" s="20">
        <f>SUMPRODUCT((Tablo[Mois]=$A33)*(COUNTIF(JF,Tablo[JOUR])))</f>
        <v>1</v>
      </c>
      <c r="E36" s="20">
        <f>SUMPRODUCT((Tablo[Mois]=$A33)*(COUNTIF(JF,Tablo[JOUR])))</f>
        <v>1</v>
      </c>
      <c r="F36" s="20">
        <f>SUMPRODUCT((Tablo[Mois]=$A33)*(COUNTIF(JF,Tablo[JOUR])))</f>
        <v>1</v>
      </c>
      <c r="G36" s="20">
        <f>SUMPRODUCT((Tablo[Mois]=$A33)*(COUNTIF(JF,Tablo[JOUR])))</f>
        <v>1</v>
      </c>
      <c r="H36" s="20">
        <f>SUMPRODUCT((Tablo[Mois]=$A33)*(COUNTIF(JF,Tablo[JOUR])))</f>
        <v>1</v>
      </c>
      <c r="I36" s="20">
        <f>SUMPRODUCT((Tablo[Mois]=$A33)*(COUNTIF(JF,Tablo[JOUR])))</f>
        <v>1</v>
      </c>
      <c r="J36" s="20">
        <f>SUMPRODUCT((Tablo[Mois]=$A33)*(COUNTIF(JF,Tablo[JOUR])))</f>
        <v>1</v>
      </c>
      <c r="K36" s="20">
        <f>SUMPRODUCT((Tablo[Mois]=$A33)*(COUNTIF(JF,Tablo[JOUR])))</f>
        <v>1</v>
      </c>
      <c r="L36" s="20">
        <f>SUMPRODUCT((Tablo[Mois]=$A33)*(COUNTIF(JF,Tablo[JOUR])))</f>
        <v>1</v>
      </c>
      <c r="M36" s="20">
        <f>SUMPRODUCT((Tablo[Mois]=$A33)*(COUNTIF(JF,Tablo[JOUR])))</f>
        <v>1</v>
      </c>
      <c r="N36" s="20">
        <f>SUMPRODUCT((Tablo[Mois]=$A33)*(COUNTIF(JF,Tablo[JOUR])))</f>
        <v>1</v>
      </c>
      <c r="O36" s="20">
        <f>SUMPRODUCT((Tablo[Mois]=$A33)*(COUNTIF(JF,Tablo[JOUR])))</f>
        <v>1</v>
      </c>
      <c r="P36" s="20">
        <f>SUMPRODUCT((Tablo[Mois]=$A33)*(COUNTIF(JF,Tablo[JOUR])))</f>
        <v>1</v>
      </c>
      <c r="Q36" s="20">
        <f>SUMPRODUCT((Tablo[Mois]=$A33)*(COUNTIF(JF,Tablo[JOUR])))</f>
        <v>1</v>
      </c>
      <c r="R36" s="20">
        <f>SUMPRODUCT((Tablo[Mois]=$A33)*(COUNTIF(JF,Tablo[JOUR])))</f>
        <v>1</v>
      </c>
    </row>
    <row r="37" spans="1:18" x14ac:dyDescent="0.25">
      <c r="A37" s="25"/>
      <c r="B37" s="23" t="s">
        <v>34</v>
      </c>
      <c r="C37" s="20" t="s">
        <v>57</v>
      </c>
      <c r="D37" s="20">
        <f ca="1">SUMPRODUCT((Tablo[Mois]=$A33)*(OFFSET(Tablo[JOUR],0,D$1)=$B37))</f>
        <v>0</v>
      </c>
      <c r="E37" s="20">
        <f ca="1">SUMPRODUCT((Tablo[Mois]=$A33)*(OFFSET(Tablo[JOUR],0,E$1)=$B37))</f>
        <v>0</v>
      </c>
      <c r="F37" s="20">
        <f ca="1">SUMPRODUCT((Tablo[Mois]=$A33)*(OFFSET(Tablo[JOUR],0,F$1)=$B37))</f>
        <v>0</v>
      </c>
      <c r="G37" s="20">
        <f ca="1">SUMPRODUCT((Tablo[Mois]=$A33)*(OFFSET(Tablo[JOUR],0,G$1)=$B37))</f>
        <v>0</v>
      </c>
      <c r="H37" s="20">
        <f ca="1">SUMPRODUCT((Tablo[Mois]=$A33)*(OFFSET(Tablo[JOUR],0,H$1)=$B37))</f>
        <v>0</v>
      </c>
      <c r="I37" s="20">
        <f ca="1">SUMPRODUCT((Tablo[Mois]=$A33)*(OFFSET(Tablo[JOUR],0,I$1)=$B37))</f>
        <v>0</v>
      </c>
      <c r="J37" s="20">
        <f ca="1">SUMPRODUCT((Tablo[Mois]=$A33)*(OFFSET(Tablo[JOUR],0,J$1)=$B37))</f>
        <v>0</v>
      </c>
      <c r="K37" s="20">
        <f ca="1">SUMPRODUCT((Tablo[Mois]=$A33)*(OFFSET(Tablo[JOUR],0,K$1)=$B37))</f>
        <v>0</v>
      </c>
      <c r="L37" s="20">
        <f ca="1">SUMPRODUCT((Tablo[Mois]=$A33)*(OFFSET(Tablo[JOUR],0,L$1)=$B37))</f>
        <v>0</v>
      </c>
      <c r="M37" s="20">
        <f ca="1">SUMPRODUCT((Tablo[Mois]=$A33)*(OFFSET(Tablo[JOUR],0,M$1)=$B37))</f>
        <v>0</v>
      </c>
      <c r="N37" s="20">
        <f ca="1">SUMPRODUCT((Tablo[Mois]=$A33)*(OFFSET(Tablo[JOUR],0,N$1)=$B37))</f>
        <v>0</v>
      </c>
      <c r="O37" s="20">
        <f ca="1">SUMPRODUCT((Tablo[Mois]=$A33)*(OFFSET(Tablo[JOUR],0,O$1)=$B37))</f>
        <v>0</v>
      </c>
      <c r="P37" s="20">
        <f ca="1">SUMPRODUCT((Tablo[Mois]=$A33)*(OFFSET(Tablo[JOUR],0,P$1)=$B37))</f>
        <v>0</v>
      </c>
      <c r="Q37" s="20">
        <f ca="1">SUMPRODUCT((Tablo[Mois]=$A33)*(OFFSET(Tablo[JOUR],0,Q$1)=$B37))</f>
        <v>0</v>
      </c>
      <c r="R37" s="20">
        <f ca="1">SUMPRODUCT((Tablo[Mois]=$A33)*(OFFSET(Tablo[JOUR],0,R$1)=$B37))</f>
        <v>0</v>
      </c>
    </row>
    <row r="38" spans="1:18" x14ac:dyDescent="0.25">
      <c r="A38" s="25"/>
      <c r="B38" s="24" t="s">
        <v>33</v>
      </c>
      <c r="C38" s="20" t="s">
        <v>57</v>
      </c>
      <c r="D38" s="20">
        <f ca="1">SUMPRODUCT((Tablo[Mois]=$A33)*(OFFSET(Tablo[JOUR],0,D$1)=$B38))</f>
        <v>0</v>
      </c>
      <c r="E38" s="20">
        <f ca="1">SUMPRODUCT((Tablo[Mois]=$A33)*(OFFSET(Tablo[JOUR],0,E$1)=$B38))</f>
        <v>0</v>
      </c>
      <c r="F38" s="20">
        <f ca="1">SUMPRODUCT((Tablo[Mois]=$A33)*(OFFSET(Tablo[JOUR],0,F$1)=$B38))</f>
        <v>0</v>
      </c>
      <c r="G38" s="20">
        <f ca="1">SUMPRODUCT((Tablo[Mois]=$A33)*(OFFSET(Tablo[JOUR],0,G$1)=$B38))</f>
        <v>0</v>
      </c>
      <c r="H38" s="20">
        <f ca="1">SUMPRODUCT((Tablo[Mois]=$A33)*(OFFSET(Tablo[JOUR],0,H$1)=$B38))</f>
        <v>0</v>
      </c>
      <c r="I38" s="20">
        <f ca="1">SUMPRODUCT((Tablo[Mois]=$A33)*(OFFSET(Tablo[JOUR],0,I$1)=$B38))</f>
        <v>0</v>
      </c>
      <c r="J38" s="20">
        <f ca="1">SUMPRODUCT((Tablo[Mois]=$A33)*(OFFSET(Tablo[JOUR],0,J$1)=$B38))</f>
        <v>0</v>
      </c>
      <c r="K38" s="20">
        <f ca="1">SUMPRODUCT((Tablo[Mois]=$A33)*(OFFSET(Tablo[JOUR],0,K$1)=$B38))</f>
        <v>0</v>
      </c>
      <c r="L38" s="20">
        <f ca="1">SUMPRODUCT((Tablo[Mois]=$A33)*(OFFSET(Tablo[JOUR],0,L$1)=$B38))</f>
        <v>0</v>
      </c>
      <c r="M38" s="20">
        <f ca="1">SUMPRODUCT((Tablo[Mois]=$A33)*(OFFSET(Tablo[JOUR],0,M$1)=$B38))</f>
        <v>0</v>
      </c>
      <c r="N38" s="20">
        <f ca="1">SUMPRODUCT((Tablo[Mois]=$A33)*(OFFSET(Tablo[JOUR],0,N$1)=$B38))</f>
        <v>0</v>
      </c>
      <c r="O38" s="20">
        <f ca="1">SUMPRODUCT((Tablo[Mois]=$A33)*(OFFSET(Tablo[JOUR],0,O$1)=$B38))</f>
        <v>0</v>
      </c>
      <c r="P38" s="20">
        <f ca="1">SUMPRODUCT((Tablo[Mois]=$A33)*(OFFSET(Tablo[JOUR],0,P$1)=$B38))</f>
        <v>0</v>
      </c>
      <c r="Q38" s="20">
        <f ca="1">SUMPRODUCT((Tablo[Mois]=$A33)*(OFFSET(Tablo[JOUR],0,Q$1)=$B38))</f>
        <v>0</v>
      </c>
      <c r="R38" s="20">
        <f ca="1">SUMPRODUCT((Tablo[Mois]=$A33)*(OFFSET(Tablo[JOUR],0,R$1)=$B38))</f>
        <v>0</v>
      </c>
    </row>
    <row r="39" spans="1:18" x14ac:dyDescent="0.25">
      <c r="A39" s="25"/>
      <c r="B39" s="45" t="s">
        <v>45</v>
      </c>
      <c r="C39" s="20" t="s">
        <v>57</v>
      </c>
      <c r="D39" s="20">
        <f ca="1">SUMPRODUCT((Tablo[Mois]=$A33)*(OFFSET(Tablo[JOUR],0,D$1)=$B39))</f>
        <v>0</v>
      </c>
      <c r="E39" s="20">
        <f ca="1">SUMPRODUCT((Tablo[Mois]=$A33)*(OFFSET(Tablo[JOUR],0,E$1)=$B39))</f>
        <v>0</v>
      </c>
      <c r="F39" s="20">
        <f ca="1">SUMPRODUCT((Tablo[Mois]=$A33)*(OFFSET(Tablo[JOUR],0,F$1)=$B39))</f>
        <v>0</v>
      </c>
      <c r="G39" s="20">
        <f ca="1">SUMPRODUCT((Tablo[Mois]=$A33)*(OFFSET(Tablo[JOUR],0,G$1)=$B39))</f>
        <v>0</v>
      </c>
      <c r="H39" s="20">
        <f ca="1">SUMPRODUCT((Tablo[Mois]=$A33)*(OFFSET(Tablo[JOUR],0,H$1)=$B39))</f>
        <v>0</v>
      </c>
      <c r="I39" s="20">
        <f ca="1">SUMPRODUCT((Tablo[Mois]=$A33)*(OFFSET(Tablo[JOUR],0,I$1)=$B39))</f>
        <v>0</v>
      </c>
      <c r="J39" s="20">
        <f ca="1">SUMPRODUCT((Tablo[Mois]=$A33)*(OFFSET(Tablo[JOUR],0,J$1)=$B39))</f>
        <v>0</v>
      </c>
      <c r="K39" s="20">
        <f ca="1">SUMPRODUCT((Tablo[Mois]=$A33)*(OFFSET(Tablo[JOUR],0,K$1)=$B39))</f>
        <v>0</v>
      </c>
      <c r="L39" s="20">
        <f ca="1">SUMPRODUCT((Tablo[Mois]=$A33)*(OFFSET(Tablo[JOUR],0,L$1)=$B39))</f>
        <v>0</v>
      </c>
      <c r="M39" s="20">
        <f ca="1">SUMPRODUCT((Tablo[Mois]=$A33)*(OFFSET(Tablo[JOUR],0,M$1)=$B39))</f>
        <v>0</v>
      </c>
      <c r="N39" s="20">
        <f ca="1">SUMPRODUCT((Tablo[Mois]=$A33)*(OFFSET(Tablo[JOUR],0,N$1)=$B39))</f>
        <v>0</v>
      </c>
      <c r="O39" s="20">
        <f ca="1">SUMPRODUCT((Tablo[Mois]=$A33)*(OFFSET(Tablo[JOUR],0,O$1)=$B39))</f>
        <v>0</v>
      </c>
      <c r="P39" s="20">
        <f ca="1">SUMPRODUCT((Tablo[Mois]=$A33)*(OFFSET(Tablo[JOUR],0,P$1)=$B39))</f>
        <v>0</v>
      </c>
      <c r="Q39" s="20">
        <f ca="1">SUMPRODUCT((Tablo[Mois]=$A33)*(OFFSET(Tablo[JOUR],0,Q$1)=$B39))</f>
        <v>0</v>
      </c>
      <c r="R39" s="20">
        <f ca="1">SUMPRODUCT((Tablo[Mois]=$A33)*(OFFSET(Tablo[JOUR],0,R$1)=$B39))</f>
        <v>0</v>
      </c>
    </row>
    <row r="40" spans="1:18" x14ac:dyDescent="0.25">
      <c r="A40" s="25"/>
      <c r="B40" s="24" t="s">
        <v>46</v>
      </c>
      <c r="C40" s="20" t="s">
        <v>57</v>
      </c>
      <c r="D40" s="20">
        <f ca="1">SUMPRODUCT((Tablo[Mois]=$A33)*(OFFSET(Tablo[JOUR],0,D$1)=$B40))</f>
        <v>0</v>
      </c>
      <c r="E40" s="20">
        <f ca="1">SUMPRODUCT((Tablo[Mois]=$A33)*(OFFSET(Tablo[JOUR],0,E$1)=$B40))</f>
        <v>0</v>
      </c>
      <c r="F40" s="20">
        <f ca="1">SUMPRODUCT((Tablo[Mois]=$A33)*(OFFSET(Tablo[JOUR],0,F$1)=$B40))</f>
        <v>0</v>
      </c>
      <c r="G40" s="20">
        <f ca="1">SUMPRODUCT((Tablo[Mois]=$A33)*(OFFSET(Tablo[JOUR],0,G$1)=$B40))</f>
        <v>0</v>
      </c>
      <c r="H40" s="20">
        <f ca="1">SUMPRODUCT((Tablo[Mois]=$A33)*(OFFSET(Tablo[JOUR],0,H$1)=$B40))</f>
        <v>0</v>
      </c>
      <c r="I40" s="20">
        <f ca="1">SUMPRODUCT((Tablo[Mois]=$A33)*(OFFSET(Tablo[JOUR],0,I$1)=$B40))</f>
        <v>0</v>
      </c>
      <c r="J40" s="20">
        <f ca="1">SUMPRODUCT((Tablo[Mois]=$A33)*(OFFSET(Tablo[JOUR],0,J$1)=$B40))</f>
        <v>0</v>
      </c>
      <c r="K40" s="20">
        <f ca="1">SUMPRODUCT((Tablo[Mois]=$A33)*(OFFSET(Tablo[JOUR],0,K$1)=$B40))</f>
        <v>0</v>
      </c>
      <c r="L40" s="20">
        <f ca="1">SUMPRODUCT((Tablo[Mois]=$A33)*(OFFSET(Tablo[JOUR],0,L$1)=$B40))</f>
        <v>0</v>
      </c>
      <c r="M40" s="20">
        <f ca="1">SUMPRODUCT((Tablo[Mois]=$A33)*(OFFSET(Tablo[JOUR],0,M$1)=$B40))</f>
        <v>0</v>
      </c>
      <c r="N40" s="20">
        <f ca="1">SUMPRODUCT((Tablo[Mois]=$A33)*(OFFSET(Tablo[JOUR],0,N$1)=$B40))</f>
        <v>0</v>
      </c>
      <c r="O40" s="20">
        <f ca="1">SUMPRODUCT((Tablo[Mois]=$A33)*(OFFSET(Tablo[JOUR],0,O$1)=$B40))</f>
        <v>0</v>
      </c>
      <c r="P40" s="20">
        <f ca="1">SUMPRODUCT((Tablo[Mois]=$A33)*(OFFSET(Tablo[JOUR],0,P$1)=$B40))</f>
        <v>0</v>
      </c>
      <c r="Q40" s="20">
        <f ca="1">SUMPRODUCT((Tablo[Mois]=$A33)*(OFFSET(Tablo[JOUR],0,Q$1)=$B40))</f>
        <v>0</v>
      </c>
      <c r="R40" s="20">
        <f ca="1">SUMPRODUCT((Tablo[Mois]=$A33)*(OFFSET(Tablo[JOUR],0,R$1)=$B40))</f>
        <v>0</v>
      </c>
    </row>
    <row r="41" spans="1:18" x14ac:dyDescent="0.25">
      <c r="A41" s="25"/>
      <c r="B41" s="46" t="s">
        <v>47</v>
      </c>
      <c r="C41" s="20" t="s">
        <v>57</v>
      </c>
      <c r="D41" s="20">
        <f ca="1">SUMPRODUCT((Tablo[Mois]=$A33)*(OFFSET(Tablo[JOUR],0,D$1)=$B41))</f>
        <v>0</v>
      </c>
      <c r="E41" s="20">
        <f ca="1">SUMPRODUCT((Tablo[Mois]=$A33)*(OFFSET(Tablo[JOUR],0,E$1)=$B41))</f>
        <v>0</v>
      </c>
      <c r="F41" s="20">
        <f ca="1">SUMPRODUCT((Tablo[Mois]=$A33)*(OFFSET(Tablo[JOUR],0,F$1)=$B41))</f>
        <v>0</v>
      </c>
      <c r="G41" s="20">
        <f ca="1">SUMPRODUCT((Tablo[Mois]=$A33)*(OFFSET(Tablo[JOUR],0,G$1)=$B41))</f>
        <v>0</v>
      </c>
      <c r="H41" s="20">
        <f ca="1">SUMPRODUCT((Tablo[Mois]=$A33)*(OFFSET(Tablo[JOUR],0,H$1)=$B41))</f>
        <v>0</v>
      </c>
      <c r="I41" s="20">
        <f ca="1">SUMPRODUCT((Tablo[Mois]=$A33)*(OFFSET(Tablo[JOUR],0,I$1)=$B41))</f>
        <v>0</v>
      </c>
      <c r="J41" s="20">
        <f ca="1">SUMPRODUCT((Tablo[Mois]=$A33)*(OFFSET(Tablo[JOUR],0,J$1)=$B41))</f>
        <v>0</v>
      </c>
      <c r="K41" s="20">
        <f ca="1">SUMPRODUCT((Tablo[Mois]=$A33)*(OFFSET(Tablo[JOUR],0,K$1)=$B41))</f>
        <v>0</v>
      </c>
      <c r="L41" s="20">
        <f ca="1">SUMPRODUCT((Tablo[Mois]=$A33)*(OFFSET(Tablo[JOUR],0,L$1)=$B41))</f>
        <v>0</v>
      </c>
      <c r="M41" s="20">
        <f ca="1">SUMPRODUCT((Tablo[Mois]=$A33)*(OFFSET(Tablo[JOUR],0,M$1)=$B41))</f>
        <v>0</v>
      </c>
      <c r="N41" s="20">
        <f ca="1">SUMPRODUCT((Tablo[Mois]=$A33)*(OFFSET(Tablo[JOUR],0,N$1)=$B41))</f>
        <v>0</v>
      </c>
      <c r="O41" s="20">
        <f ca="1">SUMPRODUCT((Tablo[Mois]=$A33)*(OFFSET(Tablo[JOUR],0,O$1)=$B41))</f>
        <v>0</v>
      </c>
      <c r="P41" s="20">
        <f ca="1">SUMPRODUCT((Tablo[Mois]=$A33)*(OFFSET(Tablo[JOUR],0,P$1)=$B41))</f>
        <v>0</v>
      </c>
      <c r="Q41" s="20">
        <f ca="1">SUMPRODUCT((Tablo[Mois]=$A33)*(OFFSET(Tablo[JOUR],0,Q$1)=$B41))</f>
        <v>0</v>
      </c>
      <c r="R41" s="20">
        <f ca="1">SUMPRODUCT((Tablo[Mois]=$A33)*(OFFSET(Tablo[JOUR],0,R$1)=$B41))</f>
        <v>0</v>
      </c>
    </row>
    <row r="42" spans="1:18" s="18" customFormat="1" ht="13" thickBot="1" x14ac:dyDescent="0.3">
      <c r="A42" s="17"/>
      <c r="B42" s="26" t="s">
        <v>32</v>
      </c>
      <c r="C42" s="18" t="s">
        <v>57</v>
      </c>
      <c r="D42" s="18">
        <f ca="1">SUMPRODUCT((Tablo[Mois]=$A33)*(OFFSET(Tablo[JOUR],0,D$1)=$B42))</f>
        <v>0</v>
      </c>
      <c r="E42" s="18">
        <f ca="1">SUMPRODUCT((Tablo[Mois]=$A33)*(OFFSET(Tablo[JOUR],0,E$1)=$B42))</f>
        <v>0</v>
      </c>
      <c r="F42" s="18">
        <f ca="1">SUMPRODUCT((Tablo[Mois]=$A33)*(OFFSET(Tablo[JOUR],0,F$1)=$B42))</f>
        <v>0</v>
      </c>
      <c r="G42" s="18">
        <f ca="1">SUMPRODUCT((Tablo[Mois]=$A33)*(OFFSET(Tablo[JOUR],0,G$1)=$B42))</f>
        <v>0</v>
      </c>
      <c r="H42" s="18">
        <f ca="1">SUMPRODUCT((Tablo[Mois]=$A33)*(OFFSET(Tablo[JOUR],0,H$1)=$B42))</f>
        <v>0</v>
      </c>
      <c r="I42" s="18">
        <f ca="1">SUMPRODUCT((Tablo[Mois]=$A33)*(OFFSET(Tablo[JOUR],0,I$1)=$B42))</f>
        <v>0</v>
      </c>
      <c r="J42" s="18">
        <f ca="1">SUMPRODUCT((Tablo[Mois]=$A33)*(OFFSET(Tablo[JOUR],0,J$1)=$B42))</f>
        <v>0</v>
      </c>
      <c r="K42" s="18">
        <f ca="1">SUMPRODUCT((Tablo[Mois]=$A33)*(OFFSET(Tablo[JOUR],0,K$1)=$B42))</f>
        <v>0</v>
      </c>
      <c r="L42" s="18">
        <f ca="1">SUMPRODUCT((Tablo[Mois]=$A33)*(OFFSET(Tablo[JOUR],0,L$1)=$B42))</f>
        <v>0</v>
      </c>
      <c r="M42" s="18">
        <f ca="1">SUMPRODUCT((Tablo[Mois]=$A33)*(OFFSET(Tablo[JOUR],0,M$1)=$B42))</f>
        <v>0</v>
      </c>
      <c r="N42" s="18">
        <f ca="1">SUMPRODUCT((Tablo[Mois]=$A33)*(OFFSET(Tablo[JOUR],0,N$1)=$B42))</f>
        <v>0</v>
      </c>
      <c r="O42" s="18">
        <f ca="1">SUMPRODUCT((Tablo[Mois]=$A33)*(OFFSET(Tablo[JOUR],0,O$1)=$B42))</f>
        <v>0</v>
      </c>
      <c r="P42" s="18">
        <f ca="1">SUMPRODUCT((Tablo[Mois]=$A33)*(OFFSET(Tablo[JOUR],0,P$1)=$B42))</f>
        <v>0</v>
      </c>
      <c r="Q42" s="18">
        <f ca="1">SUMPRODUCT((Tablo[Mois]=$A33)*(OFFSET(Tablo[JOUR],0,Q$1)=$B42))</f>
        <v>0</v>
      </c>
      <c r="R42" s="18">
        <f ca="1">SUMPRODUCT((Tablo[Mois]=$A33)*(OFFSET(Tablo[JOUR],0,R$1)=$B42))</f>
        <v>0</v>
      </c>
    </row>
    <row r="43" spans="1:18" s="16" customFormat="1" ht="13" x14ac:dyDescent="0.3">
      <c r="A43" s="19">
        <f>EOMONTH(A33+1,0)</f>
        <v>42886</v>
      </c>
      <c r="B43" s="16" t="s">
        <v>17</v>
      </c>
      <c r="C43" s="16" t="s">
        <v>37</v>
      </c>
      <c r="D43" s="27">
        <f ca="1">SUMPRODUCT((Tablo[Mois]=$A43)*(Tablo[JOUR]=$B43),(OFFSET(Tablo[JOUR],0,D$1)))</f>
        <v>0</v>
      </c>
      <c r="E43" s="27">
        <f ca="1">SUMPRODUCT((Tablo[Mois]=$A43)*(Tablo[JOUR]=$B43),(OFFSET(Tablo[JOUR],0,E$1)))</f>
        <v>0</v>
      </c>
      <c r="F43" s="27">
        <f ca="1">SUMPRODUCT((Tablo[Mois]=$A43)*(Tablo[JOUR]=$B43),(OFFSET(Tablo[JOUR],0,F$1)))</f>
        <v>0</v>
      </c>
      <c r="G43" s="27">
        <f ca="1">SUMPRODUCT((Tablo[Mois]=$A43)*(Tablo[JOUR]=$B43),(OFFSET(Tablo[JOUR],0,G$1)))</f>
        <v>0</v>
      </c>
      <c r="H43" s="27">
        <f ca="1">SUMPRODUCT((Tablo[Mois]=$A43)*(Tablo[JOUR]=$B43),(OFFSET(Tablo[JOUR],0,H$1)))</f>
        <v>0</v>
      </c>
      <c r="I43" s="27">
        <f ca="1">SUMPRODUCT((Tablo[Mois]=$A43)*(Tablo[JOUR]=$B43),(OFFSET(Tablo[JOUR],0,I$1)))</f>
        <v>0</v>
      </c>
      <c r="J43" s="27">
        <f ca="1">SUMPRODUCT((Tablo[Mois]=$A43)*(Tablo[JOUR]=$B43),(OFFSET(Tablo[JOUR],0,J$1)))</f>
        <v>0</v>
      </c>
      <c r="K43" s="27">
        <f ca="1">SUMPRODUCT((Tablo[Mois]=$A43)*(Tablo[JOUR]=$B43),(OFFSET(Tablo[JOUR],0,K$1)))</f>
        <v>0</v>
      </c>
      <c r="L43" s="27">
        <f ca="1">SUMPRODUCT((Tablo[Mois]=$A43)*(Tablo[JOUR]=$B43),(OFFSET(Tablo[JOUR],0,L$1)))</f>
        <v>0</v>
      </c>
      <c r="M43" s="27">
        <f ca="1">SUMPRODUCT((Tablo[Mois]=$A43)*(Tablo[JOUR]=$B43),(OFFSET(Tablo[JOUR],0,M$1)))</f>
        <v>0</v>
      </c>
      <c r="N43" s="27">
        <f ca="1">SUMPRODUCT((Tablo[Mois]=$A43)*(Tablo[JOUR]=$B43),(OFFSET(Tablo[JOUR],0,N$1)))</f>
        <v>0</v>
      </c>
      <c r="O43" s="27">
        <f ca="1">SUMPRODUCT((Tablo[Mois]=$A43)*(Tablo[JOUR]=$B43),(OFFSET(Tablo[JOUR],0,O$1)))</f>
        <v>0</v>
      </c>
      <c r="P43" s="27">
        <f ca="1">SUMPRODUCT((Tablo[Mois]=$A43)*(Tablo[JOUR]=$B43),(OFFSET(Tablo[JOUR],0,P$1)))</f>
        <v>0</v>
      </c>
      <c r="Q43" s="27">
        <f ca="1">SUMPRODUCT((Tablo[Mois]=$A43)*(Tablo[JOUR]=$B43),(OFFSET(Tablo[JOUR],0,Q$1)))</f>
        <v>0</v>
      </c>
      <c r="R43" s="27">
        <f ca="1">SUMPRODUCT((Tablo[Mois]=$A43)*(Tablo[JOUR]=$B43),(OFFSET(Tablo[JOUR],0,R$1)))</f>
        <v>0</v>
      </c>
    </row>
    <row r="44" spans="1:18" ht="13" x14ac:dyDescent="0.3">
      <c r="A44" s="25"/>
      <c r="B44" s="20" t="s">
        <v>18</v>
      </c>
      <c r="C44" s="20" t="s">
        <v>37</v>
      </c>
      <c r="D44" s="28">
        <f ca="1">SUMPRODUCT((Tablo[Mois]=$A43)*(Tablo[JOUR]=$B44),(OFFSET(Tablo[JOUR],0,D$1)))</f>
        <v>0</v>
      </c>
      <c r="E44" s="28">
        <f ca="1">SUMPRODUCT((Tablo[Mois]=$A43)*(Tablo[JOUR]=$B44),(OFFSET(Tablo[JOUR],0,E$1)))</f>
        <v>0</v>
      </c>
      <c r="F44" s="28">
        <f ca="1">SUMPRODUCT((Tablo[Mois]=$A43)*(Tablo[JOUR]=$B44),(OFFSET(Tablo[JOUR],0,F$1)))</f>
        <v>0</v>
      </c>
      <c r="G44" s="28">
        <f ca="1">SUMPRODUCT((Tablo[Mois]=$A43)*(Tablo[JOUR]=$B44),(OFFSET(Tablo[JOUR],0,G$1)))</f>
        <v>0</v>
      </c>
      <c r="H44" s="28">
        <f ca="1">SUMPRODUCT((Tablo[Mois]=$A43)*(Tablo[JOUR]=$B44),(OFFSET(Tablo[JOUR],0,H$1)))</f>
        <v>0</v>
      </c>
      <c r="I44" s="28">
        <f ca="1">SUMPRODUCT((Tablo[Mois]=$A43)*(Tablo[JOUR]=$B44),(OFFSET(Tablo[JOUR],0,I$1)))</f>
        <v>0</v>
      </c>
      <c r="J44" s="28">
        <f ca="1">SUMPRODUCT((Tablo[Mois]=$A43)*(Tablo[JOUR]=$B44),(OFFSET(Tablo[JOUR],0,J$1)))</f>
        <v>0</v>
      </c>
      <c r="K44" s="28">
        <f ca="1">SUMPRODUCT((Tablo[Mois]=$A43)*(Tablo[JOUR]=$B44),(OFFSET(Tablo[JOUR],0,K$1)))</f>
        <v>0</v>
      </c>
      <c r="L44" s="28">
        <f ca="1">SUMPRODUCT((Tablo[Mois]=$A43)*(Tablo[JOUR]=$B44),(OFFSET(Tablo[JOUR],0,L$1)))</f>
        <v>0</v>
      </c>
      <c r="M44" s="28">
        <f ca="1">SUMPRODUCT((Tablo[Mois]=$A43)*(Tablo[JOUR]=$B44),(OFFSET(Tablo[JOUR],0,M$1)))</f>
        <v>0</v>
      </c>
      <c r="N44" s="28">
        <f ca="1">SUMPRODUCT((Tablo[Mois]=$A43)*(Tablo[JOUR]=$B44),(OFFSET(Tablo[JOUR],0,N$1)))</f>
        <v>0</v>
      </c>
      <c r="O44" s="28">
        <f ca="1">SUMPRODUCT((Tablo[Mois]=$A43)*(Tablo[JOUR]=$B44),(OFFSET(Tablo[JOUR],0,O$1)))</f>
        <v>0</v>
      </c>
      <c r="P44" s="28">
        <f ca="1">SUMPRODUCT((Tablo[Mois]=$A43)*(Tablo[JOUR]=$B44),(OFFSET(Tablo[JOUR],0,P$1)))</f>
        <v>0</v>
      </c>
      <c r="Q44" s="28">
        <f ca="1">SUMPRODUCT((Tablo[Mois]=$A43)*(Tablo[JOUR]=$B44),(OFFSET(Tablo[JOUR],0,Q$1)))</f>
        <v>0</v>
      </c>
      <c r="R44" s="28">
        <f ca="1">SUMPRODUCT((Tablo[Mois]=$A43)*(Tablo[JOUR]=$B44),(OFFSET(Tablo[JOUR],0,R$1)))</f>
        <v>0</v>
      </c>
    </row>
    <row r="45" spans="1:18" s="31" customFormat="1" ht="13" x14ac:dyDescent="0.3">
      <c r="A45" s="30"/>
      <c r="B45" s="31" t="s">
        <v>16</v>
      </c>
      <c r="C45" s="32" t="s">
        <v>38</v>
      </c>
      <c r="D45" s="28">
        <f ca="1">SUMPRODUCT((Tablo[Mois]=$A43)*(Tablo[JOUR]=$B45),(OFFSET(Tablo[JOUR],0,D$1)))</f>
        <v>21</v>
      </c>
      <c r="E45" s="28">
        <f ca="1">SUMPRODUCT((Tablo[Mois]=$A43)*(Tablo[JOUR]=$B45),(OFFSET(Tablo[JOUR],0,E$1)))</f>
        <v>21</v>
      </c>
      <c r="F45" s="28">
        <f ca="1">SUMPRODUCT((Tablo[Mois]=$A43)*(Tablo[JOUR]=$B45),(OFFSET(Tablo[JOUR],0,F$1)))</f>
        <v>21</v>
      </c>
      <c r="G45" s="28">
        <f ca="1">SUMPRODUCT((Tablo[Mois]=$A43)*(Tablo[JOUR]=$B45),(OFFSET(Tablo[JOUR],0,G$1)))</f>
        <v>21</v>
      </c>
      <c r="H45" s="28">
        <f ca="1">SUMPRODUCT((Tablo[Mois]=$A43)*(Tablo[JOUR]=$B45),(OFFSET(Tablo[JOUR],0,H$1)))</f>
        <v>21</v>
      </c>
      <c r="I45" s="28">
        <f ca="1">SUMPRODUCT((Tablo[Mois]=$A43)*(Tablo[JOUR]=$B45),(OFFSET(Tablo[JOUR],0,I$1)))</f>
        <v>21</v>
      </c>
      <c r="J45" s="28">
        <f ca="1">SUMPRODUCT((Tablo[Mois]=$A43)*(Tablo[JOUR]=$B45),(OFFSET(Tablo[JOUR],0,J$1)))</f>
        <v>21</v>
      </c>
      <c r="K45" s="28">
        <f ca="1">SUMPRODUCT((Tablo[Mois]=$A43)*(Tablo[JOUR]=$B45),(OFFSET(Tablo[JOUR],0,K$1)))</f>
        <v>21</v>
      </c>
      <c r="L45" s="28">
        <f ca="1">SUMPRODUCT((Tablo[Mois]=$A43)*(Tablo[JOUR]=$B45),(OFFSET(Tablo[JOUR],0,L$1)))</f>
        <v>21</v>
      </c>
      <c r="M45" s="28">
        <f ca="1">SUMPRODUCT((Tablo[Mois]=$A43)*(Tablo[JOUR]=$B45),(OFFSET(Tablo[JOUR],0,M$1)))</f>
        <v>21</v>
      </c>
      <c r="N45" s="28">
        <f ca="1">SUMPRODUCT((Tablo[Mois]=$A43)*(Tablo[JOUR]=$B45),(OFFSET(Tablo[JOUR],0,N$1)))</f>
        <v>21</v>
      </c>
      <c r="O45" s="28">
        <f ca="1">SUMPRODUCT((Tablo[Mois]=$A43)*(Tablo[JOUR]=$B45),(OFFSET(Tablo[JOUR],0,O$1)))</f>
        <v>21</v>
      </c>
      <c r="P45" s="28">
        <f ca="1">SUMPRODUCT((Tablo[Mois]=$A43)*(Tablo[JOUR]=$B45),(OFFSET(Tablo[JOUR],0,P$1)))</f>
        <v>21</v>
      </c>
      <c r="Q45" s="28">
        <f ca="1">SUMPRODUCT((Tablo[Mois]=$A43)*(Tablo[JOUR]=$B45),(OFFSET(Tablo[JOUR],0,Q$1)))</f>
        <v>21</v>
      </c>
      <c r="R45" s="28">
        <f ca="1">SUMPRODUCT((Tablo[Mois]=$A43)*(Tablo[JOUR]=$B45),(OFFSET(Tablo[JOUR],0,R$1)))</f>
        <v>21</v>
      </c>
    </row>
    <row r="46" spans="1:18" x14ac:dyDescent="0.25">
      <c r="A46" s="25"/>
      <c r="B46" s="22" t="s">
        <v>19</v>
      </c>
      <c r="C46" s="20" t="s">
        <v>38</v>
      </c>
      <c r="D46" s="20">
        <f>SUMPRODUCT((Tablo[Mois]=$A43)*(COUNTIF(JF,Tablo[JOUR])))</f>
        <v>3</v>
      </c>
      <c r="E46" s="20">
        <f>SUMPRODUCT((Tablo[Mois]=$A43)*(COUNTIF(JF,Tablo[JOUR])))</f>
        <v>3</v>
      </c>
      <c r="F46" s="20">
        <f>SUMPRODUCT((Tablo[Mois]=$A43)*(COUNTIF(JF,Tablo[JOUR])))</f>
        <v>3</v>
      </c>
      <c r="G46" s="20">
        <f>SUMPRODUCT((Tablo[Mois]=$A43)*(COUNTIF(JF,Tablo[JOUR])))</f>
        <v>3</v>
      </c>
      <c r="H46" s="20">
        <f>SUMPRODUCT((Tablo[Mois]=$A43)*(COUNTIF(JF,Tablo[JOUR])))</f>
        <v>3</v>
      </c>
      <c r="I46" s="20">
        <f>SUMPRODUCT((Tablo[Mois]=$A43)*(COUNTIF(JF,Tablo[JOUR])))</f>
        <v>3</v>
      </c>
      <c r="J46" s="20">
        <f>SUMPRODUCT((Tablo[Mois]=$A43)*(COUNTIF(JF,Tablo[JOUR])))</f>
        <v>3</v>
      </c>
      <c r="K46" s="20">
        <f>SUMPRODUCT((Tablo[Mois]=$A43)*(COUNTIF(JF,Tablo[JOUR])))</f>
        <v>3</v>
      </c>
      <c r="L46" s="20">
        <f>SUMPRODUCT((Tablo[Mois]=$A43)*(COUNTIF(JF,Tablo[JOUR])))</f>
        <v>3</v>
      </c>
      <c r="M46" s="20">
        <f>SUMPRODUCT((Tablo[Mois]=$A43)*(COUNTIF(JF,Tablo[JOUR])))</f>
        <v>3</v>
      </c>
      <c r="N46" s="20">
        <f>SUMPRODUCT((Tablo[Mois]=$A43)*(COUNTIF(JF,Tablo[JOUR])))</f>
        <v>3</v>
      </c>
      <c r="O46" s="20">
        <f>SUMPRODUCT((Tablo[Mois]=$A43)*(COUNTIF(JF,Tablo[JOUR])))</f>
        <v>3</v>
      </c>
      <c r="P46" s="20">
        <f>SUMPRODUCT((Tablo[Mois]=$A43)*(COUNTIF(JF,Tablo[JOUR])))</f>
        <v>3</v>
      </c>
      <c r="Q46" s="20">
        <f>SUMPRODUCT((Tablo[Mois]=$A43)*(COUNTIF(JF,Tablo[JOUR])))</f>
        <v>3</v>
      </c>
      <c r="R46" s="20">
        <f>SUMPRODUCT((Tablo[Mois]=$A43)*(COUNTIF(JF,Tablo[JOUR])))</f>
        <v>3</v>
      </c>
    </row>
    <row r="47" spans="1:18" x14ac:dyDescent="0.25">
      <c r="A47" s="25"/>
      <c r="B47" s="23" t="s">
        <v>34</v>
      </c>
      <c r="C47" s="20" t="s">
        <v>57</v>
      </c>
      <c r="D47" s="20">
        <f ca="1">SUMPRODUCT((Tablo[Mois]=$A43)*(OFFSET(Tablo[JOUR],0,D$1)=$B47))</f>
        <v>0</v>
      </c>
      <c r="E47" s="20">
        <f ca="1">SUMPRODUCT((Tablo[Mois]=$A43)*(OFFSET(Tablo[JOUR],0,E$1)=$B47))</f>
        <v>0</v>
      </c>
      <c r="F47" s="20">
        <f ca="1">SUMPRODUCT((Tablo[Mois]=$A43)*(OFFSET(Tablo[JOUR],0,F$1)=$B47))</f>
        <v>0</v>
      </c>
      <c r="G47" s="20">
        <f ca="1">SUMPRODUCT((Tablo[Mois]=$A43)*(OFFSET(Tablo[JOUR],0,G$1)=$B47))</f>
        <v>0</v>
      </c>
      <c r="H47" s="20">
        <f ca="1">SUMPRODUCT((Tablo[Mois]=$A43)*(OFFSET(Tablo[JOUR],0,H$1)=$B47))</f>
        <v>0</v>
      </c>
      <c r="I47" s="20">
        <f ca="1">SUMPRODUCT((Tablo[Mois]=$A43)*(OFFSET(Tablo[JOUR],0,I$1)=$B47))</f>
        <v>0</v>
      </c>
      <c r="J47" s="20">
        <f ca="1">SUMPRODUCT((Tablo[Mois]=$A43)*(OFFSET(Tablo[JOUR],0,J$1)=$B47))</f>
        <v>0</v>
      </c>
      <c r="K47" s="20">
        <f ca="1">SUMPRODUCT((Tablo[Mois]=$A43)*(OFFSET(Tablo[JOUR],0,K$1)=$B47))</f>
        <v>0</v>
      </c>
      <c r="L47" s="20">
        <f ca="1">SUMPRODUCT((Tablo[Mois]=$A43)*(OFFSET(Tablo[JOUR],0,L$1)=$B47))</f>
        <v>0</v>
      </c>
      <c r="M47" s="20">
        <f ca="1">SUMPRODUCT((Tablo[Mois]=$A43)*(OFFSET(Tablo[JOUR],0,M$1)=$B47))</f>
        <v>0</v>
      </c>
      <c r="N47" s="20">
        <f ca="1">SUMPRODUCT((Tablo[Mois]=$A43)*(OFFSET(Tablo[JOUR],0,N$1)=$B47))</f>
        <v>0</v>
      </c>
      <c r="O47" s="20">
        <f ca="1">SUMPRODUCT((Tablo[Mois]=$A43)*(OFFSET(Tablo[JOUR],0,O$1)=$B47))</f>
        <v>0</v>
      </c>
      <c r="P47" s="20">
        <f ca="1">SUMPRODUCT((Tablo[Mois]=$A43)*(OFFSET(Tablo[JOUR],0,P$1)=$B47))</f>
        <v>0</v>
      </c>
      <c r="Q47" s="20">
        <f ca="1">SUMPRODUCT((Tablo[Mois]=$A43)*(OFFSET(Tablo[JOUR],0,Q$1)=$B47))</f>
        <v>0</v>
      </c>
      <c r="R47" s="20">
        <f ca="1">SUMPRODUCT((Tablo[Mois]=$A43)*(OFFSET(Tablo[JOUR],0,R$1)=$B47))</f>
        <v>0</v>
      </c>
    </row>
    <row r="48" spans="1:18" x14ac:dyDescent="0.25">
      <c r="A48" s="25"/>
      <c r="B48" s="24" t="s">
        <v>33</v>
      </c>
      <c r="C48" s="20" t="s">
        <v>57</v>
      </c>
      <c r="D48" s="20">
        <f ca="1">SUMPRODUCT((Tablo[Mois]=$A43)*(OFFSET(Tablo[JOUR],0,D$1)=$B48))</f>
        <v>0</v>
      </c>
      <c r="E48" s="20">
        <f ca="1">SUMPRODUCT((Tablo[Mois]=$A43)*(OFFSET(Tablo[JOUR],0,E$1)=$B48))</f>
        <v>0</v>
      </c>
      <c r="F48" s="20">
        <f ca="1">SUMPRODUCT((Tablo[Mois]=$A43)*(OFFSET(Tablo[JOUR],0,F$1)=$B48))</f>
        <v>0</v>
      </c>
      <c r="G48" s="20">
        <f ca="1">SUMPRODUCT((Tablo[Mois]=$A43)*(OFFSET(Tablo[JOUR],0,G$1)=$B48))</f>
        <v>0</v>
      </c>
      <c r="H48" s="20">
        <f ca="1">SUMPRODUCT((Tablo[Mois]=$A43)*(OFFSET(Tablo[JOUR],0,H$1)=$B48))</f>
        <v>0</v>
      </c>
      <c r="I48" s="20">
        <f ca="1">SUMPRODUCT((Tablo[Mois]=$A43)*(OFFSET(Tablo[JOUR],0,I$1)=$B48))</f>
        <v>0</v>
      </c>
      <c r="J48" s="20">
        <f ca="1">SUMPRODUCT((Tablo[Mois]=$A43)*(OFFSET(Tablo[JOUR],0,J$1)=$B48))</f>
        <v>0</v>
      </c>
      <c r="K48" s="20">
        <f ca="1">SUMPRODUCT((Tablo[Mois]=$A43)*(OFFSET(Tablo[JOUR],0,K$1)=$B48))</f>
        <v>0</v>
      </c>
      <c r="L48" s="20">
        <f ca="1">SUMPRODUCT((Tablo[Mois]=$A43)*(OFFSET(Tablo[JOUR],0,L$1)=$B48))</f>
        <v>0</v>
      </c>
      <c r="M48" s="20">
        <f ca="1">SUMPRODUCT((Tablo[Mois]=$A43)*(OFFSET(Tablo[JOUR],0,M$1)=$B48))</f>
        <v>0</v>
      </c>
      <c r="N48" s="20">
        <f ca="1">SUMPRODUCT((Tablo[Mois]=$A43)*(OFFSET(Tablo[JOUR],0,N$1)=$B48))</f>
        <v>0</v>
      </c>
      <c r="O48" s="20">
        <f ca="1">SUMPRODUCT((Tablo[Mois]=$A43)*(OFFSET(Tablo[JOUR],0,O$1)=$B48))</f>
        <v>0</v>
      </c>
      <c r="P48" s="20">
        <f ca="1">SUMPRODUCT((Tablo[Mois]=$A43)*(OFFSET(Tablo[JOUR],0,P$1)=$B48))</f>
        <v>0</v>
      </c>
      <c r="Q48" s="20">
        <f ca="1">SUMPRODUCT((Tablo[Mois]=$A43)*(OFFSET(Tablo[JOUR],0,Q$1)=$B48))</f>
        <v>0</v>
      </c>
      <c r="R48" s="20">
        <f ca="1">SUMPRODUCT((Tablo[Mois]=$A43)*(OFFSET(Tablo[JOUR],0,R$1)=$B48))</f>
        <v>0</v>
      </c>
    </row>
    <row r="49" spans="1:18" x14ac:dyDescent="0.25">
      <c r="A49" s="25"/>
      <c r="B49" s="45" t="s">
        <v>45</v>
      </c>
      <c r="C49" s="20" t="s">
        <v>57</v>
      </c>
      <c r="D49" s="20">
        <f ca="1">SUMPRODUCT((Tablo[Mois]=$A43)*(OFFSET(Tablo[JOUR],0,D$1)=$B49))</f>
        <v>0</v>
      </c>
      <c r="E49" s="20">
        <f ca="1">SUMPRODUCT((Tablo[Mois]=$A43)*(OFFSET(Tablo[JOUR],0,E$1)=$B49))</f>
        <v>0</v>
      </c>
      <c r="F49" s="20">
        <f ca="1">SUMPRODUCT((Tablo[Mois]=$A43)*(OFFSET(Tablo[JOUR],0,F$1)=$B49))</f>
        <v>0</v>
      </c>
      <c r="G49" s="20">
        <f ca="1">SUMPRODUCT((Tablo[Mois]=$A43)*(OFFSET(Tablo[JOUR],0,G$1)=$B49))</f>
        <v>0</v>
      </c>
      <c r="H49" s="20">
        <f ca="1">SUMPRODUCT((Tablo[Mois]=$A43)*(OFFSET(Tablo[JOUR],0,H$1)=$B49))</f>
        <v>0</v>
      </c>
      <c r="I49" s="20">
        <f ca="1">SUMPRODUCT((Tablo[Mois]=$A43)*(OFFSET(Tablo[JOUR],0,I$1)=$B49))</f>
        <v>0</v>
      </c>
      <c r="J49" s="20">
        <f ca="1">SUMPRODUCT((Tablo[Mois]=$A43)*(OFFSET(Tablo[JOUR],0,J$1)=$B49))</f>
        <v>0</v>
      </c>
      <c r="K49" s="20">
        <f ca="1">SUMPRODUCT((Tablo[Mois]=$A43)*(OFFSET(Tablo[JOUR],0,K$1)=$B49))</f>
        <v>0</v>
      </c>
      <c r="L49" s="20">
        <f ca="1">SUMPRODUCT((Tablo[Mois]=$A43)*(OFFSET(Tablo[JOUR],0,L$1)=$B49))</f>
        <v>0</v>
      </c>
      <c r="M49" s="20">
        <f ca="1">SUMPRODUCT((Tablo[Mois]=$A43)*(OFFSET(Tablo[JOUR],0,M$1)=$B49))</f>
        <v>0</v>
      </c>
      <c r="N49" s="20">
        <f ca="1">SUMPRODUCT((Tablo[Mois]=$A43)*(OFFSET(Tablo[JOUR],0,N$1)=$B49))</f>
        <v>0</v>
      </c>
      <c r="O49" s="20">
        <f ca="1">SUMPRODUCT((Tablo[Mois]=$A43)*(OFFSET(Tablo[JOUR],0,O$1)=$B49))</f>
        <v>0</v>
      </c>
      <c r="P49" s="20">
        <f ca="1">SUMPRODUCT((Tablo[Mois]=$A43)*(OFFSET(Tablo[JOUR],0,P$1)=$B49))</f>
        <v>0</v>
      </c>
      <c r="Q49" s="20">
        <f ca="1">SUMPRODUCT((Tablo[Mois]=$A43)*(OFFSET(Tablo[JOUR],0,Q$1)=$B49))</f>
        <v>0</v>
      </c>
      <c r="R49" s="20">
        <f ca="1">SUMPRODUCT((Tablo[Mois]=$A43)*(OFFSET(Tablo[JOUR],0,R$1)=$B49))</f>
        <v>0</v>
      </c>
    </row>
    <row r="50" spans="1:18" x14ac:dyDescent="0.25">
      <c r="A50" s="25"/>
      <c r="B50" s="24" t="s">
        <v>46</v>
      </c>
      <c r="C50" s="20" t="s">
        <v>57</v>
      </c>
      <c r="D50" s="20">
        <f ca="1">SUMPRODUCT((Tablo[Mois]=$A43)*(OFFSET(Tablo[JOUR],0,D$1)=$B50))</f>
        <v>0</v>
      </c>
      <c r="E50" s="20">
        <f ca="1">SUMPRODUCT((Tablo[Mois]=$A43)*(OFFSET(Tablo[JOUR],0,E$1)=$B50))</f>
        <v>0</v>
      </c>
      <c r="F50" s="20">
        <f ca="1">SUMPRODUCT((Tablo[Mois]=$A43)*(OFFSET(Tablo[JOUR],0,F$1)=$B50))</f>
        <v>0</v>
      </c>
      <c r="G50" s="20">
        <f ca="1">SUMPRODUCT((Tablo[Mois]=$A43)*(OFFSET(Tablo[JOUR],0,G$1)=$B50))</f>
        <v>0</v>
      </c>
      <c r="H50" s="20">
        <f ca="1">SUMPRODUCT((Tablo[Mois]=$A43)*(OFFSET(Tablo[JOUR],0,H$1)=$B50))</f>
        <v>0</v>
      </c>
      <c r="I50" s="20">
        <f ca="1">SUMPRODUCT((Tablo[Mois]=$A43)*(OFFSET(Tablo[JOUR],0,I$1)=$B50))</f>
        <v>0</v>
      </c>
      <c r="J50" s="20">
        <f ca="1">SUMPRODUCT((Tablo[Mois]=$A43)*(OFFSET(Tablo[JOUR],0,J$1)=$B50))</f>
        <v>0</v>
      </c>
      <c r="K50" s="20">
        <f ca="1">SUMPRODUCT((Tablo[Mois]=$A43)*(OFFSET(Tablo[JOUR],0,K$1)=$B50))</f>
        <v>0</v>
      </c>
      <c r="L50" s="20">
        <f ca="1">SUMPRODUCT((Tablo[Mois]=$A43)*(OFFSET(Tablo[JOUR],0,L$1)=$B50))</f>
        <v>0</v>
      </c>
      <c r="M50" s="20">
        <f ca="1">SUMPRODUCT((Tablo[Mois]=$A43)*(OFFSET(Tablo[JOUR],0,M$1)=$B50))</f>
        <v>0</v>
      </c>
      <c r="N50" s="20">
        <f ca="1">SUMPRODUCT((Tablo[Mois]=$A43)*(OFFSET(Tablo[JOUR],0,N$1)=$B50))</f>
        <v>0</v>
      </c>
      <c r="O50" s="20">
        <f ca="1">SUMPRODUCT((Tablo[Mois]=$A43)*(OFFSET(Tablo[JOUR],0,O$1)=$B50))</f>
        <v>0</v>
      </c>
      <c r="P50" s="20">
        <f ca="1">SUMPRODUCT((Tablo[Mois]=$A43)*(OFFSET(Tablo[JOUR],0,P$1)=$B50))</f>
        <v>0</v>
      </c>
      <c r="Q50" s="20">
        <f ca="1">SUMPRODUCT((Tablo[Mois]=$A43)*(OFFSET(Tablo[JOUR],0,Q$1)=$B50))</f>
        <v>0</v>
      </c>
      <c r="R50" s="20">
        <f ca="1">SUMPRODUCT((Tablo[Mois]=$A43)*(OFFSET(Tablo[JOUR],0,R$1)=$B50))</f>
        <v>0</v>
      </c>
    </row>
    <row r="51" spans="1:18" x14ac:dyDescent="0.25">
      <c r="A51" s="25"/>
      <c r="B51" s="46" t="s">
        <v>47</v>
      </c>
      <c r="C51" s="20" t="s">
        <v>57</v>
      </c>
      <c r="D51" s="20">
        <f ca="1">SUMPRODUCT((Tablo[Mois]=$A43)*(OFFSET(Tablo[JOUR],0,D$1)=$B51))</f>
        <v>0</v>
      </c>
      <c r="E51" s="20">
        <f ca="1">SUMPRODUCT((Tablo[Mois]=$A43)*(OFFSET(Tablo[JOUR],0,E$1)=$B51))</f>
        <v>0</v>
      </c>
      <c r="F51" s="20">
        <f ca="1">SUMPRODUCT((Tablo[Mois]=$A43)*(OFFSET(Tablo[JOUR],0,F$1)=$B51))</f>
        <v>0</v>
      </c>
      <c r="G51" s="20">
        <f ca="1">SUMPRODUCT((Tablo[Mois]=$A43)*(OFFSET(Tablo[JOUR],0,G$1)=$B51))</f>
        <v>0</v>
      </c>
      <c r="H51" s="20">
        <f ca="1">SUMPRODUCT((Tablo[Mois]=$A43)*(OFFSET(Tablo[JOUR],0,H$1)=$B51))</f>
        <v>0</v>
      </c>
      <c r="I51" s="20">
        <f ca="1">SUMPRODUCT((Tablo[Mois]=$A43)*(OFFSET(Tablo[JOUR],0,I$1)=$B51))</f>
        <v>0</v>
      </c>
      <c r="J51" s="20">
        <f ca="1">SUMPRODUCT((Tablo[Mois]=$A43)*(OFFSET(Tablo[JOUR],0,J$1)=$B51))</f>
        <v>0</v>
      </c>
      <c r="K51" s="20">
        <f ca="1">SUMPRODUCT((Tablo[Mois]=$A43)*(OFFSET(Tablo[JOUR],0,K$1)=$B51))</f>
        <v>0</v>
      </c>
      <c r="L51" s="20">
        <f ca="1">SUMPRODUCT((Tablo[Mois]=$A43)*(OFFSET(Tablo[JOUR],0,L$1)=$B51))</f>
        <v>0</v>
      </c>
      <c r="M51" s="20">
        <f ca="1">SUMPRODUCT((Tablo[Mois]=$A43)*(OFFSET(Tablo[JOUR],0,M$1)=$B51))</f>
        <v>0</v>
      </c>
      <c r="N51" s="20">
        <f ca="1">SUMPRODUCT((Tablo[Mois]=$A43)*(OFFSET(Tablo[JOUR],0,N$1)=$B51))</f>
        <v>0</v>
      </c>
      <c r="O51" s="20">
        <f ca="1">SUMPRODUCT((Tablo[Mois]=$A43)*(OFFSET(Tablo[JOUR],0,O$1)=$B51))</f>
        <v>0</v>
      </c>
      <c r="P51" s="20">
        <f ca="1">SUMPRODUCT((Tablo[Mois]=$A43)*(OFFSET(Tablo[JOUR],0,P$1)=$B51))</f>
        <v>0</v>
      </c>
      <c r="Q51" s="20">
        <f ca="1">SUMPRODUCT((Tablo[Mois]=$A43)*(OFFSET(Tablo[JOUR],0,Q$1)=$B51))</f>
        <v>0</v>
      </c>
      <c r="R51" s="20">
        <f ca="1">SUMPRODUCT((Tablo[Mois]=$A43)*(OFFSET(Tablo[JOUR],0,R$1)=$B51))</f>
        <v>0</v>
      </c>
    </row>
    <row r="52" spans="1:18" s="18" customFormat="1" ht="13" thickBot="1" x14ac:dyDescent="0.3">
      <c r="A52" s="17"/>
      <c r="B52" s="26" t="s">
        <v>32</v>
      </c>
      <c r="C52" s="18" t="s">
        <v>57</v>
      </c>
      <c r="D52" s="18">
        <f ca="1">SUMPRODUCT((Tablo[Mois]=$A43)*(OFFSET(Tablo[JOUR],0,D$1)=$B52))</f>
        <v>0</v>
      </c>
      <c r="E52" s="18">
        <f ca="1">SUMPRODUCT((Tablo[Mois]=$A43)*(OFFSET(Tablo[JOUR],0,E$1)=$B52))</f>
        <v>0</v>
      </c>
      <c r="F52" s="18">
        <f ca="1">SUMPRODUCT((Tablo[Mois]=$A43)*(OFFSET(Tablo[JOUR],0,F$1)=$B52))</f>
        <v>0</v>
      </c>
      <c r="G52" s="18">
        <f ca="1">SUMPRODUCT((Tablo[Mois]=$A43)*(OFFSET(Tablo[JOUR],0,G$1)=$B52))</f>
        <v>0</v>
      </c>
      <c r="H52" s="18">
        <f ca="1">SUMPRODUCT((Tablo[Mois]=$A43)*(OFFSET(Tablo[JOUR],0,H$1)=$B52))</f>
        <v>0</v>
      </c>
      <c r="I52" s="18">
        <f ca="1">SUMPRODUCT((Tablo[Mois]=$A43)*(OFFSET(Tablo[JOUR],0,I$1)=$B52))</f>
        <v>0</v>
      </c>
      <c r="J52" s="18">
        <f ca="1">SUMPRODUCT((Tablo[Mois]=$A43)*(OFFSET(Tablo[JOUR],0,J$1)=$B52))</f>
        <v>0</v>
      </c>
      <c r="K52" s="18">
        <f ca="1">SUMPRODUCT((Tablo[Mois]=$A43)*(OFFSET(Tablo[JOUR],0,K$1)=$B52))</f>
        <v>0</v>
      </c>
      <c r="L52" s="18">
        <f ca="1">SUMPRODUCT((Tablo[Mois]=$A43)*(OFFSET(Tablo[JOUR],0,L$1)=$B52))</f>
        <v>0</v>
      </c>
      <c r="M52" s="18">
        <f ca="1">SUMPRODUCT((Tablo[Mois]=$A43)*(OFFSET(Tablo[JOUR],0,M$1)=$B52))</f>
        <v>0</v>
      </c>
      <c r="N52" s="18">
        <f ca="1">SUMPRODUCT((Tablo[Mois]=$A43)*(OFFSET(Tablo[JOUR],0,N$1)=$B52))</f>
        <v>0</v>
      </c>
      <c r="O52" s="18">
        <f ca="1">SUMPRODUCT((Tablo[Mois]=$A43)*(OFFSET(Tablo[JOUR],0,O$1)=$B52))</f>
        <v>0</v>
      </c>
      <c r="P52" s="18">
        <f ca="1">SUMPRODUCT((Tablo[Mois]=$A43)*(OFFSET(Tablo[JOUR],0,P$1)=$B52))</f>
        <v>0</v>
      </c>
      <c r="Q52" s="18">
        <f ca="1">SUMPRODUCT((Tablo[Mois]=$A43)*(OFFSET(Tablo[JOUR],0,Q$1)=$B52))</f>
        <v>0</v>
      </c>
      <c r="R52" s="18">
        <f ca="1">SUMPRODUCT((Tablo[Mois]=$A43)*(OFFSET(Tablo[JOUR],0,R$1)=$B52))</f>
        <v>0</v>
      </c>
    </row>
    <row r="53" spans="1:18" s="16" customFormat="1" ht="13" x14ac:dyDescent="0.3">
      <c r="A53" s="19">
        <f>EOMONTH(A43+1,0)</f>
        <v>42916</v>
      </c>
      <c r="B53" s="16" t="s">
        <v>17</v>
      </c>
      <c r="C53" s="16" t="s">
        <v>37</v>
      </c>
      <c r="D53" s="27">
        <f ca="1">SUMPRODUCT((Tablo[Mois]=$A53)*(Tablo[JOUR]=$B53),(OFFSET(Tablo[JOUR],0,D$1)))</f>
        <v>0</v>
      </c>
      <c r="E53" s="27">
        <f ca="1">SUMPRODUCT((Tablo[Mois]=$A53)*(Tablo[JOUR]=$B53),(OFFSET(Tablo[JOUR],0,E$1)))</f>
        <v>0</v>
      </c>
      <c r="F53" s="27">
        <f ca="1">SUMPRODUCT((Tablo[Mois]=$A53)*(Tablo[JOUR]=$B53),(OFFSET(Tablo[JOUR],0,F$1)))</f>
        <v>0</v>
      </c>
      <c r="G53" s="27">
        <f ca="1">SUMPRODUCT((Tablo[Mois]=$A53)*(Tablo[JOUR]=$B53),(OFFSET(Tablo[JOUR],0,G$1)))</f>
        <v>0</v>
      </c>
      <c r="H53" s="27">
        <f ca="1">SUMPRODUCT((Tablo[Mois]=$A53)*(Tablo[JOUR]=$B53),(OFFSET(Tablo[JOUR],0,H$1)))</f>
        <v>0</v>
      </c>
      <c r="I53" s="27">
        <f ca="1">SUMPRODUCT((Tablo[Mois]=$A53)*(Tablo[JOUR]=$B53),(OFFSET(Tablo[JOUR],0,I$1)))</f>
        <v>0</v>
      </c>
      <c r="J53" s="27">
        <f ca="1">SUMPRODUCT((Tablo[Mois]=$A53)*(Tablo[JOUR]=$B53),(OFFSET(Tablo[JOUR],0,J$1)))</f>
        <v>0</v>
      </c>
      <c r="K53" s="27">
        <f ca="1">SUMPRODUCT((Tablo[Mois]=$A53)*(Tablo[JOUR]=$B53),(OFFSET(Tablo[JOUR],0,K$1)))</f>
        <v>0</v>
      </c>
      <c r="L53" s="27">
        <f ca="1">SUMPRODUCT((Tablo[Mois]=$A53)*(Tablo[JOUR]=$B53),(OFFSET(Tablo[JOUR],0,L$1)))</f>
        <v>0</v>
      </c>
      <c r="M53" s="27">
        <f ca="1">SUMPRODUCT((Tablo[Mois]=$A53)*(Tablo[JOUR]=$B53),(OFFSET(Tablo[JOUR],0,M$1)))</f>
        <v>0</v>
      </c>
      <c r="N53" s="27">
        <f ca="1">SUMPRODUCT((Tablo[Mois]=$A53)*(Tablo[JOUR]=$B53),(OFFSET(Tablo[JOUR],0,N$1)))</f>
        <v>0</v>
      </c>
      <c r="O53" s="27">
        <f ca="1">SUMPRODUCT((Tablo[Mois]=$A53)*(Tablo[JOUR]=$B53),(OFFSET(Tablo[JOUR],0,O$1)))</f>
        <v>0</v>
      </c>
      <c r="P53" s="27">
        <f ca="1">SUMPRODUCT((Tablo[Mois]=$A53)*(Tablo[JOUR]=$B53),(OFFSET(Tablo[JOUR],0,P$1)))</f>
        <v>0</v>
      </c>
      <c r="Q53" s="27">
        <f ca="1">SUMPRODUCT((Tablo[Mois]=$A53)*(Tablo[JOUR]=$B53),(OFFSET(Tablo[JOUR],0,Q$1)))</f>
        <v>0</v>
      </c>
      <c r="R53" s="27">
        <f ca="1">SUMPRODUCT((Tablo[Mois]=$A53)*(Tablo[JOUR]=$B53),(OFFSET(Tablo[JOUR],0,R$1)))</f>
        <v>0</v>
      </c>
    </row>
    <row r="54" spans="1:18" ht="13" x14ac:dyDescent="0.3">
      <c r="A54" s="25"/>
      <c r="B54" s="20" t="s">
        <v>18</v>
      </c>
      <c r="C54" s="20" t="s">
        <v>37</v>
      </c>
      <c r="D54" s="28">
        <f ca="1">SUMPRODUCT((Tablo[Mois]=$A53)*(Tablo[JOUR]=$B54),(OFFSET(Tablo[JOUR],0,D$1)))</f>
        <v>0</v>
      </c>
      <c r="E54" s="28">
        <f ca="1">SUMPRODUCT((Tablo[Mois]=$A53)*(Tablo[JOUR]=$B54),(OFFSET(Tablo[JOUR],0,E$1)))</f>
        <v>0</v>
      </c>
      <c r="F54" s="28">
        <f ca="1">SUMPRODUCT((Tablo[Mois]=$A53)*(Tablo[JOUR]=$B54),(OFFSET(Tablo[JOUR],0,F$1)))</f>
        <v>0</v>
      </c>
      <c r="G54" s="28">
        <f ca="1">SUMPRODUCT((Tablo[Mois]=$A53)*(Tablo[JOUR]=$B54),(OFFSET(Tablo[JOUR],0,G$1)))</f>
        <v>0</v>
      </c>
      <c r="H54" s="28">
        <f ca="1">SUMPRODUCT((Tablo[Mois]=$A53)*(Tablo[JOUR]=$B54),(OFFSET(Tablo[JOUR],0,H$1)))</f>
        <v>0</v>
      </c>
      <c r="I54" s="28">
        <f ca="1">SUMPRODUCT((Tablo[Mois]=$A53)*(Tablo[JOUR]=$B54),(OFFSET(Tablo[JOUR],0,I$1)))</f>
        <v>0</v>
      </c>
      <c r="J54" s="28">
        <f ca="1">SUMPRODUCT((Tablo[Mois]=$A53)*(Tablo[JOUR]=$B54),(OFFSET(Tablo[JOUR],0,J$1)))</f>
        <v>0</v>
      </c>
      <c r="K54" s="28">
        <f ca="1">SUMPRODUCT((Tablo[Mois]=$A53)*(Tablo[JOUR]=$B54),(OFFSET(Tablo[JOUR],0,K$1)))</f>
        <v>0</v>
      </c>
      <c r="L54" s="28">
        <f ca="1">SUMPRODUCT((Tablo[Mois]=$A53)*(Tablo[JOUR]=$B54),(OFFSET(Tablo[JOUR],0,L$1)))</f>
        <v>0</v>
      </c>
      <c r="M54" s="28">
        <f ca="1">SUMPRODUCT((Tablo[Mois]=$A53)*(Tablo[JOUR]=$B54),(OFFSET(Tablo[JOUR],0,M$1)))</f>
        <v>0</v>
      </c>
      <c r="N54" s="28">
        <f ca="1">SUMPRODUCT((Tablo[Mois]=$A53)*(Tablo[JOUR]=$B54),(OFFSET(Tablo[JOUR],0,N$1)))</f>
        <v>0</v>
      </c>
      <c r="O54" s="28">
        <f ca="1">SUMPRODUCT((Tablo[Mois]=$A53)*(Tablo[JOUR]=$B54),(OFFSET(Tablo[JOUR],0,O$1)))</f>
        <v>0</v>
      </c>
      <c r="P54" s="28">
        <f ca="1">SUMPRODUCT((Tablo[Mois]=$A53)*(Tablo[JOUR]=$B54),(OFFSET(Tablo[JOUR],0,P$1)))</f>
        <v>0</v>
      </c>
      <c r="Q54" s="28">
        <f ca="1">SUMPRODUCT((Tablo[Mois]=$A53)*(Tablo[JOUR]=$B54),(OFFSET(Tablo[JOUR],0,Q$1)))</f>
        <v>0</v>
      </c>
      <c r="R54" s="28">
        <f ca="1">SUMPRODUCT((Tablo[Mois]=$A53)*(Tablo[JOUR]=$B54),(OFFSET(Tablo[JOUR],0,R$1)))</f>
        <v>0</v>
      </c>
    </row>
    <row r="55" spans="1:18" s="31" customFormat="1" ht="13" x14ac:dyDescent="0.3">
      <c r="A55" s="30"/>
      <c r="B55" s="31" t="s">
        <v>16</v>
      </c>
      <c r="C55" s="32" t="s">
        <v>38</v>
      </c>
      <c r="D55" s="28">
        <f ca="1">SUMPRODUCT((Tablo[Mois]=$A53)*(Tablo[JOUR]=$B55),(OFFSET(Tablo[JOUR],0,D$1)))</f>
        <v>7</v>
      </c>
      <c r="E55" s="28">
        <f ca="1">SUMPRODUCT((Tablo[Mois]=$A53)*(Tablo[JOUR]=$B55),(OFFSET(Tablo[JOUR],0,E$1)))</f>
        <v>7</v>
      </c>
      <c r="F55" s="28">
        <f ca="1">SUMPRODUCT((Tablo[Mois]=$A53)*(Tablo[JOUR]=$B55),(OFFSET(Tablo[JOUR],0,F$1)))</f>
        <v>7</v>
      </c>
      <c r="G55" s="28">
        <f ca="1">SUMPRODUCT((Tablo[Mois]=$A53)*(Tablo[JOUR]=$B55),(OFFSET(Tablo[JOUR],0,G$1)))</f>
        <v>7</v>
      </c>
      <c r="H55" s="28">
        <f ca="1">SUMPRODUCT((Tablo[Mois]=$A53)*(Tablo[JOUR]=$B55),(OFFSET(Tablo[JOUR],0,H$1)))</f>
        <v>7</v>
      </c>
      <c r="I55" s="28">
        <f ca="1">SUMPRODUCT((Tablo[Mois]=$A53)*(Tablo[JOUR]=$B55),(OFFSET(Tablo[JOUR],0,I$1)))</f>
        <v>7</v>
      </c>
      <c r="J55" s="28">
        <f ca="1">SUMPRODUCT((Tablo[Mois]=$A53)*(Tablo[JOUR]=$B55),(OFFSET(Tablo[JOUR],0,J$1)))</f>
        <v>7</v>
      </c>
      <c r="K55" s="28">
        <f ca="1">SUMPRODUCT((Tablo[Mois]=$A53)*(Tablo[JOUR]=$B55),(OFFSET(Tablo[JOUR],0,K$1)))</f>
        <v>7</v>
      </c>
      <c r="L55" s="28">
        <f ca="1">SUMPRODUCT((Tablo[Mois]=$A53)*(Tablo[JOUR]=$B55),(OFFSET(Tablo[JOUR],0,L$1)))</f>
        <v>7</v>
      </c>
      <c r="M55" s="28">
        <f ca="1">SUMPRODUCT((Tablo[Mois]=$A53)*(Tablo[JOUR]=$B55),(OFFSET(Tablo[JOUR],0,M$1)))</f>
        <v>7</v>
      </c>
      <c r="N55" s="28">
        <f ca="1">SUMPRODUCT((Tablo[Mois]=$A53)*(Tablo[JOUR]=$B55),(OFFSET(Tablo[JOUR],0,N$1)))</f>
        <v>7</v>
      </c>
      <c r="O55" s="28">
        <f ca="1">SUMPRODUCT((Tablo[Mois]=$A53)*(Tablo[JOUR]=$B55),(OFFSET(Tablo[JOUR],0,O$1)))</f>
        <v>7</v>
      </c>
      <c r="P55" s="28">
        <f ca="1">SUMPRODUCT((Tablo[Mois]=$A53)*(Tablo[JOUR]=$B55),(OFFSET(Tablo[JOUR],0,P$1)))</f>
        <v>7</v>
      </c>
      <c r="Q55" s="28">
        <f ca="1">SUMPRODUCT((Tablo[Mois]=$A53)*(Tablo[JOUR]=$B55),(OFFSET(Tablo[JOUR],0,Q$1)))</f>
        <v>7</v>
      </c>
      <c r="R55" s="28">
        <f ca="1">SUMPRODUCT((Tablo[Mois]=$A53)*(Tablo[JOUR]=$B55),(OFFSET(Tablo[JOUR],0,R$1)))</f>
        <v>7</v>
      </c>
    </row>
    <row r="56" spans="1:18" x14ac:dyDescent="0.25">
      <c r="A56" s="25"/>
      <c r="B56" s="22" t="s">
        <v>19</v>
      </c>
      <c r="C56" s="20" t="s">
        <v>38</v>
      </c>
      <c r="D56" s="20">
        <f>SUMPRODUCT((Tablo[Mois]=$A53)*(COUNTIF(JF,Tablo[JOUR])))</f>
        <v>1</v>
      </c>
      <c r="E56" s="20">
        <f>SUMPRODUCT((Tablo[Mois]=$A53)*(COUNTIF(JF,Tablo[JOUR])))</f>
        <v>1</v>
      </c>
      <c r="F56" s="20">
        <f>SUMPRODUCT((Tablo[Mois]=$A53)*(COUNTIF(JF,Tablo[JOUR])))</f>
        <v>1</v>
      </c>
      <c r="G56" s="20">
        <f>SUMPRODUCT((Tablo[Mois]=$A53)*(COUNTIF(JF,Tablo[JOUR])))</f>
        <v>1</v>
      </c>
      <c r="H56" s="20">
        <f>SUMPRODUCT((Tablo[Mois]=$A53)*(COUNTIF(JF,Tablo[JOUR])))</f>
        <v>1</v>
      </c>
      <c r="I56" s="20">
        <f>SUMPRODUCT((Tablo[Mois]=$A53)*(COUNTIF(JF,Tablo[JOUR])))</f>
        <v>1</v>
      </c>
      <c r="J56" s="20">
        <f>SUMPRODUCT((Tablo[Mois]=$A53)*(COUNTIF(JF,Tablo[JOUR])))</f>
        <v>1</v>
      </c>
      <c r="K56" s="20">
        <f>SUMPRODUCT((Tablo[Mois]=$A53)*(COUNTIF(JF,Tablo[JOUR])))</f>
        <v>1</v>
      </c>
      <c r="L56" s="20">
        <f>SUMPRODUCT((Tablo[Mois]=$A53)*(COUNTIF(JF,Tablo[JOUR])))</f>
        <v>1</v>
      </c>
      <c r="M56" s="20">
        <f>SUMPRODUCT((Tablo[Mois]=$A53)*(COUNTIF(JF,Tablo[JOUR])))</f>
        <v>1</v>
      </c>
      <c r="N56" s="20">
        <f>SUMPRODUCT((Tablo[Mois]=$A53)*(COUNTIF(JF,Tablo[JOUR])))</f>
        <v>1</v>
      </c>
      <c r="O56" s="20">
        <f>SUMPRODUCT((Tablo[Mois]=$A53)*(COUNTIF(JF,Tablo[JOUR])))</f>
        <v>1</v>
      </c>
      <c r="P56" s="20">
        <f>SUMPRODUCT((Tablo[Mois]=$A53)*(COUNTIF(JF,Tablo[JOUR])))</f>
        <v>1</v>
      </c>
      <c r="Q56" s="20">
        <f>SUMPRODUCT((Tablo[Mois]=$A53)*(COUNTIF(JF,Tablo[JOUR])))</f>
        <v>1</v>
      </c>
      <c r="R56" s="20">
        <f>SUMPRODUCT((Tablo[Mois]=$A53)*(COUNTIF(JF,Tablo[JOUR])))</f>
        <v>1</v>
      </c>
    </row>
    <row r="57" spans="1:18" x14ac:dyDescent="0.25">
      <c r="A57" s="25"/>
      <c r="B57" s="23" t="s">
        <v>34</v>
      </c>
      <c r="C57" s="20" t="s">
        <v>57</v>
      </c>
      <c r="D57" s="20">
        <f ca="1">SUMPRODUCT((Tablo[Mois]=$A53)*(OFFSET(Tablo[JOUR],0,D$1)=$B57))</f>
        <v>0</v>
      </c>
      <c r="E57" s="20">
        <f ca="1">SUMPRODUCT((Tablo[Mois]=$A53)*(OFFSET(Tablo[JOUR],0,E$1)=$B57))</f>
        <v>0</v>
      </c>
      <c r="F57" s="20">
        <f ca="1">SUMPRODUCT((Tablo[Mois]=$A53)*(OFFSET(Tablo[JOUR],0,F$1)=$B57))</f>
        <v>0</v>
      </c>
      <c r="G57" s="20">
        <f ca="1">SUMPRODUCT((Tablo[Mois]=$A53)*(OFFSET(Tablo[JOUR],0,G$1)=$B57))</f>
        <v>0</v>
      </c>
      <c r="H57" s="20">
        <f ca="1">SUMPRODUCT((Tablo[Mois]=$A53)*(OFFSET(Tablo[JOUR],0,H$1)=$B57))</f>
        <v>0</v>
      </c>
      <c r="I57" s="20">
        <f ca="1">SUMPRODUCT((Tablo[Mois]=$A53)*(OFFSET(Tablo[JOUR],0,I$1)=$B57))</f>
        <v>0</v>
      </c>
      <c r="J57" s="20">
        <f ca="1">SUMPRODUCT((Tablo[Mois]=$A53)*(OFFSET(Tablo[JOUR],0,J$1)=$B57))</f>
        <v>0</v>
      </c>
      <c r="K57" s="20">
        <f ca="1">SUMPRODUCT((Tablo[Mois]=$A53)*(OFFSET(Tablo[JOUR],0,K$1)=$B57))</f>
        <v>0</v>
      </c>
      <c r="L57" s="20">
        <f ca="1">SUMPRODUCT((Tablo[Mois]=$A53)*(OFFSET(Tablo[JOUR],0,L$1)=$B57))</f>
        <v>0</v>
      </c>
      <c r="M57" s="20">
        <f ca="1">SUMPRODUCT((Tablo[Mois]=$A53)*(OFFSET(Tablo[JOUR],0,M$1)=$B57))</f>
        <v>0</v>
      </c>
      <c r="N57" s="20">
        <f ca="1">SUMPRODUCT((Tablo[Mois]=$A53)*(OFFSET(Tablo[JOUR],0,N$1)=$B57))</f>
        <v>0</v>
      </c>
      <c r="O57" s="20">
        <f ca="1">SUMPRODUCT((Tablo[Mois]=$A53)*(OFFSET(Tablo[JOUR],0,O$1)=$B57))</f>
        <v>0</v>
      </c>
      <c r="P57" s="20">
        <f ca="1">SUMPRODUCT((Tablo[Mois]=$A53)*(OFFSET(Tablo[JOUR],0,P$1)=$B57))</f>
        <v>0</v>
      </c>
      <c r="Q57" s="20">
        <f ca="1">SUMPRODUCT((Tablo[Mois]=$A53)*(OFFSET(Tablo[JOUR],0,Q$1)=$B57))</f>
        <v>0</v>
      </c>
      <c r="R57" s="20">
        <f ca="1">SUMPRODUCT((Tablo[Mois]=$A53)*(OFFSET(Tablo[JOUR],0,R$1)=$B57))</f>
        <v>0</v>
      </c>
    </row>
    <row r="58" spans="1:18" x14ac:dyDescent="0.25">
      <c r="A58" s="25"/>
      <c r="B58" s="24" t="s">
        <v>33</v>
      </c>
      <c r="C58" s="20" t="s">
        <v>57</v>
      </c>
      <c r="D58" s="20">
        <f ca="1">SUMPRODUCT((Tablo[Mois]=$A53)*(OFFSET(Tablo[JOUR],0,D$1)=$B58))</f>
        <v>0</v>
      </c>
      <c r="E58" s="20">
        <f ca="1">SUMPRODUCT((Tablo[Mois]=$A53)*(OFFSET(Tablo[JOUR],0,E$1)=$B58))</f>
        <v>0</v>
      </c>
      <c r="F58" s="20">
        <f ca="1">SUMPRODUCT((Tablo[Mois]=$A53)*(OFFSET(Tablo[JOUR],0,F$1)=$B58))</f>
        <v>0</v>
      </c>
      <c r="G58" s="20">
        <f ca="1">SUMPRODUCT((Tablo[Mois]=$A53)*(OFFSET(Tablo[JOUR],0,G$1)=$B58))</f>
        <v>0</v>
      </c>
      <c r="H58" s="20">
        <f ca="1">SUMPRODUCT((Tablo[Mois]=$A53)*(OFFSET(Tablo[JOUR],0,H$1)=$B58))</f>
        <v>0</v>
      </c>
      <c r="I58" s="20">
        <f ca="1">SUMPRODUCT((Tablo[Mois]=$A53)*(OFFSET(Tablo[JOUR],0,I$1)=$B58))</f>
        <v>0</v>
      </c>
      <c r="J58" s="20">
        <f ca="1">SUMPRODUCT((Tablo[Mois]=$A53)*(OFFSET(Tablo[JOUR],0,J$1)=$B58))</f>
        <v>0</v>
      </c>
      <c r="K58" s="20">
        <f ca="1">SUMPRODUCT((Tablo[Mois]=$A53)*(OFFSET(Tablo[JOUR],0,K$1)=$B58))</f>
        <v>0</v>
      </c>
      <c r="L58" s="20">
        <f ca="1">SUMPRODUCT((Tablo[Mois]=$A53)*(OFFSET(Tablo[JOUR],0,L$1)=$B58))</f>
        <v>0</v>
      </c>
      <c r="M58" s="20">
        <f ca="1">SUMPRODUCT((Tablo[Mois]=$A53)*(OFFSET(Tablo[JOUR],0,M$1)=$B58))</f>
        <v>0</v>
      </c>
      <c r="N58" s="20">
        <f ca="1">SUMPRODUCT((Tablo[Mois]=$A53)*(OFFSET(Tablo[JOUR],0,N$1)=$B58))</f>
        <v>0</v>
      </c>
      <c r="O58" s="20">
        <f ca="1">SUMPRODUCT((Tablo[Mois]=$A53)*(OFFSET(Tablo[JOUR],0,O$1)=$B58))</f>
        <v>0</v>
      </c>
      <c r="P58" s="20">
        <f ca="1">SUMPRODUCT((Tablo[Mois]=$A53)*(OFFSET(Tablo[JOUR],0,P$1)=$B58))</f>
        <v>0</v>
      </c>
      <c r="Q58" s="20">
        <f ca="1">SUMPRODUCT((Tablo[Mois]=$A53)*(OFFSET(Tablo[JOUR],0,Q$1)=$B58))</f>
        <v>0</v>
      </c>
      <c r="R58" s="20">
        <f ca="1">SUMPRODUCT((Tablo[Mois]=$A53)*(OFFSET(Tablo[JOUR],0,R$1)=$B58))</f>
        <v>0</v>
      </c>
    </row>
    <row r="59" spans="1:18" x14ac:dyDescent="0.25">
      <c r="A59" s="25"/>
      <c r="B59" s="45" t="s">
        <v>45</v>
      </c>
      <c r="C59" s="20" t="s">
        <v>57</v>
      </c>
      <c r="D59" s="20">
        <f ca="1">SUMPRODUCT((Tablo[Mois]=$A53)*(OFFSET(Tablo[JOUR],0,D$1)=$B59))</f>
        <v>0</v>
      </c>
      <c r="E59" s="20">
        <f ca="1">SUMPRODUCT((Tablo[Mois]=$A53)*(OFFSET(Tablo[JOUR],0,E$1)=$B59))</f>
        <v>0</v>
      </c>
      <c r="F59" s="20">
        <f ca="1">SUMPRODUCT((Tablo[Mois]=$A53)*(OFFSET(Tablo[JOUR],0,F$1)=$B59))</f>
        <v>0</v>
      </c>
      <c r="G59" s="20">
        <f ca="1">SUMPRODUCT((Tablo[Mois]=$A53)*(OFFSET(Tablo[JOUR],0,G$1)=$B59))</f>
        <v>0</v>
      </c>
      <c r="H59" s="20">
        <f ca="1">SUMPRODUCT((Tablo[Mois]=$A53)*(OFFSET(Tablo[JOUR],0,H$1)=$B59))</f>
        <v>0</v>
      </c>
      <c r="I59" s="20">
        <f ca="1">SUMPRODUCT((Tablo[Mois]=$A53)*(OFFSET(Tablo[JOUR],0,I$1)=$B59))</f>
        <v>0</v>
      </c>
      <c r="J59" s="20">
        <f ca="1">SUMPRODUCT((Tablo[Mois]=$A53)*(OFFSET(Tablo[JOUR],0,J$1)=$B59))</f>
        <v>0</v>
      </c>
      <c r="K59" s="20">
        <f ca="1">SUMPRODUCT((Tablo[Mois]=$A53)*(OFFSET(Tablo[JOUR],0,K$1)=$B59))</f>
        <v>0</v>
      </c>
      <c r="L59" s="20">
        <f ca="1">SUMPRODUCT((Tablo[Mois]=$A53)*(OFFSET(Tablo[JOUR],0,L$1)=$B59))</f>
        <v>0</v>
      </c>
      <c r="M59" s="20">
        <f ca="1">SUMPRODUCT((Tablo[Mois]=$A53)*(OFFSET(Tablo[JOUR],0,M$1)=$B59))</f>
        <v>0</v>
      </c>
      <c r="N59" s="20">
        <f ca="1">SUMPRODUCT((Tablo[Mois]=$A53)*(OFFSET(Tablo[JOUR],0,N$1)=$B59))</f>
        <v>0</v>
      </c>
      <c r="O59" s="20">
        <f ca="1">SUMPRODUCT((Tablo[Mois]=$A53)*(OFFSET(Tablo[JOUR],0,O$1)=$B59))</f>
        <v>0</v>
      </c>
      <c r="P59" s="20">
        <f ca="1">SUMPRODUCT((Tablo[Mois]=$A53)*(OFFSET(Tablo[JOUR],0,P$1)=$B59))</f>
        <v>0</v>
      </c>
      <c r="Q59" s="20">
        <f ca="1">SUMPRODUCT((Tablo[Mois]=$A53)*(OFFSET(Tablo[JOUR],0,Q$1)=$B59))</f>
        <v>0</v>
      </c>
      <c r="R59" s="20">
        <f ca="1">SUMPRODUCT((Tablo[Mois]=$A53)*(OFFSET(Tablo[JOUR],0,R$1)=$B59))</f>
        <v>0</v>
      </c>
    </row>
    <row r="60" spans="1:18" x14ac:dyDescent="0.25">
      <c r="A60" s="25"/>
      <c r="B60" s="24" t="s">
        <v>46</v>
      </c>
      <c r="C60" s="20" t="s">
        <v>57</v>
      </c>
      <c r="D60" s="20">
        <f ca="1">SUMPRODUCT((Tablo[Mois]=$A53)*(OFFSET(Tablo[JOUR],0,D$1)=$B60))</f>
        <v>0</v>
      </c>
      <c r="E60" s="20">
        <f ca="1">SUMPRODUCT((Tablo[Mois]=$A53)*(OFFSET(Tablo[JOUR],0,E$1)=$B60))</f>
        <v>0</v>
      </c>
      <c r="F60" s="20">
        <f ca="1">SUMPRODUCT((Tablo[Mois]=$A53)*(OFFSET(Tablo[JOUR],0,F$1)=$B60))</f>
        <v>0</v>
      </c>
      <c r="G60" s="20">
        <f ca="1">SUMPRODUCT((Tablo[Mois]=$A53)*(OFFSET(Tablo[JOUR],0,G$1)=$B60))</f>
        <v>0</v>
      </c>
      <c r="H60" s="20">
        <f ca="1">SUMPRODUCT((Tablo[Mois]=$A53)*(OFFSET(Tablo[JOUR],0,H$1)=$B60))</f>
        <v>0</v>
      </c>
      <c r="I60" s="20">
        <f ca="1">SUMPRODUCT((Tablo[Mois]=$A53)*(OFFSET(Tablo[JOUR],0,I$1)=$B60))</f>
        <v>0</v>
      </c>
      <c r="J60" s="20">
        <f ca="1">SUMPRODUCT((Tablo[Mois]=$A53)*(OFFSET(Tablo[JOUR],0,J$1)=$B60))</f>
        <v>0</v>
      </c>
      <c r="K60" s="20">
        <f ca="1">SUMPRODUCT((Tablo[Mois]=$A53)*(OFFSET(Tablo[JOUR],0,K$1)=$B60))</f>
        <v>0</v>
      </c>
      <c r="L60" s="20">
        <f ca="1">SUMPRODUCT((Tablo[Mois]=$A53)*(OFFSET(Tablo[JOUR],0,L$1)=$B60))</f>
        <v>0</v>
      </c>
      <c r="M60" s="20">
        <f ca="1">SUMPRODUCT((Tablo[Mois]=$A53)*(OFFSET(Tablo[JOUR],0,M$1)=$B60))</f>
        <v>0</v>
      </c>
      <c r="N60" s="20">
        <f ca="1">SUMPRODUCT((Tablo[Mois]=$A53)*(OFFSET(Tablo[JOUR],0,N$1)=$B60))</f>
        <v>0</v>
      </c>
      <c r="O60" s="20">
        <f ca="1">SUMPRODUCT((Tablo[Mois]=$A53)*(OFFSET(Tablo[JOUR],0,O$1)=$B60))</f>
        <v>0</v>
      </c>
      <c r="P60" s="20">
        <f ca="1">SUMPRODUCT((Tablo[Mois]=$A53)*(OFFSET(Tablo[JOUR],0,P$1)=$B60))</f>
        <v>0</v>
      </c>
      <c r="Q60" s="20">
        <f ca="1">SUMPRODUCT((Tablo[Mois]=$A53)*(OFFSET(Tablo[JOUR],0,Q$1)=$B60))</f>
        <v>0</v>
      </c>
      <c r="R60" s="20">
        <f ca="1">SUMPRODUCT((Tablo[Mois]=$A53)*(OFFSET(Tablo[JOUR],0,R$1)=$B60))</f>
        <v>0</v>
      </c>
    </row>
    <row r="61" spans="1:18" x14ac:dyDescent="0.25">
      <c r="A61" s="25"/>
      <c r="B61" s="46" t="s">
        <v>47</v>
      </c>
      <c r="C61" s="20" t="s">
        <v>57</v>
      </c>
      <c r="D61" s="20">
        <f ca="1">SUMPRODUCT((Tablo[Mois]=$A53)*(OFFSET(Tablo[JOUR],0,D$1)=$B61))</f>
        <v>0</v>
      </c>
      <c r="E61" s="20">
        <f ca="1">SUMPRODUCT((Tablo[Mois]=$A53)*(OFFSET(Tablo[JOUR],0,E$1)=$B61))</f>
        <v>0</v>
      </c>
      <c r="F61" s="20">
        <f ca="1">SUMPRODUCT((Tablo[Mois]=$A53)*(OFFSET(Tablo[JOUR],0,F$1)=$B61))</f>
        <v>0</v>
      </c>
      <c r="G61" s="20">
        <f ca="1">SUMPRODUCT((Tablo[Mois]=$A53)*(OFFSET(Tablo[JOUR],0,G$1)=$B61))</f>
        <v>0</v>
      </c>
      <c r="H61" s="20">
        <f ca="1">SUMPRODUCT((Tablo[Mois]=$A53)*(OFFSET(Tablo[JOUR],0,H$1)=$B61))</f>
        <v>0</v>
      </c>
      <c r="I61" s="20">
        <f ca="1">SUMPRODUCT((Tablo[Mois]=$A53)*(OFFSET(Tablo[JOUR],0,I$1)=$B61))</f>
        <v>0</v>
      </c>
      <c r="J61" s="20">
        <f ca="1">SUMPRODUCT((Tablo[Mois]=$A53)*(OFFSET(Tablo[JOUR],0,J$1)=$B61))</f>
        <v>0</v>
      </c>
      <c r="K61" s="20">
        <f ca="1">SUMPRODUCT((Tablo[Mois]=$A53)*(OFFSET(Tablo[JOUR],0,K$1)=$B61))</f>
        <v>0</v>
      </c>
      <c r="L61" s="20">
        <f ca="1">SUMPRODUCT((Tablo[Mois]=$A53)*(OFFSET(Tablo[JOUR],0,L$1)=$B61))</f>
        <v>0</v>
      </c>
      <c r="M61" s="20">
        <f ca="1">SUMPRODUCT((Tablo[Mois]=$A53)*(OFFSET(Tablo[JOUR],0,M$1)=$B61))</f>
        <v>0</v>
      </c>
      <c r="N61" s="20">
        <f ca="1">SUMPRODUCT((Tablo[Mois]=$A53)*(OFFSET(Tablo[JOUR],0,N$1)=$B61))</f>
        <v>0</v>
      </c>
      <c r="O61" s="20">
        <f ca="1">SUMPRODUCT((Tablo[Mois]=$A53)*(OFFSET(Tablo[JOUR],0,O$1)=$B61))</f>
        <v>0</v>
      </c>
      <c r="P61" s="20">
        <f ca="1">SUMPRODUCT((Tablo[Mois]=$A53)*(OFFSET(Tablo[JOUR],0,P$1)=$B61))</f>
        <v>0</v>
      </c>
      <c r="Q61" s="20">
        <f ca="1">SUMPRODUCT((Tablo[Mois]=$A53)*(OFFSET(Tablo[JOUR],0,Q$1)=$B61))</f>
        <v>0</v>
      </c>
      <c r="R61" s="20">
        <f ca="1">SUMPRODUCT((Tablo[Mois]=$A53)*(OFFSET(Tablo[JOUR],0,R$1)=$B61))</f>
        <v>0</v>
      </c>
    </row>
    <row r="62" spans="1:18" s="18" customFormat="1" ht="13" thickBot="1" x14ac:dyDescent="0.3">
      <c r="A62" s="17"/>
      <c r="B62" s="26" t="s">
        <v>32</v>
      </c>
      <c r="C62" s="18" t="s">
        <v>57</v>
      </c>
      <c r="D62" s="18">
        <f ca="1">SUMPRODUCT((Tablo[Mois]=$A53)*(OFFSET(Tablo[JOUR],0,D$1)=$B62))</f>
        <v>0</v>
      </c>
      <c r="E62" s="18">
        <f ca="1">SUMPRODUCT((Tablo[Mois]=$A53)*(OFFSET(Tablo[JOUR],0,E$1)=$B62))</f>
        <v>0</v>
      </c>
      <c r="F62" s="18">
        <f ca="1">SUMPRODUCT((Tablo[Mois]=$A53)*(OFFSET(Tablo[JOUR],0,F$1)=$B62))</f>
        <v>0</v>
      </c>
      <c r="G62" s="18">
        <f ca="1">SUMPRODUCT((Tablo[Mois]=$A53)*(OFFSET(Tablo[JOUR],0,G$1)=$B62))</f>
        <v>0</v>
      </c>
      <c r="H62" s="18">
        <f ca="1">SUMPRODUCT((Tablo[Mois]=$A53)*(OFFSET(Tablo[JOUR],0,H$1)=$B62))</f>
        <v>0</v>
      </c>
      <c r="I62" s="18">
        <f ca="1">SUMPRODUCT((Tablo[Mois]=$A53)*(OFFSET(Tablo[JOUR],0,I$1)=$B62))</f>
        <v>0</v>
      </c>
      <c r="J62" s="18">
        <f ca="1">SUMPRODUCT((Tablo[Mois]=$A53)*(OFFSET(Tablo[JOUR],0,J$1)=$B62))</f>
        <v>0</v>
      </c>
      <c r="K62" s="18">
        <f ca="1">SUMPRODUCT((Tablo[Mois]=$A53)*(OFFSET(Tablo[JOUR],0,K$1)=$B62))</f>
        <v>0</v>
      </c>
      <c r="L62" s="18">
        <f ca="1">SUMPRODUCT((Tablo[Mois]=$A53)*(OFFSET(Tablo[JOUR],0,L$1)=$B62))</f>
        <v>0</v>
      </c>
      <c r="M62" s="18">
        <f ca="1">SUMPRODUCT((Tablo[Mois]=$A53)*(OFFSET(Tablo[JOUR],0,M$1)=$B62))</f>
        <v>0</v>
      </c>
      <c r="N62" s="18">
        <f ca="1">SUMPRODUCT((Tablo[Mois]=$A53)*(OFFSET(Tablo[JOUR],0,N$1)=$B62))</f>
        <v>0</v>
      </c>
      <c r="O62" s="18">
        <f ca="1">SUMPRODUCT((Tablo[Mois]=$A53)*(OFFSET(Tablo[JOUR],0,O$1)=$B62))</f>
        <v>0</v>
      </c>
      <c r="P62" s="18">
        <f ca="1">SUMPRODUCT((Tablo[Mois]=$A53)*(OFFSET(Tablo[JOUR],0,P$1)=$B62))</f>
        <v>0</v>
      </c>
      <c r="Q62" s="18">
        <f ca="1">SUMPRODUCT((Tablo[Mois]=$A53)*(OFFSET(Tablo[JOUR],0,Q$1)=$B62))</f>
        <v>0</v>
      </c>
      <c r="R62" s="18">
        <f ca="1">SUMPRODUCT((Tablo[Mois]=$A53)*(OFFSET(Tablo[JOUR],0,R$1)=$B62))</f>
        <v>0</v>
      </c>
    </row>
  </sheetData>
  <sheetProtection formatCells="0" formatColumns="0"/>
  <conditionalFormatting sqref="B6:B12">
    <cfRule type="cellIs" dxfId="46" priority="60" operator="equal">
      <formula>"ABS"</formula>
    </cfRule>
    <cfRule type="cellIs" dxfId="45" priority="61" operator="equal">
      <formula>"CON"</formula>
    </cfRule>
    <cfRule type="cellIs" dxfId="44" priority="62" operator="equal">
      <formula>"MAL"</formula>
    </cfRule>
  </conditionalFormatting>
  <conditionalFormatting sqref="B16:B18 B22">
    <cfRule type="cellIs" dxfId="43" priority="57" operator="equal">
      <formula>"ABS"</formula>
    </cfRule>
    <cfRule type="cellIs" dxfId="42" priority="58" operator="equal">
      <formula>"CON"</formula>
    </cfRule>
    <cfRule type="cellIs" dxfId="41" priority="59" operator="equal">
      <formula>"MAL"</formula>
    </cfRule>
  </conditionalFormatting>
  <conditionalFormatting sqref="B26:B28 B32">
    <cfRule type="cellIs" dxfId="40" priority="54" operator="equal">
      <formula>"ABS"</formula>
    </cfRule>
    <cfRule type="cellIs" dxfId="39" priority="55" operator="equal">
      <formula>"CON"</formula>
    </cfRule>
    <cfRule type="cellIs" dxfId="38" priority="56" operator="equal">
      <formula>"MAL"</formula>
    </cfRule>
  </conditionalFormatting>
  <conditionalFormatting sqref="B36:B38 B42">
    <cfRule type="cellIs" dxfId="37" priority="51" operator="equal">
      <formula>"ABS"</formula>
    </cfRule>
    <cfRule type="cellIs" dxfId="36" priority="52" operator="equal">
      <formula>"CON"</formula>
    </cfRule>
    <cfRule type="cellIs" dxfId="35" priority="53" operator="equal">
      <formula>"MAL"</formula>
    </cfRule>
  </conditionalFormatting>
  <conditionalFormatting sqref="B46:B48 B52">
    <cfRule type="cellIs" dxfId="34" priority="48" operator="equal">
      <formula>"ABS"</formula>
    </cfRule>
    <cfRule type="cellIs" dxfId="33" priority="49" operator="equal">
      <formula>"CON"</formula>
    </cfRule>
    <cfRule type="cellIs" dxfId="32" priority="50" operator="equal">
      <formula>"MAL"</formula>
    </cfRule>
  </conditionalFormatting>
  <conditionalFormatting sqref="B56:B58 B62">
    <cfRule type="cellIs" dxfId="31" priority="45" operator="equal">
      <formula>"ABS"</formula>
    </cfRule>
    <cfRule type="cellIs" dxfId="30" priority="46" operator="equal">
      <formula>"CON"</formula>
    </cfRule>
    <cfRule type="cellIs" dxfId="29" priority="47" operator="equal">
      <formula>"MAL"</formula>
    </cfRule>
  </conditionalFormatting>
  <conditionalFormatting sqref="D22:R24 D32:R34 D42:R44 D52:R54 D62:R62 D3:R14 D16:R18 D26:R28 D36:R38 D46:R48 D56:R58">
    <cfRule type="cellIs" dxfId="28" priority="26" operator="equal">
      <formula>"""RET"""</formula>
    </cfRule>
  </conditionalFormatting>
  <conditionalFormatting sqref="B19:B21">
    <cfRule type="cellIs" dxfId="27" priority="23" operator="equal">
      <formula>"ABS"</formula>
    </cfRule>
    <cfRule type="cellIs" dxfId="26" priority="24" operator="equal">
      <formula>"CON"</formula>
    </cfRule>
    <cfRule type="cellIs" dxfId="25" priority="25" operator="equal">
      <formula>"MAL"</formula>
    </cfRule>
  </conditionalFormatting>
  <conditionalFormatting sqref="D19:R21">
    <cfRule type="cellIs" dxfId="24" priority="22" operator="equal">
      <formula>"""RET"""</formula>
    </cfRule>
  </conditionalFormatting>
  <conditionalFormatting sqref="B29:B31">
    <cfRule type="cellIs" dxfId="23" priority="19" operator="equal">
      <formula>"ABS"</formula>
    </cfRule>
    <cfRule type="cellIs" dxfId="22" priority="20" operator="equal">
      <formula>"CON"</formula>
    </cfRule>
    <cfRule type="cellIs" dxfId="21" priority="21" operator="equal">
      <formula>"MAL"</formula>
    </cfRule>
  </conditionalFormatting>
  <conditionalFormatting sqref="D29:R31">
    <cfRule type="cellIs" dxfId="20" priority="18" operator="equal">
      <formula>"""RET"""</formula>
    </cfRule>
  </conditionalFormatting>
  <conditionalFormatting sqref="D39:R41">
    <cfRule type="cellIs" dxfId="19" priority="14" operator="equal">
      <formula>"""RET"""</formula>
    </cfRule>
  </conditionalFormatting>
  <conditionalFormatting sqref="B39:B41">
    <cfRule type="cellIs" dxfId="18" priority="15" operator="equal">
      <formula>"ABS"</formula>
    </cfRule>
    <cfRule type="cellIs" dxfId="17" priority="16" operator="equal">
      <formula>"CON"</formula>
    </cfRule>
    <cfRule type="cellIs" dxfId="16" priority="17" operator="equal">
      <formula>"MAL"</formula>
    </cfRule>
  </conditionalFormatting>
  <conditionalFormatting sqref="D49:R51">
    <cfRule type="cellIs" dxfId="15" priority="10" operator="equal">
      <formula>"""RET"""</formula>
    </cfRule>
  </conditionalFormatting>
  <conditionalFormatting sqref="B49:B51">
    <cfRule type="cellIs" dxfId="14" priority="11" operator="equal">
      <formula>"ABS"</formula>
    </cfRule>
    <cfRule type="cellIs" dxfId="13" priority="12" operator="equal">
      <formula>"CON"</formula>
    </cfRule>
    <cfRule type="cellIs" dxfId="12" priority="13" operator="equal">
      <formula>"MAL"</formula>
    </cfRule>
  </conditionalFormatting>
  <conditionalFormatting sqref="D59:R61">
    <cfRule type="cellIs" dxfId="11" priority="6" operator="equal">
      <formula>"""RET"""</formula>
    </cfRule>
  </conditionalFormatting>
  <conditionalFormatting sqref="B59:B61">
    <cfRule type="cellIs" dxfId="10" priority="7" operator="equal">
      <formula>"ABS"</formula>
    </cfRule>
    <cfRule type="cellIs" dxfId="9" priority="8" operator="equal">
      <formula>"CON"</formula>
    </cfRule>
    <cfRule type="cellIs" dxfId="8" priority="9" operator="equal">
      <formula>"MAL"</formula>
    </cfRule>
  </conditionalFormatting>
  <conditionalFormatting sqref="D15:R15">
    <cfRule type="cellIs" dxfId="4" priority="5" operator="equal">
      <formula>"""RET"""</formula>
    </cfRule>
  </conditionalFormatting>
  <conditionalFormatting sqref="D25:R25">
    <cfRule type="cellIs" dxfId="3" priority="4" operator="equal">
      <formula>"""RET"""</formula>
    </cfRule>
  </conditionalFormatting>
  <conditionalFormatting sqref="D35:R35">
    <cfRule type="cellIs" dxfId="2" priority="3" operator="equal">
      <formula>"""RET"""</formula>
    </cfRule>
  </conditionalFormatting>
  <conditionalFormatting sqref="D45:R45">
    <cfRule type="cellIs" dxfId="1" priority="2" operator="equal">
      <formula>"""RET"""</formula>
    </cfRule>
  </conditionalFormatting>
  <conditionalFormatting sqref="D55:R55">
    <cfRule type="cellIs" dxfId="0" priority="1" operator="equal">
      <formula>"""RET"""</formula>
    </cfRule>
  </conditionalFormatting>
  <pageMargins left="0.7" right="0.7" top="0.75" bottom="0.75" header="0.3" footer="0.3"/>
  <pageSetup paperSize="9" orientation="portrait" r:id="rId1"/>
  <ignoredErrors>
    <ignoredError sqref="D9:R9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workbookViewId="0">
      <selection activeCell="F9" sqref="F9"/>
    </sheetView>
  </sheetViews>
  <sheetFormatPr baseColWidth="10" defaultColWidth="14.26953125" defaultRowHeight="12.5" x14ac:dyDescent="0.25"/>
  <sheetData>
    <row r="1" spans="1:9" ht="14.5" x14ac:dyDescent="0.35">
      <c r="A1" s="3" t="s">
        <v>48</v>
      </c>
      <c r="B1" s="3" t="s">
        <v>51</v>
      </c>
      <c r="C1" s="3" t="s">
        <v>52</v>
      </c>
      <c r="D1" s="3"/>
      <c r="E1" s="50" t="s">
        <v>50</v>
      </c>
      <c r="F1" s="49" t="s">
        <v>51</v>
      </c>
      <c r="G1" s="49" t="s">
        <v>52</v>
      </c>
      <c r="I1" s="49" t="s">
        <v>53</v>
      </c>
    </row>
    <row r="2" spans="1:9" x14ac:dyDescent="0.25">
      <c r="A2" s="23" t="s">
        <v>34</v>
      </c>
      <c r="B2" s="3">
        <v>3.5</v>
      </c>
      <c r="C2" s="3"/>
      <c r="D2" s="3"/>
      <c r="E2" s="51" t="s">
        <v>49</v>
      </c>
      <c r="F2" s="52">
        <v>7</v>
      </c>
      <c r="G2" s="52"/>
      <c r="I2" s="52">
        <v>35</v>
      </c>
    </row>
    <row r="3" spans="1:9" x14ac:dyDescent="0.25">
      <c r="A3" s="24" t="s">
        <v>33</v>
      </c>
      <c r="B3" s="3"/>
      <c r="C3" s="3"/>
      <c r="D3" s="3"/>
      <c r="E3" s="3"/>
      <c r="F3" s="3"/>
      <c r="G3" s="3"/>
    </row>
    <row r="4" spans="1:9" x14ac:dyDescent="0.25">
      <c r="A4" s="45" t="s">
        <v>45</v>
      </c>
      <c r="B4" s="3"/>
      <c r="C4" s="3"/>
      <c r="D4" s="3"/>
      <c r="E4" s="3"/>
      <c r="F4" s="3"/>
      <c r="G4" s="3"/>
    </row>
    <row r="5" spans="1:9" x14ac:dyDescent="0.25">
      <c r="A5" s="24" t="s">
        <v>46</v>
      </c>
      <c r="B5" s="3">
        <v>3.5</v>
      </c>
      <c r="C5" s="3"/>
      <c r="D5" s="3"/>
      <c r="E5" s="3"/>
      <c r="F5" s="3"/>
      <c r="G5" s="3"/>
    </row>
    <row r="6" spans="1:9" x14ac:dyDescent="0.25">
      <c r="A6" s="46" t="s">
        <v>47</v>
      </c>
      <c r="B6" s="3">
        <v>3.5</v>
      </c>
      <c r="C6" s="3">
        <v>3.5</v>
      </c>
    </row>
    <row r="7" spans="1:9" ht="13" thickBot="1" x14ac:dyDescent="0.3">
      <c r="A7" s="26" t="s">
        <v>32</v>
      </c>
      <c r="B7" s="3"/>
      <c r="C7" s="3"/>
    </row>
  </sheetData>
  <conditionalFormatting sqref="A2:A7">
    <cfRule type="cellIs" dxfId="7" priority="1" operator="equal">
      <formula>"ABS"</formula>
    </cfRule>
    <cfRule type="cellIs" dxfId="6" priority="2" operator="equal">
      <formula>"CON"</formula>
    </cfRule>
    <cfRule type="cellIs" dxfId="5" priority="3" operator="equal">
      <formula>"MAL"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workbookViewId="0"/>
  </sheetViews>
  <sheetFormatPr baseColWidth="10" defaultColWidth="10.81640625" defaultRowHeight="12.5" x14ac:dyDescent="0.25"/>
  <cols>
    <col min="1" max="1" width="22" style="6" bestFit="1" customWidth="1"/>
    <col min="2" max="2" width="10.26953125" style="6" bestFit="1" customWidth="1"/>
    <col min="3" max="4" width="10.1796875" style="6" bestFit="1" customWidth="1"/>
    <col min="5" max="5" width="9.81640625" style="6" bestFit="1" customWidth="1"/>
    <col min="6" max="6" width="10.26953125" style="6" bestFit="1" customWidth="1"/>
    <col min="7" max="7" width="10.1796875" style="6" bestFit="1" customWidth="1"/>
    <col min="8" max="8" width="9.81640625" style="6" bestFit="1" customWidth="1"/>
    <col min="9" max="9" width="10.1796875" style="6" bestFit="1" customWidth="1"/>
    <col min="10" max="10" width="10.26953125" style="6" bestFit="1" customWidth="1"/>
    <col min="11" max="11" width="9.81640625" style="6" bestFit="1" customWidth="1"/>
    <col min="12" max="16384" width="10.81640625" style="6"/>
  </cols>
  <sheetData>
    <row r="1" spans="1:11" s="3" customFormat="1" ht="13" x14ac:dyDescent="0.3">
      <c r="A1" s="1" t="s">
        <v>19</v>
      </c>
      <c r="B1" s="2">
        <v>2016</v>
      </c>
      <c r="C1" s="2">
        <f t="shared" ref="C1:K1" si="0">B1+1</f>
        <v>2017</v>
      </c>
      <c r="D1" s="2">
        <f t="shared" si="0"/>
        <v>2018</v>
      </c>
      <c r="E1" s="2">
        <f t="shared" si="0"/>
        <v>2019</v>
      </c>
      <c r="F1" s="2">
        <f t="shared" si="0"/>
        <v>2020</v>
      </c>
      <c r="G1" s="2">
        <f t="shared" si="0"/>
        <v>2021</v>
      </c>
      <c r="H1" s="2">
        <f t="shared" si="0"/>
        <v>2022</v>
      </c>
      <c r="I1" s="2">
        <f t="shared" si="0"/>
        <v>2023</v>
      </c>
      <c r="J1" s="2">
        <f t="shared" si="0"/>
        <v>2024</v>
      </c>
      <c r="K1" s="2">
        <f t="shared" si="0"/>
        <v>2025</v>
      </c>
    </row>
    <row r="2" spans="1:11" ht="13" x14ac:dyDescent="0.3">
      <c r="A2" s="4" t="s">
        <v>20</v>
      </c>
      <c r="B2" s="5">
        <f t="shared" ref="B2:K2" si="1">ROUND(DATE(B1,4,MOD(234-11*MOD(B1,19),30))/7,0)*7-6</f>
        <v>42456</v>
      </c>
      <c r="C2" s="5">
        <f t="shared" si="1"/>
        <v>42841</v>
      </c>
      <c r="D2" s="5">
        <f t="shared" si="1"/>
        <v>43191</v>
      </c>
      <c r="E2" s="5">
        <f t="shared" si="1"/>
        <v>43576</v>
      </c>
      <c r="F2" s="5">
        <f t="shared" si="1"/>
        <v>43933</v>
      </c>
      <c r="G2" s="5">
        <f t="shared" si="1"/>
        <v>44290</v>
      </c>
      <c r="H2" s="5">
        <f t="shared" si="1"/>
        <v>44668</v>
      </c>
      <c r="I2" s="5">
        <f t="shared" si="1"/>
        <v>45025</v>
      </c>
      <c r="J2" s="5">
        <f t="shared" si="1"/>
        <v>45382</v>
      </c>
      <c r="K2" s="5">
        <f t="shared" si="1"/>
        <v>45767</v>
      </c>
    </row>
    <row r="3" spans="1:11" ht="13" x14ac:dyDescent="0.3">
      <c r="A3" s="4" t="s">
        <v>21</v>
      </c>
      <c r="B3" s="5">
        <f t="shared" ref="B3:K3" si="2">B2+1</f>
        <v>42457</v>
      </c>
      <c r="C3" s="5">
        <f t="shared" si="2"/>
        <v>42842</v>
      </c>
      <c r="D3" s="5">
        <f t="shared" si="2"/>
        <v>43192</v>
      </c>
      <c r="E3" s="5">
        <f t="shared" si="2"/>
        <v>43577</v>
      </c>
      <c r="F3" s="5">
        <f t="shared" si="2"/>
        <v>43934</v>
      </c>
      <c r="G3" s="5">
        <f t="shared" si="2"/>
        <v>44291</v>
      </c>
      <c r="H3" s="5">
        <f t="shared" si="2"/>
        <v>44669</v>
      </c>
      <c r="I3" s="5">
        <f t="shared" si="2"/>
        <v>45026</v>
      </c>
      <c r="J3" s="5">
        <f t="shared" si="2"/>
        <v>45383</v>
      </c>
      <c r="K3" s="5">
        <f t="shared" si="2"/>
        <v>45768</v>
      </c>
    </row>
    <row r="4" spans="1:11" ht="13" x14ac:dyDescent="0.3">
      <c r="A4" s="4" t="s">
        <v>22</v>
      </c>
      <c r="B4" s="5">
        <f t="shared" ref="B4:K4" si="3">B2+39</f>
        <v>42495</v>
      </c>
      <c r="C4" s="5">
        <f t="shared" si="3"/>
        <v>42880</v>
      </c>
      <c r="D4" s="5">
        <f t="shared" si="3"/>
        <v>43230</v>
      </c>
      <c r="E4" s="5">
        <f t="shared" si="3"/>
        <v>43615</v>
      </c>
      <c r="F4" s="5">
        <f t="shared" si="3"/>
        <v>43972</v>
      </c>
      <c r="G4" s="5">
        <f t="shared" si="3"/>
        <v>44329</v>
      </c>
      <c r="H4" s="5">
        <f t="shared" si="3"/>
        <v>44707</v>
      </c>
      <c r="I4" s="5">
        <f t="shared" si="3"/>
        <v>45064</v>
      </c>
      <c r="J4" s="5">
        <f t="shared" si="3"/>
        <v>45421</v>
      </c>
      <c r="K4" s="5">
        <f t="shared" si="3"/>
        <v>45806</v>
      </c>
    </row>
    <row r="5" spans="1:11" ht="13" x14ac:dyDescent="0.3">
      <c r="A5" s="4" t="s">
        <v>23</v>
      </c>
      <c r="B5" s="5">
        <f t="shared" ref="B5:K5" si="4">B2+50</f>
        <v>42506</v>
      </c>
      <c r="C5" s="5">
        <f t="shared" si="4"/>
        <v>42891</v>
      </c>
      <c r="D5" s="5">
        <f t="shared" si="4"/>
        <v>43241</v>
      </c>
      <c r="E5" s="5">
        <f t="shared" si="4"/>
        <v>43626</v>
      </c>
      <c r="F5" s="5">
        <f t="shared" si="4"/>
        <v>43983</v>
      </c>
      <c r="G5" s="5">
        <f t="shared" si="4"/>
        <v>44340</v>
      </c>
      <c r="H5" s="5">
        <f t="shared" si="4"/>
        <v>44718</v>
      </c>
      <c r="I5" s="5">
        <f t="shared" si="4"/>
        <v>45075</v>
      </c>
      <c r="J5" s="5">
        <f t="shared" si="4"/>
        <v>45432</v>
      </c>
      <c r="K5" s="5">
        <f t="shared" si="4"/>
        <v>45817</v>
      </c>
    </row>
    <row r="6" spans="1:11" ht="13" x14ac:dyDescent="0.3">
      <c r="A6" s="4" t="s">
        <v>24</v>
      </c>
      <c r="B6" s="5">
        <f t="shared" ref="B6:K6" si="5">DATE(B1,1,1)</f>
        <v>42370</v>
      </c>
      <c r="C6" s="5">
        <f t="shared" si="5"/>
        <v>42736</v>
      </c>
      <c r="D6" s="5">
        <f t="shared" si="5"/>
        <v>43101</v>
      </c>
      <c r="E6" s="5">
        <f t="shared" si="5"/>
        <v>43466</v>
      </c>
      <c r="F6" s="5">
        <f t="shared" si="5"/>
        <v>43831</v>
      </c>
      <c r="G6" s="5">
        <f t="shared" si="5"/>
        <v>44197</v>
      </c>
      <c r="H6" s="5">
        <f t="shared" si="5"/>
        <v>44562</v>
      </c>
      <c r="I6" s="5">
        <f t="shared" si="5"/>
        <v>44927</v>
      </c>
      <c r="J6" s="5">
        <f t="shared" si="5"/>
        <v>45292</v>
      </c>
      <c r="K6" s="5">
        <f t="shared" si="5"/>
        <v>45658</v>
      </c>
    </row>
    <row r="7" spans="1:11" ht="13" x14ac:dyDescent="0.3">
      <c r="A7" s="4" t="s">
        <v>25</v>
      </c>
      <c r="B7" s="5">
        <f t="shared" ref="B7:K7" si="6">DATE(B1,5,1)</f>
        <v>42491</v>
      </c>
      <c r="C7" s="5">
        <f t="shared" si="6"/>
        <v>42856</v>
      </c>
      <c r="D7" s="5">
        <f t="shared" si="6"/>
        <v>43221</v>
      </c>
      <c r="E7" s="5">
        <f t="shared" si="6"/>
        <v>43586</v>
      </c>
      <c r="F7" s="5">
        <f t="shared" si="6"/>
        <v>43952</v>
      </c>
      <c r="G7" s="5">
        <f t="shared" si="6"/>
        <v>44317</v>
      </c>
      <c r="H7" s="5">
        <f t="shared" si="6"/>
        <v>44682</v>
      </c>
      <c r="I7" s="5">
        <f t="shared" si="6"/>
        <v>45047</v>
      </c>
      <c r="J7" s="5">
        <f t="shared" si="6"/>
        <v>45413</v>
      </c>
      <c r="K7" s="5">
        <f t="shared" si="6"/>
        <v>45778</v>
      </c>
    </row>
    <row r="8" spans="1:11" ht="13" x14ac:dyDescent="0.3">
      <c r="A8" s="4" t="s">
        <v>26</v>
      </c>
      <c r="B8" s="5">
        <f t="shared" ref="B8:K8" si="7">DATE(B1,5,8)</f>
        <v>42498</v>
      </c>
      <c r="C8" s="5">
        <f t="shared" si="7"/>
        <v>42863</v>
      </c>
      <c r="D8" s="5">
        <f t="shared" si="7"/>
        <v>43228</v>
      </c>
      <c r="E8" s="5">
        <f t="shared" si="7"/>
        <v>43593</v>
      </c>
      <c r="F8" s="5">
        <f t="shared" si="7"/>
        <v>43959</v>
      </c>
      <c r="G8" s="5">
        <f t="shared" si="7"/>
        <v>44324</v>
      </c>
      <c r="H8" s="5">
        <f t="shared" si="7"/>
        <v>44689</v>
      </c>
      <c r="I8" s="5">
        <f t="shared" si="7"/>
        <v>45054</v>
      </c>
      <c r="J8" s="5">
        <f t="shared" si="7"/>
        <v>45420</v>
      </c>
      <c r="K8" s="5">
        <f t="shared" si="7"/>
        <v>45785</v>
      </c>
    </row>
    <row r="9" spans="1:11" ht="13" x14ac:dyDescent="0.3">
      <c r="A9" s="4" t="s">
        <v>27</v>
      </c>
      <c r="B9" s="5">
        <f t="shared" ref="B9:K9" si="8">DATE(B1,7,14)</f>
        <v>42565</v>
      </c>
      <c r="C9" s="5">
        <f t="shared" si="8"/>
        <v>42930</v>
      </c>
      <c r="D9" s="5">
        <f t="shared" si="8"/>
        <v>43295</v>
      </c>
      <c r="E9" s="5">
        <f t="shared" si="8"/>
        <v>43660</v>
      </c>
      <c r="F9" s="5">
        <f t="shared" si="8"/>
        <v>44026</v>
      </c>
      <c r="G9" s="5">
        <f t="shared" si="8"/>
        <v>44391</v>
      </c>
      <c r="H9" s="5">
        <f t="shared" si="8"/>
        <v>44756</v>
      </c>
      <c r="I9" s="5">
        <f t="shared" si="8"/>
        <v>45121</v>
      </c>
      <c r="J9" s="5">
        <f t="shared" si="8"/>
        <v>45487</v>
      </c>
      <c r="K9" s="5">
        <f t="shared" si="8"/>
        <v>45852</v>
      </c>
    </row>
    <row r="10" spans="1:11" ht="13" x14ac:dyDescent="0.3">
      <c r="A10" s="4" t="s">
        <v>28</v>
      </c>
      <c r="B10" s="5">
        <f t="shared" ref="B10:K10" si="9">DATE(B1,8,15)</f>
        <v>42597</v>
      </c>
      <c r="C10" s="5">
        <f t="shared" si="9"/>
        <v>42962</v>
      </c>
      <c r="D10" s="5">
        <f t="shared" si="9"/>
        <v>43327</v>
      </c>
      <c r="E10" s="5">
        <f t="shared" si="9"/>
        <v>43692</v>
      </c>
      <c r="F10" s="5">
        <f t="shared" si="9"/>
        <v>44058</v>
      </c>
      <c r="G10" s="5">
        <f t="shared" si="9"/>
        <v>44423</v>
      </c>
      <c r="H10" s="5">
        <f t="shared" si="9"/>
        <v>44788</v>
      </c>
      <c r="I10" s="5">
        <f t="shared" si="9"/>
        <v>45153</v>
      </c>
      <c r="J10" s="5">
        <f t="shared" si="9"/>
        <v>45519</v>
      </c>
      <c r="K10" s="5">
        <f t="shared" si="9"/>
        <v>45884</v>
      </c>
    </row>
    <row r="11" spans="1:11" ht="13" x14ac:dyDescent="0.3">
      <c r="A11" s="4" t="s">
        <v>29</v>
      </c>
      <c r="B11" s="5">
        <f t="shared" ref="B11:K11" si="10">DATE(B1,11,1)</f>
        <v>42675</v>
      </c>
      <c r="C11" s="5">
        <f t="shared" si="10"/>
        <v>43040</v>
      </c>
      <c r="D11" s="5">
        <f t="shared" si="10"/>
        <v>43405</v>
      </c>
      <c r="E11" s="5">
        <f t="shared" si="10"/>
        <v>43770</v>
      </c>
      <c r="F11" s="5">
        <f t="shared" si="10"/>
        <v>44136</v>
      </c>
      <c r="G11" s="5">
        <f t="shared" si="10"/>
        <v>44501</v>
      </c>
      <c r="H11" s="5">
        <f t="shared" si="10"/>
        <v>44866</v>
      </c>
      <c r="I11" s="5">
        <f t="shared" si="10"/>
        <v>45231</v>
      </c>
      <c r="J11" s="5">
        <f t="shared" si="10"/>
        <v>45597</v>
      </c>
      <c r="K11" s="5">
        <f t="shared" si="10"/>
        <v>45962</v>
      </c>
    </row>
    <row r="12" spans="1:11" ht="13" x14ac:dyDescent="0.3">
      <c r="A12" s="4" t="s">
        <v>30</v>
      </c>
      <c r="B12" s="5">
        <f t="shared" ref="B12:K12" si="11">DATE(B1,11,11)</f>
        <v>42685</v>
      </c>
      <c r="C12" s="5">
        <f t="shared" si="11"/>
        <v>43050</v>
      </c>
      <c r="D12" s="5">
        <f t="shared" si="11"/>
        <v>43415</v>
      </c>
      <c r="E12" s="5">
        <f t="shared" si="11"/>
        <v>43780</v>
      </c>
      <c r="F12" s="5">
        <f t="shared" si="11"/>
        <v>44146</v>
      </c>
      <c r="G12" s="5">
        <f t="shared" si="11"/>
        <v>44511</v>
      </c>
      <c r="H12" s="5">
        <f t="shared" si="11"/>
        <v>44876</v>
      </c>
      <c r="I12" s="5">
        <f t="shared" si="11"/>
        <v>45241</v>
      </c>
      <c r="J12" s="5">
        <f t="shared" si="11"/>
        <v>45607</v>
      </c>
      <c r="K12" s="5">
        <f t="shared" si="11"/>
        <v>45972</v>
      </c>
    </row>
    <row r="13" spans="1:11" ht="13" x14ac:dyDescent="0.3">
      <c r="A13" s="4" t="s">
        <v>31</v>
      </c>
      <c r="B13" s="5">
        <f t="shared" ref="B13:K13" si="12">DATE(B1,12,25)</f>
        <v>42729</v>
      </c>
      <c r="C13" s="5">
        <f t="shared" si="12"/>
        <v>43094</v>
      </c>
      <c r="D13" s="5">
        <f t="shared" si="12"/>
        <v>43459</v>
      </c>
      <c r="E13" s="5">
        <f t="shared" si="12"/>
        <v>43824</v>
      </c>
      <c r="F13" s="5">
        <f t="shared" si="12"/>
        <v>44190</v>
      </c>
      <c r="G13" s="5">
        <f t="shared" si="12"/>
        <v>44555</v>
      </c>
      <c r="H13" s="5">
        <f t="shared" si="12"/>
        <v>44920</v>
      </c>
      <c r="I13" s="5">
        <f t="shared" si="12"/>
        <v>45285</v>
      </c>
      <c r="J13" s="5">
        <f t="shared" si="12"/>
        <v>45651</v>
      </c>
      <c r="K13" s="5">
        <f t="shared" si="12"/>
        <v>46016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Heures</vt:lpstr>
      <vt:lpstr>récap</vt:lpstr>
      <vt:lpstr>param</vt:lpstr>
      <vt:lpstr>JF</vt:lpstr>
      <vt:lpstr>JF</vt:lpstr>
      <vt:lpstr>JFHN</vt:lpstr>
      <vt:lpstr>JFHS</vt:lpstr>
      <vt:lpstr>sem</vt:lpstr>
    </vt:vector>
  </TitlesOfParts>
  <Company>Lifting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Charbonneau</dc:creator>
  <cp:lastModifiedBy>Michel</cp:lastModifiedBy>
  <cp:lastPrinted>2016-10-03T07:23:56Z</cp:lastPrinted>
  <dcterms:created xsi:type="dcterms:W3CDTF">2013-03-18T10:15:01Z</dcterms:created>
  <dcterms:modified xsi:type="dcterms:W3CDTF">2017-01-21T04:49:34Z</dcterms:modified>
</cp:coreProperties>
</file>