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9510"/>
  </bookViews>
  <sheets>
    <sheet name="Heures" sheetId="43" r:id="rId1"/>
    <sheet name="récap 2016" sheetId="46" r:id="rId2"/>
    <sheet name="récap 2017" sheetId="47" r:id="rId3"/>
    <sheet name="JF" sheetId="44" state="hidden" r:id="rId4"/>
  </sheets>
  <definedNames>
    <definedName name="_xlnm._FilterDatabase" localSheetId="0" hidden="1">Heures!$A$1:$B$89</definedName>
    <definedName name="JF">JF!$B$2:$K$13</definedName>
  </definedNames>
  <calcPr calcId="152511"/>
</workbook>
</file>

<file path=xl/calcChain.xml><?xml version="1.0" encoding="utf-8"?>
<calcChain xmlns="http://schemas.openxmlformats.org/spreadsheetml/2006/main">
  <c r="P120" i="43" l="1"/>
  <c r="P121" i="43" s="1"/>
  <c r="L120" i="43"/>
  <c r="L121" i="43" s="1"/>
  <c r="H120" i="43"/>
  <c r="H121" i="43" s="1"/>
  <c r="D120" i="43"/>
  <c r="D121" i="43" s="1"/>
  <c r="R119" i="43"/>
  <c r="Q119" i="43"/>
  <c r="P119" i="43"/>
  <c r="O119" i="43"/>
  <c r="O120" i="43" s="1"/>
  <c r="O121" i="43" s="1"/>
  <c r="N119" i="43"/>
  <c r="M119" i="43"/>
  <c r="M120" i="43" s="1"/>
  <c r="L119" i="43"/>
  <c r="K119" i="43"/>
  <c r="K120" i="43" s="1"/>
  <c r="K121" i="43" s="1"/>
  <c r="J119" i="43"/>
  <c r="I119" i="43"/>
  <c r="H119" i="43"/>
  <c r="G119" i="43"/>
  <c r="G120" i="43" s="1"/>
  <c r="G121" i="43" s="1"/>
  <c r="F119" i="43"/>
  <c r="E119" i="43"/>
  <c r="E120" i="43" s="1"/>
  <c r="D119" i="43"/>
  <c r="C118" i="43"/>
  <c r="B118" i="43" s="1"/>
  <c r="B119" i="43" s="1"/>
  <c r="B120" i="43" s="1"/>
  <c r="B121" i="43" s="1"/>
  <c r="C117" i="43"/>
  <c r="A117" i="43" s="1"/>
  <c r="B117" i="43"/>
  <c r="C116" i="43"/>
  <c r="B116" i="43"/>
  <c r="A116" i="43"/>
  <c r="C115" i="43"/>
  <c r="B115" i="43" s="1"/>
  <c r="A115" i="43"/>
  <c r="C114" i="43"/>
  <c r="B114" i="43" s="1"/>
  <c r="I120" i="43" l="1"/>
  <c r="I121" i="43" s="1"/>
  <c r="Q120" i="43"/>
  <c r="Q121" i="43" s="1"/>
  <c r="A114" i="43"/>
  <c r="A118" i="43"/>
  <c r="A119" i="43" s="1"/>
  <c r="A120" i="43" s="1"/>
  <c r="A121" i="43" s="1"/>
  <c r="F120" i="43"/>
  <c r="F121" i="43" s="1"/>
  <c r="J120" i="43"/>
  <c r="J121" i="43" s="1"/>
  <c r="N120" i="43"/>
  <c r="N121" i="43" s="1"/>
  <c r="R120" i="43"/>
  <c r="R121" i="43" s="1"/>
  <c r="E121" i="43"/>
  <c r="M121" i="43"/>
  <c r="A3" i="47"/>
  <c r="R1" i="47"/>
  <c r="Q1" i="47"/>
  <c r="P1" i="47"/>
  <c r="O1" i="47"/>
  <c r="N1" i="47"/>
  <c r="M1" i="47"/>
  <c r="L1" i="47"/>
  <c r="K1" i="47"/>
  <c r="J1" i="47"/>
  <c r="I1" i="47"/>
  <c r="H1" i="47"/>
  <c r="G1" i="47"/>
  <c r="F1" i="47"/>
  <c r="E1" i="47"/>
  <c r="D1" i="47"/>
  <c r="A80" i="46"/>
  <c r="A73" i="46"/>
  <c r="A66" i="46"/>
  <c r="A59" i="46"/>
  <c r="A52" i="46"/>
  <c r="A45" i="46"/>
  <c r="A38" i="46"/>
  <c r="A31" i="46"/>
  <c r="A24" i="46"/>
  <c r="A10" i="47" l="1"/>
  <c r="A3" i="46"/>
  <c r="A17" i="47" l="1"/>
  <c r="A10" i="46"/>
  <c r="E1" i="46"/>
  <c r="F1" i="46"/>
  <c r="G1" i="46"/>
  <c r="H1" i="46"/>
  <c r="I1" i="46"/>
  <c r="J1" i="46"/>
  <c r="K1" i="46"/>
  <c r="L1" i="46"/>
  <c r="M1" i="46"/>
  <c r="N1" i="46"/>
  <c r="O1" i="46"/>
  <c r="P1" i="46"/>
  <c r="Q1" i="46"/>
  <c r="R1" i="46"/>
  <c r="D1" i="46"/>
  <c r="A2" i="43"/>
  <c r="A3" i="43"/>
  <c r="A4" i="43"/>
  <c r="A5" i="43"/>
  <c r="A6" i="43"/>
  <c r="A7" i="43" s="1"/>
  <c r="B2" i="43"/>
  <c r="B3" i="43"/>
  <c r="B4" i="43"/>
  <c r="B5" i="43"/>
  <c r="B6" i="43"/>
  <c r="B7" i="43" s="1"/>
  <c r="B8" i="43" s="1"/>
  <c r="B9" i="43" s="1"/>
  <c r="A24" i="47" l="1"/>
  <c r="A17" i="46"/>
  <c r="A8" i="43"/>
  <c r="A9" i="43" l="1"/>
  <c r="A31" i="47"/>
  <c r="R111" i="43"/>
  <c r="Q111" i="43"/>
  <c r="P111" i="43"/>
  <c r="O111" i="43"/>
  <c r="O112" i="43" s="1"/>
  <c r="N111" i="43"/>
  <c r="M111" i="43"/>
  <c r="L111" i="43"/>
  <c r="K111" i="43"/>
  <c r="K112" i="43" s="1"/>
  <c r="J111" i="43"/>
  <c r="I111" i="43"/>
  <c r="H111" i="43"/>
  <c r="G111" i="43"/>
  <c r="G112" i="43" s="1"/>
  <c r="F111" i="43"/>
  <c r="E111" i="43"/>
  <c r="D111" i="43"/>
  <c r="R103" i="43"/>
  <c r="Q103" i="43"/>
  <c r="P103" i="43"/>
  <c r="P104" i="43" s="1"/>
  <c r="O103" i="43"/>
  <c r="O104" i="43" s="1"/>
  <c r="O105" i="43" s="1"/>
  <c r="N103" i="43"/>
  <c r="M103" i="43"/>
  <c r="L103" i="43"/>
  <c r="L104" i="43" s="1"/>
  <c r="K103" i="43"/>
  <c r="K104" i="43" s="1"/>
  <c r="K105" i="43" s="1"/>
  <c r="J103" i="43"/>
  <c r="I103" i="43"/>
  <c r="H103" i="43"/>
  <c r="G103" i="43"/>
  <c r="G104" i="43" s="1"/>
  <c r="G105" i="43" s="1"/>
  <c r="F103" i="43"/>
  <c r="E103" i="43"/>
  <c r="D103" i="43"/>
  <c r="D104" i="43" s="1"/>
  <c r="R95" i="43"/>
  <c r="Q95" i="43"/>
  <c r="Q96" i="43" s="1"/>
  <c r="P95" i="43"/>
  <c r="P96" i="43" s="1"/>
  <c r="P97" i="43" s="1"/>
  <c r="O95" i="43"/>
  <c r="O96" i="43" s="1"/>
  <c r="O97" i="43" s="1"/>
  <c r="N95" i="43"/>
  <c r="M95" i="43"/>
  <c r="L95" i="43"/>
  <c r="L96" i="43" s="1"/>
  <c r="L97" i="43" s="1"/>
  <c r="K95" i="43"/>
  <c r="K96" i="43" s="1"/>
  <c r="K97" i="43" s="1"/>
  <c r="J95" i="43"/>
  <c r="I95" i="43"/>
  <c r="H95" i="43"/>
  <c r="H96" i="43" s="1"/>
  <c r="H97" i="43" s="1"/>
  <c r="G95" i="43"/>
  <c r="G96" i="43" s="1"/>
  <c r="G97" i="43" s="1"/>
  <c r="F95" i="43"/>
  <c r="E95" i="43"/>
  <c r="E96" i="43" s="1"/>
  <c r="D95" i="43"/>
  <c r="D96" i="43" s="1"/>
  <c r="D97" i="43" s="1"/>
  <c r="R87" i="43"/>
  <c r="Q87" i="43"/>
  <c r="P87" i="43"/>
  <c r="P88" i="43" s="1"/>
  <c r="O87" i="43"/>
  <c r="O88" i="43" s="1"/>
  <c r="O89" i="43" s="1"/>
  <c r="N87" i="43"/>
  <c r="M87" i="43"/>
  <c r="L87" i="43"/>
  <c r="L88" i="43" s="1"/>
  <c r="K87" i="43"/>
  <c r="K88" i="43" s="1"/>
  <c r="K89" i="43" s="1"/>
  <c r="J87" i="43"/>
  <c r="I87" i="43"/>
  <c r="H87" i="43"/>
  <c r="G87" i="43"/>
  <c r="G88" i="43" s="1"/>
  <c r="G89" i="43" s="1"/>
  <c r="F87" i="43"/>
  <c r="E87" i="43"/>
  <c r="D87" i="43"/>
  <c r="D88" i="43" s="1"/>
  <c r="R79" i="43"/>
  <c r="Q79" i="43"/>
  <c r="P79" i="43"/>
  <c r="P80" i="43" s="1"/>
  <c r="P81" i="43" s="1"/>
  <c r="O79" i="43"/>
  <c r="O80" i="43" s="1"/>
  <c r="O81" i="43" s="1"/>
  <c r="N79" i="43"/>
  <c r="M79" i="43"/>
  <c r="L79" i="43"/>
  <c r="L80" i="43" s="1"/>
  <c r="L81" i="43" s="1"/>
  <c r="K79" i="43"/>
  <c r="K80" i="43" s="1"/>
  <c r="K81" i="43" s="1"/>
  <c r="J79" i="43"/>
  <c r="I79" i="43"/>
  <c r="H79" i="43"/>
  <c r="H80" i="43" s="1"/>
  <c r="H81" i="43" s="1"/>
  <c r="G79" i="43"/>
  <c r="G80" i="43" s="1"/>
  <c r="G81" i="43" s="1"/>
  <c r="F79" i="43"/>
  <c r="E79" i="43"/>
  <c r="D79" i="43"/>
  <c r="D80" i="43" s="1"/>
  <c r="D81" i="43" s="1"/>
  <c r="R71" i="43"/>
  <c r="Q71" i="43"/>
  <c r="P71" i="43"/>
  <c r="P72" i="43" s="1"/>
  <c r="P73" i="43" s="1"/>
  <c r="O71" i="43"/>
  <c r="O72" i="43" s="1"/>
  <c r="O73" i="43" s="1"/>
  <c r="N71" i="43"/>
  <c r="M71" i="43"/>
  <c r="L71" i="43"/>
  <c r="L72" i="43" s="1"/>
  <c r="L73" i="43" s="1"/>
  <c r="K71" i="43"/>
  <c r="K72" i="43" s="1"/>
  <c r="K73" i="43" s="1"/>
  <c r="J71" i="43"/>
  <c r="I71" i="43"/>
  <c r="H71" i="43"/>
  <c r="H72" i="43" s="1"/>
  <c r="H73" i="43" s="1"/>
  <c r="G71" i="43"/>
  <c r="G72" i="43" s="1"/>
  <c r="G73" i="43" s="1"/>
  <c r="F71" i="43"/>
  <c r="E71" i="43"/>
  <c r="D71" i="43"/>
  <c r="D72" i="43" s="1"/>
  <c r="D73" i="43" s="1"/>
  <c r="L64" i="43"/>
  <c r="R63" i="43"/>
  <c r="R64" i="43" s="1"/>
  <c r="R65" i="43" s="1"/>
  <c r="Q63" i="43"/>
  <c r="P63" i="43"/>
  <c r="P64" i="43" s="1"/>
  <c r="O63" i="43"/>
  <c r="N63" i="43"/>
  <c r="N64" i="43" s="1"/>
  <c r="N65" i="43" s="1"/>
  <c r="M63" i="43"/>
  <c r="L63" i="43"/>
  <c r="K63" i="43"/>
  <c r="J63" i="43"/>
  <c r="J64" i="43" s="1"/>
  <c r="J65" i="43" s="1"/>
  <c r="I63" i="43"/>
  <c r="H63" i="43"/>
  <c r="H64" i="43" s="1"/>
  <c r="G63" i="43"/>
  <c r="G64" i="43" s="1"/>
  <c r="G65" i="43" s="1"/>
  <c r="F63" i="43"/>
  <c r="F64" i="43" s="1"/>
  <c r="F65" i="43" s="1"/>
  <c r="E63" i="43"/>
  <c r="D63" i="43"/>
  <c r="D64" i="43" s="1"/>
  <c r="S14" i="43"/>
  <c r="A38" i="47" l="1"/>
  <c r="K64" i="43"/>
  <c r="K65" i="43" s="1"/>
  <c r="D65" i="43"/>
  <c r="H65" i="43"/>
  <c r="L65" i="43"/>
  <c r="P65" i="43"/>
  <c r="O64" i="43"/>
  <c r="O65" i="43" s="1"/>
  <c r="D89" i="43"/>
  <c r="L89" i="43"/>
  <c r="P89" i="43"/>
  <c r="H88" i="43"/>
  <c r="H89" i="43" s="1"/>
  <c r="D105" i="43"/>
  <c r="L105" i="43"/>
  <c r="P105" i="43"/>
  <c r="H104" i="43"/>
  <c r="H105" i="43" s="1"/>
  <c r="D112" i="43"/>
  <c r="D113" i="43" s="1"/>
  <c r="H112" i="43"/>
  <c r="H113" i="43" s="1"/>
  <c r="L112" i="43"/>
  <c r="L113" i="43" s="1"/>
  <c r="P112" i="43"/>
  <c r="P113" i="43" s="1"/>
  <c r="G113" i="43"/>
  <c r="K113" i="43"/>
  <c r="O113" i="43"/>
  <c r="E112" i="43"/>
  <c r="E113" i="43" s="1"/>
  <c r="I112" i="43"/>
  <c r="I113" i="43" s="1"/>
  <c r="M112" i="43"/>
  <c r="M113" i="43" s="1"/>
  <c r="Q112" i="43"/>
  <c r="Q113" i="43" s="1"/>
  <c r="F112" i="43"/>
  <c r="F113" i="43" s="1"/>
  <c r="J112" i="43"/>
  <c r="J113" i="43" s="1"/>
  <c r="N112" i="43"/>
  <c r="N113" i="43" s="1"/>
  <c r="R112" i="43"/>
  <c r="R113" i="43" s="1"/>
  <c r="E104" i="43"/>
  <c r="E105" i="43" s="1"/>
  <c r="I104" i="43"/>
  <c r="I105" i="43" s="1"/>
  <c r="M104" i="43"/>
  <c r="M105" i="43" s="1"/>
  <c r="Q104" i="43"/>
  <c r="Q105" i="43" s="1"/>
  <c r="F104" i="43"/>
  <c r="F105" i="43" s="1"/>
  <c r="J104" i="43"/>
  <c r="J105" i="43" s="1"/>
  <c r="N104" i="43"/>
  <c r="N105" i="43" s="1"/>
  <c r="R104" i="43"/>
  <c r="R105" i="43" s="1"/>
  <c r="I96" i="43"/>
  <c r="I97" i="43" s="1"/>
  <c r="M96" i="43"/>
  <c r="M97" i="43" s="1"/>
  <c r="F96" i="43"/>
  <c r="F97" i="43" s="1"/>
  <c r="J96" i="43"/>
  <c r="J97" i="43" s="1"/>
  <c r="N96" i="43"/>
  <c r="N97" i="43" s="1"/>
  <c r="R96" i="43"/>
  <c r="R97" i="43" s="1"/>
  <c r="E97" i="43"/>
  <c r="Q97" i="43"/>
  <c r="E88" i="43"/>
  <c r="E89" i="43" s="1"/>
  <c r="I88" i="43"/>
  <c r="I89" i="43" s="1"/>
  <c r="M88" i="43"/>
  <c r="M89" i="43" s="1"/>
  <c r="Q88" i="43"/>
  <c r="Q89" i="43" s="1"/>
  <c r="F88" i="43"/>
  <c r="F89" i="43" s="1"/>
  <c r="J88" i="43"/>
  <c r="J89" i="43" s="1"/>
  <c r="N88" i="43"/>
  <c r="N89" i="43" s="1"/>
  <c r="R88" i="43"/>
  <c r="R89" i="43" s="1"/>
  <c r="E80" i="43"/>
  <c r="E81" i="43" s="1"/>
  <c r="I80" i="43"/>
  <c r="I81" i="43" s="1"/>
  <c r="M80" i="43"/>
  <c r="M81" i="43" s="1"/>
  <c r="Q80" i="43"/>
  <c r="Q81" i="43" s="1"/>
  <c r="F80" i="43"/>
  <c r="F81" i="43" s="1"/>
  <c r="J80" i="43"/>
  <c r="J81" i="43" s="1"/>
  <c r="N80" i="43"/>
  <c r="N81" i="43" s="1"/>
  <c r="R80" i="43"/>
  <c r="R81" i="43" s="1"/>
  <c r="E72" i="43"/>
  <c r="E73" i="43" s="1"/>
  <c r="I72" i="43"/>
  <c r="I73" i="43" s="1"/>
  <c r="M72" i="43"/>
  <c r="M73" i="43" s="1"/>
  <c r="Q72" i="43"/>
  <c r="Q73" i="43" s="1"/>
  <c r="F72" i="43"/>
  <c r="F73" i="43" s="1"/>
  <c r="J72" i="43"/>
  <c r="J73" i="43" s="1"/>
  <c r="N72" i="43"/>
  <c r="N73" i="43" s="1"/>
  <c r="R72" i="43"/>
  <c r="R73" i="43" s="1"/>
  <c r="I65" i="43"/>
  <c r="E64" i="43"/>
  <c r="E65" i="43" s="1"/>
  <c r="I64" i="43"/>
  <c r="M64" i="43"/>
  <c r="M65" i="43" s="1"/>
  <c r="Q64" i="43"/>
  <c r="Q65" i="43" s="1"/>
  <c r="A45" i="47" l="1"/>
  <c r="R55" i="43"/>
  <c r="Q55" i="43"/>
  <c r="Q56" i="43" s="1"/>
  <c r="P55" i="43"/>
  <c r="P56" i="43" s="1"/>
  <c r="O55" i="43"/>
  <c r="O56" i="43" s="1"/>
  <c r="N55" i="43"/>
  <c r="N56" i="43" s="1"/>
  <c r="M55" i="43"/>
  <c r="M56" i="43" s="1"/>
  <c r="L55" i="43"/>
  <c r="L56" i="43" s="1"/>
  <c r="K55" i="43"/>
  <c r="K56" i="43" s="1"/>
  <c r="J55" i="43"/>
  <c r="I55" i="43"/>
  <c r="I56" i="43" s="1"/>
  <c r="H55" i="43"/>
  <c r="H56" i="43" s="1"/>
  <c r="G55" i="43"/>
  <c r="G56" i="43" s="1"/>
  <c r="F55" i="43"/>
  <c r="F56" i="43" s="1"/>
  <c r="E55" i="43"/>
  <c r="E56" i="43" s="1"/>
  <c r="D55" i="43"/>
  <c r="D56" i="43" s="1"/>
  <c r="A52" i="47" l="1"/>
  <c r="D57" i="43"/>
  <c r="H57" i="43"/>
  <c r="L57" i="43"/>
  <c r="P57" i="43"/>
  <c r="F57" i="43"/>
  <c r="N57" i="43"/>
  <c r="J56" i="43"/>
  <c r="J57" i="43" s="1"/>
  <c r="R56" i="43"/>
  <c r="R57" i="43" s="1"/>
  <c r="K57" i="43"/>
  <c r="G57" i="43"/>
  <c r="O57" i="43"/>
  <c r="E57" i="43"/>
  <c r="I57" i="43"/>
  <c r="M57" i="43"/>
  <c r="Q57" i="43"/>
  <c r="R47" i="43"/>
  <c r="Q47" i="43"/>
  <c r="P47" i="43"/>
  <c r="P48" i="43" s="1"/>
  <c r="O47" i="43"/>
  <c r="O48" i="43" s="1"/>
  <c r="O49" i="43" s="1"/>
  <c r="N47" i="43"/>
  <c r="M47" i="43"/>
  <c r="L47" i="43"/>
  <c r="K47" i="43"/>
  <c r="K48" i="43" s="1"/>
  <c r="K49" i="43" s="1"/>
  <c r="J47" i="43"/>
  <c r="I47" i="43"/>
  <c r="H47" i="43"/>
  <c r="G47" i="43"/>
  <c r="G48" i="43" s="1"/>
  <c r="G49" i="43" s="1"/>
  <c r="F47" i="43"/>
  <c r="E47" i="43"/>
  <c r="D47" i="43"/>
  <c r="C11" i="43"/>
  <c r="C12" i="43"/>
  <c r="C13" i="43"/>
  <c r="C14" i="43"/>
  <c r="C10" i="43"/>
  <c r="B13" i="44"/>
  <c r="B12" i="44"/>
  <c r="B11" i="44"/>
  <c r="B10" i="44"/>
  <c r="B9" i="44"/>
  <c r="B8" i="44"/>
  <c r="B7" i="44"/>
  <c r="B6" i="44"/>
  <c r="D2" i="44"/>
  <c r="D4" i="44" s="1"/>
  <c r="B2" i="44"/>
  <c r="B3" i="44" s="1"/>
  <c r="D1" i="44"/>
  <c r="D10" i="44" s="1"/>
  <c r="C1" i="44"/>
  <c r="C13" i="44" s="1"/>
  <c r="A59" i="47" l="1"/>
  <c r="A12" i="43"/>
  <c r="B12" i="43"/>
  <c r="B10" i="43"/>
  <c r="A10" i="43"/>
  <c r="B14" i="43"/>
  <c r="B15" i="43" s="1"/>
  <c r="B16" i="43" s="1"/>
  <c r="B17" i="43" s="1"/>
  <c r="A14" i="43"/>
  <c r="A15" i="43" s="1"/>
  <c r="A16" i="43" s="1"/>
  <c r="A17" i="43" s="1"/>
  <c r="D48" i="43"/>
  <c r="S47" i="43"/>
  <c r="B11" i="43"/>
  <c r="A11" i="43"/>
  <c r="A13" i="43"/>
  <c r="B13" i="43"/>
  <c r="C18" i="43"/>
  <c r="H48" i="43"/>
  <c r="H49" i="43" s="1"/>
  <c r="C21" i="43"/>
  <c r="C22" i="43"/>
  <c r="D49" i="43"/>
  <c r="C20" i="43"/>
  <c r="P49" i="43"/>
  <c r="C19" i="43"/>
  <c r="C26" i="43"/>
  <c r="L48" i="43"/>
  <c r="L49" i="43" s="1"/>
  <c r="E48" i="43"/>
  <c r="E49" i="43" s="1"/>
  <c r="I48" i="43"/>
  <c r="I49" i="43" s="1"/>
  <c r="M48" i="43"/>
  <c r="M49" i="43" s="1"/>
  <c r="Q48" i="43"/>
  <c r="Q49" i="43" s="1"/>
  <c r="F48" i="43"/>
  <c r="F49" i="43" s="1"/>
  <c r="J48" i="43"/>
  <c r="J49" i="43" s="1"/>
  <c r="N48" i="43"/>
  <c r="N49" i="43" s="1"/>
  <c r="R48" i="43"/>
  <c r="R49" i="43" s="1"/>
  <c r="D5" i="44"/>
  <c r="D9" i="44"/>
  <c r="D11" i="44"/>
  <c r="D13" i="44"/>
  <c r="D3" i="44"/>
  <c r="B4" i="44"/>
  <c r="D7" i="44"/>
  <c r="E1" i="44"/>
  <c r="C2" i="44"/>
  <c r="C6" i="44"/>
  <c r="C8" i="44"/>
  <c r="C10" i="44"/>
  <c r="C12" i="44"/>
  <c r="B5" i="44"/>
  <c r="D8" i="44"/>
  <c r="D12" i="44"/>
  <c r="D6" i="44"/>
  <c r="C7" i="44"/>
  <c r="C9" i="44"/>
  <c r="C11" i="44"/>
  <c r="A66" i="47" l="1"/>
  <c r="A21" i="43"/>
  <c r="B21" i="43"/>
  <c r="S48" i="43"/>
  <c r="A22" i="43"/>
  <c r="A23" i="43" s="1"/>
  <c r="A24" i="43" s="1"/>
  <c r="A25" i="43" s="1"/>
  <c r="B22" i="43"/>
  <c r="B23" i="43" s="1"/>
  <c r="B24" i="43" s="1"/>
  <c r="B25" i="43" s="1"/>
  <c r="B26" i="43"/>
  <c r="A26" i="43"/>
  <c r="A20" i="43"/>
  <c r="B20" i="43"/>
  <c r="A19" i="43"/>
  <c r="B19" i="43"/>
  <c r="S49" i="43"/>
  <c r="A18" i="43"/>
  <c r="B18" i="43"/>
  <c r="C29" i="43"/>
  <c r="C27" i="43"/>
  <c r="C28" i="43"/>
  <c r="C30" i="43"/>
  <c r="C34" i="43"/>
  <c r="E12" i="44"/>
  <c r="E10" i="44"/>
  <c r="E8" i="44"/>
  <c r="E6" i="44"/>
  <c r="E2" i="44"/>
  <c r="F1" i="44"/>
  <c r="E13" i="44"/>
  <c r="E11" i="44"/>
  <c r="E9" i="44"/>
  <c r="E7" i="44"/>
  <c r="C5" i="44"/>
  <c r="C3" i="44"/>
  <c r="C4" i="44"/>
  <c r="A73" i="47" l="1"/>
  <c r="B30" i="43"/>
  <c r="B31" i="43" s="1"/>
  <c r="B32" i="43" s="1"/>
  <c r="B33" i="43" s="1"/>
  <c r="A30" i="43"/>
  <c r="A31" i="43" s="1"/>
  <c r="A32" i="43" s="1"/>
  <c r="A33" i="43" s="1"/>
  <c r="A28" i="43"/>
  <c r="B28" i="43"/>
  <c r="A27" i="43"/>
  <c r="B27" i="43"/>
  <c r="A34" i="43"/>
  <c r="B34" i="43"/>
  <c r="B29" i="43"/>
  <c r="A29" i="43"/>
  <c r="C37" i="43"/>
  <c r="C36" i="43"/>
  <c r="C42" i="43"/>
  <c r="C38" i="43"/>
  <c r="C35" i="43"/>
  <c r="G1" i="44"/>
  <c r="F13" i="44"/>
  <c r="F11" i="44"/>
  <c r="F9" i="44"/>
  <c r="F7" i="44"/>
  <c r="F6" i="44"/>
  <c r="F12" i="44"/>
  <c r="F10" i="44"/>
  <c r="F8" i="44"/>
  <c r="F2" i="44"/>
  <c r="E4" i="44"/>
  <c r="E5" i="44"/>
  <c r="E3" i="44"/>
  <c r="A80" i="47" l="1"/>
  <c r="A38" i="43"/>
  <c r="A39" i="43" s="1"/>
  <c r="A40" i="43" s="1"/>
  <c r="A41" i="43" s="1"/>
  <c r="B38" i="43"/>
  <c r="B39" i="43" s="1"/>
  <c r="B40" i="43" s="1"/>
  <c r="B41" i="43" s="1"/>
  <c r="A42" i="43"/>
  <c r="B42" i="43"/>
  <c r="B36" i="43"/>
  <c r="A36" i="43"/>
  <c r="A35" i="43"/>
  <c r="B35" i="43"/>
  <c r="B37" i="43"/>
  <c r="A37" i="43"/>
  <c r="C45" i="43"/>
  <c r="C43" i="43"/>
  <c r="C50" i="43"/>
  <c r="C46" i="43"/>
  <c r="C44" i="43"/>
  <c r="F5" i="44"/>
  <c r="F3" i="44"/>
  <c r="F4" i="44"/>
  <c r="G13" i="44"/>
  <c r="G11" i="44"/>
  <c r="G9" i="44"/>
  <c r="G7" i="44"/>
  <c r="G12" i="44"/>
  <c r="G10" i="44"/>
  <c r="G8" i="44"/>
  <c r="G6" i="44"/>
  <c r="G2" i="44"/>
  <c r="H1" i="44"/>
  <c r="B44" i="43" l="1"/>
  <c r="A44" i="43"/>
  <c r="A45" i="43"/>
  <c r="B45" i="43"/>
  <c r="A46" i="43"/>
  <c r="A47" i="43" s="1"/>
  <c r="A48" i="43" s="1"/>
  <c r="A49" i="43" s="1"/>
  <c r="B46" i="43"/>
  <c r="B47" i="43" s="1"/>
  <c r="B48" i="43" s="1"/>
  <c r="B49" i="43" s="1"/>
  <c r="A43" i="43"/>
  <c r="B43" i="43"/>
  <c r="A50" i="43"/>
  <c r="B50" i="43"/>
  <c r="C58" i="43"/>
  <c r="C53" i="43"/>
  <c r="C54" i="43"/>
  <c r="C51" i="43"/>
  <c r="C52" i="43"/>
  <c r="G5" i="44"/>
  <c r="G3" i="44"/>
  <c r="G4" i="44"/>
  <c r="H10" i="44"/>
  <c r="H6" i="44"/>
  <c r="H12" i="44"/>
  <c r="H8" i="44"/>
  <c r="H2" i="44"/>
  <c r="I1" i="44"/>
  <c r="H13" i="44"/>
  <c r="H11" i="44"/>
  <c r="H9" i="44"/>
  <c r="H7" i="44"/>
  <c r="B54" i="43" l="1"/>
  <c r="B55" i="43" s="1"/>
  <c r="B56" i="43" s="1"/>
  <c r="B57" i="43" s="1"/>
  <c r="A54" i="43"/>
  <c r="A55" i="43" s="1"/>
  <c r="A56" i="43" s="1"/>
  <c r="A57" i="43" s="1"/>
  <c r="C62" i="43"/>
  <c r="A52" i="43"/>
  <c r="B52" i="43"/>
  <c r="C60" i="43"/>
  <c r="B58" i="43"/>
  <c r="A58" i="43"/>
  <c r="C66" i="43"/>
  <c r="B51" i="43"/>
  <c r="A51" i="43"/>
  <c r="C59" i="43"/>
  <c r="A53" i="43"/>
  <c r="B53" i="43"/>
  <c r="C61" i="43"/>
  <c r="H4" i="44"/>
  <c r="H5" i="44"/>
  <c r="H3" i="44"/>
  <c r="I12" i="44"/>
  <c r="I10" i="44"/>
  <c r="I8" i="44"/>
  <c r="I6" i="44"/>
  <c r="I2" i="44"/>
  <c r="I13" i="44"/>
  <c r="I11" i="44"/>
  <c r="I9" i="44"/>
  <c r="I7" i="44"/>
  <c r="J1" i="44"/>
  <c r="B62" i="43" l="1"/>
  <c r="B63" i="43" s="1"/>
  <c r="B64" i="43" s="1"/>
  <c r="B65" i="43" s="1"/>
  <c r="A62" i="43"/>
  <c r="A63" i="43" s="1"/>
  <c r="A64" i="43" s="1"/>
  <c r="A65" i="43" s="1"/>
  <c r="C70" i="43"/>
  <c r="A61" i="43"/>
  <c r="B61" i="43"/>
  <c r="C69" i="43"/>
  <c r="A60" i="43"/>
  <c r="B60" i="43"/>
  <c r="C68" i="43"/>
  <c r="A59" i="43"/>
  <c r="B59" i="43"/>
  <c r="C67" i="43"/>
  <c r="A66" i="43"/>
  <c r="B66" i="43"/>
  <c r="C74" i="43"/>
  <c r="I4" i="44"/>
  <c r="I5" i="44"/>
  <c r="I3" i="44"/>
  <c r="K1" i="44"/>
  <c r="J9" i="44"/>
  <c r="J13" i="44"/>
  <c r="J11" i="44"/>
  <c r="J7" i="44"/>
  <c r="J10" i="44"/>
  <c r="J2" i="44"/>
  <c r="J12" i="44"/>
  <c r="J8" i="44"/>
  <c r="J6" i="44"/>
  <c r="A70" i="43" l="1"/>
  <c r="A71" i="43" s="1"/>
  <c r="A72" i="43" s="1"/>
  <c r="A73" i="43" s="1"/>
  <c r="B70" i="43"/>
  <c r="B71" i="43" s="1"/>
  <c r="B72" i="43" s="1"/>
  <c r="B73" i="43" s="1"/>
  <c r="C78" i="43"/>
  <c r="B68" i="43"/>
  <c r="A68" i="43"/>
  <c r="C76" i="43"/>
  <c r="A67" i="43"/>
  <c r="B67" i="43"/>
  <c r="C75" i="43"/>
  <c r="A74" i="43"/>
  <c r="B74" i="43"/>
  <c r="C82" i="43"/>
  <c r="B69" i="43"/>
  <c r="A69" i="43"/>
  <c r="C77" i="43"/>
  <c r="K13" i="44"/>
  <c r="K11" i="44"/>
  <c r="K9" i="44"/>
  <c r="K7" i="44"/>
  <c r="K12" i="44"/>
  <c r="K10" i="44"/>
  <c r="K8" i="44"/>
  <c r="K6" i="44"/>
  <c r="K2" i="44"/>
  <c r="J5" i="44"/>
  <c r="J3" i="44"/>
  <c r="J4" i="44"/>
  <c r="A77" i="43" l="1"/>
  <c r="B77" i="43"/>
  <c r="C85" i="43"/>
  <c r="B76" i="43"/>
  <c r="A76" i="43"/>
  <c r="C84" i="43"/>
  <c r="A82" i="43"/>
  <c r="B82" i="43"/>
  <c r="C90" i="43"/>
  <c r="B75" i="43"/>
  <c r="A75" i="43"/>
  <c r="C83" i="43"/>
  <c r="A78" i="43"/>
  <c r="A79" i="43" s="1"/>
  <c r="A80" i="43" s="1"/>
  <c r="A81" i="43" s="1"/>
  <c r="B78" i="43"/>
  <c r="B79" i="43" s="1"/>
  <c r="B80" i="43" s="1"/>
  <c r="B81" i="43" s="1"/>
  <c r="C86" i="43"/>
  <c r="K5" i="44"/>
  <c r="K3" i="44"/>
  <c r="K4" i="44"/>
  <c r="B83" i="43" l="1"/>
  <c r="A83" i="43"/>
  <c r="C91" i="43"/>
  <c r="A84" i="43"/>
  <c r="B84" i="43"/>
  <c r="C92" i="43"/>
  <c r="B86" i="43"/>
  <c r="B87" i="43" s="1"/>
  <c r="B88" i="43" s="1"/>
  <c r="B89" i="43" s="1"/>
  <c r="A86" i="43"/>
  <c r="A87" i="43" s="1"/>
  <c r="A88" i="43" s="1"/>
  <c r="A89" i="43" s="1"/>
  <c r="C94" i="43"/>
  <c r="A85" i="43"/>
  <c r="B85" i="43"/>
  <c r="C93" i="43"/>
  <c r="B90" i="43"/>
  <c r="A90" i="43"/>
  <c r="C98" i="43"/>
  <c r="R39" i="43"/>
  <c r="Q39" i="43"/>
  <c r="Q40" i="43" s="1"/>
  <c r="P39" i="43"/>
  <c r="P40" i="43" s="1"/>
  <c r="P41" i="43" s="1"/>
  <c r="O39" i="43"/>
  <c r="O40" i="43" s="1"/>
  <c r="O41" i="43" s="1"/>
  <c r="N39" i="43"/>
  <c r="M39" i="43"/>
  <c r="L39" i="43"/>
  <c r="L40" i="43" s="1"/>
  <c r="L41" i="43" s="1"/>
  <c r="K39" i="43"/>
  <c r="K40" i="43" s="1"/>
  <c r="K41" i="43" s="1"/>
  <c r="J39" i="43"/>
  <c r="I39" i="43"/>
  <c r="H39" i="43"/>
  <c r="H40" i="43" s="1"/>
  <c r="H41" i="43" s="1"/>
  <c r="G39" i="43"/>
  <c r="G40" i="43" s="1"/>
  <c r="G41" i="43" s="1"/>
  <c r="F39" i="43"/>
  <c r="E39" i="43"/>
  <c r="D39" i="43"/>
  <c r="R31" i="43"/>
  <c r="Q31" i="43"/>
  <c r="P31" i="43"/>
  <c r="P32" i="43" s="1"/>
  <c r="O31" i="43"/>
  <c r="O32" i="43" s="1"/>
  <c r="O33" i="43" s="1"/>
  <c r="N31" i="43"/>
  <c r="M31" i="43"/>
  <c r="L31" i="43"/>
  <c r="L32" i="43" s="1"/>
  <c r="K31" i="43"/>
  <c r="J31" i="43"/>
  <c r="I31" i="43"/>
  <c r="H31" i="43"/>
  <c r="H32" i="43" s="1"/>
  <c r="G31" i="43"/>
  <c r="G32" i="43" s="1"/>
  <c r="F31" i="43"/>
  <c r="E31" i="43"/>
  <c r="D31" i="43"/>
  <c r="R23" i="43"/>
  <c r="Q23" i="43"/>
  <c r="P23" i="43"/>
  <c r="O23" i="43"/>
  <c r="O24" i="43" s="1"/>
  <c r="O25" i="43" s="1"/>
  <c r="N23" i="43"/>
  <c r="M23" i="43"/>
  <c r="L23" i="43"/>
  <c r="L24" i="43" s="1"/>
  <c r="K23" i="43"/>
  <c r="K24" i="43" s="1"/>
  <c r="K25" i="43" s="1"/>
  <c r="J23" i="43"/>
  <c r="I23" i="43"/>
  <c r="H23" i="43"/>
  <c r="G23" i="43"/>
  <c r="G24" i="43" s="1"/>
  <c r="G25" i="43" s="1"/>
  <c r="F23" i="43"/>
  <c r="E23" i="43"/>
  <c r="D23" i="43"/>
  <c r="R15" i="43"/>
  <c r="Q15" i="43"/>
  <c r="P15" i="43"/>
  <c r="P16" i="43" s="1"/>
  <c r="O15" i="43"/>
  <c r="O16" i="43" s="1"/>
  <c r="O17" i="43" s="1"/>
  <c r="N15" i="43"/>
  <c r="M15" i="43"/>
  <c r="L15" i="43"/>
  <c r="K15" i="43"/>
  <c r="K16" i="43" s="1"/>
  <c r="K17" i="43" s="1"/>
  <c r="J15" i="43"/>
  <c r="I15" i="43"/>
  <c r="H15" i="43"/>
  <c r="G15" i="43"/>
  <c r="G16" i="43" s="1"/>
  <c r="G17" i="43" s="1"/>
  <c r="F15" i="43"/>
  <c r="E15" i="43"/>
  <c r="D15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G8" i="43"/>
  <c r="G9" i="43" s="1"/>
  <c r="D7" i="43"/>
  <c r="B93" i="43" l="1"/>
  <c r="A93" i="43"/>
  <c r="C101" i="43"/>
  <c r="R8" i="43"/>
  <c r="R9" i="43" s="1"/>
  <c r="F8" i="43"/>
  <c r="F9" i="43" s="1"/>
  <c r="D40" i="43"/>
  <c r="S39" i="43"/>
  <c r="A91" i="43"/>
  <c r="B91" i="43"/>
  <c r="C99" i="43"/>
  <c r="N8" i="43"/>
  <c r="N9" i="43" s="1"/>
  <c r="D32" i="43"/>
  <c r="D33" i="43" s="1"/>
  <c r="S31" i="43"/>
  <c r="Q8" i="43"/>
  <c r="Q9" i="43" s="1"/>
  <c r="M8" i="43"/>
  <c r="I8" i="43"/>
  <c r="I9" i="43" s="1"/>
  <c r="S23" i="43"/>
  <c r="S7" i="43"/>
  <c r="P8" i="43"/>
  <c r="P9" i="43" s="1"/>
  <c r="L8" i="43"/>
  <c r="L9" i="43" s="1"/>
  <c r="H8" i="43"/>
  <c r="H9" i="43" s="1"/>
  <c r="D16" i="43"/>
  <c r="S15" i="43"/>
  <c r="A98" i="43"/>
  <c r="B98" i="43"/>
  <c r="C106" i="43"/>
  <c r="K8" i="43"/>
  <c r="K9" i="43" s="1"/>
  <c r="B94" i="43"/>
  <c r="B95" i="43" s="1"/>
  <c r="B96" i="43" s="1"/>
  <c r="B97" i="43" s="1"/>
  <c r="A94" i="43"/>
  <c r="A95" i="43" s="1"/>
  <c r="A96" i="43" s="1"/>
  <c r="A97" i="43" s="1"/>
  <c r="C102" i="43"/>
  <c r="A92" i="43"/>
  <c r="B92" i="43"/>
  <c r="C100" i="43"/>
  <c r="J8" i="43"/>
  <c r="J9" i="43" s="1"/>
  <c r="O8" i="43"/>
  <c r="O9" i="43" s="1"/>
  <c r="M9" i="43"/>
  <c r="G33" i="43"/>
  <c r="D17" i="43"/>
  <c r="P17" i="43"/>
  <c r="H16" i="43"/>
  <c r="H17" i="43" s="1"/>
  <c r="K32" i="43"/>
  <c r="K33" i="43" s="1"/>
  <c r="E8" i="43"/>
  <c r="E9" i="43" s="1"/>
  <c r="L16" i="43"/>
  <c r="L17" i="43" s="1"/>
  <c r="P24" i="43"/>
  <c r="P25" i="43" s="1"/>
  <c r="L25" i="43"/>
  <c r="H24" i="43"/>
  <c r="H25" i="43" s="1"/>
  <c r="D24" i="43"/>
  <c r="H33" i="43"/>
  <c r="L33" i="43"/>
  <c r="P33" i="43"/>
  <c r="D8" i="43"/>
  <c r="E40" i="43"/>
  <c r="E41" i="43" s="1"/>
  <c r="I40" i="43"/>
  <c r="I41" i="43" s="1"/>
  <c r="M40" i="43"/>
  <c r="M41" i="43" s="1"/>
  <c r="F40" i="43"/>
  <c r="F41" i="43" s="1"/>
  <c r="J40" i="43"/>
  <c r="J41" i="43" s="1"/>
  <c r="N40" i="43"/>
  <c r="N41" i="43" s="1"/>
  <c r="R40" i="43"/>
  <c r="R41" i="43" s="1"/>
  <c r="Q41" i="43"/>
  <c r="E32" i="43"/>
  <c r="E33" i="43" s="1"/>
  <c r="I32" i="43"/>
  <c r="I33" i="43" s="1"/>
  <c r="M32" i="43"/>
  <c r="M33" i="43" s="1"/>
  <c r="Q32" i="43"/>
  <c r="Q33" i="43" s="1"/>
  <c r="F32" i="43"/>
  <c r="F33" i="43" s="1"/>
  <c r="J32" i="43"/>
  <c r="J33" i="43" s="1"/>
  <c r="N32" i="43"/>
  <c r="N33" i="43" s="1"/>
  <c r="R32" i="43"/>
  <c r="R33" i="43" s="1"/>
  <c r="E24" i="43"/>
  <c r="E25" i="43" s="1"/>
  <c r="I24" i="43"/>
  <c r="I25" i="43" s="1"/>
  <c r="M24" i="43"/>
  <c r="M25" i="43" s="1"/>
  <c r="Q24" i="43"/>
  <c r="Q25" i="43" s="1"/>
  <c r="F24" i="43"/>
  <c r="F25" i="43" s="1"/>
  <c r="J24" i="43"/>
  <c r="J25" i="43" s="1"/>
  <c r="N24" i="43"/>
  <c r="N25" i="43" s="1"/>
  <c r="R24" i="43"/>
  <c r="R25" i="43" s="1"/>
  <c r="E16" i="43"/>
  <c r="E17" i="43" s="1"/>
  <c r="I16" i="43"/>
  <c r="I17" i="43" s="1"/>
  <c r="M16" i="43"/>
  <c r="M17" i="43" s="1"/>
  <c r="Q16" i="43"/>
  <c r="Q17" i="43" s="1"/>
  <c r="F16" i="43"/>
  <c r="F17" i="43" s="1"/>
  <c r="J16" i="43"/>
  <c r="J17" i="43" s="1"/>
  <c r="N16" i="43"/>
  <c r="N17" i="43" s="1"/>
  <c r="R16" i="43"/>
  <c r="R17" i="43" s="1"/>
  <c r="S32" i="43" l="1"/>
  <c r="A99" i="43"/>
  <c r="B99" i="43"/>
  <c r="C107" i="43"/>
  <c r="D9" i="43"/>
  <c r="S9" i="43" s="1"/>
  <c r="S8" i="43"/>
  <c r="S33" i="43"/>
  <c r="D41" i="43"/>
  <c r="S41" i="43" s="1"/>
  <c r="S40" i="43"/>
  <c r="B101" i="43"/>
  <c r="A101" i="43"/>
  <c r="C109" i="43"/>
  <c r="B100" i="43"/>
  <c r="A100" i="43"/>
  <c r="C108" i="43"/>
  <c r="D25" i="43"/>
  <c r="S25" i="43" s="1"/>
  <c r="S24" i="43"/>
  <c r="A102" i="43"/>
  <c r="A103" i="43" s="1"/>
  <c r="A104" i="43" s="1"/>
  <c r="A105" i="43" s="1"/>
  <c r="B102" i="43"/>
  <c r="B103" i="43" s="1"/>
  <c r="B104" i="43" s="1"/>
  <c r="B105" i="43" s="1"/>
  <c r="C110" i="43"/>
  <c r="A106" i="43"/>
  <c r="B106" i="43"/>
  <c r="S16" i="43"/>
  <c r="A110" i="43" l="1"/>
  <c r="A111" i="43" s="1"/>
  <c r="A112" i="43" s="1"/>
  <c r="A113" i="43" s="1"/>
  <c r="B110" i="43"/>
  <c r="B111" i="43" s="1"/>
  <c r="B112" i="43" s="1"/>
  <c r="B113" i="43" s="1"/>
  <c r="A107" i="43"/>
  <c r="B107" i="43"/>
  <c r="B108" i="43"/>
  <c r="A108" i="43"/>
  <c r="F56" i="46" s="1"/>
  <c r="A109" i="43"/>
  <c r="B109" i="43"/>
  <c r="H58" i="46" l="1"/>
  <c r="N51" i="46"/>
  <c r="H40" i="47"/>
  <c r="M40" i="47"/>
  <c r="F81" i="47"/>
  <c r="I52" i="46"/>
  <c r="F71" i="46"/>
  <c r="E79" i="47"/>
  <c r="Q57" i="46"/>
  <c r="G19" i="46"/>
  <c r="P66" i="46"/>
  <c r="M45" i="46"/>
  <c r="J45" i="46"/>
  <c r="R56" i="46"/>
  <c r="P32" i="46"/>
  <c r="O36" i="46"/>
  <c r="M30" i="47"/>
  <c r="G59" i="47"/>
  <c r="L44" i="47"/>
  <c r="P60" i="47"/>
  <c r="G17" i="47"/>
  <c r="N78" i="46"/>
  <c r="L73" i="47"/>
  <c r="J58" i="47"/>
  <c r="J71" i="47"/>
  <c r="H79" i="47"/>
  <c r="N77" i="47"/>
  <c r="F46" i="46"/>
  <c r="E44" i="47"/>
  <c r="M54" i="46"/>
  <c r="I70" i="47"/>
  <c r="R54" i="46"/>
  <c r="M73" i="47"/>
  <c r="E81" i="47"/>
  <c r="Q44" i="47"/>
  <c r="P86" i="47"/>
  <c r="D73" i="46"/>
  <c r="K43" i="46"/>
  <c r="D43" i="46"/>
  <c r="D51" i="47"/>
  <c r="I28" i="47"/>
  <c r="M84" i="46"/>
  <c r="N82" i="47"/>
  <c r="P79" i="47"/>
  <c r="P46" i="46"/>
  <c r="I10" i="47"/>
  <c r="K64" i="47"/>
  <c r="K77" i="47"/>
  <c r="N30" i="47"/>
  <c r="N26" i="46"/>
  <c r="M42" i="47"/>
  <c r="O54" i="47"/>
  <c r="J66" i="46"/>
  <c r="N58" i="47"/>
  <c r="I56" i="47"/>
  <c r="I63" i="46"/>
  <c r="O70" i="47"/>
  <c r="P68" i="47"/>
  <c r="O80" i="46"/>
  <c r="O68" i="46"/>
  <c r="O64" i="46"/>
  <c r="E86" i="47"/>
  <c r="O53" i="47"/>
  <c r="G45" i="46"/>
  <c r="M26" i="47"/>
  <c r="M77" i="47"/>
  <c r="H80" i="46"/>
  <c r="N37" i="46"/>
  <c r="M31" i="46"/>
  <c r="D42" i="46"/>
  <c r="K78" i="46"/>
  <c r="H51" i="47"/>
  <c r="L52" i="47"/>
  <c r="Q11" i="47"/>
  <c r="H85" i="47"/>
  <c r="J82" i="47"/>
  <c r="G78" i="46"/>
  <c r="M33" i="46"/>
  <c r="Q67" i="46"/>
  <c r="H57" i="46"/>
  <c r="L35" i="47"/>
  <c r="G36" i="46"/>
  <c r="K80" i="46"/>
  <c r="H36" i="47"/>
  <c r="I65" i="47"/>
  <c r="D80" i="46"/>
  <c r="E67" i="47"/>
  <c r="M75" i="46"/>
  <c r="J52" i="46"/>
  <c r="F19" i="46"/>
  <c r="M58" i="47"/>
  <c r="L5" i="46"/>
  <c r="D23" i="47"/>
  <c r="J8" i="47"/>
  <c r="E78" i="47"/>
  <c r="R31" i="47"/>
  <c r="F71" i="47"/>
  <c r="G43" i="46"/>
  <c r="J15" i="47"/>
  <c r="Q68" i="47"/>
  <c r="L47" i="46"/>
  <c r="Q78" i="46"/>
  <c r="E61" i="47"/>
  <c r="J31" i="47"/>
  <c r="G51" i="47"/>
  <c r="K57" i="47"/>
  <c r="Q42" i="47"/>
  <c r="I35" i="46"/>
  <c r="F24" i="47"/>
  <c r="M73" i="46"/>
  <c r="I36" i="46"/>
  <c r="I25" i="47"/>
  <c r="L24" i="47"/>
  <c r="Q24" i="46"/>
  <c r="F40" i="47"/>
  <c r="K53" i="46"/>
  <c r="O24" i="47"/>
  <c r="H33" i="46"/>
  <c r="D37" i="47"/>
  <c r="I82" i="46"/>
  <c r="K65" i="47"/>
  <c r="G68" i="47"/>
  <c r="N54" i="47"/>
  <c r="M81" i="47"/>
  <c r="G43" i="47"/>
  <c r="H8" i="47"/>
  <c r="G35" i="46"/>
  <c r="O28" i="46"/>
  <c r="D67" i="46"/>
  <c r="D37" i="46"/>
  <c r="L84" i="47"/>
  <c r="M66" i="47"/>
  <c r="O72" i="47"/>
  <c r="J53" i="47"/>
  <c r="J5" i="47"/>
  <c r="K32" i="47"/>
  <c r="K9" i="47"/>
  <c r="H39" i="47"/>
  <c r="E73" i="47"/>
  <c r="F64" i="47"/>
  <c r="H71" i="46"/>
  <c r="I3" i="47"/>
  <c r="I75" i="47"/>
  <c r="D30" i="46"/>
  <c r="N28" i="47"/>
  <c r="P74" i="47"/>
  <c r="P77" i="47"/>
  <c r="H82" i="47"/>
  <c r="P40" i="47"/>
  <c r="R52" i="47"/>
  <c r="Q32" i="47"/>
  <c r="M21" i="47"/>
  <c r="H35" i="46"/>
  <c r="P44" i="46"/>
  <c r="E85" i="46"/>
  <c r="M45" i="47"/>
  <c r="F37" i="46"/>
  <c r="E68" i="47"/>
  <c r="K84" i="47"/>
  <c r="G56" i="46"/>
  <c r="P31" i="46"/>
  <c r="M75" i="47"/>
  <c r="N32" i="47"/>
  <c r="M32" i="47"/>
  <c r="I28" i="46"/>
  <c r="L75" i="47"/>
  <c r="K81" i="46"/>
  <c r="N60" i="47"/>
  <c r="H81" i="47"/>
  <c r="I70" i="46"/>
  <c r="J37" i="46"/>
  <c r="Q81" i="47"/>
  <c r="N64" i="46"/>
  <c r="H33" i="47"/>
  <c r="P45" i="47"/>
  <c r="J80" i="46"/>
  <c r="E28" i="47"/>
  <c r="E46" i="46"/>
  <c r="J44" i="46"/>
  <c r="K25" i="46"/>
  <c r="J82" i="46"/>
  <c r="L24" i="46"/>
  <c r="J60" i="46"/>
  <c r="M66" i="46"/>
  <c r="L4" i="47"/>
  <c r="M72" i="47"/>
  <c r="R12" i="46"/>
  <c r="G31" i="47"/>
  <c r="M78" i="46"/>
  <c r="M39" i="47"/>
  <c r="R61" i="46"/>
  <c r="K4" i="47"/>
  <c r="L44" i="46"/>
  <c r="N38" i="47"/>
  <c r="P85" i="46"/>
  <c r="N72" i="47"/>
  <c r="L23" i="47"/>
  <c r="O49" i="46"/>
  <c r="I77" i="46"/>
  <c r="N5" i="46"/>
  <c r="D54" i="46"/>
  <c r="D25" i="46"/>
  <c r="G63" i="46"/>
  <c r="H63" i="46"/>
  <c r="R46" i="47"/>
  <c r="G51" i="46"/>
  <c r="H45" i="47"/>
  <c r="N81" i="47"/>
  <c r="O58" i="46"/>
  <c r="I7" i="47"/>
  <c r="G75" i="47"/>
  <c r="D84" i="46"/>
  <c r="H68" i="47"/>
  <c r="D39" i="47"/>
  <c r="I59" i="47"/>
  <c r="J85" i="46"/>
  <c r="K42" i="47"/>
  <c r="P74" i="46"/>
  <c r="D8" i="47"/>
  <c r="I73" i="46"/>
  <c r="N33" i="47"/>
  <c r="P32" i="47"/>
  <c r="K36" i="46"/>
  <c r="K45" i="47"/>
  <c r="J63" i="46"/>
  <c r="R60" i="46"/>
  <c r="E5" i="46"/>
  <c r="M9" i="47"/>
  <c r="I52" i="47"/>
  <c r="N5" i="47"/>
  <c r="D73" i="47"/>
  <c r="P35" i="47"/>
  <c r="L53" i="46"/>
  <c r="M46" i="46"/>
  <c r="N47" i="46"/>
  <c r="J67" i="47"/>
  <c r="D53" i="46"/>
  <c r="N79" i="46"/>
  <c r="E75" i="47"/>
  <c r="G45" i="47"/>
  <c r="K47" i="46"/>
  <c r="E56" i="47"/>
  <c r="G26" i="46"/>
  <c r="K79" i="47"/>
  <c r="P23" i="47"/>
  <c r="E50" i="47"/>
  <c r="J33" i="47"/>
  <c r="R17" i="47"/>
  <c r="F26" i="46"/>
  <c r="D78" i="46"/>
  <c r="L64" i="47"/>
  <c r="I45" i="47"/>
  <c r="R51" i="47"/>
  <c r="O25" i="47"/>
  <c r="F49" i="47"/>
  <c r="Q51" i="46"/>
  <c r="Q36" i="47"/>
  <c r="J16" i="47"/>
  <c r="Q19" i="46"/>
  <c r="H67" i="47"/>
  <c r="E72" i="46"/>
  <c r="J43" i="46"/>
  <c r="E50" i="46"/>
  <c r="I25" i="46"/>
  <c r="P82" i="47"/>
  <c r="H35" i="47"/>
  <c r="K63" i="46"/>
  <c r="F40" i="46"/>
  <c r="Q64" i="46"/>
  <c r="F52" i="46"/>
  <c r="E21" i="47"/>
  <c r="I12" i="46"/>
  <c r="I75" i="46"/>
  <c r="I35" i="47"/>
  <c r="N15" i="47"/>
  <c r="L54" i="46"/>
  <c r="N81" i="46"/>
  <c r="H56" i="46"/>
  <c r="K54" i="46"/>
  <c r="J39" i="47"/>
  <c r="G81" i="47"/>
  <c r="F77" i="47"/>
  <c r="R10" i="47"/>
  <c r="K67" i="47"/>
  <c r="R58" i="46"/>
  <c r="G44" i="46"/>
  <c r="O79" i="46"/>
  <c r="H46" i="46"/>
  <c r="F32" i="46"/>
  <c r="J52" i="47"/>
  <c r="J59" i="46"/>
  <c r="R56" i="47"/>
  <c r="E65" i="46"/>
  <c r="D80" i="47"/>
  <c r="E40" i="46"/>
  <c r="G86" i="46"/>
  <c r="O38" i="46"/>
  <c r="I49" i="46"/>
  <c r="K46" i="46"/>
  <c r="R65" i="46"/>
  <c r="G59" i="46"/>
  <c r="D18" i="47"/>
  <c r="F86" i="47"/>
  <c r="N77" i="46"/>
  <c r="N19" i="46"/>
  <c r="P73" i="46"/>
  <c r="H37" i="47"/>
  <c r="E60" i="47"/>
  <c r="F35" i="47"/>
  <c r="G25" i="47"/>
  <c r="L78" i="46"/>
  <c r="E30" i="47"/>
  <c r="H28" i="47"/>
  <c r="G65" i="46"/>
  <c r="E68" i="46"/>
  <c r="J65" i="47"/>
  <c r="R24" i="46"/>
  <c r="H53" i="46"/>
  <c r="P43" i="47"/>
  <c r="D66" i="47"/>
  <c r="H45" i="46"/>
  <c r="R47" i="47"/>
  <c r="N56" i="46"/>
  <c r="I31" i="46"/>
  <c r="E26" i="47"/>
  <c r="M53" i="47"/>
  <c r="K44" i="46"/>
  <c r="L79" i="47"/>
  <c r="G46" i="46"/>
  <c r="N3" i="47"/>
  <c r="E45" i="46"/>
  <c r="J19" i="47"/>
  <c r="F39" i="46"/>
  <c r="Q52" i="47"/>
  <c r="J77" i="46"/>
  <c r="O60" i="46"/>
  <c r="L67" i="46"/>
  <c r="M50" i="46"/>
  <c r="K33" i="47"/>
  <c r="E75" i="46"/>
  <c r="H49" i="46"/>
  <c r="F52" i="47"/>
  <c r="J73" i="47"/>
  <c r="R31" i="46"/>
  <c r="E64" i="47"/>
  <c r="P51" i="47"/>
  <c r="I29" i="47"/>
  <c r="J28" i="46"/>
  <c r="M5" i="47"/>
  <c r="Q59" i="47"/>
  <c r="Q18" i="47"/>
  <c r="G80" i="47"/>
  <c r="D78" i="47"/>
  <c r="E85" i="47"/>
  <c r="P5" i="46"/>
  <c r="D35" i="46"/>
  <c r="J77" i="47"/>
  <c r="R8" i="47"/>
  <c r="F65" i="47"/>
  <c r="O19" i="47"/>
  <c r="Q25" i="46"/>
  <c r="L33" i="47"/>
  <c r="P28" i="47"/>
  <c r="F29" i="47"/>
  <c r="I46" i="47"/>
  <c r="O81" i="47"/>
  <c r="P82" i="46"/>
  <c r="G70" i="47"/>
  <c r="H50" i="46"/>
  <c r="E15" i="47"/>
  <c r="O65" i="47"/>
  <c r="R43" i="47"/>
  <c r="G72" i="46"/>
  <c r="H38" i="46"/>
  <c r="L18" i="47"/>
  <c r="I38" i="47"/>
  <c r="G38" i="46"/>
  <c r="F57" i="46"/>
  <c r="I59" i="46"/>
  <c r="O60" i="47"/>
  <c r="G30" i="46"/>
  <c r="L60" i="47"/>
  <c r="O26" i="46"/>
  <c r="L84" i="46"/>
  <c r="P35" i="46"/>
  <c r="D67" i="47"/>
  <c r="F79" i="47"/>
  <c r="L25" i="47"/>
  <c r="D64" i="46"/>
  <c r="N80" i="46"/>
  <c r="I51" i="46"/>
  <c r="R60" i="47"/>
  <c r="J75" i="46"/>
  <c r="L78" i="47"/>
  <c r="Q36" i="46"/>
  <c r="F68" i="47"/>
  <c r="R85" i="47"/>
  <c r="G29" i="46"/>
  <c r="Q33" i="46"/>
  <c r="G54" i="47"/>
  <c r="M72" i="46"/>
  <c r="H67" i="46"/>
  <c r="D65" i="46"/>
  <c r="N40" i="46"/>
  <c r="F50" i="47"/>
  <c r="H52" i="46"/>
  <c r="O51" i="47"/>
  <c r="Q26" i="46"/>
  <c r="E78" i="46"/>
  <c r="O9" i="47"/>
  <c r="D50" i="46"/>
  <c r="H86" i="46"/>
  <c r="Q85" i="47"/>
  <c r="P26" i="46"/>
  <c r="O7" i="47"/>
  <c r="P71" i="46"/>
  <c r="E19" i="47"/>
  <c r="P50" i="47"/>
  <c r="G57" i="46"/>
  <c r="F11" i="47"/>
  <c r="P38" i="47"/>
  <c r="G50" i="47"/>
  <c r="O73" i="46"/>
  <c r="H52" i="47"/>
  <c r="R33" i="46"/>
  <c r="R70" i="47"/>
  <c r="Q61" i="47"/>
  <c r="H29" i="46"/>
  <c r="J29" i="46"/>
  <c r="F28" i="47"/>
  <c r="M24" i="47"/>
  <c r="K16" i="47"/>
  <c r="R40" i="46"/>
  <c r="L28" i="46"/>
  <c r="D82" i="47"/>
  <c r="N8" i="47"/>
  <c r="M36" i="47"/>
  <c r="R57" i="47"/>
  <c r="O19" i="46"/>
  <c r="R63" i="47"/>
  <c r="E59" i="46"/>
  <c r="F44" i="47"/>
  <c r="J32" i="47"/>
  <c r="Q73" i="47"/>
  <c r="E82" i="47"/>
  <c r="D77" i="47"/>
  <c r="I80" i="47"/>
  <c r="O3" i="47"/>
  <c r="G73" i="47"/>
  <c r="G36" i="47"/>
  <c r="E73" i="46"/>
  <c r="E17" i="47"/>
  <c r="K29" i="47"/>
  <c r="P49" i="46"/>
  <c r="G84" i="47"/>
  <c r="J26" i="47"/>
  <c r="I18" i="47"/>
  <c r="O59" i="46"/>
  <c r="F50" i="46"/>
  <c r="O46" i="46"/>
  <c r="E13" i="47"/>
  <c r="K13" i="47"/>
  <c r="N41" i="46"/>
  <c r="J69" i="46"/>
  <c r="Q34" i="46"/>
  <c r="N55" i="46"/>
  <c r="R76" i="46"/>
  <c r="J6" i="47"/>
  <c r="Q48" i="46"/>
  <c r="E6" i="47"/>
  <c r="E62" i="46"/>
  <c r="E55" i="46"/>
  <c r="O34" i="46"/>
  <c r="E34" i="46"/>
  <c r="N48" i="46"/>
  <c r="O6" i="47"/>
  <c r="D6" i="47"/>
  <c r="J76" i="46"/>
  <c r="G55" i="46"/>
  <c r="P69" i="46"/>
  <c r="J48" i="46"/>
  <c r="N76" i="46"/>
  <c r="H41" i="46"/>
  <c r="L6" i="47"/>
  <c r="G13" i="47"/>
  <c r="Q13" i="47"/>
  <c r="D27" i="46"/>
  <c r="I34" i="46"/>
  <c r="R34" i="46"/>
  <c r="R48" i="46"/>
  <c r="D13" i="47"/>
  <c r="K6" i="47"/>
  <c r="K62" i="46"/>
  <c r="Q41" i="46"/>
  <c r="G76" i="46"/>
  <c r="P27" i="46"/>
  <c r="K41" i="46"/>
  <c r="L27" i="46"/>
  <c r="F6" i="47"/>
  <c r="M6" i="47"/>
  <c r="F41" i="46"/>
  <c r="J62" i="46"/>
  <c r="R83" i="46"/>
  <c r="E76" i="46"/>
  <c r="I55" i="46"/>
  <c r="Q62" i="46"/>
  <c r="P6" i="47"/>
  <c r="K27" i="46"/>
  <c r="D55" i="46"/>
  <c r="O55" i="46"/>
  <c r="K76" i="46"/>
  <c r="N13" i="47"/>
  <c r="H62" i="46"/>
  <c r="R6" i="47"/>
  <c r="H34" i="46"/>
  <c r="F55" i="46"/>
  <c r="M69" i="46"/>
  <c r="E41" i="46"/>
  <c r="L83" i="46"/>
  <c r="K48" i="46"/>
  <c r="Q27" i="46"/>
  <c r="L13" i="47"/>
  <c r="H69" i="46"/>
  <c r="K83" i="46"/>
  <c r="E69" i="46"/>
  <c r="G34" i="46"/>
  <c r="I13" i="47"/>
  <c r="H83" i="46"/>
  <c r="J41" i="46"/>
  <c r="O62" i="46"/>
  <c r="P13" i="47"/>
  <c r="M83" i="46"/>
  <c r="F34" i="46"/>
  <c r="O41" i="46"/>
  <c r="G69" i="46"/>
  <c r="F76" i="46"/>
  <c r="D41" i="46"/>
  <c r="I41" i="46"/>
  <c r="E83" i="46"/>
  <c r="D48" i="46"/>
  <c r="H55" i="46"/>
  <c r="N27" i="46"/>
  <c r="R13" i="47"/>
  <c r="P41" i="46"/>
  <c r="D69" i="46"/>
  <c r="I83" i="46"/>
  <c r="R41" i="46"/>
  <c r="P55" i="46"/>
  <c r="R27" i="46"/>
  <c r="D76" i="46"/>
  <c r="K34" i="46"/>
  <c r="J83" i="46"/>
  <c r="H13" i="47"/>
  <c r="F13" i="47"/>
  <c r="P83" i="46"/>
  <c r="L62" i="46"/>
  <c r="J13" i="47"/>
  <c r="I6" i="47"/>
  <c r="H48" i="46"/>
  <c r="L76" i="46"/>
  <c r="G27" i="46"/>
  <c r="I76" i="46"/>
  <c r="D62" i="46"/>
  <c r="R69" i="46"/>
  <c r="O83" i="46"/>
  <c r="N69" i="46"/>
  <c r="H27" i="46"/>
  <c r="M27" i="46"/>
  <c r="I62" i="46"/>
  <c r="I27" i="46"/>
  <c r="L34" i="46"/>
  <c r="M34" i="46"/>
  <c r="N34" i="46"/>
  <c r="L41" i="46"/>
  <c r="O48" i="46"/>
  <c r="G41" i="46"/>
  <c r="M76" i="46"/>
  <c r="Q55" i="46"/>
  <c r="P62" i="46"/>
  <c r="L55" i="46"/>
  <c r="J34" i="46"/>
  <c r="J55" i="46"/>
  <c r="L69" i="46"/>
  <c r="H76" i="46"/>
  <c r="M48" i="46"/>
  <c r="N62" i="46"/>
  <c r="K55" i="46"/>
  <c r="Q83" i="46"/>
  <c r="E27" i="46"/>
  <c r="P76" i="46"/>
  <c r="O69" i="46"/>
  <c r="O76" i="46"/>
  <c r="I48" i="46"/>
  <c r="F69" i="46"/>
  <c r="M55" i="46"/>
  <c r="F27" i="46"/>
  <c r="Q76" i="46"/>
  <c r="G83" i="46"/>
  <c r="N83" i="46"/>
  <c r="Q6" i="47"/>
  <c r="M41" i="46"/>
  <c r="J27" i="46"/>
  <c r="G6" i="47"/>
  <c r="R55" i="46"/>
  <c r="F48" i="46"/>
  <c r="G48" i="46"/>
  <c r="D83" i="46"/>
  <c r="G62" i="46"/>
  <c r="R62" i="46"/>
  <c r="O27" i="46"/>
  <c r="D34" i="46"/>
  <c r="L48" i="46"/>
  <c r="F83" i="46"/>
  <c r="M62" i="46"/>
  <c r="M13" i="47"/>
  <c r="N6" i="47"/>
  <c r="I69" i="46"/>
  <c r="E48" i="46"/>
  <c r="P48" i="46"/>
  <c r="Q69" i="46"/>
  <c r="F62" i="46"/>
  <c r="H6" i="47"/>
  <c r="K69" i="46"/>
  <c r="O13" i="47"/>
  <c r="P34" i="46"/>
  <c r="Q20" i="47"/>
  <c r="R20" i="47"/>
  <c r="J20" i="47"/>
  <c r="K20" i="47"/>
  <c r="D20" i="47"/>
  <c r="L20" i="47"/>
  <c r="O20" i="47"/>
  <c r="F20" i="47"/>
  <c r="I20" i="47"/>
  <c r="M20" i="47"/>
  <c r="G20" i="47"/>
  <c r="P20" i="47"/>
  <c r="E20" i="47"/>
  <c r="H20" i="47"/>
  <c r="N20" i="47"/>
  <c r="I55" i="47"/>
  <c r="N48" i="47"/>
  <c r="Q55" i="47"/>
  <c r="H55" i="47"/>
  <c r="D27" i="47"/>
  <c r="Q41" i="47"/>
  <c r="L27" i="47"/>
  <c r="M34" i="47"/>
  <c r="H48" i="47"/>
  <c r="G27" i="47"/>
  <c r="E41" i="47"/>
  <c r="L34" i="47"/>
  <c r="E55" i="47"/>
  <c r="L41" i="47"/>
  <c r="O55" i="47"/>
  <c r="F34" i="47"/>
  <c r="H41" i="47"/>
  <c r="R34" i="47"/>
  <c r="Q34" i="47"/>
  <c r="G34" i="47"/>
  <c r="M55" i="47"/>
  <c r="D34" i="47"/>
  <c r="R41" i="47"/>
  <c r="P55" i="47"/>
  <c r="G41" i="47"/>
  <c r="N41" i="47"/>
  <c r="G48" i="47"/>
  <c r="P41" i="47"/>
  <c r="F41" i="47"/>
  <c r="E27" i="47"/>
  <c r="K27" i="47"/>
  <c r="P34" i="47"/>
  <c r="I48" i="47"/>
  <c r="D55" i="47"/>
  <c r="Q27" i="47"/>
  <c r="F48" i="47"/>
  <c r="I27" i="47"/>
  <c r="J34" i="47"/>
  <c r="N27" i="47"/>
  <c r="N34" i="47"/>
  <c r="H27" i="47"/>
  <c r="P27" i="47"/>
  <c r="E34" i="47"/>
  <c r="O41" i="47"/>
  <c r="M41" i="47"/>
  <c r="R55" i="47"/>
  <c r="K55" i="47"/>
  <c r="O48" i="47"/>
  <c r="R27" i="47"/>
  <c r="D41" i="47"/>
  <c r="F27" i="47"/>
  <c r="K41" i="47"/>
  <c r="L55" i="47"/>
  <c r="I34" i="47"/>
  <c r="J48" i="47"/>
  <c r="J27" i="47"/>
  <c r="N55" i="47"/>
  <c r="G55" i="47"/>
  <c r="F55" i="47"/>
  <c r="O27" i="47"/>
  <c r="I41" i="47"/>
  <c r="R48" i="47"/>
  <c r="K48" i="47"/>
  <c r="M27" i="47"/>
  <c r="J55" i="47"/>
  <c r="M48" i="47"/>
  <c r="J41" i="47"/>
  <c r="E48" i="47"/>
  <c r="H34" i="47"/>
  <c r="P48" i="47"/>
  <c r="K34" i="47"/>
  <c r="D48" i="47"/>
  <c r="O34" i="47"/>
  <c r="Q48" i="47"/>
  <c r="L48" i="47"/>
  <c r="O62" i="47"/>
  <c r="M62" i="47"/>
  <c r="L62" i="47"/>
  <c r="G62" i="47"/>
  <c r="R62" i="47"/>
  <c r="D62" i="47"/>
  <c r="J62" i="47"/>
  <c r="E62" i="47"/>
  <c r="N62" i="47"/>
  <c r="Q62" i="47"/>
  <c r="I62" i="47"/>
  <c r="F62" i="47"/>
  <c r="H62" i="47"/>
  <c r="K62" i="47"/>
  <c r="P62" i="47"/>
  <c r="K69" i="47"/>
  <c r="N69" i="47"/>
  <c r="M69" i="47"/>
  <c r="I69" i="47"/>
  <c r="J69" i="47"/>
  <c r="Q69" i="47"/>
  <c r="P69" i="47"/>
  <c r="H69" i="47"/>
  <c r="E69" i="47"/>
  <c r="G69" i="47"/>
  <c r="D69" i="47"/>
  <c r="F69" i="47"/>
  <c r="R69" i="47"/>
  <c r="L69" i="47"/>
  <c r="O69" i="47"/>
  <c r="E76" i="47"/>
  <c r="N76" i="47"/>
  <c r="O76" i="47"/>
  <c r="G76" i="47"/>
  <c r="P76" i="47"/>
  <c r="L76" i="47"/>
  <c r="M76" i="47"/>
  <c r="Q76" i="47"/>
  <c r="H76" i="47"/>
  <c r="F76" i="47"/>
  <c r="K76" i="47"/>
  <c r="R76" i="47"/>
  <c r="I76" i="47"/>
  <c r="J76" i="47"/>
  <c r="D76" i="47"/>
  <c r="N83" i="47"/>
  <c r="F83" i="47"/>
  <c r="D83" i="47"/>
  <c r="O83" i="47"/>
  <c r="K83" i="47"/>
  <c r="J83" i="47"/>
  <c r="H83" i="47"/>
  <c r="L83" i="47"/>
  <c r="Q83" i="47"/>
  <c r="I83" i="47"/>
  <c r="E83" i="47"/>
  <c r="M83" i="47"/>
  <c r="R83" i="47"/>
  <c r="G83" i="47"/>
  <c r="P83" i="47"/>
  <c r="G10" i="47"/>
  <c r="I74" i="46"/>
  <c r="N21" i="47"/>
  <c r="D75" i="46"/>
  <c r="H81" i="46"/>
  <c r="P17" i="47"/>
  <c r="E86" i="46"/>
  <c r="N75" i="47"/>
  <c r="J86" i="47"/>
  <c r="F75" i="46"/>
  <c r="I9" i="47"/>
  <c r="Q40" i="47"/>
  <c r="L59" i="46"/>
  <c r="R15" i="47"/>
  <c r="J30" i="47"/>
  <c r="O18" i="47"/>
  <c r="M59" i="47"/>
  <c r="E63" i="47"/>
  <c r="N49" i="46"/>
  <c r="J79" i="46"/>
  <c r="I72" i="46"/>
  <c r="P40" i="46"/>
  <c r="Q35" i="46"/>
  <c r="L36" i="46"/>
  <c r="P33" i="46"/>
  <c r="I51" i="47"/>
  <c r="J57" i="47"/>
  <c r="O66" i="47"/>
  <c r="D39" i="46"/>
  <c r="K31" i="47"/>
  <c r="L58" i="46"/>
  <c r="L51" i="46"/>
  <c r="F53" i="47"/>
  <c r="I79" i="47"/>
  <c r="O81" i="46"/>
  <c r="D86" i="47"/>
  <c r="H4" i="47"/>
  <c r="L38" i="46"/>
  <c r="J70" i="47"/>
  <c r="K38" i="47"/>
  <c r="R79" i="47"/>
  <c r="D49" i="47"/>
  <c r="N61" i="46"/>
  <c r="K75" i="47"/>
  <c r="E51" i="47"/>
  <c r="E52" i="47"/>
  <c r="J42" i="47"/>
  <c r="K43" i="47"/>
  <c r="H60" i="47"/>
  <c r="N61" i="47"/>
  <c r="O4" i="47"/>
  <c r="P57" i="46"/>
  <c r="P15" i="47"/>
  <c r="O32" i="46"/>
  <c r="D75" i="47"/>
  <c r="O47" i="46"/>
  <c r="E42" i="46"/>
  <c r="P63" i="47"/>
  <c r="Q19" i="47"/>
  <c r="J47" i="46"/>
  <c r="Q39" i="47"/>
  <c r="I42" i="46"/>
  <c r="J44" i="47"/>
  <c r="Q50" i="46"/>
  <c r="Q85" i="46"/>
  <c r="R19" i="46"/>
  <c r="F61" i="46"/>
  <c r="Q22" i="47"/>
  <c r="D19" i="46"/>
  <c r="H54" i="47"/>
  <c r="M77" i="46"/>
  <c r="R74" i="47"/>
  <c r="J74" i="46"/>
  <c r="O82" i="47"/>
  <c r="N42" i="46"/>
  <c r="J4" i="47"/>
  <c r="F49" i="46"/>
  <c r="G38" i="47"/>
  <c r="E51" i="46"/>
  <c r="I24" i="46"/>
  <c r="R47" i="46"/>
  <c r="F25" i="46"/>
  <c r="O39" i="47"/>
  <c r="O85" i="47"/>
  <c r="J31" i="46"/>
  <c r="L43" i="46"/>
  <c r="J50" i="46"/>
  <c r="I33" i="46"/>
  <c r="H64" i="47"/>
  <c r="Q54" i="47"/>
  <c r="P50" i="46"/>
  <c r="R52" i="46"/>
  <c r="F47" i="46"/>
  <c r="P59" i="46"/>
  <c r="L32" i="47"/>
  <c r="J32" i="46"/>
  <c r="M35" i="47"/>
  <c r="P38" i="46"/>
  <c r="J54" i="47"/>
  <c r="K24" i="47"/>
  <c r="E38" i="46"/>
  <c r="M70" i="47"/>
  <c r="Q45" i="47"/>
  <c r="M79" i="47"/>
  <c r="N22" i="47"/>
  <c r="Q5" i="46"/>
  <c r="E24" i="46"/>
  <c r="K59" i="46"/>
  <c r="I54" i="47"/>
  <c r="L49" i="47"/>
  <c r="L15" i="47"/>
  <c r="L82" i="46"/>
  <c r="I14" i="47"/>
  <c r="D70" i="47"/>
  <c r="J58" i="46"/>
  <c r="Q65" i="46"/>
  <c r="I42" i="47"/>
  <c r="K10" i="47"/>
  <c r="Q46" i="46"/>
  <c r="R78" i="46"/>
  <c r="E4" i="47"/>
  <c r="M37" i="47"/>
  <c r="L56" i="47"/>
  <c r="K68" i="47"/>
  <c r="L66" i="47"/>
  <c r="O68" i="47"/>
  <c r="K5" i="47"/>
  <c r="H43" i="46"/>
  <c r="N31" i="46"/>
  <c r="N35" i="47"/>
  <c r="I8" i="47"/>
  <c r="F77" i="46"/>
  <c r="P84" i="46"/>
  <c r="F22" i="47"/>
  <c r="L39" i="46"/>
  <c r="G49" i="47"/>
  <c r="M19" i="46"/>
  <c r="Q66" i="46"/>
  <c r="I71" i="46"/>
  <c r="H29" i="47"/>
  <c r="H75" i="46"/>
  <c r="J51" i="46"/>
  <c r="G64" i="46"/>
  <c r="L81" i="46"/>
  <c r="F14" i="47"/>
  <c r="L85" i="47"/>
  <c r="I44" i="46"/>
  <c r="L63" i="47"/>
  <c r="I57" i="47"/>
  <c r="H72" i="47"/>
  <c r="J54" i="46"/>
  <c r="D71" i="47"/>
  <c r="P64" i="46"/>
  <c r="K61" i="46"/>
  <c r="L17" i="47"/>
  <c r="I64" i="47"/>
  <c r="D33" i="46"/>
  <c r="D74" i="47"/>
  <c r="E72" i="47"/>
  <c r="K14" i="47"/>
  <c r="R73" i="46"/>
  <c r="D59" i="47"/>
  <c r="K56" i="47"/>
  <c r="G64" i="47"/>
  <c r="P44" i="47"/>
  <c r="J71" i="46"/>
  <c r="J38" i="47"/>
  <c r="R32" i="46"/>
  <c r="K72" i="46"/>
  <c r="H50" i="47"/>
  <c r="R68" i="47"/>
  <c r="O43" i="47"/>
  <c r="P4" i="47"/>
  <c r="N12" i="47"/>
  <c r="R32" i="47"/>
  <c r="J26" i="46"/>
  <c r="O56" i="46"/>
  <c r="L57" i="47"/>
  <c r="E10" i="47"/>
  <c r="F63" i="47"/>
  <c r="F29" i="46"/>
  <c r="H59" i="47"/>
  <c r="N44" i="47"/>
  <c r="F43" i="46"/>
  <c r="J81" i="46"/>
  <c r="E23" i="47"/>
  <c r="R7" i="47"/>
  <c r="Q57" i="47"/>
  <c r="G71" i="46"/>
  <c r="O31" i="46"/>
  <c r="E63" i="46"/>
  <c r="K73" i="46"/>
  <c r="L14" i="47"/>
  <c r="N10" i="47"/>
  <c r="D58" i="47"/>
  <c r="K28" i="46"/>
  <c r="G40" i="47"/>
  <c r="N66" i="46"/>
  <c r="P84" i="47"/>
  <c r="M53" i="46"/>
  <c r="N42" i="47"/>
  <c r="L29" i="46"/>
  <c r="P39" i="46"/>
  <c r="L22" i="47"/>
  <c r="D4" i="47"/>
  <c r="R5" i="47"/>
  <c r="J84" i="47"/>
  <c r="N26" i="47"/>
  <c r="F66" i="47"/>
  <c r="F16" i="47"/>
  <c r="K35" i="46"/>
  <c r="K40" i="46"/>
  <c r="Q82" i="46"/>
  <c r="N46" i="46"/>
  <c r="R25" i="46"/>
  <c r="N51" i="47"/>
  <c r="R37" i="46"/>
  <c r="L65" i="47"/>
  <c r="E25" i="47"/>
  <c r="N86" i="46"/>
  <c r="Q51" i="47"/>
  <c r="O75" i="47"/>
  <c r="K26" i="46"/>
  <c r="F46" i="47"/>
  <c r="K28" i="47"/>
  <c r="G16" i="47"/>
  <c r="D50" i="47"/>
  <c r="M33" i="47"/>
  <c r="Q78" i="47"/>
  <c r="F37" i="47"/>
  <c r="F44" i="46"/>
  <c r="K59" i="47"/>
  <c r="R24" i="47"/>
  <c r="K49" i="47"/>
  <c r="N73" i="47"/>
  <c r="D72" i="46"/>
  <c r="K19" i="46"/>
  <c r="J68" i="46"/>
  <c r="J36" i="46"/>
  <c r="L40" i="47"/>
  <c r="F3" i="47"/>
  <c r="K70" i="46"/>
  <c r="P14" i="47"/>
  <c r="E29" i="46"/>
  <c r="L45" i="47"/>
  <c r="K30" i="47"/>
  <c r="E32" i="46"/>
  <c r="J24" i="46"/>
  <c r="L68" i="46"/>
  <c r="R36" i="46"/>
  <c r="M5" i="46"/>
  <c r="K37" i="46"/>
  <c r="I50" i="46"/>
  <c r="L60" i="46"/>
  <c r="J64" i="46"/>
  <c r="H31" i="46"/>
  <c r="J12" i="47"/>
  <c r="L71" i="46"/>
  <c r="N53" i="46"/>
  <c r="P37" i="47"/>
  <c r="N52" i="46"/>
  <c r="F65" i="46"/>
  <c r="F73" i="46"/>
  <c r="F84" i="46"/>
  <c r="Q63" i="47"/>
  <c r="P66" i="47"/>
  <c r="D26" i="46"/>
  <c r="D12" i="46"/>
  <c r="L56" i="46"/>
  <c r="E82" i="46"/>
  <c r="P12" i="47"/>
  <c r="L72" i="47"/>
  <c r="Q31" i="46"/>
  <c r="G11" i="47"/>
  <c r="D3" i="47"/>
  <c r="H56" i="47"/>
  <c r="H66" i="46"/>
  <c r="M29" i="47"/>
  <c r="J46" i="46"/>
  <c r="F9" i="47"/>
  <c r="M7" i="47"/>
  <c r="O42" i="46"/>
  <c r="L12" i="47"/>
  <c r="J74" i="47"/>
  <c r="L37" i="46"/>
  <c r="H65" i="47"/>
  <c r="R59" i="47"/>
  <c r="K22" i="47"/>
  <c r="H26" i="46"/>
  <c r="Q58" i="46"/>
  <c r="O17" i="47"/>
  <c r="Q70" i="46"/>
  <c r="Q73" i="46"/>
  <c r="P60" i="46"/>
  <c r="J57" i="46"/>
  <c r="N57" i="46"/>
  <c r="M86" i="46"/>
  <c r="K78" i="47"/>
  <c r="O75" i="46"/>
  <c r="M80" i="46"/>
  <c r="I32" i="46"/>
  <c r="J53" i="46"/>
  <c r="M78" i="47"/>
  <c r="E81" i="46"/>
  <c r="G26" i="47"/>
  <c r="Q81" i="46"/>
  <c r="G44" i="47"/>
  <c r="G32" i="47"/>
  <c r="D46" i="46"/>
  <c r="N67" i="46"/>
  <c r="N45" i="47"/>
  <c r="I84" i="46"/>
  <c r="M68" i="47"/>
  <c r="E71" i="47"/>
  <c r="P25" i="47"/>
  <c r="J18" i="47"/>
  <c r="O52" i="47"/>
  <c r="E49" i="46"/>
  <c r="N74" i="46"/>
  <c r="R72" i="46"/>
  <c r="D79" i="46"/>
  <c r="Q38" i="46"/>
  <c r="Q3" i="47"/>
  <c r="I78" i="47"/>
  <c r="P24" i="46"/>
  <c r="I85" i="46"/>
  <c r="E43" i="46"/>
  <c r="K56" i="46"/>
  <c r="G37" i="47"/>
  <c r="I60" i="47"/>
  <c r="E84" i="46"/>
  <c r="I26" i="47"/>
  <c r="M38" i="47"/>
  <c r="J10" i="47"/>
  <c r="O45" i="47"/>
  <c r="K77" i="46"/>
  <c r="Q45" i="46"/>
  <c r="O49" i="47"/>
  <c r="J63" i="47"/>
  <c r="D56" i="47"/>
  <c r="D31" i="46"/>
  <c r="I68" i="47"/>
  <c r="D57" i="46"/>
  <c r="D26" i="47"/>
  <c r="D61" i="47"/>
  <c r="Q40" i="46"/>
  <c r="F67" i="47"/>
  <c r="O86" i="47"/>
  <c r="E24" i="47"/>
  <c r="J30" i="46"/>
  <c r="R63" i="46"/>
  <c r="I58" i="46"/>
  <c r="I54" i="46"/>
  <c r="I65" i="46"/>
  <c r="J81" i="47"/>
  <c r="Q7" i="47"/>
  <c r="L66" i="46"/>
  <c r="H7" i="47"/>
  <c r="I16" i="47"/>
  <c r="M8" i="47"/>
  <c r="F43" i="47"/>
  <c r="D59" i="46"/>
  <c r="F74" i="46"/>
  <c r="M18" i="47"/>
  <c r="J61" i="47"/>
  <c r="P49" i="47"/>
  <c r="L86" i="46"/>
  <c r="F68" i="46"/>
  <c r="I43" i="47"/>
  <c r="D14" i="47"/>
  <c r="R81" i="47"/>
  <c r="H39" i="46"/>
  <c r="I81" i="47"/>
  <c r="D36" i="47"/>
  <c r="G39" i="46"/>
  <c r="O57" i="47"/>
  <c r="O40" i="46"/>
  <c r="P81" i="47"/>
  <c r="E64" i="46"/>
  <c r="L79" i="46"/>
  <c r="N68" i="46"/>
  <c r="F74" i="47"/>
  <c r="O36" i="47"/>
  <c r="O38" i="47"/>
  <c r="P30" i="47"/>
  <c r="L38" i="47"/>
  <c r="L50" i="46"/>
  <c r="H30" i="47"/>
  <c r="M3" i="47"/>
  <c r="J66" i="47"/>
  <c r="H16" i="47"/>
  <c r="H84" i="47"/>
  <c r="M28" i="47"/>
  <c r="M85" i="47"/>
  <c r="G46" i="47"/>
  <c r="R38" i="47"/>
  <c r="O22" i="47"/>
  <c r="O52" i="46"/>
  <c r="O53" i="46"/>
  <c r="I24" i="47"/>
  <c r="J45" i="47"/>
  <c r="Q29" i="46"/>
  <c r="O57" i="46"/>
  <c r="F79" i="46"/>
  <c r="G31" i="46"/>
  <c r="F12" i="47"/>
  <c r="H82" i="46"/>
  <c r="M22" i="47"/>
  <c r="Q8" i="47"/>
  <c r="I53" i="46"/>
  <c r="K82" i="47"/>
  <c r="G72" i="47"/>
  <c r="D33" i="47"/>
  <c r="O21" i="47"/>
  <c r="G58" i="46"/>
  <c r="J23" i="47"/>
  <c r="D54" i="47"/>
  <c r="R18" i="47"/>
  <c r="H49" i="47"/>
  <c r="N65" i="46"/>
  <c r="H79" i="46"/>
  <c r="M17" i="47"/>
  <c r="I21" i="47"/>
  <c r="H84" i="46"/>
  <c r="L58" i="47"/>
  <c r="N75" i="46"/>
  <c r="G52" i="46"/>
  <c r="R61" i="47"/>
  <c r="Q43" i="47"/>
  <c r="M56" i="47"/>
  <c r="Q56" i="46"/>
  <c r="M42" i="46"/>
  <c r="R42" i="46"/>
  <c r="K29" i="46"/>
  <c r="J22" i="47"/>
  <c r="Q80" i="46"/>
  <c r="K64" i="46"/>
  <c r="K71" i="47"/>
  <c r="J7" i="47"/>
  <c r="L30" i="46"/>
  <c r="N56" i="47"/>
  <c r="P68" i="46"/>
  <c r="K86" i="47"/>
  <c r="H25" i="47"/>
  <c r="N4" i="47"/>
  <c r="K12" i="46"/>
  <c r="N65" i="47"/>
  <c r="I72" i="47"/>
  <c r="D44" i="46"/>
  <c r="G75" i="46"/>
  <c r="L37" i="47"/>
  <c r="P70" i="46"/>
  <c r="E44" i="46"/>
  <c r="E29" i="47"/>
  <c r="P16" i="47"/>
  <c r="L70" i="47"/>
  <c r="N23" i="47"/>
  <c r="H71" i="47"/>
  <c r="G60" i="47"/>
  <c r="F45" i="47"/>
  <c r="R49" i="46"/>
  <c r="K24" i="46"/>
  <c r="M82" i="47"/>
  <c r="R78" i="47"/>
  <c r="Q37" i="47"/>
  <c r="H37" i="46"/>
  <c r="O29" i="47"/>
  <c r="R71" i="46"/>
  <c r="M12" i="47"/>
  <c r="I17" i="47"/>
  <c r="P36" i="46"/>
  <c r="K54" i="47"/>
  <c r="M14" i="47"/>
  <c r="O10" i="47"/>
  <c r="L68" i="47"/>
  <c r="M86" i="47"/>
  <c r="L63" i="46"/>
  <c r="E43" i="47"/>
  <c r="P58" i="46"/>
  <c r="P47" i="47"/>
  <c r="I53" i="47"/>
  <c r="G42" i="46"/>
  <c r="N71" i="46"/>
  <c r="N11" i="47"/>
  <c r="E84" i="47"/>
  <c r="D57" i="47"/>
  <c r="L42" i="46"/>
  <c r="J35" i="46"/>
  <c r="F4" i="47"/>
  <c r="F67" i="46"/>
  <c r="K19" i="47"/>
  <c r="H59" i="46"/>
  <c r="I31" i="47"/>
  <c r="P61" i="46"/>
  <c r="J5" i="46"/>
  <c r="R82" i="46"/>
  <c r="P61" i="47"/>
  <c r="H72" i="46"/>
  <c r="I47" i="47"/>
  <c r="R37" i="47"/>
  <c r="N19" i="47"/>
  <c r="K58" i="47"/>
  <c r="H5" i="46"/>
  <c r="J14" i="47"/>
  <c r="F30" i="47"/>
  <c r="L29" i="47"/>
  <c r="P73" i="47"/>
  <c r="M65" i="47"/>
  <c r="G68" i="46"/>
  <c r="L21" i="47"/>
  <c r="R39" i="46"/>
  <c r="O44" i="46"/>
  <c r="J80" i="47"/>
  <c r="L70" i="46"/>
  <c r="G63" i="47"/>
  <c r="F53" i="46"/>
  <c r="G79" i="47"/>
  <c r="H10" i="47"/>
  <c r="I60" i="46"/>
  <c r="E45" i="47"/>
  <c r="Q79" i="46"/>
  <c r="L28" i="47"/>
  <c r="O40" i="47"/>
  <c r="Q43" i="46"/>
  <c r="F58" i="46"/>
  <c r="M28" i="46"/>
  <c r="G49" i="46"/>
  <c r="G9" i="47"/>
  <c r="L46" i="47"/>
  <c r="O30" i="46"/>
  <c r="I64" i="46"/>
  <c r="K61" i="47"/>
  <c r="K51" i="47"/>
  <c r="K35" i="47"/>
  <c r="M35" i="46"/>
  <c r="M71" i="46"/>
  <c r="P10" i="47"/>
  <c r="H42" i="47"/>
  <c r="R82" i="47"/>
  <c r="L72" i="46"/>
  <c r="P56" i="47"/>
  <c r="M44" i="46"/>
  <c r="I71" i="47"/>
  <c r="F59" i="47"/>
  <c r="O8" i="47"/>
  <c r="K51" i="46"/>
  <c r="H46" i="47"/>
  <c r="H12" i="47"/>
  <c r="K18" i="47"/>
  <c r="M80" i="47"/>
  <c r="I39" i="47"/>
  <c r="K85" i="47"/>
  <c r="K3" i="47"/>
  <c r="F80" i="46"/>
  <c r="Q74" i="46"/>
  <c r="L86" i="47"/>
  <c r="R44" i="47"/>
  <c r="J78" i="46"/>
  <c r="E36" i="47"/>
  <c r="P21" i="47"/>
  <c r="D28" i="46"/>
  <c r="I67" i="46"/>
  <c r="M50" i="47"/>
  <c r="Q60" i="46"/>
  <c r="O63" i="47"/>
  <c r="L80" i="47"/>
  <c r="M65" i="46"/>
  <c r="E16" i="47"/>
  <c r="Q25" i="47"/>
  <c r="N73" i="46"/>
  <c r="F64" i="46"/>
  <c r="J79" i="47"/>
  <c r="J68" i="47"/>
  <c r="D5" i="47"/>
  <c r="Q49" i="46"/>
  <c r="E53" i="46"/>
  <c r="P79" i="46"/>
  <c r="F85" i="46"/>
  <c r="P47" i="46"/>
  <c r="Q50" i="47"/>
  <c r="F59" i="46"/>
  <c r="D53" i="47"/>
  <c r="E40" i="47"/>
  <c r="F82" i="46"/>
  <c r="D40" i="46"/>
  <c r="E77" i="47"/>
  <c r="O74" i="47"/>
  <c r="H58" i="47"/>
  <c r="H32" i="46"/>
  <c r="M57" i="47"/>
  <c r="O74" i="46"/>
  <c r="E28" i="46"/>
  <c r="L46" i="46"/>
  <c r="H31" i="47"/>
  <c r="F80" i="47"/>
  <c r="D72" i="47"/>
  <c r="O26" i="47"/>
  <c r="D77" i="46"/>
  <c r="O84" i="46"/>
  <c r="O78" i="46"/>
  <c r="N7" i="47"/>
  <c r="L25" i="46"/>
  <c r="D61" i="46"/>
  <c r="O82" i="46"/>
  <c r="I80" i="46"/>
  <c r="M64" i="46"/>
  <c r="P70" i="47"/>
  <c r="K23" i="47"/>
  <c r="N17" i="47"/>
  <c r="F72" i="47"/>
  <c r="Q44" i="46"/>
  <c r="L64" i="46"/>
  <c r="O77" i="47"/>
  <c r="M74" i="47"/>
  <c r="N63" i="46"/>
  <c r="G67" i="47"/>
  <c r="M82" i="46"/>
  <c r="K21" i="47"/>
  <c r="D16" i="47"/>
  <c r="E65" i="47"/>
  <c r="M30" i="46"/>
  <c r="K39" i="47"/>
  <c r="D68" i="47"/>
  <c r="O39" i="46"/>
  <c r="J25" i="47"/>
  <c r="I68" i="46"/>
  <c r="D7" i="47"/>
  <c r="D47" i="46"/>
  <c r="D74" i="46"/>
  <c r="Q15" i="47"/>
  <c r="N74" i="47"/>
  <c r="L3" i="47"/>
  <c r="P7" i="47"/>
  <c r="E66" i="47"/>
  <c r="D63" i="47"/>
  <c r="Q63" i="46"/>
  <c r="M29" i="46"/>
  <c r="H51" i="46"/>
  <c r="I73" i="47"/>
  <c r="Q38" i="47"/>
  <c r="R22" i="47"/>
  <c r="K65" i="46"/>
  <c r="N39" i="47"/>
  <c r="Q80" i="47"/>
  <c r="F85" i="47"/>
  <c r="Q70" i="47"/>
  <c r="O51" i="46"/>
  <c r="I40" i="46"/>
  <c r="M43" i="47"/>
  <c r="O71" i="46"/>
  <c r="P42" i="46"/>
  <c r="E46" i="47"/>
  <c r="H15" i="47"/>
  <c r="F38" i="46"/>
  <c r="H47" i="46"/>
  <c r="O5" i="46"/>
  <c r="N63" i="47"/>
  <c r="M63" i="46"/>
  <c r="I79" i="46"/>
  <c r="P8" i="47"/>
  <c r="R9" i="47"/>
  <c r="G71" i="47"/>
  <c r="M31" i="47"/>
  <c r="N43" i="47"/>
  <c r="Q47" i="46"/>
  <c r="P19" i="47"/>
  <c r="Q74" i="47"/>
  <c r="F54" i="47"/>
  <c r="J70" i="46"/>
  <c r="P52" i="47"/>
  <c r="G47" i="46"/>
  <c r="Q49" i="47"/>
  <c r="J43" i="47"/>
  <c r="F78" i="46"/>
  <c r="H57" i="47"/>
  <c r="I43" i="46"/>
  <c r="R53" i="46"/>
  <c r="Q5" i="47"/>
  <c r="N45" i="46"/>
  <c r="G57" i="47"/>
  <c r="F26" i="47"/>
  <c r="L19" i="47"/>
  <c r="I33" i="47"/>
  <c r="E26" i="46"/>
  <c r="M85" i="46"/>
  <c r="R65" i="47"/>
  <c r="M61" i="47"/>
  <c r="M47" i="47"/>
  <c r="O12" i="46"/>
  <c r="D70" i="46"/>
  <c r="E80" i="46"/>
  <c r="Q61" i="46"/>
  <c r="G78" i="47"/>
  <c r="I66" i="46"/>
  <c r="N35" i="46"/>
  <c r="R36" i="47"/>
  <c r="M68" i="46"/>
  <c r="K50" i="46"/>
  <c r="N25" i="46"/>
  <c r="Q66" i="47"/>
  <c r="R57" i="46"/>
  <c r="D21" i="47"/>
  <c r="L31" i="47"/>
  <c r="N39" i="46"/>
  <c r="J42" i="46"/>
  <c r="F45" i="46"/>
  <c r="R45" i="46"/>
  <c r="E32" i="47"/>
  <c r="D65" i="47"/>
  <c r="N30" i="46"/>
  <c r="K66" i="47"/>
  <c r="E12" i="46"/>
  <c r="R84" i="47"/>
  <c r="N46" i="47"/>
  <c r="H54" i="46"/>
  <c r="F81" i="46"/>
  <c r="R14" i="47"/>
  <c r="J50" i="47"/>
  <c r="E59" i="47"/>
  <c r="Q24" i="47"/>
  <c r="M44" i="47"/>
  <c r="G50" i="46"/>
  <c r="E49" i="47"/>
  <c r="I40" i="47"/>
  <c r="R79" i="46"/>
  <c r="N24" i="47"/>
  <c r="F42" i="46"/>
  <c r="D60" i="47"/>
  <c r="L49" i="46"/>
  <c r="H86" i="47"/>
  <c r="Q9" i="47"/>
  <c r="D86" i="46"/>
  <c r="O35" i="46"/>
  <c r="K85" i="46"/>
  <c r="O73" i="47"/>
  <c r="D60" i="46"/>
  <c r="L12" i="46"/>
  <c r="O78" i="47"/>
  <c r="P57" i="47"/>
  <c r="K50" i="47"/>
  <c r="G33" i="47"/>
  <c r="P9" i="47"/>
  <c r="N85" i="47"/>
  <c r="R4" i="47"/>
  <c r="F73" i="47"/>
  <c r="M60" i="46"/>
  <c r="L77" i="46"/>
  <c r="K40" i="47"/>
  <c r="Q16" i="47"/>
  <c r="P85" i="47"/>
  <c r="D19" i="47"/>
  <c r="Q28" i="47"/>
  <c r="H70" i="47"/>
  <c r="P28" i="46"/>
  <c r="F51" i="47"/>
  <c r="N66" i="47"/>
  <c r="D58" i="46"/>
  <c r="P58" i="47"/>
  <c r="E60" i="46"/>
  <c r="L65" i="46"/>
  <c r="Q32" i="46"/>
  <c r="O23" i="47"/>
  <c r="F35" i="46"/>
  <c r="E39" i="47"/>
  <c r="M56" i="46"/>
  <c r="O50" i="46"/>
  <c r="E37" i="47"/>
  <c r="K5" i="46"/>
  <c r="K30" i="46"/>
  <c r="D10" i="47"/>
  <c r="R45" i="47"/>
  <c r="F63" i="46"/>
  <c r="Q86" i="47"/>
  <c r="O31" i="47"/>
  <c r="Q58" i="47"/>
  <c r="P78" i="46"/>
  <c r="G82" i="46"/>
  <c r="Q4" i="47"/>
  <c r="F12" i="46"/>
  <c r="M24" i="46"/>
  <c r="K12" i="47"/>
  <c r="J56" i="46"/>
  <c r="E79" i="46"/>
  <c r="D45" i="46"/>
  <c r="N40" i="47"/>
  <c r="D51" i="46"/>
  <c r="J40" i="47"/>
  <c r="Q30" i="47"/>
  <c r="L19" i="46"/>
  <c r="Q29" i="47"/>
  <c r="J56" i="47"/>
  <c r="M49" i="47"/>
  <c r="H36" i="46"/>
  <c r="O29" i="46"/>
  <c r="Q68" i="46"/>
  <c r="N28" i="46"/>
  <c r="D24" i="47"/>
  <c r="R26" i="47"/>
  <c r="E25" i="46"/>
  <c r="N9" i="47"/>
  <c r="F58" i="47"/>
  <c r="O44" i="47"/>
  <c r="J36" i="47"/>
  <c r="Q52" i="46"/>
  <c r="M54" i="47"/>
  <c r="G81" i="46"/>
  <c r="E58" i="46"/>
  <c r="K33" i="46"/>
  <c r="O50" i="47"/>
  <c r="K73" i="47"/>
  <c r="L51" i="47"/>
  <c r="K45" i="46"/>
  <c r="P63" i="46"/>
  <c r="Q23" i="47"/>
  <c r="O16" i="47"/>
  <c r="R43" i="46"/>
  <c r="K36" i="47"/>
  <c r="R35" i="46"/>
  <c r="K70" i="47"/>
  <c r="D5" i="46"/>
  <c r="R86" i="47"/>
  <c r="I39" i="46"/>
  <c r="P36" i="47"/>
  <c r="J11" i="47"/>
  <c r="G35" i="47"/>
  <c r="N85" i="46"/>
  <c r="F38" i="47"/>
  <c r="G30" i="47"/>
  <c r="N47" i="47"/>
  <c r="G28" i="46"/>
  <c r="J73" i="46"/>
  <c r="R85" i="46"/>
  <c r="P72" i="46"/>
  <c r="D46" i="47"/>
  <c r="I57" i="46"/>
  <c r="O61" i="47"/>
  <c r="D81" i="46"/>
  <c r="F36" i="47"/>
  <c r="D40" i="47"/>
  <c r="M26" i="46"/>
  <c r="I45" i="46"/>
  <c r="N82" i="46"/>
  <c r="G5" i="47"/>
  <c r="H78" i="46"/>
  <c r="N84" i="47"/>
  <c r="P22" i="47"/>
  <c r="D17" i="47"/>
  <c r="N50" i="47"/>
  <c r="O45" i="46"/>
  <c r="I11" i="47"/>
  <c r="K79" i="46"/>
  <c r="N36" i="46"/>
  <c r="I29" i="46"/>
  <c r="I5" i="46"/>
  <c r="N43" i="46"/>
  <c r="P45" i="46"/>
  <c r="G37" i="46"/>
  <c r="G61" i="47"/>
  <c r="R50" i="47"/>
  <c r="H61" i="47"/>
  <c r="H73" i="47"/>
  <c r="N44" i="46"/>
  <c r="N72" i="46"/>
  <c r="K42" i="46"/>
  <c r="O66" i="46"/>
  <c r="E19" i="46"/>
  <c r="F75" i="47"/>
  <c r="F42" i="47"/>
  <c r="E31" i="46"/>
  <c r="J78" i="47"/>
  <c r="J67" i="46"/>
  <c r="H63" i="47"/>
  <c r="J75" i="47"/>
  <c r="O24" i="46"/>
  <c r="I49" i="47"/>
  <c r="M25" i="47"/>
  <c r="K46" i="47"/>
  <c r="K81" i="47"/>
  <c r="P18" i="47"/>
  <c r="E77" i="46"/>
  <c r="M51" i="47"/>
  <c r="L45" i="46"/>
  <c r="N16" i="47"/>
  <c r="G8" i="47"/>
  <c r="M4" i="47"/>
  <c r="F21" i="47"/>
  <c r="M63" i="47"/>
  <c r="F60" i="46"/>
  <c r="R72" i="47"/>
  <c r="F32" i="47"/>
  <c r="H44" i="46"/>
  <c r="H61" i="46"/>
  <c r="N60" i="46"/>
  <c r="I5" i="47"/>
  <c r="H19" i="47"/>
  <c r="Q77" i="46"/>
  <c r="N80" i="47"/>
  <c r="F70" i="47"/>
  <c r="F66" i="46"/>
  <c r="Q10" i="47"/>
  <c r="D84" i="47"/>
  <c r="K68" i="46"/>
  <c r="D56" i="46"/>
  <c r="M52" i="46"/>
  <c r="O72" i="46"/>
  <c r="F56" i="47"/>
  <c r="I67" i="47"/>
  <c r="O30" i="47"/>
  <c r="M67" i="46"/>
  <c r="F5" i="46"/>
  <c r="J49" i="47"/>
  <c r="M36" i="46"/>
  <c r="M59" i="46"/>
  <c r="E3" i="47"/>
  <c r="M32" i="46"/>
  <c r="P75" i="47"/>
  <c r="L74" i="46"/>
  <c r="G73" i="46"/>
  <c r="E57" i="47"/>
  <c r="O77" i="46"/>
  <c r="G15" i="47"/>
  <c r="F25" i="47"/>
  <c r="N86" i="47"/>
  <c r="J59" i="47"/>
  <c r="J19" i="46"/>
  <c r="O11" i="47"/>
  <c r="P86" i="46"/>
  <c r="I58" i="47"/>
  <c r="L10" i="47"/>
  <c r="H43" i="47"/>
  <c r="H18" i="47"/>
  <c r="J33" i="46"/>
  <c r="J12" i="46"/>
  <c r="Q82" i="47"/>
  <c r="M49" i="46"/>
  <c r="J51" i="47"/>
  <c r="H70" i="46"/>
  <c r="R12" i="47"/>
  <c r="G85" i="47"/>
  <c r="Q54" i="46"/>
  <c r="F23" i="47"/>
  <c r="L73" i="46"/>
  <c r="P30" i="46"/>
  <c r="Q53" i="47"/>
  <c r="F31" i="46"/>
  <c r="N36" i="47"/>
  <c r="I78" i="46"/>
  <c r="Q72" i="47"/>
  <c r="Q84" i="47"/>
  <c r="E5" i="47"/>
  <c r="P19" i="46"/>
  <c r="G21" i="47"/>
  <c r="G29" i="47"/>
  <c r="I37" i="47"/>
  <c r="H24" i="47"/>
  <c r="O25" i="46"/>
  <c r="R49" i="47"/>
  <c r="K74" i="46"/>
  <c r="F30" i="46"/>
  <c r="G23" i="47"/>
  <c r="I15" i="47"/>
  <c r="P65" i="47"/>
  <c r="O42" i="47"/>
  <c r="E31" i="47"/>
  <c r="E54" i="47"/>
  <c r="F17" i="47"/>
  <c r="Q12" i="46"/>
  <c r="F61" i="47"/>
  <c r="P52" i="46"/>
  <c r="H5" i="47"/>
  <c r="R75" i="47"/>
  <c r="N50" i="46"/>
  <c r="L85" i="46"/>
  <c r="G66" i="47"/>
  <c r="R30" i="46"/>
  <c r="R66" i="46"/>
  <c r="D64" i="47"/>
  <c r="R64" i="47"/>
  <c r="E22" i="47"/>
  <c r="F31" i="47"/>
  <c r="N70" i="47"/>
  <c r="E71" i="46"/>
  <c r="L30" i="47"/>
  <c r="R16" i="47"/>
  <c r="M58" i="46"/>
  <c r="M23" i="47"/>
  <c r="L61" i="46"/>
  <c r="R39" i="47"/>
  <c r="K25" i="47"/>
  <c r="P53" i="47"/>
  <c r="D85" i="46"/>
  <c r="O32" i="47"/>
  <c r="D42" i="47"/>
  <c r="H19" i="46"/>
  <c r="F33" i="46"/>
  <c r="K60" i="46"/>
  <c r="P71" i="47"/>
  <c r="Q39" i="46"/>
  <c r="K80" i="47"/>
  <c r="D81" i="47"/>
  <c r="D68" i="46"/>
  <c r="N14" i="47"/>
  <c r="R67" i="47"/>
  <c r="D30" i="47"/>
  <c r="E67" i="46"/>
  <c r="P81" i="46"/>
  <c r="G4" i="47"/>
  <c r="I19" i="47"/>
  <c r="D71" i="46"/>
  <c r="R29" i="46"/>
  <c r="G19" i="47"/>
  <c r="D11" i="47"/>
  <c r="L50" i="47"/>
  <c r="P24" i="47"/>
  <c r="I37" i="46"/>
  <c r="L53" i="47"/>
  <c r="D36" i="46"/>
  <c r="R64" i="46"/>
  <c r="H77" i="47"/>
  <c r="L26" i="47"/>
  <c r="P42" i="47"/>
  <c r="D49" i="46"/>
  <c r="D66" i="46"/>
  <c r="E47" i="47"/>
  <c r="H77" i="46"/>
  <c r="F36" i="46"/>
  <c r="E47" i="46"/>
  <c r="P80" i="46"/>
  <c r="P46" i="47"/>
  <c r="Q31" i="47"/>
  <c r="K38" i="46"/>
  <c r="D35" i="47"/>
  <c r="K49" i="46"/>
  <c r="L35" i="46"/>
  <c r="K44" i="47"/>
  <c r="H53" i="47"/>
  <c r="L5" i="47"/>
  <c r="F24" i="46"/>
  <c r="N38" i="46"/>
  <c r="H78" i="47"/>
  <c r="Q26" i="47"/>
  <c r="L26" i="46"/>
  <c r="R44" i="46"/>
  <c r="O84" i="47"/>
  <c r="H23" i="47"/>
  <c r="M61" i="46"/>
  <c r="M40" i="46"/>
  <c r="Q71" i="46"/>
  <c r="P12" i="46"/>
  <c r="G42" i="47"/>
  <c r="E38" i="47"/>
  <c r="F18" i="47"/>
  <c r="G24" i="47"/>
  <c r="R21" i="47"/>
  <c r="J3" i="47"/>
  <c r="F5" i="47"/>
  <c r="P65" i="46"/>
  <c r="O28" i="47"/>
  <c r="N59" i="47"/>
  <c r="G70" i="46"/>
  <c r="H17" i="47"/>
  <c r="F15" i="47"/>
  <c r="R29" i="47"/>
  <c r="I12" i="47"/>
  <c r="K75" i="46"/>
  <c r="E33" i="47"/>
  <c r="I30" i="47"/>
  <c r="K74" i="47"/>
  <c r="E11" i="47"/>
  <c r="F7" i="47"/>
  <c r="L54" i="47"/>
  <c r="M10" i="47"/>
  <c r="L77" i="47"/>
  <c r="F82" i="47"/>
  <c r="O85" i="46"/>
  <c r="G24" i="46"/>
  <c r="I32" i="47"/>
  <c r="G5" i="46"/>
  <c r="L81" i="47"/>
  <c r="K67" i="46"/>
  <c r="D38" i="46"/>
  <c r="E14" i="47"/>
  <c r="E39" i="46"/>
  <c r="K37" i="47"/>
  <c r="E66" i="46"/>
  <c r="E18" i="47"/>
  <c r="M71" i="47"/>
  <c r="L11" i="47"/>
  <c r="K84" i="46"/>
  <c r="R59" i="46"/>
  <c r="R28" i="46"/>
  <c r="R68" i="46"/>
  <c r="M70" i="46"/>
  <c r="R86" i="46"/>
  <c r="H80" i="47"/>
  <c r="G47" i="47"/>
  <c r="Q72" i="46"/>
  <c r="K57" i="46"/>
  <c r="H32" i="47"/>
  <c r="M39" i="46"/>
  <c r="K72" i="47"/>
  <c r="R50" i="46"/>
  <c r="G61" i="46"/>
  <c r="I47" i="46"/>
  <c r="H65" i="46"/>
  <c r="O59" i="47"/>
  <c r="L43" i="47"/>
  <c r="R40" i="47"/>
  <c r="N12" i="46"/>
  <c r="P77" i="46"/>
  <c r="M46" i="47"/>
  <c r="N25" i="47"/>
  <c r="I19" i="46"/>
  <c r="P5" i="47"/>
  <c r="P54" i="47"/>
  <c r="P51" i="46"/>
  <c r="K63" i="47"/>
  <c r="O56" i="47"/>
  <c r="F57" i="47"/>
  <c r="J85" i="47"/>
  <c r="D45" i="47"/>
  <c r="M12" i="46"/>
  <c r="I46" i="46"/>
  <c r="F70" i="46"/>
  <c r="Q60" i="47"/>
  <c r="N54" i="46"/>
  <c r="H14" i="47"/>
  <c r="G12" i="47"/>
  <c r="R74" i="46"/>
  <c r="P78" i="47"/>
  <c r="O5" i="47"/>
  <c r="J61" i="46"/>
  <c r="P29" i="46"/>
  <c r="D47" i="47"/>
  <c r="H85" i="46"/>
  <c r="L32" i="46"/>
  <c r="N32" i="46"/>
  <c r="L16" i="47"/>
  <c r="G14" i="47"/>
  <c r="R25" i="47"/>
  <c r="K39" i="46"/>
  <c r="Q35" i="47"/>
  <c r="N29" i="47"/>
  <c r="G53" i="46"/>
  <c r="O58" i="47"/>
  <c r="H42" i="46"/>
  <c r="D28" i="47"/>
  <c r="F60" i="47"/>
  <c r="E33" i="46"/>
  <c r="L8" i="47"/>
  <c r="F51" i="46"/>
  <c r="N53" i="47"/>
  <c r="G39" i="47"/>
  <c r="O33" i="46"/>
  <c r="O47" i="47"/>
  <c r="R80" i="46"/>
  <c r="R30" i="47"/>
  <c r="E70" i="46"/>
  <c r="J46" i="47"/>
  <c r="K71" i="46"/>
  <c r="G77" i="46"/>
  <c r="R26" i="46"/>
  <c r="J72" i="47"/>
  <c r="J65" i="46"/>
  <c r="I77" i="47"/>
  <c r="Q84" i="46"/>
  <c r="I50" i="47"/>
  <c r="J39" i="46"/>
  <c r="G25" i="46"/>
  <c r="J25" i="46"/>
  <c r="H38" i="47"/>
  <c r="I66" i="47"/>
  <c r="E35" i="47"/>
  <c r="I38" i="46"/>
  <c r="P3" i="47"/>
  <c r="R80" i="47"/>
  <c r="R75" i="46"/>
  <c r="Q12" i="47"/>
  <c r="E74" i="46"/>
  <c r="N37" i="47"/>
  <c r="O35" i="47"/>
  <c r="K60" i="47"/>
  <c r="G40" i="46"/>
  <c r="I23" i="47"/>
  <c r="D82" i="46"/>
  <c r="K26" i="47"/>
  <c r="P59" i="47"/>
  <c r="G53" i="47"/>
  <c r="K53" i="47"/>
  <c r="L33" i="46"/>
  <c r="M84" i="47"/>
  <c r="R70" i="46"/>
  <c r="M25" i="46"/>
  <c r="M51" i="46"/>
  <c r="K8" i="47"/>
  <c r="H60" i="46"/>
  <c r="O67" i="46"/>
  <c r="F84" i="47"/>
  <c r="N24" i="46"/>
  <c r="E9" i="47"/>
  <c r="J60" i="47"/>
  <c r="H47" i="47"/>
  <c r="I82" i="47"/>
  <c r="M15" i="47"/>
  <c r="P72" i="47"/>
  <c r="I36" i="47"/>
  <c r="G80" i="46"/>
  <c r="N58" i="46"/>
  <c r="I63" i="47"/>
  <c r="P56" i="46"/>
  <c r="O33" i="47"/>
  <c r="O15" i="47"/>
  <c r="O54" i="46"/>
  <c r="E42" i="47"/>
  <c r="R23" i="47"/>
  <c r="G66" i="46"/>
  <c r="F78" i="47"/>
  <c r="K86" i="46"/>
  <c r="H66" i="47"/>
  <c r="K32" i="46"/>
  <c r="R46" i="46"/>
  <c r="R84" i="46"/>
  <c r="J86" i="46"/>
  <c r="N52" i="47"/>
  <c r="R11" i="47"/>
  <c r="G60" i="46"/>
  <c r="H12" i="46"/>
  <c r="L9" i="47"/>
  <c r="D52" i="46"/>
  <c r="R51" i="46"/>
  <c r="F39" i="47"/>
  <c r="E52" i="46"/>
  <c r="F10" i="47"/>
  <c r="G84" i="46"/>
  <c r="P25" i="46"/>
  <c r="N70" i="46"/>
  <c r="G77" i="47"/>
  <c r="L52" i="46"/>
  <c r="I44" i="47"/>
  <c r="R77" i="46"/>
  <c r="L75" i="46"/>
  <c r="L47" i="47"/>
  <c r="L57" i="46"/>
  <c r="M74" i="46"/>
  <c r="P67" i="47"/>
  <c r="D24" i="46"/>
  <c r="R66" i="47"/>
  <c r="O12" i="47"/>
  <c r="D31" i="47"/>
  <c r="F28" i="46"/>
  <c r="R77" i="47"/>
  <c r="M81" i="46"/>
  <c r="H30" i="46"/>
  <c r="D44" i="47"/>
  <c r="I22" i="47"/>
  <c r="F19" i="47"/>
  <c r="I26" i="46"/>
  <c r="H3" i="47"/>
  <c r="Q37" i="46"/>
  <c r="H40" i="46"/>
  <c r="P33" i="47"/>
  <c r="E56" i="46"/>
  <c r="L36" i="47"/>
  <c r="G82" i="47"/>
  <c r="I81" i="46"/>
  <c r="Q28" i="46"/>
  <c r="H74" i="46"/>
  <c r="N67" i="47"/>
  <c r="J38" i="46"/>
  <c r="R42" i="47"/>
  <c r="O65" i="46"/>
  <c r="E36" i="46"/>
  <c r="F33" i="47"/>
  <c r="H26" i="47"/>
  <c r="M47" i="46"/>
  <c r="Q30" i="46"/>
  <c r="M38" i="46"/>
  <c r="O80" i="47"/>
  <c r="N57" i="47"/>
  <c r="I30" i="46"/>
  <c r="R33" i="47"/>
  <c r="K15" i="47"/>
  <c r="L40" i="46"/>
  <c r="L42" i="47"/>
  <c r="Q77" i="47"/>
  <c r="P31" i="47"/>
  <c r="D15" i="47"/>
  <c r="D22" i="47"/>
  <c r="Q71" i="47"/>
  <c r="K52" i="47"/>
  <c r="Q65" i="47"/>
  <c r="R53" i="47"/>
  <c r="M19" i="47"/>
  <c r="R38" i="46"/>
  <c r="Q86" i="46"/>
  <c r="O43" i="46"/>
  <c r="E53" i="47"/>
  <c r="O14" i="47"/>
  <c r="R5" i="46"/>
  <c r="M16" i="47"/>
  <c r="E8" i="47"/>
  <c r="M60" i="47"/>
  <c r="L82" i="47"/>
  <c r="O63" i="46"/>
  <c r="H25" i="46"/>
  <c r="K82" i="46"/>
  <c r="N79" i="47"/>
  <c r="O37" i="46"/>
  <c r="E54" i="46"/>
  <c r="K47" i="47"/>
  <c r="P53" i="46"/>
  <c r="N18" i="47"/>
  <c r="R35" i="47"/>
  <c r="G56" i="47"/>
  <c r="H22" i="47"/>
  <c r="Q21" i="47"/>
  <c r="D25" i="47"/>
  <c r="D9" i="47"/>
  <c r="N84" i="46"/>
  <c r="L71" i="47"/>
  <c r="I86" i="46"/>
  <c r="N59" i="46"/>
  <c r="R73" i="47"/>
  <c r="K11" i="47"/>
  <c r="L61" i="47"/>
  <c r="N33" i="46"/>
  <c r="I86" i="47"/>
  <c r="F54" i="46"/>
  <c r="M64" i="47"/>
  <c r="K31" i="46"/>
  <c r="D79" i="47"/>
  <c r="G3" i="47"/>
  <c r="P37" i="46"/>
  <c r="N78" i="47"/>
  <c r="H24" i="46"/>
  <c r="J24" i="47"/>
  <c r="E61" i="46"/>
  <c r="E80" i="47"/>
  <c r="E12" i="47"/>
  <c r="J84" i="46"/>
  <c r="I61" i="46"/>
  <c r="J17" i="47"/>
  <c r="Q75" i="46"/>
  <c r="Q59" i="46"/>
  <c r="M43" i="46"/>
  <c r="D32" i="47"/>
  <c r="D52" i="47"/>
  <c r="H64" i="46"/>
  <c r="D63" i="46"/>
  <c r="Q75" i="47"/>
  <c r="R3" i="47"/>
  <c r="P26" i="47"/>
  <c r="N49" i="47"/>
  <c r="D38" i="47"/>
  <c r="E74" i="47"/>
  <c r="G74" i="47"/>
  <c r="E35" i="46"/>
  <c r="H9" i="47"/>
  <c r="O64" i="47"/>
  <c r="J64" i="47"/>
  <c r="P80" i="47"/>
  <c r="J37" i="47"/>
  <c r="K7" i="47"/>
  <c r="G52" i="47"/>
  <c r="O70" i="46"/>
  <c r="P29" i="47"/>
  <c r="J35" i="47"/>
  <c r="G33" i="46"/>
  <c r="P43" i="46"/>
  <c r="K66" i="46"/>
  <c r="E58" i="47"/>
  <c r="Q46" i="47"/>
  <c r="N71" i="47"/>
  <c r="N68" i="47"/>
  <c r="H68" i="46"/>
  <c r="L31" i="46"/>
  <c r="H21" i="47"/>
  <c r="G86" i="47"/>
  <c r="D29" i="46"/>
  <c r="R54" i="47"/>
  <c r="P64" i="47"/>
  <c r="D85" i="47"/>
  <c r="M37" i="46"/>
  <c r="R81" i="46"/>
  <c r="E7" i="47"/>
  <c r="J47" i="47"/>
  <c r="K58" i="46"/>
  <c r="M11" i="47"/>
  <c r="L67" i="47"/>
  <c r="F47" i="47"/>
  <c r="Q14" i="47"/>
  <c r="O86" i="46"/>
  <c r="R67" i="46"/>
  <c r="O67" i="47"/>
  <c r="I85" i="47"/>
  <c r="H74" i="47"/>
  <c r="G54" i="46"/>
  <c r="Q42" i="46"/>
  <c r="M67" i="47"/>
  <c r="L39" i="47"/>
  <c r="D32" i="46"/>
  <c r="F8" i="47"/>
  <c r="Q67" i="47"/>
  <c r="O71" i="47"/>
  <c r="O37" i="47"/>
  <c r="G67" i="46"/>
  <c r="H75" i="47"/>
  <c r="Q17" i="47"/>
  <c r="K52" i="46"/>
  <c r="H44" i="47"/>
  <c r="N31" i="47"/>
  <c r="R28" i="47"/>
  <c r="N64" i="47"/>
  <c r="L59" i="47"/>
  <c r="J9" i="47"/>
  <c r="D43" i="47"/>
  <c r="R71" i="47"/>
  <c r="G58" i="47"/>
  <c r="E57" i="46"/>
  <c r="M52" i="47"/>
  <c r="F72" i="46"/>
  <c r="F86" i="46"/>
  <c r="J21" i="47"/>
  <c r="M57" i="46"/>
  <c r="J40" i="46"/>
  <c r="P67" i="46"/>
  <c r="J28" i="47"/>
  <c r="I56" i="46"/>
  <c r="M79" i="46"/>
  <c r="G85" i="46"/>
  <c r="O79" i="47"/>
  <c r="G12" i="46"/>
  <c r="R58" i="47"/>
  <c r="G74" i="46"/>
  <c r="P39" i="47"/>
  <c r="J49" i="46"/>
  <c r="O46" i="47"/>
  <c r="H28" i="46"/>
  <c r="L74" i="47"/>
  <c r="N29" i="46"/>
  <c r="G22" i="47"/>
  <c r="J29" i="47"/>
  <c r="P11" i="47"/>
  <c r="E37" i="46"/>
  <c r="G7" i="47"/>
  <c r="P54" i="46"/>
  <c r="Q56" i="47"/>
  <c r="H11" i="47"/>
  <c r="O61" i="46"/>
  <c r="G65" i="47"/>
  <c r="G28" i="47"/>
  <c r="Q79" i="47"/>
  <c r="L7" i="47"/>
  <c r="G79" i="46"/>
  <c r="P75" i="46"/>
  <c r="E30" i="46"/>
  <c r="K17" i="47"/>
  <c r="Q47" i="47"/>
  <c r="R19" i="47"/>
  <c r="I61" i="47"/>
  <c r="H73" i="46"/>
  <c r="G18" i="47"/>
  <c r="J72" i="46"/>
  <c r="Q33" i="47"/>
  <c r="G32" i="46"/>
  <c r="Q64" i="47"/>
  <c r="Q53" i="46"/>
  <c r="I84" i="47"/>
  <c r="I4" i="47"/>
  <c r="D29" i="47"/>
  <c r="I74" i="47"/>
  <c r="L80" i="46"/>
  <c r="D12" i="47"/>
  <c r="E70" i="47"/>
  <c r="L9" i="46"/>
  <c r="H17" i="46" l="1"/>
  <c r="I22" i="46"/>
  <c r="P17" i="46"/>
  <c r="P7" i="46"/>
  <c r="Q10" i="46"/>
  <c r="D7" i="46"/>
  <c r="I11" i="46"/>
  <c r="F16" i="46"/>
  <c r="P18" i="46"/>
  <c r="H14" i="46"/>
  <c r="P22" i="46"/>
  <c r="R18" i="46"/>
  <c r="K23" i="46"/>
  <c r="H7" i="46"/>
  <c r="M9" i="46"/>
  <c r="F21" i="46"/>
  <c r="J4" i="46"/>
  <c r="J22" i="46"/>
  <c r="L10" i="46"/>
  <c r="H8" i="46"/>
  <c r="D15" i="46"/>
  <c r="D4" i="46"/>
  <c r="P11" i="46"/>
  <c r="Q15" i="46"/>
  <c r="K21" i="46"/>
  <c r="I21" i="46"/>
  <c r="N8" i="46"/>
  <c r="H11" i="46"/>
  <c r="O14" i="46"/>
  <c r="K4" i="46"/>
  <c r="L16" i="46"/>
  <c r="Q21" i="46"/>
  <c r="O16" i="46"/>
  <c r="H18" i="46"/>
  <c r="R21" i="46"/>
  <c r="O11" i="46"/>
  <c r="M7" i="46"/>
  <c r="R8" i="46"/>
  <c r="F9" i="46"/>
  <c r="F15" i="46"/>
  <c r="P15" i="46"/>
  <c r="P21" i="46"/>
  <c r="F4" i="46"/>
  <c r="D22" i="46"/>
  <c r="N14" i="46"/>
  <c r="K7" i="46"/>
  <c r="R22" i="46"/>
  <c r="J23" i="46"/>
  <c r="Q17" i="46"/>
  <c r="E21" i="46"/>
  <c r="M4" i="46"/>
  <c r="M8" i="46"/>
  <c r="L8" i="46"/>
  <c r="Q8" i="46"/>
  <c r="K9" i="46"/>
  <c r="L14" i="46"/>
  <c r="E4" i="46"/>
  <c r="F8" i="46"/>
  <c r="O15" i="46"/>
  <c r="K16" i="46"/>
  <c r="M14" i="46"/>
  <c r="L7" i="46"/>
  <c r="G15" i="46"/>
  <c r="D18" i="46"/>
  <c r="P9" i="46"/>
  <c r="R10" i="46"/>
  <c r="Q23" i="46"/>
  <c r="N23" i="46"/>
  <c r="F11" i="46"/>
  <c r="I9" i="46"/>
  <c r="I15" i="46"/>
  <c r="Q11" i="46"/>
  <c r="E15" i="46"/>
  <c r="I4" i="46"/>
  <c r="I16" i="46"/>
  <c r="K17" i="46"/>
  <c r="G17" i="46"/>
  <c r="Q4" i="46"/>
  <c r="O10" i="46"/>
  <c r="I8" i="46"/>
  <c r="J18" i="46"/>
  <c r="P14" i="46"/>
  <c r="L11" i="46"/>
  <c r="K8" i="46"/>
  <c r="K15" i="46"/>
  <c r="L22" i="46"/>
  <c r="M21" i="46"/>
  <c r="F22" i="46"/>
  <c r="F7" i="46"/>
  <c r="M18" i="46"/>
  <c r="O17" i="46"/>
  <c r="E10" i="46"/>
  <c r="O22" i="46"/>
  <c r="D11" i="46"/>
  <c r="I10" i="46"/>
  <c r="R11" i="46"/>
  <c r="H9" i="46"/>
  <c r="J21" i="46"/>
  <c r="L23" i="46"/>
  <c r="I18" i="46"/>
  <c r="G9" i="46"/>
  <c r="G4" i="46"/>
  <c r="R17" i="46"/>
  <c r="H3" i="46"/>
  <c r="E9" i="46"/>
  <c r="G10" i="46"/>
  <c r="Q7" i="46"/>
  <c r="Q18" i="46"/>
  <c r="J14" i="46"/>
  <c r="L4" i="46"/>
  <c r="G8" i="46"/>
  <c r="R16" i="46"/>
  <c r="G18" i="46"/>
  <c r="D14" i="46"/>
  <c r="R7" i="46"/>
  <c r="N15" i="46"/>
  <c r="N9" i="46"/>
  <c r="I23" i="46"/>
  <c r="G23" i="46"/>
  <c r="G11" i="46"/>
  <c r="K10" i="46"/>
  <c r="M22" i="46"/>
  <c r="J10" i="46"/>
  <c r="F10" i="46"/>
  <c r="Q14" i="46"/>
  <c r="K14" i="46"/>
  <c r="E17" i="46"/>
  <c r="N10" i="46"/>
  <c r="Q9" i="46"/>
  <c r="F17" i="46"/>
  <c r="E18" i="46"/>
  <c r="G7" i="46"/>
  <c r="N4" i="46"/>
  <c r="L21" i="46"/>
  <c r="M15" i="46"/>
  <c r="G14" i="46"/>
  <c r="N21" i="46"/>
  <c r="N11" i="46"/>
  <c r="J11" i="46"/>
  <c r="N18" i="46"/>
  <c r="P10" i="46"/>
  <c r="P16" i="46"/>
  <c r="K11" i="46"/>
  <c r="K22" i="46"/>
  <c r="Q22" i="46"/>
  <c r="R14" i="46"/>
  <c r="D10" i="46"/>
  <c r="H4" i="46"/>
  <c r="O21" i="46"/>
  <c r="P8" i="46"/>
  <c r="P23" i="46"/>
  <c r="R15" i="46"/>
  <c r="D17" i="46"/>
  <c r="D9" i="46"/>
  <c r="M16" i="46"/>
  <c r="M11" i="46"/>
  <c r="O8" i="46"/>
  <c r="E14" i="46"/>
  <c r="J15" i="46"/>
  <c r="M23" i="46"/>
  <c r="F23" i="46"/>
  <c r="L18" i="46"/>
  <c r="D23" i="46"/>
  <c r="H21" i="46"/>
  <c r="D21" i="46"/>
  <c r="E8" i="46"/>
  <c r="N22" i="46"/>
  <c r="G16" i="46"/>
  <c r="L17" i="46"/>
  <c r="J8" i="46"/>
  <c r="R9" i="46"/>
  <c r="J17" i="46"/>
  <c r="O23" i="46"/>
  <c r="I17" i="46"/>
  <c r="E23" i="46"/>
  <c r="H22" i="46"/>
  <c r="E22" i="46"/>
  <c r="N16" i="46"/>
  <c r="R23" i="46"/>
  <c r="I7" i="46"/>
  <c r="D8" i="46"/>
  <c r="J7" i="46"/>
  <c r="E7" i="46"/>
  <c r="G21" i="46"/>
  <c r="M10" i="46"/>
  <c r="E16" i="46"/>
  <c r="N7" i="46"/>
  <c r="Q16" i="46"/>
  <c r="J16" i="46"/>
  <c r="M17" i="46"/>
  <c r="N17" i="46"/>
  <c r="K18" i="46"/>
  <c r="I14" i="46"/>
  <c r="J9" i="46"/>
  <c r="L15" i="46"/>
  <c r="H16" i="46"/>
  <c r="P4" i="46"/>
  <c r="O9" i="46"/>
  <c r="F18" i="46"/>
  <c r="F14" i="46"/>
  <c r="H15" i="46"/>
  <c r="O4" i="46"/>
  <c r="O18" i="46"/>
  <c r="O7" i="46"/>
  <c r="D16" i="46"/>
  <c r="H10" i="46"/>
  <c r="R4" i="46"/>
  <c r="G22" i="46"/>
  <c r="H23" i="46"/>
  <c r="E11" i="46"/>
  <c r="G6" i="46"/>
  <c r="D13" i="46"/>
  <c r="R13" i="46"/>
  <c r="G13" i="46"/>
  <c r="D20" i="46"/>
  <c r="O6" i="46"/>
  <c r="M6" i="46"/>
  <c r="L6" i="46"/>
  <c r="N13" i="46"/>
  <c r="N6" i="46"/>
  <c r="H13" i="46"/>
  <c r="Q13" i="46"/>
  <c r="L20" i="46"/>
  <c r="G20" i="46"/>
  <c r="H20" i="46"/>
  <c r="E6" i="46"/>
  <c r="M20" i="46"/>
  <c r="M13" i="46"/>
  <c r="I20" i="46"/>
  <c r="O20" i="46"/>
  <c r="J13" i="46"/>
  <c r="J6" i="46"/>
  <c r="K13" i="46"/>
  <c r="J20" i="46"/>
  <c r="F20" i="46"/>
  <c r="H6" i="46"/>
  <c r="I13" i="46"/>
  <c r="E13" i="46"/>
  <c r="Q6" i="46"/>
  <c r="F6" i="46"/>
  <c r="I6" i="46"/>
  <c r="R20" i="46"/>
  <c r="N20" i="46"/>
  <c r="P20" i="46"/>
  <c r="L13" i="46"/>
  <c r="O13" i="46"/>
  <c r="Q20" i="46"/>
  <c r="K6" i="46"/>
  <c r="D6" i="46"/>
  <c r="K20" i="46"/>
  <c r="P13" i="46"/>
  <c r="R6" i="46"/>
  <c r="P6" i="46"/>
  <c r="E20" i="46"/>
  <c r="F13" i="46"/>
  <c r="I3" i="46"/>
  <c r="R3" i="46"/>
  <c r="J3" i="46"/>
  <c r="G3" i="46"/>
  <c r="K3" i="46"/>
  <c r="O3" i="46"/>
  <c r="E3" i="46"/>
  <c r="N3" i="46"/>
  <c r="D3" i="46"/>
  <c r="Q3" i="46"/>
  <c r="M3" i="46"/>
  <c r="L3" i="46"/>
  <c r="P3" i="46"/>
  <c r="F3" i="46"/>
</calcChain>
</file>

<file path=xl/sharedStrings.xml><?xml version="1.0" encoding="utf-8"?>
<sst xmlns="http://schemas.openxmlformats.org/spreadsheetml/2006/main" count="516" uniqueCount="45">
  <si>
    <t>marc</t>
  </si>
  <si>
    <t>karim</t>
  </si>
  <si>
    <t>ursula</t>
  </si>
  <si>
    <t>carl</t>
  </si>
  <si>
    <t>sandie</t>
  </si>
  <si>
    <t>wissem</t>
  </si>
  <si>
    <t>julien</t>
  </si>
  <si>
    <t>jérémy</t>
  </si>
  <si>
    <t>gregory</t>
  </si>
  <si>
    <t>sébastien</t>
  </si>
  <si>
    <t>aymeric</t>
  </si>
  <si>
    <t>jean</t>
  </si>
  <si>
    <t>laetitia</t>
  </si>
  <si>
    <t>virginie</t>
  </si>
  <si>
    <t>david</t>
  </si>
  <si>
    <t>JOUR</t>
  </si>
  <si>
    <t>SEMAINE</t>
  </si>
  <si>
    <t>TOTAL</t>
  </si>
  <si>
    <t>NORMAL</t>
  </si>
  <si>
    <t>HEURES SUP</t>
  </si>
  <si>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</si>
  <si>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</si>
  <si>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</si>
  <si>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</si>
  <si>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</si>
  <si>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</si>
  <si>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</si>
  <si>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</si>
  <si>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</si>
  <si>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</si>
  <si>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</si>
  <si>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</si>
  <si>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</si>
  <si>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</si>
  <si>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</si>
  <si>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</si>
  <si>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</si>
  <si>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ABS</t>
  </si>
  <si>
    <t>MAL</t>
  </si>
  <si>
    <t>CON</t>
  </si>
  <si>
    <t>Mois</t>
  </si>
  <si>
    <t>Fin de Mois</t>
  </si>
  <si>
    <t>heures</t>
  </si>
  <si>
    <t>jours</t>
  </si>
  <si>
    <t>&lt; 7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</si>
</sst>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hh:mm;@"/>
    <numFmt numFmtId="166" formatCode="[$-F800]dddd\,\ mmmm\ dd\,\ yyyy"/>
    <numFmt numFmtId="167" formatCode="ddd\ dd\-mmm"/>
    <numFmt numFmtId="168" formatCode="ddd\ dd/mm/yyyy"/>
    <numFmt numFmtId="169" formatCode="mmm\-yyyy"/>
  </numFmts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MS Sans Serif"/>
      <family val="2"/>
    </font>
    <font>
      <sz val="12"/>
      <color indexed="9"/>
      <name val="MS Sans Serif"/>
      <family val="2"/>
    </font>
    <font>
      <sz val="12"/>
      <color indexed="10"/>
      <name val="MS Sans Serif"/>
      <family val="2"/>
    </font>
    <font>
      <b/>
      <sz val="12"/>
      <color indexed="52"/>
      <name val="MS Sans Serif"/>
      <family val="2"/>
    </font>
    <font>
      <sz val="12"/>
      <color indexed="52"/>
      <name val="MS Sans Serif"/>
      <family val="2"/>
    </font>
    <font>
      <sz val="12"/>
      <color indexed="62"/>
      <name val="MS Sans Serif"/>
      <family val="2"/>
    </font>
    <font>
      <sz val="12"/>
      <color indexed="20"/>
      <name val="MS Sans Serif"/>
      <family val="2"/>
    </font>
    <font>
      <sz val="12"/>
      <color indexed="60"/>
      <name val="MS Sans Serif"/>
      <family val="2"/>
    </font>
    <font>
      <sz val="12"/>
      <color indexed="17"/>
      <name val="MS Sans Serif"/>
      <family val="2"/>
    </font>
    <font>
      <b/>
      <sz val="12"/>
      <color indexed="63"/>
      <name val="MS Sans Serif"/>
      <family val="2"/>
    </font>
    <font>
      <i/>
      <sz val="12"/>
      <color indexed="23"/>
      <name val="MS Sans Serif"/>
      <family val="2"/>
    </font>
    <font>
      <b/>
      <sz val="18"/>
      <color indexed="56"/>
      <name val="Cambria"/>
      <family val="2"/>
    </font>
    <font>
      <b/>
      <sz val="15"/>
      <color indexed="56"/>
      <name val="MS Sans Serif"/>
      <family val="2"/>
    </font>
    <font>
      <b/>
      <sz val="13"/>
      <color indexed="56"/>
      <name val="MS Sans Serif"/>
      <family val="2"/>
    </font>
    <font>
      <b/>
      <sz val="11"/>
      <color indexed="56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8" fillId="7" borderId="1" applyNumberFormat="0" applyAlignment="0" applyProtection="0"/>
    <xf numFmtId="4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1" borderId="0" applyNumberFormat="0" applyBorder="0" applyAlignment="0" applyProtection="0"/>
    <xf numFmtId="0" fontId="2" fillId="0" borderId="0"/>
    <xf numFmtId="0" fontId="11" fillId="4" borderId="0" applyNumberFormat="0" applyBorder="0" applyAlignment="0" applyProtection="0"/>
    <xf numFmtId="0" fontId="12" fillId="20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2" borderId="8" applyNumberFormat="0" applyAlignment="0" applyProtection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21" fillId="25" borderId="0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Border="1" applyAlignment="1"/>
    <xf numFmtId="167" fontId="23" fillId="0" borderId="0" xfId="0" applyNumberFormat="1" applyFont="1" applyBorder="1" applyAlignment="1"/>
    <xf numFmtId="0" fontId="0" fillId="0" borderId="0" xfId="0" applyAlignment="1"/>
    <xf numFmtId="168" fontId="23" fillId="0" borderId="0" xfId="0" applyNumberFormat="1" applyFont="1" applyBorder="1" applyAlignment="1"/>
    <xf numFmtId="0" fontId="24" fillId="23" borderId="0" xfId="0" applyFont="1" applyFill="1" applyBorder="1" applyAlignment="1"/>
    <xf numFmtId="0" fontId="23" fillId="26" borderId="0" xfId="0" applyFont="1" applyFill="1" applyBorder="1" applyAlignment="1"/>
    <xf numFmtId="0" fontId="23" fillId="24" borderId="0" xfId="0" applyFont="1" applyFill="1" applyBorder="1" applyAlignment="1"/>
    <xf numFmtId="0" fontId="0" fillId="25" borderId="0" xfId="0" applyFill="1" applyAlignment="1"/>
    <xf numFmtId="0" fontId="1" fillId="0" borderId="0" xfId="32" applyFont="1" applyFill="1" applyBorder="1" applyAlignment="1" applyProtection="1">
      <alignment horizontal="center" vertical="center"/>
    </xf>
    <xf numFmtId="0" fontId="1" fillId="0" borderId="0" xfId="0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2" fontId="1" fillId="0" borderId="0" xfId="32" applyNumberFormat="1" applyFont="1" applyFill="1" applyBorder="1" applyAlignment="1" applyProtection="1">
      <alignment horizontal="center" vertical="center"/>
    </xf>
    <xf numFmtId="2" fontId="1" fillId="0" borderId="10" xfId="32" applyNumberFormat="1" applyFont="1" applyFill="1" applyBorder="1" applyAlignment="1" applyProtection="1">
      <alignment horizontal="center" vertical="center"/>
    </xf>
    <xf numFmtId="0" fontId="1" fillId="0" borderId="10" xfId="32" applyFont="1" applyFill="1" applyBorder="1" applyAlignment="1" applyProtection="1">
      <alignment horizontal="center" vertical="center"/>
    </xf>
    <xf numFmtId="2" fontId="1" fillId="0" borderId="1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1" fillId="0" borderId="11" xfId="32" applyFont="1" applyFill="1" applyBorder="1" applyAlignment="1" applyProtection="1">
      <alignment horizontal="center" vertical="center"/>
    </xf>
    <xf numFmtId="0" fontId="1" fillId="0" borderId="13" xfId="32" applyFont="1" applyFill="1" applyBorder="1" applyAlignment="1" applyProtection="1">
      <alignment horizontal="center" vertical="center"/>
    </xf>
    <xf numFmtId="169" fontId="1" fillId="0" borderId="9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9" fontId="1" fillId="0" borderId="1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9" fontId="1" fillId="0" borderId="14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65" fontId="1" fillId="0" borderId="10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14" fontId="1" fillId="0" borderId="9" xfId="0" applyNumberFormat="1" applyFont="1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14" fontId="0" fillId="0" borderId="9" xfId="0" applyNumberFormat="1" applyBorder="1"/>
    <xf numFmtId="0" fontId="0" fillId="0" borderId="0" xfId="0" applyBorder="1"/>
    <xf numFmtId="0" fontId="20" fillId="0" borderId="0" xfId="0" applyFont="1" applyBorder="1"/>
    <xf numFmtId="0" fontId="0" fillId="27" borderId="0" xfId="0" applyFill="1" applyBorder="1" applyAlignment="1"/>
    <xf numFmtId="0" fontId="0" fillId="26" borderId="0" xfId="0" applyFill="1" applyBorder="1" applyAlignment="1"/>
    <xf numFmtId="2" fontId="1" fillId="28" borderId="0" xfId="0" applyNumberFormat="1" applyFont="1" applyFill="1" applyBorder="1" applyAlignment="1">
      <alignment vertical="center"/>
    </xf>
    <xf numFmtId="0" fontId="0" fillId="0" borderId="12" xfId="0" applyBorder="1"/>
    <xf numFmtId="0" fontId="0" fillId="23" borderId="15" xfId="0" applyFill="1" applyBorder="1" applyAlignment="1"/>
    <xf numFmtId="0" fontId="25" fillId="0" borderId="10" xfId="0" applyFont="1" applyBorder="1"/>
    <xf numFmtId="0" fontId="25" fillId="0" borderId="0" xfId="0" applyFont="1" applyBorder="1"/>
    <xf numFmtId="0" fontId="0" fillId="0" borderId="0" xfId="0" applyBorder="1" applyAlignment="1">
      <alignment horizontal="center"/>
    </xf>
    <xf numFmtId="0" fontId="0" fillId="24" borderId="0" xfId="0" applyFill="1" applyBorder="1"/>
    <xf numFmtId="0" fontId="20" fillId="24" borderId="0" xfId="0" applyFont="1" applyFill="1" applyBorder="1" applyAlignment="1">
      <alignment horizontal="center" vertical="center"/>
    </xf>
    <xf numFmtId="165" fontId="20" fillId="24" borderId="0" xfId="0" applyNumberFormat="1" applyFont="1" applyFill="1" applyBorder="1" applyAlignment="1">
      <alignment horizontal="center" vertical="center"/>
    </xf>
    <xf numFmtId="0" fontId="1" fillId="0" borderId="12" xfId="0" applyFont="1" applyBorder="1"/>
    <xf numFmtId="0" fontId="1" fillId="0" borderId="0" xfId="0" applyFont="1" applyBorder="1"/>
    <xf numFmtId="0" fontId="0" fillId="0" borderId="0" xfId="0" applyFont="1" applyFill="1" applyBorder="1"/>
    <xf numFmtId="2" fontId="1" fillId="0" borderId="13" xfId="0" applyNumberFormat="1" applyFont="1" applyFill="1" applyBorder="1" applyAlignment="1">
      <alignment horizontal="center" vertical="center"/>
    </xf>
    <xf numFmtId="2" fontId="1" fillId="0" borderId="15" xfId="0" applyNumberFormat="1" applyFont="1" applyFill="1" applyBorder="1" applyAlignment="1">
      <alignment horizontal="center" vertical="center"/>
    </xf>
    <xf numFmtId="2" fontId="1" fillId="0" borderId="16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6" fontId="1" fillId="0" borderId="10" xfId="0" applyNumberFormat="1" applyFont="1" applyFill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6" fontId="1" fillId="0" borderId="15" xfId="0" applyNumberFormat="1" applyFont="1" applyFill="1" applyBorder="1" applyAlignment="1">
      <alignment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  <cellStyle name="Währung" xfId="43"/>
  </cellStyles>
  <dxfs count="1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mmm\-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 outline="0">
        <bottom style="medium">
          <color indexed="64"/>
        </bottom>
      </border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14111</xdr:colOff>
      <xdr:row>14</xdr:row>
      <xdr:rowOff>134056</xdr:rowOff>
    </xdr:from>
    <xdr:to>
      <xdr:col>2</xdr:col>
      <xdr:colOff>7055</xdr:colOff>
      <xdr:row>19</xdr:row>
      <xdr:rowOff>112888</xdr:rowOff>
    </xdr:to>
    <xdr:sp macro="" textlink="">
      <xdr:nvSpPr>
        <xdr:cNvPr id="2" name="Rectangle à coins arrondis 1"/>
        <xdr:cNvSpPr/>
      </xdr:nvSpPr>
      <xdr:spPr>
        <a:xfrm>
          <a:off x="14111" y="2413000"/>
          <a:ext cx="1693333" cy="797277"/>
        </a:xfrm>
        <a:prstGeom prst="wedgeRoundRectCallout">
          <a:avLst>
            <a:gd name="adj1" fmla="val 74039"/>
            <a:gd name="adj2" fmla="val -63971"/>
            <a:gd name="adj3" fmla="val 16667"/>
          </a:avLst>
        </a:prstGeom>
        <a:solidFill>
          <a:srgbClr val="92D050">
            <a:alpha val="60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Les jours fériés sont automatiquement mis sur fond vert</a:t>
          </a:r>
        </a:p>
      </xdr:txBody>
    </xdr:sp>
    <xdr:clientData/>
  </xdr:twoCellAnchor>
  <xdr:twoCellAnchor>
    <xdr:from>
      <xdr:col>0</xdr:col>
      <xdr:colOff>148166</xdr:colOff>
      <xdr:row>42</xdr:row>
      <xdr:rowOff>138290</xdr:rowOff>
    </xdr:from>
    <xdr:to>
      <xdr:col>2</xdr:col>
      <xdr:colOff>1048456</xdr:colOff>
      <xdr:row>47</xdr:row>
      <xdr:rowOff>148168</xdr:rowOff>
    </xdr:to>
    <xdr:sp macro="" textlink="">
      <xdr:nvSpPr>
        <xdr:cNvPr id="3" name="Rectangle à coins arrondis 2"/>
        <xdr:cNvSpPr/>
      </xdr:nvSpPr>
      <xdr:spPr>
        <a:xfrm>
          <a:off x="148166" y="6989234"/>
          <a:ext cx="2600679" cy="821267"/>
        </a:xfrm>
        <a:prstGeom prst="wedgeRoundRectCallout">
          <a:avLst>
            <a:gd name="adj1" fmla="val 74039"/>
            <a:gd name="adj2" fmla="val -63971"/>
            <a:gd name="adj3" fmla="val 16667"/>
          </a:avLst>
        </a:prstGeom>
        <a:solidFill>
          <a:schemeClr val="accent1">
            <a:lumMod val="60000"/>
            <a:lumOff val="40000"/>
            <a:alpha val="6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Il suffit de taper le code pour colorier et ensuite prendre en ccompte dans les calculs</a:t>
          </a:r>
        </a:p>
      </xdr:txBody>
    </xdr:sp>
    <xdr:clientData/>
  </xdr:twoCellAnchor>
  <xdr:twoCellAnchor>
    <xdr:from>
      <xdr:col>1</xdr:col>
      <xdr:colOff>691444</xdr:colOff>
      <xdr:row>117</xdr:row>
      <xdr:rowOff>70555</xdr:rowOff>
    </xdr:from>
    <xdr:to>
      <xdr:col>4</xdr:col>
      <xdr:colOff>395111</xdr:colOff>
      <xdr:row>122</xdr:row>
      <xdr:rowOff>119944</xdr:rowOff>
    </xdr:to>
    <xdr:sp macro="" textlink="">
      <xdr:nvSpPr>
        <xdr:cNvPr id="4" name="Rectangle à coins arrondis 3"/>
        <xdr:cNvSpPr/>
      </xdr:nvSpPr>
      <xdr:spPr>
        <a:xfrm>
          <a:off x="1397000" y="19155833"/>
          <a:ext cx="3111500" cy="860778"/>
        </a:xfrm>
        <a:prstGeom prst="wedgeRoundRectCallout">
          <a:avLst>
            <a:gd name="adj1" fmla="val -75356"/>
            <a:gd name="adj2" fmla="val -119467"/>
            <a:gd name="adj3" fmla="val 16667"/>
          </a:avLst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Copier le dernier bloc sans ligne blanche (le tableau prendra en compte les lignes ajoutées automatiquement dans les caluls).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366890</xdr:colOff>
      <xdr:row>89</xdr:row>
      <xdr:rowOff>60678</xdr:rowOff>
    </xdr:from>
    <xdr:to>
      <xdr:col>17</xdr:col>
      <xdr:colOff>684388</xdr:colOff>
      <xdr:row>93</xdr:row>
      <xdr:rowOff>35277</xdr:rowOff>
    </xdr:to>
    <xdr:sp macro="" textlink="">
      <xdr:nvSpPr>
        <xdr:cNvPr id="2" name="ZoneTexte 1"/>
        <xdr:cNvSpPr txBox="1"/>
      </xdr:nvSpPr>
      <xdr:spPr>
        <a:xfrm>
          <a:off x="4536723" y="12563122"/>
          <a:ext cx="8156221" cy="623711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/!\</a:t>
          </a:r>
          <a:r>
            <a:rPr lang="fr-FR" sz="1100" baseline="0"/>
            <a:t> </a:t>
          </a:r>
          <a:r>
            <a:rPr lang="fr-FR" sz="1100"/>
            <a:t>Une partie des heures sup peut venir de la fin du mois précédent !</a:t>
          </a:r>
        </a:p>
        <a:p>
          <a:endParaRPr lang="fr-FR" sz="1100"/>
        </a:p>
        <a:p>
          <a:r>
            <a:rPr lang="fr-FR" sz="1100"/>
            <a:t>Comme la semaine travaillée se termine vendredi elles</a:t>
          </a:r>
          <a:r>
            <a:rPr lang="fr-FR" sz="1100" baseline="0"/>
            <a:t> sont comptabilisées sur le dernier vendredi du mois, le reste passe au mois suivant</a:t>
          </a:r>
          <a:endParaRPr lang="fr-FR" sz="1100"/>
        </a:p>
      </xdr:txBody>
    </xdr:sp>
    <xdr:clientData/>
  </xdr:twoCellAnchor>
  <xdr:twoCellAnchor>
    <xdr:from>
      <xdr:col>4</xdr:col>
      <xdr:colOff>564445</xdr:colOff>
      <xdr:row>3</xdr:row>
      <xdr:rowOff>141111</xdr:rowOff>
    </xdr:from>
    <xdr:to>
      <xdr:col>8</xdr:col>
      <xdr:colOff>642055</xdr:colOff>
      <xdr:row>8</xdr:row>
      <xdr:rowOff>70555</xdr:rowOff>
    </xdr:to>
    <xdr:sp macro="" textlink="">
      <xdr:nvSpPr>
        <xdr:cNvPr id="3" name="Rectangle à coins arrondis 2"/>
        <xdr:cNvSpPr/>
      </xdr:nvSpPr>
      <xdr:spPr>
        <a:xfrm>
          <a:off x="3309056" y="635000"/>
          <a:ext cx="2928055" cy="740833"/>
        </a:xfrm>
        <a:prstGeom prst="wedgeRoundRectCallout">
          <a:avLst>
            <a:gd name="adj1" fmla="val -44765"/>
            <a:gd name="adj2" fmla="val -89012"/>
            <a:gd name="adj3" fmla="val 16667"/>
          </a:avLst>
        </a:prstGeom>
        <a:solidFill>
          <a:srgbClr val="FFFF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rgbClr val="C00000"/>
              </a:solidFill>
            </a:rPr>
            <a:t>Modifier si</a:t>
          </a:r>
          <a:r>
            <a:rPr lang="fr-FR" sz="1200" baseline="0">
              <a:solidFill>
                <a:srgbClr val="C00000"/>
              </a:solidFill>
            </a:rPr>
            <a:t> besoin les informations sur fon jaune (noms, année), le reste se recalculera automatiquement.</a:t>
          </a:r>
          <a:endParaRPr lang="fr-FR" sz="1200">
            <a:solidFill>
              <a:srgbClr val="C00000"/>
            </a:solidFill>
          </a:endParaRPr>
        </a:p>
      </xdr:txBody>
    </xdr:sp>
    <xdr:clientData/>
  </xdr:twoCellAnchor>
  <xdr:twoCellAnchor>
    <xdr:from>
      <xdr:col>18</xdr:col>
      <xdr:colOff>303389</xdr:colOff>
      <xdr:row>4</xdr:row>
      <xdr:rowOff>112889</xdr:rowOff>
    </xdr:from>
    <xdr:to>
      <xdr:col>26</xdr:col>
      <xdr:colOff>35278</xdr:colOff>
      <xdr:row>10</xdr:row>
      <xdr:rowOff>112889</xdr:rowOff>
    </xdr:to>
    <xdr:sp macro="" textlink="">
      <xdr:nvSpPr>
        <xdr:cNvPr id="4" name="Rectangle à coins arrondis 3"/>
        <xdr:cNvSpPr/>
      </xdr:nvSpPr>
      <xdr:spPr>
        <a:xfrm>
          <a:off x="13024556" y="769056"/>
          <a:ext cx="4642555" cy="973666"/>
        </a:xfrm>
        <a:prstGeom prst="wedgeRoundRectCallout">
          <a:avLst>
            <a:gd name="adj1" fmla="val -44765"/>
            <a:gd name="adj2" fmla="val -89012"/>
            <a:gd name="adj3" fmla="val 16667"/>
          </a:avLst>
        </a:prstGeom>
        <a:solidFill>
          <a:srgbClr val="FFFF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rgbClr val="C00000"/>
              </a:solidFill>
            </a:rPr>
            <a:t>Pour ajouter un nom, NE PAS TIRER les formules vers la droite mais faire un COPIER/COLLER d'une colonne (les formules reposent sur les noms de colonne du tableau de l'onglet Heures et seraient perturbées).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o" displayName="Tablo" ref="A1:S121" totalsRowShown="0" headerRowDxfId="4" dataDxfId="3" tableBorderDxfId="36">
  <tableColumns count="19">
    <tableColumn id="1" name="Mois" dataDxfId="20">
      <calculatedColumnFormula>IF(ISNUMBER(Tablo[[#This Row],[JOUR]]),DATE(YEAR(Tablo[[#This Row],[JOUR]]),MONTH(Tablo[[#This Row],[JOUR]])+1,0),A1)</calculatedColumnFormula>
    </tableColumn>
    <tableColumn id="2" name="SEMAINE" dataDxfId="2">
      <calculatedColumnFormula>IF(ISNUMBER(Tablo[[#This Row],[JOUR]]),INT(MOD(INT((Tablo[[#This Row],[JOUR]]-2)/7)+3/5,52+5/28))+1,B1)</calculatedColumnFormula>
    </tableColumn>
    <tableColumn id="3" name="JOUR" dataDxfId="0"/>
    <tableColumn id="4" name="karim" dataDxfId="1"/>
    <tableColumn id="5" name="marc" dataDxfId="19"/>
    <tableColumn id="6" name="ursula" dataDxfId="18"/>
    <tableColumn id="7" name="carl" dataDxfId="17"/>
    <tableColumn id="8" name="sandie" dataDxfId="16"/>
    <tableColumn id="9" name="wissem" dataDxfId="15"/>
    <tableColumn id="10" name="julien" dataDxfId="14"/>
    <tableColumn id="11" name="jérémy" dataDxfId="13"/>
    <tableColumn id="12" name="gregory" dataDxfId="12"/>
    <tableColumn id="13" name="sébastien" dataDxfId="11"/>
    <tableColumn id="14" name="aymeric" dataDxfId="10"/>
    <tableColumn id="15" name="jean" dataDxfId="9"/>
    <tableColumn id="16" name="laetitia" dataDxfId="8"/>
    <tableColumn id="17" name="virginie" dataDxfId="7"/>
    <tableColumn id="18" name="david" dataDxfId="6"/>
    <tableColumn id="19" name="TOTAL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1"/>
  <sheetViews>
    <sheetView showZeros="0" tabSelected="1" zoomScale="90" zoomScaleNormal="90" workbookViewId="0">
      <pane xSplit="3" ySplit="1" topLeftCell="D26" activePane="bottomRight" state="frozen"/>
      <selection pane="topRight" activeCell="E1" sqref="E1"/>
      <selection pane="bottomLeft" activeCell="A2" sqref="A2"/>
      <selection pane="bottomRight" activeCell="A122" sqref="A122"/>
    </sheetView>
  </sheetViews>
  <sheetFormatPr baseColWidth="10" defaultColWidth="6.90625" defaultRowHeight="12.5" x14ac:dyDescent="0.25"/>
  <cols>
    <col min="1" max="1" width="10.08984375" style="13" bestFit="1" customWidth="1"/>
    <col min="2" max="2" width="14.26953125" style="13" bestFit="1" customWidth="1"/>
    <col min="3" max="3" width="23.6328125" style="59" bestFit="1" customWidth="1"/>
    <col min="4" max="4" width="10.90625" style="13" bestFit="1" customWidth="1"/>
    <col min="5" max="5" width="10.36328125" style="14" bestFit="1" customWidth="1"/>
    <col min="6" max="6" width="11.36328125" style="14" bestFit="1" customWidth="1"/>
    <col min="7" max="7" width="9.1796875" style="14" bestFit="1" customWidth="1"/>
    <col min="8" max="8" width="11.81640625" style="14" bestFit="1" customWidth="1"/>
    <col min="9" max="9" width="12.81640625" style="14" bestFit="1" customWidth="1"/>
    <col min="10" max="10" width="10.81640625" style="14" bestFit="1" customWidth="1"/>
    <col min="11" max="11" width="12" style="14" bestFit="1" customWidth="1"/>
    <col min="12" max="12" width="12.90625" style="14" bestFit="1" customWidth="1"/>
    <col min="13" max="13" width="14.453125" style="13" bestFit="1" customWidth="1"/>
    <col min="14" max="14" width="13.08984375" style="13" bestFit="1" customWidth="1"/>
    <col min="15" max="15" width="9.7265625" style="13" bestFit="1" customWidth="1"/>
    <col min="16" max="16" width="11.81640625" style="13" bestFit="1" customWidth="1"/>
    <col min="17" max="17" width="12.6328125" style="13" bestFit="1" customWidth="1"/>
    <col min="18" max="18" width="10.81640625" style="13" bestFit="1" customWidth="1"/>
    <col min="19" max="19" width="12" style="13" bestFit="1" customWidth="1"/>
    <col min="20" max="16384" width="6.90625" style="13"/>
  </cols>
  <sheetData>
    <row r="1" spans="1:19" ht="13" thickBot="1" x14ac:dyDescent="0.3">
      <c r="A1" s="13" t="s">
        <v>40</v>
      </c>
      <c r="B1" s="13" t="s">
        <v>16</v>
      </c>
      <c r="C1" s="59" t="s">
        <v>15</v>
      </c>
      <c r="D1" s="13" t="s">
        <v>1</v>
      </c>
      <c r="E1" s="14" t="s">
        <v>0</v>
      </c>
      <c r="F1" s="14" t="s">
        <v>2</v>
      </c>
      <c r="G1" s="14" t="s">
        <v>3</v>
      </c>
      <c r="H1" s="14" t="s">
        <v>4</v>
      </c>
      <c r="I1" s="14" t="s">
        <v>5</v>
      </c>
      <c r="J1" s="14" t="s">
        <v>6</v>
      </c>
      <c r="K1" s="14" t="s">
        <v>7</v>
      </c>
      <c r="L1" s="14" t="s">
        <v>8</v>
      </c>
      <c r="M1" s="14" t="s">
        <v>9</v>
      </c>
      <c r="N1" s="14" t="s">
        <v>10</v>
      </c>
      <c r="O1" s="14" t="s">
        <v>11</v>
      </c>
      <c r="P1" s="14" t="s">
        <v>12</v>
      </c>
      <c r="Q1" s="14" t="s">
        <v>13</v>
      </c>
      <c r="R1" s="14" t="s">
        <v>14</v>
      </c>
      <c r="S1" s="14" t="s">
        <v>17</v>
      </c>
    </row>
    <row r="2" spans="1:19" x14ac:dyDescent="0.25">
      <c r="A2" s="22">
        <f>IF(ISNUMBER(Tablo[[#This Row],[JOUR]]),DATE(YEAR(Tablo[[#This Row],[JOUR]]),MONTH(Tablo[[#This Row],[JOUR]])+1,0),A1)</f>
        <v>42674</v>
      </c>
      <c r="B2" s="23">
        <f>IF(ISNUMBER(Tablo[[#This Row],[JOUR]]),INT(MOD(INT((Tablo[[#This Row],[JOUR]]-2)/7)+3/5,52+5/28))+1,B1)</f>
        <v>44</v>
      </c>
      <c r="C2" s="60">
        <v>42674</v>
      </c>
      <c r="D2" s="18" t="s">
        <v>38</v>
      </c>
      <c r="E2" s="16">
        <v>7</v>
      </c>
      <c r="F2" s="16">
        <v>7</v>
      </c>
      <c r="G2" s="16">
        <v>7</v>
      </c>
      <c r="H2" s="16">
        <v>7</v>
      </c>
      <c r="I2" s="16">
        <v>6.18</v>
      </c>
      <c r="J2" s="16">
        <v>7</v>
      </c>
      <c r="K2" s="16">
        <v>5.5</v>
      </c>
      <c r="L2" s="18" t="s">
        <v>38</v>
      </c>
      <c r="M2" s="16">
        <v>8</v>
      </c>
      <c r="N2" s="16">
        <v>8</v>
      </c>
      <c r="O2" s="16">
        <v>8</v>
      </c>
      <c r="P2" s="17" t="s">
        <v>39</v>
      </c>
      <c r="Q2" s="16">
        <v>7</v>
      </c>
      <c r="R2" s="18"/>
      <c r="S2" s="24"/>
    </row>
    <row r="3" spans="1:19" x14ac:dyDescent="0.25">
      <c r="A3" s="25">
        <f>IF(ISNUMBER(Tablo[[#This Row],[JOUR]]),DATE(YEAR(Tablo[[#This Row],[JOUR]]),MONTH(Tablo[[#This Row],[JOUR]])+1,0),A2)</f>
        <v>42704</v>
      </c>
      <c r="B3" s="26">
        <f>IF(ISNUMBER(Tablo[[#This Row],[JOUR]]),INT(MOD(INT((Tablo[[#This Row],[JOUR]]-2)/7)+3/5,52+5/28))+1,B2)</f>
        <v>44</v>
      </c>
      <c r="C3" s="61">
        <v>42675</v>
      </c>
      <c r="D3" s="12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9"/>
      <c r="S3" s="27"/>
    </row>
    <row r="4" spans="1:19" x14ac:dyDescent="0.25">
      <c r="A4" s="25">
        <f>IF(ISNUMBER(Tablo[[#This Row],[JOUR]]),DATE(YEAR(Tablo[[#This Row],[JOUR]]),MONTH(Tablo[[#This Row],[JOUR]])+1,0),A3)</f>
        <v>42704</v>
      </c>
      <c r="B4" s="26">
        <f>IF(ISNUMBER(Tablo[[#This Row],[JOUR]]),INT(MOD(INT((Tablo[[#This Row],[JOUR]]-2)/7)+3/5,52+5/28))+1,B3)</f>
        <v>44</v>
      </c>
      <c r="C4" s="61">
        <v>42676</v>
      </c>
      <c r="D4" s="19" t="s">
        <v>38</v>
      </c>
      <c r="E4" s="19">
        <v>7</v>
      </c>
      <c r="F4" s="19">
        <v>7</v>
      </c>
      <c r="G4" s="19">
        <v>7</v>
      </c>
      <c r="H4" s="12" t="s">
        <v>39</v>
      </c>
      <c r="I4" s="19">
        <v>7</v>
      </c>
      <c r="J4" s="19">
        <v>7</v>
      </c>
      <c r="K4" s="19">
        <v>7</v>
      </c>
      <c r="L4" s="19" t="s">
        <v>38</v>
      </c>
      <c r="M4" s="19">
        <v>8</v>
      </c>
      <c r="N4" s="28" t="s">
        <v>37</v>
      </c>
      <c r="O4" s="19">
        <v>8</v>
      </c>
      <c r="P4" s="19">
        <v>9.25</v>
      </c>
      <c r="Q4" s="19">
        <v>6.25</v>
      </c>
      <c r="R4" s="19"/>
      <c r="S4" s="27"/>
    </row>
    <row r="5" spans="1:19" x14ac:dyDescent="0.25">
      <c r="A5" s="25">
        <f>IF(ISNUMBER(Tablo[[#This Row],[JOUR]]),DATE(YEAR(Tablo[[#This Row],[JOUR]]),MONTH(Tablo[[#This Row],[JOUR]])+1,0),A4)</f>
        <v>42704</v>
      </c>
      <c r="B5" s="26">
        <f>IF(ISNUMBER(Tablo[[#This Row],[JOUR]]),INT(MOD(INT((Tablo[[#This Row],[JOUR]]-2)/7)+3/5,52+5/28))+1,B4)</f>
        <v>44</v>
      </c>
      <c r="C5" s="61">
        <v>42677</v>
      </c>
      <c r="D5" s="19" t="s">
        <v>38</v>
      </c>
      <c r="E5" s="19">
        <v>7.25</v>
      </c>
      <c r="F5" s="19">
        <v>7.25</v>
      </c>
      <c r="G5" s="19">
        <v>7.25</v>
      </c>
      <c r="H5" s="12" t="s">
        <v>39</v>
      </c>
      <c r="I5" s="19">
        <v>7.25</v>
      </c>
      <c r="J5" s="19">
        <v>7.25</v>
      </c>
      <c r="K5" s="19">
        <v>6.32</v>
      </c>
      <c r="L5" s="19" t="s">
        <v>38</v>
      </c>
      <c r="M5" s="19">
        <v>8</v>
      </c>
      <c r="N5" s="19">
        <v>8</v>
      </c>
      <c r="O5" s="19">
        <v>8</v>
      </c>
      <c r="P5" s="19">
        <v>7.5</v>
      </c>
      <c r="Q5" s="19">
        <v>7</v>
      </c>
      <c r="R5" s="19"/>
      <c r="S5" s="27"/>
    </row>
    <row r="6" spans="1:19" x14ac:dyDescent="0.25">
      <c r="A6" s="25">
        <f>IF(ISNUMBER(Tablo[[#This Row],[JOUR]]),DATE(YEAR(Tablo[[#This Row],[JOUR]]),MONTH(Tablo[[#This Row],[JOUR]])+1,0),A5)</f>
        <v>42704</v>
      </c>
      <c r="B6" s="26">
        <f>IF(ISNUMBER(Tablo[[#This Row],[JOUR]]),INT(MOD(INT((Tablo[[#This Row],[JOUR]]-2)/7)+3/5,52+5/28))+1,B5)</f>
        <v>44</v>
      </c>
      <c r="C6" s="61">
        <v>42678</v>
      </c>
      <c r="D6" s="19" t="s">
        <v>38</v>
      </c>
      <c r="E6" s="19">
        <v>7.07</v>
      </c>
      <c r="F6" s="19">
        <v>7.07</v>
      </c>
      <c r="G6" s="19">
        <v>7.07</v>
      </c>
      <c r="H6" s="19">
        <v>7.07</v>
      </c>
      <c r="I6" s="19">
        <v>7.07</v>
      </c>
      <c r="J6" s="19">
        <v>7.07</v>
      </c>
      <c r="K6" s="19">
        <v>7.07</v>
      </c>
      <c r="L6" s="19" t="s">
        <v>38</v>
      </c>
      <c r="M6" s="19">
        <v>7</v>
      </c>
      <c r="N6" s="19">
        <v>7</v>
      </c>
      <c r="O6" s="19">
        <v>7</v>
      </c>
      <c r="P6" s="19">
        <v>7.5</v>
      </c>
      <c r="Q6" s="19">
        <v>7</v>
      </c>
      <c r="R6" s="19"/>
      <c r="S6" s="27"/>
    </row>
    <row r="7" spans="1:19" x14ac:dyDescent="0.25">
      <c r="A7" s="25">
        <f>IF(ISNUMBER(Tablo[[#This Row],[JOUR]]),DATE(YEAR(Tablo[[#This Row],[JOUR]]),MONTH(Tablo[[#This Row],[JOUR]])+1,0),A6)</f>
        <v>42704</v>
      </c>
      <c r="B7" s="26">
        <f>IF(ISNUMBER(Tablo[[#This Row],[JOUR]]),INT(MOD(INT((Tablo[[#This Row],[JOUR]]-2)/7)+3/5,52+5/28))+1,B6)</f>
        <v>44</v>
      </c>
      <c r="C7" s="61" t="s">
        <v>17</v>
      </c>
      <c r="D7" s="19">
        <f>SUM(D2:D6)</f>
        <v>0</v>
      </c>
      <c r="E7" s="19">
        <f t="shared" ref="E7:R7" si="0">SUM(E2:E6)</f>
        <v>28.32</v>
      </c>
      <c r="F7" s="19">
        <f t="shared" si="0"/>
        <v>28.32</v>
      </c>
      <c r="G7" s="19">
        <f t="shared" si="0"/>
        <v>28.32</v>
      </c>
      <c r="H7" s="19">
        <f t="shared" si="0"/>
        <v>14.07</v>
      </c>
      <c r="I7" s="19">
        <f t="shared" si="0"/>
        <v>27.5</v>
      </c>
      <c r="J7" s="19">
        <f t="shared" si="0"/>
        <v>28.32</v>
      </c>
      <c r="K7" s="19">
        <f t="shared" si="0"/>
        <v>25.89</v>
      </c>
      <c r="L7" s="19">
        <f t="shared" si="0"/>
        <v>0</v>
      </c>
      <c r="M7" s="19">
        <f t="shared" si="0"/>
        <v>31</v>
      </c>
      <c r="N7" s="19">
        <f t="shared" si="0"/>
        <v>23</v>
      </c>
      <c r="O7" s="19">
        <f t="shared" si="0"/>
        <v>31</v>
      </c>
      <c r="P7" s="19">
        <f t="shared" si="0"/>
        <v>24.25</v>
      </c>
      <c r="Q7" s="19">
        <f t="shared" si="0"/>
        <v>27.25</v>
      </c>
      <c r="R7" s="19">
        <f t="shared" si="0"/>
        <v>0</v>
      </c>
      <c r="S7" s="54">
        <f>SUM(D7:R7)</f>
        <v>317.24</v>
      </c>
    </row>
    <row r="8" spans="1:19" x14ac:dyDescent="0.25">
      <c r="A8" s="25">
        <f>IF(ISNUMBER(Tablo[[#This Row],[JOUR]]),DATE(YEAR(Tablo[[#This Row],[JOUR]]),MONTH(Tablo[[#This Row],[JOUR]])+1,0),A7)</f>
        <v>42704</v>
      </c>
      <c r="B8" s="26">
        <f>IF(ISNUMBER(Tablo[[#This Row],[JOUR]]),INT(MOD(INT((Tablo[[#This Row],[JOUR]]-2)/7)+3/5,52+5/28))+1,B7)</f>
        <v>44</v>
      </c>
      <c r="C8" s="61" t="s">
        <v>18</v>
      </c>
      <c r="D8" s="19">
        <f>MIN(D7,35)</f>
        <v>0</v>
      </c>
      <c r="E8" s="19">
        <f t="shared" ref="E8:R8" si="1">MIN(E7,35)</f>
        <v>28.32</v>
      </c>
      <c r="F8" s="19">
        <f t="shared" si="1"/>
        <v>28.32</v>
      </c>
      <c r="G8" s="19">
        <f t="shared" si="1"/>
        <v>28.32</v>
      </c>
      <c r="H8" s="19">
        <f t="shared" si="1"/>
        <v>14.07</v>
      </c>
      <c r="I8" s="19">
        <f t="shared" si="1"/>
        <v>27.5</v>
      </c>
      <c r="J8" s="19">
        <f t="shared" si="1"/>
        <v>28.32</v>
      </c>
      <c r="K8" s="19">
        <f t="shared" si="1"/>
        <v>25.89</v>
      </c>
      <c r="L8" s="19">
        <f t="shared" si="1"/>
        <v>0</v>
      </c>
      <c r="M8" s="19">
        <f t="shared" si="1"/>
        <v>31</v>
      </c>
      <c r="N8" s="19">
        <f t="shared" si="1"/>
        <v>23</v>
      </c>
      <c r="O8" s="19">
        <f t="shared" si="1"/>
        <v>31</v>
      </c>
      <c r="P8" s="19">
        <f t="shared" si="1"/>
        <v>24.25</v>
      </c>
      <c r="Q8" s="19">
        <f t="shared" si="1"/>
        <v>27.25</v>
      </c>
      <c r="R8" s="19">
        <f t="shared" si="1"/>
        <v>0</v>
      </c>
      <c r="S8" s="54">
        <f t="shared" ref="S8:S9" si="2">SUM(D8:R8)</f>
        <v>317.24</v>
      </c>
    </row>
    <row r="9" spans="1:19" ht="13" thickBot="1" x14ac:dyDescent="0.3">
      <c r="A9" s="29">
        <f>IF(ISNUMBER(Tablo[[#This Row],[JOUR]]),DATE(YEAR(Tablo[[#This Row],[JOUR]]),MONTH(Tablo[[#This Row],[JOUR]])+1,0),A8)</f>
        <v>42704</v>
      </c>
      <c r="B9" s="30">
        <f>IF(ISNUMBER(Tablo[[#This Row],[JOUR]]),INT(MOD(INT((Tablo[[#This Row],[JOUR]]-2)/7)+3/5,52+5/28))+1,B8)</f>
        <v>44</v>
      </c>
      <c r="C9" s="62" t="s">
        <v>19</v>
      </c>
      <c r="D9" s="55">
        <f>D7-D8</f>
        <v>0</v>
      </c>
      <c r="E9" s="55">
        <f t="shared" ref="E9:R9" si="3">E7-E8</f>
        <v>0</v>
      </c>
      <c r="F9" s="55">
        <f t="shared" si="3"/>
        <v>0</v>
      </c>
      <c r="G9" s="55">
        <f t="shared" si="3"/>
        <v>0</v>
      </c>
      <c r="H9" s="55">
        <f t="shared" si="3"/>
        <v>0</v>
      </c>
      <c r="I9" s="55">
        <f t="shared" si="3"/>
        <v>0</v>
      </c>
      <c r="J9" s="55">
        <f t="shared" si="3"/>
        <v>0</v>
      </c>
      <c r="K9" s="55">
        <f t="shared" si="3"/>
        <v>0</v>
      </c>
      <c r="L9" s="55">
        <f t="shared" si="3"/>
        <v>0</v>
      </c>
      <c r="M9" s="55">
        <f t="shared" si="3"/>
        <v>0</v>
      </c>
      <c r="N9" s="55">
        <f t="shared" si="3"/>
        <v>0</v>
      </c>
      <c r="O9" s="55">
        <f t="shared" si="3"/>
        <v>0</v>
      </c>
      <c r="P9" s="55">
        <f t="shared" si="3"/>
        <v>0</v>
      </c>
      <c r="Q9" s="55">
        <f t="shared" si="3"/>
        <v>0</v>
      </c>
      <c r="R9" s="55">
        <f t="shared" si="3"/>
        <v>0</v>
      </c>
      <c r="S9" s="56">
        <f t="shared" si="2"/>
        <v>0</v>
      </c>
    </row>
    <row r="10" spans="1:19" x14ac:dyDescent="0.25">
      <c r="A10" s="22">
        <f>IF(ISNUMBER(Tablo[[#This Row],[JOUR]]),DATE(YEAR(Tablo[[#This Row],[JOUR]]),MONTH(Tablo[[#This Row],[JOUR]])+1,0),A9)</f>
        <v>42704</v>
      </c>
      <c r="B10" s="23">
        <f>IF(ISNUMBER(Tablo[[#This Row],[JOUR]]),INT(MOD(INT((Tablo[[#This Row],[JOUR]]-2)/7)+3/5,52+5/28))+1,B9)</f>
        <v>45</v>
      </c>
      <c r="C10" s="60">
        <f>C2+7</f>
        <v>42681</v>
      </c>
      <c r="D10" s="18" t="s">
        <v>38</v>
      </c>
      <c r="E10" s="18">
        <v>7</v>
      </c>
      <c r="F10" s="18">
        <v>7.25</v>
      </c>
      <c r="G10" s="18">
        <v>7.25</v>
      </c>
      <c r="H10" s="18">
        <v>7.25</v>
      </c>
      <c r="I10" s="17" t="s">
        <v>39</v>
      </c>
      <c r="J10" s="18">
        <v>7.25</v>
      </c>
      <c r="K10" s="18">
        <v>7.25</v>
      </c>
      <c r="L10" s="18" t="s">
        <v>38</v>
      </c>
      <c r="M10" s="18">
        <v>8</v>
      </c>
      <c r="N10" s="18">
        <v>8</v>
      </c>
      <c r="O10" s="18">
        <v>8</v>
      </c>
      <c r="P10" s="18">
        <v>7</v>
      </c>
      <c r="Q10" s="18">
        <v>8.5</v>
      </c>
      <c r="R10" s="18">
        <v>8</v>
      </c>
      <c r="S10" s="24"/>
    </row>
    <row r="11" spans="1:19" x14ac:dyDescent="0.25">
      <c r="A11" s="25">
        <f>IF(ISNUMBER(Tablo[[#This Row],[JOUR]]),DATE(YEAR(Tablo[[#This Row],[JOUR]]),MONTH(Tablo[[#This Row],[JOUR]])+1,0),A10)</f>
        <v>42704</v>
      </c>
      <c r="B11" s="26">
        <f>IF(ISNUMBER(Tablo[[#This Row],[JOUR]]),INT(MOD(INT((Tablo[[#This Row],[JOUR]]-2)/7)+3/5,52+5/28))+1,B10)</f>
        <v>45</v>
      </c>
      <c r="C11" s="61">
        <f t="shared" ref="C11:C14" si="4">C3+7</f>
        <v>42682</v>
      </c>
      <c r="D11" s="19" t="s">
        <v>38</v>
      </c>
      <c r="E11" s="19">
        <v>7</v>
      </c>
      <c r="F11" s="19">
        <v>7.07</v>
      </c>
      <c r="G11" s="19">
        <v>7.07</v>
      </c>
      <c r="H11" s="19">
        <v>7.07</v>
      </c>
      <c r="I11" s="12" t="s">
        <v>39</v>
      </c>
      <c r="J11" s="19">
        <v>7.07</v>
      </c>
      <c r="K11" s="19">
        <v>7.07</v>
      </c>
      <c r="L11" s="19" t="s">
        <v>38</v>
      </c>
      <c r="M11" s="19">
        <v>8</v>
      </c>
      <c r="N11" s="19">
        <v>8</v>
      </c>
      <c r="O11" s="19">
        <v>8</v>
      </c>
      <c r="P11" s="19">
        <v>7</v>
      </c>
      <c r="Q11" s="19" t="s">
        <v>38</v>
      </c>
      <c r="R11" s="19">
        <v>7</v>
      </c>
      <c r="S11" s="27"/>
    </row>
    <row r="12" spans="1:19" x14ac:dyDescent="0.25">
      <c r="A12" s="25">
        <f>IF(ISNUMBER(Tablo[[#This Row],[JOUR]]),DATE(YEAR(Tablo[[#This Row],[JOUR]]),MONTH(Tablo[[#This Row],[JOUR]])+1,0),A11)</f>
        <v>42704</v>
      </c>
      <c r="B12" s="26">
        <f>IF(ISNUMBER(Tablo[[#This Row],[JOUR]]),INT(MOD(INT((Tablo[[#This Row],[JOUR]]-2)/7)+3/5,52+5/28))+1,B11)</f>
        <v>45</v>
      </c>
      <c r="C12" s="61">
        <f t="shared" si="4"/>
        <v>42683</v>
      </c>
      <c r="D12" s="19" t="s">
        <v>38</v>
      </c>
      <c r="E12" s="19">
        <v>7</v>
      </c>
      <c r="F12" s="19">
        <v>7</v>
      </c>
      <c r="G12" s="19">
        <v>7</v>
      </c>
      <c r="H12" s="19">
        <v>7</v>
      </c>
      <c r="I12" s="12" t="s">
        <v>39</v>
      </c>
      <c r="J12" s="19">
        <v>7</v>
      </c>
      <c r="K12" s="19">
        <v>7</v>
      </c>
      <c r="L12" s="19" t="s">
        <v>38</v>
      </c>
      <c r="M12" s="19">
        <v>8</v>
      </c>
      <c r="N12" s="19">
        <v>8</v>
      </c>
      <c r="O12" s="19">
        <v>8</v>
      </c>
      <c r="P12" s="19">
        <v>7.25</v>
      </c>
      <c r="Q12" s="19" t="s">
        <v>38</v>
      </c>
      <c r="R12" s="19">
        <v>7</v>
      </c>
      <c r="S12" s="27"/>
    </row>
    <row r="13" spans="1:19" x14ac:dyDescent="0.25">
      <c r="A13" s="25">
        <f>IF(ISNUMBER(Tablo[[#This Row],[JOUR]]),DATE(YEAR(Tablo[[#This Row],[JOUR]]),MONTH(Tablo[[#This Row],[JOUR]])+1,0),A12)</f>
        <v>42704</v>
      </c>
      <c r="B13" s="26">
        <f>IF(ISNUMBER(Tablo[[#This Row],[JOUR]]),INT(MOD(INT((Tablo[[#This Row],[JOUR]]-2)/7)+3/5,52+5/28))+1,B12)</f>
        <v>45</v>
      </c>
      <c r="C13" s="61">
        <f t="shared" si="4"/>
        <v>42684</v>
      </c>
      <c r="D13" s="19" t="s">
        <v>38</v>
      </c>
      <c r="E13" s="19">
        <v>6.75</v>
      </c>
      <c r="F13" s="19">
        <v>6.75</v>
      </c>
      <c r="G13" s="19">
        <v>6.75</v>
      </c>
      <c r="H13" s="19">
        <v>6.75</v>
      </c>
      <c r="I13" s="19">
        <v>6.75</v>
      </c>
      <c r="J13" s="19">
        <v>6.75</v>
      </c>
      <c r="K13" s="19">
        <v>6.75</v>
      </c>
      <c r="L13" s="19" t="s">
        <v>38</v>
      </c>
      <c r="M13" s="19">
        <v>7</v>
      </c>
      <c r="N13" s="19">
        <v>7</v>
      </c>
      <c r="O13" s="19">
        <v>7</v>
      </c>
      <c r="P13" s="12" t="s">
        <v>39</v>
      </c>
      <c r="Q13" s="19" t="s">
        <v>38</v>
      </c>
      <c r="R13" s="19">
        <v>7</v>
      </c>
      <c r="S13" s="27"/>
    </row>
    <row r="14" spans="1:19" x14ac:dyDescent="0.25">
      <c r="A14" s="25">
        <f>IF(ISNUMBER(Tablo[[#This Row],[JOUR]]),DATE(YEAR(Tablo[[#This Row],[JOUR]]),MONTH(Tablo[[#This Row],[JOUR]])+1,0),A13)</f>
        <v>42704</v>
      </c>
      <c r="B14" s="26">
        <f>IF(ISNUMBER(Tablo[[#This Row],[JOUR]]),INT(MOD(INT((Tablo[[#This Row],[JOUR]]-2)/7)+3/5,52+5/28))+1,B13)</f>
        <v>45</v>
      </c>
      <c r="C14" s="61">
        <f t="shared" si="4"/>
        <v>42685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54">
        <f>SUM(D14:R14)</f>
        <v>0</v>
      </c>
    </row>
    <row r="15" spans="1:19" x14ac:dyDescent="0.25">
      <c r="A15" s="25">
        <f>IF(ISNUMBER(Tablo[[#This Row],[JOUR]]),DATE(YEAR(Tablo[[#This Row],[JOUR]]),MONTH(Tablo[[#This Row],[JOUR]])+1,0),A14)</f>
        <v>42704</v>
      </c>
      <c r="B15" s="26">
        <f>IF(ISNUMBER(Tablo[[#This Row],[JOUR]]),INT(MOD(INT((Tablo[[#This Row],[JOUR]]-2)/7)+3/5,52+5/28))+1,B14)</f>
        <v>45</v>
      </c>
      <c r="C15" s="61" t="s">
        <v>17</v>
      </c>
      <c r="D15" s="19">
        <f>SUM(D10:D14)</f>
        <v>0</v>
      </c>
      <c r="E15" s="19">
        <f t="shared" ref="E15" si="5">SUM(E10:E14)</f>
        <v>27.75</v>
      </c>
      <c r="F15" s="19">
        <f t="shared" ref="F15" si="6">SUM(F10:F14)</f>
        <v>28.07</v>
      </c>
      <c r="G15" s="19">
        <f t="shared" ref="G15" si="7">SUM(G10:G14)</f>
        <v>28.07</v>
      </c>
      <c r="H15" s="19">
        <f t="shared" ref="H15" si="8">SUM(H10:H14)</f>
        <v>28.07</v>
      </c>
      <c r="I15" s="19">
        <f t="shared" ref="I15" si="9">SUM(I10:I14)</f>
        <v>6.75</v>
      </c>
      <c r="J15" s="19">
        <f t="shared" ref="J15" si="10">SUM(J10:J14)</f>
        <v>28.07</v>
      </c>
      <c r="K15" s="19">
        <f t="shared" ref="K15" si="11">SUM(K10:K14)</f>
        <v>28.07</v>
      </c>
      <c r="L15" s="19">
        <f t="shared" ref="L15" si="12">SUM(L10:L14)</f>
        <v>0</v>
      </c>
      <c r="M15" s="19">
        <f t="shared" ref="M15" si="13">SUM(M10:M14)</f>
        <v>31</v>
      </c>
      <c r="N15" s="19">
        <f t="shared" ref="N15" si="14">SUM(N10:N14)</f>
        <v>31</v>
      </c>
      <c r="O15" s="19">
        <f t="shared" ref="O15" si="15">SUM(O10:O14)</f>
        <v>31</v>
      </c>
      <c r="P15" s="19">
        <f t="shared" ref="P15" si="16">SUM(P10:P14)</f>
        <v>21.25</v>
      </c>
      <c r="Q15" s="19">
        <f t="shared" ref="Q15" si="17">SUM(Q10:Q14)</f>
        <v>8.5</v>
      </c>
      <c r="R15" s="19">
        <f t="shared" ref="R15" si="18">SUM(R10:R14)</f>
        <v>29</v>
      </c>
      <c r="S15" s="54">
        <f t="shared" ref="S15:S16" si="19">SUM(D15:R15)</f>
        <v>326.60000000000002</v>
      </c>
    </row>
    <row r="16" spans="1:19" x14ac:dyDescent="0.25">
      <c r="A16" s="25">
        <f>IF(ISNUMBER(Tablo[[#This Row],[JOUR]]),DATE(YEAR(Tablo[[#This Row],[JOUR]]),MONTH(Tablo[[#This Row],[JOUR]])+1,0),A15)</f>
        <v>42704</v>
      </c>
      <c r="B16" s="26">
        <f>IF(ISNUMBER(Tablo[[#This Row],[JOUR]]),INT(MOD(INT((Tablo[[#This Row],[JOUR]]-2)/7)+3/5,52+5/28))+1,B15)</f>
        <v>45</v>
      </c>
      <c r="C16" s="61" t="s">
        <v>18</v>
      </c>
      <c r="D16" s="19">
        <f>MIN(D15,35)</f>
        <v>0</v>
      </c>
      <c r="E16" s="19">
        <f t="shared" ref="E16" si="20">MIN(E15,35)</f>
        <v>27.75</v>
      </c>
      <c r="F16" s="19">
        <f t="shared" ref="F16" si="21">MIN(F15,35)</f>
        <v>28.07</v>
      </c>
      <c r="G16" s="19">
        <f t="shared" ref="G16" si="22">MIN(G15,35)</f>
        <v>28.07</v>
      </c>
      <c r="H16" s="19">
        <f t="shared" ref="H16" si="23">MIN(H15,35)</f>
        <v>28.07</v>
      </c>
      <c r="I16" s="19">
        <f t="shared" ref="I16" si="24">MIN(I15,35)</f>
        <v>6.75</v>
      </c>
      <c r="J16" s="19">
        <f t="shared" ref="J16" si="25">MIN(J15,35)</f>
        <v>28.07</v>
      </c>
      <c r="K16" s="19">
        <f t="shared" ref="K16" si="26">MIN(K15,35)</f>
        <v>28.07</v>
      </c>
      <c r="L16" s="19">
        <f t="shared" ref="L16" si="27">MIN(L15,35)</f>
        <v>0</v>
      </c>
      <c r="M16" s="19">
        <f t="shared" ref="M16" si="28">MIN(M15,35)</f>
        <v>31</v>
      </c>
      <c r="N16" s="19">
        <f t="shared" ref="N16" si="29">MIN(N15,35)</f>
        <v>31</v>
      </c>
      <c r="O16" s="19">
        <f t="shared" ref="O16" si="30">MIN(O15,35)</f>
        <v>31</v>
      </c>
      <c r="P16" s="19">
        <f t="shared" ref="P16" si="31">MIN(P15,35)</f>
        <v>21.25</v>
      </c>
      <c r="Q16" s="19">
        <f t="shared" ref="Q16" si="32">MIN(Q15,35)</f>
        <v>8.5</v>
      </c>
      <c r="R16" s="19">
        <f t="shared" ref="R16" si="33">MIN(R15,35)</f>
        <v>29</v>
      </c>
      <c r="S16" s="54">
        <f t="shared" si="19"/>
        <v>326.60000000000002</v>
      </c>
    </row>
    <row r="17" spans="1:19" ht="13" thickBot="1" x14ac:dyDescent="0.3">
      <c r="A17" s="29">
        <f>IF(ISNUMBER(Tablo[[#This Row],[JOUR]]),DATE(YEAR(Tablo[[#This Row],[JOUR]]),MONTH(Tablo[[#This Row],[JOUR]])+1,0),A16)</f>
        <v>42704</v>
      </c>
      <c r="B17" s="30">
        <f>IF(ISNUMBER(Tablo[[#This Row],[JOUR]]),INT(MOD(INT((Tablo[[#This Row],[JOUR]]-2)/7)+3/5,52+5/28))+1,B16)</f>
        <v>45</v>
      </c>
      <c r="C17" s="62" t="s">
        <v>19</v>
      </c>
      <c r="D17" s="55">
        <f>D15-D16</f>
        <v>0</v>
      </c>
      <c r="E17" s="55">
        <f t="shared" ref="E17" si="34">E15-E16</f>
        <v>0</v>
      </c>
      <c r="F17" s="55">
        <f t="shared" ref="F17" si="35">F15-F16</f>
        <v>0</v>
      </c>
      <c r="G17" s="55">
        <f t="shared" ref="G17" si="36">G15-G16</f>
        <v>0</v>
      </c>
      <c r="H17" s="55">
        <f t="shared" ref="H17" si="37">H15-H16</f>
        <v>0</v>
      </c>
      <c r="I17" s="55">
        <f t="shared" ref="I17" si="38">I15-I16</f>
        <v>0</v>
      </c>
      <c r="J17" s="55">
        <f t="shared" ref="J17" si="39">J15-J16</f>
        <v>0</v>
      </c>
      <c r="K17" s="55">
        <f t="shared" ref="K17" si="40">K15-K16</f>
        <v>0</v>
      </c>
      <c r="L17" s="55">
        <f t="shared" ref="L17" si="41">L15-L16</f>
        <v>0</v>
      </c>
      <c r="M17" s="55">
        <f t="shared" ref="M17" si="42">M15-M16</f>
        <v>0</v>
      </c>
      <c r="N17" s="55">
        <f t="shared" ref="N17" si="43">N15-N16</f>
        <v>0</v>
      </c>
      <c r="O17" s="55">
        <f t="shared" ref="O17" si="44">O15-O16</f>
        <v>0</v>
      </c>
      <c r="P17" s="55">
        <f t="shared" ref="P17" si="45">P15-P16</f>
        <v>0</v>
      </c>
      <c r="Q17" s="55">
        <f t="shared" ref="Q17" si="46">Q15-Q16</f>
        <v>0</v>
      </c>
      <c r="R17" s="55">
        <f t="shared" ref="R17" si="47">R15-R16</f>
        <v>0</v>
      </c>
      <c r="S17" s="32"/>
    </row>
    <row r="18" spans="1:19" x14ac:dyDescent="0.25">
      <c r="A18" s="22">
        <f>IF(ISNUMBER(Tablo[[#This Row],[JOUR]]),DATE(YEAR(Tablo[[#This Row],[JOUR]]),MONTH(Tablo[[#This Row],[JOUR]])+1,0),A17)</f>
        <v>42704</v>
      </c>
      <c r="B18" s="23">
        <f>IF(ISNUMBER(Tablo[[#This Row],[JOUR]]),INT(MOD(INT((Tablo[[#This Row],[JOUR]]-2)/7)+3/5,52+5/28))+1,B17)</f>
        <v>46</v>
      </c>
      <c r="C18" s="60">
        <f>C10+7</f>
        <v>42688</v>
      </c>
      <c r="D18" s="18" t="s">
        <v>38</v>
      </c>
      <c r="E18" s="18">
        <v>7</v>
      </c>
      <c r="F18" s="18">
        <v>7</v>
      </c>
      <c r="G18" s="17" t="s">
        <v>39</v>
      </c>
      <c r="H18" s="18">
        <v>7</v>
      </c>
      <c r="I18" s="18">
        <v>7</v>
      </c>
      <c r="J18" s="18">
        <v>7</v>
      </c>
      <c r="K18" s="18">
        <v>7</v>
      </c>
      <c r="L18" s="18" t="s">
        <v>38</v>
      </c>
      <c r="M18" s="18">
        <v>8</v>
      </c>
      <c r="N18" s="18">
        <v>8</v>
      </c>
      <c r="O18" s="18">
        <v>8</v>
      </c>
      <c r="P18" s="18">
        <v>7</v>
      </c>
      <c r="Q18" s="18">
        <v>7</v>
      </c>
      <c r="R18" s="18">
        <v>7</v>
      </c>
      <c r="S18" s="24"/>
    </row>
    <row r="19" spans="1:19" x14ac:dyDescent="0.25">
      <c r="A19" s="25">
        <f>IF(ISNUMBER(Tablo[[#This Row],[JOUR]]),DATE(YEAR(Tablo[[#This Row],[JOUR]]),MONTH(Tablo[[#This Row],[JOUR]])+1,0),A18)</f>
        <v>42704</v>
      </c>
      <c r="B19" s="26">
        <f>IF(ISNUMBER(Tablo[[#This Row],[JOUR]]),INT(MOD(INT((Tablo[[#This Row],[JOUR]]-2)/7)+3/5,52+5/28))+1,B18)</f>
        <v>46</v>
      </c>
      <c r="C19" s="61">
        <f t="shared" ref="C19:C22" si="48">C11+7</f>
        <v>42689</v>
      </c>
      <c r="D19" s="19" t="s">
        <v>38</v>
      </c>
      <c r="E19" s="19">
        <v>7</v>
      </c>
      <c r="F19" s="19">
        <v>7</v>
      </c>
      <c r="G19" s="12" t="s">
        <v>39</v>
      </c>
      <c r="H19" s="19">
        <v>7</v>
      </c>
      <c r="I19" s="19">
        <v>7</v>
      </c>
      <c r="J19" s="19">
        <v>7</v>
      </c>
      <c r="K19" s="19">
        <v>7</v>
      </c>
      <c r="L19" s="19">
        <v>7</v>
      </c>
      <c r="M19" s="19">
        <v>8</v>
      </c>
      <c r="N19" s="19">
        <v>8</v>
      </c>
      <c r="O19" s="19">
        <v>8</v>
      </c>
      <c r="P19" s="19">
        <v>7.5</v>
      </c>
      <c r="Q19" s="19">
        <v>7</v>
      </c>
      <c r="R19" s="19">
        <v>7</v>
      </c>
      <c r="S19" s="27"/>
    </row>
    <row r="20" spans="1:19" x14ac:dyDescent="0.25">
      <c r="A20" s="25">
        <f>IF(ISNUMBER(Tablo[[#This Row],[JOUR]]),DATE(YEAR(Tablo[[#This Row],[JOUR]]),MONTH(Tablo[[#This Row],[JOUR]])+1,0),A19)</f>
        <v>42704</v>
      </c>
      <c r="B20" s="26">
        <f>IF(ISNUMBER(Tablo[[#This Row],[JOUR]]),INT(MOD(INT((Tablo[[#This Row],[JOUR]]-2)/7)+3/5,52+5/28))+1,B19)</f>
        <v>46</v>
      </c>
      <c r="C20" s="61">
        <f t="shared" si="48"/>
        <v>42690</v>
      </c>
      <c r="D20" s="19" t="s">
        <v>38</v>
      </c>
      <c r="E20" s="19">
        <v>7</v>
      </c>
      <c r="F20" s="19">
        <v>7</v>
      </c>
      <c r="G20" s="19">
        <v>7</v>
      </c>
      <c r="H20" s="19">
        <v>7</v>
      </c>
      <c r="I20" s="28" t="s">
        <v>37</v>
      </c>
      <c r="J20" s="19">
        <v>7</v>
      </c>
      <c r="K20" s="19">
        <v>7</v>
      </c>
      <c r="L20" s="19">
        <v>7</v>
      </c>
      <c r="M20" s="19">
        <v>8</v>
      </c>
      <c r="N20" s="19">
        <v>8</v>
      </c>
      <c r="O20" s="19">
        <v>8</v>
      </c>
      <c r="P20" s="19">
        <v>7.5</v>
      </c>
      <c r="Q20" s="19">
        <v>7</v>
      </c>
      <c r="R20" s="19">
        <v>7</v>
      </c>
      <c r="S20" s="27"/>
    </row>
    <row r="21" spans="1:19" x14ac:dyDescent="0.25">
      <c r="A21" s="25">
        <f>IF(ISNUMBER(Tablo[[#This Row],[JOUR]]),DATE(YEAR(Tablo[[#This Row],[JOUR]]),MONTH(Tablo[[#This Row],[JOUR]])+1,0),A20)</f>
        <v>42704</v>
      </c>
      <c r="B21" s="26">
        <f>IF(ISNUMBER(Tablo[[#This Row],[JOUR]]),INT(MOD(INT((Tablo[[#This Row],[JOUR]]-2)/7)+3/5,52+5/28))+1,B20)</f>
        <v>46</v>
      </c>
      <c r="C21" s="61">
        <f t="shared" si="48"/>
        <v>42691</v>
      </c>
      <c r="D21" s="19" t="s">
        <v>38</v>
      </c>
      <c r="E21" s="19">
        <v>7</v>
      </c>
      <c r="F21" s="19">
        <v>7</v>
      </c>
      <c r="G21" s="19">
        <v>7</v>
      </c>
      <c r="H21" s="19">
        <v>7</v>
      </c>
      <c r="I21" s="19">
        <v>7.25</v>
      </c>
      <c r="J21" s="19">
        <v>7</v>
      </c>
      <c r="K21" s="19">
        <v>7</v>
      </c>
      <c r="L21" s="19">
        <v>7</v>
      </c>
      <c r="M21" s="19">
        <v>8</v>
      </c>
      <c r="N21" s="19">
        <v>8</v>
      </c>
      <c r="O21" s="19">
        <v>8</v>
      </c>
      <c r="P21" s="19">
        <v>9.5</v>
      </c>
      <c r="Q21" s="19">
        <v>8.5</v>
      </c>
      <c r="R21" s="19">
        <v>8</v>
      </c>
      <c r="S21" s="27"/>
    </row>
    <row r="22" spans="1:19" x14ac:dyDescent="0.25">
      <c r="A22" s="25">
        <f>IF(ISNUMBER(Tablo[[#This Row],[JOUR]]),DATE(YEAR(Tablo[[#This Row],[JOUR]]),MONTH(Tablo[[#This Row],[JOUR]])+1,0),A21)</f>
        <v>42704</v>
      </c>
      <c r="B22" s="26">
        <f>IF(ISNUMBER(Tablo[[#This Row],[JOUR]]),INT(MOD(INT((Tablo[[#This Row],[JOUR]]-2)/7)+3/5,52+5/28))+1,B21)</f>
        <v>46</v>
      </c>
      <c r="C22" s="61">
        <f t="shared" si="48"/>
        <v>42692</v>
      </c>
      <c r="D22" s="19" t="s">
        <v>38</v>
      </c>
      <c r="E22" s="19">
        <v>7</v>
      </c>
      <c r="F22" s="19">
        <v>7</v>
      </c>
      <c r="G22" s="19">
        <v>7</v>
      </c>
      <c r="H22" s="19">
        <v>7</v>
      </c>
      <c r="I22" s="19">
        <v>7</v>
      </c>
      <c r="J22" s="19">
        <v>7</v>
      </c>
      <c r="K22" s="19">
        <v>7</v>
      </c>
      <c r="L22" s="19">
        <v>7</v>
      </c>
      <c r="M22" s="19">
        <v>7</v>
      </c>
      <c r="N22" s="19">
        <v>7</v>
      </c>
      <c r="O22" s="19">
        <v>7</v>
      </c>
      <c r="P22" s="19">
        <v>8.75</v>
      </c>
      <c r="Q22" s="19">
        <v>6</v>
      </c>
      <c r="R22" s="19">
        <v>6</v>
      </c>
      <c r="S22" s="27"/>
    </row>
    <row r="23" spans="1:19" x14ac:dyDescent="0.25">
      <c r="A23" s="25">
        <f>IF(ISNUMBER(Tablo[[#This Row],[JOUR]]),DATE(YEAR(Tablo[[#This Row],[JOUR]]),MONTH(Tablo[[#This Row],[JOUR]])+1,0),A22)</f>
        <v>42704</v>
      </c>
      <c r="B23" s="26">
        <f>IF(ISNUMBER(Tablo[[#This Row],[JOUR]]),INT(MOD(INT((Tablo[[#This Row],[JOUR]]-2)/7)+3/5,52+5/28))+1,B22)</f>
        <v>46</v>
      </c>
      <c r="C23" s="61" t="s">
        <v>17</v>
      </c>
      <c r="D23" s="19">
        <f>SUM(D18:D22)</f>
        <v>0</v>
      </c>
      <c r="E23" s="19">
        <f t="shared" ref="E23" si="49">SUM(E18:E22)</f>
        <v>35</v>
      </c>
      <c r="F23" s="19">
        <f t="shared" ref="F23" si="50">SUM(F18:F22)</f>
        <v>35</v>
      </c>
      <c r="G23" s="19">
        <f t="shared" ref="G23" si="51">SUM(G18:G22)</f>
        <v>21</v>
      </c>
      <c r="H23" s="19">
        <f t="shared" ref="H23" si="52">SUM(H18:H22)</f>
        <v>35</v>
      </c>
      <c r="I23" s="19">
        <f t="shared" ref="I23" si="53">SUM(I18:I22)</f>
        <v>28.25</v>
      </c>
      <c r="J23" s="19">
        <f t="shared" ref="J23" si="54">SUM(J18:J22)</f>
        <v>35</v>
      </c>
      <c r="K23" s="19">
        <f t="shared" ref="K23" si="55">SUM(K18:K22)</f>
        <v>35</v>
      </c>
      <c r="L23" s="19">
        <f t="shared" ref="L23" si="56">SUM(L18:L22)</f>
        <v>28</v>
      </c>
      <c r="M23" s="19">
        <f t="shared" ref="M23" si="57">SUM(M18:M22)</f>
        <v>39</v>
      </c>
      <c r="N23" s="19">
        <f t="shared" ref="N23" si="58">SUM(N18:N22)</f>
        <v>39</v>
      </c>
      <c r="O23" s="19">
        <f t="shared" ref="O23" si="59">SUM(O18:O22)</f>
        <v>39</v>
      </c>
      <c r="P23" s="19">
        <f t="shared" ref="P23" si="60">SUM(P18:P22)</f>
        <v>40.25</v>
      </c>
      <c r="Q23" s="19">
        <f t="shared" ref="Q23" si="61">SUM(Q18:Q22)</f>
        <v>35.5</v>
      </c>
      <c r="R23" s="19">
        <f t="shared" ref="R23" si="62">SUM(R18:R22)</f>
        <v>35</v>
      </c>
      <c r="S23" s="54">
        <f>SUM(D23:R23)</f>
        <v>480</v>
      </c>
    </row>
    <row r="24" spans="1:19" x14ac:dyDescent="0.25">
      <c r="A24" s="25">
        <f>IF(ISNUMBER(Tablo[[#This Row],[JOUR]]),DATE(YEAR(Tablo[[#This Row],[JOUR]]),MONTH(Tablo[[#This Row],[JOUR]])+1,0),A23)</f>
        <v>42704</v>
      </c>
      <c r="B24" s="26">
        <f>IF(ISNUMBER(Tablo[[#This Row],[JOUR]]),INT(MOD(INT((Tablo[[#This Row],[JOUR]]-2)/7)+3/5,52+5/28))+1,B23)</f>
        <v>46</v>
      </c>
      <c r="C24" s="61" t="s">
        <v>18</v>
      </c>
      <c r="D24" s="19">
        <f>MIN(D23,35)</f>
        <v>0</v>
      </c>
      <c r="E24" s="19">
        <f t="shared" ref="E24" si="63">MIN(E23,35)</f>
        <v>35</v>
      </c>
      <c r="F24" s="19">
        <f t="shared" ref="F24" si="64">MIN(F23,35)</f>
        <v>35</v>
      </c>
      <c r="G24" s="19">
        <f t="shared" ref="G24" si="65">MIN(G23,35)</f>
        <v>21</v>
      </c>
      <c r="H24" s="19">
        <f t="shared" ref="H24" si="66">MIN(H23,35)</f>
        <v>35</v>
      </c>
      <c r="I24" s="19">
        <f t="shared" ref="I24" si="67">MIN(I23,35)</f>
        <v>28.25</v>
      </c>
      <c r="J24" s="19">
        <f t="shared" ref="J24" si="68">MIN(J23,35)</f>
        <v>35</v>
      </c>
      <c r="K24" s="19">
        <f t="shared" ref="K24" si="69">MIN(K23,35)</f>
        <v>35</v>
      </c>
      <c r="L24" s="19">
        <f t="shared" ref="L24" si="70">MIN(L23,35)</f>
        <v>28</v>
      </c>
      <c r="M24" s="19">
        <f t="shared" ref="M24" si="71">MIN(M23,35)</f>
        <v>35</v>
      </c>
      <c r="N24" s="19">
        <f t="shared" ref="N24" si="72">MIN(N23,35)</f>
        <v>35</v>
      </c>
      <c r="O24" s="19">
        <f t="shared" ref="O24" si="73">MIN(O23,35)</f>
        <v>35</v>
      </c>
      <c r="P24" s="19">
        <f t="shared" ref="P24" si="74">MIN(P23,35)</f>
        <v>35</v>
      </c>
      <c r="Q24" s="19">
        <f t="shared" ref="Q24" si="75">MIN(Q23,35)</f>
        <v>35</v>
      </c>
      <c r="R24" s="19">
        <f t="shared" ref="R24" si="76">MIN(R23,35)</f>
        <v>35</v>
      </c>
      <c r="S24" s="54">
        <f t="shared" ref="S24:S25" si="77">SUM(D24:R24)</f>
        <v>462.25</v>
      </c>
    </row>
    <row r="25" spans="1:19" ht="13" thickBot="1" x14ac:dyDescent="0.3">
      <c r="A25" s="29">
        <f>IF(ISNUMBER(Tablo[[#This Row],[JOUR]]),DATE(YEAR(Tablo[[#This Row],[JOUR]]),MONTH(Tablo[[#This Row],[JOUR]])+1,0),A24)</f>
        <v>42704</v>
      </c>
      <c r="B25" s="30">
        <f>IF(ISNUMBER(Tablo[[#This Row],[JOUR]]),INT(MOD(INT((Tablo[[#This Row],[JOUR]]-2)/7)+3/5,52+5/28))+1,B24)</f>
        <v>46</v>
      </c>
      <c r="C25" s="62" t="s">
        <v>19</v>
      </c>
      <c r="D25" s="55">
        <f>D23-D24</f>
        <v>0</v>
      </c>
      <c r="E25" s="55">
        <f t="shared" ref="E25" si="78">E23-E24</f>
        <v>0</v>
      </c>
      <c r="F25" s="55">
        <f t="shared" ref="F25" si="79">F23-F24</f>
        <v>0</v>
      </c>
      <c r="G25" s="55">
        <f t="shared" ref="G25" si="80">G23-G24</f>
        <v>0</v>
      </c>
      <c r="H25" s="55">
        <f t="shared" ref="H25" si="81">H23-H24</f>
        <v>0</v>
      </c>
      <c r="I25" s="55">
        <f t="shared" ref="I25" si="82">I23-I24</f>
        <v>0</v>
      </c>
      <c r="J25" s="55">
        <f t="shared" ref="J25" si="83">J23-J24</f>
        <v>0</v>
      </c>
      <c r="K25" s="55">
        <f t="shared" ref="K25" si="84">K23-K24</f>
        <v>0</v>
      </c>
      <c r="L25" s="55">
        <f t="shared" ref="L25" si="85">L23-L24</f>
        <v>0</v>
      </c>
      <c r="M25" s="55">
        <f t="shared" ref="M25" si="86">M23-M24</f>
        <v>4</v>
      </c>
      <c r="N25" s="55">
        <f t="shared" ref="N25" si="87">N23-N24</f>
        <v>4</v>
      </c>
      <c r="O25" s="55">
        <f t="shared" ref="O25" si="88">O23-O24</f>
        <v>4</v>
      </c>
      <c r="P25" s="55">
        <f t="shared" ref="P25" si="89">P23-P24</f>
        <v>5.25</v>
      </c>
      <c r="Q25" s="55">
        <f t="shared" ref="Q25" si="90">Q23-Q24</f>
        <v>0.5</v>
      </c>
      <c r="R25" s="55">
        <f t="shared" ref="R25" si="91">R23-R24</f>
        <v>0</v>
      </c>
      <c r="S25" s="56">
        <f t="shared" si="77"/>
        <v>17.75</v>
      </c>
    </row>
    <row r="26" spans="1:19" s="12" customFormat="1" x14ac:dyDescent="0.25">
      <c r="A26" s="22">
        <f>IF(ISNUMBER(Tablo[[#This Row],[JOUR]]),DATE(YEAR(Tablo[[#This Row],[JOUR]]),MONTH(Tablo[[#This Row],[JOUR]])+1,0),A25)</f>
        <v>42704</v>
      </c>
      <c r="B26" s="23">
        <f>IF(ISNUMBER(Tablo[[#This Row],[JOUR]]),INT(MOD(INT((Tablo[[#This Row],[JOUR]]-2)/7)+3/5,52+5/28))+1,B25)</f>
        <v>47</v>
      </c>
      <c r="C26" s="60">
        <f>C18+7</f>
        <v>42695</v>
      </c>
      <c r="D26" s="18" t="s">
        <v>38</v>
      </c>
      <c r="E26" s="18">
        <v>7.28</v>
      </c>
      <c r="F26" s="18">
        <v>7</v>
      </c>
      <c r="G26" s="18">
        <v>7</v>
      </c>
      <c r="H26" s="18">
        <v>7</v>
      </c>
      <c r="I26" s="18">
        <v>7</v>
      </c>
      <c r="J26" s="18">
        <v>7</v>
      </c>
      <c r="K26" s="18">
        <v>7</v>
      </c>
      <c r="L26" s="18">
        <v>7</v>
      </c>
      <c r="M26" s="18">
        <v>8</v>
      </c>
      <c r="N26" s="18">
        <v>8</v>
      </c>
      <c r="O26" s="18">
        <v>8</v>
      </c>
      <c r="P26" s="18">
        <v>7.25</v>
      </c>
      <c r="Q26" s="18">
        <v>8</v>
      </c>
      <c r="R26" s="18">
        <v>7</v>
      </c>
      <c r="S26" s="20"/>
    </row>
    <row r="27" spans="1:19" s="12" customFormat="1" x14ac:dyDescent="0.25">
      <c r="A27" s="25">
        <f>IF(ISNUMBER(Tablo[[#This Row],[JOUR]]),DATE(YEAR(Tablo[[#This Row],[JOUR]]),MONTH(Tablo[[#This Row],[JOUR]])+1,0),A26)</f>
        <v>42704</v>
      </c>
      <c r="B27" s="26">
        <f>IF(ISNUMBER(Tablo[[#This Row],[JOUR]]),INT(MOD(INT((Tablo[[#This Row],[JOUR]]-2)/7)+3/5,52+5/28))+1,B26)</f>
        <v>47</v>
      </c>
      <c r="C27" s="61">
        <f t="shared" ref="C27:C30" si="92">C19+7</f>
        <v>42696</v>
      </c>
      <c r="D27" s="19" t="s">
        <v>38</v>
      </c>
      <c r="E27" s="19">
        <v>7</v>
      </c>
      <c r="F27" s="19">
        <v>7</v>
      </c>
      <c r="G27" s="19">
        <v>7</v>
      </c>
      <c r="H27" s="19">
        <v>7</v>
      </c>
      <c r="I27" s="19">
        <v>7</v>
      </c>
      <c r="J27" s="19">
        <v>7</v>
      </c>
      <c r="K27" s="19">
        <v>7</v>
      </c>
      <c r="L27" s="19">
        <v>7</v>
      </c>
      <c r="M27" s="19">
        <v>8</v>
      </c>
      <c r="N27" s="19">
        <v>8</v>
      </c>
      <c r="O27" s="19">
        <v>8</v>
      </c>
      <c r="P27" s="19">
        <v>8.25</v>
      </c>
      <c r="Q27" s="19">
        <v>7.14</v>
      </c>
      <c r="R27" s="19">
        <v>7</v>
      </c>
      <c r="S27" s="21"/>
    </row>
    <row r="28" spans="1:19" s="12" customFormat="1" x14ac:dyDescent="0.25">
      <c r="A28" s="25">
        <f>IF(ISNUMBER(Tablo[[#This Row],[JOUR]]),DATE(YEAR(Tablo[[#This Row],[JOUR]]),MONTH(Tablo[[#This Row],[JOUR]])+1,0),A27)</f>
        <v>42704</v>
      </c>
      <c r="B28" s="26">
        <f>IF(ISNUMBER(Tablo[[#This Row],[JOUR]]),INT(MOD(INT((Tablo[[#This Row],[JOUR]]-2)/7)+3/5,52+5/28))+1,B27)</f>
        <v>47</v>
      </c>
      <c r="C28" s="61">
        <f t="shared" si="92"/>
        <v>42697</v>
      </c>
      <c r="D28" s="19" t="s">
        <v>38</v>
      </c>
      <c r="E28" s="19">
        <v>7</v>
      </c>
      <c r="F28" s="19">
        <v>7</v>
      </c>
      <c r="G28" s="19">
        <v>7</v>
      </c>
      <c r="H28" s="19">
        <v>7</v>
      </c>
      <c r="I28" s="19">
        <v>7</v>
      </c>
      <c r="J28" s="19">
        <v>7</v>
      </c>
      <c r="K28" s="19">
        <v>7</v>
      </c>
      <c r="L28" s="19">
        <v>7</v>
      </c>
      <c r="M28" s="19">
        <v>8</v>
      </c>
      <c r="N28" s="19">
        <v>8</v>
      </c>
      <c r="O28" s="19">
        <v>8</v>
      </c>
      <c r="P28" s="19">
        <v>8</v>
      </c>
      <c r="Q28" s="19">
        <v>8</v>
      </c>
      <c r="R28" s="19">
        <v>7</v>
      </c>
      <c r="S28" s="21"/>
    </row>
    <row r="29" spans="1:19" s="12" customFormat="1" x14ac:dyDescent="0.25">
      <c r="A29" s="25">
        <f>IF(ISNUMBER(Tablo[[#This Row],[JOUR]]),DATE(YEAR(Tablo[[#This Row],[JOUR]]),MONTH(Tablo[[#This Row],[JOUR]])+1,0),A28)</f>
        <v>42704</v>
      </c>
      <c r="B29" s="26">
        <f>IF(ISNUMBER(Tablo[[#This Row],[JOUR]]),INT(MOD(INT((Tablo[[#This Row],[JOUR]]-2)/7)+3/5,52+5/28))+1,B28)</f>
        <v>47</v>
      </c>
      <c r="C29" s="61">
        <f t="shared" si="92"/>
        <v>42698</v>
      </c>
      <c r="D29" s="19" t="s">
        <v>38</v>
      </c>
      <c r="E29" s="19">
        <v>7</v>
      </c>
      <c r="F29" s="19">
        <v>7</v>
      </c>
      <c r="G29" s="19">
        <v>7</v>
      </c>
      <c r="H29" s="19">
        <v>7</v>
      </c>
      <c r="I29" s="19">
        <v>7</v>
      </c>
      <c r="J29" s="19">
        <v>7</v>
      </c>
      <c r="K29" s="19">
        <v>7</v>
      </c>
      <c r="L29" s="19">
        <v>7</v>
      </c>
      <c r="M29" s="19">
        <v>8</v>
      </c>
      <c r="N29" s="19">
        <v>8</v>
      </c>
      <c r="O29" s="19">
        <v>8</v>
      </c>
      <c r="P29" s="19">
        <v>7</v>
      </c>
      <c r="Q29" s="19">
        <v>6.75</v>
      </c>
      <c r="R29" s="19">
        <v>7</v>
      </c>
      <c r="S29" s="21"/>
    </row>
    <row r="30" spans="1:19" s="12" customFormat="1" x14ac:dyDescent="0.25">
      <c r="A30" s="25">
        <f>IF(ISNUMBER(Tablo[[#This Row],[JOUR]]),DATE(YEAR(Tablo[[#This Row],[JOUR]]),MONTH(Tablo[[#This Row],[JOUR]])+1,0),A29)</f>
        <v>42704</v>
      </c>
      <c r="B30" s="26">
        <f>IF(ISNUMBER(Tablo[[#This Row],[JOUR]]),INT(MOD(INT((Tablo[[#This Row],[JOUR]]-2)/7)+3/5,52+5/28))+1,B29)</f>
        <v>47</v>
      </c>
      <c r="C30" s="61">
        <f t="shared" si="92"/>
        <v>42699</v>
      </c>
      <c r="D30" s="19" t="s">
        <v>38</v>
      </c>
      <c r="E30" s="12" t="s">
        <v>39</v>
      </c>
      <c r="F30" s="19">
        <v>7</v>
      </c>
      <c r="G30" s="19">
        <v>7</v>
      </c>
      <c r="H30" s="19">
        <v>6.25</v>
      </c>
      <c r="I30" s="19">
        <v>7</v>
      </c>
      <c r="J30" s="12" t="s">
        <v>39</v>
      </c>
      <c r="K30" s="19">
        <v>7</v>
      </c>
      <c r="L30" s="19">
        <v>7</v>
      </c>
      <c r="M30" s="19">
        <v>7</v>
      </c>
      <c r="N30" s="19">
        <v>7</v>
      </c>
      <c r="O30" s="19">
        <v>7</v>
      </c>
      <c r="P30" s="19">
        <v>8.75</v>
      </c>
      <c r="Q30" s="19">
        <v>8.5</v>
      </c>
      <c r="R30" s="19">
        <v>8.5</v>
      </c>
      <c r="S30" s="21"/>
    </row>
    <row r="31" spans="1:19" x14ac:dyDescent="0.25">
      <c r="A31" s="25">
        <f>IF(ISNUMBER(Tablo[[#This Row],[JOUR]]),DATE(YEAR(Tablo[[#This Row],[JOUR]]),MONTH(Tablo[[#This Row],[JOUR]])+1,0),A30)</f>
        <v>42704</v>
      </c>
      <c r="B31" s="26">
        <f>IF(ISNUMBER(Tablo[[#This Row],[JOUR]]),INT(MOD(INT((Tablo[[#This Row],[JOUR]]-2)/7)+3/5,52+5/28))+1,B30)</f>
        <v>47</v>
      </c>
      <c r="C31" s="61" t="s">
        <v>17</v>
      </c>
      <c r="D31" s="19">
        <f>SUM(D26:D30)</f>
        <v>0</v>
      </c>
      <c r="E31" s="19">
        <f t="shared" ref="E31" si="93">SUM(E26:E30)</f>
        <v>28.28</v>
      </c>
      <c r="F31" s="19">
        <f t="shared" ref="F31" si="94">SUM(F26:F30)</f>
        <v>35</v>
      </c>
      <c r="G31" s="19">
        <f t="shared" ref="G31" si="95">SUM(G26:G30)</f>
        <v>35</v>
      </c>
      <c r="H31" s="19">
        <f t="shared" ref="H31" si="96">SUM(H26:H30)</f>
        <v>34.25</v>
      </c>
      <c r="I31" s="19">
        <f t="shared" ref="I31" si="97">SUM(I26:I30)</f>
        <v>35</v>
      </c>
      <c r="J31" s="19">
        <f t="shared" ref="J31" si="98">SUM(J26:J30)</f>
        <v>28</v>
      </c>
      <c r="K31" s="19">
        <f t="shared" ref="K31" si="99">SUM(K26:K30)</f>
        <v>35</v>
      </c>
      <c r="L31" s="19">
        <f t="shared" ref="L31" si="100">SUM(L26:L30)</f>
        <v>35</v>
      </c>
      <c r="M31" s="19">
        <f t="shared" ref="M31" si="101">SUM(M26:M30)</f>
        <v>39</v>
      </c>
      <c r="N31" s="19">
        <f t="shared" ref="N31" si="102">SUM(N26:N30)</f>
        <v>39</v>
      </c>
      <c r="O31" s="19">
        <f t="shared" ref="O31" si="103">SUM(O26:O30)</f>
        <v>39</v>
      </c>
      <c r="P31" s="19">
        <f t="shared" ref="P31" si="104">SUM(P26:P30)</f>
        <v>39.25</v>
      </c>
      <c r="Q31" s="19">
        <f t="shared" ref="Q31" si="105">SUM(Q26:Q30)</f>
        <v>38.39</v>
      </c>
      <c r="R31" s="19">
        <f t="shared" ref="R31" si="106">SUM(R26:R30)</f>
        <v>36.5</v>
      </c>
      <c r="S31" s="54">
        <f>SUM(D31:R31)</f>
        <v>496.66999999999996</v>
      </c>
    </row>
    <row r="32" spans="1:19" x14ac:dyDescent="0.25">
      <c r="A32" s="25">
        <f>IF(ISNUMBER(Tablo[[#This Row],[JOUR]]),DATE(YEAR(Tablo[[#This Row],[JOUR]]),MONTH(Tablo[[#This Row],[JOUR]])+1,0),A31)</f>
        <v>42704</v>
      </c>
      <c r="B32" s="26">
        <f>IF(ISNUMBER(Tablo[[#This Row],[JOUR]]),INT(MOD(INT((Tablo[[#This Row],[JOUR]]-2)/7)+3/5,52+5/28))+1,B31)</f>
        <v>47</v>
      </c>
      <c r="C32" s="61" t="s">
        <v>18</v>
      </c>
      <c r="D32" s="19">
        <f>MIN(D31,35)</f>
        <v>0</v>
      </c>
      <c r="E32" s="19">
        <f t="shared" ref="E32" si="107">MIN(E31,35)</f>
        <v>28.28</v>
      </c>
      <c r="F32" s="19">
        <f t="shared" ref="F32" si="108">MIN(F31,35)</f>
        <v>35</v>
      </c>
      <c r="G32" s="19">
        <f t="shared" ref="G32" si="109">MIN(G31,35)</f>
        <v>35</v>
      </c>
      <c r="H32" s="19">
        <f t="shared" ref="H32" si="110">MIN(H31,35)</f>
        <v>34.25</v>
      </c>
      <c r="I32" s="19">
        <f t="shared" ref="I32" si="111">MIN(I31,35)</f>
        <v>35</v>
      </c>
      <c r="J32" s="19">
        <f t="shared" ref="J32" si="112">MIN(J31,35)</f>
        <v>28</v>
      </c>
      <c r="K32" s="19">
        <f t="shared" ref="K32" si="113">MIN(K31,35)</f>
        <v>35</v>
      </c>
      <c r="L32" s="19">
        <f t="shared" ref="L32" si="114">MIN(L31,35)</f>
        <v>35</v>
      </c>
      <c r="M32" s="19">
        <f t="shared" ref="M32" si="115">MIN(M31,35)</f>
        <v>35</v>
      </c>
      <c r="N32" s="19">
        <f t="shared" ref="N32" si="116">MIN(N31,35)</f>
        <v>35</v>
      </c>
      <c r="O32" s="19">
        <f t="shared" ref="O32" si="117">MIN(O31,35)</f>
        <v>35</v>
      </c>
      <c r="P32" s="19">
        <f t="shared" ref="P32" si="118">MIN(P31,35)</f>
        <v>35</v>
      </c>
      <c r="Q32" s="19">
        <f t="shared" ref="Q32" si="119">MIN(Q31,35)</f>
        <v>35</v>
      </c>
      <c r="R32" s="19">
        <f t="shared" ref="R32" si="120">MIN(R31,35)</f>
        <v>35</v>
      </c>
      <c r="S32" s="54">
        <f t="shared" ref="S32:S33" si="121">SUM(D32:R32)</f>
        <v>475.53</v>
      </c>
    </row>
    <row r="33" spans="1:19" ht="13" thickBot="1" x14ac:dyDescent="0.3">
      <c r="A33" s="29">
        <f>IF(ISNUMBER(Tablo[[#This Row],[JOUR]]),DATE(YEAR(Tablo[[#This Row],[JOUR]]),MONTH(Tablo[[#This Row],[JOUR]])+1,0),A32)</f>
        <v>42704</v>
      </c>
      <c r="B33" s="30">
        <f>IF(ISNUMBER(Tablo[[#This Row],[JOUR]]),INT(MOD(INT((Tablo[[#This Row],[JOUR]]-2)/7)+3/5,52+5/28))+1,B32)</f>
        <v>47</v>
      </c>
      <c r="C33" s="62" t="s">
        <v>19</v>
      </c>
      <c r="D33" s="55">
        <f>D31-D32</f>
        <v>0</v>
      </c>
      <c r="E33" s="55">
        <f t="shared" ref="E33" si="122">E31-E32</f>
        <v>0</v>
      </c>
      <c r="F33" s="55">
        <f t="shared" ref="F33" si="123">F31-F32</f>
        <v>0</v>
      </c>
      <c r="G33" s="55">
        <f t="shared" ref="G33" si="124">G31-G32</f>
        <v>0</v>
      </c>
      <c r="H33" s="55">
        <f t="shared" ref="H33" si="125">H31-H32</f>
        <v>0</v>
      </c>
      <c r="I33" s="55">
        <f t="shared" ref="I33" si="126">I31-I32</f>
        <v>0</v>
      </c>
      <c r="J33" s="55">
        <f t="shared" ref="J33" si="127">J31-J32</f>
        <v>0</v>
      </c>
      <c r="K33" s="55">
        <f t="shared" ref="K33" si="128">K31-K32</f>
        <v>0</v>
      </c>
      <c r="L33" s="55">
        <f t="shared" ref="L33" si="129">L31-L32</f>
        <v>0</v>
      </c>
      <c r="M33" s="55">
        <f t="shared" ref="M33" si="130">M31-M32</f>
        <v>4</v>
      </c>
      <c r="N33" s="55">
        <f t="shared" ref="N33" si="131">N31-N32</f>
        <v>4</v>
      </c>
      <c r="O33" s="55">
        <f t="shared" ref="O33" si="132">O31-O32</f>
        <v>4</v>
      </c>
      <c r="P33" s="55">
        <f t="shared" ref="P33" si="133">P31-P32</f>
        <v>4.25</v>
      </c>
      <c r="Q33" s="55">
        <f t="shared" ref="Q33" si="134">Q31-Q32</f>
        <v>3.3900000000000006</v>
      </c>
      <c r="R33" s="55">
        <f t="shared" ref="R33" si="135">R31-R32</f>
        <v>1.5</v>
      </c>
      <c r="S33" s="56">
        <f t="shared" si="121"/>
        <v>21.14</v>
      </c>
    </row>
    <row r="34" spans="1:19" s="12" customFormat="1" x14ac:dyDescent="0.25">
      <c r="A34" s="22">
        <f>IF(ISNUMBER(Tablo[[#This Row],[JOUR]]),DATE(YEAR(Tablo[[#This Row],[JOUR]]),MONTH(Tablo[[#This Row],[JOUR]])+1,0),A33)</f>
        <v>42704</v>
      </c>
      <c r="B34" s="23">
        <f>IF(ISNUMBER(Tablo[[#This Row],[JOUR]]),INT(MOD(INT((Tablo[[#This Row],[JOUR]]-2)/7)+3/5,52+5/28))+1,B33)</f>
        <v>48</v>
      </c>
      <c r="C34" s="60">
        <f>C26+7</f>
        <v>42702</v>
      </c>
      <c r="D34" s="18" t="s">
        <v>38</v>
      </c>
      <c r="E34" s="16">
        <v>7.5</v>
      </c>
      <c r="F34" s="17" t="s">
        <v>39</v>
      </c>
      <c r="G34" s="16">
        <v>7.5</v>
      </c>
      <c r="H34" s="16">
        <v>7.5</v>
      </c>
      <c r="I34" s="16">
        <v>7.5</v>
      </c>
      <c r="J34" s="17" t="s">
        <v>39</v>
      </c>
      <c r="K34" s="16">
        <v>7.5</v>
      </c>
      <c r="L34" s="16">
        <v>7.5</v>
      </c>
      <c r="M34" s="16">
        <v>8</v>
      </c>
      <c r="N34" s="16">
        <v>8</v>
      </c>
      <c r="O34" s="16">
        <v>8</v>
      </c>
      <c r="P34" s="16">
        <v>8</v>
      </c>
      <c r="Q34" s="16">
        <v>8</v>
      </c>
      <c r="R34" s="16">
        <v>7</v>
      </c>
      <c r="S34" s="20"/>
    </row>
    <row r="35" spans="1:19" s="12" customFormat="1" x14ac:dyDescent="0.25">
      <c r="A35" s="25">
        <f>IF(ISNUMBER(Tablo[[#This Row],[JOUR]]),DATE(YEAR(Tablo[[#This Row],[JOUR]]),MONTH(Tablo[[#This Row],[JOUR]])+1,0),A34)</f>
        <v>42704</v>
      </c>
      <c r="B35" s="26">
        <f>IF(ISNUMBER(Tablo[[#This Row],[JOUR]]),INT(MOD(INT((Tablo[[#This Row],[JOUR]]-2)/7)+3/5,52+5/28))+1,B34)</f>
        <v>48</v>
      </c>
      <c r="C35" s="61">
        <f t="shared" ref="C35:C38" si="136">C27+7</f>
        <v>42703</v>
      </c>
      <c r="D35" s="19" t="s">
        <v>38</v>
      </c>
      <c r="E35" s="15">
        <v>7</v>
      </c>
      <c r="F35" s="12" t="s">
        <v>39</v>
      </c>
      <c r="G35" s="15">
        <v>7</v>
      </c>
      <c r="H35" s="15">
        <v>7</v>
      </c>
      <c r="I35" s="15">
        <v>7</v>
      </c>
      <c r="J35" s="12" t="s">
        <v>39</v>
      </c>
      <c r="K35" s="15">
        <v>7</v>
      </c>
      <c r="L35" s="15">
        <v>7</v>
      </c>
      <c r="M35" s="15">
        <v>8</v>
      </c>
      <c r="N35" s="15">
        <v>8</v>
      </c>
      <c r="O35" s="15">
        <v>8</v>
      </c>
      <c r="P35" s="15">
        <v>7.25</v>
      </c>
      <c r="Q35" s="15">
        <v>7.25</v>
      </c>
      <c r="R35" s="15">
        <v>7</v>
      </c>
      <c r="S35" s="21"/>
    </row>
    <row r="36" spans="1:19" s="12" customFormat="1" x14ac:dyDescent="0.25">
      <c r="A36" s="25">
        <f>IF(ISNUMBER(Tablo[[#This Row],[JOUR]]),DATE(YEAR(Tablo[[#This Row],[JOUR]]),MONTH(Tablo[[#This Row],[JOUR]])+1,0),A35)</f>
        <v>42704</v>
      </c>
      <c r="B36" s="26">
        <f>IF(ISNUMBER(Tablo[[#This Row],[JOUR]]),INT(MOD(INT((Tablo[[#This Row],[JOUR]]-2)/7)+3/5,52+5/28))+1,B35)</f>
        <v>48</v>
      </c>
      <c r="C36" s="61">
        <f t="shared" si="136"/>
        <v>42704</v>
      </c>
      <c r="D36" s="19" t="s">
        <v>38</v>
      </c>
      <c r="E36" s="15">
        <v>7</v>
      </c>
      <c r="F36" s="15">
        <v>7</v>
      </c>
      <c r="G36" s="15">
        <v>7</v>
      </c>
      <c r="H36" s="15">
        <v>7</v>
      </c>
      <c r="I36" s="15">
        <v>7</v>
      </c>
      <c r="J36" s="12" t="s">
        <v>39</v>
      </c>
      <c r="K36" s="15">
        <v>6.5</v>
      </c>
      <c r="L36" s="15">
        <v>7</v>
      </c>
      <c r="M36" s="15">
        <v>8</v>
      </c>
      <c r="N36" s="15">
        <v>8</v>
      </c>
      <c r="O36" s="15">
        <v>8</v>
      </c>
      <c r="P36" s="15">
        <v>8.75</v>
      </c>
      <c r="Q36" s="15">
        <v>6.75</v>
      </c>
      <c r="R36" s="15">
        <v>7</v>
      </c>
      <c r="S36" s="21"/>
    </row>
    <row r="37" spans="1:19" x14ac:dyDescent="0.25">
      <c r="A37" s="25">
        <f>IF(ISNUMBER(Tablo[[#This Row],[JOUR]]),DATE(YEAR(Tablo[[#This Row],[JOUR]]),MONTH(Tablo[[#This Row],[JOUR]])+1,0),A36)</f>
        <v>42735</v>
      </c>
      <c r="B37" s="26">
        <f>IF(ISNUMBER(Tablo[[#This Row],[JOUR]]),INT(MOD(INT((Tablo[[#This Row],[JOUR]]-2)/7)+3/5,52+5/28))+1,B36)</f>
        <v>48</v>
      </c>
      <c r="C37" s="61">
        <f t="shared" si="136"/>
        <v>42705</v>
      </c>
      <c r="D37" s="19" t="s">
        <v>38</v>
      </c>
      <c r="E37" s="19">
        <v>7</v>
      </c>
      <c r="F37" s="19">
        <v>7</v>
      </c>
      <c r="G37" s="19">
        <v>7</v>
      </c>
      <c r="H37" s="19">
        <v>7</v>
      </c>
      <c r="I37" s="19">
        <v>7</v>
      </c>
      <c r="J37" s="19">
        <v>7</v>
      </c>
      <c r="K37" s="19">
        <v>6.75</v>
      </c>
      <c r="L37" s="19">
        <v>7</v>
      </c>
      <c r="M37" s="19">
        <v>8</v>
      </c>
      <c r="N37" s="19">
        <v>8</v>
      </c>
      <c r="O37" s="19">
        <v>8</v>
      </c>
      <c r="P37" s="19">
        <v>9.17</v>
      </c>
      <c r="Q37" s="19">
        <v>7.75</v>
      </c>
      <c r="R37" s="19">
        <v>7.25</v>
      </c>
      <c r="S37" s="21"/>
    </row>
    <row r="38" spans="1:19" x14ac:dyDescent="0.25">
      <c r="A38" s="25">
        <f>IF(ISNUMBER(Tablo[[#This Row],[JOUR]]),DATE(YEAR(Tablo[[#This Row],[JOUR]]),MONTH(Tablo[[#This Row],[JOUR]])+1,0),A37)</f>
        <v>42735</v>
      </c>
      <c r="B38" s="26">
        <f>IF(ISNUMBER(Tablo[[#This Row],[JOUR]]),INT(MOD(INT((Tablo[[#This Row],[JOUR]]-2)/7)+3/5,52+5/28))+1,B37)</f>
        <v>48</v>
      </c>
      <c r="C38" s="61">
        <f t="shared" si="136"/>
        <v>42706</v>
      </c>
      <c r="D38" s="19" t="s">
        <v>38</v>
      </c>
      <c r="E38" s="19">
        <v>7</v>
      </c>
      <c r="F38" s="19">
        <v>7</v>
      </c>
      <c r="G38" s="19">
        <v>7</v>
      </c>
      <c r="H38" s="19">
        <v>6.25</v>
      </c>
      <c r="I38" s="19">
        <v>7</v>
      </c>
      <c r="J38" s="19">
        <v>6.5</v>
      </c>
      <c r="K38" s="19">
        <v>6</v>
      </c>
      <c r="L38" s="19">
        <v>7</v>
      </c>
      <c r="M38" s="19">
        <v>7</v>
      </c>
      <c r="N38" s="19">
        <v>7</v>
      </c>
      <c r="O38" s="19">
        <v>7</v>
      </c>
      <c r="P38" s="19">
        <v>7.25</v>
      </c>
      <c r="Q38" s="19">
        <v>7</v>
      </c>
      <c r="R38" s="19">
        <v>6.75</v>
      </c>
      <c r="S38" s="21"/>
    </row>
    <row r="39" spans="1:19" x14ac:dyDescent="0.25">
      <c r="A39" s="25">
        <f>IF(ISNUMBER(Tablo[[#This Row],[JOUR]]),DATE(YEAR(Tablo[[#This Row],[JOUR]]),MONTH(Tablo[[#This Row],[JOUR]])+1,0),A38)</f>
        <v>42735</v>
      </c>
      <c r="B39" s="26">
        <f>IF(ISNUMBER(Tablo[[#This Row],[JOUR]]),INT(MOD(INT((Tablo[[#This Row],[JOUR]]-2)/7)+3/5,52+5/28))+1,B38)</f>
        <v>48</v>
      </c>
      <c r="C39" s="61" t="s">
        <v>17</v>
      </c>
      <c r="D39" s="19">
        <f>SUM(D34:D38)</f>
        <v>0</v>
      </c>
      <c r="E39" s="19">
        <f t="shared" ref="E39" si="137">SUM(E34:E38)</f>
        <v>35.5</v>
      </c>
      <c r="F39" s="19">
        <f t="shared" ref="F39" si="138">SUM(F34:F38)</f>
        <v>21</v>
      </c>
      <c r="G39" s="19">
        <f t="shared" ref="G39" si="139">SUM(G34:G38)</f>
        <v>35.5</v>
      </c>
      <c r="H39" s="19">
        <f t="shared" ref="H39" si="140">SUM(H34:H38)</f>
        <v>34.75</v>
      </c>
      <c r="I39" s="19">
        <f t="shared" ref="I39" si="141">SUM(I34:I38)</f>
        <v>35.5</v>
      </c>
      <c r="J39" s="19">
        <f t="shared" ref="J39" si="142">SUM(J34:J38)</f>
        <v>13.5</v>
      </c>
      <c r="K39" s="19">
        <f t="shared" ref="K39" si="143">SUM(K34:K38)</f>
        <v>33.75</v>
      </c>
      <c r="L39" s="19">
        <f t="shared" ref="L39" si="144">SUM(L34:L38)</f>
        <v>35.5</v>
      </c>
      <c r="M39" s="19">
        <f t="shared" ref="M39" si="145">SUM(M34:M38)</f>
        <v>39</v>
      </c>
      <c r="N39" s="19">
        <f t="shared" ref="N39" si="146">SUM(N34:N38)</f>
        <v>39</v>
      </c>
      <c r="O39" s="19">
        <f t="shared" ref="O39" si="147">SUM(O34:O38)</f>
        <v>39</v>
      </c>
      <c r="P39" s="19">
        <f t="shared" ref="P39" si="148">SUM(P34:P38)</f>
        <v>40.42</v>
      </c>
      <c r="Q39" s="19">
        <f t="shared" ref="Q39" si="149">SUM(Q34:Q38)</f>
        <v>36.75</v>
      </c>
      <c r="R39" s="19">
        <f t="shared" ref="R39" si="150">SUM(R34:R38)</f>
        <v>35</v>
      </c>
      <c r="S39" s="54">
        <f>SUM(D39:R39)</f>
        <v>474.17</v>
      </c>
    </row>
    <row r="40" spans="1:19" x14ac:dyDescent="0.25">
      <c r="A40" s="25">
        <f>IF(ISNUMBER(Tablo[[#This Row],[JOUR]]),DATE(YEAR(Tablo[[#This Row],[JOUR]]),MONTH(Tablo[[#This Row],[JOUR]])+1,0),A39)</f>
        <v>42735</v>
      </c>
      <c r="B40" s="26">
        <f>IF(ISNUMBER(Tablo[[#This Row],[JOUR]]),INT(MOD(INT((Tablo[[#This Row],[JOUR]]-2)/7)+3/5,52+5/28))+1,B39)</f>
        <v>48</v>
      </c>
      <c r="C40" s="61" t="s">
        <v>18</v>
      </c>
      <c r="D40" s="19">
        <f>MIN(D39,35)</f>
        <v>0</v>
      </c>
      <c r="E40" s="19">
        <f t="shared" ref="E40" si="151">MIN(E39,35)</f>
        <v>35</v>
      </c>
      <c r="F40" s="19">
        <f t="shared" ref="F40" si="152">MIN(F39,35)</f>
        <v>21</v>
      </c>
      <c r="G40" s="19">
        <f t="shared" ref="G40" si="153">MIN(G39,35)</f>
        <v>35</v>
      </c>
      <c r="H40" s="19">
        <f t="shared" ref="H40" si="154">MIN(H39,35)</f>
        <v>34.75</v>
      </c>
      <c r="I40" s="19">
        <f t="shared" ref="I40" si="155">MIN(I39,35)</f>
        <v>35</v>
      </c>
      <c r="J40" s="19">
        <f t="shared" ref="J40" si="156">MIN(J39,35)</f>
        <v>13.5</v>
      </c>
      <c r="K40" s="19">
        <f t="shared" ref="K40" si="157">MIN(K39,35)</f>
        <v>33.75</v>
      </c>
      <c r="L40" s="19">
        <f t="shared" ref="L40" si="158">MIN(L39,35)</f>
        <v>35</v>
      </c>
      <c r="M40" s="19">
        <f t="shared" ref="M40" si="159">MIN(M39,35)</f>
        <v>35</v>
      </c>
      <c r="N40" s="19">
        <f t="shared" ref="N40" si="160">MIN(N39,35)</f>
        <v>35</v>
      </c>
      <c r="O40" s="19">
        <f t="shared" ref="O40" si="161">MIN(O39,35)</f>
        <v>35</v>
      </c>
      <c r="P40" s="19">
        <f t="shared" ref="P40" si="162">MIN(P39,35)</f>
        <v>35</v>
      </c>
      <c r="Q40" s="19">
        <f t="shared" ref="Q40" si="163">MIN(Q39,35)</f>
        <v>35</v>
      </c>
      <c r="R40" s="19">
        <f t="shared" ref="R40" si="164">MIN(R39,35)</f>
        <v>35</v>
      </c>
      <c r="S40" s="54">
        <f t="shared" ref="S40:S41" si="165">SUM(D40:R40)</f>
        <v>453</v>
      </c>
    </row>
    <row r="41" spans="1:19" ht="13" thickBot="1" x14ac:dyDescent="0.3">
      <c r="A41" s="29">
        <f>IF(ISNUMBER(Tablo[[#This Row],[JOUR]]),DATE(YEAR(Tablo[[#This Row],[JOUR]]),MONTH(Tablo[[#This Row],[JOUR]])+1,0),A40)</f>
        <v>42735</v>
      </c>
      <c r="B41" s="30">
        <f>IF(ISNUMBER(Tablo[[#This Row],[JOUR]]),INT(MOD(INT((Tablo[[#This Row],[JOUR]]-2)/7)+3/5,52+5/28))+1,B40)</f>
        <v>48</v>
      </c>
      <c r="C41" s="62" t="s">
        <v>19</v>
      </c>
      <c r="D41" s="55">
        <f>D39-D40</f>
        <v>0</v>
      </c>
      <c r="E41" s="55">
        <f t="shared" ref="E41" si="166">E39-E40</f>
        <v>0.5</v>
      </c>
      <c r="F41" s="55">
        <f t="shared" ref="F41" si="167">F39-F40</f>
        <v>0</v>
      </c>
      <c r="G41" s="55">
        <f t="shared" ref="G41" si="168">G39-G40</f>
        <v>0.5</v>
      </c>
      <c r="H41" s="55">
        <f t="shared" ref="H41" si="169">H39-H40</f>
        <v>0</v>
      </c>
      <c r="I41" s="55">
        <f t="shared" ref="I41" si="170">I39-I40</f>
        <v>0.5</v>
      </c>
      <c r="J41" s="55">
        <f t="shared" ref="J41" si="171">J39-J40</f>
        <v>0</v>
      </c>
      <c r="K41" s="55">
        <f t="shared" ref="K41" si="172">K39-K40</f>
        <v>0</v>
      </c>
      <c r="L41" s="55">
        <f t="shared" ref="L41" si="173">L39-L40</f>
        <v>0.5</v>
      </c>
      <c r="M41" s="55">
        <f t="shared" ref="M41" si="174">M39-M40</f>
        <v>4</v>
      </c>
      <c r="N41" s="55">
        <f t="shared" ref="N41" si="175">N39-N40</f>
        <v>4</v>
      </c>
      <c r="O41" s="55">
        <f t="shared" ref="O41" si="176">O39-O40</f>
        <v>4</v>
      </c>
      <c r="P41" s="55">
        <f t="shared" ref="P41" si="177">P39-P40</f>
        <v>5.4200000000000017</v>
      </c>
      <c r="Q41" s="55">
        <f t="shared" ref="Q41" si="178">Q39-Q40</f>
        <v>1.75</v>
      </c>
      <c r="R41" s="55">
        <f t="shared" ref="R41" si="179">R39-R40</f>
        <v>0</v>
      </c>
      <c r="S41" s="56">
        <f t="shared" si="165"/>
        <v>21.17</v>
      </c>
    </row>
    <row r="42" spans="1:19" x14ac:dyDescent="0.25">
      <c r="A42" s="22">
        <f>IF(ISNUMBER(Tablo[[#This Row],[JOUR]]),DATE(YEAR(Tablo[[#This Row],[JOUR]]),MONTH(Tablo[[#This Row],[JOUR]])+1,0),A41)</f>
        <v>42735</v>
      </c>
      <c r="B42" s="23">
        <f>IF(ISNUMBER(Tablo[[#This Row],[JOUR]]),INT(MOD(INT((Tablo[[#This Row],[JOUR]]-2)/7)+3/5,52+5/28))+1,B41)</f>
        <v>49</v>
      </c>
      <c r="C42" s="60">
        <f>C34+7</f>
        <v>42709</v>
      </c>
      <c r="D42" s="18" t="s">
        <v>38</v>
      </c>
      <c r="E42" s="18">
        <v>7</v>
      </c>
      <c r="F42" s="18">
        <v>7</v>
      </c>
      <c r="G42" s="18">
        <v>7</v>
      </c>
      <c r="H42" s="17" t="s">
        <v>39</v>
      </c>
      <c r="I42" s="18">
        <v>7</v>
      </c>
      <c r="J42" s="18">
        <v>7</v>
      </c>
      <c r="K42" s="18">
        <v>7</v>
      </c>
      <c r="L42" s="18">
        <v>7</v>
      </c>
      <c r="M42" s="18">
        <v>8</v>
      </c>
      <c r="N42" s="18">
        <v>8</v>
      </c>
      <c r="O42" s="18">
        <v>8</v>
      </c>
      <c r="P42" s="18">
        <v>7.25</v>
      </c>
      <c r="Q42" s="31" t="s">
        <v>37</v>
      </c>
      <c r="R42" s="18">
        <v>7</v>
      </c>
      <c r="S42" s="20"/>
    </row>
    <row r="43" spans="1:19" x14ac:dyDescent="0.25">
      <c r="A43" s="25">
        <f>IF(ISNUMBER(Tablo[[#This Row],[JOUR]]),DATE(YEAR(Tablo[[#This Row],[JOUR]]),MONTH(Tablo[[#This Row],[JOUR]])+1,0),A42)</f>
        <v>42735</v>
      </c>
      <c r="B43" s="26">
        <f>IF(ISNUMBER(Tablo[[#This Row],[JOUR]]),INT(MOD(INT((Tablo[[#This Row],[JOUR]]-2)/7)+3/5,52+5/28))+1,B42)</f>
        <v>49</v>
      </c>
      <c r="C43" s="61">
        <f t="shared" ref="C43:C46" si="180">C35+7</f>
        <v>42710</v>
      </c>
      <c r="D43" s="19" t="s">
        <v>38</v>
      </c>
      <c r="E43" s="19">
        <v>7</v>
      </c>
      <c r="F43" s="19">
        <v>7</v>
      </c>
      <c r="G43" s="19">
        <v>7</v>
      </c>
      <c r="H43" s="19">
        <v>7</v>
      </c>
      <c r="I43" s="19">
        <v>7</v>
      </c>
      <c r="J43" s="19">
        <v>7</v>
      </c>
      <c r="K43" s="19">
        <v>7</v>
      </c>
      <c r="L43" s="19">
        <v>7</v>
      </c>
      <c r="M43" s="19">
        <v>8</v>
      </c>
      <c r="N43" s="19">
        <v>8</v>
      </c>
      <c r="O43" s="19">
        <v>8</v>
      </c>
      <c r="P43" s="19">
        <v>7.5</v>
      </c>
      <c r="Q43" s="19">
        <v>7</v>
      </c>
      <c r="R43" s="19">
        <v>7</v>
      </c>
      <c r="S43" s="21"/>
    </row>
    <row r="44" spans="1:19" x14ac:dyDescent="0.25">
      <c r="A44" s="25">
        <f>IF(ISNUMBER(Tablo[[#This Row],[JOUR]]),DATE(YEAR(Tablo[[#This Row],[JOUR]]),MONTH(Tablo[[#This Row],[JOUR]])+1,0),A43)</f>
        <v>42735</v>
      </c>
      <c r="B44" s="26">
        <f>IF(ISNUMBER(Tablo[[#This Row],[JOUR]]),INT(MOD(INT((Tablo[[#This Row],[JOUR]]-2)/7)+3/5,52+5/28))+1,B43)</f>
        <v>49</v>
      </c>
      <c r="C44" s="61">
        <f t="shared" si="180"/>
        <v>42711</v>
      </c>
      <c r="D44" s="19" t="s">
        <v>38</v>
      </c>
      <c r="E44" s="19">
        <v>7.25</v>
      </c>
      <c r="F44" s="19">
        <v>7</v>
      </c>
      <c r="G44" s="12" t="s">
        <v>39</v>
      </c>
      <c r="H44" s="19">
        <v>7</v>
      </c>
      <c r="I44" s="19">
        <v>7</v>
      </c>
      <c r="J44" s="19">
        <v>7</v>
      </c>
      <c r="K44" s="28" t="s">
        <v>37</v>
      </c>
      <c r="L44" s="19">
        <v>7</v>
      </c>
      <c r="M44" s="19">
        <v>8</v>
      </c>
      <c r="N44" s="19">
        <v>8</v>
      </c>
      <c r="O44" s="19">
        <v>8</v>
      </c>
      <c r="P44" s="19">
        <v>7.67</v>
      </c>
      <c r="Q44" s="19">
        <v>7.25</v>
      </c>
      <c r="R44" s="19">
        <v>7</v>
      </c>
      <c r="S44" s="21"/>
    </row>
    <row r="45" spans="1:19" x14ac:dyDescent="0.25">
      <c r="A45" s="25">
        <f>IF(ISNUMBER(Tablo[[#This Row],[JOUR]]),DATE(YEAR(Tablo[[#This Row],[JOUR]]),MONTH(Tablo[[#This Row],[JOUR]])+1,0),A44)</f>
        <v>42735</v>
      </c>
      <c r="B45" s="26">
        <f>IF(ISNUMBER(Tablo[[#This Row],[JOUR]]),INT(MOD(INT((Tablo[[#This Row],[JOUR]]-2)/7)+3/5,52+5/28))+1,B44)</f>
        <v>49</v>
      </c>
      <c r="C45" s="61">
        <f t="shared" si="180"/>
        <v>42712</v>
      </c>
      <c r="D45" s="19" t="s">
        <v>38</v>
      </c>
      <c r="E45" s="19">
        <v>7</v>
      </c>
      <c r="F45" s="19">
        <v>4</v>
      </c>
      <c r="G45" s="19">
        <v>7</v>
      </c>
      <c r="H45" s="19">
        <v>7</v>
      </c>
      <c r="I45" s="19">
        <v>7</v>
      </c>
      <c r="J45" s="19">
        <v>7</v>
      </c>
      <c r="K45" s="28" t="s">
        <v>37</v>
      </c>
      <c r="L45" s="19">
        <v>7</v>
      </c>
      <c r="M45" s="19">
        <v>8</v>
      </c>
      <c r="N45" s="19">
        <v>8</v>
      </c>
      <c r="O45" s="19">
        <v>8</v>
      </c>
      <c r="P45" s="19">
        <v>7</v>
      </c>
      <c r="Q45" s="19">
        <v>7</v>
      </c>
      <c r="R45" s="19">
        <v>7</v>
      </c>
      <c r="S45" s="21"/>
    </row>
    <row r="46" spans="1:19" x14ac:dyDescent="0.25">
      <c r="A46" s="25">
        <f>IF(ISNUMBER(Tablo[[#This Row],[JOUR]]),DATE(YEAR(Tablo[[#This Row],[JOUR]]),MONTH(Tablo[[#This Row],[JOUR]])+1,0),A45)</f>
        <v>42735</v>
      </c>
      <c r="B46" s="26">
        <f>IF(ISNUMBER(Tablo[[#This Row],[JOUR]]),INT(MOD(INT((Tablo[[#This Row],[JOUR]]-2)/7)+3/5,52+5/28))+1,B45)</f>
        <v>49</v>
      </c>
      <c r="C46" s="61">
        <f t="shared" si="180"/>
        <v>42713</v>
      </c>
      <c r="D46" s="19" t="s">
        <v>38</v>
      </c>
      <c r="E46" s="12" t="s">
        <v>39</v>
      </c>
      <c r="F46" s="28" t="s">
        <v>37</v>
      </c>
      <c r="G46" s="19"/>
      <c r="H46" s="19"/>
      <c r="I46" s="19"/>
      <c r="J46" s="19"/>
      <c r="K46" s="19"/>
      <c r="L46" s="19"/>
      <c r="M46" s="19">
        <v>7</v>
      </c>
      <c r="N46" s="19">
        <v>7</v>
      </c>
      <c r="O46" s="19">
        <v>7</v>
      </c>
      <c r="P46" s="19">
        <v>7</v>
      </c>
      <c r="Q46" s="19">
        <v>4</v>
      </c>
      <c r="R46" s="19">
        <v>7</v>
      </c>
      <c r="S46" s="21"/>
    </row>
    <row r="47" spans="1:19" x14ac:dyDescent="0.25">
      <c r="A47" s="25">
        <f>IF(ISNUMBER(Tablo[[#This Row],[JOUR]]),DATE(YEAR(Tablo[[#This Row],[JOUR]]),MONTH(Tablo[[#This Row],[JOUR]])+1,0),A46)</f>
        <v>42735</v>
      </c>
      <c r="B47" s="26">
        <f>IF(ISNUMBER(Tablo[[#This Row],[JOUR]]),INT(MOD(INT((Tablo[[#This Row],[JOUR]]-2)/7)+3/5,52+5/28))+1,B46)</f>
        <v>49</v>
      </c>
      <c r="C47" s="61" t="s">
        <v>17</v>
      </c>
      <c r="D47" s="19">
        <f>SUM(D42:D46)</f>
        <v>0</v>
      </c>
      <c r="E47" s="19">
        <f t="shared" ref="E47" si="181">SUM(E42:E46)</f>
        <v>28.25</v>
      </c>
      <c r="F47" s="19">
        <f t="shared" ref="F47" si="182">SUM(F42:F46)</f>
        <v>25</v>
      </c>
      <c r="G47" s="19">
        <f t="shared" ref="G47" si="183">SUM(G42:G46)</f>
        <v>21</v>
      </c>
      <c r="H47" s="19">
        <f t="shared" ref="H47" si="184">SUM(H42:H46)</f>
        <v>21</v>
      </c>
      <c r="I47" s="19">
        <f t="shared" ref="I47" si="185">SUM(I42:I46)</f>
        <v>28</v>
      </c>
      <c r="J47" s="19">
        <f t="shared" ref="J47" si="186">SUM(J42:J46)</f>
        <v>28</v>
      </c>
      <c r="K47" s="19">
        <f t="shared" ref="K47" si="187">SUM(K42:K46)</f>
        <v>14</v>
      </c>
      <c r="L47" s="19">
        <f t="shared" ref="L47" si="188">SUM(L42:L46)</f>
        <v>28</v>
      </c>
      <c r="M47" s="19">
        <f t="shared" ref="M47" si="189">SUM(M42:M46)</f>
        <v>39</v>
      </c>
      <c r="N47" s="19">
        <f t="shared" ref="N47" si="190">SUM(N42:N46)</f>
        <v>39</v>
      </c>
      <c r="O47" s="19">
        <f t="shared" ref="O47" si="191">SUM(O42:O46)</f>
        <v>39</v>
      </c>
      <c r="P47" s="19">
        <f t="shared" ref="P47" si="192">SUM(P42:P46)</f>
        <v>36.42</v>
      </c>
      <c r="Q47" s="19">
        <f t="shared" ref="Q47" si="193">SUM(Q42:Q46)</f>
        <v>25.25</v>
      </c>
      <c r="R47" s="19">
        <f t="shared" ref="R47" si="194">SUM(R42:R46)</f>
        <v>35</v>
      </c>
      <c r="S47" s="54">
        <f>SUM(D47:R47)</f>
        <v>406.92</v>
      </c>
    </row>
    <row r="48" spans="1:19" x14ac:dyDescent="0.25">
      <c r="A48" s="25">
        <f>IF(ISNUMBER(Tablo[[#This Row],[JOUR]]),DATE(YEAR(Tablo[[#This Row],[JOUR]]),MONTH(Tablo[[#This Row],[JOUR]])+1,0),A47)</f>
        <v>42735</v>
      </c>
      <c r="B48" s="26">
        <f>IF(ISNUMBER(Tablo[[#This Row],[JOUR]]),INT(MOD(INT((Tablo[[#This Row],[JOUR]]-2)/7)+3/5,52+5/28))+1,B47)</f>
        <v>49</v>
      </c>
      <c r="C48" s="61" t="s">
        <v>18</v>
      </c>
      <c r="D48" s="19">
        <f>MIN(D47,35)</f>
        <v>0</v>
      </c>
      <c r="E48" s="19">
        <f t="shared" ref="E48" si="195">MIN(E47,35)</f>
        <v>28.25</v>
      </c>
      <c r="F48" s="19">
        <f t="shared" ref="F48" si="196">MIN(F47,35)</f>
        <v>25</v>
      </c>
      <c r="G48" s="19">
        <f t="shared" ref="G48" si="197">MIN(G47,35)</f>
        <v>21</v>
      </c>
      <c r="H48" s="19">
        <f t="shared" ref="H48" si="198">MIN(H47,35)</f>
        <v>21</v>
      </c>
      <c r="I48" s="19">
        <f t="shared" ref="I48" si="199">MIN(I47,35)</f>
        <v>28</v>
      </c>
      <c r="J48" s="19">
        <f t="shared" ref="J48" si="200">MIN(J47,35)</f>
        <v>28</v>
      </c>
      <c r="K48" s="19">
        <f t="shared" ref="K48" si="201">MIN(K47,35)</f>
        <v>14</v>
      </c>
      <c r="L48" s="19">
        <f t="shared" ref="L48" si="202">MIN(L47,35)</f>
        <v>28</v>
      </c>
      <c r="M48" s="19">
        <f t="shared" ref="M48" si="203">MIN(M47,35)</f>
        <v>35</v>
      </c>
      <c r="N48" s="19">
        <f t="shared" ref="N48" si="204">MIN(N47,35)</f>
        <v>35</v>
      </c>
      <c r="O48" s="19">
        <f t="shared" ref="O48" si="205">MIN(O47,35)</f>
        <v>35</v>
      </c>
      <c r="P48" s="19">
        <f t="shared" ref="P48" si="206">MIN(P47,35)</f>
        <v>35</v>
      </c>
      <c r="Q48" s="19">
        <f t="shared" ref="Q48" si="207">MIN(Q47,35)</f>
        <v>25.25</v>
      </c>
      <c r="R48" s="19">
        <f t="shared" ref="R48" si="208">MIN(R47,35)</f>
        <v>35</v>
      </c>
      <c r="S48" s="54">
        <f t="shared" ref="S48:S49" si="209">SUM(D48:R48)</f>
        <v>393.5</v>
      </c>
    </row>
    <row r="49" spans="1:19" ht="13" thickBot="1" x14ac:dyDescent="0.3">
      <c r="A49" s="29">
        <f>IF(ISNUMBER(Tablo[[#This Row],[JOUR]]),DATE(YEAR(Tablo[[#This Row],[JOUR]]),MONTH(Tablo[[#This Row],[JOUR]])+1,0),A48)</f>
        <v>42735</v>
      </c>
      <c r="B49" s="30">
        <f>IF(ISNUMBER(Tablo[[#This Row],[JOUR]]),INT(MOD(INT((Tablo[[#This Row],[JOUR]]-2)/7)+3/5,52+5/28))+1,B48)</f>
        <v>49</v>
      </c>
      <c r="C49" s="62" t="s">
        <v>19</v>
      </c>
      <c r="D49" s="55">
        <f>D47-D48</f>
        <v>0</v>
      </c>
      <c r="E49" s="55">
        <f t="shared" ref="E49" si="210">E47-E48</f>
        <v>0</v>
      </c>
      <c r="F49" s="55">
        <f t="shared" ref="F49" si="211">F47-F48</f>
        <v>0</v>
      </c>
      <c r="G49" s="55">
        <f t="shared" ref="G49" si="212">G47-G48</f>
        <v>0</v>
      </c>
      <c r="H49" s="55">
        <f t="shared" ref="H49" si="213">H47-H48</f>
        <v>0</v>
      </c>
      <c r="I49" s="55">
        <f t="shared" ref="I49" si="214">I47-I48</f>
        <v>0</v>
      </c>
      <c r="J49" s="55">
        <f t="shared" ref="J49" si="215">J47-J48</f>
        <v>0</v>
      </c>
      <c r="K49" s="55">
        <f t="shared" ref="K49" si="216">K47-K48</f>
        <v>0</v>
      </c>
      <c r="L49" s="55">
        <f t="shared" ref="L49" si="217">L47-L48</f>
        <v>0</v>
      </c>
      <c r="M49" s="55">
        <f t="shared" ref="M49" si="218">M47-M48</f>
        <v>4</v>
      </c>
      <c r="N49" s="55">
        <f t="shared" ref="N49" si="219">N47-N48</f>
        <v>4</v>
      </c>
      <c r="O49" s="55">
        <f t="shared" ref="O49" si="220">O47-O48</f>
        <v>4</v>
      </c>
      <c r="P49" s="55">
        <f t="shared" ref="P49" si="221">P47-P48</f>
        <v>1.4200000000000017</v>
      </c>
      <c r="Q49" s="55">
        <f t="shared" ref="Q49" si="222">Q47-Q48</f>
        <v>0</v>
      </c>
      <c r="R49" s="55">
        <f t="shared" ref="R49" si="223">R47-R48</f>
        <v>0</v>
      </c>
      <c r="S49" s="56">
        <f t="shared" si="209"/>
        <v>13.420000000000002</v>
      </c>
    </row>
    <row r="50" spans="1:19" x14ac:dyDescent="0.25">
      <c r="A50" s="22">
        <f>IF(ISNUMBER(Tablo[[#This Row],[JOUR]]),DATE(YEAR(Tablo[[#This Row],[JOUR]]),MONTH(Tablo[[#This Row],[JOUR]])+1,0),A49)</f>
        <v>42735</v>
      </c>
      <c r="B50" s="23">
        <f>IF(ISNUMBER(Tablo[[#This Row],[JOUR]]),INT(MOD(INT((Tablo[[#This Row],[JOUR]]-2)/7)+3/5,52+5/28))+1,B49)</f>
        <v>50</v>
      </c>
      <c r="C50" s="60">
        <f>C42+7</f>
        <v>42716</v>
      </c>
      <c r="D50" s="23"/>
      <c r="E50" s="31"/>
      <c r="F50" s="31"/>
      <c r="G50" s="31"/>
      <c r="H50" s="31"/>
      <c r="I50" s="31"/>
      <c r="J50" s="31"/>
      <c r="K50" s="31"/>
      <c r="L50" s="31"/>
      <c r="M50" s="23"/>
      <c r="N50" s="23"/>
      <c r="O50" s="23"/>
      <c r="P50" s="23"/>
      <c r="Q50" s="23"/>
      <c r="R50" s="23"/>
      <c r="S50" s="24"/>
    </row>
    <row r="51" spans="1:19" x14ac:dyDescent="0.25">
      <c r="A51" s="25">
        <f>IF(ISNUMBER(Tablo[[#This Row],[JOUR]]),DATE(YEAR(Tablo[[#This Row],[JOUR]]),MONTH(Tablo[[#This Row],[JOUR]])+1,0),A50)</f>
        <v>42735</v>
      </c>
      <c r="B51" s="26">
        <f>IF(ISNUMBER(Tablo[[#This Row],[JOUR]]),INT(MOD(INT((Tablo[[#This Row],[JOUR]]-2)/7)+3/5,52+5/28))+1,B50)</f>
        <v>50</v>
      </c>
      <c r="C51" s="61">
        <f t="shared" ref="C51:C54" si="224">C43+7</f>
        <v>42717</v>
      </c>
      <c r="D51" s="26"/>
      <c r="E51" s="28"/>
      <c r="F51" s="28"/>
      <c r="G51" s="28"/>
      <c r="H51" s="28"/>
      <c r="I51" s="28"/>
      <c r="J51" s="28"/>
      <c r="K51" s="28"/>
      <c r="L51" s="28"/>
      <c r="M51" s="26"/>
      <c r="N51" s="26"/>
      <c r="O51" s="26"/>
      <c r="P51" s="26"/>
      <c r="Q51" s="26"/>
      <c r="R51" s="26"/>
      <c r="S51" s="27"/>
    </row>
    <row r="52" spans="1:19" x14ac:dyDescent="0.25">
      <c r="A52" s="25">
        <f>IF(ISNUMBER(Tablo[[#This Row],[JOUR]]),DATE(YEAR(Tablo[[#This Row],[JOUR]]),MONTH(Tablo[[#This Row],[JOUR]])+1,0),A51)</f>
        <v>42735</v>
      </c>
      <c r="B52" s="26">
        <f>IF(ISNUMBER(Tablo[[#This Row],[JOUR]]),INT(MOD(INT((Tablo[[#This Row],[JOUR]]-2)/7)+3/5,52+5/28))+1,B51)</f>
        <v>50</v>
      </c>
      <c r="C52" s="61">
        <f t="shared" si="224"/>
        <v>42718</v>
      </c>
      <c r="D52" s="26"/>
      <c r="E52" s="28"/>
      <c r="F52" s="28"/>
      <c r="G52" s="28"/>
      <c r="H52" s="28"/>
      <c r="I52" s="28"/>
      <c r="J52" s="28"/>
      <c r="K52" s="28"/>
      <c r="L52" s="28"/>
      <c r="M52" s="26"/>
      <c r="N52" s="26"/>
      <c r="O52" s="26"/>
      <c r="P52" s="26"/>
      <c r="Q52" s="26"/>
      <c r="R52" s="26"/>
      <c r="S52" s="27"/>
    </row>
    <row r="53" spans="1:19" x14ac:dyDescent="0.25">
      <c r="A53" s="25">
        <f>IF(ISNUMBER(Tablo[[#This Row],[JOUR]]),DATE(YEAR(Tablo[[#This Row],[JOUR]]),MONTH(Tablo[[#This Row],[JOUR]])+1,0),A52)</f>
        <v>42735</v>
      </c>
      <c r="B53" s="26">
        <f>IF(ISNUMBER(Tablo[[#This Row],[JOUR]]),INT(MOD(INT((Tablo[[#This Row],[JOUR]]-2)/7)+3/5,52+5/28))+1,B52)</f>
        <v>50</v>
      </c>
      <c r="C53" s="61">
        <f t="shared" si="224"/>
        <v>42719</v>
      </c>
      <c r="D53" s="26"/>
      <c r="E53" s="28"/>
      <c r="F53" s="28"/>
      <c r="G53" s="28"/>
      <c r="H53" s="28"/>
      <c r="I53" s="28"/>
      <c r="J53" s="28"/>
      <c r="K53" s="28"/>
      <c r="L53" s="28"/>
      <c r="M53" s="26"/>
      <c r="N53" s="26"/>
      <c r="O53" s="26"/>
      <c r="P53" s="26"/>
      <c r="Q53" s="26"/>
      <c r="R53" s="26"/>
      <c r="S53" s="27"/>
    </row>
    <row r="54" spans="1:19" x14ac:dyDescent="0.25">
      <c r="A54" s="25">
        <f>IF(ISNUMBER(Tablo[[#This Row],[JOUR]]),DATE(YEAR(Tablo[[#This Row],[JOUR]]),MONTH(Tablo[[#This Row],[JOUR]])+1,0),A53)</f>
        <v>42735</v>
      </c>
      <c r="B54" s="26">
        <f>IF(ISNUMBER(Tablo[[#This Row],[JOUR]]),INT(MOD(INT((Tablo[[#This Row],[JOUR]]-2)/7)+3/5,52+5/28))+1,B53)</f>
        <v>50</v>
      </c>
      <c r="C54" s="61">
        <f t="shared" si="224"/>
        <v>42720</v>
      </c>
      <c r="D54" s="26"/>
      <c r="E54" s="28"/>
      <c r="F54" s="28"/>
      <c r="G54" s="28"/>
      <c r="H54" s="28"/>
      <c r="I54" s="28"/>
      <c r="J54" s="28"/>
      <c r="K54" s="28"/>
      <c r="L54" s="28"/>
      <c r="M54" s="26"/>
      <c r="N54" s="26"/>
      <c r="O54" s="26"/>
      <c r="P54" s="26"/>
      <c r="Q54" s="26"/>
      <c r="R54" s="26"/>
      <c r="S54" s="27"/>
    </row>
    <row r="55" spans="1:19" x14ac:dyDescent="0.25">
      <c r="A55" s="25">
        <f>IF(ISNUMBER(Tablo[[#This Row],[JOUR]]),DATE(YEAR(Tablo[[#This Row],[JOUR]]),MONTH(Tablo[[#This Row],[JOUR]])+1,0),A54)</f>
        <v>42735</v>
      </c>
      <c r="B55" s="26">
        <f>IF(ISNUMBER(Tablo[[#This Row],[JOUR]]),INT(MOD(INT((Tablo[[#This Row],[JOUR]]-2)/7)+3/5,52+5/28))+1,B54)</f>
        <v>50</v>
      </c>
      <c r="C55" s="61" t="s">
        <v>17</v>
      </c>
      <c r="D55" s="19">
        <f>SUM(D50:D54)</f>
        <v>0</v>
      </c>
      <c r="E55" s="19">
        <f t="shared" ref="E55" si="225">SUM(E50:E54)</f>
        <v>0</v>
      </c>
      <c r="F55" s="19">
        <f t="shared" ref="F55" si="226">SUM(F50:F54)</f>
        <v>0</v>
      </c>
      <c r="G55" s="19">
        <f t="shared" ref="G55" si="227">SUM(G50:G54)</f>
        <v>0</v>
      </c>
      <c r="H55" s="19">
        <f t="shared" ref="H55" si="228">SUM(H50:H54)</f>
        <v>0</v>
      </c>
      <c r="I55" s="19">
        <f t="shared" ref="I55" si="229">SUM(I50:I54)</f>
        <v>0</v>
      </c>
      <c r="J55" s="19">
        <f t="shared" ref="J55" si="230">SUM(J50:J54)</f>
        <v>0</v>
      </c>
      <c r="K55" s="19">
        <f t="shared" ref="K55" si="231">SUM(K50:K54)</f>
        <v>0</v>
      </c>
      <c r="L55" s="19">
        <f t="shared" ref="L55" si="232">SUM(L50:L54)</f>
        <v>0</v>
      </c>
      <c r="M55" s="19">
        <f t="shared" ref="M55" si="233">SUM(M50:M54)</f>
        <v>0</v>
      </c>
      <c r="N55" s="19">
        <f t="shared" ref="N55" si="234">SUM(N50:N54)</f>
        <v>0</v>
      </c>
      <c r="O55" s="19">
        <f t="shared" ref="O55" si="235">SUM(O50:O54)</f>
        <v>0</v>
      </c>
      <c r="P55" s="19">
        <f t="shared" ref="P55" si="236">SUM(P50:P54)</f>
        <v>0</v>
      </c>
      <c r="Q55" s="19">
        <f t="shared" ref="Q55" si="237">SUM(Q50:Q54)</f>
        <v>0</v>
      </c>
      <c r="R55" s="19">
        <f t="shared" ref="R55" si="238">SUM(R50:R54)</f>
        <v>0</v>
      </c>
      <c r="S55" s="27"/>
    </row>
    <row r="56" spans="1:19" x14ac:dyDescent="0.25">
      <c r="A56" s="25">
        <f>IF(ISNUMBER(Tablo[[#This Row],[JOUR]]),DATE(YEAR(Tablo[[#This Row],[JOUR]]),MONTH(Tablo[[#This Row],[JOUR]])+1,0),A55)</f>
        <v>42735</v>
      </c>
      <c r="B56" s="26">
        <f>IF(ISNUMBER(Tablo[[#This Row],[JOUR]]),INT(MOD(INT((Tablo[[#This Row],[JOUR]]-2)/7)+3/5,52+5/28))+1,B55)</f>
        <v>50</v>
      </c>
      <c r="C56" s="61" t="s">
        <v>18</v>
      </c>
      <c r="D56" s="19">
        <f>MIN(D55,35)</f>
        <v>0</v>
      </c>
      <c r="E56" s="19">
        <f t="shared" ref="E56" si="239">MIN(E55,35)</f>
        <v>0</v>
      </c>
      <c r="F56" s="19">
        <f t="shared" ref="F56" si="240">MIN(F55,35)</f>
        <v>0</v>
      </c>
      <c r="G56" s="19">
        <f t="shared" ref="G56" si="241">MIN(G55,35)</f>
        <v>0</v>
      </c>
      <c r="H56" s="19">
        <f t="shared" ref="H56" si="242">MIN(H55,35)</f>
        <v>0</v>
      </c>
      <c r="I56" s="19">
        <f t="shared" ref="I56" si="243">MIN(I55,35)</f>
        <v>0</v>
      </c>
      <c r="J56" s="19">
        <f t="shared" ref="J56" si="244">MIN(J55,35)</f>
        <v>0</v>
      </c>
      <c r="K56" s="19">
        <f t="shared" ref="K56" si="245">MIN(K55,35)</f>
        <v>0</v>
      </c>
      <c r="L56" s="19">
        <f t="shared" ref="L56" si="246">MIN(L55,35)</f>
        <v>0</v>
      </c>
      <c r="M56" s="19">
        <f t="shared" ref="M56" si="247">MIN(M55,35)</f>
        <v>0</v>
      </c>
      <c r="N56" s="19">
        <f t="shared" ref="N56" si="248">MIN(N55,35)</f>
        <v>0</v>
      </c>
      <c r="O56" s="19">
        <f t="shared" ref="O56" si="249">MIN(O55,35)</f>
        <v>0</v>
      </c>
      <c r="P56" s="19">
        <f t="shared" ref="P56" si="250">MIN(P55,35)</f>
        <v>0</v>
      </c>
      <c r="Q56" s="19">
        <f t="shared" ref="Q56" si="251">MIN(Q55,35)</f>
        <v>0</v>
      </c>
      <c r="R56" s="19">
        <f t="shared" ref="R56" si="252">MIN(R55,35)</f>
        <v>0</v>
      </c>
      <c r="S56" s="27"/>
    </row>
    <row r="57" spans="1:19" ht="13" thickBot="1" x14ac:dyDescent="0.3">
      <c r="A57" s="29">
        <f>IF(ISNUMBER(Tablo[[#This Row],[JOUR]]),DATE(YEAR(Tablo[[#This Row],[JOUR]]),MONTH(Tablo[[#This Row],[JOUR]])+1,0),A56)</f>
        <v>42735</v>
      </c>
      <c r="B57" s="30">
        <f>IF(ISNUMBER(Tablo[[#This Row],[JOUR]]),INT(MOD(INT((Tablo[[#This Row],[JOUR]]-2)/7)+3/5,52+5/28))+1,B56)</f>
        <v>50</v>
      </c>
      <c r="C57" s="62" t="s">
        <v>19</v>
      </c>
      <c r="D57" s="55">
        <f>D55-D56</f>
        <v>0</v>
      </c>
      <c r="E57" s="55">
        <f t="shared" ref="E57" si="253">E55-E56</f>
        <v>0</v>
      </c>
      <c r="F57" s="55">
        <f t="shared" ref="F57" si="254">F55-F56</f>
        <v>0</v>
      </c>
      <c r="G57" s="55">
        <f t="shared" ref="G57" si="255">G55-G56</f>
        <v>0</v>
      </c>
      <c r="H57" s="55">
        <f t="shared" ref="H57" si="256">H55-H56</f>
        <v>0</v>
      </c>
      <c r="I57" s="55">
        <f t="shared" ref="I57" si="257">I55-I56</f>
        <v>0</v>
      </c>
      <c r="J57" s="55">
        <f t="shared" ref="J57" si="258">J55-J56</f>
        <v>0</v>
      </c>
      <c r="K57" s="55">
        <f t="shared" ref="K57" si="259">K55-K56</f>
        <v>0</v>
      </c>
      <c r="L57" s="55">
        <f t="shared" ref="L57" si="260">L55-L56</f>
        <v>0</v>
      </c>
      <c r="M57" s="55">
        <f t="shared" ref="M57" si="261">M55-M56</f>
        <v>0</v>
      </c>
      <c r="N57" s="55">
        <f t="shared" ref="N57" si="262">N55-N56</f>
        <v>0</v>
      </c>
      <c r="O57" s="55">
        <f t="shared" ref="O57" si="263">O55-O56</f>
        <v>0</v>
      </c>
      <c r="P57" s="55">
        <f t="shared" ref="P57" si="264">P55-P56</f>
        <v>0</v>
      </c>
      <c r="Q57" s="55">
        <f t="shared" ref="Q57" si="265">Q55-Q56</f>
        <v>0</v>
      </c>
      <c r="R57" s="55">
        <f t="shared" ref="R57" si="266">R55-R56</f>
        <v>0</v>
      </c>
      <c r="S57" s="32"/>
    </row>
    <row r="58" spans="1:19" x14ac:dyDescent="0.25">
      <c r="A58" s="22">
        <f>IF(ISNUMBER(Tablo[[#This Row],[JOUR]]),DATE(YEAR(Tablo[[#This Row],[JOUR]]),MONTH(Tablo[[#This Row],[JOUR]])+1,0),A57)</f>
        <v>42735</v>
      </c>
      <c r="B58" s="23">
        <f>IF(ISNUMBER(Tablo[[#This Row],[JOUR]]),INT(MOD(INT((Tablo[[#This Row],[JOUR]]-2)/7)+3/5,52+5/28))+1,B57)</f>
        <v>51</v>
      </c>
      <c r="C58" s="60">
        <f>C50+7</f>
        <v>42723</v>
      </c>
      <c r="D58" s="23"/>
      <c r="E58" s="31"/>
      <c r="F58" s="31"/>
      <c r="G58" s="31"/>
      <c r="H58" s="31"/>
      <c r="I58" s="31"/>
      <c r="J58" s="31"/>
      <c r="K58" s="31"/>
      <c r="L58" s="31"/>
      <c r="M58" s="23"/>
      <c r="N58" s="23"/>
      <c r="O58" s="23"/>
      <c r="P58" s="23"/>
      <c r="Q58" s="23"/>
      <c r="R58" s="23"/>
      <c r="S58" s="24"/>
    </row>
    <row r="59" spans="1:19" x14ac:dyDescent="0.25">
      <c r="A59" s="25">
        <f>IF(ISNUMBER(Tablo[[#This Row],[JOUR]]),DATE(YEAR(Tablo[[#This Row],[JOUR]]),MONTH(Tablo[[#This Row],[JOUR]])+1,0),A58)</f>
        <v>42735</v>
      </c>
      <c r="B59" s="26">
        <f>IF(ISNUMBER(Tablo[[#This Row],[JOUR]]),INT(MOD(INT((Tablo[[#This Row],[JOUR]]-2)/7)+3/5,52+5/28))+1,B58)</f>
        <v>51</v>
      </c>
      <c r="C59" s="61">
        <f t="shared" ref="C59:C62" si="267">C51+7</f>
        <v>42724</v>
      </c>
      <c r="D59" s="26"/>
      <c r="E59" s="28"/>
      <c r="F59" s="28"/>
      <c r="G59" s="28"/>
      <c r="H59" s="28"/>
      <c r="I59" s="28"/>
      <c r="J59" s="28"/>
      <c r="K59" s="28"/>
      <c r="L59" s="28"/>
      <c r="M59" s="26"/>
      <c r="N59" s="26"/>
      <c r="O59" s="26"/>
      <c r="P59" s="26"/>
      <c r="Q59" s="26"/>
      <c r="R59" s="26"/>
      <c r="S59" s="27"/>
    </row>
    <row r="60" spans="1:19" x14ac:dyDescent="0.25">
      <c r="A60" s="25">
        <f>IF(ISNUMBER(Tablo[[#This Row],[JOUR]]),DATE(YEAR(Tablo[[#This Row],[JOUR]]),MONTH(Tablo[[#This Row],[JOUR]])+1,0),A59)</f>
        <v>42735</v>
      </c>
      <c r="B60" s="26">
        <f>IF(ISNUMBER(Tablo[[#This Row],[JOUR]]),INT(MOD(INT((Tablo[[#This Row],[JOUR]]-2)/7)+3/5,52+5/28))+1,B59)</f>
        <v>51</v>
      </c>
      <c r="C60" s="61">
        <f t="shared" si="267"/>
        <v>42725</v>
      </c>
      <c r="D60" s="26"/>
      <c r="E60" s="28"/>
      <c r="F60" s="28"/>
      <c r="G60" s="28"/>
      <c r="H60" s="28"/>
      <c r="I60" s="28"/>
      <c r="J60" s="28"/>
      <c r="K60" s="28"/>
      <c r="L60" s="28"/>
      <c r="M60" s="26"/>
      <c r="N60" s="26"/>
      <c r="O60" s="26"/>
      <c r="P60" s="26"/>
      <c r="Q60" s="26"/>
      <c r="R60" s="26"/>
      <c r="S60" s="27"/>
    </row>
    <row r="61" spans="1:19" x14ac:dyDescent="0.25">
      <c r="A61" s="25">
        <f>IF(ISNUMBER(Tablo[[#This Row],[JOUR]]),DATE(YEAR(Tablo[[#This Row],[JOUR]]),MONTH(Tablo[[#This Row],[JOUR]])+1,0),A60)</f>
        <v>42735</v>
      </c>
      <c r="B61" s="26">
        <f>IF(ISNUMBER(Tablo[[#This Row],[JOUR]]),INT(MOD(INT((Tablo[[#This Row],[JOUR]]-2)/7)+3/5,52+5/28))+1,B60)</f>
        <v>51</v>
      </c>
      <c r="C61" s="61">
        <f t="shared" si="267"/>
        <v>42726</v>
      </c>
      <c r="D61" s="26"/>
      <c r="E61" s="28"/>
      <c r="F61" s="28"/>
      <c r="G61" s="28"/>
      <c r="H61" s="28"/>
      <c r="I61" s="28"/>
      <c r="J61" s="28"/>
      <c r="K61" s="28"/>
      <c r="L61" s="28"/>
      <c r="M61" s="26"/>
      <c r="N61" s="26"/>
      <c r="O61" s="26"/>
      <c r="P61" s="26"/>
      <c r="Q61" s="26"/>
      <c r="R61" s="26"/>
      <c r="S61" s="27"/>
    </row>
    <row r="62" spans="1:19" x14ac:dyDescent="0.25">
      <c r="A62" s="25">
        <f>IF(ISNUMBER(Tablo[[#This Row],[JOUR]]),DATE(YEAR(Tablo[[#This Row],[JOUR]]),MONTH(Tablo[[#This Row],[JOUR]])+1,0),A61)</f>
        <v>42735</v>
      </c>
      <c r="B62" s="26">
        <f>IF(ISNUMBER(Tablo[[#This Row],[JOUR]]),INT(MOD(INT((Tablo[[#This Row],[JOUR]]-2)/7)+3/5,52+5/28))+1,B61)</f>
        <v>51</v>
      </c>
      <c r="C62" s="61">
        <f t="shared" si="267"/>
        <v>42727</v>
      </c>
      <c r="D62" s="26"/>
      <c r="E62" s="28"/>
      <c r="F62" s="28"/>
      <c r="G62" s="28"/>
      <c r="H62" s="28"/>
      <c r="I62" s="28"/>
      <c r="J62" s="28"/>
      <c r="K62" s="28"/>
      <c r="L62" s="28"/>
      <c r="M62" s="26"/>
      <c r="N62" s="26"/>
      <c r="O62" s="26"/>
      <c r="P62" s="26"/>
      <c r="Q62" s="26"/>
      <c r="R62" s="26"/>
      <c r="S62" s="27"/>
    </row>
    <row r="63" spans="1:19" x14ac:dyDescent="0.25">
      <c r="A63" s="25">
        <f>IF(ISNUMBER(Tablo[[#This Row],[JOUR]]),DATE(YEAR(Tablo[[#This Row],[JOUR]]),MONTH(Tablo[[#This Row],[JOUR]])+1,0),A62)</f>
        <v>42735</v>
      </c>
      <c r="B63" s="26">
        <f>IF(ISNUMBER(Tablo[[#This Row],[JOUR]]),INT(MOD(INT((Tablo[[#This Row],[JOUR]]-2)/7)+3/5,52+5/28))+1,B62)</f>
        <v>51</v>
      </c>
      <c r="C63" s="61" t="s">
        <v>17</v>
      </c>
      <c r="D63" s="19">
        <f>SUM(D58:D62)</f>
        <v>0</v>
      </c>
      <c r="E63" s="19">
        <f t="shared" ref="E63:R63" si="268">SUM(E58:E62)</f>
        <v>0</v>
      </c>
      <c r="F63" s="19">
        <f t="shared" si="268"/>
        <v>0</v>
      </c>
      <c r="G63" s="19">
        <f t="shared" si="268"/>
        <v>0</v>
      </c>
      <c r="H63" s="19">
        <f t="shared" si="268"/>
        <v>0</v>
      </c>
      <c r="I63" s="19">
        <f t="shared" si="268"/>
        <v>0</v>
      </c>
      <c r="J63" s="19">
        <f t="shared" si="268"/>
        <v>0</v>
      </c>
      <c r="K63" s="19">
        <f t="shared" si="268"/>
        <v>0</v>
      </c>
      <c r="L63" s="19">
        <f t="shared" si="268"/>
        <v>0</v>
      </c>
      <c r="M63" s="19">
        <f t="shared" si="268"/>
        <v>0</v>
      </c>
      <c r="N63" s="19">
        <f t="shared" si="268"/>
        <v>0</v>
      </c>
      <c r="O63" s="19">
        <f t="shared" si="268"/>
        <v>0</v>
      </c>
      <c r="P63" s="19">
        <f t="shared" si="268"/>
        <v>0</v>
      </c>
      <c r="Q63" s="19">
        <f t="shared" si="268"/>
        <v>0</v>
      </c>
      <c r="R63" s="19">
        <f t="shared" si="268"/>
        <v>0</v>
      </c>
      <c r="S63" s="27"/>
    </row>
    <row r="64" spans="1:19" x14ac:dyDescent="0.25">
      <c r="A64" s="25">
        <f>IF(ISNUMBER(Tablo[[#This Row],[JOUR]]),DATE(YEAR(Tablo[[#This Row],[JOUR]]),MONTH(Tablo[[#This Row],[JOUR]])+1,0),A63)</f>
        <v>42735</v>
      </c>
      <c r="B64" s="26">
        <f>IF(ISNUMBER(Tablo[[#This Row],[JOUR]]),INT(MOD(INT((Tablo[[#This Row],[JOUR]]-2)/7)+3/5,52+5/28))+1,B63)</f>
        <v>51</v>
      </c>
      <c r="C64" s="61" t="s">
        <v>18</v>
      </c>
      <c r="D64" s="19">
        <f>MIN(D63,35)</f>
        <v>0</v>
      </c>
      <c r="E64" s="19">
        <f t="shared" ref="E64:R64" si="269">MIN(E63,35)</f>
        <v>0</v>
      </c>
      <c r="F64" s="19">
        <f t="shared" si="269"/>
        <v>0</v>
      </c>
      <c r="G64" s="19">
        <f t="shared" si="269"/>
        <v>0</v>
      </c>
      <c r="H64" s="19">
        <f t="shared" si="269"/>
        <v>0</v>
      </c>
      <c r="I64" s="19">
        <f t="shared" si="269"/>
        <v>0</v>
      </c>
      <c r="J64" s="19">
        <f t="shared" si="269"/>
        <v>0</v>
      </c>
      <c r="K64" s="19">
        <f t="shared" si="269"/>
        <v>0</v>
      </c>
      <c r="L64" s="19">
        <f t="shared" si="269"/>
        <v>0</v>
      </c>
      <c r="M64" s="19">
        <f t="shared" si="269"/>
        <v>0</v>
      </c>
      <c r="N64" s="19">
        <f t="shared" si="269"/>
        <v>0</v>
      </c>
      <c r="O64" s="19">
        <f t="shared" si="269"/>
        <v>0</v>
      </c>
      <c r="P64" s="19">
        <f t="shared" si="269"/>
        <v>0</v>
      </c>
      <c r="Q64" s="19">
        <f t="shared" si="269"/>
        <v>0</v>
      </c>
      <c r="R64" s="19">
        <f t="shared" si="269"/>
        <v>0</v>
      </c>
      <c r="S64" s="27"/>
    </row>
    <row r="65" spans="1:19" ht="13" thickBot="1" x14ac:dyDescent="0.3">
      <c r="A65" s="29">
        <f>IF(ISNUMBER(Tablo[[#This Row],[JOUR]]),DATE(YEAR(Tablo[[#This Row],[JOUR]]),MONTH(Tablo[[#This Row],[JOUR]])+1,0),A64)</f>
        <v>42735</v>
      </c>
      <c r="B65" s="30">
        <f>IF(ISNUMBER(Tablo[[#This Row],[JOUR]]),INT(MOD(INT((Tablo[[#This Row],[JOUR]]-2)/7)+3/5,52+5/28))+1,B64)</f>
        <v>51</v>
      </c>
      <c r="C65" s="62" t="s">
        <v>19</v>
      </c>
      <c r="D65" s="55">
        <f>D63-D64</f>
        <v>0</v>
      </c>
      <c r="E65" s="55">
        <f t="shared" ref="E65:R65" si="270">E63-E64</f>
        <v>0</v>
      </c>
      <c r="F65" s="55">
        <f t="shared" si="270"/>
        <v>0</v>
      </c>
      <c r="G65" s="55">
        <f t="shared" si="270"/>
        <v>0</v>
      </c>
      <c r="H65" s="55">
        <f t="shared" si="270"/>
        <v>0</v>
      </c>
      <c r="I65" s="55">
        <f t="shared" si="270"/>
        <v>0</v>
      </c>
      <c r="J65" s="55">
        <f t="shared" si="270"/>
        <v>0</v>
      </c>
      <c r="K65" s="55">
        <f t="shared" si="270"/>
        <v>0</v>
      </c>
      <c r="L65" s="55">
        <f t="shared" si="270"/>
        <v>0</v>
      </c>
      <c r="M65" s="55">
        <f t="shared" si="270"/>
        <v>0</v>
      </c>
      <c r="N65" s="55">
        <f t="shared" si="270"/>
        <v>0</v>
      </c>
      <c r="O65" s="55">
        <f t="shared" si="270"/>
        <v>0</v>
      </c>
      <c r="P65" s="55">
        <f t="shared" si="270"/>
        <v>0</v>
      </c>
      <c r="Q65" s="55">
        <f t="shared" si="270"/>
        <v>0</v>
      </c>
      <c r="R65" s="55">
        <f t="shared" si="270"/>
        <v>0</v>
      </c>
      <c r="S65" s="32"/>
    </row>
    <row r="66" spans="1:19" x14ac:dyDescent="0.25">
      <c r="A66" s="22">
        <f>IF(ISNUMBER(Tablo[[#This Row],[JOUR]]),DATE(YEAR(Tablo[[#This Row],[JOUR]]),MONTH(Tablo[[#This Row],[JOUR]])+1,0),A65)</f>
        <v>42735</v>
      </c>
      <c r="B66" s="23">
        <f>IF(ISNUMBER(Tablo[[#This Row],[JOUR]]),INT(MOD(INT((Tablo[[#This Row],[JOUR]]-2)/7)+3/5,52+5/28))+1,B65)</f>
        <v>52</v>
      </c>
      <c r="C66" s="60">
        <f>C58+7</f>
        <v>42730</v>
      </c>
      <c r="D66" s="23"/>
      <c r="E66" s="31"/>
      <c r="F66" s="31"/>
      <c r="G66" s="31"/>
      <c r="H66" s="31"/>
      <c r="I66" s="31"/>
      <c r="J66" s="31"/>
      <c r="K66" s="31"/>
      <c r="L66" s="31"/>
      <c r="M66" s="23"/>
      <c r="N66" s="23"/>
      <c r="O66" s="23"/>
      <c r="P66" s="23"/>
      <c r="Q66" s="23"/>
      <c r="R66" s="23"/>
      <c r="S66" s="24"/>
    </row>
    <row r="67" spans="1:19" x14ac:dyDescent="0.25">
      <c r="A67" s="25">
        <f>IF(ISNUMBER(Tablo[[#This Row],[JOUR]]),DATE(YEAR(Tablo[[#This Row],[JOUR]]),MONTH(Tablo[[#This Row],[JOUR]])+1,0),A66)</f>
        <v>42735</v>
      </c>
      <c r="B67" s="26">
        <f>IF(ISNUMBER(Tablo[[#This Row],[JOUR]]),INT(MOD(INT((Tablo[[#This Row],[JOUR]]-2)/7)+3/5,52+5/28))+1,B66)</f>
        <v>52</v>
      </c>
      <c r="C67" s="61">
        <f t="shared" ref="C67:C70" si="271">C59+7</f>
        <v>42731</v>
      </c>
      <c r="D67" s="26"/>
      <c r="E67" s="28"/>
      <c r="F67" s="28"/>
      <c r="G67" s="28"/>
      <c r="H67" s="28"/>
      <c r="I67" s="28"/>
      <c r="J67" s="28"/>
      <c r="K67" s="28"/>
      <c r="L67" s="28"/>
      <c r="M67" s="26"/>
      <c r="N67" s="26"/>
      <c r="O67" s="26"/>
      <c r="P67" s="26"/>
      <c r="Q67" s="26"/>
      <c r="R67" s="26"/>
      <c r="S67" s="27"/>
    </row>
    <row r="68" spans="1:19" x14ac:dyDescent="0.25">
      <c r="A68" s="25">
        <f>IF(ISNUMBER(Tablo[[#This Row],[JOUR]]),DATE(YEAR(Tablo[[#This Row],[JOUR]]),MONTH(Tablo[[#This Row],[JOUR]])+1,0),A67)</f>
        <v>42735</v>
      </c>
      <c r="B68" s="26">
        <f>IF(ISNUMBER(Tablo[[#This Row],[JOUR]]),INT(MOD(INT((Tablo[[#This Row],[JOUR]]-2)/7)+3/5,52+5/28))+1,B67)</f>
        <v>52</v>
      </c>
      <c r="C68" s="61">
        <f t="shared" si="271"/>
        <v>42732</v>
      </c>
      <c r="D68" s="26"/>
      <c r="E68" s="28"/>
      <c r="F68" s="28"/>
      <c r="G68" s="28"/>
      <c r="H68" s="28"/>
      <c r="I68" s="28"/>
      <c r="J68" s="28"/>
      <c r="K68" s="28"/>
      <c r="L68" s="28"/>
      <c r="M68" s="26"/>
      <c r="N68" s="26"/>
      <c r="O68" s="26"/>
      <c r="P68" s="26"/>
      <c r="Q68" s="26"/>
      <c r="R68" s="26"/>
      <c r="S68" s="27"/>
    </row>
    <row r="69" spans="1:19" x14ac:dyDescent="0.25">
      <c r="A69" s="25">
        <f>IF(ISNUMBER(Tablo[[#This Row],[JOUR]]),DATE(YEAR(Tablo[[#This Row],[JOUR]]),MONTH(Tablo[[#This Row],[JOUR]])+1,0),A68)</f>
        <v>42735</v>
      </c>
      <c r="B69" s="26">
        <f>IF(ISNUMBER(Tablo[[#This Row],[JOUR]]),INT(MOD(INT((Tablo[[#This Row],[JOUR]]-2)/7)+3/5,52+5/28))+1,B68)</f>
        <v>52</v>
      </c>
      <c r="C69" s="61">
        <f t="shared" si="271"/>
        <v>42733</v>
      </c>
      <c r="D69" s="26"/>
      <c r="E69" s="28"/>
      <c r="F69" s="28"/>
      <c r="G69" s="28"/>
      <c r="H69" s="28"/>
      <c r="I69" s="28"/>
      <c r="J69" s="28"/>
      <c r="K69" s="28"/>
      <c r="L69" s="28"/>
      <c r="M69" s="26"/>
      <c r="N69" s="26"/>
      <c r="O69" s="26"/>
      <c r="P69" s="26"/>
      <c r="Q69" s="26"/>
      <c r="R69" s="26"/>
      <c r="S69" s="27"/>
    </row>
    <row r="70" spans="1:19" x14ac:dyDescent="0.25">
      <c r="A70" s="25">
        <f>IF(ISNUMBER(Tablo[[#This Row],[JOUR]]),DATE(YEAR(Tablo[[#This Row],[JOUR]]),MONTH(Tablo[[#This Row],[JOUR]])+1,0),A69)</f>
        <v>42735</v>
      </c>
      <c r="B70" s="26">
        <f>IF(ISNUMBER(Tablo[[#This Row],[JOUR]]),INT(MOD(INT((Tablo[[#This Row],[JOUR]]-2)/7)+3/5,52+5/28))+1,B69)</f>
        <v>52</v>
      </c>
      <c r="C70" s="61">
        <f t="shared" si="271"/>
        <v>42734</v>
      </c>
      <c r="D70" s="26"/>
      <c r="E70" s="28"/>
      <c r="F70" s="28"/>
      <c r="G70" s="28"/>
      <c r="H70" s="28"/>
      <c r="I70" s="28"/>
      <c r="J70" s="28"/>
      <c r="K70" s="28"/>
      <c r="L70" s="28"/>
      <c r="M70" s="26"/>
      <c r="N70" s="26"/>
      <c r="O70" s="26"/>
      <c r="P70" s="26"/>
      <c r="Q70" s="26"/>
      <c r="R70" s="26"/>
      <c r="S70" s="27"/>
    </row>
    <row r="71" spans="1:19" x14ac:dyDescent="0.25">
      <c r="A71" s="25">
        <f>IF(ISNUMBER(Tablo[[#This Row],[JOUR]]),DATE(YEAR(Tablo[[#This Row],[JOUR]]),MONTH(Tablo[[#This Row],[JOUR]])+1,0),A70)</f>
        <v>42735</v>
      </c>
      <c r="B71" s="26">
        <f>IF(ISNUMBER(Tablo[[#This Row],[JOUR]]),INT(MOD(INT((Tablo[[#This Row],[JOUR]]-2)/7)+3/5,52+5/28))+1,B70)</f>
        <v>52</v>
      </c>
      <c r="C71" s="61" t="s">
        <v>17</v>
      </c>
      <c r="D71" s="19">
        <f>SUM(D66:D70)</f>
        <v>0</v>
      </c>
      <c r="E71" s="19">
        <f t="shared" ref="E71:R71" si="272">SUM(E66:E70)</f>
        <v>0</v>
      </c>
      <c r="F71" s="19">
        <f t="shared" si="272"/>
        <v>0</v>
      </c>
      <c r="G71" s="19">
        <f t="shared" si="272"/>
        <v>0</v>
      </c>
      <c r="H71" s="19">
        <f t="shared" si="272"/>
        <v>0</v>
      </c>
      <c r="I71" s="19">
        <f t="shared" si="272"/>
        <v>0</v>
      </c>
      <c r="J71" s="19">
        <f t="shared" si="272"/>
        <v>0</v>
      </c>
      <c r="K71" s="19">
        <f t="shared" si="272"/>
        <v>0</v>
      </c>
      <c r="L71" s="19">
        <f t="shared" si="272"/>
        <v>0</v>
      </c>
      <c r="M71" s="19">
        <f t="shared" si="272"/>
        <v>0</v>
      </c>
      <c r="N71" s="19">
        <f t="shared" si="272"/>
        <v>0</v>
      </c>
      <c r="O71" s="19">
        <f t="shared" si="272"/>
        <v>0</v>
      </c>
      <c r="P71" s="19">
        <f t="shared" si="272"/>
        <v>0</v>
      </c>
      <c r="Q71" s="19">
        <f t="shared" si="272"/>
        <v>0</v>
      </c>
      <c r="R71" s="19">
        <f t="shared" si="272"/>
        <v>0</v>
      </c>
      <c r="S71" s="27"/>
    </row>
    <row r="72" spans="1:19" x14ac:dyDescent="0.25">
      <c r="A72" s="25">
        <f>IF(ISNUMBER(Tablo[[#This Row],[JOUR]]),DATE(YEAR(Tablo[[#This Row],[JOUR]]),MONTH(Tablo[[#This Row],[JOUR]])+1,0),A71)</f>
        <v>42735</v>
      </c>
      <c r="B72" s="26">
        <f>IF(ISNUMBER(Tablo[[#This Row],[JOUR]]),INT(MOD(INT((Tablo[[#This Row],[JOUR]]-2)/7)+3/5,52+5/28))+1,B71)</f>
        <v>52</v>
      </c>
      <c r="C72" s="61" t="s">
        <v>18</v>
      </c>
      <c r="D72" s="19">
        <f>MIN(D71,35)</f>
        <v>0</v>
      </c>
      <c r="E72" s="19">
        <f t="shared" ref="E72:R72" si="273">MIN(E71,35)</f>
        <v>0</v>
      </c>
      <c r="F72" s="19">
        <f t="shared" si="273"/>
        <v>0</v>
      </c>
      <c r="G72" s="19">
        <f t="shared" si="273"/>
        <v>0</v>
      </c>
      <c r="H72" s="19">
        <f t="shared" si="273"/>
        <v>0</v>
      </c>
      <c r="I72" s="19">
        <f t="shared" si="273"/>
        <v>0</v>
      </c>
      <c r="J72" s="19">
        <f t="shared" si="273"/>
        <v>0</v>
      </c>
      <c r="K72" s="19">
        <f t="shared" si="273"/>
        <v>0</v>
      </c>
      <c r="L72" s="19">
        <f t="shared" si="273"/>
        <v>0</v>
      </c>
      <c r="M72" s="19">
        <f t="shared" si="273"/>
        <v>0</v>
      </c>
      <c r="N72" s="19">
        <f t="shared" si="273"/>
        <v>0</v>
      </c>
      <c r="O72" s="19">
        <f t="shared" si="273"/>
        <v>0</v>
      </c>
      <c r="P72" s="19">
        <f t="shared" si="273"/>
        <v>0</v>
      </c>
      <c r="Q72" s="19">
        <f t="shared" si="273"/>
        <v>0</v>
      </c>
      <c r="R72" s="19">
        <f t="shared" si="273"/>
        <v>0</v>
      </c>
      <c r="S72" s="27"/>
    </row>
    <row r="73" spans="1:19" ht="13" thickBot="1" x14ac:dyDescent="0.3">
      <c r="A73" s="29">
        <f>IF(ISNUMBER(Tablo[[#This Row],[JOUR]]),DATE(YEAR(Tablo[[#This Row],[JOUR]]),MONTH(Tablo[[#This Row],[JOUR]])+1,0),A72)</f>
        <v>42735</v>
      </c>
      <c r="B73" s="30">
        <f>IF(ISNUMBER(Tablo[[#This Row],[JOUR]]),INT(MOD(INT((Tablo[[#This Row],[JOUR]]-2)/7)+3/5,52+5/28))+1,B72)</f>
        <v>52</v>
      </c>
      <c r="C73" s="62" t="s">
        <v>19</v>
      </c>
      <c r="D73" s="55">
        <f>D71-D72</f>
        <v>0</v>
      </c>
      <c r="E73" s="55">
        <f t="shared" ref="E73:R73" si="274">E71-E72</f>
        <v>0</v>
      </c>
      <c r="F73" s="55">
        <f t="shared" si="274"/>
        <v>0</v>
      </c>
      <c r="G73" s="55">
        <f t="shared" si="274"/>
        <v>0</v>
      </c>
      <c r="H73" s="55">
        <f t="shared" si="274"/>
        <v>0</v>
      </c>
      <c r="I73" s="55">
        <f t="shared" si="274"/>
        <v>0</v>
      </c>
      <c r="J73" s="55">
        <f t="shared" si="274"/>
        <v>0</v>
      </c>
      <c r="K73" s="55">
        <f t="shared" si="274"/>
        <v>0</v>
      </c>
      <c r="L73" s="55">
        <f t="shared" si="274"/>
        <v>0</v>
      </c>
      <c r="M73" s="55">
        <f t="shared" si="274"/>
        <v>0</v>
      </c>
      <c r="N73" s="55">
        <f t="shared" si="274"/>
        <v>0</v>
      </c>
      <c r="O73" s="55">
        <f t="shared" si="274"/>
        <v>0</v>
      </c>
      <c r="P73" s="55">
        <f t="shared" si="274"/>
        <v>0</v>
      </c>
      <c r="Q73" s="55">
        <f t="shared" si="274"/>
        <v>0</v>
      </c>
      <c r="R73" s="55">
        <f t="shared" si="274"/>
        <v>0</v>
      </c>
      <c r="S73" s="32"/>
    </row>
    <row r="74" spans="1:19" x14ac:dyDescent="0.25">
      <c r="A74" s="22">
        <f>IF(ISNUMBER(Tablo[[#This Row],[JOUR]]),DATE(YEAR(Tablo[[#This Row],[JOUR]]),MONTH(Tablo[[#This Row],[JOUR]])+1,0),A73)</f>
        <v>42766</v>
      </c>
      <c r="B74" s="23">
        <f>IF(ISNUMBER(Tablo[[#This Row],[JOUR]]),INT(MOD(INT((Tablo[[#This Row],[JOUR]]-2)/7)+3/5,52+5/28))+1,B73)</f>
        <v>1</v>
      </c>
      <c r="C74" s="60">
        <f>C66+7</f>
        <v>42737</v>
      </c>
      <c r="D74" s="23"/>
      <c r="E74" s="31"/>
      <c r="F74" s="31"/>
      <c r="G74" s="31"/>
      <c r="H74" s="31"/>
      <c r="I74" s="31"/>
      <c r="J74" s="31"/>
      <c r="K74" s="31"/>
      <c r="L74" s="31"/>
      <c r="M74" s="23"/>
      <c r="N74" s="23"/>
      <c r="O74" s="23"/>
      <c r="P74" s="23"/>
      <c r="Q74" s="23"/>
      <c r="R74" s="23"/>
      <c r="S74" s="24"/>
    </row>
    <row r="75" spans="1:19" x14ac:dyDescent="0.25">
      <c r="A75" s="25">
        <f>IF(ISNUMBER(Tablo[[#This Row],[JOUR]]),DATE(YEAR(Tablo[[#This Row],[JOUR]]),MONTH(Tablo[[#This Row],[JOUR]])+1,0),A74)</f>
        <v>42766</v>
      </c>
      <c r="B75" s="26">
        <f>IF(ISNUMBER(Tablo[[#This Row],[JOUR]]),INT(MOD(INT((Tablo[[#This Row],[JOUR]]-2)/7)+3/5,52+5/28))+1,B74)</f>
        <v>1</v>
      </c>
      <c r="C75" s="61">
        <f t="shared" ref="C75:C78" si="275">C67+7</f>
        <v>42738</v>
      </c>
      <c r="D75" s="26"/>
      <c r="E75" s="28"/>
      <c r="F75" s="28"/>
      <c r="G75" s="28"/>
      <c r="H75" s="28"/>
      <c r="I75" s="28"/>
      <c r="J75" s="28"/>
      <c r="K75" s="28"/>
      <c r="L75" s="28"/>
      <c r="M75" s="26"/>
      <c r="N75" s="26"/>
      <c r="O75" s="26"/>
      <c r="P75" s="26"/>
      <c r="Q75" s="26"/>
      <c r="R75" s="26"/>
      <c r="S75" s="27"/>
    </row>
    <row r="76" spans="1:19" x14ac:dyDescent="0.25">
      <c r="A76" s="25">
        <f>IF(ISNUMBER(Tablo[[#This Row],[JOUR]]),DATE(YEAR(Tablo[[#This Row],[JOUR]]),MONTH(Tablo[[#This Row],[JOUR]])+1,0),A75)</f>
        <v>42766</v>
      </c>
      <c r="B76" s="26">
        <f>IF(ISNUMBER(Tablo[[#This Row],[JOUR]]),INT(MOD(INT((Tablo[[#This Row],[JOUR]]-2)/7)+3/5,52+5/28))+1,B75)</f>
        <v>1</v>
      </c>
      <c r="C76" s="61">
        <f t="shared" si="275"/>
        <v>42739</v>
      </c>
      <c r="D76" s="26"/>
      <c r="E76" s="28"/>
      <c r="F76" s="28"/>
      <c r="G76" s="28"/>
      <c r="H76" s="28"/>
      <c r="I76" s="28"/>
      <c r="J76" s="28"/>
      <c r="K76" s="28"/>
      <c r="L76" s="28"/>
      <c r="M76" s="26"/>
      <c r="N76" s="26"/>
      <c r="O76" s="26"/>
      <c r="P76" s="26"/>
      <c r="Q76" s="26"/>
      <c r="R76" s="26"/>
      <c r="S76" s="27"/>
    </row>
    <row r="77" spans="1:19" x14ac:dyDescent="0.25">
      <c r="A77" s="25">
        <f>IF(ISNUMBER(Tablo[[#This Row],[JOUR]]),DATE(YEAR(Tablo[[#This Row],[JOUR]]),MONTH(Tablo[[#This Row],[JOUR]])+1,0),A76)</f>
        <v>42766</v>
      </c>
      <c r="B77" s="26">
        <f>IF(ISNUMBER(Tablo[[#This Row],[JOUR]]),INT(MOD(INT((Tablo[[#This Row],[JOUR]]-2)/7)+3/5,52+5/28))+1,B76)</f>
        <v>1</v>
      </c>
      <c r="C77" s="61">
        <f t="shared" si="275"/>
        <v>42740</v>
      </c>
      <c r="D77" s="26"/>
      <c r="E77" s="28"/>
      <c r="F77" s="28"/>
      <c r="G77" s="28"/>
      <c r="H77" s="28"/>
      <c r="I77" s="28"/>
      <c r="J77" s="28"/>
      <c r="K77" s="28"/>
      <c r="L77" s="28"/>
      <c r="M77" s="26"/>
      <c r="N77" s="26"/>
      <c r="O77" s="26"/>
      <c r="P77" s="26"/>
      <c r="Q77" s="26"/>
      <c r="R77" s="26"/>
      <c r="S77" s="27"/>
    </row>
    <row r="78" spans="1:19" x14ac:dyDescent="0.25">
      <c r="A78" s="25">
        <f>IF(ISNUMBER(Tablo[[#This Row],[JOUR]]),DATE(YEAR(Tablo[[#This Row],[JOUR]]),MONTH(Tablo[[#This Row],[JOUR]])+1,0),A77)</f>
        <v>42766</v>
      </c>
      <c r="B78" s="26">
        <f>IF(ISNUMBER(Tablo[[#This Row],[JOUR]]),INT(MOD(INT((Tablo[[#This Row],[JOUR]]-2)/7)+3/5,52+5/28))+1,B77)</f>
        <v>1</v>
      </c>
      <c r="C78" s="61">
        <f t="shared" si="275"/>
        <v>42741</v>
      </c>
      <c r="D78" s="26"/>
      <c r="E78" s="28"/>
      <c r="F78" s="28"/>
      <c r="G78" s="28"/>
      <c r="H78" s="28"/>
      <c r="I78" s="28"/>
      <c r="J78" s="28"/>
      <c r="K78" s="28"/>
      <c r="L78" s="28"/>
      <c r="M78" s="26"/>
      <c r="N78" s="26"/>
      <c r="O78" s="26"/>
      <c r="P78" s="26"/>
      <c r="Q78" s="26"/>
      <c r="R78" s="26"/>
      <c r="S78" s="27"/>
    </row>
    <row r="79" spans="1:19" x14ac:dyDescent="0.25">
      <c r="A79" s="25">
        <f>IF(ISNUMBER(Tablo[[#This Row],[JOUR]]),DATE(YEAR(Tablo[[#This Row],[JOUR]]),MONTH(Tablo[[#This Row],[JOUR]])+1,0),A78)</f>
        <v>42766</v>
      </c>
      <c r="B79" s="26">
        <f>IF(ISNUMBER(Tablo[[#This Row],[JOUR]]),INT(MOD(INT((Tablo[[#This Row],[JOUR]]-2)/7)+3/5,52+5/28))+1,B78)</f>
        <v>1</v>
      </c>
      <c r="C79" s="61" t="s">
        <v>17</v>
      </c>
      <c r="D79" s="19">
        <f>SUM(D74:D78)</f>
        <v>0</v>
      </c>
      <c r="E79" s="19">
        <f t="shared" ref="E79:R79" si="276">SUM(E74:E78)</f>
        <v>0</v>
      </c>
      <c r="F79" s="19">
        <f t="shared" si="276"/>
        <v>0</v>
      </c>
      <c r="G79" s="19">
        <f t="shared" si="276"/>
        <v>0</v>
      </c>
      <c r="H79" s="19">
        <f t="shared" si="276"/>
        <v>0</v>
      </c>
      <c r="I79" s="19">
        <f t="shared" si="276"/>
        <v>0</v>
      </c>
      <c r="J79" s="19">
        <f t="shared" si="276"/>
        <v>0</v>
      </c>
      <c r="K79" s="19">
        <f t="shared" si="276"/>
        <v>0</v>
      </c>
      <c r="L79" s="19">
        <f t="shared" si="276"/>
        <v>0</v>
      </c>
      <c r="M79" s="19">
        <f t="shared" si="276"/>
        <v>0</v>
      </c>
      <c r="N79" s="19">
        <f t="shared" si="276"/>
        <v>0</v>
      </c>
      <c r="O79" s="19">
        <f t="shared" si="276"/>
        <v>0</v>
      </c>
      <c r="P79" s="19">
        <f t="shared" si="276"/>
        <v>0</v>
      </c>
      <c r="Q79" s="19">
        <f t="shared" si="276"/>
        <v>0</v>
      </c>
      <c r="R79" s="19">
        <f t="shared" si="276"/>
        <v>0</v>
      </c>
      <c r="S79" s="27"/>
    </row>
    <row r="80" spans="1:19" x14ac:dyDescent="0.25">
      <c r="A80" s="25">
        <f>IF(ISNUMBER(Tablo[[#This Row],[JOUR]]),DATE(YEAR(Tablo[[#This Row],[JOUR]]),MONTH(Tablo[[#This Row],[JOUR]])+1,0),A79)</f>
        <v>42766</v>
      </c>
      <c r="B80" s="26">
        <f>IF(ISNUMBER(Tablo[[#This Row],[JOUR]]),INT(MOD(INT((Tablo[[#This Row],[JOUR]]-2)/7)+3/5,52+5/28))+1,B79)</f>
        <v>1</v>
      </c>
      <c r="C80" s="61" t="s">
        <v>18</v>
      </c>
      <c r="D80" s="19">
        <f>MIN(D79,35)</f>
        <v>0</v>
      </c>
      <c r="E80" s="19">
        <f t="shared" ref="E80:R80" si="277">MIN(E79,35)</f>
        <v>0</v>
      </c>
      <c r="F80" s="19">
        <f t="shared" si="277"/>
        <v>0</v>
      </c>
      <c r="G80" s="19">
        <f t="shared" si="277"/>
        <v>0</v>
      </c>
      <c r="H80" s="19">
        <f t="shared" si="277"/>
        <v>0</v>
      </c>
      <c r="I80" s="19">
        <f t="shared" si="277"/>
        <v>0</v>
      </c>
      <c r="J80" s="19">
        <f t="shared" si="277"/>
        <v>0</v>
      </c>
      <c r="K80" s="19">
        <f t="shared" si="277"/>
        <v>0</v>
      </c>
      <c r="L80" s="19">
        <f t="shared" si="277"/>
        <v>0</v>
      </c>
      <c r="M80" s="19">
        <f t="shared" si="277"/>
        <v>0</v>
      </c>
      <c r="N80" s="19">
        <f t="shared" si="277"/>
        <v>0</v>
      </c>
      <c r="O80" s="19">
        <f t="shared" si="277"/>
        <v>0</v>
      </c>
      <c r="P80" s="19">
        <f t="shared" si="277"/>
        <v>0</v>
      </c>
      <c r="Q80" s="19">
        <f t="shared" si="277"/>
        <v>0</v>
      </c>
      <c r="R80" s="19">
        <f t="shared" si="277"/>
        <v>0</v>
      </c>
      <c r="S80" s="27"/>
    </row>
    <row r="81" spans="1:19" ht="13" thickBot="1" x14ac:dyDescent="0.3">
      <c r="A81" s="29">
        <f>IF(ISNUMBER(Tablo[[#This Row],[JOUR]]),DATE(YEAR(Tablo[[#This Row],[JOUR]]),MONTH(Tablo[[#This Row],[JOUR]])+1,0),A80)</f>
        <v>42766</v>
      </c>
      <c r="B81" s="30">
        <f>IF(ISNUMBER(Tablo[[#This Row],[JOUR]]),INT(MOD(INT((Tablo[[#This Row],[JOUR]]-2)/7)+3/5,52+5/28))+1,B80)</f>
        <v>1</v>
      </c>
      <c r="C81" s="62" t="s">
        <v>19</v>
      </c>
      <c r="D81" s="55">
        <f>D79-D80</f>
        <v>0</v>
      </c>
      <c r="E81" s="55">
        <f t="shared" ref="E81:R81" si="278">E79-E80</f>
        <v>0</v>
      </c>
      <c r="F81" s="55">
        <f t="shared" si="278"/>
        <v>0</v>
      </c>
      <c r="G81" s="55">
        <f t="shared" si="278"/>
        <v>0</v>
      </c>
      <c r="H81" s="55">
        <f t="shared" si="278"/>
        <v>0</v>
      </c>
      <c r="I81" s="55">
        <f t="shared" si="278"/>
        <v>0</v>
      </c>
      <c r="J81" s="55">
        <f t="shared" si="278"/>
        <v>0</v>
      </c>
      <c r="K81" s="55">
        <f t="shared" si="278"/>
        <v>0</v>
      </c>
      <c r="L81" s="55">
        <f t="shared" si="278"/>
        <v>0</v>
      </c>
      <c r="M81" s="55">
        <f t="shared" si="278"/>
        <v>0</v>
      </c>
      <c r="N81" s="55">
        <f t="shared" si="278"/>
        <v>0</v>
      </c>
      <c r="O81" s="55">
        <f t="shared" si="278"/>
        <v>0</v>
      </c>
      <c r="P81" s="55">
        <f t="shared" si="278"/>
        <v>0</v>
      </c>
      <c r="Q81" s="55">
        <f t="shared" si="278"/>
        <v>0</v>
      </c>
      <c r="R81" s="55">
        <f t="shared" si="278"/>
        <v>0</v>
      </c>
      <c r="S81" s="32"/>
    </row>
    <row r="82" spans="1:19" x14ac:dyDescent="0.25">
      <c r="A82" s="22">
        <f>IF(ISNUMBER(Tablo[[#This Row],[JOUR]]),DATE(YEAR(Tablo[[#This Row],[JOUR]]),MONTH(Tablo[[#This Row],[JOUR]])+1,0),A81)</f>
        <v>42766</v>
      </c>
      <c r="B82" s="23">
        <f>IF(ISNUMBER(Tablo[[#This Row],[JOUR]]),INT(MOD(INT((Tablo[[#This Row],[JOUR]]-2)/7)+3/5,52+5/28))+1,B81)</f>
        <v>2</v>
      </c>
      <c r="C82" s="60">
        <f>C74+7</f>
        <v>42744</v>
      </c>
      <c r="D82" s="23"/>
      <c r="E82" s="31"/>
      <c r="F82" s="31"/>
      <c r="G82" s="31"/>
      <c r="H82" s="31"/>
      <c r="I82" s="31"/>
      <c r="J82" s="31"/>
      <c r="K82" s="31"/>
      <c r="L82" s="31"/>
      <c r="M82" s="23"/>
      <c r="N82" s="23"/>
      <c r="O82" s="23"/>
      <c r="P82" s="23"/>
      <c r="Q82" s="23"/>
      <c r="R82" s="23"/>
      <c r="S82" s="24"/>
    </row>
    <row r="83" spans="1:19" x14ac:dyDescent="0.25">
      <c r="A83" s="25">
        <f>IF(ISNUMBER(Tablo[[#This Row],[JOUR]]),DATE(YEAR(Tablo[[#This Row],[JOUR]]),MONTH(Tablo[[#This Row],[JOUR]])+1,0),A82)</f>
        <v>42766</v>
      </c>
      <c r="B83" s="26">
        <f>IF(ISNUMBER(Tablo[[#This Row],[JOUR]]),INT(MOD(INT((Tablo[[#This Row],[JOUR]]-2)/7)+3/5,52+5/28))+1,B82)</f>
        <v>2</v>
      </c>
      <c r="C83" s="61">
        <f t="shared" ref="C83:C86" si="279">C75+7</f>
        <v>42745</v>
      </c>
      <c r="D83" s="26"/>
      <c r="E83" s="28"/>
      <c r="F83" s="28"/>
      <c r="G83" s="28"/>
      <c r="H83" s="28"/>
      <c r="I83" s="28"/>
      <c r="J83" s="28"/>
      <c r="K83" s="28"/>
      <c r="L83" s="28"/>
      <c r="M83" s="26"/>
      <c r="N83" s="26"/>
      <c r="O83" s="26"/>
      <c r="P83" s="26"/>
      <c r="Q83" s="26"/>
      <c r="R83" s="26"/>
      <c r="S83" s="27"/>
    </row>
    <row r="84" spans="1:19" x14ac:dyDescent="0.25">
      <c r="A84" s="25">
        <f>IF(ISNUMBER(Tablo[[#This Row],[JOUR]]),DATE(YEAR(Tablo[[#This Row],[JOUR]]),MONTH(Tablo[[#This Row],[JOUR]])+1,0),A83)</f>
        <v>42766</v>
      </c>
      <c r="B84" s="26">
        <f>IF(ISNUMBER(Tablo[[#This Row],[JOUR]]),INT(MOD(INT((Tablo[[#This Row],[JOUR]]-2)/7)+3/5,52+5/28))+1,B83)</f>
        <v>2</v>
      </c>
      <c r="C84" s="61">
        <f t="shared" si="279"/>
        <v>42746</v>
      </c>
      <c r="D84" s="26"/>
      <c r="E84" s="28"/>
      <c r="F84" s="28"/>
      <c r="G84" s="28"/>
      <c r="H84" s="28"/>
      <c r="I84" s="28"/>
      <c r="J84" s="28"/>
      <c r="K84" s="28"/>
      <c r="L84" s="28"/>
      <c r="M84" s="26"/>
      <c r="N84" s="26"/>
      <c r="O84" s="26"/>
      <c r="P84" s="26"/>
      <c r="Q84" s="26"/>
      <c r="R84" s="26"/>
      <c r="S84" s="27"/>
    </row>
    <row r="85" spans="1:19" x14ac:dyDescent="0.25">
      <c r="A85" s="25">
        <f>IF(ISNUMBER(Tablo[[#This Row],[JOUR]]),DATE(YEAR(Tablo[[#This Row],[JOUR]]),MONTH(Tablo[[#This Row],[JOUR]])+1,0),A84)</f>
        <v>42766</v>
      </c>
      <c r="B85" s="26">
        <f>IF(ISNUMBER(Tablo[[#This Row],[JOUR]]),INT(MOD(INT((Tablo[[#This Row],[JOUR]]-2)/7)+3/5,52+5/28))+1,B84)</f>
        <v>2</v>
      </c>
      <c r="C85" s="61">
        <f t="shared" si="279"/>
        <v>42747</v>
      </c>
      <c r="D85" s="26"/>
      <c r="E85" s="28"/>
      <c r="F85" s="28"/>
      <c r="G85" s="28"/>
      <c r="H85" s="28"/>
      <c r="I85" s="28"/>
      <c r="J85" s="28"/>
      <c r="K85" s="28"/>
      <c r="L85" s="28"/>
      <c r="M85" s="26"/>
      <c r="N85" s="26"/>
      <c r="O85" s="26"/>
      <c r="P85" s="26"/>
      <c r="Q85" s="26"/>
      <c r="R85" s="26"/>
      <c r="S85" s="27"/>
    </row>
    <row r="86" spans="1:19" x14ac:dyDescent="0.25">
      <c r="A86" s="25">
        <f>IF(ISNUMBER(Tablo[[#This Row],[JOUR]]),DATE(YEAR(Tablo[[#This Row],[JOUR]]),MONTH(Tablo[[#This Row],[JOUR]])+1,0),A85)</f>
        <v>42766</v>
      </c>
      <c r="B86" s="26">
        <f>IF(ISNUMBER(Tablo[[#This Row],[JOUR]]),INT(MOD(INT((Tablo[[#This Row],[JOUR]]-2)/7)+3/5,52+5/28))+1,B85)</f>
        <v>2</v>
      </c>
      <c r="C86" s="61">
        <f t="shared" si="279"/>
        <v>42748</v>
      </c>
      <c r="D86" s="26"/>
      <c r="E86" s="28"/>
      <c r="F86" s="28"/>
      <c r="G86" s="28"/>
      <c r="H86" s="28"/>
      <c r="I86" s="28"/>
      <c r="J86" s="28"/>
      <c r="K86" s="28"/>
      <c r="L86" s="28"/>
      <c r="M86" s="26"/>
      <c r="N86" s="26"/>
      <c r="O86" s="26"/>
      <c r="P86" s="26"/>
      <c r="Q86" s="26"/>
      <c r="R86" s="26"/>
      <c r="S86" s="27"/>
    </row>
    <row r="87" spans="1:19" x14ac:dyDescent="0.25">
      <c r="A87" s="25">
        <f>IF(ISNUMBER(Tablo[[#This Row],[JOUR]]),DATE(YEAR(Tablo[[#This Row],[JOUR]]),MONTH(Tablo[[#This Row],[JOUR]])+1,0),A86)</f>
        <v>42766</v>
      </c>
      <c r="B87" s="26">
        <f>IF(ISNUMBER(Tablo[[#This Row],[JOUR]]),INT(MOD(INT((Tablo[[#This Row],[JOUR]]-2)/7)+3/5,52+5/28))+1,B86)</f>
        <v>2</v>
      </c>
      <c r="C87" s="61" t="s">
        <v>17</v>
      </c>
      <c r="D87" s="19">
        <f>SUM(D82:D86)</f>
        <v>0</v>
      </c>
      <c r="E87" s="19">
        <f t="shared" ref="E87:R87" si="280">SUM(E82:E86)</f>
        <v>0</v>
      </c>
      <c r="F87" s="19">
        <f t="shared" si="280"/>
        <v>0</v>
      </c>
      <c r="G87" s="19">
        <f t="shared" si="280"/>
        <v>0</v>
      </c>
      <c r="H87" s="19">
        <f t="shared" si="280"/>
        <v>0</v>
      </c>
      <c r="I87" s="19">
        <f t="shared" si="280"/>
        <v>0</v>
      </c>
      <c r="J87" s="19">
        <f t="shared" si="280"/>
        <v>0</v>
      </c>
      <c r="K87" s="19">
        <f t="shared" si="280"/>
        <v>0</v>
      </c>
      <c r="L87" s="19">
        <f t="shared" si="280"/>
        <v>0</v>
      </c>
      <c r="M87" s="19">
        <f t="shared" si="280"/>
        <v>0</v>
      </c>
      <c r="N87" s="19">
        <f t="shared" si="280"/>
        <v>0</v>
      </c>
      <c r="O87" s="19">
        <f t="shared" si="280"/>
        <v>0</v>
      </c>
      <c r="P87" s="19">
        <f t="shared" si="280"/>
        <v>0</v>
      </c>
      <c r="Q87" s="19">
        <f t="shared" si="280"/>
        <v>0</v>
      </c>
      <c r="R87" s="19">
        <f t="shared" si="280"/>
        <v>0</v>
      </c>
      <c r="S87" s="27"/>
    </row>
    <row r="88" spans="1:19" x14ac:dyDescent="0.25">
      <c r="A88" s="25">
        <f>IF(ISNUMBER(Tablo[[#This Row],[JOUR]]),DATE(YEAR(Tablo[[#This Row],[JOUR]]),MONTH(Tablo[[#This Row],[JOUR]])+1,0),A87)</f>
        <v>42766</v>
      </c>
      <c r="B88" s="26">
        <f>IF(ISNUMBER(Tablo[[#This Row],[JOUR]]),INT(MOD(INT((Tablo[[#This Row],[JOUR]]-2)/7)+3/5,52+5/28))+1,B87)</f>
        <v>2</v>
      </c>
      <c r="C88" s="61" t="s">
        <v>18</v>
      </c>
      <c r="D88" s="19">
        <f>MIN(D87,35)</f>
        <v>0</v>
      </c>
      <c r="E88" s="19">
        <f t="shared" ref="E88:R88" si="281">MIN(E87,35)</f>
        <v>0</v>
      </c>
      <c r="F88" s="19">
        <f t="shared" si="281"/>
        <v>0</v>
      </c>
      <c r="G88" s="19">
        <f t="shared" si="281"/>
        <v>0</v>
      </c>
      <c r="H88" s="19">
        <f t="shared" si="281"/>
        <v>0</v>
      </c>
      <c r="I88" s="19">
        <f t="shared" si="281"/>
        <v>0</v>
      </c>
      <c r="J88" s="19">
        <f t="shared" si="281"/>
        <v>0</v>
      </c>
      <c r="K88" s="19">
        <f t="shared" si="281"/>
        <v>0</v>
      </c>
      <c r="L88" s="19">
        <f t="shared" si="281"/>
        <v>0</v>
      </c>
      <c r="M88" s="19">
        <f t="shared" si="281"/>
        <v>0</v>
      </c>
      <c r="N88" s="19">
        <f t="shared" si="281"/>
        <v>0</v>
      </c>
      <c r="O88" s="19">
        <f t="shared" si="281"/>
        <v>0</v>
      </c>
      <c r="P88" s="19">
        <f t="shared" si="281"/>
        <v>0</v>
      </c>
      <c r="Q88" s="19">
        <f t="shared" si="281"/>
        <v>0</v>
      </c>
      <c r="R88" s="19">
        <f t="shared" si="281"/>
        <v>0</v>
      </c>
      <c r="S88" s="27"/>
    </row>
    <row r="89" spans="1:19" ht="13" thickBot="1" x14ac:dyDescent="0.3">
      <c r="A89" s="29">
        <f>IF(ISNUMBER(Tablo[[#This Row],[JOUR]]),DATE(YEAR(Tablo[[#This Row],[JOUR]]),MONTH(Tablo[[#This Row],[JOUR]])+1,0),A88)</f>
        <v>42766</v>
      </c>
      <c r="B89" s="30">
        <f>IF(ISNUMBER(Tablo[[#This Row],[JOUR]]),INT(MOD(INT((Tablo[[#This Row],[JOUR]]-2)/7)+3/5,52+5/28))+1,B88)</f>
        <v>2</v>
      </c>
      <c r="C89" s="62" t="s">
        <v>19</v>
      </c>
      <c r="D89" s="55">
        <f>D87-D88</f>
        <v>0</v>
      </c>
      <c r="E89" s="55">
        <f t="shared" ref="E89:R89" si="282">E87-E88</f>
        <v>0</v>
      </c>
      <c r="F89" s="55">
        <f t="shared" si="282"/>
        <v>0</v>
      </c>
      <c r="G89" s="55">
        <f t="shared" si="282"/>
        <v>0</v>
      </c>
      <c r="H89" s="55">
        <f t="shared" si="282"/>
        <v>0</v>
      </c>
      <c r="I89" s="55">
        <f t="shared" si="282"/>
        <v>0</v>
      </c>
      <c r="J89" s="55">
        <f t="shared" si="282"/>
        <v>0</v>
      </c>
      <c r="K89" s="55">
        <f t="shared" si="282"/>
        <v>0</v>
      </c>
      <c r="L89" s="55">
        <f t="shared" si="282"/>
        <v>0</v>
      </c>
      <c r="M89" s="55">
        <f t="shared" si="282"/>
        <v>0</v>
      </c>
      <c r="N89" s="55">
        <f t="shared" si="282"/>
        <v>0</v>
      </c>
      <c r="O89" s="55">
        <f t="shared" si="282"/>
        <v>0</v>
      </c>
      <c r="P89" s="55">
        <f t="shared" si="282"/>
        <v>0</v>
      </c>
      <c r="Q89" s="55">
        <f t="shared" si="282"/>
        <v>0</v>
      </c>
      <c r="R89" s="55">
        <f t="shared" si="282"/>
        <v>0</v>
      </c>
      <c r="S89" s="32"/>
    </row>
    <row r="90" spans="1:19" x14ac:dyDescent="0.25">
      <c r="A90" s="22">
        <f>IF(ISNUMBER(Tablo[[#This Row],[JOUR]]),DATE(YEAR(Tablo[[#This Row],[JOUR]]),MONTH(Tablo[[#This Row],[JOUR]])+1,0),A89)</f>
        <v>42766</v>
      </c>
      <c r="B90" s="23">
        <f>IF(ISNUMBER(Tablo[[#This Row],[JOUR]]),INT(MOD(INT((Tablo[[#This Row],[JOUR]]-2)/7)+3/5,52+5/28))+1,B89)</f>
        <v>3</v>
      </c>
      <c r="C90" s="60">
        <f>C82+7</f>
        <v>42751</v>
      </c>
      <c r="D90" s="23"/>
      <c r="E90" s="31"/>
      <c r="F90" s="31"/>
      <c r="G90" s="31"/>
      <c r="H90" s="31"/>
      <c r="I90" s="31"/>
      <c r="J90" s="31"/>
      <c r="K90" s="31"/>
      <c r="L90" s="31"/>
      <c r="M90" s="23"/>
      <c r="N90" s="23"/>
      <c r="O90" s="23"/>
      <c r="P90" s="23"/>
      <c r="Q90" s="23"/>
      <c r="R90" s="23"/>
      <c r="S90" s="24"/>
    </row>
    <row r="91" spans="1:19" x14ac:dyDescent="0.25">
      <c r="A91" s="25">
        <f>IF(ISNUMBER(Tablo[[#This Row],[JOUR]]),DATE(YEAR(Tablo[[#This Row],[JOUR]]),MONTH(Tablo[[#This Row],[JOUR]])+1,0),A90)</f>
        <v>42766</v>
      </c>
      <c r="B91" s="26">
        <f>IF(ISNUMBER(Tablo[[#This Row],[JOUR]]),INT(MOD(INT((Tablo[[#This Row],[JOUR]]-2)/7)+3/5,52+5/28))+1,B90)</f>
        <v>3</v>
      </c>
      <c r="C91" s="61">
        <f t="shared" ref="C91:C94" si="283">C83+7</f>
        <v>42752</v>
      </c>
      <c r="D91" s="26"/>
      <c r="E91" s="28"/>
      <c r="F91" s="28"/>
      <c r="G91" s="28"/>
      <c r="H91" s="28"/>
      <c r="I91" s="28"/>
      <c r="J91" s="28"/>
      <c r="K91" s="28"/>
      <c r="L91" s="28"/>
      <c r="M91" s="26"/>
      <c r="N91" s="26"/>
      <c r="O91" s="26"/>
      <c r="P91" s="26"/>
      <c r="Q91" s="26"/>
      <c r="R91" s="26"/>
      <c r="S91" s="27"/>
    </row>
    <row r="92" spans="1:19" x14ac:dyDescent="0.25">
      <c r="A92" s="25">
        <f>IF(ISNUMBER(Tablo[[#This Row],[JOUR]]),DATE(YEAR(Tablo[[#This Row],[JOUR]]),MONTH(Tablo[[#This Row],[JOUR]])+1,0),A91)</f>
        <v>42766</v>
      </c>
      <c r="B92" s="26">
        <f>IF(ISNUMBER(Tablo[[#This Row],[JOUR]]),INT(MOD(INT((Tablo[[#This Row],[JOUR]]-2)/7)+3/5,52+5/28))+1,B91)</f>
        <v>3</v>
      </c>
      <c r="C92" s="61">
        <f t="shared" si="283"/>
        <v>42753</v>
      </c>
      <c r="D92" s="26"/>
      <c r="E92" s="28"/>
      <c r="F92" s="28"/>
      <c r="G92" s="28"/>
      <c r="H92" s="28"/>
      <c r="I92" s="28"/>
      <c r="J92" s="28"/>
      <c r="K92" s="28"/>
      <c r="L92" s="28"/>
      <c r="M92" s="26"/>
      <c r="N92" s="26"/>
      <c r="O92" s="26"/>
      <c r="P92" s="26"/>
      <c r="Q92" s="26"/>
      <c r="R92" s="26"/>
      <c r="S92" s="27"/>
    </row>
    <row r="93" spans="1:19" x14ac:dyDescent="0.25">
      <c r="A93" s="25">
        <f>IF(ISNUMBER(Tablo[[#This Row],[JOUR]]),DATE(YEAR(Tablo[[#This Row],[JOUR]]),MONTH(Tablo[[#This Row],[JOUR]])+1,0),A92)</f>
        <v>42766</v>
      </c>
      <c r="B93" s="26">
        <f>IF(ISNUMBER(Tablo[[#This Row],[JOUR]]),INT(MOD(INT((Tablo[[#This Row],[JOUR]]-2)/7)+3/5,52+5/28))+1,B92)</f>
        <v>3</v>
      </c>
      <c r="C93" s="61">
        <f t="shared" si="283"/>
        <v>42754</v>
      </c>
      <c r="D93" s="26"/>
      <c r="E93" s="28"/>
      <c r="F93" s="28"/>
      <c r="G93" s="28"/>
      <c r="H93" s="28"/>
      <c r="I93" s="28"/>
      <c r="J93" s="28"/>
      <c r="K93" s="28"/>
      <c r="L93" s="28"/>
      <c r="M93" s="26"/>
      <c r="N93" s="26"/>
      <c r="O93" s="26"/>
      <c r="P93" s="26"/>
      <c r="Q93" s="26"/>
      <c r="R93" s="26"/>
      <c r="S93" s="27"/>
    </row>
    <row r="94" spans="1:19" x14ac:dyDescent="0.25">
      <c r="A94" s="25">
        <f>IF(ISNUMBER(Tablo[[#This Row],[JOUR]]),DATE(YEAR(Tablo[[#This Row],[JOUR]]),MONTH(Tablo[[#This Row],[JOUR]])+1,0),A93)</f>
        <v>42766</v>
      </c>
      <c r="B94" s="26">
        <f>IF(ISNUMBER(Tablo[[#This Row],[JOUR]]),INT(MOD(INT((Tablo[[#This Row],[JOUR]]-2)/7)+3/5,52+5/28))+1,B93)</f>
        <v>3</v>
      </c>
      <c r="C94" s="61">
        <f t="shared" si="283"/>
        <v>42755</v>
      </c>
      <c r="D94" s="26"/>
      <c r="E94" s="28"/>
      <c r="F94" s="28"/>
      <c r="G94" s="28"/>
      <c r="H94" s="28"/>
      <c r="I94" s="28"/>
      <c r="J94" s="28"/>
      <c r="K94" s="28"/>
      <c r="L94" s="28"/>
      <c r="M94" s="26"/>
      <c r="N94" s="26"/>
      <c r="O94" s="26"/>
      <c r="P94" s="26"/>
      <c r="Q94" s="26"/>
      <c r="R94" s="26"/>
      <c r="S94" s="27"/>
    </row>
    <row r="95" spans="1:19" x14ac:dyDescent="0.25">
      <c r="A95" s="25">
        <f>IF(ISNUMBER(Tablo[[#This Row],[JOUR]]),DATE(YEAR(Tablo[[#This Row],[JOUR]]),MONTH(Tablo[[#This Row],[JOUR]])+1,0),A94)</f>
        <v>42766</v>
      </c>
      <c r="B95" s="26">
        <f>IF(ISNUMBER(Tablo[[#This Row],[JOUR]]),INT(MOD(INT((Tablo[[#This Row],[JOUR]]-2)/7)+3/5,52+5/28))+1,B94)</f>
        <v>3</v>
      </c>
      <c r="C95" s="61" t="s">
        <v>17</v>
      </c>
      <c r="D95" s="19">
        <f>SUM(D90:D94)</f>
        <v>0</v>
      </c>
      <c r="E95" s="19">
        <f t="shared" ref="E95:R95" si="284">SUM(E90:E94)</f>
        <v>0</v>
      </c>
      <c r="F95" s="19">
        <f t="shared" si="284"/>
        <v>0</v>
      </c>
      <c r="G95" s="19">
        <f t="shared" si="284"/>
        <v>0</v>
      </c>
      <c r="H95" s="19">
        <f t="shared" si="284"/>
        <v>0</v>
      </c>
      <c r="I95" s="19">
        <f t="shared" si="284"/>
        <v>0</v>
      </c>
      <c r="J95" s="19">
        <f t="shared" si="284"/>
        <v>0</v>
      </c>
      <c r="K95" s="19">
        <f t="shared" si="284"/>
        <v>0</v>
      </c>
      <c r="L95" s="19">
        <f t="shared" si="284"/>
        <v>0</v>
      </c>
      <c r="M95" s="19">
        <f t="shared" si="284"/>
        <v>0</v>
      </c>
      <c r="N95" s="19">
        <f t="shared" si="284"/>
        <v>0</v>
      </c>
      <c r="O95" s="19">
        <f t="shared" si="284"/>
        <v>0</v>
      </c>
      <c r="P95" s="19">
        <f t="shared" si="284"/>
        <v>0</v>
      </c>
      <c r="Q95" s="19">
        <f t="shared" si="284"/>
        <v>0</v>
      </c>
      <c r="R95" s="19">
        <f t="shared" si="284"/>
        <v>0</v>
      </c>
      <c r="S95" s="27"/>
    </row>
    <row r="96" spans="1:19" x14ac:dyDescent="0.25">
      <c r="A96" s="25">
        <f>IF(ISNUMBER(Tablo[[#This Row],[JOUR]]),DATE(YEAR(Tablo[[#This Row],[JOUR]]),MONTH(Tablo[[#This Row],[JOUR]])+1,0),A95)</f>
        <v>42766</v>
      </c>
      <c r="B96" s="26">
        <f>IF(ISNUMBER(Tablo[[#This Row],[JOUR]]),INT(MOD(INT((Tablo[[#This Row],[JOUR]]-2)/7)+3/5,52+5/28))+1,B95)</f>
        <v>3</v>
      </c>
      <c r="C96" s="61" t="s">
        <v>18</v>
      </c>
      <c r="D96" s="19">
        <f>MIN(D95,35)</f>
        <v>0</v>
      </c>
      <c r="E96" s="19">
        <f t="shared" ref="E96:R96" si="285">MIN(E95,35)</f>
        <v>0</v>
      </c>
      <c r="F96" s="19">
        <f t="shared" si="285"/>
        <v>0</v>
      </c>
      <c r="G96" s="19">
        <f t="shared" si="285"/>
        <v>0</v>
      </c>
      <c r="H96" s="19">
        <f t="shared" si="285"/>
        <v>0</v>
      </c>
      <c r="I96" s="19">
        <f t="shared" si="285"/>
        <v>0</v>
      </c>
      <c r="J96" s="19">
        <f t="shared" si="285"/>
        <v>0</v>
      </c>
      <c r="K96" s="19">
        <f t="shared" si="285"/>
        <v>0</v>
      </c>
      <c r="L96" s="19">
        <f t="shared" si="285"/>
        <v>0</v>
      </c>
      <c r="M96" s="19">
        <f t="shared" si="285"/>
        <v>0</v>
      </c>
      <c r="N96" s="19">
        <f t="shared" si="285"/>
        <v>0</v>
      </c>
      <c r="O96" s="19">
        <f t="shared" si="285"/>
        <v>0</v>
      </c>
      <c r="P96" s="19">
        <f t="shared" si="285"/>
        <v>0</v>
      </c>
      <c r="Q96" s="19">
        <f t="shared" si="285"/>
        <v>0</v>
      </c>
      <c r="R96" s="19">
        <f t="shared" si="285"/>
        <v>0</v>
      </c>
      <c r="S96" s="27"/>
    </row>
    <row r="97" spans="1:19" ht="13" thickBot="1" x14ac:dyDescent="0.3">
      <c r="A97" s="29">
        <f>IF(ISNUMBER(Tablo[[#This Row],[JOUR]]),DATE(YEAR(Tablo[[#This Row],[JOUR]]),MONTH(Tablo[[#This Row],[JOUR]])+1,0),A96)</f>
        <v>42766</v>
      </c>
      <c r="B97" s="30">
        <f>IF(ISNUMBER(Tablo[[#This Row],[JOUR]]),INT(MOD(INT((Tablo[[#This Row],[JOUR]]-2)/7)+3/5,52+5/28))+1,B96)</f>
        <v>3</v>
      </c>
      <c r="C97" s="62" t="s">
        <v>19</v>
      </c>
      <c r="D97" s="55">
        <f>D95-D96</f>
        <v>0</v>
      </c>
      <c r="E97" s="55">
        <f t="shared" ref="E97:R97" si="286">E95-E96</f>
        <v>0</v>
      </c>
      <c r="F97" s="55">
        <f t="shared" si="286"/>
        <v>0</v>
      </c>
      <c r="G97" s="55">
        <f t="shared" si="286"/>
        <v>0</v>
      </c>
      <c r="H97" s="55">
        <f t="shared" si="286"/>
        <v>0</v>
      </c>
      <c r="I97" s="55">
        <f t="shared" si="286"/>
        <v>0</v>
      </c>
      <c r="J97" s="55">
        <f t="shared" si="286"/>
        <v>0</v>
      </c>
      <c r="K97" s="55">
        <f t="shared" si="286"/>
        <v>0</v>
      </c>
      <c r="L97" s="55">
        <f t="shared" si="286"/>
        <v>0</v>
      </c>
      <c r="M97" s="55">
        <f t="shared" si="286"/>
        <v>0</v>
      </c>
      <c r="N97" s="55">
        <f t="shared" si="286"/>
        <v>0</v>
      </c>
      <c r="O97" s="55">
        <f t="shared" si="286"/>
        <v>0</v>
      </c>
      <c r="P97" s="55">
        <f t="shared" si="286"/>
        <v>0</v>
      </c>
      <c r="Q97" s="55">
        <f t="shared" si="286"/>
        <v>0</v>
      </c>
      <c r="R97" s="55">
        <f t="shared" si="286"/>
        <v>0</v>
      </c>
      <c r="S97" s="32"/>
    </row>
    <row r="98" spans="1:19" x14ac:dyDescent="0.25">
      <c r="A98" s="22">
        <f>IF(ISNUMBER(Tablo[[#This Row],[JOUR]]),DATE(YEAR(Tablo[[#This Row],[JOUR]]),MONTH(Tablo[[#This Row],[JOUR]])+1,0),A97)</f>
        <v>42766</v>
      </c>
      <c r="B98" s="23">
        <f>IF(ISNUMBER(Tablo[[#This Row],[JOUR]]),INT(MOD(INT((Tablo[[#This Row],[JOUR]]-2)/7)+3/5,52+5/28))+1,B97)</f>
        <v>4</v>
      </c>
      <c r="C98" s="60">
        <f>C90+7</f>
        <v>42758</v>
      </c>
      <c r="D98" s="23"/>
      <c r="E98" s="31"/>
      <c r="F98" s="31"/>
      <c r="G98" s="31"/>
      <c r="H98" s="31"/>
      <c r="I98" s="31"/>
      <c r="J98" s="31"/>
      <c r="K98" s="31"/>
      <c r="L98" s="31"/>
      <c r="M98" s="23"/>
      <c r="N98" s="23"/>
      <c r="O98" s="23"/>
      <c r="P98" s="23"/>
      <c r="Q98" s="23"/>
      <c r="R98" s="23"/>
      <c r="S98" s="24"/>
    </row>
    <row r="99" spans="1:19" x14ac:dyDescent="0.25">
      <c r="A99" s="25">
        <f>IF(ISNUMBER(Tablo[[#This Row],[JOUR]]),DATE(YEAR(Tablo[[#This Row],[JOUR]]),MONTH(Tablo[[#This Row],[JOUR]])+1,0),A98)</f>
        <v>42766</v>
      </c>
      <c r="B99" s="26">
        <f>IF(ISNUMBER(Tablo[[#This Row],[JOUR]]),INT(MOD(INT((Tablo[[#This Row],[JOUR]]-2)/7)+3/5,52+5/28))+1,B98)</f>
        <v>4</v>
      </c>
      <c r="C99" s="61">
        <f t="shared" ref="C99:C102" si="287">C91+7</f>
        <v>42759</v>
      </c>
      <c r="D99" s="26"/>
      <c r="E99" s="28"/>
      <c r="F99" s="28"/>
      <c r="G99" s="28"/>
      <c r="H99" s="28"/>
      <c r="I99" s="28"/>
      <c r="J99" s="28"/>
      <c r="K99" s="28"/>
      <c r="L99" s="28"/>
      <c r="M99" s="26"/>
      <c r="N99" s="26"/>
      <c r="O99" s="26"/>
      <c r="P99" s="26"/>
      <c r="Q99" s="26"/>
      <c r="R99" s="26"/>
      <c r="S99" s="27"/>
    </row>
    <row r="100" spans="1:19" x14ac:dyDescent="0.25">
      <c r="A100" s="25">
        <f>IF(ISNUMBER(Tablo[[#This Row],[JOUR]]),DATE(YEAR(Tablo[[#This Row],[JOUR]]),MONTH(Tablo[[#This Row],[JOUR]])+1,0),A99)</f>
        <v>42766</v>
      </c>
      <c r="B100" s="26">
        <f>IF(ISNUMBER(Tablo[[#This Row],[JOUR]]),INT(MOD(INT((Tablo[[#This Row],[JOUR]]-2)/7)+3/5,52+5/28))+1,B99)</f>
        <v>4</v>
      </c>
      <c r="C100" s="61">
        <f t="shared" si="287"/>
        <v>42760</v>
      </c>
      <c r="D100" s="26"/>
      <c r="E100" s="28"/>
      <c r="F100" s="28"/>
      <c r="G100" s="28"/>
      <c r="H100" s="28"/>
      <c r="I100" s="28"/>
      <c r="J100" s="28"/>
      <c r="K100" s="28"/>
      <c r="L100" s="28"/>
      <c r="M100" s="26"/>
      <c r="N100" s="26"/>
      <c r="O100" s="26"/>
      <c r="P100" s="26"/>
      <c r="Q100" s="26"/>
      <c r="R100" s="26"/>
      <c r="S100" s="27"/>
    </row>
    <row r="101" spans="1:19" x14ac:dyDescent="0.25">
      <c r="A101" s="25">
        <f>IF(ISNUMBER(Tablo[[#This Row],[JOUR]]),DATE(YEAR(Tablo[[#This Row],[JOUR]]),MONTH(Tablo[[#This Row],[JOUR]])+1,0),A100)</f>
        <v>42766</v>
      </c>
      <c r="B101" s="26">
        <f>IF(ISNUMBER(Tablo[[#This Row],[JOUR]]),INT(MOD(INT((Tablo[[#This Row],[JOUR]]-2)/7)+3/5,52+5/28))+1,B100)</f>
        <v>4</v>
      </c>
      <c r="C101" s="61">
        <f t="shared" si="287"/>
        <v>42761</v>
      </c>
      <c r="D101" s="26"/>
      <c r="E101" s="28"/>
      <c r="F101" s="28"/>
      <c r="G101" s="28"/>
      <c r="H101" s="28"/>
      <c r="I101" s="28"/>
      <c r="J101" s="28"/>
      <c r="K101" s="28"/>
      <c r="L101" s="28"/>
      <c r="M101" s="26"/>
      <c r="N101" s="26"/>
      <c r="O101" s="26"/>
      <c r="P101" s="26"/>
      <c r="Q101" s="26"/>
      <c r="R101" s="26"/>
      <c r="S101" s="27"/>
    </row>
    <row r="102" spans="1:19" x14ac:dyDescent="0.25">
      <c r="A102" s="25">
        <f>IF(ISNUMBER(Tablo[[#This Row],[JOUR]]),DATE(YEAR(Tablo[[#This Row],[JOUR]]),MONTH(Tablo[[#This Row],[JOUR]])+1,0),A101)</f>
        <v>42766</v>
      </c>
      <c r="B102" s="26">
        <f>IF(ISNUMBER(Tablo[[#This Row],[JOUR]]),INT(MOD(INT((Tablo[[#This Row],[JOUR]]-2)/7)+3/5,52+5/28))+1,B101)</f>
        <v>4</v>
      </c>
      <c r="C102" s="61">
        <f t="shared" si="287"/>
        <v>42762</v>
      </c>
      <c r="D102" s="26"/>
      <c r="E102" s="28"/>
      <c r="F102" s="28"/>
      <c r="G102" s="28"/>
      <c r="H102" s="28"/>
      <c r="I102" s="28"/>
      <c r="J102" s="28"/>
      <c r="K102" s="28"/>
      <c r="L102" s="28"/>
      <c r="M102" s="26"/>
      <c r="N102" s="26"/>
      <c r="O102" s="26"/>
      <c r="P102" s="26"/>
      <c r="Q102" s="26"/>
      <c r="R102" s="26"/>
      <c r="S102" s="27"/>
    </row>
    <row r="103" spans="1:19" x14ac:dyDescent="0.25">
      <c r="A103" s="25">
        <f>IF(ISNUMBER(Tablo[[#This Row],[JOUR]]),DATE(YEAR(Tablo[[#This Row],[JOUR]]),MONTH(Tablo[[#This Row],[JOUR]])+1,0),A102)</f>
        <v>42766</v>
      </c>
      <c r="B103" s="26">
        <f>IF(ISNUMBER(Tablo[[#This Row],[JOUR]]),INT(MOD(INT((Tablo[[#This Row],[JOUR]]-2)/7)+3/5,52+5/28))+1,B102)</f>
        <v>4</v>
      </c>
      <c r="C103" s="61" t="s">
        <v>17</v>
      </c>
      <c r="D103" s="19">
        <f>SUM(D98:D102)</f>
        <v>0</v>
      </c>
      <c r="E103" s="19">
        <f t="shared" ref="E103:R103" si="288">SUM(E98:E102)</f>
        <v>0</v>
      </c>
      <c r="F103" s="19">
        <f t="shared" si="288"/>
        <v>0</v>
      </c>
      <c r="G103" s="19">
        <f t="shared" si="288"/>
        <v>0</v>
      </c>
      <c r="H103" s="19">
        <f t="shared" si="288"/>
        <v>0</v>
      </c>
      <c r="I103" s="19">
        <f t="shared" si="288"/>
        <v>0</v>
      </c>
      <c r="J103" s="19">
        <f t="shared" si="288"/>
        <v>0</v>
      </c>
      <c r="K103" s="19">
        <f t="shared" si="288"/>
        <v>0</v>
      </c>
      <c r="L103" s="19">
        <f t="shared" si="288"/>
        <v>0</v>
      </c>
      <c r="M103" s="19">
        <f t="shared" si="288"/>
        <v>0</v>
      </c>
      <c r="N103" s="19">
        <f t="shared" si="288"/>
        <v>0</v>
      </c>
      <c r="O103" s="19">
        <f t="shared" si="288"/>
        <v>0</v>
      </c>
      <c r="P103" s="19">
        <f t="shared" si="288"/>
        <v>0</v>
      </c>
      <c r="Q103" s="19">
        <f t="shared" si="288"/>
        <v>0</v>
      </c>
      <c r="R103" s="19">
        <f t="shared" si="288"/>
        <v>0</v>
      </c>
      <c r="S103" s="27"/>
    </row>
    <row r="104" spans="1:19" x14ac:dyDescent="0.25">
      <c r="A104" s="25">
        <f>IF(ISNUMBER(Tablo[[#This Row],[JOUR]]),DATE(YEAR(Tablo[[#This Row],[JOUR]]),MONTH(Tablo[[#This Row],[JOUR]])+1,0),A103)</f>
        <v>42766</v>
      </c>
      <c r="B104" s="26">
        <f>IF(ISNUMBER(Tablo[[#This Row],[JOUR]]),INT(MOD(INT((Tablo[[#This Row],[JOUR]]-2)/7)+3/5,52+5/28))+1,B103)</f>
        <v>4</v>
      </c>
      <c r="C104" s="61" t="s">
        <v>18</v>
      </c>
      <c r="D104" s="19">
        <f>MIN(D103,35)</f>
        <v>0</v>
      </c>
      <c r="E104" s="19">
        <f t="shared" ref="E104:R104" si="289">MIN(E103,35)</f>
        <v>0</v>
      </c>
      <c r="F104" s="19">
        <f t="shared" si="289"/>
        <v>0</v>
      </c>
      <c r="G104" s="19">
        <f t="shared" si="289"/>
        <v>0</v>
      </c>
      <c r="H104" s="19">
        <f t="shared" si="289"/>
        <v>0</v>
      </c>
      <c r="I104" s="19">
        <f t="shared" si="289"/>
        <v>0</v>
      </c>
      <c r="J104" s="19">
        <f t="shared" si="289"/>
        <v>0</v>
      </c>
      <c r="K104" s="19">
        <f t="shared" si="289"/>
        <v>0</v>
      </c>
      <c r="L104" s="19">
        <f t="shared" si="289"/>
        <v>0</v>
      </c>
      <c r="M104" s="19">
        <f t="shared" si="289"/>
        <v>0</v>
      </c>
      <c r="N104" s="19">
        <f t="shared" si="289"/>
        <v>0</v>
      </c>
      <c r="O104" s="19">
        <f t="shared" si="289"/>
        <v>0</v>
      </c>
      <c r="P104" s="19">
        <f t="shared" si="289"/>
        <v>0</v>
      </c>
      <c r="Q104" s="19">
        <f t="shared" si="289"/>
        <v>0</v>
      </c>
      <c r="R104" s="19">
        <f t="shared" si="289"/>
        <v>0</v>
      </c>
      <c r="S104" s="27"/>
    </row>
    <row r="105" spans="1:19" ht="13" thickBot="1" x14ac:dyDescent="0.3">
      <c r="A105" s="29">
        <f>IF(ISNUMBER(Tablo[[#This Row],[JOUR]]),DATE(YEAR(Tablo[[#This Row],[JOUR]]),MONTH(Tablo[[#This Row],[JOUR]])+1,0),A104)</f>
        <v>42766</v>
      </c>
      <c r="B105" s="30">
        <f>IF(ISNUMBER(Tablo[[#This Row],[JOUR]]),INT(MOD(INT((Tablo[[#This Row],[JOUR]]-2)/7)+3/5,52+5/28))+1,B104)</f>
        <v>4</v>
      </c>
      <c r="C105" s="62" t="s">
        <v>19</v>
      </c>
      <c r="D105" s="55">
        <f>D103-D104</f>
        <v>0</v>
      </c>
      <c r="E105" s="55">
        <f t="shared" ref="E105:R105" si="290">E103-E104</f>
        <v>0</v>
      </c>
      <c r="F105" s="55">
        <f t="shared" si="290"/>
        <v>0</v>
      </c>
      <c r="G105" s="55">
        <f t="shared" si="290"/>
        <v>0</v>
      </c>
      <c r="H105" s="55">
        <f t="shared" si="290"/>
        <v>0</v>
      </c>
      <c r="I105" s="55">
        <f t="shared" si="290"/>
        <v>0</v>
      </c>
      <c r="J105" s="55">
        <f t="shared" si="290"/>
        <v>0</v>
      </c>
      <c r="K105" s="55">
        <f t="shared" si="290"/>
        <v>0</v>
      </c>
      <c r="L105" s="55">
        <f t="shared" si="290"/>
        <v>0</v>
      </c>
      <c r="M105" s="55">
        <f t="shared" si="290"/>
        <v>0</v>
      </c>
      <c r="N105" s="55">
        <f t="shared" si="290"/>
        <v>0</v>
      </c>
      <c r="O105" s="55">
        <f t="shared" si="290"/>
        <v>0</v>
      </c>
      <c r="P105" s="55">
        <f t="shared" si="290"/>
        <v>0</v>
      </c>
      <c r="Q105" s="55">
        <f t="shared" si="290"/>
        <v>0</v>
      </c>
      <c r="R105" s="55">
        <f t="shared" si="290"/>
        <v>0</v>
      </c>
      <c r="S105" s="32"/>
    </row>
    <row r="106" spans="1:19" x14ac:dyDescent="0.25">
      <c r="A106" s="22">
        <f>IF(ISNUMBER(Tablo[[#This Row],[JOUR]]),DATE(YEAR(Tablo[[#This Row],[JOUR]]),MONTH(Tablo[[#This Row],[JOUR]])+1,0),A105)</f>
        <v>42766</v>
      </c>
      <c r="B106" s="23">
        <f>IF(ISNUMBER(Tablo[[#This Row],[JOUR]]),INT(MOD(INT((Tablo[[#This Row],[JOUR]]-2)/7)+3/5,52+5/28))+1,B105)</f>
        <v>5</v>
      </c>
      <c r="C106" s="60">
        <f>C98+7</f>
        <v>42765</v>
      </c>
      <c r="D106" s="23"/>
      <c r="E106" s="31"/>
      <c r="F106" s="31"/>
      <c r="G106" s="31"/>
      <c r="H106" s="31"/>
      <c r="I106" s="31"/>
      <c r="J106" s="31"/>
      <c r="K106" s="31"/>
      <c r="L106" s="31"/>
      <c r="M106" s="23"/>
      <c r="N106" s="23"/>
      <c r="O106" s="23"/>
      <c r="P106" s="23"/>
      <c r="Q106" s="23"/>
      <c r="R106" s="23"/>
      <c r="S106" s="24"/>
    </row>
    <row r="107" spans="1:19" x14ac:dyDescent="0.25">
      <c r="A107" s="25">
        <f>IF(ISNUMBER(Tablo[[#This Row],[JOUR]]),DATE(YEAR(Tablo[[#This Row],[JOUR]]),MONTH(Tablo[[#This Row],[JOUR]])+1,0),A106)</f>
        <v>42766</v>
      </c>
      <c r="B107" s="26">
        <f>IF(ISNUMBER(Tablo[[#This Row],[JOUR]]),INT(MOD(INT((Tablo[[#This Row],[JOUR]]-2)/7)+3/5,52+5/28))+1,B106)</f>
        <v>5</v>
      </c>
      <c r="C107" s="61">
        <f t="shared" ref="C107:C110" si="291">C99+7</f>
        <v>42766</v>
      </c>
      <c r="D107" s="26"/>
      <c r="E107" s="28"/>
      <c r="F107" s="28"/>
      <c r="G107" s="28"/>
      <c r="H107" s="28"/>
      <c r="I107" s="28"/>
      <c r="J107" s="28"/>
      <c r="K107" s="28"/>
      <c r="L107" s="28"/>
      <c r="M107" s="26"/>
      <c r="N107" s="26"/>
      <c r="O107" s="26"/>
      <c r="P107" s="26"/>
      <c r="Q107" s="26"/>
      <c r="R107" s="26"/>
      <c r="S107" s="27"/>
    </row>
    <row r="108" spans="1:19" x14ac:dyDescent="0.25">
      <c r="A108" s="25">
        <f>IF(ISNUMBER(Tablo[[#This Row],[JOUR]]),DATE(YEAR(Tablo[[#This Row],[JOUR]]),MONTH(Tablo[[#This Row],[JOUR]])+1,0),A107)</f>
        <v>42794</v>
      </c>
      <c r="B108" s="26">
        <f>IF(ISNUMBER(Tablo[[#This Row],[JOUR]]),INT(MOD(INT((Tablo[[#This Row],[JOUR]]-2)/7)+3/5,52+5/28))+1,B107)</f>
        <v>5</v>
      </c>
      <c r="C108" s="61">
        <f t="shared" si="291"/>
        <v>42767</v>
      </c>
      <c r="D108" s="26"/>
      <c r="E108" s="28"/>
      <c r="F108" s="28"/>
      <c r="G108" s="28"/>
      <c r="H108" s="28"/>
      <c r="I108" s="28"/>
      <c r="J108" s="28"/>
      <c r="K108" s="28"/>
      <c r="L108" s="28"/>
      <c r="M108" s="26"/>
      <c r="N108" s="26"/>
      <c r="O108" s="26"/>
      <c r="P108" s="26"/>
      <c r="Q108" s="26"/>
      <c r="R108" s="26"/>
      <c r="S108" s="27"/>
    </row>
    <row r="109" spans="1:19" x14ac:dyDescent="0.25">
      <c r="A109" s="25">
        <f>IF(ISNUMBER(Tablo[[#This Row],[JOUR]]),DATE(YEAR(Tablo[[#This Row],[JOUR]]),MONTH(Tablo[[#This Row],[JOUR]])+1,0),A108)</f>
        <v>42794</v>
      </c>
      <c r="B109" s="26">
        <f>IF(ISNUMBER(Tablo[[#This Row],[JOUR]]),INT(MOD(INT((Tablo[[#This Row],[JOUR]]-2)/7)+3/5,52+5/28))+1,B108)</f>
        <v>5</v>
      </c>
      <c r="C109" s="61">
        <f t="shared" si="291"/>
        <v>42768</v>
      </c>
      <c r="D109" s="26"/>
      <c r="E109" s="28"/>
      <c r="F109" s="28"/>
      <c r="G109" s="28"/>
      <c r="H109" s="28"/>
      <c r="I109" s="28"/>
      <c r="J109" s="28"/>
      <c r="K109" s="28"/>
      <c r="L109" s="28"/>
      <c r="M109" s="26"/>
      <c r="N109" s="26"/>
      <c r="O109" s="26"/>
      <c r="P109" s="26"/>
      <c r="Q109" s="26"/>
      <c r="R109" s="26"/>
      <c r="S109" s="27"/>
    </row>
    <row r="110" spans="1:19" x14ac:dyDescent="0.25">
      <c r="A110" s="25">
        <f>IF(ISNUMBER(Tablo[[#This Row],[JOUR]]),DATE(YEAR(Tablo[[#This Row],[JOUR]]),MONTH(Tablo[[#This Row],[JOUR]])+1,0),A109)</f>
        <v>42794</v>
      </c>
      <c r="B110" s="26">
        <f>IF(ISNUMBER(Tablo[[#This Row],[JOUR]]),INT(MOD(INT((Tablo[[#This Row],[JOUR]]-2)/7)+3/5,52+5/28))+1,B109)</f>
        <v>5</v>
      </c>
      <c r="C110" s="61">
        <f t="shared" si="291"/>
        <v>42769</v>
      </c>
      <c r="D110" s="26"/>
      <c r="E110" s="28"/>
      <c r="F110" s="28"/>
      <c r="G110" s="28"/>
      <c r="H110" s="28"/>
      <c r="I110" s="28"/>
      <c r="J110" s="28"/>
      <c r="K110" s="28"/>
      <c r="L110" s="28"/>
      <c r="M110" s="26"/>
      <c r="N110" s="26"/>
      <c r="O110" s="26"/>
      <c r="P110" s="26"/>
      <c r="Q110" s="26"/>
      <c r="R110" s="26"/>
      <c r="S110" s="27"/>
    </row>
    <row r="111" spans="1:19" x14ac:dyDescent="0.25">
      <c r="A111" s="25">
        <f>IF(ISNUMBER(Tablo[[#This Row],[JOUR]]),DATE(YEAR(Tablo[[#This Row],[JOUR]]),MONTH(Tablo[[#This Row],[JOUR]])+1,0),A110)</f>
        <v>42794</v>
      </c>
      <c r="B111" s="26">
        <f>IF(ISNUMBER(Tablo[[#This Row],[JOUR]]),INT(MOD(INT((Tablo[[#This Row],[JOUR]]-2)/7)+3/5,52+5/28))+1,B110)</f>
        <v>5</v>
      </c>
      <c r="C111" s="61" t="s">
        <v>17</v>
      </c>
      <c r="D111" s="19">
        <f>SUM(D106:D110)</f>
        <v>0</v>
      </c>
      <c r="E111" s="19">
        <f t="shared" ref="E111:R111" si="292">SUM(E106:E110)</f>
        <v>0</v>
      </c>
      <c r="F111" s="19">
        <f t="shared" si="292"/>
        <v>0</v>
      </c>
      <c r="G111" s="19">
        <f t="shared" si="292"/>
        <v>0</v>
      </c>
      <c r="H111" s="19">
        <f t="shared" si="292"/>
        <v>0</v>
      </c>
      <c r="I111" s="19">
        <f t="shared" si="292"/>
        <v>0</v>
      </c>
      <c r="J111" s="19">
        <f t="shared" si="292"/>
        <v>0</v>
      </c>
      <c r="K111" s="19">
        <f t="shared" si="292"/>
        <v>0</v>
      </c>
      <c r="L111" s="19">
        <f t="shared" si="292"/>
        <v>0</v>
      </c>
      <c r="M111" s="19">
        <f t="shared" si="292"/>
        <v>0</v>
      </c>
      <c r="N111" s="19">
        <f t="shared" si="292"/>
        <v>0</v>
      </c>
      <c r="O111" s="19">
        <f t="shared" si="292"/>
        <v>0</v>
      </c>
      <c r="P111" s="19">
        <f t="shared" si="292"/>
        <v>0</v>
      </c>
      <c r="Q111" s="19">
        <f t="shared" si="292"/>
        <v>0</v>
      </c>
      <c r="R111" s="19">
        <f t="shared" si="292"/>
        <v>0</v>
      </c>
      <c r="S111" s="27"/>
    </row>
    <row r="112" spans="1:19" x14ac:dyDescent="0.25">
      <c r="A112" s="25">
        <f>IF(ISNUMBER(Tablo[[#This Row],[JOUR]]),DATE(YEAR(Tablo[[#This Row],[JOUR]]),MONTH(Tablo[[#This Row],[JOUR]])+1,0),A111)</f>
        <v>42794</v>
      </c>
      <c r="B112" s="26">
        <f>IF(ISNUMBER(Tablo[[#This Row],[JOUR]]),INT(MOD(INT((Tablo[[#This Row],[JOUR]]-2)/7)+3/5,52+5/28))+1,B111)</f>
        <v>5</v>
      </c>
      <c r="C112" s="61" t="s">
        <v>18</v>
      </c>
      <c r="D112" s="19">
        <f>MIN(D111,35)</f>
        <v>0</v>
      </c>
      <c r="E112" s="19">
        <f t="shared" ref="E112:R112" si="293">MIN(E111,35)</f>
        <v>0</v>
      </c>
      <c r="F112" s="19">
        <f t="shared" si="293"/>
        <v>0</v>
      </c>
      <c r="G112" s="19">
        <f t="shared" si="293"/>
        <v>0</v>
      </c>
      <c r="H112" s="19">
        <f t="shared" si="293"/>
        <v>0</v>
      </c>
      <c r="I112" s="19">
        <f t="shared" si="293"/>
        <v>0</v>
      </c>
      <c r="J112" s="19">
        <f t="shared" si="293"/>
        <v>0</v>
      </c>
      <c r="K112" s="19">
        <f t="shared" si="293"/>
        <v>0</v>
      </c>
      <c r="L112" s="19">
        <f t="shared" si="293"/>
        <v>0</v>
      </c>
      <c r="M112" s="19">
        <f t="shared" si="293"/>
        <v>0</v>
      </c>
      <c r="N112" s="19">
        <f t="shared" si="293"/>
        <v>0</v>
      </c>
      <c r="O112" s="19">
        <f t="shared" si="293"/>
        <v>0</v>
      </c>
      <c r="P112" s="19">
        <f t="shared" si="293"/>
        <v>0</v>
      </c>
      <c r="Q112" s="19">
        <f t="shared" si="293"/>
        <v>0</v>
      </c>
      <c r="R112" s="19">
        <f t="shared" si="293"/>
        <v>0</v>
      </c>
      <c r="S112" s="27"/>
    </row>
    <row r="113" spans="1:19" ht="13" thickBot="1" x14ac:dyDescent="0.3">
      <c r="A113" s="29">
        <f>IF(ISNUMBER(Tablo[[#This Row],[JOUR]]),DATE(YEAR(Tablo[[#This Row],[JOUR]]),MONTH(Tablo[[#This Row],[JOUR]])+1,0),A112)</f>
        <v>42794</v>
      </c>
      <c r="B113" s="30">
        <f>IF(ISNUMBER(Tablo[[#This Row],[JOUR]]),INT(MOD(INT((Tablo[[#This Row],[JOUR]]-2)/7)+3/5,52+5/28))+1,B112)</f>
        <v>5</v>
      </c>
      <c r="C113" s="62" t="s">
        <v>19</v>
      </c>
      <c r="D113" s="55">
        <f>D111-D112</f>
        <v>0</v>
      </c>
      <c r="E113" s="55">
        <f t="shared" ref="E113:R113" si="294">E111-E112</f>
        <v>0</v>
      </c>
      <c r="F113" s="55">
        <f t="shared" si="294"/>
        <v>0</v>
      </c>
      <c r="G113" s="55">
        <f t="shared" si="294"/>
        <v>0</v>
      </c>
      <c r="H113" s="55">
        <f t="shared" si="294"/>
        <v>0</v>
      </c>
      <c r="I113" s="55">
        <f t="shared" si="294"/>
        <v>0</v>
      </c>
      <c r="J113" s="55">
        <f t="shared" si="294"/>
        <v>0</v>
      </c>
      <c r="K113" s="55">
        <f t="shared" si="294"/>
        <v>0</v>
      </c>
      <c r="L113" s="55">
        <f t="shared" si="294"/>
        <v>0</v>
      </c>
      <c r="M113" s="55">
        <f t="shared" si="294"/>
        <v>0</v>
      </c>
      <c r="N113" s="55">
        <f t="shared" si="294"/>
        <v>0</v>
      </c>
      <c r="O113" s="55">
        <f t="shared" si="294"/>
        <v>0</v>
      </c>
      <c r="P113" s="55">
        <f t="shared" si="294"/>
        <v>0</v>
      </c>
      <c r="Q113" s="55">
        <f t="shared" si="294"/>
        <v>0</v>
      </c>
      <c r="R113" s="55">
        <f t="shared" si="294"/>
        <v>0</v>
      </c>
      <c r="S113" s="32"/>
    </row>
    <row r="114" spans="1:19" x14ac:dyDescent="0.25">
      <c r="A114" s="25">
        <f>IF(ISNUMBER(Tablo[[#This Row],[JOUR]]),DATE(YEAR(Tablo[[#This Row],[JOUR]]),MONTH(Tablo[[#This Row],[JOUR]])+1,0),A113)</f>
        <v>42794</v>
      </c>
      <c r="B114" s="57">
        <f>IF(ISNUMBER(Tablo[[#This Row],[JOUR]]),INT(MOD(INT((Tablo[[#This Row],[JOUR]]-2)/7)+3/5,52+5/28))+1,B113)</f>
        <v>6</v>
      </c>
      <c r="C114" s="60">
        <f>C106+7</f>
        <v>42772</v>
      </c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27"/>
    </row>
    <row r="115" spans="1:19" x14ac:dyDescent="0.25">
      <c r="A115" s="25">
        <f>IF(ISNUMBER(Tablo[[#This Row],[JOUR]]),DATE(YEAR(Tablo[[#This Row],[JOUR]]),MONTH(Tablo[[#This Row],[JOUR]])+1,0),A114)</f>
        <v>42794</v>
      </c>
      <c r="B115" s="58">
        <f>IF(ISNUMBER(Tablo[[#This Row],[JOUR]]),INT(MOD(INT((Tablo[[#This Row],[JOUR]]-2)/7)+3/5,52+5/28))+1,B114)</f>
        <v>6</v>
      </c>
      <c r="C115" s="61">
        <f t="shared" ref="C115:C118" si="295">C107+7</f>
        <v>42773</v>
      </c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27"/>
    </row>
    <row r="116" spans="1:19" x14ac:dyDescent="0.25">
      <c r="A116" s="25">
        <f>IF(ISNUMBER(Tablo[[#This Row],[JOUR]]),DATE(YEAR(Tablo[[#This Row],[JOUR]]),MONTH(Tablo[[#This Row],[JOUR]])+1,0),A115)</f>
        <v>42794</v>
      </c>
      <c r="B116" s="58">
        <f>IF(ISNUMBER(Tablo[[#This Row],[JOUR]]),INT(MOD(INT((Tablo[[#This Row],[JOUR]]-2)/7)+3/5,52+5/28))+1,B115)</f>
        <v>6</v>
      </c>
      <c r="C116" s="61">
        <f t="shared" si="295"/>
        <v>42774</v>
      </c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27"/>
    </row>
    <row r="117" spans="1:19" x14ac:dyDescent="0.25">
      <c r="A117" s="25">
        <f>IF(ISNUMBER(Tablo[[#This Row],[JOUR]]),DATE(YEAR(Tablo[[#This Row],[JOUR]]),MONTH(Tablo[[#This Row],[JOUR]])+1,0),A116)</f>
        <v>42794</v>
      </c>
      <c r="B117" s="58">
        <f>IF(ISNUMBER(Tablo[[#This Row],[JOUR]]),INT(MOD(INT((Tablo[[#This Row],[JOUR]]-2)/7)+3/5,52+5/28))+1,B116)</f>
        <v>6</v>
      </c>
      <c r="C117" s="61">
        <f t="shared" si="295"/>
        <v>42775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27"/>
    </row>
    <row r="118" spans="1:19" x14ac:dyDescent="0.25">
      <c r="A118" s="25">
        <f>IF(ISNUMBER(Tablo[[#This Row],[JOUR]]),DATE(YEAR(Tablo[[#This Row],[JOUR]]),MONTH(Tablo[[#This Row],[JOUR]])+1,0),A117)</f>
        <v>42794</v>
      </c>
      <c r="B118" s="58">
        <f>IF(ISNUMBER(Tablo[[#This Row],[JOUR]]),INT(MOD(INT((Tablo[[#This Row],[JOUR]]-2)/7)+3/5,52+5/28))+1,B117)</f>
        <v>6</v>
      </c>
      <c r="C118" s="61">
        <f t="shared" si="295"/>
        <v>42776</v>
      </c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27"/>
    </row>
    <row r="119" spans="1:19" x14ac:dyDescent="0.25">
      <c r="A119" s="25">
        <f>IF(ISNUMBER(Tablo[[#This Row],[JOUR]]),DATE(YEAR(Tablo[[#This Row],[JOUR]]),MONTH(Tablo[[#This Row],[JOUR]])+1,0),A118)</f>
        <v>42794</v>
      </c>
      <c r="B119" s="58">
        <f>IF(ISNUMBER(Tablo[[#This Row],[JOUR]]),INT(MOD(INT((Tablo[[#This Row],[JOUR]]-2)/7)+3/5,52+5/28))+1,B118)</f>
        <v>6</v>
      </c>
      <c r="C119" s="61" t="s">
        <v>17</v>
      </c>
      <c r="D119" s="19">
        <f>SUM(D114:D118)</f>
        <v>0</v>
      </c>
      <c r="E119" s="19">
        <f t="shared" ref="E119:R119" si="296">SUM(E114:E118)</f>
        <v>0</v>
      </c>
      <c r="F119" s="19">
        <f t="shared" si="296"/>
        <v>0</v>
      </c>
      <c r="G119" s="19">
        <f t="shared" si="296"/>
        <v>0</v>
      </c>
      <c r="H119" s="19">
        <f t="shared" si="296"/>
        <v>0</v>
      </c>
      <c r="I119" s="19">
        <f t="shared" si="296"/>
        <v>0</v>
      </c>
      <c r="J119" s="19">
        <f t="shared" si="296"/>
        <v>0</v>
      </c>
      <c r="K119" s="19">
        <f t="shared" si="296"/>
        <v>0</v>
      </c>
      <c r="L119" s="19">
        <f t="shared" si="296"/>
        <v>0</v>
      </c>
      <c r="M119" s="19">
        <f t="shared" si="296"/>
        <v>0</v>
      </c>
      <c r="N119" s="19">
        <f t="shared" si="296"/>
        <v>0</v>
      </c>
      <c r="O119" s="19">
        <f t="shared" si="296"/>
        <v>0</v>
      </c>
      <c r="P119" s="19">
        <f t="shared" si="296"/>
        <v>0</v>
      </c>
      <c r="Q119" s="19">
        <f t="shared" si="296"/>
        <v>0</v>
      </c>
      <c r="R119" s="19">
        <f t="shared" si="296"/>
        <v>0</v>
      </c>
      <c r="S119" s="27"/>
    </row>
    <row r="120" spans="1:19" x14ac:dyDescent="0.25">
      <c r="A120" s="25">
        <f>IF(ISNUMBER(Tablo[[#This Row],[JOUR]]),DATE(YEAR(Tablo[[#This Row],[JOUR]]),MONTH(Tablo[[#This Row],[JOUR]])+1,0),A119)</f>
        <v>42794</v>
      </c>
      <c r="B120" s="58">
        <f>IF(ISNUMBER(Tablo[[#This Row],[JOUR]]),INT(MOD(INT((Tablo[[#This Row],[JOUR]]-2)/7)+3/5,52+5/28))+1,B119)</f>
        <v>6</v>
      </c>
      <c r="C120" s="61" t="s">
        <v>18</v>
      </c>
      <c r="D120" s="19">
        <f>MIN(D119,35)</f>
        <v>0</v>
      </c>
      <c r="E120" s="19">
        <f t="shared" ref="E120:R120" si="297">MIN(E119,35)</f>
        <v>0</v>
      </c>
      <c r="F120" s="19">
        <f t="shared" si="297"/>
        <v>0</v>
      </c>
      <c r="G120" s="19">
        <f t="shared" si="297"/>
        <v>0</v>
      </c>
      <c r="H120" s="19">
        <f t="shared" si="297"/>
        <v>0</v>
      </c>
      <c r="I120" s="19">
        <f t="shared" si="297"/>
        <v>0</v>
      </c>
      <c r="J120" s="19">
        <f t="shared" si="297"/>
        <v>0</v>
      </c>
      <c r="K120" s="19">
        <f t="shared" si="297"/>
        <v>0</v>
      </c>
      <c r="L120" s="19">
        <f t="shared" si="297"/>
        <v>0</v>
      </c>
      <c r="M120" s="19">
        <f t="shared" si="297"/>
        <v>0</v>
      </c>
      <c r="N120" s="19">
        <f t="shared" si="297"/>
        <v>0</v>
      </c>
      <c r="O120" s="19">
        <f t="shared" si="297"/>
        <v>0</v>
      </c>
      <c r="P120" s="19">
        <f t="shared" si="297"/>
        <v>0</v>
      </c>
      <c r="Q120" s="19">
        <f t="shared" si="297"/>
        <v>0</v>
      </c>
      <c r="R120" s="19">
        <f t="shared" si="297"/>
        <v>0</v>
      </c>
      <c r="S120" s="27"/>
    </row>
    <row r="121" spans="1:19" x14ac:dyDescent="0.25">
      <c r="A121" s="25">
        <f>IF(ISNUMBER(Tablo[[#This Row],[JOUR]]),DATE(YEAR(Tablo[[#This Row],[JOUR]]),MONTH(Tablo[[#This Row],[JOUR]])+1,0),A120)</f>
        <v>42794</v>
      </c>
      <c r="B121" s="58">
        <f>IF(ISNUMBER(Tablo[[#This Row],[JOUR]]),INT(MOD(INT((Tablo[[#This Row],[JOUR]]-2)/7)+3/5,52+5/28))+1,B120)</f>
        <v>6</v>
      </c>
      <c r="C121" s="61" t="s">
        <v>19</v>
      </c>
      <c r="D121" s="19">
        <f>D119-D120</f>
        <v>0</v>
      </c>
      <c r="E121" s="19">
        <f t="shared" ref="E121:R121" si="298">E119-E120</f>
        <v>0</v>
      </c>
      <c r="F121" s="19">
        <f t="shared" si="298"/>
        <v>0</v>
      </c>
      <c r="G121" s="19">
        <f t="shared" si="298"/>
        <v>0</v>
      </c>
      <c r="H121" s="19">
        <f t="shared" si="298"/>
        <v>0</v>
      </c>
      <c r="I121" s="19">
        <f t="shared" si="298"/>
        <v>0</v>
      </c>
      <c r="J121" s="19">
        <f t="shared" si="298"/>
        <v>0</v>
      </c>
      <c r="K121" s="19">
        <f t="shared" si="298"/>
        <v>0</v>
      </c>
      <c r="L121" s="19">
        <f t="shared" si="298"/>
        <v>0</v>
      </c>
      <c r="M121" s="19">
        <f t="shared" si="298"/>
        <v>0</v>
      </c>
      <c r="N121" s="19">
        <f t="shared" si="298"/>
        <v>0</v>
      </c>
      <c r="O121" s="19">
        <f t="shared" si="298"/>
        <v>0</v>
      </c>
      <c r="P121" s="19">
        <f t="shared" si="298"/>
        <v>0</v>
      </c>
      <c r="Q121" s="19">
        <f t="shared" si="298"/>
        <v>0</v>
      </c>
      <c r="R121" s="19">
        <f t="shared" si="298"/>
        <v>0</v>
      </c>
      <c r="S121" s="27"/>
    </row>
  </sheetData>
  <conditionalFormatting sqref="C1:C46 C122:C1048576">
    <cfRule type="expression" dxfId="159" priority="154">
      <formula>COUNTIF(JF,C1)</formula>
    </cfRule>
  </conditionalFormatting>
  <conditionalFormatting sqref="C47:C49">
    <cfRule type="expression" dxfId="158" priority="151">
      <formula>COUNTIF(JF,C47)</formula>
    </cfRule>
  </conditionalFormatting>
  <conditionalFormatting sqref="C50:C54">
    <cfRule type="expression" dxfId="157" priority="148">
      <formula>COUNTIF(JF,C50)</formula>
    </cfRule>
  </conditionalFormatting>
  <conditionalFormatting sqref="C55:C57">
    <cfRule type="expression" dxfId="156" priority="120">
      <formula>COUNTIF(JF,C55)</formula>
    </cfRule>
  </conditionalFormatting>
  <conditionalFormatting sqref="D2:Q57">
    <cfRule type="cellIs" dxfId="155" priority="113" operator="equal">
      <formula>"ABS"</formula>
    </cfRule>
    <cfRule type="cellIs" dxfId="154" priority="114" operator="equal">
      <formula>"CON"</formula>
    </cfRule>
    <cfRule type="cellIs" dxfId="153" priority="115" operator="equal">
      <formula>"MAL"</formula>
    </cfRule>
  </conditionalFormatting>
  <conditionalFormatting sqref="C58:C62">
    <cfRule type="expression" dxfId="152" priority="110">
      <formula>COUNTIF(JF,C58)</formula>
    </cfRule>
  </conditionalFormatting>
  <conditionalFormatting sqref="C63:C65">
    <cfRule type="expression" dxfId="151" priority="109">
      <formula>COUNTIF(JF,C63)</formula>
    </cfRule>
  </conditionalFormatting>
  <conditionalFormatting sqref="D58:Q65">
    <cfRule type="cellIs" dxfId="150" priority="106" operator="equal">
      <formula>"ABS"</formula>
    </cfRule>
    <cfRule type="cellIs" dxfId="149" priority="107" operator="equal">
      <formula>"CON"</formula>
    </cfRule>
    <cfRule type="cellIs" dxfId="148" priority="108" operator="equal">
      <formula>"MAL"</formula>
    </cfRule>
  </conditionalFormatting>
  <conditionalFormatting sqref="C66:C70">
    <cfRule type="expression" dxfId="147" priority="103">
      <formula>COUNTIF(JF,C66)</formula>
    </cfRule>
  </conditionalFormatting>
  <conditionalFormatting sqref="C71:C73">
    <cfRule type="expression" dxfId="146" priority="102">
      <formula>COUNTIF(JF,C71)</formula>
    </cfRule>
  </conditionalFormatting>
  <conditionalFormatting sqref="D66:Q73">
    <cfRule type="cellIs" dxfId="145" priority="99" operator="equal">
      <formula>"ABS"</formula>
    </cfRule>
    <cfRule type="cellIs" dxfId="144" priority="100" operator="equal">
      <formula>"CON"</formula>
    </cfRule>
    <cfRule type="cellIs" dxfId="143" priority="101" operator="equal">
      <formula>"MAL"</formula>
    </cfRule>
  </conditionalFormatting>
  <conditionalFormatting sqref="C74:C78">
    <cfRule type="expression" dxfId="142" priority="96">
      <formula>COUNTIF(JF,C74)</formula>
    </cfRule>
  </conditionalFormatting>
  <conditionalFormatting sqref="C79:C81">
    <cfRule type="expression" dxfId="141" priority="95">
      <formula>COUNTIF(JF,C79)</formula>
    </cfRule>
  </conditionalFormatting>
  <conditionalFormatting sqref="D74:Q81">
    <cfRule type="cellIs" dxfId="140" priority="92" operator="equal">
      <formula>"ABS"</formula>
    </cfRule>
    <cfRule type="cellIs" dxfId="139" priority="93" operator="equal">
      <formula>"CON"</formula>
    </cfRule>
    <cfRule type="cellIs" dxfId="138" priority="94" operator="equal">
      <formula>"MAL"</formula>
    </cfRule>
  </conditionalFormatting>
  <conditionalFormatting sqref="C82:C86">
    <cfRule type="expression" dxfId="137" priority="89">
      <formula>COUNTIF(JF,C82)</formula>
    </cfRule>
  </conditionalFormatting>
  <conditionalFormatting sqref="C87:C89">
    <cfRule type="expression" dxfId="136" priority="88">
      <formula>COUNTIF(JF,C87)</formula>
    </cfRule>
  </conditionalFormatting>
  <conditionalFormatting sqref="D82:Q89">
    <cfRule type="cellIs" dxfId="135" priority="85" operator="equal">
      <formula>"ABS"</formula>
    </cfRule>
    <cfRule type="cellIs" dxfId="134" priority="86" operator="equal">
      <formula>"CON"</formula>
    </cfRule>
    <cfRule type="cellIs" dxfId="133" priority="87" operator="equal">
      <formula>"MAL"</formula>
    </cfRule>
  </conditionalFormatting>
  <conditionalFormatting sqref="C90:C94">
    <cfRule type="expression" dxfId="132" priority="82">
      <formula>COUNTIF(JF,C90)</formula>
    </cfRule>
  </conditionalFormatting>
  <conditionalFormatting sqref="C95:C97">
    <cfRule type="expression" dxfId="131" priority="81">
      <formula>COUNTIF(JF,C95)</formula>
    </cfRule>
  </conditionalFormatting>
  <conditionalFormatting sqref="D90:Q97">
    <cfRule type="cellIs" dxfId="130" priority="78" operator="equal">
      <formula>"ABS"</formula>
    </cfRule>
    <cfRule type="cellIs" dxfId="129" priority="79" operator="equal">
      <formula>"CON"</formula>
    </cfRule>
    <cfRule type="cellIs" dxfId="128" priority="80" operator="equal">
      <formula>"MAL"</formula>
    </cfRule>
  </conditionalFormatting>
  <conditionalFormatting sqref="C98:C102">
    <cfRule type="expression" dxfId="127" priority="76">
      <formula>COUNTIF(JF,C98)</formula>
    </cfRule>
  </conditionalFormatting>
  <conditionalFormatting sqref="C103:C105">
    <cfRule type="expression" dxfId="126" priority="75">
      <formula>COUNTIF(JF,C103)</formula>
    </cfRule>
  </conditionalFormatting>
  <conditionalFormatting sqref="D98:Q105">
    <cfRule type="cellIs" dxfId="125" priority="72" operator="equal">
      <formula>"ABS"</formula>
    </cfRule>
    <cfRule type="cellIs" dxfId="124" priority="73" operator="equal">
      <formula>"CON"</formula>
    </cfRule>
    <cfRule type="cellIs" dxfId="123" priority="74" operator="equal">
      <formula>"MAL"</formula>
    </cfRule>
  </conditionalFormatting>
  <conditionalFormatting sqref="C106:C110">
    <cfRule type="expression" dxfId="122" priority="70">
      <formula>COUNTIF(JF,C106)</formula>
    </cfRule>
  </conditionalFormatting>
  <conditionalFormatting sqref="C111:C113">
    <cfRule type="expression" dxfId="121" priority="69">
      <formula>COUNTIF(JF,C111)</formula>
    </cfRule>
  </conditionalFormatting>
  <conditionalFormatting sqref="D106:Q113">
    <cfRule type="cellIs" dxfId="120" priority="66" operator="equal">
      <formula>"ABS"</formula>
    </cfRule>
    <cfRule type="cellIs" dxfId="119" priority="67" operator="equal">
      <formula>"CON"</formula>
    </cfRule>
    <cfRule type="cellIs" dxfId="118" priority="68" operator="equal">
      <formula>"MAL"</formula>
    </cfRule>
  </conditionalFormatting>
  <conditionalFormatting sqref="C114:C118">
    <cfRule type="expression" dxfId="30" priority="5">
      <formula>COUNTIF(JF,C114)</formula>
    </cfRule>
  </conditionalFormatting>
  <conditionalFormatting sqref="C119:C121">
    <cfRule type="expression" dxfId="28" priority="4">
      <formula>COUNTIF(JF,C119)</formula>
    </cfRule>
  </conditionalFormatting>
  <conditionalFormatting sqref="D114:Q121">
    <cfRule type="cellIs" dxfId="26" priority="1" operator="equal">
      <formula>"ABS"</formula>
    </cfRule>
    <cfRule type="cellIs" dxfId="25" priority="2" operator="equal">
      <formula>"CON"</formula>
    </cfRule>
    <cfRule type="cellIs" dxfId="24" priority="3" operator="equal">
      <formula>"MAL"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6"/>
  <sheetViews>
    <sheetView showZeros="0" zoomScale="90" zoomScaleNormal="90" workbookViewId="0">
      <pane xSplit="3" ySplit="2" topLeftCell="D63" activePane="bottomRight" state="frozen"/>
      <selection pane="topRight" activeCell="D1" sqref="D1"/>
      <selection pane="bottomLeft" activeCell="A3" sqref="A3"/>
      <selection pane="bottomRight"/>
    </sheetView>
  </sheetViews>
  <sheetFormatPr baseColWidth="10" defaultColWidth="8.81640625" defaultRowHeight="12.5" x14ac:dyDescent="0.25"/>
  <cols>
    <col min="1" max="1" width="9.90625" style="38" bestFit="1" customWidth="1"/>
    <col min="2" max="2" width="12.7265625" style="38" bestFit="1" customWidth="1"/>
    <col min="3" max="3" width="6.453125" style="38" bestFit="1" customWidth="1"/>
    <col min="4" max="18" width="10.1796875" style="38" customWidth="1"/>
    <col min="19" max="16384" width="8.81640625" style="38"/>
  </cols>
  <sheetData>
    <row r="1" spans="1:18" x14ac:dyDescent="0.25">
      <c r="A1" s="48">
        <v>2016</v>
      </c>
      <c r="D1" s="47">
        <f>MATCH(D2,Tablo[#Headers],0)-3</f>
        <v>1</v>
      </c>
      <c r="E1" s="47">
        <f>MATCH(E2,Tablo[#Headers],0)-3</f>
        <v>2</v>
      </c>
      <c r="F1" s="47">
        <f>MATCH(F2,Tablo[#Headers],0)-3</f>
        <v>3</v>
      </c>
      <c r="G1" s="47">
        <f>MATCH(G2,Tablo[#Headers],0)-3</f>
        <v>4</v>
      </c>
      <c r="H1" s="47">
        <f>MATCH(H2,Tablo[#Headers],0)-3</f>
        <v>5</v>
      </c>
      <c r="I1" s="47">
        <f>MATCH(I2,Tablo[#Headers],0)-3</f>
        <v>6</v>
      </c>
      <c r="J1" s="47">
        <f>MATCH(J2,Tablo[#Headers],0)-3</f>
        <v>7</v>
      </c>
      <c r="K1" s="47">
        <f>MATCH(K2,Tablo[#Headers],0)-3</f>
        <v>8</v>
      </c>
      <c r="L1" s="47">
        <f>MATCH(L2,Tablo[#Headers],0)-3</f>
        <v>9</v>
      </c>
      <c r="M1" s="47">
        <f>MATCH(M2,Tablo[#Headers],0)-3</f>
        <v>10</v>
      </c>
      <c r="N1" s="47">
        <f>MATCH(N2,Tablo[#Headers],0)-3</f>
        <v>11</v>
      </c>
      <c r="O1" s="47">
        <f>MATCH(O2,Tablo[#Headers],0)-3</f>
        <v>12</v>
      </c>
      <c r="P1" s="47">
        <f>MATCH(P2,Tablo[#Headers],0)-3</f>
        <v>13</v>
      </c>
      <c r="Q1" s="47">
        <f>MATCH(Q2,Tablo[#Headers],0)-3</f>
        <v>14</v>
      </c>
      <c r="R1" s="47">
        <f>MATCH(R2,Tablo[#Headers],0)-3</f>
        <v>15</v>
      </c>
    </row>
    <row r="2" spans="1:18" s="39" customFormat="1" ht="13.5" thickBot="1" x14ac:dyDescent="0.35">
      <c r="A2" s="39" t="s">
        <v>41</v>
      </c>
      <c r="B2" s="39" t="s">
        <v>17</v>
      </c>
      <c r="D2" s="49" t="s">
        <v>1</v>
      </c>
      <c r="E2" s="50" t="s">
        <v>0</v>
      </c>
      <c r="F2" s="50" t="s">
        <v>2</v>
      </c>
      <c r="G2" s="50" t="s">
        <v>3</v>
      </c>
      <c r="H2" s="50" t="s">
        <v>4</v>
      </c>
      <c r="I2" s="50" t="s">
        <v>5</v>
      </c>
      <c r="J2" s="50" t="s">
        <v>6</v>
      </c>
      <c r="K2" s="50" t="s">
        <v>7</v>
      </c>
      <c r="L2" s="50" t="s">
        <v>8</v>
      </c>
      <c r="M2" s="50" t="s">
        <v>9</v>
      </c>
      <c r="N2" s="50" t="s">
        <v>10</v>
      </c>
      <c r="O2" s="50" t="s">
        <v>11</v>
      </c>
      <c r="P2" s="50" t="s">
        <v>12</v>
      </c>
      <c r="Q2" s="50" t="s">
        <v>13</v>
      </c>
      <c r="R2" s="50" t="s">
        <v>14</v>
      </c>
    </row>
    <row r="3" spans="1:18" s="34" customFormat="1" ht="13" x14ac:dyDescent="0.3">
      <c r="A3" s="33">
        <f>DATE(A1,2,0)</f>
        <v>42400</v>
      </c>
      <c r="B3" s="34" t="s">
        <v>18</v>
      </c>
      <c r="C3" s="34" t="s">
        <v>42</v>
      </c>
      <c r="D3" s="45">
        <f ca="1">SUMPRODUCT((Tablo[Mois]=$A3)*(ISNUMBER(Tablo[JOUR])),(OFFSET(Tablo[JOUR],0,D$1)))</f>
        <v>0</v>
      </c>
      <c r="E3" s="45">
        <f ca="1">SUMPRODUCT((Tablo[Mois]=$A3)*(ISNUMBER(Tablo[JOUR])),(OFFSET(Tablo[JOUR],0,E$1)))</f>
        <v>0</v>
      </c>
      <c r="F3" s="45">
        <f ca="1">SUMPRODUCT((Tablo[Mois]=$A3)*(ISNUMBER(Tablo[JOUR])),(OFFSET(Tablo[JOUR],0,F$1)))</f>
        <v>0</v>
      </c>
      <c r="G3" s="45">
        <f ca="1">SUMPRODUCT((Tablo[Mois]=$A3)*(ISNUMBER(Tablo[JOUR])),(OFFSET(Tablo[JOUR],0,G$1)))</f>
        <v>0</v>
      </c>
      <c r="H3" s="45">
        <f ca="1">SUMPRODUCT((Tablo[Mois]=$A3)*(ISNUMBER(Tablo[JOUR])),(OFFSET(Tablo[JOUR],0,H$1)))</f>
        <v>0</v>
      </c>
      <c r="I3" s="45">
        <f ca="1">SUMPRODUCT((Tablo[Mois]=$A3)*(ISNUMBER(Tablo[JOUR])),(OFFSET(Tablo[JOUR],0,I$1)))</f>
        <v>0</v>
      </c>
      <c r="J3" s="45">
        <f ca="1">SUMPRODUCT((Tablo[Mois]=$A3)*(ISNUMBER(Tablo[JOUR])),(OFFSET(Tablo[JOUR],0,J$1)))</f>
        <v>0</v>
      </c>
      <c r="K3" s="45">
        <f ca="1">SUMPRODUCT((Tablo[Mois]=$A3)*(ISNUMBER(Tablo[JOUR])),(OFFSET(Tablo[JOUR],0,K$1)))</f>
        <v>0</v>
      </c>
      <c r="L3" s="45">
        <f ca="1">SUMPRODUCT((Tablo[Mois]=$A3)*(ISNUMBER(Tablo[JOUR])),(OFFSET(Tablo[JOUR],0,L$1)))</f>
        <v>0</v>
      </c>
      <c r="M3" s="45">
        <f ca="1">SUMPRODUCT((Tablo[Mois]=$A3)*(ISNUMBER(Tablo[JOUR])),(OFFSET(Tablo[JOUR],0,M$1)))</f>
        <v>0</v>
      </c>
      <c r="N3" s="45">
        <f ca="1">SUMPRODUCT((Tablo[Mois]=$A3)*(ISNUMBER(Tablo[JOUR])),(OFFSET(Tablo[JOUR],0,N$1)))</f>
        <v>0</v>
      </c>
      <c r="O3" s="45">
        <f ca="1">SUMPRODUCT((Tablo[Mois]=$A3)*(ISNUMBER(Tablo[JOUR])),(OFFSET(Tablo[JOUR],0,O$1)))</f>
        <v>0</v>
      </c>
      <c r="P3" s="45">
        <f ca="1">SUMPRODUCT((Tablo[Mois]=$A3)*(ISNUMBER(Tablo[JOUR])),(OFFSET(Tablo[JOUR],0,P$1)))</f>
        <v>0</v>
      </c>
      <c r="Q3" s="45">
        <f ca="1">SUMPRODUCT((Tablo[Mois]=$A3)*(ISNUMBER(Tablo[JOUR])),(OFFSET(Tablo[JOUR],0,Q$1)))</f>
        <v>0</v>
      </c>
      <c r="R3" s="45">
        <f ca="1">SUMPRODUCT((Tablo[Mois]=$A3)*(ISNUMBER(Tablo[JOUR])),(OFFSET(Tablo[JOUR],0,R$1)))</f>
        <v>0</v>
      </c>
    </row>
    <row r="4" spans="1:18" ht="13" x14ac:dyDescent="0.3">
      <c r="A4" s="43"/>
      <c r="B4" s="38" t="s">
        <v>19</v>
      </c>
      <c r="C4" s="38" t="s">
        <v>42</v>
      </c>
      <c r="D4" s="46">
        <f ca="1">SUMPRODUCT((Tablo[Mois]=$A3)*(Tablo[JOUR]="HEURES SUP"),(OFFSET(Tablo[JOUR],0,D$1)))</f>
        <v>0</v>
      </c>
      <c r="E4" s="46">
        <f ca="1">SUMPRODUCT((Tablo[Mois]=$A3)*(Tablo[JOUR]="HEURES SUP"),(OFFSET(Tablo[JOUR],0,E$1)))</f>
        <v>0</v>
      </c>
      <c r="F4" s="46">
        <f ca="1">SUMPRODUCT((Tablo[Mois]=$A3)*(Tablo[JOUR]="HEURES SUP"),(OFFSET(Tablo[JOUR],0,F$1)))</f>
        <v>0</v>
      </c>
      <c r="G4" s="46">
        <f ca="1">SUMPRODUCT((Tablo[Mois]=$A3)*(Tablo[JOUR]="HEURES SUP"),(OFFSET(Tablo[JOUR],0,G$1)))</f>
        <v>0</v>
      </c>
      <c r="H4" s="46">
        <f ca="1">SUMPRODUCT((Tablo[Mois]=$A3)*(Tablo[JOUR]="HEURES SUP"),(OFFSET(Tablo[JOUR],0,H$1)))</f>
        <v>0</v>
      </c>
      <c r="I4" s="46">
        <f ca="1">SUMPRODUCT((Tablo[Mois]=$A3)*(Tablo[JOUR]="HEURES SUP"),(OFFSET(Tablo[JOUR],0,I$1)))</f>
        <v>0</v>
      </c>
      <c r="J4" s="46">
        <f ca="1">SUMPRODUCT((Tablo[Mois]=$A3)*(Tablo[JOUR]="HEURES SUP"),(OFFSET(Tablo[JOUR],0,J$1)))</f>
        <v>0</v>
      </c>
      <c r="K4" s="46">
        <f ca="1">SUMPRODUCT((Tablo[Mois]=$A3)*(Tablo[JOUR]="HEURES SUP"),(OFFSET(Tablo[JOUR],0,K$1)))</f>
        <v>0</v>
      </c>
      <c r="L4" s="46">
        <f ca="1">SUMPRODUCT((Tablo[Mois]=$A3)*(Tablo[JOUR]="HEURES SUP"),(OFFSET(Tablo[JOUR],0,L$1)))</f>
        <v>0</v>
      </c>
      <c r="M4" s="46">
        <f ca="1">SUMPRODUCT((Tablo[Mois]=$A3)*(Tablo[JOUR]="HEURES SUP"),(OFFSET(Tablo[JOUR],0,M$1)))</f>
        <v>0</v>
      </c>
      <c r="N4" s="46">
        <f ca="1">SUMPRODUCT((Tablo[Mois]=$A3)*(Tablo[JOUR]="HEURES SUP"),(OFFSET(Tablo[JOUR],0,N$1)))</f>
        <v>0</v>
      </c>
      <c r="O4" s="46">
        <f ca="1">SUMPRODUCT((Tablo[Mois]=$A3)*(Tablo[JOUR]="HEURES SUP"),(OFFSET(Tablo[JOUR],0,O$1)))</f>
        <v>0</v>
      </c>
      <c r="P4" s="46">
        <f ca="1">SUMPRODUCT((Tablo[Mois]=$A3)*(Tablo[JOUR]="HEURES SUP"),(OFFSET(Tablo[JOUR],0,P$1)))</f>
        <v>0</v>
      </c>
      <c r="Q4" s="46">
        <f ca="1">SUMPRODUCT((Tablo[Mois]=$A3)*(Tablo[JOUR]="HEURES SUP"),(OFFSET(Tablo[JOUR],0,Q$1)))</f>
        <v>0</v>
      </c>
      <c r="R4" s="46">
        <f ca="1">SUMPRODUCT((Tablo[Mois]=$A3)*(Tablo[JOUR]="HEURES SUP"),(OFFSET(Tablo[JOUR],0,R$1)))</f>
        <v>0</v>
      </c>
    </row>
    <row r="5" spans="1:18" s="52" customFormat="1" x14ac:dyDescent="0.25">
      <c r="A5" s="51"/>
      <c r="B5" s="52" t="s">
        <v>44</v>
      </c>
      <c r="C5" s="53" t="s">
        <v>43</v>
      </c>
      <c r="D5" s="52">
        <f ca="1">SUMPRODUCT((Tablo[Mois]=$A3)*(ISNUMBER(Tablo[JOUR]))*(OFFSET(Tablo[JOUR],0,D$1)&lt;7)*(OFFSET(Tablo[JOUR],0,D$1)&lt;&gt;""))</f>
        <v>0</v>
      </c>
      <c r="E5" s="52">
        <f ca="1">SUMPRODUCT((Tablo[Mois]=$A3)*(ISNUMBER(Tablo[JOUR]))*(OFFSET(Tablo[JOUR],0,E$1)&lt;7)*(OFFSET(Tablo[JOUR],0,E$1)&lt;&gt;""))</f>
        <v>0</v>
      </c>
      <c r="F5" s="52">
        <f ca="1">SUMPRODUCT((Tablo[Mois]=$A3)*(ISNUMBER(Tablo[JOUR]))*(OFFSET(Tablo[JOUR],0,F$1)&lt;7)*(OFFSET(Tablo[JOUR],0,F$1)&lt;&gt;""))</f>
        <v>0</v>
      </c>
      <c r="G5" s="52">
        <f ca="1">SUMPRODUCT((Tablo[Mois]=$A3)*(ISNUMBER(Tablo[JOUR]))*(OFFSET(Tablo[JOUR],0,G$1)&lt;7)*(OFFSET(Tablo[JOUR],0,G$1)&lt;&gt;""))</f>
        <v>0</v>
      </c>
      <c r="H5" s="52">
        <f ca="1">SUMPRODUCT((Tablo[Mois]=$A3)*(ISNUMBER(Tablo[JOUR]))*(OFFSET(Tablo[JOUR],0,H$1)&lt;7)*(OFFSET(Tablo[JOUR],0,H$1)&lt;&gt;""))</f>
        <v>0</v>
      </c>
      <c r="I5" s="52">
        <f ca="1">SUMPRODUCT((Tablo[Mois]=$A3)*(ISNUMBER(Tablo[JOUR]))*(OFFSET(Tablo[JOUR],0,I$1)&lt;7)*(OFFSET(Tablo[JOUR],0,I$1)&lt;&gt;""))</f>
        <v>0</v>
      </c>
      <c r="J5" s="52">
        <f ca="1">SUMPRODUCT((Tablo[Mois]=$A3)*(ISNUMBER(Tablo[JOUR]))*(OFFSET(Tablo[JOUR],0,J$1)&lt;7)*(OFFSET(Tablo[JOUR],0,J$1)&lt;&gt;""))</f>
        <v>0</v>
      </c>
      <c r="K5" s="52">
        <f ca="1">SUMPRODUCT((Tablo[Mois]=$A3)*(ISNUMBER(Tablo[JOUR]))*(OFFSET(Tablo[JOUR],0,K$1)&lt;7)*(OFFSET(Tablo[JOUR],0,K$1)&lt;&gt;""))</f>
        <v>0</v>
      </c>
      <c r="L5" s="52">
        <f ca="1">SUMPRODUCT((Tablo[Mois]=$A3)*(ISNUMBER(Tablo[JOUR]))*(OFFSET(Tablo[JOUR],0,L$1)&lt;7)*(OFFSET(Tablo[JOUR],0,L$1)&lt;&gt;""))</f>
        <v>0</v>
      </c>
      <c r="M5" s="52">
        <f ca="1">SUMPRODUCT((Tablo[Mois]=$A3)*(ISNUMBER(Tablo[JOUR]))*(OFFSET(Tablo[JOUR],0,M$1)&lt;7)*(OFFSET(Tablo[JOUR],0,M$1)&lt;&gt;""))</f>
        <v>0</v>
      </c>
      <c r="N5" s="52">
        <f ca="1">SUMPRODUCT((Tablo[Mois]=$A3)*(ISNUMBER(Tablo[JOUR]))*(OFFSET(Tablo[JOUR],0,N$1)&lt;7)*(OFFSET(Tablo[JOUR],0,N$1)&lt;&gt;""))</f>
        <v>0</v>
      </c>
      <c r="O5" s="52">
        <f ca="1">SUMPRODUCT((Tablo[Mois]=$A3)*(ISNUMBER(Tablo[JOUR]))*(OFFSET(Tablo[JOUR],0,O$1)&lt;7)*(OFFSET(Tablo[JOUR],0,O$1)&lt;&gt;""))</f>
        <v>0</v>
      </c>
      <c r="P5" s="52">
        <f ca="1">SUMPRODUCT((Tablo[Mois]=$A3)*(ISNUMBER(Tablo[JOUR]))*(OFFSET(Tablo[JOUR],0,P$1)&lt;7)*(OFFSET(Tablo[JOUR],0,P$1)&lt;&gt;""))</f>
        <v>0</v>
      </c>
      <c r="Q5" s="52">
        <f ca="1">SUMPRODUCT((Tablo[Mois]=$A3)*(ISNUMBER(Tablo[JOUR]))*(OFFSET(Tablo[JOUR],0,Q$1)&lt;7)*(OFFSET(Tablo[JOUR],0,Q$1)&lt;&gt;""))</f>
        <v>0</v>
      </c>
      <c r="R5" s="52">
        <f ca="1">SUMPRODUCT((Tablo[Mois]=$A3)*(ISNUMBER(Tablo[JOUR]))*(OFFSET(Tablo[JOUR],0,R$1)&lt;7)*(OFFSET(Tablo[JOUR],0,R$1)&lt;&gt;""))</f>
        <v>0</v>
      </c>
    </row>
    <row r="6" spans="1:18" x14ac:dyDescent="0.25">
      <c r="A6" s="43"/>
      <c r="B6" s="40" t="s">
        <v>20</v>
      </c>
      <c r="C6" s="38" t="s">
        <v>43</v>
      </c>
      <c r="D6" s="38">
        <f>SUMPRODUCT((Tablo[Mois]=$A3)*(COUNTIF(JF,Tablo[JOUR])))</f>
        <v>0</v>
      </c>
      <c r="E6" s="38">
        <f>SUMPRODUCT((Tablo[Mois]=$A3)*(COUNTIF(JF,Tablo[JOUR])))</f>
        <v>0</v>
      </c>
      <c r="F6" s="38">
        <f>SUMPRODUCT((Tablo[Mois]=$A3)*(COUNTIF(JF,Tablo[JOUR])))</f>
        <v>0</v>
      </c>
      <c r="G6" s="38">
        <f>SUMPRODUCT((Tablo[Mois]=$A3)*(COUNTIF(JF,Tablo[JOUR])))</f>
        <v>0</v>
      </c>
      <c r="H6" s="38">
        <f>SUMPRODUCT((Tablo[Mois]=$A3)*(COUNTIF(JF,Tablo[JOUR])))</f>
        <v>0</v>
      </c>
      <c r="I6" s="38">
        <f>SUMPRODUCT((Tablo[Mois]=$A3)*(COUNTIF(JF,Tablo[JOUR])))</f>
        <v>0</v>
      </c>
      <c r="J6" s="38">
        <f>SUMPRODUCT((Tablo[Mois]=$A3)*(COUNTIF(JF,Tablo[JOUR])))</f>
        <v>0</v>
      </c>
      <c r="K6" s="38">
        <f>SUMPRODUCT((Tablo[Mois]=$A3)*(COUNTIF(JF,Tablo[JOUR])))</f>
        <v>0</v>
      </c>
      <c r="L6" s="38">
        <f>SUMPRODUCT((Tablo[Mois]=$A3)*(COUNTIF(JF,Tablo[JOUR])))</f>
        <v>0</v>
      </c>
      <c r="M6" s="38">
        <f>SUMPRODUCT((Tablo[Mois]=$A3)*(COUNTIF(JF,Tablo[JOUR])))</f>
        <v>0</v>
      </c>
      <c r="N6" s="38">
        <f>SUMPRODUCT((Tablo[Mois]=$A3)*(COUNTIF(JF,Tablo[JOUR])))</f>
        <v>0</v>
      </c>
      <c r="O6" s="38">
        <f>SUMPRODUCT((Tablo[Mois]=$A3)*(COUNTIF(JF,Tablo[JOUR])))</f>
        <v>0</v>
      </c>
      <c r="P6" s="38">
        <f>SUMPRODUCT((Tablo[Mois]=$A3)*(COUNTIF(JF,Tablo[JOUR])))</f>
        <v>0</v>
      </c>
      <c r="Q6" s="38">
        <f>SUMPRODUCT((Tablo[Mois]=$A3)*(COUNTIF(JF,Tablo[JOUR])))</f>
        <v>0</v>
      </c>
      <c r="R6" s="38">
        <f>SUMPRODUCT((Tablo[Mois]=$A3)*(COUNTIF(JF,Tablo[JOUR])))</f>
        <v>0</v>
      </c>
    </row>
    <row r="7" spans="1:18" x14ac:dyDescent="0.25">
      <c r="A7" s="43"/>
      <c r="B7" s="41" t="s">
        <v>39</v>
      </c>
      <c r="C7" s="38" t="s">
        <v>43</v>
      </c>
      <c r="D7" s="38">
        <f ca="1">SUMPRODUCT((Tablo[Mois]=$A3)*(OFFSET(Tablo[JOUR],0,D$1)=$B7))</f>
        <v>0</v>
      </c>
      <c r="E7" s="38">
        <f ca="1">SUMPRODUCT((Tablo[Mois]=$A3)*(OFFSET(Tablo[JOUR],0,E$1)=$B7))</f>
        <v>0</v>
      </c>
      <c r="F7" s="38">
        <f ca="1">SUMPRODUCT((Tablo[Mois]=$A3)*(OFFSET(Tablo[JOUR],0,F$1)=$B7))</f>
        <v>0</v>
      </c>
      <c r="G7" s="38">
        <f ca="1">SUMPRODUCT((Tablo[Mois]=$A3)*(OFFSET(Tablo[JOUR],0,G$1)=$B7))</f>
        <v>0</v>
      </c>
      <c r="H7" s="38">
        <f ca="1">SUMPRODUCT((Tablo[Mois]=$A3)*(OFFSET(Tablo[JOUR],0,H$1)=$B7))</f>
        <v>0</v>
      </c>
      <c r="I7" s="38">
        <f ca="1">SUMPRODUCT((Tablo[Mois]=$A3)*(OFFSET(Tablo[JOUR],0,I$1)=$B7))</f>
        <v>0</v>
      </c>
      <c r="J7" s="38">
        <f ca="1">SUMPRODUCT((Tablo[Mois]=$A3)*(OFFSET(Tablo[JOUR],0,J$1)=$B7))</f>
        <v>0</v>
      </c>
      <c r="K7" s="38">
        <f ca="1">SUMPRODUCT((Tablo[Mois]=$A3)*(OFFSET(Tablo[JOUR],0,K$1)=$B7))</f>
        <v>0</v>
      </c>
      <c r="L7" s="38">
        <f ca="1">SUMPRODUCT((Tablo[Mois]=$A3)*(OFFSET(Tablo[JOUR],0,L$1)=$B7))</f>
        <v>0</v>
      </c>
      <c r="M7" s="38">
        <f ca="1">SUMPRODUCT((Tablo[Mois]=$A3)*(OFFSET(Tablo[JOUR],0,M$1)=$B7))</f>
        <v>0</v>
      </c>
      <c r="N7" s="38">
        <f ca="1">SUMPRODUCT((Tablo[Mois]=$A3)*(OFFSET(Tablo[JOUR],0,N$1)=$B7))</f>
        <v>0</v>
      </c>
      <c r="O7" s="38">
        <f ca="1">SUMPRODUCT((Tablo[Mois]=$A3)*(OFFSET(Tablo[JOUR],0,O$1)=$B7))</f>
        <v>0</v>
      </c>
      <c r="P7" s="38">
        <f ca="1">SUMPRODUCT((Tablo[Mois]=$A3)*(OFFSET(Tablo[JOUR],0,P$1)=$B7))</f>
        <v>0</v>
      </c>
      <c r="Q7" s="38">
        <f ca="1">SUMPRODUCT((Tablo[Mois]=$A3)*(OFFSET(Tablo[JOUR],0,Q$1)=$B7))</f>
        <v>0</v>
      </c>
      <c r="R7" s="38">
        <f ca="1">SUMPRODUCT((Tablo[Mois]=$A3)*(OFFSET(Tablo[JOUR],0,R$1)=$B7))</f>
        <v>0</v>
      </c>
    </row>
    <row r="8" spans="1:18" x14ac:dyDescent="0.25">
      <c r="A8" s="43"/>
      <c r="B8" s="42" t="s">
        <v>38</v>
      </c>
      <c r="C8" s="38" t="s">
        <v>43</v>
      </c>
      <c r="D8" s="38">
        <f ca="1">SUMPRODUCT((Tablo[Mois]=$A3)*(OFFSET(Tablo[JOUR],0,D$1)=$B8))</f>
        <v>0</v>
      </c>
      <c r="E8" s="38">
        <f ca="1">SUMPRODUCT((Tablo[Mois]=$A3)*(OFFSET(Tablo[JOUR],0,E$1)=$B8))</f>
        <v>0</v>
      </c>
      <c r="F8" s="38">
        <f ca="1">SUMPRODUCT((Tablo[Mois]=$A3)*(OFFSET(Tablo[JOUR],0,F$1)=$B8))</f>
        <v>0</v>
      </c>
      <c r="G8" s="38">
        <f ca="1">SUMPRODUCT((Tablo[Mois]=$A3)*(OFFSET(Tablo[JOUR],0,G$1)=$B8))</f>
        <v>0</v>
      </c>
      <c r="H8" s="38">
        <f ca="1">SUMPRODUCT((Tablo[Mois]=$A3)*(OFFSET(Tablo[JOUR],0,H$1)=$B8))</f>
        <v>0</v>
      </c>
      <c r="I8" s="38">
        <f ca="1">SUMPRODUCT((Tablo[Mois]=$A3)*(OFFSET(Tablo[JOUR],0,I$1)=$B8))</f>
        <v>0</v>
      </c>
      <c r="J8" s="38">
        <f ca="1">SUMPRODUCT((Tablo[Mois]=$A3)*(OFFSET(Tablo[JOUR],0,J$1)=$B8))</f>
        <v>0</v>
      </c>
      <c r="K8" s="38">
        <f ca="1">SUMPRODUCT((Tablo[Mois]=$A3)*(OFFSET(Tablo[JOUR],0,K$1)=$B8))</f>
        <v>0</v>
      </c>
      <c r="L8" s="38">
        <f ca="1">SUMPRODUCT((Tablo[Mois]=$A3)*(OFFSET(Tablo[JOUR],0,L$1)=$B8))</f>
        <v>0</v>
      </c>
      <c r="M8" s="38">
        <f ca="1">SUMPRODUCT((Tablo[Mois]=$A3)*(OFFSET(Tablo[JOUR],0,M$1)=$B8))</f>
        <v>0</v>
      </c>
      <c r="N8" s="38">
        <f ca="1">SUMPRODUCT((Tablo[Mois]=$A3)*(OFFSET(Tablo[JOUR],0,N$1)=$B8))</f>
        <v>0</v>
      </c>
      <c r="O8" s="38">
        <f ca="1">SUMPRODUCT((Tablo[Mois]=$A3)*(OFFSET(Tablo[JOUR],0,O$1)=$B8))</f>
        <v>0</v>
      </c>
      <c r="P8" s="38">
        <f ca="1">SUMPRODUCT((Tablo[Mois]=$A3)*(OFFSET(Tablo[JOUR],0,P$1)=$B8))</f>
        <v>0</v>
      </c>
      <c r="Q8" s="38">
        <f ca="1">SUMPRODUCT((Tablo[Mois]=$A3)*(OFFSET(Tablo[JOUR],0,Q$1)=$B8))</f>
        <v>0</v>
      </c>
      <c r="R8" s="38">
        <f ca="1">SUMPRODUCT((Tablo[Mois]=$A3)*(OFFSET(Tablo[JOUR],0,R$1)=$B8))</f>
        <v>0</v>
      </c>
    </row>
    <row r="9" spans="1:18" s="36" customFormat="1" ht="13" thickBot="1" x14ac:dyDescent="0.3">
      <c r="A9" s="35"/>
      <c r="B9" s="44" t="s">
        <v>37</v>
      </c>
      <c r="C9" s="36" t="s">
        <v>43</v>
      </c>
      <c r="D9" s="36">
        <f ca="1">SUMPRODUCT((Tablo[Mois]=$A3)*(OFFSET(Tablo[JOUR],0,D$1)=$B9))</f>
        <v>0</v>
      </c>
      <c r="E9" s="36">
        <f ca="1">SUMPRODUCT((Tablo[Mois]=$A3)*(OFFSET(Tablo[JOUR],0,E$1)=$B9))</f>
        <v>0</v>
      </c>
      <c r="F9" s="36">
        <f ca="1">SUMPRODUCT((Tablo[Mois]=$A3)*(OFFSET(Tablo[JOUR],0,F$1)=$B9))</f>
        <v>0</v>
      </c>
      <c r="G9" s="36">
        <f ca="1">SUMPRODUCT((Tablo[Mois]=$A3)*(OFFSET(Tablo[JOUR],0,G$1)=$B9))</f>
        <v>0</v>
      </c>
      <c r="H9" s="36">
        <f ca="1">SUMPRODUCT((Tablo[Mois]=$A3)*(OFFSET(Tablo[JOUR],0,H$1)=$B9))</f>
        <v>0</v>
      </c>
      <c r="I9" s="36">
        <f ca="1">SUMPRODUCT((Tablo[Mois]=$A3)*(OFFSET(Tablo[JOUR],0,I$1)=$B9))</f>
        <v>0</v>
      </c>
      <c r="J9" s="36">
        <f ca="1">SUMPRODUCT((Tablo[Mois]=$A3)*(OFFSET(Tablo[JOUR],0,J$1)=$B9))</f>
        <v>0</v>
      </c>
      <c r="K9" s="36">
        <f ca="1">SUMPRODUCT((Tablo[Mois]=$A3)*(OFFSET(Tablo[JOUR],0,K$1)=$B9))</f>
        <v>0</v>
      </c>
      <c r="L9" s="36">
        <f ca="1">SUMPRODUCT((Tablo[Mois]=$A3)*(OFFSET(Tablo[JOUR],0,L$1)=$B9))</f>
        <v>0</v>
      </c>
      <c r="M9" s="36">
        <f ca="1">SUMPRODUCT((Tablo[Mois]=$A3)*(OFFSET(Tablo[JOUR],0,M$1)=$B9))</f>
        <v>0</v>
      </c>
      <c r="N9" s="36">
        <f ca="1">SUMPRODUCT((Tablo[Mois]=$A3)*(OFFSET(Tablo[JOUR],0,N$1)=$B9))</f>
        <v>0</v>
      </c>
      <c r="O9" s="36">
        <f ca="1">SUMPRODUCT((Tablo[Mois]=$A3)*(OFFSET(Tablo[JOUR],0,O$1)=$B9))</f>
        <v>0</v>
      </c>
      <c r="P9" s="36">
        <f ca="1">SUMPRODUCT((Tablo[Mois]=$A3)*(OFFSET(Tablo[JOUR],0,P$1)=$B9))</f>
        <v>0</v>
      </c>
      <c r="Q9" s="36">
        <f ca="1">SUMPRODUCT((Tablo[Mois]=$A3)*(OFFSET(Tablo[JOUR],0,Q$1)=$B9))</f>
        <v>0</v>
      </c>
      <c r="R9" s="36">
        <f ca="1">SUMPRODUCT((Tablo[Mois]=$A3)*(OFFSET(Tablo[JOUR],0,R$1)=$B9))</f>
        <v>0</v>
      </c>
    </row>
    <row r="10" spans="1:18" s="34" customFormat="1" ht="13" x14ac:dyDescent="0.3">
      <c r="A10" s="37">
        <f>EOMONTH(A3+1,0)</f>
        <v>42429</v>
      </c>
      <c r="B10" s="34" t="s">
        <v>18</v>
      </c>
      <c r="C10" s="34" t="s">
        <v>42</v>
      </c>
      <c r="D10" s="45">
        <f ca="1">SUMPRODUCT((Tablo[Mois]=$A10)*(ISNUMBER(Tablo[JOUR])),(OFFSET(Tablo[JOUR],0,D$1)))</f>
        <v>0</v>
      </c>
      <c r="E10" s="45">
        <f ca="1">SUMPRODUCT((Tablo[Mois]=$A10)*(ISNUMBER(Tablo[JOUR])),(OFFSET(Tablo[JOUR],0,E$1)))</f>
        <v>0</v>
      </c>
      <c r="F10" s="45">
        <f ca="1">SUMPRODUCT((Tablo[Mois]=$A10)*(ISNUMBER(Tablo[JOUR])),(OFFSET(Tablo[JOUR],0,F$1)))</f>
        <v>0</v>
      </c>
      <c r="G10" s="45">
        <f ca="1">SUMPRODUCT((Tablo[Mois]=$A10)*(ISNUMBER(Tablo[JOUR])),(OFFSET(Tablo[JOUR],0,G$1)))</f>
        <v>0</v>
      </c>
      <c r="H10" s="45">
        <f ca="1">SUMPRODUCT((Tablo[Mois]=$A10)*(ISNUMBER(Tablo[JOUR])),(OFFSET(Tablo[JOUR],0,H$1)))</f>
        <v>0</v>
      </c>
      <c r="I10" s="45">
        <f ca="1">SUMPRODUCT((Tablo[Mois]=$A10)*(ISNUMBER(Tablo[JOUR])),(OFFSET(Tablo[JOUR],0,I$1)))</f>
        <v>0</v>
      </c>
      <c r="J10" s="45">
        <f ca="1">SUMPRODUCT((Tablo[Mois]=$A10)*(ISNUMBER(Tablo[JOUR])),(OFFSET(Tablo[JOUR],0,J$1)))</f>
        <v>0</v>
      </c>
      <c r="K10" s="45">
        <f ca="1">SUMPRODUCT((Tablo[Mois]=$A10)*(ISNUMBER(Tablo[JOUR])),(OFFSET(Tablo[JOUR],0,K$1)))</f>
        <v>0</v>
      </c>
      <c r="L10" s="45">
        <f ca="1">SUMPRODUCT((Tablo[Mois]=$A10)*(ISNUMBER(Tablo[JOUR])),(OFFSET(Tablo[JOUR],0,L$1)))</f>
        <v>0</v>
      </c>
      <c r="M10" s="45">
        <f ca="1">SUMPRODUCT((Tablo[Mois]=$A10)*(ISNUMBER(Tablo[JOUR])),(OFFSET(Tablo[JOUR],0,M$1)))</f>
        <v>0</v>
      </c>
      <c r="N10" s="45">
        <f ca="1">SUMPRODUCT((Tablo[Mois]=$A10)*(ISNUMBER(Tablo[JOUR])),(OFFSET(Tablo[JOUR],0,N$1)))</f>
        <v>0</v>
      </c>
      <c r="O10" s="45">
        <f ca="1">SUMPRODUCT((Tablo[Mois]=$A10)*(ISNUMBER(Tablo[JOUR])),(OFFSET(Tablo[JOUR],0,O$1)))</f>
        <v>0</v>
      </c>
      <c r="P10" s="45">
        <f ca="1">SUMPRODUCT((Tablo[Mois]=$A10)*(ISNUMBER(Tablo[JOUR])),(OFFSET(Tablo[JOUR],0,P$1)))</f>
        <v>0</v>
      </c>
      <c r="Q10" s="45">
        <f ca="1">SUMPRODUCT((Tablo[Mois]=$A10)*(ISNUMBER(Tablo[JOUR])),(OFFSET(Tablo[JOUR],0,Q$1)))</f>
        <v>0</v>
      </c>
      <c r="R10" s="45">
        <f ca="1">SUMPRODUCT((Tablo[Mois]=$A10)*(ISNUMBER(Tablo[JOUR])),(OFFSET(Tablo[JOUR],0,R$1)))</f>
        <v>0</v>
      </c>
    </row>
    <row r="11" spans="1:18" ht="13" x14ac:dyDescent="0.3">
      <c r="A11" s="43"/>
      <c r="B11" s="38" t="s">
        <v>19</v>
      </c>
      <c r="C11" s="38" t="s">
        <v>42</v>
      </c>
      <c r="D11" s="46">
        <f ca="1">SUMPRODUCT((Tablo[Mois]=$A10)*(Tablo[JOUR]="HEURES SUP"),(OFFSET(Tablo[JOUR],0,D$1)))</f>
        <v>0</v>
      </c>
      <c r="E11" s="46">
        <f ca="1">SUMPRODUCT((Tablo[Mois]=$A10)*(Tablo[JOUR]="HEURES SUP"),(OFFSET(Tablo[JOUR],0,E$1)))</f>
        <v>0</v>
      </c>
      <c r="F11" s="46">
        <f ca="1">SUMPRODUCT((Tablo[Mois]=$A10)*(Tablo[JOUR]="HEURES SUP"),(OFFSET(Tablo[JOUR],0,F$1)))</f>
        <v>0</v>
      </c>
      <c r="G11" s="46">
        <f ca="1">SUMPRODUCT((Tablo[Mois]=$A10)*(Tablo[JOUR]="HEURES SUP"),(OFFSET(Tablo[JOUR],0,G$1)))</f>
        <v>0</v>
      </c>
      <c r="H11" s="46">
        <f ca="1">SUMPRODUCT((Tablo[Mois]=$A10)*(Tablo[JOUR]="HEURES SUP"),(OFFSET(Tablo[JOUR],0,H$1)))</f>
        <v>0</v>
      </c>
      <c r="I11" s="46">
        <f ca="1">SUMPRODUCT((Tablo[Mois]=$A10)*(Tablo[JOUR]="HEURES SUP"),(OFFSET(Tablo[JOUR],0,I$1)))</f>
        <v>0</v>
      </c>
      <c r="J11" s="46">
        <f ca="1">SUMPRODUCT((Tablo[Mois]=$A10)*(Tablo[JOUR]="HEURES SUP"),(OFFSET(Tablo[JOUR],0,J$1)))</f>
        <v>0</v>
      </c>
      <c r="K11" s="46">
        <f ca="1">SUMPRODUCT((Tablo[Mois]=$A10)*(Tablo[JOUR]="HEURES SUP"),(OFFSET(Tablo[JOUR],0,K$1)))</f>
        <v>0</v>
      </c>
      <c r="L11" s="46">
        <f ca="1">SUMPRODUCT((Tablo[Mois]=$A10)*(Tablo[JOUR]="HEURES SUP"),(OFFSET(Tablo[JOUR],0,L$1)))</f>
        <v>0</v>
      </c>
      <c r="M11" s="46">
        <f ca="1">SUMPRODUCT((Tablo[Mois]=$A10)*(Tablo[JOUR]="HEURES SUP"),(OFFSET(Tablo[JOUR],0,M$1)))</f>
        <v>0</v>
      </c>
      <c r="N11" s="46">
        <f ca="1">SUMPRODUCT((Tablo[Mois]=$A10)*(Tablo[JOUR]="HEURES SUP"),(OFFSET(Tablo[JOUR],0,N$1)))</f>
        <v>0</v>
      </c>
      <c r="O11" s="46">
        <f ca="1">SUMPRODUCT((Tablo[Mois]=$A10)*(Tablo[JOUR]="HEURES SUP"),(OFFSET(Tablo[JOUR],0,O$1)))</f>
        <v>0</v>
      </c>
      <c r="P11" s="46">
        <f ca="1">SUMPRODUCT((Tablo[Mois]=$A10)*(Tablo[JOUR]="HEURES SUP"),(OFFSET(Tablo[JOUR],0,P$1)))</f>
        <v>0</v>
      </c>
      <c r="Q11" s="46">
        <f ca="1">SUMPRODUCT((Tablo[Mois]=$A10)*(Tablo[JOUR]="HEURES SUP"),(OFFSET(Tablo[JOUR],0,Q$1)))</f>
        <v>0</v>
      </c>
      <c r="R11" s="46">
        <f ca="1">SUMPRODUCT((Tablo[Mois]=$A10)*(Tablo[JOUR]="HEURES SUP"),(OFFSET(Tablo[JOUR],0,R$1)))</f>
        <v>0</v>
      </c>
    </row>
    <row r="12" spans="1:18" s="52" customFormat="1" x14ac:dyDescent="0.25">
      <c r="A12" s="51"/>
      <c r="B12" s="52" t="s">
        <v>44</v>
      </c>
      <c r="C12" s="53" t="s">
        <v>43</v>
      </c>
      <c r="D12" s="52">
        <f ca="1">SUMPRODUCT((Tablo[Mois]=$A10)*(ISNUMBER(Tablo[JOUR]))*(OFFSET(Tablo[JOUR],0,D$1)&lt;7)*(OFFSET(Tablo[JOUR],0,D$1)&lt;&gt;""))</f>
        <v>0</v>
      </c>
      <c r="E12" s="52">
        <f ca="1">SUMPRODUCT((Tablo[Mois]=$A10)*(ISNUMBER(Tablo[JOUR]))*(OFFSET(Tablo[JOUR],0,E$1)&lt;7)*(OFFSET(Tablo[JOUR],0,E$1)&lt;&gt;""))</f>
        <v>0</v>
      </c>
      <c r="F12" s="52">
        <f ca="1">SUMPRODUCT((Tablo[Mois]=$A10)*(ISNUMBER(Tablo[JOUR]))*(OFFSET(Tablo[JOUR],0,F$1)&lt;7)*(OFFSET(Tablo[JOUR],0,F$1)&lt;&gt;""))</f>
        <v>0</v>
      </c>
      <c r="G12" s="52">
        <f ca="1">SUMPRODUCT((Tablo[Mois]=$A10)*(ISNUMBER(Tablo[JOUR]))*(OFFSET(Tablo[JOUR],0,G$1)&lt;7)*(OFFSET(Tablo[JOUR],0,G$1)&lt;&gt;""))</f>
        <v>0</v>
      </c>
      <c r="H12" s="52">
        <f ca="1">SUMPRODUCT((Tablo[Mois]=$A10)*(ISNUMBER(Tablo[JOUR]))*(OFFSET(Tablo[JOUR],0,H$1)&lt;7)*(OFFSET(Tablo[JOUR],0,H$1)&lt;&gt;""))</f>
        <v>0</v>
      </c>
      <c r="I12" s="52">
        <f ca="1">SUMPRODUCT((Tablo[Mois]=$A10)*(ISNUMBER(Tablo[JOUR]))*(OFFSET(Tablo[JOUR],0,I$1)&lt;7)*(OFFSET(Tablo[JOUR],0,I$1)&lt;&gt;""))</f>
        <v>0</v>
      </c>
      <c r="J12" s="52">
        <f ca="1">SUMPRODUCT((Tablo[Mois]=$A10)*(ISNUMBER(Tablo[JOUR]))*(OFFSET(Tablo[JOUR],0,J$1)&lt;7)*(OFFSET(Tablo[JOUR],0,J$1)&lt;&gt;""))</f>
        <v>0</v>
      </c>
      <c r="K12" s="52">
        <f ca="1">SUMPRODUCT((Tablo[Mois]=$A10)*(ISNUMBER(Tablo[JOUR]))*(OFFSET(Tablo[JOUR],0,K$1)&lt;7)*(OFFSET(Tablo[JOUR],0,K$1)&lt;&gt;""))</f>
        <v>0</v>
      </c>
      <c r="L12" s="52">
        <f ca="1">SUMPRODUCT((Tablo[Mois]=$A10)*(ISNUMBER(Tablo[JOUR]))*(OFFSET(Tablo[JOUR],0,L$1)&lt;7)*(OFFSET(Tablo[JOUR],0,L$1)&lt;&gt;""))</f>
        <v>0</v>
      </c>
      <c r="M12" s="52">
        <f ca="1">SUMPRODUCT((Tablo[Mois]=$A10)*(ISNUMBER(Tablo[JOUR]))*(OFFSET(Tablo[JOUR],0,M$1)&lt;7)*(OFFSET(Tablo[JOUR],0,M$1)&lt;&gt;""))</f>
        <v>0</v>
      </c>
      <c r="N12" s="52">
        <f ca="1">SUMPRODUCT((Tablo[Mois]=$A10)*(ISNUMBER(Tablo[JOUR]))*(OFFSET(Tablo[JOUR],0,N$1)&lt;7)*(OFFSET(Tablo[JOUR],0,N$1)&lt;&gt;""))</f>
        <v>0</v>
      </c>
      <c r="O12" s="52">
        <f ca="1">SUMPRODUCT((Tablo[Mois]=$A10)*(ISNUMBER(Tablo[JOUR]))*(OFFSET(Tablo[JOUR],0,O$1)&lt;7)*(OFFSET(Tablo[JOUR],0,O$1)&lt;&gt;""))</f>
        <v>0</v>
      </c>
      <c r="P12" s="52">
        <f ca="1">SUMPRODUCT((Tablo[Mois]=$A10)*(ISNUMBER(Tablo[JOUR]))*(OFFSET(Tablo[JOUR],0,P$1)&lt;7)*(OFFSET(Tablo[JOUR],0,P$1)&lt;&gt;""))</f>
        <v>0</v>
      </c>
      <c r="Q12" s="52">
        <f ca="1">SUMPRODUCT((Tablo[Mois]=$A10)*(ISNUMBER(Tablo[JOUR]))*(OFFSET(Tablo[JOUR],0,Q$1)&lt;7)*(OFFSET(Tablo[JOUR],0,Q$1)&lt;&gt;""))</f>
        <v>0</v>
      </c>
      <c r="R12" s="52">
        <f ca="1">SUMPRODUCT((Tablo[Mois]=$A10)*(ISNUMBER(Tablo[JOUR]))*(OFFSET(Tablo[JOUR],0,R$1)&lt;7)*(OFFSET(Tablo[JOUR],0,R$1)&lt;&gt;""))</f>
        <v>0</v>
      </c>
    </row>
    <row r="13" spans="1:18" x14ac:dyDescent="0.25">
      <c r="A13" s="43"/>
      <c r="B13" s="40" t="s">
        <v>20</v>
      </c>
      <c r="C13" s="38" t="s">
        <v>43</v>
      </c>
      <c r="D13" s="38">
        <f>SUMPRODUCT((Tablo[Mois]=$A10)*(COUNTIF(JF,Tablo[JOUR])))</f>
        <v>0</v>
      </c>
      <c r="E13" s="38">
        <f>SUMPRODUCT((Tablo[Mois]=$A10)*(COUNTIF(JF,Tablo[JOUR])))</f>
        <v>0</v>
      </c>
      <c r="F13" s="38">
        <f>SUMPRODUCT((Tablo[Mois]=$A10)*(COUNTIF(JF,Tablo[JOUR])))</f>
        <v>0</v>
      </c>
      <c r="G13" s="38">
        <f>SUMPRODUCT((Tablo[Mois]=$A10)*(COUNTIF(JF,Tablo[JOUR])))</f>
        <v>0</v>
      </c>
      <c r="H13" s="38">
        <f>SUMPRODUCT((Tablo[Mois]=$A10)*(COUNTIF(JF,Tablo[JOUR])))</f>
        <v>0</v>
      </c>
      <c r="I13" s="38">
        <f>SUMPRODUCT((Tablo[Mois]=$A10)*(COUNTIF(JF,Tablo[JOUR])))</f>
        <v>0</v>
      </c>
      <c r="J13" s="38">
        <f>SUMPRODUCT((Tablo[Mois]=$A10)*(COUNTIF(JF,Tablo[JOUR])))</f>
        <v>0</v>
      </c>
      <c r="K13" s="38">
        <f>SUMPRODUCT((Tablo[Mois]=$A10)*(COUNTIF(JF,Tablo[JOUR])))</f>
        <v>0</v>
      </c>
      <c r="L13" s="38">
        <f>SUMPRODUCT((Tablo[Mois]=$A10)*(COUNTIF(JF,Tablo[JOUR])))</f>
        <v>0</v>
      </c>
      <c r="M13" s="38">
        <f>SUMPRODUCT((Tablo[Mois]=$A10)*(COUNTIF(JF,Tablo[JOUR])))</f>
        <v>0</v>
      </c>
      <c r="N13" s="38">
        <f>SUMPRODUCT((Tablo[Mois]=$A10)*(COUNTIF(JF,Tablo[JOUR])))</f>
        <v>0</v>
      </c>
      <c r="O13" s="38">
        <f>SUMPRODUCT((Tablo[Mois]=$A10)*(COUNTIF(JF,Tablo[JOUR])))</f>
        <v>0</v>
      </c>
      <c r="P13" s="38">
        <f>SUMPRODUCT((Tablo[Mois]=$A10)*(COUNTIF(JF,Tablo[JOUR])))</f>
        <v>0</v>
      </c>
      <c r="Q13" s="38">
        <f>SUMPRODUCT((Tablo[Mois]=$A10)*(COUNTIF(JF,Tablo[JOUR])))</f>
        <v>0</v>
      </c>
      <c r="R13" s="38">
        <f>SUMPRODUCT((Tablo[Mois]=$A10)*(COUNTIF(JF,Tablo[JOUR])))</f>
        <v>0</v>
      </c>
    </row>
    <row r="14" spans="1:18" x14ac:dyDescent="0.25">
      <c r="A14" s="43"/>
      <c r="B14" s="41" t="s">
        <v>39</v>
      </c>
      <c r="C14" s="38" t="s">
        <v>43</v>
      </c>
      <c r="D14" s="38">
        <f ca="1">SUMPRODUCT((Tablo[Mois]=$A10)*(OFFSET(Tablo[JOUR],0,D$1)=$B14))</f>
        <v>0</v>
      </c>
      <c r="E14" s="38">
        <f ca="1">SUMPRODUCT((Tablo[Mois]=$A10)*(OFFSET(Tablo[JOUR],0,E$1)=$B14))</f>
        <v>0</v>
      </c>
      <c r="F14" s="38">
        <f ca="1">SUMPRODUCT((Tablo[Mois]=$A10)*(OFFSET(Tablo[JOUR],0,F$1)=$B14))</f>
        <v>0</v>
      </c>
      <c r="G14" s="38">
        <f ca="1">SUMPRODUCT((Tablo[Mois]=$A10)*(OFFSET(Tablo[JOUR],0,G$1)=$B14))</f>
        <v>0</v>
      </c>
      <c r="H14" s="38">
        <f ca="1">SUMPRODUCT((Tablo[Mois]=$A10)*(OFFSET(Tablo[JOUR],0,H$1)=$B14))</f>
        <v>0</v>
      </c>
      <c r="I14" s="38">
        <f ca="1">SUMPRODUCT((Tablo[Mois]=$A10)*(OFFSET(Tablo[JOUR],0,I$1)=$B14))</f>
        <v>0</v>
      </c>
      <c r="J14" s="38">
        <f ca="1">SUMPRODUCT((Tablo[Mois]=$A10)*(OFFSET(Tablo[JOUR],0,J$1)=$B14))</f>
        <v>0</v>
      </c>
      <c r="K14" s="38">
        <f ca="1">SUMPRODUCT((Tablo[Mois]=$A10)*(OFFSET(Tablo[JOUR],0,K$1)=$B14))</f>
        <v>0</v>
      </c>
      <c r="L14" s="38">
        <f ca="1">SUMPRODUCT((Tablo[Mois]=$A10)*(OFFSET(Tablo[JOUR],0,L$1)=$B14))</f>
        <v>0</v>
      </c>
      <c r="M14" s="38">
        <f ca="1">SUMPRODUCT((Tablo[Mois]=$A10)*(OFFSET(Tablo[JOUR],0,M$1)=$B14))</f>
        <v>0</v>
      </c>
      <c r="N14" s="38">
        <f ca="1">SUMPRODUCT((Tablo[Mois]=$A10)*(OFFSET(Tablo[JOUR],0,N$1)=$B14))</f>
        <v>0</v>
      </c>
      <c r="O14" s="38">
        <f ca="1">SUMPRODUCT((Tablo[Mois]=$A10)*(OFFSET(Tablo[JOUR],0,O$1)=$B14))</f>
        <v>0</v>
      </c>
      <c r="P14" s="38">
        <f ca="1">SUMPRODUCT((Tablo[Mois]=$A10)*(OFFSET(Tablo[JOUR],0,P$1)=$B14))</f>
        <v>0</v>
      </c>
      <c r="Q14" s="38">
        <f ca="1">SUMPRODUCT((Tablo[Mois]=$A10)*(OFFSET(Tablo[JOUR],0,Q$1)=$B14))</f>
        <v>0</v>
      </c>
      <c r="R14" s="38">
        <f ca="1">SUMPRODUCT((Tablo[Mois]=$A10)*(OFFSET(Tablo[JOUR],0,R$1)=$B14))</f>
        <v>0</v>
      </c>
    </row>
    <row r="15" spans="1:18" x14ac:dyDescent="0.25">
      <c r="A15" s="43"/>
      <c r="B15" s="42" t="s">
        <v>38</v>
      </c>
      <c r="C15" s="38" t="s">
        <v>43</v>
      </c>
      <c r="D15" s="38">
        <f ca="1">SUMPRODUCT((Tablo[Mois]=$A10)*(OFFSET(Tablo[JOUR],0,D$1)=$B15))</f>
        <v>0</v>
      </c>
      <c r="E15" s="38">
        <f ca="1">SUMPRODUCT((Tablo[Mois]=$A10)*(OFFSET(Tablo[JOUR],0,E$1)=$B15))</f>
        <v>0</v>
      </c>
      <c r="F15" s="38">
        <f ca="1">SUMPRODUCT((Tablo[Mois]=$A10)*(OFFSET(Tablo[JOUR],0,F$1)=$B15))</f>
        <v>0</v>
      </c>
      <c r="G15" s="38">
        <f ca="1">SUMPRODUCT((Tablo[Mois]=$A10)*(OFFSET(Tablo[JOUR],0,G$1)=$B15))</f>
        <v>0</v>
      </c>
      <c r="H15" s="38">
        <f ca="1">SUMPRODUCT((Tablo[Mois]=$A10)*(OFFSET(Tablo[JOUR],0,H$1)=$B15))</f>
        <v>0</v>
      </c>
      <c r="I15" s="38">
        <f ca="1">SUMPRODUCT((Tablo[Mois]=$A10)*(OFFSET(Tablo[JOUR],0,I$1)=$B15))</f>
        <v>0</v>
      </c>
      <c r="J15" s="38">
        <f ca="1">SUMPRODUCT((Tablo[Mois]=$A10)*(OFFSET(Tablo[JOUR],0,J$1)=$B15))</f>
        <v>0</v>
      </c>
      <c r="K15" s="38">
        <f ca="1">SUMPRODUCT((Tablo[Mois]=$A10)*(OFFSET(Tablo[JOUR],0,K$1)=$B15))</f>
        <v>0</v>
      </c>
      <c r="L15" s="38">
        <f ca="1">SUMPRODUCT((Tablo[Mois]=$A10)*(OFFSET(Tablo[JOUR],0,L$1)=$B15))</f>
        <v>0</v>
      </c>
      <c r="M15" s="38">
        <f ca="1">SUMPRODUCT((Tablo[Mois]=$A10)*(OFFSET(Tablo[JOUR],0,M$1)=$B15))</f>
        <v>0</v>
      </c>
      <c r="N15" s="38">
        <f ca="1">SUMPRODUCT((Tablo[Mois]=$A10)*(OFFSET(Tablo[JOUR],0,N$1)=$B15))</f>
        <v>0</v>
      </c>
      <c r="O15" s="38">
        <f ca="1">SUMPRODUCT((Tablo[Mois]=$A10)*(OFFSET(Tablo[JOUR],0,O$1)=$B15))</f>
        <v>0</v>
      </c>
      <c r="P15" s="38">
        <f ca="1">SUMPRODUCT((Tablo[Mois]=$A10)*(OFFSET(Tablo[JOUR],0,P$1)=$B15))</f>
        <v>0</v>
      </c>
      <c r="Q15" s="38">
        <f ca="1">SUMPRODUCT((Tablo[Mois]=$A10)*(OFFSET(Tablo[JOUR],0,Q$1)=$B15))</f>
        <v>0</v>
      </c>
      <c r="R15" s="38">
        <f ca="1">SUMPRODUCT((Tablo[Mois]=$A10)*(OFFSET(Tablo[JOUR],0,R$1)=$B15))</f>
        <v>0</v>
      </c>
    </row>
    <row r="16" spans="1:18" s="36" customFormat="1" ht="13" thickBot="1" x14ac:dyDescent="0.3">
      <c r="A16" s="35"/>
      <c r="B16" s="44" t="s">
        <v>37</v>
      </c>
      <c r="C16" s="36" t="s">
        <v>43</v>
      </c>
      <c r="D16" s="36">
        <f ca="1">SUMPRODUCT((Tablo[Mois]=$A10)*(OFFSET(Tablo[JOUR],0,D$1)=$B16))</f>
        <v>0</v>
      </c>
      <c r="E16" s="36">
        <f ca="1">SUMPRODUCT((Tablo[Mois]=$A10)*(OFFSET(Tablo[JOUR],0,E$1)=$B16))</f>
        <v>0</v>
      </c>
      <c r="F16" s="36">
        <f ca="1">SUMPRODUCT((Tablo[Mois]=$A10)*(OFFSET(Tablo[JOUR],0,F$1)=$B16))</f>
        <v>0</v>
      </c>
      <c r="G16" s="36">
        <f ca="1">SUMPRODUCT((Tablo[Mois]=$A10)*(OFFSET(Tablo[JOUR],0,G$1)=$B16))</f>
        <v>0</v>
      </c>
      <c r="H16" s="36">
        <f ca="1">SUMPRODUCT((Tablo[Mois]=$A10)*(OFFSET(Tablo[JOUR],0,H$1)=$B16))</f>
        <v>0</v>
      </c>
      <c r="I16" s="36">
        <f ca="1">SUMPRODUCT((Tablo[Mois]=$A10)*(OFFSET(Tablo[JOUR],0,I$1)=$B16))</f>
        <v>0</v>
      </c>
      <c r="J16" s="36">
        <f ca="1">SUMPRODUCT((Tablo[Mois]=$A10)*(OFFSET(Tablo[JOUR],0,J$1)=$B16))</f>
        <v>0</v>
      </c>
      <c r="K16" s="36">
        <f ca="1">SUMPRODUCT((Tablo[Mois]=$A10)*(OFFSET(Tablo[JOUR],0,K$1)=$B16))</f>
        <v>0</v>
      </c>
      <c r="L16" s="36">
        <f ca="1">SUMPRODUCT((Tablo[Mois]=$A10)*(OFFSET(Tablo[JOUR],0,L$1)=$B16))</f>
        <v>0</v>
      </c>
      <c r="M16" s="36">
        <f ca="1">SUMPRODUCT((Tablo[Mois]=$A10)*(OFFSET(Tablo[JOUR],0,M$1)=$B16))</f>
        <v>0</v>
      </c>
      <c r="N16" s="36">
        <f ca="1">SUMPRODUCT((Tablo[Mois]=$A10)*(OFFSET(Tablo[JOUR],0,N$1)=$B16))</f>
        <v>0</v>
      </c>
      <c r="O16" s="36">
        <f ca="1">SUMPRODUCT((Tablo[Mois]=$A10)*(OFFSET(Tablo[JOUR],0,O$1)=$B16))</f>
        <v>0</v>
      </c>
      <c r="P16" s="36">
        <f ca="1">SUMPRODUCT((Tablo[Mois]=$A10)*(OFFSET(Tablo[JOUR],0,P$1)=$B16))</f>
        <v>0</v>
      </c>
      <c r="Q16" s="36">
        <f ca="1">SUMPRODUCT((Tablo[Mois]=$A10)*(OFFSET(Tablo[JOUR],0,Q$1)=$B16))</f>
        <v>0</v>
      </c>
      <c r="R16" s="36">
        <f ca="1">SUMPRODUCT((Tablo[Mois]=$A10)*(OFFSET(Tablo[JOUR],0,R$1)=$B16))</f>
        <v>0</v>
      </c>
    </row>
    <row r="17" spans="1:18" s="34" customFormat="1" ht="13" x14ac:dyDescent="0.3">
      <c r="A17" s="37">
        <f>EOMONTH(A10+1,0)</f>
        <v>42460</v>
      </c>
      <c r="B17" s="34" t="s">
        <v>18</v>
      </c>
      <c r="C17" s="34" t="s">
        <v>42</v>
      </c>
      <c r="D17" s="45">
        <f ca="1">SUMPRODUCT((Tablo[Mois]=$A17)*(ISNUMBER(Tablo[JOUR])),(OFFSET(Tablo[JOUR],0,D$1)))</f>
        <v>0</v>
      </c>
      <c r="E17" s="45">
        <f ca="1">SUMPRODUCT((Tablo[Mois]=$A17)*(ISNUMBER(Tablo[JOUR])),(OFFSET(Tablo[JOUR],0,E$1)))</f>
        <v>0</v>
      </c>
      <c r="F17" s="45">
        <f ca="1">SUMPRODUCT((Tablo[Mois]=$A17)*(ISNUMBER(Tablo[JOUR])),(OFFSET(Tablo[JOUR],0,F$1)))</f>
        <v>0</v>
      </c>
      <c r="G17" s="45">
        <f ca="1">SUMPRODUCT((Tablo[Mois]=$A17)*(ISNUMBER(Tablo[JOUR])),(OFFSET(Tablo[JOUR],0,G$1)))</f>
        <v>0</v>
      </c>
      <c r="H17" s="45">
        <f ca="1">SUMPRODUCT((Tablo[Mois]=$A17)*(ISNUMBER(Tablo[JOUR])),(OFFSET(Tablo[JOUR],0,H$1)))</f>
        <v>0</v>
      </c>
      <c r="I17" s="45">
        <f ca="1">SUMPRODUCT((Tablo[Mois]=$A17)*(ISNUMBER(Tablo[JOUR])),(OFFSET(Tablo[JOUR],0,I$1)))</f>
        <v>0</v>
      </c>
      <c r="J17" s="45">
        <f ca="1">SUMPRODUCT((Tablo[Mois]=$A17)*(ISNUMBER(Tablo[JOUR])),(OFFSET(Tablo[JOUR],0,J$1)))</f>
        <v>0</v>
      </c>
      <c r="K17" s="45">
        <f ca="1">SUMPRODUCT((Tablo[Mois]=$A17)*(ISNUMBER(Tablo[JOUR])),(OFFSET(Tablo[JOUR],0,K$1)))</f>
        <v>0</v>
      </c>
      <c r="L17" s="45">
        <f ca="1">SUMPRODUCT((Tablo[Mois]=$A17)*(ISNUMBER(Tablo[JOUR])),(OFFSET(Tablo[JOUR],0,L$1)))</f>
        <v>0</v>
      </c>
      <c r="M17" s="45">
        <f ca="1">SUMPRODUCT((Tablo[Mois]=$A17)*(ISNUMBER(Tablo[JOUR])),(OFFSET(Tablo[JOUR],0,M$1)))</f>
        <v>0</v>
      </c>
      <c r="N17" s="45">
        <f ca="1">SUMPRODUCT((Tablo[Mois]=$A17)*(ISNUMBER(Tablo[JOUR])),(OFFSET(Tablo[JOUR],0,N$1)))</f>
        <v>0</v>
      </c>
      <c r="O17" s="45">
        <f ca="1">SUMPRODUCT((Tablo[Mois]=$A17)*(ISNUMBER(Tablo[JOUR])),(OFFSET(Tablo[JOUR],0,O$1)))</f>
        <v>0</v>
      </c>
      <c r="P17" s="45">
        <f ca="1">SUMPRODUCT((Tablo[Mois]=$A17)*(ISNUMBER(Tablo[JOUR])),(OFFSET(Tablo[JOUR],0,P$1)))</f>
        <v>0</v>
      </c>
      <c r="Q17" s="45">
        <f ca="1">SUMPRODUCT((Tablo[Mois]=$A17)*(ISNUMBER(Tablo[JOUR])),(OFFSET(Tablo[JOUR],0,Q$1)))</f>
        <v>0</v>
      </c>
      <c r="R17" s="45">
        <f ca="1">SUMPRODUCT((Tablo[Mois]=$A17)*(ISNUMBER(Tablo[JOUR])),(OFFSET(Tablo[JOUR],0,R$1)))</f>
        <v>0</v>
      </c>
    </row>
    <row r="18" spans="1:18" ht="13" x14ac:dyDescent="0.3">
      <c r="A18" s="43"/>
      <c r="B18" s="38" t="s">
        <v>19</v>
      </c>
      <c r="C18" s="38" t="s">
        <v>42</v>
      </c>
      <c r="D18" s="46">
        <f ca="1">SUMPRODUCT((Tablo[Mois]=$A17)*(Tablo[JOUR]="HEURES SUP"),(OFFSET(Tablo[JOUR],0,D$1)))</f>
        <v>0</v>
      </c>
      <c r="E18" s="46">
        <f ca="1">SUMPRODUCT((Tablo[Mois]=$A17)*(Tablo[JOUR]="HEURES SUP"),(OFFSET(Tablo[JOUR],0,E$1)))</f>
        <v>0</v>
      </c>
      <c r="F18" s="46">
        <f ca="1">SUMPRODUCT((Tablo[Mois]=$A17)*(Tablo[JOUR]="HEURES SUP"),(OFFSET(Tablo[JOUR],0,F$1)))</f>
        <v>0</v>
      </c>
      <c r="G18" s="46">
        <f ca="1">SUMPRODUCT((Tablo[Mois]=$A17)*(Tablo[JOUR]="HEURES SUP"),(OFFSET(Tablo[JOUR],0,G$1)))</f>
        <v>0</v>
      </c>
      <c r="H18" s="46">
        <f ca="1">SUMPRODUCT((Tablo[Mois]=$A17)*(Tablo[JOUR]="HEURES SUP"),(OFFSET(Tablo[JOUR],0,H$1)))</f>
        <v>0</v>
      </c>
      <c r="I18" s="46">
        <f ca="1">SUMPRODUCT((Tablo[Mois]=$A17)*(Tablo[JOUR]="HEURES SUP"),(OFFSET(Tablo[JOUR],0,I$1)))</f>
        <v>0</v>
      </c>
      <c r="J18" s="46">
        <f ca="1">SUMPRODUCT((Tablo[Mois]=$A17)*(Tablo[JOUR]="HEURES SUP"),(OFFSET(Tablo[JOUR],0,J$1)))</f>
        <v>0</v>
      </c>
      <c r="K18" s="46">
        <f ca="1">SUMPRODUCT((Tablo[Mois]=$A17)*(Tablo[JOUR]="HEURES SUP"),(OFFSET(Tablo[JOUR],0,K$1)))</f>
        <v>0</v>
      </c>
      <c r="L18" s="46">
        <f ca="1">SUMPRODUCT((Tablo[Mois]=$A17)*(Tablo[JOUR]="HEURES SUP"),(OFFSET(Tablo[JOUR],0,L$1)))</f>
        <v>0</v>
      </c>
      <c r="M18" s="46">
        <f ca="1">SUMPRODUCT((Tablo[Mois]=$A17)*(Tablo[JOUR]="HEURES SUP"),(OFFSET(Tablo[JOUR],0,M$1)))</f>
        <v>0</v>
      </c>
      <c r="N18" s="46">
        <f ca="1">SUMPRODUCT((Tablo[Mois]=$A17)*(Tablo[JOUR]="HEURES SUP"),(OFFSET(Tablo[JOUR],0,N$1)))</f>
        <v>0</v>
      </c>
      <c r="O18" s="46">
        <f ca="1">SUMPRODUCT((Tablo[Mois]=$A17)*(Tablo[JOUR]="HEURES SUP"),(OFFSET(Tablo[JOUR],0,O$1)))</f>
        <v>0</v>
      </c>
      <c r="P18" s="46">
        <f ca="1">SUMPRODUCT((Tablo[Mois]=$A17)*(Tablo[JOUR]="HEURES SUP"),(OFFSET(Tablo[JOUR],0,P$1)))</f>
        <v>0</v>
      </c>
      <c r="Q18" s="46">
        <f ca="1">SUMPRODUCT((Tablo[Mois]=$A17)*(Tablo[JOUR]="HEURES SUP"),(OFFSET(Tablo[JOUR],0,Q$1)))</f>
        <v>0</v>
      </c>
      <c r="R18" s="46">
        <f ca="1">SUMPRODUCT((Tablo[Mois]=$A17)*(Tablo[JOUR]="HEURES SUP"),(OFFSET(Tablo[JOUR],0,R$1)))</f>
        <v>0</v>
      </c>
    </row>
    <row r="19" spans="1:18" s="52" customFormat="1" x14ac:dyDescent="0.25">
      <c r="A19" s="51"/>
      <c r="B19" s="52" t="s">
        <v>44</v>
      </c>
      <c r="C19" s="53" t="s">
        <v>43</v>
      </c>
      <c r="D19" s="52">
        <f ca="1">SUMPRODUCT((Tablo[Mois]=$A17)*(ISNUMBER(Tablo[JOUR]))*(OFFSET(Tablo[JOUR],0,D$1)&lt;7)*(OFFSET(Tablo[JOUR],0,D$1)&lt;&gt;""))</f>
        <v>0</v>
      </c>
      <c r="E19" s="52">
        <f ca="1">SUMPRODUCT((Tablo[Mois]=$A17)*(ISNUMBER(Tablo[JOUR]))*(OFFSET(Tablo[JOUR],0,E$1)&lt;7)*(OFFSET(Tablo[JOUR],0,E$1)&lt;&gt;""))</f>
        <v>0</v>
      </c>
      <c r="F19" s="52">
        <f ca="1">SUMPRODUCT((Tablo[Mois]=$A17)*(ISNUMBER(Tablo[JOUR]))*(OFFSET(Tablo[JOUR],0,F$1)&lt;7)*(OFFSET(Tablo[JOUR],0,F$1)&lt;&gt;""))</f>
        <v>0</v>
      </c>
      <c r="G19" s="52">
        <f ca="1">SUMPRODUCT((Tablo[Mois]=$A17)*(ISNUMBER(Tablo[JOUR]))*(OFFSET(Tablo[JOUR],0,G$1)&lt;7)*(OFFSET(Tablo[JOUR],0,G$1)&lt;&gt;""))</f>
        <v>0</v>
      </c>
      <c r="H19" s="52">
        <f ca="1">SUMPRODUCT((Tablo[Mois]=$A17)*(ISNUMBER(Tablo[JOUR]))*(OFFSET(Tablo[JOUR],0,H$1)&lt;7)*(OFFSET(Tablo[JOUR],0,H$1)&lt;&gt;""))</f>
        <v>0</v>
      </c>
      <c r="I19" s="52">
        <f ca="1">SUMPRODUCT((Tablo[Mois]=$A17)*(ISNUMBER(Tablo[JOUR]))*(OFFSET(Tablo[JOUR],0,I$1)&lt;7)*(OFFSET(Tablo[JOUR],0,I$1)&lt;&gt;""))</f>
        <v>0</v>
      </c>
      <c r="J19" s="52">
        <f ca="1">SUMPRODUCT((Tablo[Mois]=$A17)*(ISNUMBER(Tablo[JOUR]))*(OFFSET(Tablo[JOUR],0,J$1)&lt;7)*(OFFSET(Tablo[JOUR],0,J$1)&lt;&gt;""))</f>
        <v>0</v>
      </c>
      <c r="K19" s="52">
        <f ca="1">SUMPRODUCT((Tablo[Mois]=$A17)*(ISNUMBER(Tablo[JOUR]))*(OFFSET(Tablo[JOUR],0,K$1)&lt;7)*(OFFSET(Tablo[JOUR],0,K$1)&lt;&gt;""))</f>
        <v>0</v>
      </c>
      <c r="L19" s="52">
        <f ca="1">SUMPRODUCT((Tablo[Mois]=$A17)*(ISNUMBER(Tablo[JOUR]))*(OFFSET(Tablo[JOUR],0,L$1)&lt;7)*(OFFSET(Tablo[JOUR],0,L$1)&lt;&gt;""))</f>
        <v>0</v>
      </c>
      <c r="M19" s="52">
        <f ca="1">SUMPRODUCT((Tablo[Mois]=$A17)*(ISNUMBER(Tablo[JOUR]))*(OFFSET(Tablo[JOUR],0,M$1)&lt;7)*(OFFSET(Tablo[JOUR],0,M$1)&lt;&gt;""))</f>
        <v>0</v>
      </c>
      <c r="N19" s="52">
        <f ca="1">SUMPRODUCT((Tablo[Mois]=$A17)*(ISNUMBER(Tablo[JOUR]))*(OFFSET(Tablo[JOUR],0,N$1)&lt;7)*(OFFSET(Tablo[JOUR],0,N$1)&lt;&gt;""))</f>
        <v>0</v>
      </c>
      <c r="O19" s="52">
        <f ca="1">SUMPRODUCT((Tablo[Mois]=$A17)*(ISNUMBER(Tablo[JOUR]))*(OFFSET(Tablo[JOUR],0,O$1)&lt;7)*(OFFSET(Tablo[JOUR],0,O$1)&lt;&gt;""))</f>
        <v>0</v>
      </c>
      <c r="P19" s="52">
        <f ca="1">SUMPRODUCT((Tablo[Mois]=$A17)*(ISNUMBER(Tablo[JOUR]))*(OFFSET(Tablo[JOUR],0,P$1)&lt;7)*(OFFSET(Tablo[JOUR],0,P$1)&lt;&gt;""))</f>
        <v>0</v>
      </c>
      <c r="Q19" s="52">
        <f ca="1">SUMPRODUCT((Tablo[Mois]=$A17)*(ISNUMBER(Tablo[JOUR]))*(OFFSET(Tablo[JOUR],0,Q$1)&lt;7)*(OFFSET(Tablo[JOUR],0,Q$1)&lt;&gt;""))</f>
        <v>0</v>
      </c>
      <c r="R19" s="52">
        <f ca="1">SUMPRODUCT((Tablo[Mois]=$A17)*(ISNUMBER(Tablo[JOUR]))*(OFFSET(Tablo[JOUR],0,R$1)&lt;7)*(OFFSET(Tablo[JOUR],0,R$1)&lt;&gt;""))</f>
        <v>0</v>
      </c>
    </row>
    <row r="20" spans="1:18" x14ac:dyDescent="0.25">
      <c r="A20" s="43"/>
      <c r="B20" s="40" t="s">
        <v>20</v>
      </c>
      <c r="C20" s="38" t="s">
        <v>43</v>
      </c>
      <c r="D20" s="38">
        <f>SUMPRODUCT((Tablo[Mois]=$A17)*(COUNTIF(JF,Tablo[JOUR])))</f>
        <v>0</v>
      </c>
      <c r="E20" s="38">
        <f>SUMPRODUCT((Tablo[Mois]=$A17)*(COUNTIF(JF,Tablo[JOUR])))</f>
        <v>0</v>
      </c>
      <c r="F20" s="38">
        <f>SUMPRODUCT((Tablo[Mois]=$A17)*(COUNTIF(JF,Tablo[JOUR])))</f>
        <v>0</v>
      </c>
      <c r="G20" s="38">
        <f>SUMPRODUCT((Tablo[Mois]=$A17)*(COUNTIF(JF,Tablo[JOUR])))</f>
        <v>0</v>
      </c>
      <c r="H20" s="38">
        <f>SUMPRODUCT((Tablo[Mois]=$A17)*(COUNTIF(JF,Tablo[JOUR])))</f>
        <v>0</v>
      </c>
      <c r="I20" s="38">
        <f>SUMPRODUCT((Tablo[Mois]=$A17)*(COUNTIF(JF,Tablo[JOUR])))</f>
        <v>0</v>
      </c>
      <c r="J20" s="38">
        <f>SUMPRODUCT((Tablo[Mois]=$A17)*(COUNTIF(JF,Tablo[JOUR])))</f>
        <v>0</v>
      </c>
      <c r="K20" s="38">
        <f>SUMPRODUCT((Tablo[Mois]=$A17)*(COUNTIF(JF,Tablo[JOUR])))</f>
        <v>0</v>
      </c>
      <c r="L20" s="38">
        <f>SUMPRODUCT((Tablo[Mois]=$A17)*(COUNTIF(JF,Tablo[JOUR])))</f>
        <v>0</v>
      </c>
      <c r="M20" s="38">
        <f>SUMPRODUCT((Tablo[Mois]=$A17)*(COUNTIF(JF,Tablo[JOUR])))</f>
        <v>0</v>
      </c>
      <c r="N20" s="38">
        <f>SUMPRODUCT((Tablo[Mois]=$A17)*(COUNTIF(JF,Tablo[JOUR])))</f>
        <v>0</v>
      </c>
      <c r="O20" s="38">
        <f>SUMPRODUCT((Tablo[Mois]=$A17)*(COUNTIF(JF,Tablo[JOUR])))</f>
        <v>0</v>
      </c>
      <c r="P20" s="38">
        <f>SUMPRODUCT((Tablo[Mois]=$A17)*(COUNTIF(JF,Tablo[JOUR])))</f>
        <v>0</v>
      </c>
      <c r="Q20" s="38">
        <f>SUMPRODUCT((Tablo[Mois]=$A17)*(COUNTIF(JF,Tablo[JOUR])))</f>
        <v>0</v>
      </c>
      <c r="R20" s="38">
        <f>SUMPRODUCT((Tablo[Mois]=$A17)*(COUNTIF(JF,Tablo[JOUR])))</f>
        <v>0</v>
      </c>
    </row>
    <row r="21" spans="1:18" x14ac:dyDescent="0.25">
      <c r="A21" s="43"/>
      <c r="B21" s="41" t="s">
        <v>39</v>
      </c>
      <c r="C21" s="38" t="s">
        <v>43</v>
      </c>
      <c r="D21" s="38">
        <f ca="1">SUMPRODUCT((Tablo[Mois]=$A17)*(OFFSET(Tablo[JOUR],0,D$1)=$B21))</f>
        <v>0</v>
      </c>
      <c r="E21" s="38">
        <f ca="1">SUMPRODUCT((Tablo[Mois]=$A17)*(OFFSET(Tablo[JOUR],0,E$1)=$B21))</f>
        <v>0</v>
      </c>
      <c r="F21" s="38">
        <f ca="1">SUMPRODUCT((Tablo[Mois]=$A17)*(OFFSET(Tablo[JOUR],0,F$1)=$B21))</f>
        <v>0</v>
      </c>
      <c r="G21" s="38">
        <f ca="1">SUMPRODUCT((Tablo[Mois]=$A17)*(OFFSET(Tablo[JOUR],0,G$1)=$B21))</f>
        <v>0</v>
      </c>
      <c r="H21" s="38">
        <f ca="1">SUMPRODUCT((Tablo[Mois]=$A17)*(OFFSET(Tablo[JOUR],0,H$1)=$B21))</f>
        <v>0</v>
      </c>
      <c r="I21" s="38">
        <f ca="1">SUMPRODUCT((Tablo[Mois]=$A17)*(OFFSET(Tablo[JOUR],0,I$1)=$B21))</f>
        <v>0</v>
      </c>
      <c r="J21" s="38">
        <f ca="1">SUMPRODUCT((Tablo[Mois]=$A17)*(OFFSET(Tablo[JOUR],0,J$1)=$B21))</f>
        <v>0</v>
      </c>
      <c r="K21" s="38">
        <f ca="1">SUMPRODUCT((Tablo[Mois]=$A17)*(OFFSET(Tablo[JOUR],0,K$1)=$B21))</f>
        <v>0</v>
      </c>
      <c r="L21" s="38">
        <f ca="1">SUMPRODUCT((Tablo[Mois]=$A17)*(OFFSET(Tablo[JOUR],0,L$1)=$B21))</f>
        <v>0</v>
      </c>
      <c r="M21" s="38">
        <f ca="1">SUMPRODUCT((Tablo[Mois]=$A17)*(OFFSET(Tablo[JOUR],0,M$1)=$B21))</f>
        <v>0</v>
      </c>
      <c r="N21" s="38">
        <f ca="1">SUMPRODUCT((Tablo[Mois]=$A17)*(OFFSET(Tablo[JOUR],0,N$1)=$B21))</f>
        <v>0</v>
      </c>
      <c r="O21" s="38">
        <f ca="1">SUMPRODUCT((Tablo[Mois]=$A17)*(OFFSET(Tablo[JOUR],0,O$1)=$B21))</f>
        <v>0</v>
      </c>
      <c r="P21" s="38">
        <f ca="1">SUMPRODUCT((Tablo[Mois]=$A17)*(OFFSET(Tablo[JOUR],0,P$1)=$B21))</f>
        <v>0</v>
      </c>
      <c r="Q21" s="38">
        <f ca="1">SUMPRODUCT((Tablo[Mois]=$A17)*(OFFSET(Tablo[JOUR],0,Q$1)=$B21))</f>
        <v>0</v>
      </c>
      <c r="R21" s="38">
        <f ca="1">SUMPRODUCT((Tablo[Mois]=$A17)*(OFFSET(Tablo[JOUR],0,R$1)=$B21))</f>
        <v>0</v>
      </c>
    </row>
    <row r="22" spans="1:18" x14ac:dyDescent="0.25">
      <c r="A22" s="43"/>
      <c r="B22" s="42" t="s">
        <v>38</v>
      </c>
      <c r="C22" s="38" t="s">
        <v>43</v>
      </c>
      <c r="D22" s="38">
        <f ca="1">SUMPRODUCT((Tablo[Mois]=$A17)*(OFFSET(Tablo[JOUR],0,D$1)=$B22))</f>
        <v>0</v>
      </c>
      <c r="E22" s="38">
        <f ca="1">SUMPRODUCT((Tablo[Mois]=$A17)*(OFFSET(Tablo[JOUR],0,E$1)=$B22))</f>
        <v>0</v>
      </c>
      <c r="F22" s="38">
        <f ca="1">SUMPRODUCT((Tablo[Mois]=$A17)*(OFFSET(Tablo[JOUR],0,F$1)=$B22))</f>
        <v>0</v>
      </c>
      <c r="G22" s="38">
        <f ca="1">SUMPRODUCT((Tablo[Mois]=$A17)*(OFFSET(Tablo[JOUR],0,G$1)=$B22))</f>
        <v>0</v>
      </c>
      <c r="H22" s="38">
        <f ca="1">SUMPRODUCT((Tablo[Mois]=$A17)*(OFFSET(Tablo[JOUR],0,H$1)=$B22))</f>
        <v>0</v>
      </c>
      <c r="I22" s="38">
        <f ca="1">SUMPRODUCT((Tablo[Mois]=$A17)*(OFFSET(Tablo[JOUR],0,I$1)=$B22))</f>
        <v>0</v>
      </c>
      <c r="J22" s="38">
        <f ca="1">SUMPRODUCT((Tablo[Mois]=$A17)*(OFFSET(Tablo[JOUR],0,J$1)=$B22))</f>
        <v>0</v>
      </c>
      <c r="K22" s="38">
        <f ca="1">SUMPRODUCT((Tablo[Mois]=$A17)*(OFFSET(Tablo[JOUR],0,K$1)=$B22))</f>
        <v>0</v>
      </c>
      <c r="L22" s="38">
        <f ca="1">SUMPRODUCT((Tablo[Mois]=$A17)*(OFFSET(Tablo[JOUR],0,L$1)=$B22))</f>
        <v>0</v>
      </c>
      <c r="M22" s="38">
        <f ca="1">SUMPRODUCT((Tablo[Mois]=$A17)*(OFFSET(Tablo[JOUR],0,M$1)=$B22))</f>
        <v>0</v>
      </c>
      <c r="N22" s="38">
        <f ca="1">SUMPRODUCT((Tablo[Mois]=$A17)*(OFFSET(Tablo[JOUR],0,N$1)=$B22))</f>
        <v>0</v>
      </c>
      <c r="O22" s="38">
        <f ca="1">SUMPRODUCT((Tablo[Mois]=$A17)*(OFFSET(Tablo[JOUR],0,O$1)=$B22))</f>
        <v>0</v>
      </c>
      <c r="P22" s="38">
        <f ca="1">SUMPRODUCT((Tablo[Mois]=$A17)*(OFFSET(Tablo[JOUR],0,P$1)=$B22))</f>
        <v>0</v>
      </c>
      <c r="Q22" s="38">
        <f ca="1">SUMPRODUCT((Tablo[Mois]=$A17)*(OFFSET(Tablo[JOUR],0,Q$1)=$B22))</f>
        <v>0</v>
      </c>
      <c r="R22" s="38">
        <f ca="1">SUMPRODUCT((Tablo[Mois]=$A17)*(OFFSET(Tablo[JOUR],0,R$1)=$B22))</f>
        <v>0</v>
      </c>
    </row>
    <row r="23" spans="1:18" s="36" customFormat="1" ht="13" thickBot="1" x14ac:dyDescent="0.3">
      <c r="A23" s="35"/>
      <c r="B23" s="44" t="s">
        <v>37</v>
      </c>
      <c r="C23" s="36" t="s">
        <v>43</v>
      </c>
      <c r="D23" s="36">
        <f ca="1">SUMPRODUCT((Tablo[Mois]=$A17)*(OFFSET(Tablo[JOUR],0,D$1)=$B23))</f>
        <v>0</v>
      </c>
      <c r="E23" s="36">
        <f ca="1">SUMPRODUCT((Tablo[Mois]=$A17)*(OFFSET(Tablo[JOUR],0,E$1)=$B23))</f>
        <v>0</v>
      </c>
      <c r="F23" s="36">
        <f ca="1">SUMPRODUCT((Tablo[Mois]=$A17)*(OFFSET(Tablo[JOUR],0,F$1)=$B23))</f>
        <v>0</v>
      </c>
      <c r="G23" s="36">
        <f ca="1">SUMPRODUCT((Tablo[Mois]=$A17)*(OFFSET(Tablo[JOUR],0,G$1)=$B23))</f>
        <v>0</v>
      </c>
      <c r="H23" s="36">
        <f ca="1">SUMPRODUCT((Tablo[Mois]=$A17)*(OFFSET(Tablo[JOUR],0,H$1)=$B23))</f>
        <v>0</v>
      </c>
      <c r="I23" s="36">
        <f ca="1">SUMPRODUCT((Tablo[Mois]=$A17)*(OFFSET(Tablo[JOUR],0,I$1)=$B23))</f>
        <v>0</v>
      </c>
      <c r="J23" s="36">
        <f ca="1">SUMPRODUCT((Tablo[Mois]=$A17)*(OFFSET(Tablo[JOUR],0,J$1)=$B23))</f>
        <v>0</v>
      </c>
      <c r="K23" s="36">
        <f ca="1">SUMPRODUCT((Tablo[Mois]=$A17)*(OFFSET(Tablo[JOUR],0,K$1)=$B23))</f>
        <v>0</v>
      </c>
      <c r="L23" s="36">
        <f ca="1">SUMPRODUCT((Tablo[Mois]=$A17)*(OFFSET(Tablo[JOUR],0,L$1)=$B23))</f>
        <v>0</v>
      </c>
      <c r="M23" s="36">
        <f ca="1">SUMPRODUCT((Tablo[Mois]=$A17)*(OFFSET(Tablo[JOUR],0,M$1)=$B23))</f>
        <v>0</v>
      </c>
      <c r="N23" s="36">
        <f ca="1">SUMPRODUCT((Tablo[Mois]=$A17)*(OFFSET(Tablo[JOUR],0,N$1)=$B23))</f>
        <v>0</v>
      </c>
      <c r="O23" s="36">
        <f ca="1">SUMPRODUCT((Tablo[Mois]=$A17)*(OFFSET(Tablo[JOUR],0,O$1)=$B23))</f>
        <v>0</v>
      </c>
      <c r="P23" s="36">
        <f ca="1">SUMPRODUCT((Tablo[Mois]=$A17)*(OFFSET(Tablo[JOUR],0,P$1)=$B23))</f>
        <v>0</v>
      </c>
      <c r="Q23" s="36">
        <f ca="1">SUMPRODUCT((Tablo[Mois]=$A17)*(OFFSET(Tablo[JOUR],0,Q$1)=$B23))</f>
        <v>0</v>
      </c>
      <c r="R23" s="36">
        <f ca="1">SUMPRODUCT((Tablo[Mois]=$A17)*(OFFSET(Tablo[JOUR],0,R$1)=$B23))</f>
        <v>0</v>
      </c>
    </row>
    <row r="24" spans="1:18" s="34" customFormat="1" ht="13" x14ac:dyDescent="0.3">
      <c r="A24" s="37">
        <f>EOMONTH(A17+1,0)</f>
        <v>42490</v>
      </c>
      <c r="B24" s="34" t="s">
        <v>18</v>
      </c>
      <c r="C24" s="34" t="s">
        <v>42</v>
      </c>
      <c r="D24" s="45">
        <f ca="1">SUMPRODUCT((Tablo[Mois]=$A24)*(ISNUMBER(Tablo[JOUR])),(OFFSET(Tablo[JOUR],0,D$1)))</f>
        <v>0</v>
      </c>
      <c r="E24" s="45">
        <f ca="1">SUMPRODUCT((Tablo[Mois]=$A24)*(ISNUMBER(Tablo[JOUR])),(OFFSET(Tablo[JOUR],0,E$1)))</f>
        <v>0</v>
      </c>
      <c r="F24" s="45">
        <f ca="1">SUMPRODUCT((Tablo[Mois]=$A24)*(ISNUMBER(Tablo[JOUR])),(OFFSET(Tablo[JOUR],0,F$1)))</f>
        <v>0</v>
      </c>
      <c r="G24" s="45">
        <f ca="1">SUMPRODUCT((Tablo[Mois]=$A24)*(ISNUMBER(Tablo[JOUR])),(OFFSET(Tablo[JOUR],0,G$1)))</f>
        <v>0</v>
      </c>
      <c r="H24" s="45">
        <f ca="1">SUMPRODUCT((Tablo[Mois]=$A24)*(ISNUMBER(Tablo[JOUR])),(OFFSET(Tablo[JOUR],0,H$1)))</f>
        <v>0</v>
      </c>
      <c r="I24" s="45">
        <f ca="1">SUMPRODUCT((Tablo[Mois]=$A24)*(ISNUMBER(Tablo[JOUR])),(OFFSET(Tablo[JOUR],0,I$1)))</f>
        <v>0</v>
      </c>
      <c r="J24" s="45">
        <f ca="1">SUMPRODUCT((Tablo[Mois]=$A24)*(ISNUMBER(Tablo[JOUR])),(OFFSET(Tablo[JOUR],0,J$1)))</f>
        <v>0</v>
      </c>
      <c r="K24" s="45">
        <f ca="1">SUMPRODUCT((Tablo[Mois]=$A24)*(ISNUMBER(Tablo[JOUR])),(OFFSET(Tablo[JOUR],0,K$1)))</f>
        <v>0</v>
      </c>
      <c r="L24" s="45">
        <f ca="1">SUMPRODUCT((Tablo[Mois]=$A24)*(ISNUMBER(Tablo[JOUR])),(OFFSET(Tablo[JOUR],0,L$1)))</f>
        <v>0</v>
      </c>
      <c r="M24" s="45">
        <f ca="1">SUMPRODUCT((Tablo[Mois]=$A24)*(ISNUMBER(Tablo[JOUR])),(OFFSET(Tablo[JOUR],0,M$1)))</f>
        <v>0</v>
      </c>
      <c r="N24" s="45">
        <f ca="1">SUMPRODUCT((Tablo[Mois]=$A24)*(ISNUMBER(Tablo[JOUR])),(OFFSET(Tablo[JOUR],0,N$1)))</f>
        <v>0</v>
      </c>
      <c r="O24" s="45">
        <f ca="1">SUMPRODUCT((Tablo[Mois]=$A24)*(ISNUMBER(Tablo[JOUR])),(OFFSET(Tablo[JOUR],0,O$1)))</f>
        <v>0</v>
      </c>
      <c r="P24" s="45">
        <f ca="1">SUMPRODUCT((Tablo[Mois]=$A24)*(ISNUMBER(Tablo[JOUR])),(OFFSET(Tablo[JOUR],0,P$1)))</f>
        <v>0</v>
      </c>
      <c r="Q24" s="45">
        <f ca="1">SUMPRODUCT((Tablo[Mois]=$A24)*(ISNUMBER(Tablo[JOUR])),(OFFSET(Tablo[JOUR],0,Q$1)))</f>
        <v>0</v>
      </c>
      <c r="R24" s="45">
        <f ca="1">SUMPRODUCT((Tablo[Mois]=$A24)*(ISNUMBER(Tablo[JOUR])),(OFFSET(Tablo[JOUR],0,R$1)))</f>
        <v>0</v>
      </c>
    </row>
    <row r="25" spans="1:18" ht="13" x14ac:dyDescent="0.3">
      <c r="A25" s="43"/>
      <c r="B25" s="38" t="s">
        <v>19</v>
      </c>
      <c r="C25" s="38" t="s">
        <v>42</v>
      </c>
      <c r="D25" s="46">
        <f ca="1">SUMPRODUCT((Tablo[Mois]=$A24)*(Tablo[JOUR]="HEURES SUP"),(OFFSET(Tablo[JOUR],0,D$1)))</f>
        <v>0</v>
      </c>
      <c r="E25" s="46">
        <f ca="1">SUMPRODUCT((Tablo[Mois]=$A24)*(Tablo[JOUR]="HEURES SUP"),(OFFSET(Tablo[JOUR],0,E$1)))</f>
        <v>0</v>
      </c>
      <c r="F25" s="46">
        <f ca="1">SUMPRODUCT((Tablo[Mois]=$A24)*(Tablo[JOUR]="HEURES SUP"),(OFFSET(Tablo[JOUR],0,F$1)))</f>
        <v>0</v>
      </c>
      <c r="G25" s="46">
        <f ca="1">SUMPRODUCT((Tablo[Mois]=$A24)*(Tablo[JOUR]="HEURES SUP"),(OFFSET(Tablo[JOUR],0,G$1)))</f>
        <v>0</v>
      </c>
      <c r="H25" s="46">
        <f ca="1">SUMPRODUCT((Tablo[Mois]=$A24)*(Tablo[JOUR]="HEURES SUP"),(OFFSET(Tablo[JOUR],0,H$1)))</f>
        <v>0</v>
      </c>
      <c r="I25" s="46">
        <f ca="1">SUMPRODUCT((Tablo[Mois]=$A24)*(Tablo[JOUR]="HEURES SUP"),(OFFSET(Tablo[JOUR],0,I$1)))</f>
        <v>0</v>
      </c>
      <c r="J25" s="46">
        <f ca="1">SUMPRODUCT((Tablo[Mois]=$A24)*(Tablo[JOUR]="HEURES SUP"),(OFFSET(Tablo[JOUR],0,J$1)))</f>
        <v>0</v>
      </c>
      <c r="K25" s="46">
        <f ca="1">SUMPRODUCT((Tablo[Mois]=$A24)*(Tablo[JOUR]="HEURES SUP"),(OFFSET(Tablo[JOUR],0,K$1)))</f>
        <v>0</v>
      </c>
      <c r="L25" s="46">
        <f ca="1">SUMPRODUCT((Tablo[Mois]=$A24)*(Tablo[JOUR]="HEURES SUP"),(OFFSET(Tablo[JOUR],0,L$1)))</f>
        <v>0</v>
      </c>
      <c r="M25" s="46">
        <f ca="1">SUMPRODUCT((Tablo[Mois]=$A24)*(Tablo[JOUR]="HEURES SUP"),(OFFSET(Tablo[JOUR],0,M$1)))</f>
        <v>0</v>
      </c>
      <c r="N25" s="46">
        <f ca="1">SUMPRODUCT((Tablo[Mois]=$A24)*(Tablo[JOUR]="HEURES SUP"),(OFFSET(Tablo[JOUR],0,N$1)))</f>
        <v>0</v>
      </c>
      <c r="O25" s="46">
        <f ca="1">SUMPRODUCT((Tablo[Mois]=$A24)*(Tablo[JOUR]="HEURES SUP"),(OFFSET(Tablo[JOUR],0,O$1)))</f>
        <v>0</v>
      </c>
      <c r="P25" s="46">
        <f ca="1">SUMPRODUCT((Tablo[Mois]=$A24)*(Tablo[JOUR]="HEURES SUP"),(OFFSET(Tablo[JOUR],0,P$1)))</f>
        <v>0</v>
      </c>
      <c r="Q25" s="46">
        <f ca="1">SUMPRODUCT((Tablo[Mois]=$A24)*(Tablo[JOUR]="HEURES SUP"),(OFFSET(Tablo[JOUR],0,Q$1)))</f>
        <v>0</v>
      </c>
      <c r="R25" s="46">
        <f ca="1">SUMPRODUCT((Tablo[Mois]=$A24)*(Tablo[JOUR]="HEURES SUP"),(OFFSET(Tablo[JOUR],0,R$1)))</f>
        <v>0</v>
      </c>
    </row>
    <row r="26" spans="1:18" s="52" customFormat="1" x14ac:dyDescent="0.25">
      <c r="A26" s="51"/>
      <c r="B26" s="52" t="s">
        <v>44</v>
      </c>
      <c r="C26" s="53" t="s">
        <v>43</v>
      </c>
      <c r="D26" s="52">
        <f ca="1">SUMPRODUCT((Tablo[Mois]=$A24)*(ISNUMBER(Tablo[JOUR]))*(OFFSET(Tablo[JOUR],0,D$1)&lt;7)*(OFFSET(Tablo[JOUR],0,D$1)&lt;&gt;""))</f>
        <v>0</v>
      </c>
      <c r="E26" s="52">
        <f ca="1">SUMPRODUCT((Tablo[Mois]=$A24)*(ISNUMBER(Tablo[JOUR]))*(OFFSET(Tablo[JOUR],0,E$1)&lt;7)*(OFFSET(Tablo[JOUR],0,E$1)&lt;&gt;""))</f>
        <v>0</v>
      </c>
      <c r="F26" s="52">
        <f ca="1">SUMPRODUCT((Tablo[Mois]=$A24)*(ISNUMBER(Tablo[JOUR]))*(OFFSET(Tablo[JOUR],0,F$1)&lt;7)*(OFFSET(Tablo[JOUR],0,F$1)&lt;&gt;""))</f>
        <v>0</v>
      </c>
      <c r="G26" s="52">
        <f ca="1">SUMPRODUCT((Tablo[Mois]=$A24)*(ISNUMBER(Tablo[JOUR]))*(OFFSET(Tablo[JOUR],0,G$1)&lt;7)*(OFFSET(Tablo[JOUR],0,G$1)&lt;&gt;""))</f>
        <v>0</v>
      </c>
      <c r="H26" s="52">
        <f ca="1">SUMPRODUCT((Tablo[Mois]=$A24)*(ISNUMBER(Tablo[JOUR]))*(OFFSET(Tablo[JOUR],0,H$1)&lt;7)*(OFFSET(Tablo[JOUR],0,H$1)&lt;&gt;""))</f>
        <v>0</v>
      </c>
      <c r="I26" s="52">
        <f ca="1">SUMPRODUCT((Tablo[Mois]=$A24)*(ISNUMBER(Tablo[JOUR]))*(OFFSET(Tablo[JOUR],0,I$1)&lt;7)*(OFFSET(Tablo[JOUR],0,I$1)&lt;&gt;""))</f>
        <v>0</v>
      </c>
      <c r="J26" s="52">
        <f ca="1">SUMPRODUCT((Tablo[Mois]=$A24)*(ISNUMBER(Tablo[JOUR]))*(OFFSET(Tablo[JOUR],0,J$1)&lt;7)*(OFFSET(Tablo[JOUR],0,J$1)&lt;&gt;""))</f>
        <v>0</v>
      </c>
      <c r="K26" s="52">
        <f ca="1">SUMPRODUCT((Tablo[Mois]=$A24)*(ISNUMBER(Tablo[JOUR]))*(OFFSET(Tablo[JOUR],0,K$1)&lt;7)*(OFFSET(Tablo[JOUR],0,K$1)&lt;&gt;""))</f>
        <v>0</v>
      </c>
      <c r="L26" s="52">
        <f ca="1">SUMPRODUCT((Tablo[Mois]=$A24)*(ISNUMBER(Tablo[JOUR]))*(OFFSET(Tablo[JOUR],0,L$1)&lt;7)*(OFFSET(Tablo[JOUR],0,L$1)&lt;&gt;""))</f>
        <v>0</v>
      </c>
      <c r="M26" s="52">
        <f ca="1">SUMPRODUCT((Tablo[Mois]=$A24)*(ISNUMBER(Tablo[JOUR]))*(OFFSET(Tablo[JOUR],0,M$1)&lt;7)*(OFFSET(Tablo[JOUR],0,M$1)&lt;&gt;""))</f>
        <v>0</v>
      </c>
      <c r="N26" s="52">
        <f ca="1">SUMPRODUCT((Tablo[Mois]=$A24)*(ISNUMBER(Tablo[JOUR]))*(OFFSET(Tablo[JOUR],0,N$1)&lt;7)*(OFFSET(Tablo[JOUR],0,N$1)&lt;&gt;""))</f>
        <v>0</v>
      </c>
      <c r="O26" s="52">
        <f ca="1">SUMPRODUCT((Tablo[Mois]=$A24)*(ISNUMBER(Tablo[JOUR]))*(OFFSET(Tablo[JOUR],0,O$1)&lt;7)*(OFFSET(Tablo[JOUR],0,O$1)&lt;&gt;""))</f>
        <v>0</v>
      </c>
      <c r="P26" s="52">
        <f ca="1">SUMPRODUCT((Tablo[Mois]=$A24)*(ISNUMBER(Tablo[JOUR]))*(OFFSET(Tablo[JOUR],0,P$1)&lt;7)*(OFFSET(Tablo[JOUR],0,P$1)&lt;&gt;""))</f>
        <v>0</v>
      </c>
      <c r="Q26" s="52">
        <f ca="1">SUMPRODUCT((Tablo[Mois]=$A24)*(ISNUMBER(Tablo[JOUR]))*(OFFSET(Tablo[JOUR],0,Q$1)&lt;7)*(OFFSET(Tablo[JOUR],0,Q$1)&lt;&gt;""))</f>
        <v>0</v>
      </c>
      <c r="R26" s="52">
        <f ca="1">SUMPRODUCT((Tablo[Mois]=$A24)*(ISNUMBER(Tablo[JOUR]))*(OFFSET(Tablo[JOUR],0,R$1)&lt;7)*(OFFSET(Tablo[JOUR],0,R$1)&lt;&gt;""))</f>
        <v>0</v>
      </c>
    </row>
    <row r="27" spans="1:18" x14ac:dyDescent="0.25">
      <c r="A27" s="43"/>
      <c r="B27" s="40" t="s">
        <v>20</v>
      </c>
      <c r="C27" s="38" t="s">
        <v>43</v>
      </c>
      <c r="D27" s="38">
        <f>SUMPRODUCT((Tablo[Mois]=$A24)*(COUNTIF(JF,Tablo[JOUR])))</f>
        <v>0</v>
      </c>
      <c r="E27" s="38">
        <f>SUMPRODUCT((Tablo[Mois]=$A24)*(COUNTIF(JF,Tablo[JOUR])))</f>
        <v>0</v>
      </c>
      <c r="F27" s="38">
        <f>SUMPRODUCT((Tablo[Mois]=$A24)*(COUNTIF(JF,Tablo[JOUR])))</f>
        <v>0</v>
      </c>
      <c r="G27" s="38">
        <f>SUMPRODUCT((Tablo[Mois]=$A24)*(COUNTIF(JF,Tablo[JOUR])))</f>
        <v>0</v>
      </c>
      <c r="H27" s="38">
        <f>SUMPRODUCT((Tablo[Mois]=$A24)*(COUNTIF(JF,Tablo[JOUR])))</f>
        <v>0</v>
      </c>
      <c r="I27" s="38">
        <f>SUMPRODUCT((Tablo[Mois]=$A24)*(COUNTIF(JF,Tablo[JOUR])))</f>
        <v>0</v>
      </c>
      <c r="J27" s="38">
        <f>SUMPRODUCT((Tablo[Mois]=$A24)*(COUNTIF(JF,Tablo[JOUR])))</f>
        <v>0</v>
      </c>
      <c r="K27" s="38">
        <f>SUMPRODUCT((Tablo[Mois]=$A24)*(COUNTIF(JF,Tablo[JOUR])))</f>
        <v>0</v>
      </c>
      <c r="L27" s="38">
        <f>SUMPRODUCT((Tablo[Mois]=$A24)*(COUNTIF(JF,Tablo[JOUR])))</f>
        <v>0</v>
      </c>
      <c r="M27" s="38">
        <f>SUMPRODUCT((Tablo[Mois]=$A24)*(COUNTIF(JF,Tablo[JOUR])))</f>
        <v>0</v>
      </c>
      <c r="N27" s="38">
        <f>SUMPRODUCT((Tablo[Mois]=$A24)*(COUNTIF(JF,Tablo[JOUR])))</f>
        <v>0</v>
      </c>
      <c r="O27" s="38">
        <f>SUMPRODUCT((Tablo[Mois]=$A24)*(COUNTIF(JF,Tablo[JOUR])))</f>
        <v>0</v>
      </c>
      <c r="P27" s="38">
        <f>SUMPRODUCT((Tablo[Mois]=$A24)*(COUNTIF(JF,Tablo[JOUR])))</f>
        <v>0</v>
      </c>
      <c r="Q27" s="38">
        <f>SUMPRODUCT((Tablo[Mois]=$A24)*(COUNTIF(JF,Tablo[JOUR])))</f>
        <v>0</v>
      </c>
      <c r="R27" s="38">
        <f>SUMPRODUCT((Tablo[Mois]=$A24)*(COUNTIF(JF,Tablo[JOUR])))</f>
        <v>0</v>
      </c>
    </row>
    <row r="28" spans="1:18" x14ac:dyDescent="0.25">
      <c r="A28" s="43"/>
      <c r="B28" s="41" t="s">
        <v>39</v>
      </c>
      <c r="C28" s="38" t="s">
        <v>43</v>
      </c>
      <c r="D28" s="38">
        <f ca="1">SUMPRODUCT((Tablo[Mois]=$A24)*(OFFSET(Tablo[JOUR],0,D$1)=$B28))</f>
        <v>0</v>
      </c>
      <c r="E28" s="38">
        <f ca="1">SUMPRODUCT((Tablo[Mois]=$A24)*(OFFSET(Tablo[JOUR],0,E$1)=$B28))</f>
        <v>0</v>
      </c>
      <c r="F28" s="38">
        <f ca="1">SUMPRODUCT((Tablo[Mois]=$A24)*(OFFSET(Tablo[JOUR],0,F$1)=$B28))</f>
        <v>0</v>
      </c>
      <c r="G28" s="38">
        <f ca="1">SUMPRODUCT((Tablo[Mois]=$A24)*(OFFSET(Tablo[JOUR],0,G$1)=$B28))</f>
        <v>0</v>
      </c>
      <c r="H28" s="38">
        <f ca="1">SUMPRODUCT((Tablo[Mois]=$A24)*(OFFSET(Tablo[JOUR],0,H$1)=$B28))</f>
        <v>0</v>
      </c>
      <c r="I28" s="38">
        <f ca="1">SUMPRODUCT((Tablo[Mois]=$A24)*(OFFSET(Tablo[JOUR],0,I$1)=$B28))</f>
        <v>0</v>
      </c>
      <c r="J28" s="38">
        <f ca="1">SUMPRODUCT((Tablo[Mois]=$A24)*(OFFSET(Tablo[JOUR],0,J$1)=$B28))</f>
        <v>0</v>
      </c>
      <c r="K28" s="38">
        <f ca="1">SUMPRODUCT((Tablo[Mois]=$A24)*(OFFSET(Tablo[JOUR],0,K$1)=$B28))</f>
        <v>0</v>
      </c>
      <c r="L28" s="38">
        <f ca="1">SUMPRODUCT((Tablo[Mois]=$A24)*(OFFSET(Tablo[JOUR],0,L$1)=$B28))</f>
        <v>0</v>
      </c>
      <c r="M28" s="38">
        <f ca="1">SUMPRODUCT((Tablo[Mois]=$A24)*(OFFSET(Tablo[JOUR],0,M$1)=$B28))</f>
        <v>0</v>
      </c>
      <c r="N28" s="38">
        <f ca="1">SUMPRODUCT((Tablo[Mois]=$A24)*(OFFSET(Tablo[JOUR],0,N$1)=$B28))</f>
        <v>0</v>
      </c>
      <c r="O28" s="38">
        <f ca="1">SUMPRODUCT((Tablo[Mois]=$A24)*(OFFSET(Tablo[JOUR],0,O$1)=$B28))</f>
        <v>0</v>
      </c>
      <c r="P28" s="38">
        <f ca="1">SUMPRODUCT((Tablo[Mois]=$A24)*(OFFSET(Tablo[JOUR],0,P$1)=$B28))</f>
        <v>0</v>
      </c>
      <c r="Q28" s="38">
        <f ca="1">SUMPRODUCT((Tablo[Mois]=$A24)*(OFFSET(Tablo[JOUR],0,Q$1)=$B28))</f>
        <v>0</v>
      </c>
      <c r="R28" s="38">
        <f ca="1">SUMPRODUCT((Tablo[Mois]=$A24)*(OFFSET(Tablo[JOUR],0,R$1)=$B28))</f>
        <v>0</v>
      </c>
    </row>
    <row r="29" spans="1:18" x14ac:dyDescent="0.25">
      <c r="A29" s="43"/>
      <c r="B29" s="42" t="s">
        <v>38</v>
      </c>
      <c r="C29" s="38" t="s">
        <v>43</v>
      </c>
      <c r="D29" s="38">
        <f ca="1">SUMPRODUCT((Tablo[Mois]=$A24)*(OFFSET(Tablo[JOUR],0,D$1)=$B29))</f>
        <v>0</v>
      </c>
      <c r="E29" s="38">
        <f ca="1">SUMPRODUCT((Tablo[Mois]=$A24)*(OFFSET(Tablo[JOUR],0,E$1)=$B29))</f>
        <v>0</v>
      </c>
      <c r="F29" s="38">
        <f ca="1">SUMPRODUCT((Tablo[Mois]=$A24)*(OFFSET(Tablo[JOUR],0,F$1)=$B29))</f>
        <v>0</v>
      </c>
      <c r="G29" s="38">
        <f ca="1">SUMPRODUCT((Tablo[Mois]=$A24)*(OFFSET(Tablo[JOUR],0,G$1)=$B29))</f>
        <v>0</v>
      </c>
      <c r="H29" s="38">
        <f ca="1">SUMPRODUCT((Tablo[Mois]=$A24)*(OFFSET(Tablo[JOUR],0,H$1)=$B29))</f>
        <v>0</v>
      </c>
      <c r="I29" s="38">
        <f ca="1">SUMPRODUCT((Tablo[Mois]=$A24)*(OFFSET(Tablo[JOUR],0,I$1)=$B29))</f>
        <v>0</v>
      </c>
      <c r="J29" s="38">
        <f ca="1">SUMPRODUCT((Tablo[Mois]=$A24)*(OFFSET(Tablo[JOUR],0,J$1)=$B29))</f>
        <v>0</v>
      </c>
      <c r="K29" s="38">
        <f ca="1">SUMPRODUCT((Tablo[Mois]=$A24)*(OFFSET(Tablo[JOUR],0,K$1)=$B29))</f>
        <v>0</v>
      </c>
      <c r="L29" s="38">
        <f ca="1">SUMPRODUCT((Tablo[Mois]=$A24)*(OFFSET(Tablo[JOUR],0,L$1)=$B29))</f>
        <v>0</v>
      </c>
      <c r="M29" s="38">
        <f ca="1">SUMPRODUCT((Tablo[Mois]=$A24)*(OFFSET(Tablo[JOUR],0,M$1)=$B29))</f>
        <v>0</v>
      </c>
      <c r="N29" s="38">
        <f ca="1">SUMPRODUCT((Tablo[Mois]=$A24)*(OFFSET(Tablo[JOUR],0,N$1)=$B29))</f>
        <v>0</v>
      </c>
      <c r="O29" s="38">
        <f ca="1">SUMPRODUCT((Tablo[Mois]=$A24)*(OFFSET(Tablo[JOUR],0,O$1)=$B29))</f>
        <v>0</v>
      </c>
      <c r="P29" s="38">
        <f ca="1">SUMPRODUCT((Tablo[Mois]=$A24)*(OFFSET(Tablo[JOUR],0,P$1)=$B29))</f>
        <v>0</v>
      </c>
      <c r="Q29" s="38">
        <f ca="1">SUMPRODUCT((Tablo[Mois]=$A24)*(OFFSET(Tablo[JOUR],0,Q$1)=$B29))</f>
        <v>0</v>
      </c>
      <c r="R29" s="38">
        <f ca="1">SUMPRODUCT((Tablo[Mois]=$A24)*(OFFSET(Tablo[JOUR],0,R$1)=$B29))</f>
        <v>0</v>
      </c>
    </row>
    <row r="30" spans="1:18" s="36" customFormat="1" ht="13" thickBot="1" x14ac:dyDescent="0.3">
      <c r="A30" s="35"/>
      <c r="B30" s="44" t="s">
        <v>37</v>
      </c>
      <c r="C30" s="36" t="s">
        <v>43</v>
      </c>
      <c r="D30" s="36">
        <f ca="1">SUMPRODUCT((Tablo[Mois]=$A24)*(OFFSET(Tablo[JOUR],0,D$1)=$B30))</f>
        <v>0</v>
      </c>
      <c r="E30" s="36">
        <f ca="1">SUMPRODUCT((Tablo[Mois]=$A24)*(OFFSET(Tablo[JOUR],0,E$1)=$B30))</f>
        <v>0</v>
      </c>
      <c r="F30" s="36">
        <f ca="1">SUMPRODUCT((Tablo[Mois]=$A24)*(OFFSET(Tablo[JOUR],0,F$1)=$B30))</f>
        <v>0</v>
      </c>
      <c r="G30" s="36">
        <f ca="1">SUMPRODUCT((Tablo[Mois]=$A24)*(OFFSET(Tablo[JOUR],0,G$1)=$B30))</f>
        <v>0</v>
      </c>
      <c r="H30" s="36">
        <f ca="1">SUMPRODUCT((Tablo[Mois]=$A24)*(OFFSET(Tablo[JOUR],0,H$1)=$B30))</f>
        <v>0</v>
      </c>
      <c r="I30" s="36">
        <f ca="1">SUMPRODUCT((Tablo[Mois]=$A24)*(OFFSET(Tablo[JOUR],0,I$1)=$B30))</f>
        <v>0</v>
      </c>
      <c r="J30" s="36">
        <f ca="1">SUMPRODUCT((Tablo[Mois]=$A24)*(OFFSET(Tablo[JOUR],0,J$1)=$B30))</f>
        <v>0</v>
      </c>
      <c r="K30" s="36">
        <f ca="1">SUMPRODUCT((Tablo[Mois]=$A24)*(OFFSET(Tablo[JOUR],0,K$1)=$B30))</f>
        <v>0</v>
      </c>
      <c r="L30" s="36">
        <f ca="1">SUMPRODUCT((Tablo[Mois]=$A24)*(OFFSET(Tablo[JOUR],0,L$1)=$B30))</f>
        <v>0</v>
      </c>
      <c r="M30" s="36">
        <f ca="1">SUMPRODUCT((Tablo[Mois]=$A24)*(OFFSET(Tablo[JOUR],0,M$1)=$B30))</f>
        <v>0</v>
      </c>
      <c r="N30" s="36">
        <f ca="1">SUMPRODUCT((Tablo[Mois]=$A24)*(OFFSET(Tablo[JOUR],0,N$1)=$B30))</f>
        <v>0</v>
      </c>
      <c r="O30" s="36">
        <f ca="1">SUMPRODUCT((Tablo[Mois]=$A24)*(OFFSET(Tablo[JOUR],0,O$1)=$B30))</f>
        <v>0</v>
      </c>
      <c r="P30" s="36">
        <f ca="1">SUMPRODUCT((Tablo[Mois]=$A24)*(OFFSET(Tablo[JOUR],0,P$1)=$B30))</f>
        <v>0</v>
      </c>
      <c r="Q30" s="36">
        <f ca="1">SUMPRODUCT((Tablo[Mois]=$A24)*(OFFSET(Tablo[JOUR],0,Q$1)=$B30))</f>
        <v>0</v>
      </c>
      <c r="R30" s="36">
        <f ca="1">SUMPRODUCT((Tablo[Mois]=$A24)*(OFFSET(Tablo[JOUR],0,R$1)=$B30))</f>
        <v>0</v>
      </c>
    </row>
    <row r="31" spans="1:18" s="34" customFormat="1" ht="13" x14ac:dyDescent="0.3">
      <c r="A31" s="37">
        <f>EOMONTH(A24+1,0)</f>
        <v>42521</v>
      </c>
      <c r="B31" s="34" t="s">
        <v>18</v>
      </c>
      <c r="C31" s="34" t="s">
        <v>42</v>
      </c>
      <c r="D31" s="45">
        <f ca="1">SUMPRODUCT((Tablo[Mois]=$A31)*(ISNUMBER(Tablo[JOUR])),(OFFSET(Tablo[JOUR],0,D$1)))</f>
        <v>0</v>
      </c>
      <c r="E31" s="45">
        <f ca="1">SUMPRODUCT((Tablo[Mois]=$A31)*(ISNUMBER(Tablo[JOUR])),(OFFSET(Tablo[JOUR],0,E$1)))</f>
        <v>0</v>
      </c>
      <c r="F31" s="45">
        <f ca="1">SUMPRODUCT((Tablo[Mois]=$A31)*(ISNUMBER(Tablo[JOUR])),(OFFSET(Tablo[JOUR],0,F$1)))</f>
        <v>0</v>
      </c>
      <c r="G31" s="45">
        <f ca="1">SUMPRODUCT((Tablo[Mois]=$A31)*(ISNUMBER(Tablo[JOUR])),(OFFSET(Tablo[JOUR],0,G$1)))</f>
        <v>0</v>
      </c>
      <c r="H31" s="45">
        <f ca="1">SUMPRODUCT((Tablo[Mois]=$A31)*(ISNUMBER(Tablo[JOUR])),(OFFSET(Tablo[JOUR],0,H$1)))</f>
        <v>0</v>
      </c>
      <c r="I31" s="45">
        <f ca="1">SUMPRODUCT((Tablo[Mois]=$A31)*(ISNUMBER(Tablo[JOUR])),(OFFSET(Tablo[JOUR],0,I$1)))</f>
        <v>0</v>
      </c>
      <c r="J31" s="45">
        <f ca="1">SUMPRODUCT((Tablo[Mois]=$A31)*(ISNUMBER(Tablo[JOUR])),(OFFSET(Tablo[JOUR],0,J$1)))</f>
        <v>0</v>
      </c>
      <c r="K31" s="45">
        <f ca="1">SUMPRODUCT((Tablo[Mois]=$A31)*(ISNUMBER(Tablo[JOUR])),(OFFSET(Tablo[JOUR],0,K$1)))</f>
        <v>0</v>
      </c>
      <c r="L31" s="45">
        <f ca="1">SUMPRODUCT((Tablo[Mois]=$A31)*(ISNUMBER(Tablo[JOUR])),(OFFSET(Tablo[JOUR],0,L$1)))</f>
        <v>0</v>
      </c>
      <c r="M31" s="45">
        <f ca="1">SUMPRODUCT((Tablo[Mois]=$A31)*(ISNUMBER(Tablo[JOUR])),(OFFSET(Tablo[JOUR],0,M$1)))</f>
        <v>0</v>
      </c>
      <c r="N31" s="45">
        <f ca="1">SUMPRODUCT((Tablo[Mois]=$A31)*(ISNUMBER(Tablo[JOUR])),(OFFSET(Tablo[JOUR],0,N$1)))</f>
        <v>0</v>
      </c>
      <c r="O31" s="45">
        <f ca="1">SUMPRODUCT((Tablo[Mois]=$A31)*(ISNUMBER(Tablo[JOUR])),(OFFSET(Tablo[JOUR],0,O$1)))</f>
        <v>0</v>
      </c>
      <c r="P31" s="45">
        <f ca="1">SUMPRODUCT((Tablo[Mois]=$A31)*(ISNUMBER(Tablo[JOUR])),(OFFSET(Tablo[JOUR],0,P$1)))</f>
        <v>0</v>
      </c>
      <c r="Q31" s="45">
        <f ca="1">SUMPRODUCT((Tablo[Mois]=$A31)*(ISNUMBER(Tablo[JOUR])),(OFFSET(Tablo[JOUR],0,Q$1)))</f>
        <v>0</v>
      </c>
      <c r="R31" s="45">
        <f ca="1">SUMPRODUCT((Tablo[Mois]=$A31)*(ISNUMBER(Tablo[JOUR])),(OFFSET(Tablo[JOUR],0,R$1)))</f>
        <v>0</v>
      </c>
    </row>
    <row r="32" spans="1:18" ht="13" x14ac:dyDescent="0.3">
      <c r="A32" s="43"/>
      <c r="B32" s="38" t="s">
        <v>19</v>
      </c>
      <c r="C32" s="38" t="s">
        <v>42</v>
      </c>
      <c r="D32" s="46">
        <f ca="1">SUMPRODUCT((Tablo[Mois]=$A31)*(Tablo[JOUR]="HEURES SUP"),(OFFSET(Tablo[JOUR],0,D$1)))</f>
        <v>0</v>
      </c>
      <c r="E32" s="46">
        <f ca="1">SUMPRODUCT((Tablo[Mois]=$A31)*(Tablo[JOUR]="HEURES SUP"),(OFFSET(Tablo[JOUR],0,E$1)))</f>
        <v>0</v>
      </c>
      <c r="F32" s="46">
        <f ca="1">SUMPRODUCT((Tablo[Mois]=$A31)*(Tablo[JOUR]="HEURES SUP"),(OFFSET(Tablo[JOUR],0,F$1)))</f>
        <v>0</v>
      </c>
      <c r="G32" s="46">
        <f ca="1">SUMPRODUCT((Tablo[Mois]=$A31)*(Tablo[JOUR]="HEURES SUP"),(OFFSET(Tablo[JOUR],0,G$1)))</f>
        <v>0</v>
      </c>
      <c r="H32" s="46">
        <f ca="1">SUMPRODUCT((Tablo[Mois]=$A31)*(Tablo[JOUR]="HEURES SUP"),(OFFSET(Tablo[JOUR],0,H$1)))</f>
        <v>0</v>
      </c>
      <c r="I32" s="46">
        <f ca="1">SUMPRODUCT((Tablo[Mois]=$A31)*(Tablo[JOUR]="HEURES SUP"),(OFFSET(Tablo[JOUR],0,I$1)))</f>
        <v>0</v>
      </c>
      <c r="J32" s="46">
        <f ca="1">SUMPRODUCT((Tablo[Mois]=$A31)*(Tablo[JOUR]="HEURES SUP"),(OFFSET(Tablo[JOUR],0,J$1)))</f>
        <v>0</v>
      </c>
      <c r="K32" s="46">
        <f ca="1">SUMPRODUCT((Tablo[Mois]=$A31)*(Tablo[JOUR]="HEURES SUP"),(OFFSET(Tablo[JOUR],0,K$1)))</f>
        <v>0</v>
      </c>
      <c r="L32" s="46">
        <f ca="1">SUMPRODUCT((Tablo[Mois]=$A31)*(Tablo[JOUR]="HEURES SUP"),(OFFSET(Tablo[JOUR],0,L$1)))</f>
        <v>0</v>
      </c>
      <c r="M32" s="46">
        <f ca="1">SUMPRODUCT((Tablo[Mois]=$A31)*(Tablo[JOUR]="HEURES SUP"),(OFFSET(Tablo[JOUR],0,M$1)))</f>
        <v>0</v>
      </c>
      <c r="N32" s="46">
        <f ca="1">SUMPRODUCT((Tablo[Mois]=$A31)*(Tablo[JOUR]="HEURES SUP"),(OFFSET(Tablo[JOUR],0,N$1)))</f>
        <v>0</v>
      </c>
      <c r="O32" s="46">
        <f ca="1">SUMPRODUCT((Tablo[Mois]=$A31)*(Tablo[JOUR]="HEURES SUP"),(OFFSET(Tablo[JOUR],0,O$1)))</f>
        <v>0</v>
      </c>
      <c r="P32" s="46">
        <f ca="1">SUMPRODUCT((Tablo[Mois]=$A31)*(Tablo[JOUR]="HEURES SUP"),(OFFSET(Tablo[JOUR],0,P$1)))</f>
        <v>0</v>
      </c>
      <c r="Q32" s="46">
        <f ca="1">SUMPRODUCT((Tablo[Mois]=$A31)*(Tablo[JOUR]="HEURES SUP"),(OFFSET(Tablo[JOUR],0,Q$1)))</f>
        <v>0</v>
      </c>
      <c r="R32" s="46">
        <f ca="1">SUMPRODUCT((Tablo[Mois]=$A31)*(Tablo[JOUR]="HEURES SUP"),(OFFSET(Tablo[JOUR],0,R$1)))</f>
        <v>0</v>
      </c>
    </row>
    <row r="33" spans="1:18" s="52" customFormat="1" x14ac:dyDescent="0.25">
      <c r="A33" s="51"/>
      <c r="B33" s="52" t="s">
        <v>44</v>
      </c>
      <c r="C33" s="53" t="s">
        <v>43</v>
      </c>
      <c r="D33" s="52">
        <f ca="1">SUMPRODUCT((Tablo[Mois]=$A31)*(ISNUMBER(Tablo[JOUR]))*(OFFSET(Tablo[JOUR],0,D$1)&lt;7)*(OFFSET(Tablo[JOUR],0,D$1)&lt;&gt;""))</f>
        <v>0</v>
      </c>
      <c r="E33" s="52">
        <f ca="1">SUMPRODUCT((Tablo[Mois]=$A31)*(ISNUMBER(Tablo[JOUR]))*(OFFSET(Tablo[JOUR],0,E$1)&lt;7)*(OFFSET(Tablo[JOUR],0,E$1)&lt;&gt;""))</f>
        <v>0</v>
      </c>
      <c r="F33" s="52">
        <f ca="1">SUMPRODUCT((Tablo[Mois]=$A31)*(ISNUMBER(Tablo[JOUR]))*(OFFSET(Tablo[JOUR],0,F$1)&lt;7)*(OFFSET(Tablo[JOUR],0,F$1)&lt;&gt;""))</f>
        <v>0</v>
      </c>
      <c r="G33" s="52">
        <f ca="1">SUMPRODUCT((Tablo[Mois]=$A31)*(ISNUMBER(Tablo[JOUR]))*(OFFSET(Tablo[JOUR],0,G$1)&lt;7)*(OFFSET(Tablo[JOUR],0,G$1)&lt;&gt;""))</f>
        <v>0</v>
      </c>
      <c r="H33" s="52">
        <f ca="1">SUMPRODUCT((Tablo[Mois]=$A31)*(ISNUMBER(Tablo[JOUR]))*(OFFSET(Tablo[JOUR],0,H$1)&lt;7)*(OFFSET(Tablo[JOUR],0,H$1)&lt;&gt;""))</f>
        <v>0</v>
      </c>
      <c r="I33" s="52">
        <f ca="1">SUMPRODUCT((Tablo[Mois]=$A31)*(ISNUMBER(Tablo[JOUR]))*(OFFSET(Tablo[JOUR],0,I$1)&lt;7)*(OFFSET(Tablo[JOUR],0,I$1)&lt;&gt;""))</f>
        <v>0</v>
      </c>
      <c r="J33" s="52">
        <f ca="1">SUMPRODUCT((Tablo[Mois]=$A31)*(ISNUMBER(Tablo[JOUR]))*(OFFSET(Tablo[JOUR],0,J$1)&lt;7)*(OFFSET(Tablo[JOUR],0,J$1)&lt;&gt;""))</f>
        <v>0</v>
      </c>
      <c r="K33" s="52">
        <f ca="1">SUMPRODUCT((Tablo[Mois]=$A31)*(ISNUMBER(Tablo[JOUR]))*(OFFSET(Tablo[JOUR],0,K$1)&lt;7)*(OFFSET(Tablo[JOUR],0,K$1)&lt;&gt;""))</f>
        <v>0</v>
      </c>
      <c r="L33" s="52">
        <f ca="1">SUMPRODUCT((Tablo[Mois]=$A31)*(ISNUMBER(Tablo[JOUR]))*(OFFSET(Tablo[JOUR],0,L$1)&lt;7)*(OFFSET(Tablo[JOUR],0,L$1)&lt;&gt;""))</f>
        <v>0</v>
      </c>
      <c r="M33" s="52">
        <f ca="1">SUMPRODUCT((Tablo[Mois]=$A31)*(ISNUMBER(Tablo[JOUR]))*(OFFSET(Tablo[JOUR],0,M$1)&lt;7)*(OFFSET(Tablo[JOUR],0,M$1)&lt;&gt;""))</f>
        <v>0</v>
      </c>
      <c r="N33" s="52">
        <f ca="1">SUMPRODUCT((Tablo[Mois]=$A31)*(ISNUMBER(Tablo[JOUR]))*(OFFSET(Tablo[JOUR],0,N$1)&lt;7)*(OFFSET(Tablo[JOUR],0,N$1)&lt;&gt;""))</f>
        <v>0</v>
      </c>
      <c r="O33" s="52">
        <f ca="1">SUMPRODUCT((Tablo[Mois]=$A31)*(ISNUMBER(Tablo[JOUR]))*(OFFSET(Tablo[JOUR],0,O$1)&lt;7)*(OFFSET(Tablo[JOUR],0,O$1)&lt;&gt;""))</f>
        <v>0</v>
      </c>
      <c r="P33" s="52">
        <f ca="1">SUMPRODUCT((Tablo[Mois]=$A31)*(ISNUMBER(Tablo[JOUR]))*(OFFSET(Tablo[JOUR],0,P$1)&lt;7)*(OFFSET(Tablo[JOUR],0,P$1)&lt;&gt;""))</f>
        <v>0</v>
      </c>
      <c r="Q33" s="52">
        <f ca="1">SUMPRODUCT((Tablo[Mois]=$A31)*(ISNUMBER(Tablo[JOUR]))*(OFFSET(Tablo[JOUR],0,Q$1)&lt;7)*(OFFSET(Tablo[JOUR],0,Q$1)&lt;&gt;""))</f>
        <v>0</v>
      </c>
      <c r="R33" s="52">
        <f ca="1">SUMPRODUCT((Tablo[Mois]=$A31)*(ISNUMBER(Tablo[JOUR]))*(OFFSET(Tablo[JOUR],0,R$1)&lt;7)*(OFFSET(Tablo[JOUR],0,R$1)&lt;&gt;""))</f>
        <v>0</v>
      </c>
    </row>
    <row r="34" spans="1:18" x14ac:dyDescent="0.25">
      <c r="A34" s="43"/>
      <c r="B34" s="40" t="s">
        <v>20</v>
      </c>
      <c r="C34" s="38" t="s">
        <v>43</v>
      </c>
      <c r="D34" s="38">
        <f>SUMPRODUCT((Tablo[Mois]=$A31)*(COUNTIF(JF,Tablo[JOUR])))</f>
        <v>0</v>
      </c>
      <c r="E34" s="38">
        <f>SUMPRODUCT((Tablo[Mois]=$A31)*(COUNTIF(JF,Tablo[JOUR])))</f>
        <v>0</v>
      </c>
      <c r="F34" s="38">
        <f>SUMPRODUCT((Tablo[Mois]=$A31)*(COUNTIF(JF,Tablo[JOUR])))</f>
        <v>0</v>
      </c>
      <c r="G34" s="38">
        <f>SUMPRODUCT((Tablo[Mois]=$A31)*(COUNTIF(JF,Tablo[JOUR])))</f>
        <v>0</v>
      </c>
      <c r="H34" s="38">
        <f>SUMPRODUCT((Tablo[Mois]=$A31)*(COUNTIF(JF,Tablo[JOUR])))</f>
        <v>0</v>
      </c>
      <c r="I34" s="38">
        <f>SUMPRODUCT((Tablo[Mois]=$A31)*(COUNTIF(JF,Tablo[JOUR])))</f>
        <v>0</v>
      </c>
      <c r="J34" s="38">
        <f>SUMPRODUCT((Tablo[Mois]=$A31)*(COUNTIF(JF,Tablo[JOUR])))</f>
        <v>0</v>
      </c>
      <c r="K34" s="38">
        <f>SUMPRODUCT((Tablo[Mois]=$A31)*(COUNTIF(JF,Tablo[JOUR])))</f>
        <v>0</v>
      </c>
      <c r="L34" s="38">
        <f>SUMPRODUCT((Tablo[Mois]=$A31)*(COUNTIF(JF,Tablo[JOUR])))</f>
        <v>0</v>
      </c>
      <c r="M34" s="38">
        <f>SUMPRODUCT((Tablo[Mois]=$A31)*(COUNTIF(JF,Tablo[JOUR])))</f>
        <v>0</v>
      </c>
      <c r="N34" s="38">
        <f>SUMPRODUCT((Tablo[Mois]=$A31)*(COUNTIF(JF,Tablo[JOUR])))</f>
        <v>0</v>
      </c>
      <c r="O34" s="38">
        <f>SUMPRODUCT((Tablo[Mois]=$A31)*(COUNTIF(JF,Tablo[JOUR])))</f>
        <v>0</v>
      </c>
      <c r="P34" s="38">
        <f>SUMPRODUCT((Tablo[Mois]=$A31)*(COUNTIF(JF,Tablo[JOUR])))</f>
        <v>0</v>
      </c>
      <c r="Q34" s="38">
        <f>SUMPRODUCT((Tablo[Mois]=$A31)*(COUNTIF(JF,Tablo[JOUR])))</f>
        <v>0</v>
      </c>
      <c r="R34" s="38">
        <f>SUMPRODUCT((Tablo[Mois]=$A31)*(COUNTIF(JF,Tablo[JOUR])))</f>
        <v>0</v>
      </c>
    </row>
    <row r="35" spans="1:18" x14ac:dyDescent="0.25">
      <c r="A35" s="43"/>
      <c r="B35" s="41" t="s">
        <v>39</v>
      </c>
      <c r="C35" s="38" t="s">
        <v>43</v>
      </c>
      <c r="D35" s="38">
        <f ca="1">SUMPRODUCT((Tablo[Mois]=$A31)*(OFFSET(Tablo[JOUR],0,D$1)=$B35))</f>
        <v>0</v>
      </c>
      <c r="E35" s="38">
        <f ca="1">SUMPRODUCT((Tablo[Mois]=$A31)*(OFFSET(Tablo[JOUR],0,E$1)=$B35))</f>
        <v>0</v>
      </c>
      <c r="F35" s="38">
        <f ca="1">SUMPRODUCT((Tablo[Mois]=$A31)*(OFFSET(Tablo[JOUR],0,F$1)=$B35))</f>
        <v>0</v>
      </c>
      <c r="G35" s="38">
        <f ca="1">SUMPRODUCT((Tablo[Mois]=$A31)*(OFFSET(Tablo[JOUR],0,G$1)=$B35))</f>
        <v>0</v>
      </c>
      <c r="H35" s="38">
        <f ca="1">SUMPRODUCT((Tablo[Mois]=$A31)*(OFFSET(Tablo[JOUR],0,H$1)=$B35))</f>
        <v>0</v>
      </c>
      <c r="I35" s="38">
        <f ca="1">SUMPRODUCT((Tablo[Mois]=$A31)*(OFFSET(Tablo[JOUR],0,I$1)=$B35))</f>
        <v>0</v>
      </c>
      <c r="J35" s="38">
        <f ca="1">SUMPRODUCT((Tablo[Mois]=$A31)*(OFFSET(Tablo[JOUR],0,J$1)=$B35))</f>
        <v>0</v>
      </c>
      <c r="K35" s="38">
        <f ca="1">SUMPRODUCT((Tablo[Mois]=$A31)*(OFFSET(Tablo[JOUR],0,K$1)=$B35))</f>
        <v>0</v>
      </c>
      <c r="L35" s="38">
        <f ca="1">SUMPRODUCT((Tablo[Mois]=$A31)*(OFFSET(Tablo[JOUR],0,L$1)=$B35))</f>
        <v>0</v>
      </c>
      <c r="M35" s="38">
        <f ca="1">SUMPRODUCT((Tablo[Mois]=$A31)*(OFFSET(Tablo[JOUR],0,M$1)=$B35))</f>
        <v>0</v>
      </c>
      <c r="N35" s="38">
        <f ca="1">SUMPRODUCT((Tablo[Mois]=$A31)*(OFFSET(Tablo[JOUR],0,N$1)=$B35))</f>
        <v>0</v>
      </c>
      <c r="O35" s="38">
        <f ca="1">SUMPRODUCT((Tablo[Mois]=$A31)*(OFFSET(Tablo[JOUR],0,O$1)=$B35))</f>
        <v>0</v>
      </c>
      <c r="P35" s="38">
        <f ca="1">SUMPRODUCT((Tablo[Mois]=$A31)*(OFFSET(Tablo[JOUR],0,P$1)=$B35))</f>
        <v>0</v>
      </c>
      <c r="Q35" s="38">
        <f ca="1">SUMPRODUCT((Tablo[Mois]=$A31)*(OFFSET(Tablo[JOUR],0,Q$1)=$B35))</f>
        <v>0</v>
      </c>
      <c r="R35" s="38">
        <f ca="1">SUMPRODUCT((Tablo[Mois]=$A31)*(OFFSET(Tablo[JOUR],0,R$1)=$B35))</f>
        <v>0</v>
      </c>
    </row>
    <row r="36" spans="1:18" x14ac:dyDescent="0.25">
      <c r="A36" s="43"/>
      <c r="B36" s="42" t="s">
        <v>38</v>
      </c>
      <c r="C36" s="38" t="s">
        <v>43</v>
      </c>
      <c r="D36" s="38">
        <f ca="1">SUMPRODUCT((Tablo[Mois]=$A31)*(OFFSET(Tablo[JOUR],0,D$1)=$B36))</f>
        <v>0</v>
      </c>
      <c r="E36" s="38">
        <f ca="1">SUMPRODUCT((Tablo[Mois]=$A31)*(OFFSET(Tablo[JOUR],0,E$1)=$B36))</f>
        <v>0</v>
      </c>
      <c r="F36" s="38">
        <f ca="1">SUMPRODUCT((Tablo[Mois]=$A31)*(OFFSET(Tablo[JOUR],0,F$1)=$B36))</f>
        <v>0</v>
      </c>
      <c r="G36" s="38">
        <f ca="1">SUMPRODUCT((Tablo[Mois]=$A31)*(OFFSET(Tablo[JOUR],0,G$1)=$B36))</f>
        <v>0</v>
      </c>
      <c r="H36" s="38">
        <f ca="1">SUMPRODUCT((Tablo[Mois]=$A31)*(OFFSET(Tablo[JOUR],0,H$1)=$B36))</f>
        <v>0</v>
      </c>
      <c r="I36" s="38">
        <f ca="1">SUMPRODUCT((Tablo[Mois]=$A31)*(OFFSET(Tablo[JOUR],0,I$1)=$B36))</f>
        <v>0</v>
      </c>
      <c r="J36" s="38">
        <f ca="1">SUMPRODUCT((Tablo[Mois]=$A31)*(OFFSET(Tablo[JOUR],0,J$1)=$B36))</f>
        <v>0</v>
      </c>
      <c r="K36" s="38">
        <f ca="1">SUMPRODUCT((Tablo[Mois]=$A31)*(OFFSET(Tablo[JOUR],0,K$1)=$B36))</f>
        <v>0</v>
      </c>
      <c r="L36" s="38">
        <f ca="1">SUMPRODUCT((Tablo[Mois]=$A31)*(OFFSET(Tablo[JOUR],0,L$1)=$B36))</f>
        <v>0</v>
      </c>
      <c r="M36" s="38">
        <f ca="1">SUMPRODUCT((Tablo[Mois]=$A31)*(OFFSET(Tablo[JOUR],0,M$1)=$B36))</f>
        <v>0</v>
      </c>
      <c r="N36" s="38">
        <f ca="1">SUMPRODUCT((Tablo[Mois]=$A31)*(OFFSET(Tablo[JOUR],0,N$1)=$B36))</f>
        <v>0</v>
      </c>
      <c r="O36" s="38">
        <f ca="1">SUMPRODUCT((Tablo[Mois]=$A31)*(OFFSET(Tablo[JOUR],0,O$1)=$B36))</f>
        <v>0</v>
      </c>
      <c r="P36" s="38">
        <f ca="1">SUMPRODUCT((Tablo[Mois]=$A31)*(OFFSET(Tablo[JOUR],0,P$1)=$B36))</f>
        <v>0</v>
      </c>
      <c r="Q36" s="38">
        <f ca="1">SUMPRODUCT((Tablo[Mois]=$A31)*(OFFSET(Tablo[JOUR],0,Q$1)=$B36))</f>
        <v>0</v>
      </c>
      <c r="R36" s="38">
        <f ca="1">SUMPRODUCT((Tablo[Mois]=$A31)*(OFFSET(Tablo[JOUR],0,R$1)=$B36))</f>
        <v>0</v>
      </c>
    </row>
    <row r="37" spans="1:18" s="36" customFormat="1" ht="13" thickBot="1" x14ac:dyDescent="0.3">
      <c r="A37" s="35"/>
      <c r="B37" s="44" t="s">
        <v>37</v>
      </c>
      <c r="C37" s="36" t="s">
        <v>43</v>
      </c>
      <c r="D37" s="36">
        <f ca="1">SUMPRODUCT((Tablo[Mois]=$A31)*(OFFSET(Tablo[JOUR],0,D$1)=$B37))</f>
        <v>0</v>
      </c>
      <c r="E37" s="36">
        <f ca="1">SUMPRODUCT((Tablo[Mois]=$A31)*(OFFSET(Tablo[JOUR],0,E$1)=$B37))</f>
        <v>0</v>
      </c>
      <c r="F37" s="36">
        <f ca="1">SUMPRODUCT((Tablo[Mois]=$A31)*(OFFSET(Tablo[JOUR],0,F$1)=$B37))</f>
        <v>0</v>
      </c>
      <c r="G37" s="36">
        <f ca="1">SUMPRODUCT((Tablo[Mois]=$A31)*(OFFSET(Tablo[JOUR],0,G$1)=$B37))</f>
        <v>0</v>
      </c>
      <c r="H37" s="36">
        <f ca="1">SUMPRODUCT((Tablo[Mois]=$A31)*(OFFSET(Tablo[JOUR],0,H$1)=$B37))</f>
        <v>0</v>
      </c>
      <c r="I37" s="36">
        <f ca="1">SUMPRODUCT((Tablo[Mois]=$A31)*(OFFSET(Tablo[JOUR],0,I$1)=$B37))</f>
        <v>0</v>
      </c>
      <c r="J37" s="36">
        <f ca="1">SUMPRODUCT((Tablo[Mois]=$A31)*(OFFSET(Tablo[JOUR],0,J$1)=$B37))</f>
        <v>0</v>
      </c>
      <c r="K37" s="36">
        <f ca="1">SUMPRODUCT((Tablo[Mois]=$A31)*(OFFSET(Tablo[JOUR],0,K$1)=$B37))</f>
        <v>0</v>
      </c>
      <c r="L37" s="36">
        <f ca="1">SUMPRODUCT((Tablo[Mois]=$A31)*(OFFSET(Tablo[JOUR],0,L$1)=$B37))</f>
        <v>0</v>
      </c>
      <c r="M37" s="36">
        <f ca="1">SUMPRODUCT((Tablo[Mois]=$A31)*(OFFSET(Tablo[JOUR],0,M$1)=$B37))</f>
        <v>0</v>
      </c>
      <c r="N37" s="36">
        <f ca="1">SUMPRODUCT((Tablo[Mois]=$A31)*(OFFSET(Tablo[JOUR],0,N$1)=$B37))</f>
        <v>0</v>
      </c>
      <c r="O37" s="36">
        <f ca="1">SUMPRODUCT((Tablo[Mois]=$A31)*(OFFSET(Tablo[JOUR],0,O$1)=$B37))</f>
        <v>0</v>
      </c>
      <c r="P37" s="36">
        <f ca="1">SUMPRODUCT((Tablo[Mois]=$A31)*(OFFSET(Tablo[JOUR],0,P$1)=$B37))</f>
        <v>0</v>
      </c>
      <c r="Q37" s="36">
        <f ca="1">SUMPRODUCT((Tablo[Mois]=$A31)*(OFFSET(Tablo[JOUR],0,Q$1)=$B37))</f>
        <v>0</v>
      </c>
      <c r="R37" s="36">
        <f ca="1">SUMPRODUCT((Tablo[Mois]=$A31)*(OFFSET(Tablo[JOUR],0,R$1)=$B37))</f>
        <v>0</v>
      </c>
    </row>
    <row r="38" spans="1:18" s="34" customFormat="1" ht="13" x14ac:dyDescent="0.3">
      <c r="A38" s="37">
        <f>EOMONTH(A31+1,0)</f>
        <v>42551</v>
      </c>
      <c r="B38" s="34" t="s">
        <v>18</v>
      </c>
      <c r="C38" s="34" t="s">
        <v>42</v>
      </c>
      <c r="D38" s="45">
        <f ca="1">SUMPRODUCT((Tablo[Mois]=$A38)*(ISNUMBER(Tablo[JOUR])),(OFFSET(Tablo[JOUR],0,D$1)))</f>
        <v>0</v>
      </c>
      <c r="E38" s="45">
        <f ca="1">SUMPRODUCT((Tablo[Mois]=$A38)*(ISNUMBER(Tablo[JOUR])),(OFFSET(Tablo[JOUR],0,E$1)))</f>
        <v>0</v>
      </c>
      <c r="F38" s="45">
        <f ca="1">SUMPRODUCT((Tablo[Mois]=$A38)*(ISNUMBER(Tablo[JOUR])),(OFFSET(Tablo[JOUR],0,F$1)))</f>
        <v>0</v>
      </c>
      <c r="G38" s="45">
        <f ca="1">SUMPRODUCT((Tablo[Mois]=$A38)*(ISNUMBER(Tablo[JOUR])),(OFFSET(Tablo[JOUR],0,G$1)))</f>
        <v>0</v>
      </c>
      <c r="H38" s="45">
        <f ca="1">SUMPRODUCT((Tablo[Mois]=$A38)*(ISNUMBER(Tablo[JOUR])),(OFFSET(Tablo[JOUR],0,H$1)))</f>
        <v>0</v>
      </c>
      <c r="I38" s="45">
        <f ca="1">SUMPRODUCT((Tablo[Mois]=$A38)*(ISNUMBER(Tablo[JOUR])),(OFFSET(Tablo[JOUR],0,I$1)))</f>
        <v>0</v>
      </c>
      <c r="J38" s="45">
        <f ca="1">SUMPRODUCT((Tablo[Mois]=$A38)*(ISNUMBER(Tablo[JOUR])),(OFFSET(Tablo[JOUR],0,J$1)))</f>
        <v>0</v>
      </c>
      <c r="K38" s="45">
        <f ca="1">SUMPRODUCT((Tablo[Mois]=$A38)*(ISNUMBER(Tablo[JOUR])),(OFFSET(Tablo[JOUR],0,K$1)))</f>
        <v>0</v>
      </c>
      <c r="L38" s="45">
        <f ca="1">SUMPRODUCT((Tablo[Mois]=$A38)*(ISNUMBER(Tablo[JOUR])),(OFFSET(Tablo[JOUR],0,L$1)))</f>
        <v>0</v>
      </c>
      <c r="M38" s="45">
        <f ca="1">SUMPRODUCT((Tablo[Mois]=$A38)*(ISNUMBER(Tablo[JOUR])),(OFFSET(Tablo[JOUR],0,M$1)))</f>
        <v>0</v>
      </c>
      <c r="N38" s="45">
        <f ca="1">SUMPRODUCT((Tablo[Mois]=$A38)*(ISNUMBER(Tablo[JOUR])),(OFFSET(Tablo[JOUR],0,N$1)))</f>
        <v>0</v>
      </c>
      <c r="O38" s="45">
        <f ca="1">SUMPRODUCT((Tablo[Mois]=$A38)*(ISNUMBER(Tablo[JOUR])),(OFFSET(Tablo[JOUR],0,O$1)))</f>
        <v>0</v>
      </c>
      <c r="P38" s="45">
        <f ca="1">SUMPRODUCT((Tablo[Mois]=$A38)*(ISNUMBER(Tablo[JOUR])),(OFFSET(Tablo[JOUR],0,P$1)))</f>
        <v>0</v>
      </c>
      <c r="Q38" s="45">
        <f ca="1">SUMPRODUCT((Tablo[Mois]=$A38)*(ISNUMBER(Tablo[JOUR])),(OFFSET(Tablo[JOUR],0,Q$1)))</f>
        <v>0</v>
      </c>
      <c r="R38" s="45">
        <f ca="1">SUMPRODUCT((Tablo[Mois]=$A38)*(ISNUMBER(Tablo[JOUR])),(OFFSET(Tablo[JOUR],0,R$1)))</f>
        <v>0</v>
      </c>
    </row>
    <row r="39" spans="1:18" ht="13" x14ac:dyDescent="0.3">
      <c r="A39" s="43"/>
      <c r="B39" s="38" t="s">
        <v>19</v>
      </c>
      <c r="C39" s="38" t="s">
        <v>42</v>
      </c>
      <c r="D39" s="46">
        <f ca="1">SUMPRODUCT((Tablo[Mois]=$A38)*(Tablo[JOUR]="HEURES SUP"),(OFFSET(Tablo[JOUR],0,D$1)))</f>
        <v>0</v>
      </c>
      <c r="E39" s="46">
        <f ca="1">SUMPRODUCT((Tablo[Mois]=$A38)*(Tablo[JOUR]="HEURES SUP"),(OFFSET(Tablo[JOUR],0,E$1)))</f>
        <v>0</v>
      </c>
      <c r="F39" s="46">
        <f ca="1">SUMPRODUCT((Tablo[Mois]=$A38)*(Tablo[JOUR]="HEURES SUP"),(OFFSET(Tablo[JOUR],0,F$1)))</f>
        <v>0</v>
      </c>
      <c r="G39" s="46">
        <f ca="1">SUMPRODUCT((Tablo[Mois]=$A38)*(Tablo[JOUR]="HEURES SUP"),(OFFSET(Tablo[JOUR],0,G$1)))</f>
        <v>0</v>
      </c>
      <c r="H39" s="46">
        <f ca="1">SUMPRODUCT((Tablo[Mois]=$A38)*(Tablo[JOUR]="HEURES SUP"),(OFFSET(Tablo[JOUR],0,H$1)))</f>
        <v>0</v>
      </c>
      <c r="I39" s="46">
        <f ca="1">SUMPRODUCT((Tablo[Mois]=$A38)*(Tablo[JOUR]="HEURES SUP"),(OFFSET(Tablo[JOUR],0,I$1)))</f>
        <v>0</v>
      </c>
      <c r="J39" s="46">
        <f ca="1">SUMPRODUCT((Tablo[Mois]=$A38)*(Tablo[JOUR]="HEURES SUP"),(OFFSET(Tablo[JOUR],0,J$1)))</f>
        <v>0</v>
      </c>
      <c r="K39" s="46">
        <f ca="1">SUMPRODUCT((Tablo[Mois]=$A38)*(Tablo[JOUR]="HEURES SUP"),(OFFSET(Tablo[JOUR],0,K$1)))</f>
        <v>0</v>
      </c>
      <c r="L39" s="46">
        <f ca="1">SUMPRODUCT((Tablo[Mois]=$A38)*(Tablo[JOUR]="HEURES SUP"),(OFFSET(Tablo[JOUR],0,L$1)))</f>
        <v>0</v>
      </c>
      <c r="M39" s="46">
        <f ca="1">SUMPRODUCT((Tablo[Mois]=$A38)*(Tablo[JOUR]="HEURES SUP"),(OFFSET(Tablo[JOUR],0,M$1)))</f>
        <v>0</v>
      </c>
      <c r="N39" s="46">
        <f ca="1">SUMPRODUCT((Tablo[Mois]=$A38)*(Tablo[JOUR]="HEURES SUP"),(OFFSET(Tablo[JOUR],0,N$1)))</f>
        <v>0</v>
      </c>
      <c r="O39" s="46">
        <f ca="1">SUMPRODUCT((Tablo[Mois]=$A38)*(Tablo[JOUR]="HEURES SUP"),(OFFSET(Tablo[JOUR],0,O$1)))</f>
        <v>0</v>
      </c>
      <c r="P39" s="46">
        <f ca="1">SUMPRODUCT((Tablo[Mois]=$A38)*(Tablo[JOUR]="HEURES SUP"),(OFFSET(Tablo[JOUR],0,P$1)))</f>
        <v>0</v>
      </c>
      <c r="Q39" s="46">
        <f ca="1">SUMPRODUCT((Tablo[Mois]=$A38)*(Tablo[JOUR]="HEURES SUP"),(OFFSET(Tablo[JOUR],0,Q$1)))</f>
        <v>0</v>
      </c>
      <c r="R39" s="46">
        <f ca="1">SUMPRODUCT((Tablo[Mois]=$A38)*(Tablo[JOUR]="HEURES SUP"),(OFFSET(Tablo[JOUR],0,R$1)))</f>
        <v>0</v>
      </c>
    </row>
    <row r="40" spans="1:18" s="52" customFormat="1" x14ac:dyDescent="0.25">
      <c r="A40" s="51"/>
      <c r="B40" s="52" t="s">
        <v>44</v>
      </c>
      <c r="C40" s="53" t="s">
        <v>43</v>
      </c>
      <c r="D40" s="52">
        <f ca="1">SUMPRODUCT((Tablo[Mois]=$A38)*(ISNUMBER(Tablo[JOUR]))*(OFFSET(Tablo[JOUR],0,D$1)&lt;7)*(OFFSET(Tablo[JOUR],0,D$1)&lt;&gt;""))</f>
        <v>0</v>
      </c>
      <c r="E40" s="52">
        <f ca="1">SUMPRODUCT((Tablo[Mois]=$A38)*(ISNUMBER(Tablo[JOUR]))*(OFFSET(Tablo[JOUR],0,E$1)&lt;7)*(OFFSET(Tablo[JOUR],0,E$1)&lt;&gt;""))</f>
        <v>0</v>
      </c>
      <c r="F40" s="52">
        <f ca="1">SUMPRODUCT((Tablo[Mois]=$A38)*(ISNUMBER(Tablo[JOUR]))*(OFFSET(Tablo[JOUR],0,F$1)&lt;7)*(OFFSET(Tablo[JOUR],0,F$1)&lt;&gt;""))</f>
        <v>0</v>
      </c>
      <c r="G40" s="52">
        <f ca="1">SUMPRODUCT((Tablo[Mois]=$A38)*(ISNUMBER(Tablo[JOUR]))*(OFFSET(Tablo[JOUR],0,G$1)&lt;7)*(OFFSET(Tablo[JOUR],0,G$1)&lt;&gt;""))</f>
        <v>0</v>
      </c>
      <c r="H40" s="52">
        <f ca="1">SUMPRODUCT((Tablo[Mois]=$A38)*(ISNUMBER(Tablo[JOUR]))*(OFFSET(Tablo[JOUR],0,H$1)&lt;7)*(OFFSET(Tablo[JOUR],0,H$1)&lt;&gt;""))</f>
        <v>0</v>
      </c>
      <c r="I40" s="52">
        <f ca="1">SUMPRODUCT((Tablo[Mois]=$A38)*(ISNUMBER(Tablo[JOUR]))*(OFFSET(Tablo[JOUR],0,I$1)&lt;7)*(OFFSET(Tablo[JOUR],0,I$1)&lt;&gt;""))</f>
        <v>0</v>
      </c>
      <c r="J40" s="52">
        <f ca="1">SUMPRODUCT((Tablo[Mois]=$A38)*(ISNUMBER(Tablo[JOUR]))*(OFFSET(Tablo[JOUR],0,J$1)&lt;7)*(OFFSET(Tablo[JOUR],0,J$1)&lt;&gt;""))</f>
        <v>0</v>
      </c>
      <c r="K40" s="52">
        <f ca="1">SUMPRODUCT((Tablo[Mois]=$A38)*(ISNUMBER(Tablo[JOUR]))*(OFFSET(Tablo[JOUR],0,K$1)&lt;7)*(OFFSET(Tablo[JOUR],0,K$1)&lt;&gt;""))</f>
        <v>0</v>
      </c>
      <c r="L40" s="52">
        <f ca="1">SUMPRODUCT((Tablo[Mois]=$A38)*(ISNUMBER(Tablo[JOUR]))*(OFFSET(Tablo[JOUR],0,L$1)&lt;7)*(OFFSET(Tablo[JOUR],0,L$1)&lt;&gt;""))</f>
        <v>0</v>
      </c>
      <c r="M40" s="52">
        <f ca="1">SUMPRODUCT((Tablo[Mois]=$A38)*(ISNUMBER(Tablo[JOUR]))*(OFFSET(Tablo[JOUR],0,M$1)&lt;7)*(OFFSET(Tablo[JOUR],0,M$1)&lt;&gt;""))</f>
        <v>0</v>
      </c>
      <c r="N40" s="52">
        <f ca="1">SUMPRODUCT((Tablo[Mois]=$A38)*(ISNUMBER(Tablo[JOUR]))*(OFFSET(Tablo[JOUR],0,N$1)&lt;7)*(OFFSET(Tablo[JOUR],0,N$1)&lt;&gt;""))</f>
        <v>0</v>
      </c>
      <c r="O40" s="52">
        <f ca="1">SUMPRODUCT((Tablo[Mois]=$A38)*(ISNUMBER(Tablo[JOUR]))*(OFFSET(Tablo[JOUR],0,O$1)&lt;7)*(OFFSET(Tablo[JOUR],0,O$1)&lt;&gt;""))</f>
        <v>0</v>
      </c>
      <c r="P40" s="52">
        <f ca="1">SUMPRODUCT((Tablo[Mois]=$A38)*(ISNUMBER(Tablo[JOUR]))*(OFFSET(Tablo[JOUR],0,P$1)&lt;7)*(OFFSET(Tablo[JOUR],0,P$1)&lt;&gt;""))</f>
        <v>0</v>
      </c>
      <c r="Q40" s="52">
        <f ca="1">SUMPRODUCT((Tablo[Mois]=$A38)*(ISNUMBER(Tablo[JOUR]))*(OFFSET(Tablo[JOUR],0,Q$1)&lt;7)*(OFFSET(Tablo[JOUR],0,Q$1)&lt;&gt;""))</f>
        <v>0</v>
      </c>
      <c r="R40" s="52">
        <f ca="1">SUMPRODUCT((Tablo[Mois]=$A38)*(ISNUMBER(Tablo[JOUR]))*(OFFSET(Tablo[JOUR],0,R$1)&lt;7)*(OFFSET(Tablo[JOUR],0,R$1)&lt;&gt;""))</f>
        <v>0</v>
      </c>
    </row>
    <row r="41" spans="1:18" x14ac:dyDescent="0.25">
      <c r="A41" s="43"/>
      <c r="B41" s="40" t="s">
        <v>20</v>
      </c>
      <c r="C41" s="38" t="s">
        <v>43</v>
      </c>
      <c r="D41" s="38">
        <f>SUMPRODUCT((Tablo[Mois]=$A38)*(COUNTIF(JF,Tablo[JOUR])))</f>
        <v>0</v>
      </c>
      <c r="E41" s="38">
        <f>SUMPRODUCT((Tablo[Mois]=$A38)*(COUNTIF(JF,Tablo[JOUR])))</f>
        <v>0</v>
      </c>
      <c r="F41" s="38">
        <f>SUMPRODUCT((Tablo[Mois]=$A38)*(COUNTIF(JF,Tablo[JOUR])))</f>
        <v>0</v>
      </c>
      <c r="G41" s="38">
        <f>SUMPRODUCT((Tablo[Mois]=$A38)*(COUNTIF(JF,Tablo[JOUR])))</f>
        <v>0</v>
      </c>
      <c r="H41" s="38">
        <f>SUMPRODUCT((Tablo[Mois]=$A38)*(COUNTIF(JF,Tablo[JOUR])))</f>
        <v>0</v>
      </c>
      <c r="I41" s="38">
        <f>SUMPRODUCT((Tablo[Mois]=$A38)*(COUNTIF(JF,Tablo[JOUR])))</f>
        <v>0</v>
      </c>
      <c r="J41" s="38">
        <f>SUMPRODUCT((Tablo[Mois]=$A38)*(COUNTIF(JF,Tablo[JOUR])))</f>
        <v>0</v>
      </c>
      <c r="K41" s="38">
        <f>SUMPRODUCT((Tablo[Mois]=$A38)*(COUNTIF(JF,Tablo[JOUR])))</f>
        <v>0</v>
      </c>
      <c r="L41" s="38">
        <f>SUMPRODUCT((Tablo[Mois]=$A38)*(COUNTIF(JF,Tablo[JOUR])))</f>
        <v>0</v>
      </c>
      <c r="M41" s="38">
        <f>SUMPRODUCT((Tablo[Mois]=$A38)*(COUNTIF(JF,Tablo[JOUR])))</f>
        <v>0</v>
      </c>
      <c r="N41" s="38">
        <f>SUMPRODUCT((Tablo[Mois]=$A38)*(COUNTIF(JF,Tablo[JOUR])))</f>
        <v>0</v>
      </c>
      <c r="O41" s="38">
        <f>SUMPRODUCT((Tablo[Mois]=$A38)*(COUNTIF(JF,Tablo[JOUR])))</f>
        <v>0</v>
      </c>
      <c r="P41" s="38">
        <f>SUMPRODUCT((Tablo[Mois]=$A38)*(COUNTIF(JF,Tablo[JOUR])))</f>
        <v>0</v>
      </c>
      <c r="Q41" s="38">
        <f>SUMPRODUCT((Tablo[Mois]=$A38)*(COUNTIF(JF,Tablo[JOUR])))</f>
        <v>0</v>
      </c>
      <c r="R41" s="38">
        <f>SUMPRODUCT((Tablo[Mois]=$A38)*(COUNTIF(JF,Tablo[JOUR])))</f>
        <v>0</v>
      </c>
    </row>
    <row r="42" spans="1:18" x14ac:dyDescent="0.25">
      <c r="A42" s="43"/>
      <c r="B42" s="41" t="s">
        <v>39</v>
      </c>
      <c r="C42" s="38" t="s">
        <v>43</v>
      </c>
      <c r="D42" s="38">
        <f ca="1">SUMPRODUCT((Tablo[Mois]=$A38)*(OFFSET(Tablo[JOUR],0,D$1)=$B42))</f>
        <v>0</v>
      </c>
      <c r="E42" s="38">
        <f ca="1">SUMPRODUCT((Tablo[Mois]=$A38)*(OFFSET(Tablo[JOUR],0,E$1)=$B42))</f>
        <v>0</v>
      </c>
      <c r="F42" s="38">
        <f ca="1">SUMPRODUCT((Tablo[Mois]=$A38)*(OFFSET(Tablo[JOUR],0,F$1)=$B42))</f>
        <v>0</v>
      </c>
      <c r="G42" s="38">
        <f ca="1">SUMPRODUCT((Tablo[Mois]=$A38)*(OFFSET(Tablo[JOUR],0,G$1)=$B42))</f>
        <v>0</v>
      </c>
      <c r="H42" s="38">
        <f ca="1">SUMPRODUCT((Tablo[Mois]=$A38)*(OFFSET(Tablo[JOUR],0,H$1)=$B42))</f>
        <v>0</v>
      </c>
      <c r="I42" s="38">
        <f ca="1">SUMPRODUCT((Tablo[Mois]=$A38)*(OFFSET(Tablo[JOUR],0,I$1)=$B42))</f>
        <v>0</v>
      </c>
      <c r="J42" s="38">
        <f ca="1">SUMPRODUCT((Tablo[Mois]=$A38)*(OFFSET(Tablo[JOUR],0,J$1)=$B42))</f>
        <v>0</v>
      </c>
      <c r="K42" s="38">
        <f ca="1">SUMPRODUCT((Tablo[Mois]=$A38)*(OFFSET(Tablo[JOUR],0,K$1)=$B42))</f>
        <v>0</v>
      </c>
      <c r="L42" s="38">
        <f ca="1">SUMPRODUCT((Tablo[Mois]=$A38)*(OFFSET(Tablo[JOUR],0,L$1)=$B42))</f>
        <v>0</v>
      </c>
      <c r="M42" s="38">
        <f ca="1">SUMPRODUCT((Tablo[Mois]=$A38)*(OFFSET(Tablo[JOUR],0,M$1)=$B42))</f>
        <v>0</v>
      </c>
      <c r="N42" s="38">
        <f ca="1">SUMPRODUCT((Tablo[Mois]=$A38)*(OFFSET(Tablo[JOUR],0,N$1)=$B42))</f>
        <v>0</v>
      </c>
      <c r="O42" s="38">
        <f ca="1">SUMPRODUCT((Tablo[Mois]=$A38)*(OFFSET(Tablo[JOUR],0,O$1)=$B42))</f>
        <v>0</v>
      </c>
      <c r="P42" s="38">
        <f ca="1">SUMPRODUCT((Tablo[Mois]=$A38)*(OFFSET(Tablo[JOUR],0,P$1)=$B42))</f>
        <v>0</v>
      </c>
      <c r="Q42" s="38">
        <f ca="1">SUMPRODUCT((Tablo[Mois]=$A38)*(OFFSET(Tablo[JOUR],0,Q$1)=$B42))</f>
        <v>0</v>
      </c>
      <c r="R42" s="38">
        <f ca="1">SUMPRODUCT((Tablo[Mois]=$A38)*(OFFSET(Tablo[JOUR],0,R$1)=$B42))</f>
        <v>0</v>
      </c>
    </row>
    <row r="43" spans="1:18" x14ac:dyDescent="0.25">
      <c r="A43" s="43"/>
      <c r="B43" s="42" t="s">
        <v>38</v>
      </c>
      <c r="C43" s="38" t="s">
        <v>43</v>
      </c>
      <c r="D43" s="38">
        <f ca="1">SUMPRODUCT((Tablo[Mois]=$A38)*(OFFSET(Tablo[JOUR],0,D$1)=$B43))</f>
        <v>0</v>
      </c>
      <c r="E43" s="38">
        <f ca="1">SUMPRODUCT((Tablo[Mois]=$A38)*(OFFSET(Tablo[JOUR],0,E$1)=$B43))</f>
        <v>0</v>
      </c>
      <c r="F43" s="38">
        <f ca="1">SUMPRODUCT((Tablo[Mois]=$A38)*(OFFSET(Tablo[JOUR],0,F$1)=$B43))</f>
        <v>0</v>
      </c>
      <c r="G43" s="38">
        <f ca="1">SUMPRODUCT((Tablo[Mois]=$A38)*(OFFSET(Tablo[JOUR],0,G$1)=$B43))</f>
        <v>0</v>
      </c>
      <c r="H43" s="38">
        <f ca="1">SUMPRODUCT((Tablo[Mois]=$A38)*(OFFSET(Tablo[JOUR],0,H$1)=$B43))</f>
        <v>0</v>
      </c>
      <c r="I43" s="38">
        <f ca="1">SUMPRODUCT((Tablo[Mois]=$A38)*(OFFSET(Tablo[JOUR],0,I$1)=$B43))</f>
        <v>0</v>
      </c>
      <c r="J43" s="38">
        <f ca="1">SUMPRODUCT((Tablo[Mois]=$A38)*(OFFSET(Tablo[JOUR],0,J$1)=$B43))</f>
        <v>0</v>
      </c>
      <c r="K43" s="38">
        <f ca="1">SUMPRODUCT((Tablo[Mois]=$A38)*(OFFSET(Tablo[JOUR],0,K$1)=$B43))</f>
        <v>0</v>
      </c>
      <c r="L43" s="38">
        <f ca="1">SUMPRODUCT((Tablo[Mois]=$A38)*(OFFSET(Tablo[JOUR],0,L$1)=$B43))</f>
        <v>0</v>
      </c>
      <c r="M43" s="38">
        <f ca="1">SUMPRODUCT((Tablo[Mois]=$A38)*(OFFSET(Tablo[JOUR],0,M$1)=$B43))</f>
        <v>0</v>
      </c>
      <c r="N43" s="38">
        <f ca="1">SUMPRODUCT((Tablo[Mois]=$A38)*(OFFSET(Tablo[JOUR],0,N$1)=$B43))</f>
        <v>0</v>
      </c>
      <c r="O43" s="38">
        <f ca="1">SUMPRODUCT((Tablo[Mois]=$A38)*(OFFSET(Tablo[JOUR],0,O$1)=$B43))</f>
        <v>0</v>
      </c>
      <c r="P43" s="38">
        <f ca="1">SUMPRODUCT((Tablo[Mois]=$A38)*(OFFSET(Tablo[JOUR],0,P$1)=$B43))</f>
        <v>0</v>
      </c>
      <c r="Q43" s="38">
        <f ca="1">SUMPRODUCT((Tablo[Mois]=$A38)*(OFFSET(Tablo[JOUR],0,Q$1)=$B43))</f>
        <v>0</v>
      </c>
      <c r="R43" s="38">
        <f ca="1">SUMPRODUCT((Tablo[Mois]=$A38)*(OFFSET(Tablo[JOUR],0,R$1)=$B43))</f>
        <v>0</v>
      </c>
    </row>
    <row r="44" spans="1:18" s="36" customFormat="1" ht="13" thickBot="1" x14ac:dyDescent="0.3">
      <c r="A44" s="35"/>
      <c r="B44" s="44" t="s">
        <v>37</v>
      </c>
      <c r="C44" s="36" t="s">
        <v>43</v>
      </c>
      <c r="D44" s="36">
        <f ca="1">SUMPRODUCT((Tablo[Mois]=$A38)*(OFFSET(Tablo[JOUR],0,D$1)=$B44))</f>
        <v>0</v>
      </c>
      <c r="E44" s="36">
        <f ca="1">SUMPRODUCT((Tablo[Mois]=$A38)*(OFFSET(Tablo[JOUR],0,E$1)=$B44))</f>
        <v>0</v>
      </c>
      <c r="F44" s="36">
        <f ca="1">SUMPRODUCT((Tablo[Mois]=$A38)*(OFFSET(Tablo[JOUR],0,F$1)=$B44))</f>
        <v>0</v>
      </c>
      <c r="G44" s="36">
        <f ca="1">SUMPRODUCT((Tablo[Mois]=$A38)*(OFFSET(Tablo[JOUR],0,G$1)=$B44))</f>
        <v>0</v>
      </c>
      <c r="H44" s="36">
        <f ca="1">SUMPRODUCT((Tablo[Mois]=$A38)*(OFFSET(Tablo[JOUR],0,H$1)=$B44))</f>
        <v>0</v>
      </c>
      <c r="I44" s="36">
        <f ca="1">SUMPRODUCT((Tablo[Mois]=$A38)*(OFFSET(Tablo[JOUR],0,I$1)=$B44))</f>
        <v>0</v>
      </c>
      <c r="J44" s="36">
        <f ca="1">SUMPRODUCT((Tablo[Mois]=$A38)*(OFFSET(Tablo[JOUR],0,J$1)=$B44))</f>
        <v>0</v>
      </c>
      <c r="K44" s="36">
        <f ca="1">SUMPRODUCT((Tablo[Mois]=$A38)*(OFFSET(Tablo[JOUR],0,K$1)=$B44))</f>
        <v>0</v>
      </c>
      <c r="L44" s="36">
        <f ca="1">SUMPRODUCT((Tablo[Mois]=$A38)*(OFFSET(Tablo[JOUR],0,L$1)=$B44))</f>
        <v>0</v>
      </c>
      <c r="M44" s="36">
        <f ca="1">SUMPRODUCT((Tablo[Mois]=$A38)*(OFFSET(Tablo[JOUR],0,M$1)=$B44))</f>
        <v>0</v>
      </c>
      <c r="N44" s="36">
        <f ca="1">SUMPRODUCT((Tablo[Mois]=$A38)*(OFFSET(Tablo[JOUR],0,N$1)=$B44))</f>
        <v>0</v>
      </c>
      <c r="O44" s="36">
        <f ca="1">SUMPRODUCT((Tablo[Mois]=$A38)*(OFFSET(Tablo[JOUR],0,O$1)=$B44))</f>
        <v>0</v>
      </c>
      <c r="P44" s="36">
        <f ca="1">SUMPRODUCT((Tablo[Mois]=$A38)*(OFFSET(Tablo[JOUR],0,P$1)=$B44))</f>
        <v>0</v>
      </c>
      <c r="Q44" s="36">
        <f ca="1">SUMPRODUCT((Tablo[Mois]=$A38)*(OFFSET(Tablo[JOUR],0,Q$1)=$B44))</f>
        <v>0</v>
      </c>
      <c r="R44" s="36">
        <f ca="1">SUMPRODUCT((Tablo[Mois]=$A38)*(OFFSET(Tablo[JOUR],0,R$1)=$B44))</f>
        <v>0</v>
      </c>
    </row>
    <row r="45" spans="1:18" s="34" customFormat="1" ht="13" x14ac:dyDescent="0.3">
      <c r="A45" s="37">
        <f>EOMONTH(A38+1,0)</f>
        <v>42582</v>
      </c>
      <c r="B45" s="34" t="s">
        <v>18</v>
      </c>
      <c r="C45" s="34" t="s">
        <v>42</v>
      </c>
      <c r="D45" s="45">
        <f ca="1">SUMPRODUCT((Tablo[Mois]=$A45)*(ISNUMBER(Tablo[JOUR])),(OFFSET(Tablo[JOUR],0,D$1)))</f>
        <v>0</v>
      </c>
      <c r="E45" s="45">
        <f ca="1">SUMPRODUCT((Tablo[Mois]=$A45)*(ISNUMBER(Tablo[JOUR])),(OFFSET(Tablo[JOUR],0,E$1)))</f>
        <v>0</v>
      </c>
      <c r="F45" s="45">
        <f ca="1">SUMPRODUCT((Tablo[Mois]=$A45)*(ISNUMBER(Tablo[JOUR])),(OFFSET(Tablo[JOUR],0,F$1)))</f>
        <v>0</v>
      </c>
      <c r="G45" s="45">
        <f ca="1">SUMPRODUCT((Tablo[Mois]=$A45)*(ISNUMBER(Tablo[JOUR])),(OFFSET(Tablo[JOUR],0,G$1)))</f>
        <v>0</v>
      </c>
      <c r="H45" s="45">
        <f ca="1">SUMPRODUCT((Tablo[Mois]=$A45)*(ISNUMBER(Tablo[JOUR])),(OFFSET(Tablo[JOUR],0,H$1)))</f>
        <v>0</v>
      </c>
      <c r="I45" s="45">
        <f ca="1">SUMPRODUCT((Tablo[Mois]=$A45)*(ISNUMBER(Tablo[JOUR])),(OFFSET(Tablo[JOUR],0,I$1)))</f>
        <v>0</v>
      </c>
      <c r="J45" s="45">
        <f ca="1">SUMPRODUCT((Tablo[Mois]=$A45)*(ISNUMBER(Tablo[JOUR])),(OFFSET(Tablo[JOUR],0,J$1)))</f>
        <v>0</v>
      </c>
      <c r="K45" s="45">
        <f ca="1">SUMPRODUCT((Tablo[Mois]=$A45)*(ISNUMBER(Tablo[JOUR])),(OFFSET(Tablo[JOUR],0,K$1)))</f>
        <v>0</v>
      </c>
      <c r="L45" s="45">
        <f ca="1">SUMPRODUCT((Tablo[Mois]=$A45)*(ISNUMBER(Tablo[JOUR])),(OFFSET(Tablo[JOUR],0,L$1)))</f>
        <v>0</v>
      </c>
      <c r="M45" s="45">
        <f ca="1">SUMPRODUCT((Tablo[Mois]=$A45)*(ISNUMBER(Tablo[JOUR])),(OFFSET(Tablo[JOUR],0,M$1)))</f>
        <v>0</v>
      </c>
      <c r="N45" s="45">
        <f ca="1">SUMPRODUCT((Tablo[Mois]=$A45)*(ISNUMBER(Tablo[JOUR])),(OFFSET(Tablo[JOUR],0,N$1)))</f>
        <v>0</v>
      </c>
      <c r="O45" s="45">
        <f ca="1">SUMPRODUCT((Tablo[Mois]=$A45)*(ISNUMBER(Tablo[JOUR])),(OFFSET(Tablo[JOUR],0,O$1)))</f>
        <v>0</v>
      </c>
      <c r="P45" s="45">
        <f ca="1">SUMPRODUCT((Tablo[Mois]=$A45)*(ISNUMBER(Tablo[JOUR])),(OFFSET(Tablo[JOUR],0,P$1)))</f>
        <v>0</v>
      </c>
      <c r="Q45" s="45">
        <f ca="1">SUMPRODUCT((Tablo[Mois]=$A45)*(ISNUMBER(Tablo[JOUR])),(OFFSET(Tablo[JOUR],0,Q$1)))</f>
        <v>0</v>
      </c>
      <c r="R45" s="45">
        <f ca="1">SUMPRODUCT((Tablo[Mois]=$A45)*(ISNUMBER(Tablo[JOUR])),(OFFSET(Tablo[JOUR],0,R$1)))</f>
        <v>0</v>
      </c>
    </row>
    <row r="46" spans="1:18" ht="13" x14ac:dyDescent="0.3">
      <c r="A46" s="43"/>
      <c r="B46" s="38" t="s">
        <v>19</v>
      </c>
      <c r="C46" s="38" t="s">
        <v>42</v>
      </c>
      <c r="D46" s="46">
        <f ca="1">SUMPRODUCT((Tablo[Mois]=$A45)*(Tablo[JOUR]="HEURES SUP"),(OFFSET(Tablo[JOUR],0,D$1)))</f>
        <v>0</v>
      </c>
      <c r="E46" s="46">
        <f ca="1">SUMPRODUCT((Tablo[Mois]=$A45)*(Tablo[JOUR]="HEURES SUP"),(OFFSET(Tablo[JOUR],0,E$1)))</f>
        <v>0</v>
      </c>
      <c r="F46" s="46">
        <f ca="1">SUMPRODUCT((Tablo[Mois]=$A45)*(Tablo[JOUR]="HEURES SUP"),(OFFSET(Tablo[JOUR],0,F$1)))</f>
        <v>0</v>
      </c>
      <c r="G46" s="46">
        <f ca="1">SUMPRODUCT((Tablo[Mois]=$A45)*(Tablo[JOUR]="HEURES SUP"),(OFFSET(Tablo[JOUR],0,G$1)))</f>
        <v>0</v>
      </c>
      <c r="H46" s="46">
        <f ca="1">SUMPRODUCT((Tablo[Mois]=$A45)*(Tablo[JOUR]="HEURES SUP"),(OFFSET(Tablo[JOUR],0,H$1)))</f>
        <v>0</v>
      </c>
      <c r="I46" s="46">
        <f ca="1">SUMPRODUCT((Tablo[Mois]=$A45)*(Tablo[JOUR]="HEURES SUP"),(OFFSET(Tablo[JOUR],0,I$1)))</f>
        <v>0</v>
      </c>
      <c r="J46" s="46">
        <f ca="1">SUMPRODUCT((Tablo[Mois]=$A45)*(Tablo[JOUR]="HEURES SUP"),(OFFSET(Tablo[JOUR],0,J$1)))</f>
        <v>0</v>
      </c>
      <c r="K46" s="46">
        <f ca="1">SUMPRODUCT((Tablo[Mois]=$A45)*(Tablo[JOUR]="HEURES SUP"),(OFFSET(Tablo[JOUR],0,K$1)))</f>
        <v>0</v>
      </c>
      <c r="L46" s="46">
        <f ca="1">SUMPRODUCT((Tablo[Mois]=$A45)*(Tablo[JOUR]="HEURES SUP"),(OFFSET(Tablo[JOUR],0,L$1)))</f>
        <v>0</v>
      </c>
      <c r="M46" s="46">
        <f ca="1">SUMPRODUCT((Tablo[Mois]=$A45)*(Tablo[JOUR]="HEURES SUP"),(OFFSET(Tablo[JOUR],0,M$1)))</f>
        <v>0</v>
      </c>
      <c r="N46" s="46">
        <f ca="1">SUMPRODUCT((Tablo[Mois]=$A45)*(Tablo[JOUR]="HEURES SUP"),(OFFSET(Tablo[JOUR],0,N$1)))</f>
        <v>0</v>
      </c>
      <c r="O46" s="46">
        <f ca="1">SUMPRODUCT((Tablo[Mois]=$A45)*(Tablo[JOUR]="HEURES SUP"),(OFFSET(Tablo[JOUR],0,O$1)))</f>
        <v>0</v>
      </c>
      <c r="P46" s="46">
        <f ca="1">SUMPRODUCT((Tablo[Mois]=$A45)*(Tablo[JOUR]="HEURES SUP"),(OFFSET(Tablo[JOUR],0,P$1)))</f>
        <v>0</v>
      </c>
      <c r="Q46" s="46">
        <f ca="1">SUMPRODUCT((Tablo[Mois]=$A45)*(Tablo[JOUR]="HEURES SUP"),(OFFSET(Tablo[JOUR],0,Q$1)))</f>
        <v>0</v>
      </c>
      <c r="R46" s="46">
        <f ca="1">SUMPRODUCT((Tablo[Mois]=$A45)*(Tablo[JOUR]="HEURES SUP"),(OFFSET(Tablo[JOUR],0,R$1)))</f>
        <v>0</v>
      </c>
    </row>
    <row r="47" spans="1:18" s="52" customFormat="1" x14ac:dyDescent="0.25">
      <c r="A47" s="51"/>
      <c r="B47" s="52" t="s">
        <v>44</v>
      </c>
      <c r="C47" s="53" t="s">
        <v>43</v>
      </c>
      <c r="D47" s="52">
        <f ca="1">SUMPRODUCT((Tablo[Mois]=$A45)*(ISNUMBER(Tablo[JOUR]))*(OFFSET(Tablo[JOUR],0,D$1)&lt;7)*(OFFSET(Tablo[JOUR],0,D$1)&lt;&gt;""))</f>
        <v>0</v>
      </c>
      <c r="E47" s="52">
        <f ca="1">SUMPRODUCT((Tablo[Mois]=$A45)*(ISNUMBER(Tablo[JOUR]))*(OFFSET(Tablo[JOUR],0,E$1)&lt;7)*(OFFSET(Tablo[JOUR],0,E$1)&lt;&gt;""))</f>
        <v>0</v>
      </c>
      <c r="F47" s="52">
        <f ca="1">SUMPRODUCT((Tablo[Mois]=$A45)*(ISNUMBER(Tablo[JOUR]))*(OFFSET(Tablo[JOUR],0,F$1)&lt;7)*(OFFSET(Tablo[JOUR],0,F$1)&lt;&gt;""))</f>
        <v>0</v>
      </c>
      <c r="G47" s="52">
        <f ca="1">SUMPRODUCT((Tablo[Mois]=$A45)*(ISNUMBER(Tablo[JOUR]))*(OFFSET(Tablo[JOUR],0,G$1)&lt;7)*(OFFSET(Tablo[JOUR],0,G$1)&lt;&gt;""))</f>
        <v>0</v>
      </c>
      <c r="H47" s="52">
        <f ca="1">SUMPRODUCT((Tablo[Mois]=$A45)*(ISNUMBER(Tablo[JOUR]))*(OFFSET(Tablo[JOUR],0,H$1)&lt;7)*(OFFSET(Tablo[JOUR],0,H$1)&lt;&gt;""))</f>
        <v>0</v>
      </c>
      <c r="I47" s="52">
        <f ca="1">SUMPRODUCT((Tablo[Mois]=$A45)*(ISNUMBER(Tablo[JOUR]))*(OFFSET(Tablo[JOUR],0,I$1)&lt;7)*(OFFSET(Tablo[JOUR],0,I$1)&lt;&gt;""))</f>
        <v>0</v>
      </c>
      <c r="J47" s="52">
        <f ca="1">SUMPRODUCT((Tablo[Mois]=$A45)*(ISNUMBER(Tablo[JOUR]))*(OFFSET(Tablo[JOUR],0,J$1)&lt;7)*(OFFSET(Tablo[JOUR],0,J$1)&lt;&gt;""))</f>
        <v>0</v>
      </c>
      <c r="K47" s="52">
        <f ca="1">SUMPRODUCT((Tablo[Mois]=$A45)*(ISNUMBER(Tablo[JOUR]))*(OFFSET(Tablo[JOUR],0,K$1)&lt;7)*(OFFSET(Tablo[JOUR],0,K$1)&lt;&gt;""))</f>
        <v>0</v>
      </c>
      <c r="L47" s="52">
        <f ca="1">SUMPRODUCT((Tablo[Mois]=$A45)*(ISNUMBER(Tablo[JOUR]))*(OFFSET(Tablo[JOUR],0,L$1)&lt;7)*(OFFSET(Tablo[JOUR],0,L$1)&lt;&gt;""))</f>
        <v>0</v>
      </c>
      <c r="M47" s="52">
        <f ca="1">SUMPRODUCT((Tablo[Mois]=$A45)*(ISNUMBER(Tablo[JOUR]))*(OFFSET(Tablo[JOUR],0,M$1)&lt;7)*(OFFSET(Tablo[JOUR],0,M$1)&lt;&gt;""))</f>
        <v>0</v>
      </c>
      <c r="N47" s="52">
        <f ca="1">SUMPRODUCT((Tablo[Mois]=$A45)*(ISNUMBER(Tablo[JOUR]))*(OFFSET(Tablo[JOUR],0,N$1)&lt;7)*(OFFSET(Tablo[JOUR],0,N$1)&lt;&gt;""))</f>
        <v>0</v>
      </c>
      <c r="O47" s="52">
        <f ca="1">SUMPRODUCT((Tablo[Mois]=$A45)*(ISNUMBER(Tablo[JOUR]))*(OFFSET(Tablo[JOUR],0,O$1)&lt;7)*(OFFSET(Tablo[JOUR],0,O$1)&lt;&gt;""))</f>
        <v>0</v>
      </c>
      <c r="P47" s="52">
        <f ca="1">SUMPRODUCT((Tablo[Mois]=$A45)*(ISNUMBER(Tablo[JOUR]))*(OFFSET(Tablo[JOUR],0,P$1)&lt;7)*(OFFSET(Tablo[JOUR],0,P$1)&lt;&gt;""))</f>
        <v>0</v>
      </c>
      <c r="Q47" s="52">
        <f ca="1">SUMPRODUCT((Tablo[Mois]=$A45)*(ISNUMBER(Tablo[JOUR]))*(OFFSET(Tablo[JOUR],0,Q$1)&lt;7)*(OFFSET(Tablo[JOUR],0,Q$1)&lt;&gt;""))</f>
        <v>0</v>
      </c>
      <c r="R47" s="52">
        <f ca="1">SUMPRODUCT((Tablo[Mois]=$A45)*(ISNUMBER(Tablo[JOUR]))*(OFFSET(Tablo[JOUR],0,R$1)&lt;7)*(OFFSET(Tablo[JOUR],0,R$1)&lt;&gt;""))</f>
        <v>0</v>
      </c>
    </row>
    <row r="48" spans="1:18" x14ac:dyDescent="0.25">
      <c r="A48" s="43"/>
      <c r="B48" s="40" t="s">
        <v>20</v>
      </c>
      <c r="C48" s="38" t="s">
        <v>43</v>
      </c>
      <c r="D48" s="38">
        <f>SUMPRODUCT((Tablo[Mois]=$A45)*(COUNTIF(JF,Tablo[JOUR])))</f>
        <v>0</v>
      </c>
      <c r="E48" s="38">
        <f>SUMPRODUCT((Tablo[Mois]=$A45)*(COUNTIF(JF,Tablo[JOUR])))</f>
        <v>0</v>
      </c>
      <c r="F48" s="38">
        <f>SUMPRODUCT((Tablo[Mois]=$A45)*(COUNTIF(JF,Tablo[JOUR])))</f>
        <v>0</v>
      </c>
      <c r="G48" s="38">
        <f>SUMPRODUCT((Tablo[Mois]=$A45)*(COUNTIF(JF,Tablo[JOUR])))</f>
        <v>0</v>
      </c>
      <c r="H48" s="38">
        <f>SUMPRODUCT((Tablo[Mois]=$A45)*(COUNTIF(JF,Tablo[JOUR])))</f>
        <v>0</v>
      </c>
      <c r="I48" s="38">
        <f>SUMPRODUCT((Tablo[Mois]=$A45)*(COUNTIF(JF,Tablo[JOUR])))</f>
        <v>0</v>
      </c>
      <c r="J48" s="38">
        <f>SUMPRODUCT((Tablo[Mois]=$A45)*(COUNTIF(JF,Tablo[JOUR])))</f>
        <v>0</v>
      </c>
      <c r="K48" s="38">
        <f>SUMPRODUCT((Tablo[Mois]=$A45)*(COUNTIF(JF,Tablo[JOUR])))</f>
        <v>0</v>
      </c>
      <c r="L48" s="38">
        <f>SUMPRODUCT((Tablo[Mois]=$A45)*(COUNTIF(JF,Tablo[JOUR])))</f>
        <v>0</v>
      </c>
      <c r="M48" s="38">
        <f>SUMPRODUCT((Tablo[Mois]=$A45)*(COUNTIF(JF,Tablo[JOUR])))</f>
        <v>0</v>
      </c>
      <c r="N48" s="38">
        <f>SUMPRODUCT((Tablo[Mois]=$A45)*(COUNTIF(JF,Tablo[JOUR])))</f>
        <v>0</v>
      </c>
      <c r="O48" s="38">
        <f>SUMPRODUCT((Tablo[Mois]=$A45)*(COUNTIF(JF,Tablo[JOUR])))</f>
        <v>0</v>
      </c>
      <c r="P48" s="38">
        <f>SUMPRODUCT((Tablo[Mois]=$A45)*(COUNTIF(JF,Tablo[JOUR])))</f>
        <v>0</v>
      </c>
      <c r="Q48" s="38">
        <f>SUMPRODUCT((Tablo[Mois]=$A45)*(COUNTIF(JF,Tablo[JOUR])))</f>
        <v>0</v>
      </c>
      <c r="R48" s="38">
        <f>SUMPRODUCT((Tablo[Mois]=$A45)*(COUNTIF(JF,Tablo[JOUR])))</f>
        <v>0</v>
      </c>
    </row>
    <row r="49" spans="1:18" x14ac:dyDescent="0.25">
      <c r="A49" s="43"/>
      <c r="B49" s="41" t="s">
        <v>39</v>
      </c>
      <c r="C49" s="38" t="s">
        <v>43</v>
      </c>
      <c r="D49" s="38">
        <f ca="1">SUMPRODUCT((Tablo[Mois]=$A45)*(OFFSET(Tablo[JOUR],0,D$1)=$B49))</f>
        <v>0</v>
      </c>
      <c r="E49" s="38">
        <f ca="1">SUMPRODUCT((Tablo[Mois]=$A45)*(OFFSET(Tablo[JOUR],0,E$1)=$B49))</f>
        <v>0</v>
      </c>
      <c r="F49" s="38">
        <f ca="1">SUMPRODUCT((Tablo[Mois]=$A45)*(OFFSET(Tablo[JOUR],0,F$1)=$B49))</f>
        <v>0</v>
      </c>
      <c r="G49" s="38">
        <f ca="1">SUMPRODUCT((Tablo[Mois]=$A45)*(OFFSET(Tablo[JOUR],0,G$1)=$B49))</f>
        <v>0</v>
      </c>
      <c r="H49" s="38">
        <f ca="1">SUMPRODUCT((Tablo[Mois]=$A45)*(OFFSET(Tablo[JOUR],0,H$1)=$B49))</f>
        <v>0</v>
      </c>
      <c r="I49" s="38">
        <f ca="1">SUMPRODUCT((Tablo[Mois]=$A45)*(OFFSET(Tablo[JOUR],0,I$1)=$B49))</f>
        <v>0</v>
      </c>
      <c r="J49" s="38">
        <f ca="1">SUMPRODUCT((Tablo[Mois]=$A45)*(OFFSET(Tablo[JOUR],0,J$1)=$B49))</f>
        <v>0</v>
      </c>
      <c r="K49" s="38">
        <f ca="1">SUMPRODUCT((Tablo[Mois]=$A45)*(OFFSET(Tablo[JOUR],0,K$1)=$B49))</f>
        <v>0</v>
      </c>
      <c r="L49" s="38">
        <f ca="1">SUMPRODUCT((Tablo[Mois]=$A45)*(OFFSET(Tablo[JOUR],0,L$1)=$B49))</f>
        <v>0</v>
      </c>
      <c r="M49" s="38">
        <f ca="1">SUMPRODUCT((Tablo[Mois]=$A45)*(OFFSET(Tablo[JOUR],0,M$1)=$B49))</f>
        <v>0</v>
      </c>
      <c r="N49" s="38">
        <f ca="1">SUMPRODUCT((Tablo[Mois]=$A45)*(OFFSET(Tablo[JOUR],0,N$1)=$B49))</f>
        <v>0</v>
      </c>
      <c r="O49" s="38">
        <f ca="1">SUMPRODUCT((Tablo[Mois]=$A45)*(OFFSET(Tablo[JOUR],0,O$1)=$B49))</f>
        <v>0</v>
      </c>
      <c r="P49" s="38">
        <f ca="1">SUMPRODUCT((Tablo[Mois]=$A45)*(OFFSET(Tablo[JOUR],0,P$1)=$B49))</f>
        <v>0</v>
      </c>
      <c r="Q49" s="38">
        <f ca="1">SUMPRODUCT((Tablo[Mois]=$A45)*(OFFSET(Tablo[JOUR],0,Q$1)=$B49))</f>
        <v>0</v>
      </c>
      <c r="R49" s="38">
        <f ca="1">SUMPRODUCT((Tablo[Mois]=$A45)*(OFFSET(Tablo[JOUR],0,R$1)=$B49))</f>
        <v>0</v>
      </c>
    </row>
    <row r="50" spans="1:18" x14ac:dyDescent="0.25">
      <c r="A50" s="43"/>
      <c r="B50" s="42" t="s">
        <v>38</v>
      </c>
      <c r="C50" s="38" t="s">
        <v>43</v>
      </c>
      <c r="D50" s="38">
        <f ca="1">SUMPRODUCT((Tablo[Mois]=$A45)*(OFFSET(Tablo[JOUR],0,D$1)=$B50))</f>
        <v>0</v>
      </c>
      <c r="E50" s="38">
        <f ca="1">SUMPRODUCT((Tablo[Mois]=$A45)*(OFFSET(Tablo[JOUR],0,E$1)=$B50))</f>
        <v>0</v>
      </c>
      <c r="F50" s="38">
        <f ca="1">SUMPRODUCT((Tablo[Mois]=$A45)*(OFFSET(Tablo[JOUR],0,F$1)=$B50))</f>
        <v>0</v>
      </c>
      <c r="G50" s="38">
        <f ca="1">SUMPRODUCT((Tablo[Mois]=$A45)*(OFFSET(Tablo[JOUR],0,G$1)=$B50))</f>
        <v>0</v>
      </c>
      <c r="H50" s="38">
        <f ca="1">SUMPRODUCT((Tablo[Mois]=$A45)*(OFFSET(Tablo[JOUR],0,H$1)=$B50))</f>
        <v>0</v>
      </c>
      <c r="I50" s="38">
        <f ca="1">SUMPRODUCT((Tablo[Mois]=$A45)*(OFFSET(Tablo[JOUR],0,I$1)=$B50))</f>
        <v>0</v>
      </c>
      <c r="J50" s="38">
        <f ca="1">SUMPRODUCT((Tablo[Mois]=$A45)*(OFFSET(Tablo[JOUR],0,J$1)=$B50))</f>
        <v>0</v>
      </c>
      <c r="K50" s="38">
        <f ca="1">SUMPRODUCT((Tablo[Mois]=$A45)*(OFFSET(Tablo[JOUR],0,K$1)=$B50))</f>
        <v>0</v>
      </c>
      <c r="L50" s="38">
        <f ca="1">SUMPRODUCT((Tablo[Mois]=$A45)*(OFFSET(Tablo[JOUR],0,L$1)=$B50))</f>
        <v>0</v>
      </c>
      <c r="M50" s="38">
        <f ca="1">SUMPRODUCT((Tablo[Mois]=$A45)*(OFFSET(Tablo[JOUR],0,M$1)=$B50))</f>
        <v>0</v>
      </c>
      <c r="N50" s="38">
        <f ca="1">SUMPRODUCT((Tablo[Mois]=$A45)*(OFFSET(Tablo[JOUR],0,N$1)=$B50))</f>
        <v>0</v>
      </c>
      <c r="O50" s="38">
        <f ca="1">SUMPRODUCT((Tablo[Mois]=$A45)*(OFFSET(Tablo[JOUR],0,O$1)=$B50))</f>
        <v>0</v>
      </c>
      <c r="P50" s="38">
        <f ca="1">SUMPRODUCT((Tablo[Mois]=$A45)*(OFFSET(Tablo[JOUR],0,P$1)=$B50))</f>
        <v>0</v>
      </c>
      <c r="Q50" s="38">
        <f ca="1">SUMPRODUCT((Tablo[Mois]=$A45)*(OFFSET(Tablo[JOUR],0,Q$1)=$B50))</f>
        <v>0</v>
      </c>
      <c r="R50" s="38">
        <f ca="1">SUMPRODUCT((Tablo[Mois]=$A45)*(OFFSET(Tablo[JOUR],0,R$1)=$B50))</f>
        <v>0</v>
      </c>
    </row>
    <row r="51" spans="1:18" s="36" customFormat="1" ht="13" thickBot="1" x14ac:dyDescent="0.3">
      <c r="A51" s="35"/>
      <c r="B51" s="44" t="s">
        <v>37</v>
      </c>
      <c r="C51" s="36" t="s">
        <v>43</v>
      </c>
      <c r="D51" s="36">
        <f ca="1">SUMPRODUCT((Tablo[Mois]=$A45)*(OFFSET(Tablo[JOUR],0,D$1)=$B51))</f>
        <v>0</v>
      </c>
      <c r="E51" s="36">
        <f ca="1">SUMPRODUCT((Tablo[Mois]=$A45)*(OFFSET(Tablo[JOUR],0,E$1)=$B51))</f>
        <v>0</v>
      </c>
      <c r="F51" s="36">
        <f ca="1">SUMPRODUCT((Tablo[Mois]=$A45)*(OFFSET(Tablo[JOUR],0,F$1)=$B51))</f>
        <v>0</v>
      </c>
      <c r="G51" s="36">
        <f ca="1">SUMPRODUCT((Tablo[Mois]=$A45)*(OFFSET(Tablo[JOUR],0,G$1)=$B51))</f>
        <v>0</v>
      </c>
      <c r="H51" s="36">
        <f ca="1">SUMPRODUCT((Tablo[Mois]=$A45)*(OFFSET(Tablo[JOUR],0,H$1)=$B51))</f>
        <v>0</v>
      </c>
      <c r="I51" s="36">
        <f ca="1">SUMPRODUCT((Tablo[Mois]=$A45)*(OFFSET(Tablo[JOUR],0,I$1)=$B51))</f>
        <v>0</v>
      </c>
      <c r="J51" s="36">
        <f ca="1">SUMPRODUCT((Tablo[Mois]=$A45)*(OFFSET(Tablo[JOUR],0,J$1)=$B51))</f>
        <v>0</v>
      </c>
      <c r="K51" s="36">
        <f ca="1">SUMPRODUCT((Tablo[Mois]=$A45)*(OFFSET(Tablo[JOUR],0,K$1)=$B51))</f>
        <v>0</v>
      </c>
      <c r="L51" s="36">
        <f ca="1">SUMPRODUCT((Tablo[Mois]=$A45)*(OFFSET(Tablo[JOUR],0,L$1)=$B51))</f>
        <v>0</v>
      </c>
      <c r="M51" s="36">
        <f ca="1">SUMPRODUCT((Tablo[Mois]=$A45)*(OFFSET(Tablo[JOUR],0,M$1)=$B51))</f>
        <v>0</v>
      </c>
      <c r="N51" s="36">
        <f ca="1">SUMPRODUCT((Tablo[Mois]=$A45)*(OFFSET(Tablo[JOUR],0,N$1)=$B51))</f>
        <v>0</v>
      </c>
      <c r="O51" s="36">
        <f ca="1">SUMPRODUCT((Tablo[Mois]=$A45)*(OFFSET(Tablo[JOUR],0,O$1)=$B51))</f>
        <v>0</v>
      </c>
      <c r="P51" s="36">
        <f ca="1">SUMPRODUCT((Tablo[Mois]=$A45)*(OFFSET(Tablo[JOUR],0,P$1)=$B51))</f>
        <v>0</v>
      </c>
      <c r="Q51" s="36">
        <f ca="1">SUMPRODUCT((Tablo[Mois]=$A45)*(OFFSET(Tablo[JOUR],0,Q$1)=$B51))</f>
        <v>0</v>
      </c>
      <c r="R51" s="36">
        <f ca="1">SUMPRODUCT((Tablo[Mois]=$A45)*(OFFSET(Tablo[JOUR],0,R$1)=$B51))</f>
        <v>0</v>
      </c>
    </row>
    <row r="52" spans="1:18" s="34" customFormat="1" ht="13" x14ac:dyDescent="0.3">
      <c r="A52" s="37">
        <f>EOMONTH(A45+1,0)</f>
        <v>42613</v>
      </c>
      <c r="B52" s="34" t="s">
        <v>18</v>
      </c>
      <c r="C52" s="34" t="s">
        <v>42</v>
      </c>
      <c r="D52" s="45">
        <f ca="1">SUMPRODUCT((Tablo[Mois]=$A52)*(ISNUMBER(Tablo[JOUR])),(OFFSET(Tablo[JOUR],0,D$1)))</f>
        <v>0</v>
      </c>
      <c r="E52" s="45">
        <f ca="1">SUMPRODUCT((Tablo[Mois]=$A52)*(ISNUMBER(Tablo[JOUR])),(OFFSET(Tablo[JOUR],0,E$1)))</f>
        <v>0</v>
      </c>
      <c r="F52" s="45">
        <f ca="1">SUMPRODUCT((Tablo[Mois]=$A52)*(ISNUMBER(Tablo[JOUR])),(OFFSET(Tablo[JOUR],0,F$1)))</f>
        <v>0</v>
      </c>
      <c r="G52" s="45">
        <f ca="1">SUMPRODUCT((Tablo[Mois]=$A52)*(ISNUMBER(Tablo[JOUR])),(OFFSET(Tablo[JOUR],0,G$1)))</f>
        <v>0</v>
      </c>
      <c r="H52" s="45">
        <f ca="1">SUMPRODUCT((Tablo[Mois]=$A52)*(ISNUMBER(Tablo[JOUR])),(OFFSET(Tablo[JOUR],0,H$1)))</f>
        <v>0</v>
      </c>
      <c r="I52" s="45">
        <f ca="1">SUMPRODUCT((Tablo[Mois]=$A52)*(ISNUMBER(Tablo[JOUR])),(OFFSET(Tablo[JOUR],0,I$1)))</f>
        <v>0</v>
      </c>
      <c r="J52" s="45">
        <f ca="1">SUMPRODUCT((Tablo[Mois]=$A52)*(ISNUMBER(Tablo[JOUR])),(OFFSET(Tablo[JOUR],0,J$1)))</f>
        <v>0</v>
      </c>
      <c r="K52" s="45">
        <f ca="1">SUMPRODUCT((Tablo[Mois]=$A52)*(ISNUMBER(Tablo[JOUR])),(OFFSET(Tablo[JOUR],0,K$1)))</f>
        <v>0</v>
      </c>
      <c r="L52" s="45">
        <f ca="1">SUMPRODUCT((Tablo[Mois]=$A52)*(ISNUMBER(Tablo[JOUR])),(OFFSET(Tablo[JOUR],0,L$1)))</f>
        <v>0</v>
      </c>
      <c r="M52" s="45">
        <f ca="1">SUMPRODUCT((Tablo[Mois]=$A52)*(ISNUMBER(Tablo[JOUR])),(OFFSET(Tablo[JOUR],0,M$1)))</f>
        <v>0</v>
      </c>
      <c r="N52" s="45">
        <f ca="1">SUMPRODUCT((Tablo[Mois]=$A52)*(ISNUMBER(Tablo[JOUR])),(OFFSET(Tablo[JOUR],0,N$1)))</f>
        <v>0</v>
      </c>
      <c r="O52" s="45">
        <f ca="1">SUMPRODUCT((Tablo[Mois]=$A52)*(ISNUMBER(Tablo[JOUR])),(OFFSET(Tablo[JOUR],0,O$1)))</f>
        <v>0</v>
      </c>
      <c r="P52" s="45">
        <f ca="1">SUMPRODUCT((Tablo[Mois]=$A52)*(ISNUMBER(Tablo[JOUR])),(OFFSET(Tablo[JOUR],0,P$1)))</f>
        <v>0</v>
      </c>
      <c r="Q52" s="45">
        <f ca="1">SUMPRODUCT((Tablo[Mois]=$A52)*(ISNUMBER(Tablo[JOUR])),(OFFSET(Tablo[JOUR],0,Q$1)))</f>
        <v>0</v>
      </c>
      <c r="R52" s="45">
        <f ca="1">SUMPRODUCT((Tablo[Mois]=$A52)*(ISNUMBER(Tablo[JOUR])),(OFFSET(Tablo[JOUR],0,R$1)))</f>
        <v>0</v>
      </c>
    </row>
    <row r="53" spans="1:18" ht="13" x14ac:dyDescent="0.3">
      <c r="A53" s="43"/>
      <c r="B53" s="38" t="s">
        <v>19</v>
      </c>
      <c r="C53" s="38" t="s">
        <v>42</v>
      </c>
      <c r="D53" s="46">
        <f ca="1">SUMPRODUCT((Tablo[Mois]=$A52)*(Tablo[JOUR]="HEURES SUP"),(OFFSET(Tablo[JOUR],0,D$1)))</f>
        <v>0</v>
      </c>
      <c r="E53" s="46">
        <f ca="1">SUMPRODUCT((Tablo[Mois]=$A52)*(Tablo[JOUR]="HEURES SUP"),(OFFSET(Tablo[JOUR],0,E$1)))</f>
        <v>0</v>
      </c>
      <c r="F53" s="46">
        <f ca="1">SUMPRODUCT((Tablo[Mois]=$A52)*(Tablo[JOUR]="HEURES SUP"),(OFFSET(Tablo[JOUR],0,F$1)))</f>
        <v>0</v>
      </c>
      <c r="G53" s="46">
        <f ca="1">SUMPRODUCT((Tablo[Mois]=$A52)*(Tablo[JOUR]="HEURES SUP"),(OFFSET(Tablo[JOUR],0,G$1)))</f>
        <v>0</v>
      </c>
      <c r="H53" s="46">
        <f ca="1">SUMPRODUCT((Tablo[Mois]=$A52)*(Tablo[JOUR]="HEURES SUP"),(OFFSET(Tablo[JOUR],0,H$1)))</f>
        <v>0</v>
      </c>
      <c r="I53" s="46">
        <f ca="1">SUMPRODUCT((Tablo[Mois]=$A52)*(Tablo[JOUR]="HEURES SUP"),(OFFSET(Tablo[JOUR],0,I$1)))</f>
        <v>0</v>
      </c>
      <c r="J53" s="46">
        <f ca="1">SUMPRODUCT((Tablo[Mois]=$A52)*(Tablo[JOUR]="HEURES SUP"),(OFFSET(Tablo[JOUR],0,J$1)))</f>
        <v>0</v>
      </c>
      <c r="K53" s="46">
        <f ca="1">SUMPRODUCT((Tablo[Mois]=$A52)*(Tablo[JOUR]="HEURES SUP"),(OFFSET(Tablo[JOUR],0,K$1)))</f>
        <v>0</v>
      </c>
      <c r="L53" s="46">
        <f ca="1">SUMPRODUCT((Tablo[Mois]=$A52)*(Tablo[JOUR]="HEURES SUP"),(OFFSET(Tablo[JOUR],0,L$1)))</f>
        <v>0</v>
      </c>
      <c r="M53" s="46">
        <f ca="1">SUMPRODUCT((Tablo[Mois]=$A52)*(Tablo[JOUR]="HEURES SUP"),(OFFSET(Tablo[JOUR],0,M$1)))</f>
        <v>0</v>
      </c>
      <c r="N53" s="46">
        <f ca="1">SUMPRODUCT((Tablo[Mois]=$A52)*(Tablo[JOUR]="HEURES SUP"),(OFFSET(Tablo[JOUR],0,N$1)))</f>
        <v>0</v>
      </c>
      <c r="O53" s="46">
        <f ca="1">SUMPRODUCT((Tablo[Mois]=$A52)*(Tablo[JOUR]="HEURES SUP"),(OFFSET(Tablo[JOUR],0,O$1)))</f>
        <v>0</v>
      </c>
      <c r="P53" s="46">
        <f ca="1">SUMPRODUCT((Tablo[Mois]=$A52)*(Tablo[JOUR]="HEURES SUP"),(OFFSET(Tablo[JOUR],0,P$1)))</f>
        <v>0</v>
      </c>
      <c r="Q53" s="46">
        <f ca="1">SUMPRODUCT((Tablo[Mois]=$A52)*(Tablo[JOUR]="HEURES SUP"),(OFFSET(Tablo[JOUR],0,Q$1)))</f>
        <v>0</v>
      </c>
      <c r="R53" s="46">
        <f ca="1">SUMPRODUCT((Tablo[Mois]=$A52)*(Tablo[JOUR]="HEURES SUP"),(OFFSET(Tablo[JOUR],0,R$1)))</f>
        <v>0</v>
      </c>
    </row>
    <row r="54" spans="1:18" s="52" customFormat="1" x14ac:dyDescent="0.25">
      <c r="A54" s="51"/>
      <c r="B54" s="52" t="s">
        <v>44</v>
      </c>
      <c r="C54" s="53" t="s">
        <v>43</v>
      </c>
      <c r="D54" s="52">
        <f ca="1">SUMPRODUCT((Tablo[Mois]=$A52)*(ISNUMBER(Tablo[JOUR]))*(OFFSET(Tablo[JOUR],0,D$1)&lt;7)*(OFFSET(Tablo[JOUR],0,D$1)&lt;&gt;""))</f>
        <v>0</v>
      </c>
      <c r="E54" s="52">
        <f ca="1">SUMPRODUCT((Tablo[Mois]=$A52)*(ISNUMBER(Tablo[JOUR]))*(OFFSET(Tablo[JOUR],0,E$1)&lt;7)*(OFFSET(Tablo[JOUR],0,E$1)&lt;&gt;""))</f>
        <v>0</v>
      </c>
      <c r="F54" s="52">
        <f ca="1">SUMPRODUCT((Tablo[Mois]=$A52)*(ISNUMBER(Tablo[JOUR]))*(OFFSET(Tablo[JOUR],0,F$1)&lt;7)*(OFFSET(Tablo[JOUR],0,F$1)&lt;&gt;""))</f>
        <v>0</v>
      </c>
      <c r="G54" s="52">
        <f ca="1">SUMPRODUCT((Tablo[Mois]=$A52)*(ISNUMBER(Tablo[JOUR]))*(OFFSET(Tablo[JOUR],0,G$1)&lt;7)*(OFFSET(Tablo[JOUR],0,G$1)&lt;&gt;""))</f>
        <v>0</v>
      </c>
      <c r="H54" s="52">
        <f ca="1">SUMPRODUCT((Tablo[Mois]=$A52)*(ISNUMBER(Tablo[JOUR]))*(OFFSET(Tablo[JOUR],0,H$1)&lt;7)*(OFFSET(Tablo[JOUR],0,H$1)&lt;&gt;""))</f>
        <v>0</v>
      </c>
      <c r="I54" s="52">
        <f ca="1">SUMPRODUCT((Tablo[Mois]=$A52)*(ISNUMBER(Tablo[JOUR]))*(OFFSET(Tablo[JOUR],0,I$1)&lt;7)*(OFFSET(Tablo[JOUR],0,I$1)&lt;&gt;""))</f>
        <v>0</v>
      </c>
      <c r="J54" s="52">
        <f ca="1">SUMPRODUCT((Tablo[Mois]=$A52)*(ISNUMBER(Tablo[JOUR]))*(OFFSET(Tablo[JOUR],0,J$1)&lt;7)*(OFFSET(Tablo[JOUR],0,J$1)&lt;&gt;""))</f>
        <v>0</v>
      </c>
      <c r="K54" s="52">
        <f ca="1">SUMPRODUCT((Tablo[Mois]=$A52)*(ISNUMBER(Tablo[JOUR]))*(OFFSET(Tablo[JOUR],0,K$1)&lt;7)*(OFFSET(Tablo[JOUR],0,K$1)&lt;&gt;""))</f>
        <v>0</v>
      </c>
      <c r="L54" s="52">
        <f ca="1">SUMPRODUCT((Tablo[Mois]=$A52)*(ISNUMBER(Tablo[JOUR]))*(OFFSET(Tablo[JOUR],0,L$1)&lt;7)*(OFFSET(Tablo[JOUR],0,L$1)&lt;&gt;""))</f>
        <v>0</v>
      </c>
      <c r="M54" s="52">
        <f ca="1">SUMPRODUCT((Tablo[Mois]=$A52)*(ISNUMBER(Tablo[JOUR]))*(OFFSET(Tablo[JOUR],0,M$1)&lt;7)*(OFFSET(Tablo[JOUR],0,M$1)&lt;&gt;""))</f>
        <v>0</v>
      </c>
      <c r="N54" s="52">
        <f ca="1">SUMPRODUCT((Tablo[Mois]=$A52)*(ISNUMBER(Tablo[JOUR]))*(OFFSET(Tablo[JOUR],0,N$1)&lt;7)*(OFFSET(Tablo[JOUR],0,N$1)&lt;&gt;""))</f>
        <v>0</v>
      </c>
      <c r="O54" s="52">
        <f ca="1">SUMPRODUCT((Tablo[Mois]=$A52)*(ISNUMBER(Tablo[JOUR]))*(OFFSET(Tablo[JOUR],0,O$1)&lt;7)*(OFFSET(Tablo[JOUR],0,O$1)&lt;&gt;""))</f>
        <v>0</v>
      </c>
      <c r="P54" s="52">
        <f ca="1">SUMPRODUCT((Tablo[Mois]=$A52)*(ISNUMBER(Tablo[JOUR]))*(OFFSET(Tablo[JOUR],0,P$1)&lt;7)*(OFFSET(Tablo[JOUR],0,P$1)&lt;&gt;""))</f>
        <v>0</v>
      </c>
      <c r="Q54" s="52">
        <f ca="1">SUMPRODUCT((Tablo[Mois]=$A52)*(ISNUMBER(Tablo[JOUR]))*(OFFSET(Tablo[JOUR],0,Q$1)&lt;7)*(OFFSET(Tablo[JOUR],0,Q$1)&lt;&gt;""))</f>
        <v>0</v>
      </c>
      <c r="R54" s="52">
        <f ca="1">SUMPRODUCT((Tablo[Mois]=$A52)*(ISNUMBER(Tablo[JOUR]))*(OFFSET(Tablo[JOUR],0,R$1)&lt;7)*(OFFSET(Tablo[JOUR],0,R$1)&lt;&gt;""))</f>
        <v>0</v>
      </c>
    </row>
    <row r="55" spans="1:18" x14ac:dyDescent="0.25">
      <c r="A55" s="43"/>
      <c r="B55" s="40" t="s">
        <v>20</v>
      </c>
      <c r="C55" s="38" t="s">
        <v>43</v>
      </c>
      <c r="D55" s="38">
        <f>SUMPRODUCT((Tablo[Mois]=$A52)*(COUNTIF(JF,Tablo[JOUR])))</f>
        <v>0</v>
      </c>
      <c r="E55" s="38">
        <f>SUMPRODUCT((Tablo[Mois]=$A52)*(COUNTIF(JF,Tablo[JOUR])))</f>
        <v>0</v>
      </c>
      <c r="F55" s="38">
        <f>SUMPRODUCT((Tablo[Mois]=$A52)*(COUNTIF(JF,Tablo[JOUR])))</f>
        <v>0</v>
      </c>
      <c r="G55" s="38">
        <f>SUMPRODUCT((Tablo[Mois]=$A52)*(COUNTIF(JF,Tablo[JOUR])))</f>
        <v>0</v>
      </c>
      <c r="H55" s="38">
        <f>SUMPRODUCT((Tablo[Mois]=$A52)*(COUNTIF(JF,Tablo[JOUR])))</f>
        <v>0</v>
      </c>
      <c r="I55" s="38">
        <f>SUMPRODUCT((Tablo[Mois]=$A52)*(COUNTIF(JF,Tablo[JOUR])))</f>
        <v>0</v>
      </c>
      <c r="J55" s="38">
        <f>SUMPRODUCT((Tablo[Mois]=$A52)*(COUNTIF(JF,Tablo[JOUR])))</f>
        <v>0</v>
      </c>
      <c r="K55" s="38">
        <f>SUMPRODUCT((Tablo[Mois]=$A52)*(COUNTIF(JF,Tablo[JOUR])))</f>
        <v>0</v>
      </c>
      <c r="L55" s="38">
        <f>SUMPRODUCT((Tablo[Mois]=$A52)*(COUNTIF(JF,Tablo[JOUR])))</f>
        <v>0</v>
      </c>
      <c r="M55" s="38">
        <f>SUMPRODUCT((Tablo[Mois]=$A52)*(COUNTIF(JF,Tablo[JOUR])))</f>
        <v>0</v>
      </c>
      <c r="N55" s="38">
        <f>SUMPRODUCT((Tablo[Mois]=$A52)*(COUNTIF(JF,Tablo[JOUR])))</f>
        <v>0</v>
      </c>
      <c r="O55" s="38">
        <f>SUMPRODUCT((Tablo[Mois]=$A52)*(COUNTIF(JF,Tablo[JOUR])))</f>
        <v>0</v>
      </c>
      <c r="P55" s="38">
        <f>SUMPRODUCT((Tablo[Mois]=$A52)*(COUNTIF(JF,Tablo[JOUR])))</f>
        <v>0</v>
      </c>
      <c r="Q55" s="38">
        <f>SUMPRODUCT((Tablo[Mois]=$A52)*(COUNTIF(JF,Tablo[JOUR])))</f>
        <v>0</v>
      </c>
      <c r="R55" s="38">
        <f>SUMPRODUCT((Tablo[Mois]=$A52)*(COUNTIF(JF,Tablo[JOUR])))</f>
        <v>0</v>
      </c>
    </row>
    <row r="56" spans="1:18" x14ac:dyDescent="0.25">
      <c r="A56" s="43"/>
      <c r="B56" s="41" t="s">
        <v>39</v>
      </c>
      <c r="C56" s="38" t="s">
        <v>43</v>
      </c>
      <c r="D56" s="38">
        <f ca="1">SUMPRODUCT((Tablo[Mois]=$A52)*(OFFSET(Tablo[JOUR],0,D$1)=$B56))</f>
        <v>0</v>
      </c>
      <c r="E56" s="38">
        <f ca="1">SUMPRODUCT((Tablo[Mois]=$A52)*(OFFSET(Tablo[JOUR],0,E$1)=$B56))</f>
        <v>0</v>
      </c>
      <c r="F56" s="38">
        <f ca="1">SUMPRODUCT((Tablo[Mois]=$A52)*(OFFSET(Tablo[JOUR],0,F$1)=$B56))</f>
        <v>0</v>
      </c>
      <c r="G56" s="38">
        <f ca="1">SUMPRODUCT((Tablo[Mois]=$A52)*(OFFSET(Tablo[JOUR],0,G$1)=$B56))</f>
        <v>0</v>
      </c>
      <c r="H56" s="38">
        <f ca="1">SUMPRODUCT((Tablo[Mois]=$A52)*(OFFSET(Tablo[JOUR],0,H$1)=$B56))</f>
        <v>0</v>
      </c>
      <c r="I56" s="38">
        <f ca="1">SUMPRODUCT((Tablo[Mois]=$A52)*(OFFSET(Tablo[JOUR],0,I$1)=$B56))</f>
        <v>0</v>
      </c>
      <c r="J56" s="38">
        <f ca="1">SUMPRODUCT((Tablo[Mois]=$A52)*(OFFSET(Tablo[JOUR],0,J$1)=$B56))</f>
        <v>0</v>
      </c>
      <c r="K56" s="38">
        <f ca="1">SUMPRODUCT((Tablo[Mois]=$A52)*(OFFSET(Tablo[JOUR],0,K$1)=$B56))</f>
        <v>0</v>
      </c>
      <c r="L56" s="38">
        <f ca="1">SUMPRODUCT((Tablo[Mois]=$A52)*(OFFSET(Tablo[JOUR],0,L$1)=$B56))</f>
        <v>0</v>
      </c>
      <c r="M56" s="38">
        <f ca="1">SUMPRODUCT((Tablo[Mois]=$A52)*(OFFSET(Tablo[JOUR],0,M$1)=$B56))</f>
        <v>0</v>
      </c>
      <c r="N56" s="38">
        <f ca="1">SUMPRODUCT((Tablo[Mois]=$A52)*(OFFSET(Tablo[JOUR],0,N$1)=$B56))</f>
        <v>0</v>
      </c>
      <c r="O56" s="38">
        <f ca="1">SUMPRODUCT((Tablo[Mois]=$A52)*(OFFSET(Tablo[JOUR],0,O$1)=$B56))</f>
        <v>0</v>
      </c>
      <c r="P56" s="38">
        <f ca="1">SUMPRODUCT((Tablo[Mois]=$A52)*(OFFSET(Tablo[JOUR],0,P$1)=$B56))</f>
        <v>0</v>
      </c>
      <c r="Q56" s="38">
        <f ca="1">SUMPRODUCT((Tablo[Mois]=$A52)*(OFFSET(Tablo[JOUR],0,Q$1)=$B56))</f>
        <v>0</v>
      </c>
      <c r="R56" s="38">
        <f ca="1">SUMPRODUCT((Tablo[Mois]=$A52)*(OFFSET(Tablo[JOUR],0,R$1)=$B56))</f>
        <v>0</v>
      </c>
    </row>
    <row r="57" spans="1:18" x14ac:dyDescent="0.25">
      <c r="A57" s="43"/>
      <c r="B57" s="42" t="s">
        <v>38</v>
      </c>
      <c r="C57" s="38" t="s">
        <v>43</v>
      </c>
      <c r="D57" s="38">
        <f ca="1">SUMPRODUCT((Tablo[Mois]=$A52)*(OFFSET(Tablo[JOUR],0,D$1)=$B57))</f>
        <v>0</v>
      </c>
      <c r="E57" s="38">
        <f ca="1">SUMPRODUCT((Tablo[Mois]=$A52)*(OFFSET(Tablo[JOUR],0,E$1)=$B57))</f>
        <v>0</v>
      </c>
      <c r="F57" s="38">
        <f ca="1">SUMPRODUCT((Tablo[Mois]=$A52)*(OFFSET(Tablo[JOUR],0,F$1)=$B57))</f>
        <v>0</v>
      </c>
      <c r="G57" s="38">
        <f ca="1">SUMPRODUCT((Tablo[Mois]=$A52)*(OFFSET(Tablo[JOUR],0,G$1)=$B57))</f>
        <v>0</v>
      </c>
      <c r="H57" s="38">
        <f ca="1">SUMPRODUCT((Tablo[Mois]=$A52)*(OFFSET(Tablo[JOUR],0,H$1)=$B57))</f>
        <v>0</v>
      </c>
      <c r="I57" s="38">
        <f ca="1">SUMPRODUCT((Tablo[Mois]=$A52)*(OFFSET(Tablo[JOUR],0,I$1)=$B57))</f>
        <v>0</v>
      </c>
      <c r="J57" s="38">
        <f ca="1">SUMPRODUCT((Tablo[Mois]=$A52)*(OFFSET(Tablo[JOUR],0,J$1)=$B57))</f>
        <v>0</v>
      </c>
      <c r="K57" s="38">
        <f ca="1">SUMPRODUCT((Tablo[Mois]=$A52)*(OFFSET(Tablo[JOUR],0,K$1)=$B57))</f>
        <v>0</v>
      </c>
      <c r="L57" s="38">
        <f ca="1">SUMPRODUCT((Tablo[Mois]=$A52)*(OFFSET(Tablo[JOUR],0,L$1)=$B57))</f>
        <v>0</v>
      </c>
      <c r="M57" s="38">
        <f ca="1">SUMPRODUCT((Tablo[Mois]=$A52)*(OFFSET(Tablo[JOUR],0,M$1)=$B57))</f>
        <v>0</v>
      </c>
      <c r="N57" s="38">
        <f ca="1">SUMPRODUCT((Tablo[Mois]=$A52)*(OFFSET(Tablo[JOUR],0,N$1)=$B57))</f>
        <v>0</v>
      </c>
      <c r="O57" s="38">
        <f ca="1">SUMPRODUCT((Tablo[Mois]=$A52)*(OFFSET(Tablo[JOUR],0,O$1)=$B57))</f>
        <v>0</v>
      </c>
      <c r="P57" s="38">
        <f ca="1">SUMPRODUCT((Tablo[Mois]=$A52)*(OFFSET(Tablo[JOUR],0,P$1)=$B57))</f>
        <v>0</v>
      </c>
      <c r="Q57" s="38">
        <f ca="1">SUMPRODUCT((Tablo[Mois]=$A52)*(OFFSET(Tablo[JOUR],0,Q$1)=$B57))</f>
        <v>0</v>
      </c>
      <c r="R57" s="38">
        <f ca="1">SUMPRODUCT((Tablo[Mois]=$A52)*(OFFSET(Tablo[JOUR],0,R$1)=$B57))</f>
        <v>0</v>
      </c>
    </row>
    <row r="58" spans="1:18" s="36" customFormat="1" ht="13" thickBot="1" x14ac:dyDescent="0.3">
      <c r="A58" s="35"/>
      <c r="B58" s="44" t="s">
        <v>37</v>
      </c>
      <c r="C58" s="36" t="s">
        <v>43</v>
      </c>
      <c r="D58" s="36">
        <f ca="1">SUMPRODUCT((Tablo[Mois]=$A52)*(OFFSET(Tablo[JOUR],0,D$1)=$B58))</f>
        <v>0</v>
      </c>
      <c r="E58" s="36">
        <f ca="1">SUMPRODUCT((Tablo[Mois]=$A52)*(OFFSET(Tablo[JOUR],0,E$1)=$B58))</f>
        <v>0</v>
      </c>
      <c r="F58" s="36">
        <f ca="1">SUMPRODUCT((Tablo[Mois]=$A52)*(OFFSET(Tablo[JOUR],0,F$1)=$B58))</f>
        <v>0</v>
      </c>
      <c r="G58" s="36">
        <f ca="1">SUMPRODUCT((Tablo[Mois]=$A52)*(OFFSET(Tablo[JOUR],0,G$1)=$B58))</f>
        <v>0</v>
      </c>
      <c r="H58" s="36">
        <f ca="1">SUMPRODUCT((Tablo[Mois]=$A52)*(OFFSET(Tablo[JOUR],0,H$1)=$B58))</f>
        <v>0</v>
      </c>
      <c r="I58" s="36">
        <f ca="1">SUMPRODUCT((Tablo[Mois]=$A52)*(OFFSET(Tablo[JOUR],0,I$1)=$B58))</f>
        <v>0</v>
      </c>
      <c r="J58" s="36">
        <f ca="1">SUMPRODUCT((Tablo[Mois]=$A52)*(OFFSET(Tablo[JOUR],0,J$1)=$B58))</f>
        <v>0</v>
      </c>
      <c r="K58" s="36">
        <f ca="1">SUMPRODUCT((Tablo[Mois]=$A52)*(OFFSET(Tablo[JOUR],0,K$1)=$B58))</f>
        <v>0</v>
      </c>
      <c r="L58" s="36">
        <f ca="1">SUMPRODUCT((Tablo[Mois]=$A52)*(OFFSET(Tablo[JOUR],0,L$1)=$B58))</f>
        <v>0</v>
      </c>
      <c r="M58" s="36">
        <f ca="1">SUMPRODUCT((Tablo[Mois]=$A52)*(OFFSET(Tablo[JOUR],0,M$1)=$B58))</f>
        <v>0</v>
      </c>
      <c r="N58" s="36">
        <f ca="1">SUMPRODUCT((Tablo[Mois]=$A52)*(OFFSET(Tablo[JOUR],0,N$1)=$B58))</f>
        <v>0</v>
      </c>
      <c r="O58" s="36">
        <f ca="1">SUMPRODUCT((Tablo[Mois]=$A52)*(OFFSET(Tablo[JOUR],0,O$1)=$B58))</f>
        <v>0</v>
      </c>
      <c r="P58" s="36">
        <f ca="1">SUMPRODUCT((Tablo[Mois]=$A52)*(OFFSET(Tablo[JOUR],0,P$1)=$B58))</f>
        <v>0</v>
      </c>
      <c r="Q58" s="36">
        <f ca="1">SUMPRODUCT((Tablo[Mois]=$A52)*(OFFSET(Tablo[JOUR],0,Q$1)=$B58))</f>
        <v>0</v>
      </c>
      <c r="R58" s="36">
        <f ca="1">SUMPRODUCT((Tablo[Mois]=$A52)*(OFFSET(Tablo[JOUR],0,R$1)=$B58))</f>
        <v>0</v>
      </c>
    </row>
    <row r="59" spans="1:18" s="34" customFormat="1" ht="13" x14ac:dyDescent="0.3">
      <c r="A59" s="37">
        <f>EOMONTH(A52+1,0)</f>
        <v>42643</v>
      </c>
      <c r="B59" s="34" t="s">
        <v>18</v>
      </c>
      <c r="C59" s="34" t="s">
        <v>42</v>
      </c>
      <c r="D59" s="45">
        <f ca="1">SUMPRODUCT((Tablo[Mois]=$A59)*(ISNUMBER(Tablo[JOUR])),(OFFSET(Tablo[JOUR],0,D$1)))</f>
        <v>0</v>
      </c>
      <c r="E59" s="45">
        <f ca="1">SUMPRODUCT((Tablo[Mois]=$A59)*(ISNUMBER(Tablo[JOUR])),(OFFSET(Tablo[JOUR],0,E$1)))</f>
        <v>0</v>
      </c>
      <c r="F59" s="45">
        <f ca="1">SUMPRODUCT((Tablo[Mois]=$A59)*(ISNUMBER(Tablo[JOUR])),(OFFSET(Tablo[JOUR],0,F$1)))</f>
        <v>0</v>
      </c>
      <c r="G59" s="45">
        <f ca="1">SUMPRODUCT((Tablo[Mois]=$A59)*(ISNUMBER(Tablo[JOUR])),(OFFSET(Tablo[JOUR],0,G$1)))</f>
        <v>0</v>
      </c>
      <c r="H59" s="45">
        <f ca="1">SUMPRODUCT((Tablo[Mois]=$A59)*(ISNUMBER(Tablo[JOUR])),(OFFSET(Tablo[JOUR],0,H$1)))</f>
        <v>0</v>
      </c>
      <c r="I59" s="45">
        <f ca="1">SUMPRODUCT((Tablo[Mois]=$A59)*(ISNUMBER(Tablo[JOUR])),(OFFSET(Tablo[JOUR],0,I$1)))</f>
        <v>0</v>
      </c>
      <c r="J59" s="45">
        <f ca="1">SUMPRODUCT((Tablo[Mois]=$A59)*(ISNUMBER(Tablo[JOUR])),(OFFSET(Tablo[JOUR],0,J$1)))</f>
        <v>0</v>
      </c>
      <c r="K59" s="45">
        <f ca="1">SUMPRODUCT((Tablo[Mois]=$A59)*(ISNUMBER(Tablo[JOUR])),(OFFSET(Tablo[JOUR],0,K$1)))</f>
        <v>0</v>
      </c>
      <c r="L59" s="45">
        <f ca="1">SUMPRODUCT((Tablo[Mois]=$A59)*(ISNUMBER(Tablo[JOUR])),(OFFSET(Tablo[JOUR],0,L$1)))</f>
        <v>0</v>
      </c>
      <c r="M59" s="45">
        <f ca="1">SUMPRODUCT((Tablo[Mois]=$A59)*(ISNUMBER(Tablo[JOUR])),(OFFSET(Tablo[JOUR],0,M$1)))</f>
        <v>0</v>
      </c>
      <c r="N59" s="45">
        <f ca="1">SUMPRODUCT((Tablo[Mois]=$A59)*(ISNUMBER(Tablo[JOUR])),(OFFSET(Tablo[JOUR],0,N$1)))</f>
        <v>0</v>
      </c>
      <c r="O59" s="45">
        <f ca="1">SUMPRODUCT((Tablo[Mois]=$A59)*(ISNUMBER(Tablo[JOUR])),(OFFSET(Tablo[JOUR],0,O$1)))</f>
        <v>0</v>
      </c>
      <c r="P59" s="45">
        <f ca="1">SUMPRODUCT((Tablo[Mois]=$A59)*(ISNUMBER(Tablo[JOUR])),(OFFSET(Tablo[JOUR],0,P$1)))</f>
        <v>0</v>
      </c>
      <c r="Q59" s="45">
        <f ca="1">SUMPRODUCT((Tablo[Mois]=$A59)*(ISNUMBER(Tablo[JOUR])),(OFFSET(Tablo[JOUR],0,Q$1)))</f>
        <v>0</v>
      </c>
      <c r="R59" s="45">
        <f ca="1">SUMPRODUCT((Tablo[Mois]=$A59)*(ISNUMBER(Tablo[JOUR])),(OFFSET(Tablo[JOUR],0,R$1)))</f>
        <v>0</v>
      </c>
    </row>
    <row r="60" spans="1:18" ht="13" x14ac:dyDescent="0.3">
      <c r="A60" s="43"/>
      <c r="B60" s="38" t="s">
        <v>19</v>
      </c>
      <c r="C60" s="38" t="s">
        <v>42</v>
      </c>
      <c r="D60" s="46">
        <f ca="1">SUMPRODUCT((Tablo[Mois]=$A59)*(Tablo[JOUR]="HEURES SUP"),(OFFSET(Tablo[JOUR],0,D$1)))</f>
        <v>0</v>
      </c>
      <c r="E60" s="46">
        <f ca="1">SUMPRODUCT((Tablo[Mois]=$A59)*(Tablo[JOUR]="HEURES SUP"),(OFFSET(Tablo[JOUR],0,E$1)))</f>
        <v>0</v>
      </c>
      <c r="F60" s="46">
        <f ca="1">SUMPRODUCT((Tablo[Mois]=$A59)*(Tablo[JOUR]="HEURES SUP"),(OFFSET(Tablo[JOUR],0,F$1)))</f>
        <v>0</v>
      </c>
      <c r="G60" s="46">
        <f ca="1">SUMPRODUCT((Tablo[Mois]=$A59)*(Tablo[JOUR]="HEURES SUP"),(OFFSET(Tablo[JOUR],0,G$1)))</f>
        <v>0</v>
      </c>
      <c r="H60" s="46">
        <f ca="1">SUMPRODUCT((Tablo[Mois]=$A59)*(Tablo[JOUR]="HEURES SUP"),(OFFSET(Tablo[JOUR],0,H$1)))</f>
        <v>0</v>
      </c>
      <c r="I60" s="46">
        <f ca="1">SUMPRODUCT((Tablo[Mois]=$A59)*(Tablo[JOUR]="HEURES SUP"),(OFFSET(Tablo[JOUR],0,I$1)))</f>
        <v>0</v>
      </c>
      <c r="J60" s="46">
        <f ca="1">SUMPRODUCT((Tablo[Mois]=$A59)*(Tablo[JOUR]="HEURES SUP"),(OFFSET(Tablo[JOUR],0,J$1)))</f>
        <v>0</v>
      </c>
      <c r="K60" s="46">
        <f ca="1">SUMPRODUCT((Tablo[Mois]=$A59)*(Tablo[JOUR]="HEURES SUP"),(OFFSET(Tablo[JOUR],0,K$1)))</f>
        <v>0</v>
      </c>
      <c r="L60" s="46">
        <f ca="1">SUMPRODUCT((Tablo[Mois]=$A59)*(Tablo[JOUR]="HEURES SUP"),(OFFSET(Tablo[JOUR],0,L$1)))</f>
        <v>0</v>
      </c>
      <c r="M60" s="46">
        <f ca="1">SUMPRODUCT((Tablo[Mois]=$A59)*(Tablo[JOUR]="HEURES SUP"),(OFFSET(Tablo[JOUR],0,M$1)))</f>
        <v>0</v>
      </c>
      <c r="N60" s="46">
        <f ca="1">SUMPRODUCT((Tablo[Mois]=$A59)*(Tablo[JOUR]="HEURES SUP"),(OFFSET(Tablo[JOUR],0,N$1)))</f>
        <v>0</v>
      </c>
      <c r="O60" s="46">
        <f ca="1">SUMPRODUCT((Tablo[Mois]=$A59)*(Tablo[JOUR]="HEURES SUP"),(OFFSET(Tablo[JOUR],0,O$1)))</f>
        <v>0</v>
      </c>
      <c r="P60" s="46">
        <f ca="1">SUMPRODUCT((Tablo[Mois]=$A59)*(Tablo[JOUR]="HEURES SUP"),(OFFSET(Tablo[JOUR],0,P$1)))</f>
        <v>0</v>
      </c>
      <c r="Q60" s="46">
        <f ca="1">SUMPRODUCT((Tablo[Mois]=$A59)*(Tablo[JOUR]="HEURES SUP"),(OFFSET(Tablo[JOUR],0,Q$1)))</f>
        <v>0</v>
      </c>
      <c r="R60" s="46">
        <f ca="1">SUMPRODUCT((Tablo[Mois]=$A59)*(Tablo[JOUR]="HEURES SUP"),(OFFSET(Tablo[JOUR],0,R$1)))</f>
        <v>0</v>
      </c>
    </row>
    <row r="61" spans="1:18" s="52" customFormat="1" x14ac:dyDescent="0.25">
      <c r="A61" s="51"/>
      <c r="B61" s="52" t="s">
        <v>44</v>
      </c>
      <c r="C61" s="53" t="s">
        <v>43</v>
      </c>
      <c r="D61" s="52">
        <f ca="1">SUMPRODUCT((Tablo[Mois]=$A59)*(ISNUMBER(Tablo[JOUR]))*(OFFSET(Tablo[JOUR],0,D$1)&lt;7)*(OFFSET(Tablo[JOUR],0,D$1)&lt;&gt;""))</f>
        <v>0</v>
      </c>
      <c r="E61" s="52">
        <f ca="1">SUMPRODUCT((Tablo[Mois]=$A59)*(ISNUMBER(Tablo[JOUR]))*(OFFSET(Tablo[JOUR],0,E$1)&lt;7)*(OFFSET(Tablo[JOUR],0,E$1)&lt;&gt;""))</f>
        <v>0</v>
      </c>
      <c r="F61" s="52">
        <f ca="1">SUMPRODUCT((Tablo[Mois]=$A59)*(ISNUMBER(Tablo[JOUR]))*(OFFSET(Tablo[JOUR],0,F$1)&lt;7)*(OFFSET(Tablo[JOUR],0,F$1)&lt;&gt;""))</f>
        <v>0</v>
      </c>
      <c r="G61" s="52">
        <f ca="1">SUMPRODUCT((Tablo[Mois]=$A59)*(ISNUMBER(Tablo[JOUR]))*(OFFSET(Tablo[JOUR],0,G$1)&lt;7)*(OFFSET(Tablo[JOUR],0,G$1)&lt;&gt;""))</f>
        <v>0</v>
      </c>
      <c r="H61" s="52">
        <f ca="1">SUMPRODUCT((Tablo[Mois]=$A59)*(ISNUMBER(Tablo[JOUR]))*(OFFSET(Tablo[JOUR],0,H$1)&lt;7)*(OFFSET(Tablo[JOUR],0,H$1)&lt;&gt;""))</f>
        <v>0</v>
      </c>
      <c r="I61" s="52">
        <f ca="1">SUMPRODUCT((Tablo[Mois]=$A59)*(ISNUMBER(Tablo[JOUR]))*(OFFSET(Tablo[JOUR],0,I$1)&lt;7)*(OFFSET(Tablo[JOUR],0,I$1)&lt;&gt;""))</f>
        <v>0</v>
      </c>
      <c r="J61" s="52">
        <f ca="1">SUMPRODUCT((Tablo[Mois]=$A59)*(ISNUMBER(Tablo[JOUR]))*(OFFSET(Tablo[JOUR],0,J$1)&lt;7)*(OFFSET(Tablo[JOUR],0,J$1)&lt;&gt;""))</f>
        <v>0</v>
      </c>
      <c r="K61" s="52">
        <f ca="1">SUMPRODUCT((Tablo[Mois]=$A59)*(ISNUMBER(Tablo[JOUR]))*(OFFSET(Tablo[JOUR],0,K$1)&lt;7)*(OFFSET(Tablo[JOUR],0,K$1)&lt;&gt;""))</f>
        <v>0</v>
      </c>
      <c r="L61" s="52">
        <f ca="1">SUMPRODUCT((Tablo[Mois]=$A59)*(ISNUMBER(Tablo[JOUR]))*(OFFSET(Tablo[JOUR],0,L$1)&lt;7)*(OFFSET(Tablo[JOUR],0,L$1)&lt;&gt;""))</f>
        <v>0</v>
      </c>
      <c r="M61" s="52">
        <f ca="1">SUMPRODUCT((Tablo[Mois]=$A59)*(ISNUMBER(Tablo[JOUR]))*(OFFSET(Tablo[JOUR],0,M$1)&lt;7)*(OFFSET(Tablo[JOUR],0,M$1)&lt;&gt;""))</f>
        <v>0</v>
      </c>
      <c r="N61" s="52">
        <f ca="1">SUMPRODUCT((Tablo[Mois]=$A59)*(ISNUMBER(Tablo[JOUR]))*(OFFSET(Tablo[JOUR],0,N$1)&lt;7)*(OFFSET(Tablo[JOUR],0,N$1)&lt;&gt;""))</f>
        <v>0</v>
      </c>
      <c r="O61" s="52">
        <f ca="1">SUMPRODUCT((Tablo[Mois]=$A59)*(ISNUMBER(Tablo[JOUR]))*(OFFSET(Tablo[JOUR],0,O$1)&lt;7)*(OFFSET(Tablo[JOUR],0,O$1)&lt;&gt;""))</f>
        <v>0</v>
      </c>
      <c r="P61" s="52">
        <f ca="1">SUMPRODUCT((Tablo[Mois]=$A59)*(ISNUMBER(Tablo[JOUR]))*(OFFSET(Tablo[JOUR],0,P$1)&lt;7)*(OFFSET(Tablo[JOUR],0,P$1)&lt;&gt;""))</f>
        <v>0</v>
      </c>
      <c r="Q61" s="52">
        <f ca="1">SUMPRODUCT((Tablo[Mois]=$A59)*(ISNUMBER(Tablo[JOUR]))*(OFFSET(Tablo[JOUR],0,Q$1)&lt;7)*(OFFSET(Tablo[JOUR],0,Q$1)&lt;&gt;""))</f>
        <v>0</v>
      </c>
      <c r="R61" s="52">
        <f ca="1">SUMPRODUCT((Tablo[Mois]=$A59)*(ISNUMBER(Tablo[JOUR]))*(OFFSET(Tablo[JOUR],0,R$1)&lt;7)*(OFFSET(Tablo[JOUR],0,R$1)&lt;&gt;""))</f>
        <v>0</v>
      </c>
    </row>
    <row r="62" spans="1:18" x14ac:dyDescent="0.25">
      <c r="A62" s="43"/>
      <c r="B62" s="40" t="s">
        <v>20</v>
      </c>
      <c r="C62" s="38" t="s">
        <v>43</v>
      </c>
      <c r="D62" s="38">
        <f>SUMPRODUCT((Tablo[Mois]=$A59)*(COUNTIF(JF,Tablo[JOUR])))</f>
        <v>0</v>
      </c>
      <c r="E62" s="38">
        <f>SUMPRODUCT((Tablo[Mois]=$A59)*(COUNTIF(JF,Tablo[JOUR])))</f>
        <v>0</v>
      </c>
      <c r="F62" s="38">
        <f>SUMPRODUCT((Tablo[Mois]=$A59)*(COUNTIF(JF,Tablo[JOUR])))</f>
        <v>0</v>
      </c>
      <c r="G62" s="38">
        <f>SUMPRODUCT((Tablo[Mois]=$A59)*(COUNTIF(JF,Tablo[JOUR])))</f>
        <v>0</v>
      </c>
      <c r="H62" s="38">
        <f>SUMPRODUCT((Tablo[Mois]=$A59)*(COUNTIF(JF,Tablo[JOUR])))</f>
        <v>0</v>
      </c>
      <c r="I62" s="38">
        <f>SUMPRODUCT((Tablo[Mois]=$A59)*(COUNTIF(JF,Tablo[JOUR])))</f>
        <v>0</v>
      </c>
      <c r="J62" s="38">
        <f>SUMPRODUCT((Tablo[Mois]=$A59)*(COUNTIF(JF,Tablo[JOUR])))</f>
        <v>0</v>
      </c>
      <c r="K62" s="38">
        <f>SUMPRODUCT((Tablo[Mois]=$A59)*(COUNTIF(JF,Tablo[JOUR])))</f>
        <v>0</v>
      </c>
      <c r="L62" s="38">
        <f>SUMPRODUCT((Tablo[Mois]=$A59)*(COUNTIF(JF,Tablo[JOUR])))</f>
        <v>0</v>
      </c>
      <c r="M62" s="38">
        <f>SUMPRODUCT((Tablo[Mois]=$A59)*(COUNTIF(JF,Tablo[JOUR])))</f>
        <v>0</v>
      </c>
      <c r="N62" s="38">
        <f>SUMPRODUCT((Tablo[Mois]=$A59)*(COUNTIF(JF,Tablo[JOUR])))</f>
        <v>0</v>
      </c>
      <c r="O62" s="38">
        <f>SUMPRODUCT((Tablo[Mois]=$A59)*(COUNTIF(JF,Tablo[JOUR])))</f>
        <v>0</v>
      </c>
      <c r="P62" s="38">
        <f>SUMPRODUCT((Tablo[Mois]=$A59)*(COUNTIF(JF,Tablo[JOUR])))</f>
        <v>0</v>
      </c>
      <c r="Q62" s="38">
        <f>SUMPRODUCT((Tablo[Mois]=$A59)*(COUNTIF(JF,Tablo[JOUR])))</f>
        <v>0</v>
      </c>
      <c r="R62" s="38">
        <f>SUMPRODUCT((Tablo[Mois]=$A59)*(COUNTIF(JF,Tablo[JOUR])))</f>
        <v>0</v>
      </c>
    </row>
    <row r="63" spans="1:18" x14ac:dyDescent="0.25">
      <c r="A63" s="43"/>
      <c r="B63" s="41" t="s">
        <v>39</v>
      </c>
      <c r="C63" s="38" t="s">
        <v>43</v>
      </c>
      <c r="D63" s="38">
        <f ca="1">SUMPRODUCT((Tablo[Mois]=$A59)*(OFFSET(Tablo[JOUR],0,D$1)=$B63))</f>
        <v>0</v>
      </c>
      <c r="E63" s="38">
        <f ca="1">SUMPRODUCT((Tablo[Mois]=$A59)*(OFFSET(Tablo[JOUR],0,E$1)=$B63))</f>
        <v>0</v>
      </c>
      <c r="F63" s="38">
        <f ca="1">SUMPRODUCT((Tablo[Mois]=$A59)*(OFFSET(Tablo[JOUR],0,F$1)=$B63))</f>
        <v>0</v>
      </c>
      <c r="G63" s="38">
        <f ca="1">SUMPRODUCT((Tablo[Mois]=$A59)*(OFFSET(Tablo[JOUR],0,G$1)=$B63))</f>
        <v>0</v>
      </c>
      <c r="H63" s="38">
        <f ca="1">SUMPRODUCT((Tablo[Mois]=$A59)*(OFFSET(Tablo[JOUR],0,H$1)=$B63))</f>
        <v>0</v>
      </c>
      <c r="I63" s="38">
        <f ca="1">SUMPRODUCT((Tablo[Mois]=$A59)*(OFFSET(Tablo[JOUR],0,I$1)=$B63))</f>
        <v>0</v>
      </c>
      <c r="J63" s="38">
        <f ca="1">SUMPRODUCT((Tablo[Mois]=$A59)*(OFFSET(Tablo[JOUR],0,J$1)=$B63))</f>
        <v>0</v>
      </c>
      <c r="K63" s="38">
        <f ca="1">SUMPRODUCT((Tablo[Mois]=$A59)*(OFFSET(Tablo[JOUR],0,K$1)=$B63))</f>
        <v>0</v>
      </c>
      <c r="L63" s="38">
        <f ca="1">SUMPRODUCT((Tablo[Mois]=$A59)*(OFFSET(Tablo[JOUR],0,L$1)=$B63))</f>
        <v>0</v>
      </c>
      <c r="M63" s="38">
        <f ca="1">SUMPRODUCT((Tablo[Mois]=$A59)*(OFFSET(Tablo[JOUR],0,M$1)=$B63))</f>
        <v>0</v>
      </c>
      <c r="N63" s="38">
        <f ca="1">SUMPRODUCT((Tablo[Mois]=$A59)*(OFFSET(Tablo[JOUR],0,N$1)=$B63))</f>
        <v>0</v>
      </c>
      <c r="O63" s="38">
        <f ca="1">SUMPRODUCT((Tablo[Mois]=$A59)*(OFFSET(Tablo[JOUR],0,O$1)=$B63))</f>
        <v>0</v>
      </c>
      <c r="P63" s="38">
        <f ca="1">SUMPRODUCT((Tablo[Mois]=$A59)*(OFFSET(Tablo[JOUR],0,P$1)=$B63))</f>
        <v>0</v>
      </c>
      <c r="Q63" s="38">
        <f ca="1">SUMPRODUCT((Tablo[Mois]=$A59)*(OFFSET(Tablo[JOUR],0,Q$1)=$B63))</f>
        <v>0</v>
      </c>
      <c r="R63" s="38">
        <f ca="1">SUMPRODUCT((Tablo[Mois]=$A59)*(OFFSET(Tablo[JOUR],0,R$1)=$B63))</f>
        <v>0</v>
      </c>
    </row>
    <row r="64" spans="1:18" x14ac:dyDescent="0.25">
      <c r="A64" s="43"/>
      <c r="B64" s="42" t="s">
        <v>38</v>
      </c>
      <c r="C64" s="38" t="s">
        <v>43</v>
      </c>
      <c r="D64" s="38">
        <f ca="1">SUMPRODUCT((Tablo[Mois]=$A59)*(OFFSET(Tablo[JOUR],0,D$1)=$B64))</f>
        <v>0</v>
      </c>
      <c r="E64" s="38">
        <f ca="1">SUMPRODUCT((Tablo[Mois]=$A59)*(OFFSET(Tablo[JOUR],0,E$1)=$B64))</f>
        <v>0</v>
      </c>
      <c r="F64" s="38">
        <f ca="1">SUMPRODUCT((Tablo[Mois]=$A59)*(OFFSET(Tablo[JOUR],0,F$1)=$B64))</f>
        <v>0</v>
      </c>
      <c r="G64" s="38">
        <f ca="1">SUMPRODUCT((Tablo[Mois]=$A59)*(OFFSET(Tablo[JOUR],0,G$1)=$B64))</f>
        <v>0</v>
      </c>
      <c r="H64" s="38">
        <f ca="1">SUMPRODUCT((Tablo[Mois]=$A59)*(OFFSET(Tablo[JOUR],0,H$1)=$B64))</f>
        <v>0</v>
      </c>
      <c r="I64" s="38">
        <f ca="1">SUMPRODUCT((Tablo[Mois]=$A59)*(OFFSET(Tablo[JOUR],0,I$1)=$B64))</f>
        <v>0</v>
      </c>
      <c r="J64" s="38">
        <f ca="1">SUMPRODUCT((Tablo[Mois]=$A59)*(OFFSET(Tablo[JOUR],0,J$1)=$B64))</f>
        <v>0</v>
      </c>
      <c r="K64" s="38">
        <f ca="1">SUMPRODUCT((Tablo[Mois]=$A59)*(OFFSET(Tablo[JOUR],0,K$1)=$B64))</f>
        <v>0</v>
      </c>
      <c r="L64" s="38">
        <f ca="1">SUMPRODUCT((Tablo[Mois]=$A59)*(OFFSET(Tablo[JOUR],0,L$1)=$B64))</f>
        <v>0</v>
      </c>
      <c r="M64" s="38">
        <f ca="1">SUMPRODUCT((Tablo[Mois]=$A59)*(OFFSET(Tablo[JOUR],0,M$1)=$B64))</f>
        <v>0</v>
      </c>
      <c r="N64" s="38">
        <f ca="1">SUMPRODUCT((Tablo[Mois]=$A59)*(OFFSET(Tablo[JOUR],0,N$1)=$B64))</f>
        <v>0</v>
      </c>
      <c r="O64" s="38">
        <f ca="1">SUMPRODUCT((Tablo[Mois]=$A59)*(OFFSET(Tablo[JOUR],0,O$1)=$B64))</f>
        <v>0</v>
      </c>
      <c r="P64" s="38">
        <f ca="1">SUMPRODUCT((Tablo[Mois]=$A59)*(OFFSET(Tablo[JOUR],0,P$1)=$B64))</f>
        <v>0</v>
      </c>
      <c r="Q64" s="38">
        <f ca="1">SUMPRODUCT((Tablo[Mois]=$A59)*(OFFSET(Tablo[JOUR],0,Q$1)=$B64))</f>
        <v>0</v>
      </c>
      <c r="R64" s="38">
        <f ca="1">SUMPRODUCT((Tablo[Mois]=$A59)*(OFFSET(Tablo[JOUR],0,R$1)=$B64))</f>
        <v>0</v>
      </c>
    </row>
    <row r="65" spans="1:18" s="36" customFormat="1" ht="13" thickBot="1" x14ac:dyDescent="0.3">
      <c r="A65" s="35"/>
      <c r="B65" s="44" t="s">
        <v>37</v>
      </c>
      <c r="C65" s="36" t="s">
        <v>43</v>
      </c>
      <c r="D65" s="36">
        <f ca="1">SUMPRODUCT((Tablo[Mois]=$A59)*(OFFSET(Tablo[JOUR],0,D$1)=$B65))</f>
        <v>0</v>
      </c>
      <c r="E65" s="36">
        <f ca="1">SUMPRODUCT((Tablo[Mois]=$A59)*(OFFSET(Tablo[JOUR],0,E$1)=$B65))</f>
        <v>0</v>
      </c>
      <c r="F65" s="36">
        <f ca="1">SUMPRODUCT((Tablo[Mois]=$A59)*(OFFSET(Tablo[JOUR],0,F$1)=$B65))</f>
        <v>0</v>
      </c>
      <c r="G65" s="36">
        <f ca="1">SUMPRODUCT((Tablo[Mois]=$A59)*(OFFSET(Tablo[JOUR],0,G$1)=$B65))</f>
        <v>0</v>
      </c>
      <c r="H65" s="36">
        <f ca="1">SUMPRODUCT((Tablo[Mois]=$A59)*(OFFSET(Tablo[JOUR],0,H$1)=$B65))</f>
        <v>0</v>
      </c>
      <c r="I65" s="36">
        <f ca="1">SUMPRODUCT((Tablo[Mois]=$A59)*(OFFSET(Tablo[JOUR],0,I$1)=$B65))</f>
        <v>0</v>
      </c>
      <c r="J65" s="36">
        <f ca="1">SUMPRODUCT((Tablo[Mois]=$A59)*(OFFSET(Tablo[JOUR],0,J$1)=$B65))</f>
        <v>0</v>
      </c>
      <c r="K65" s="36">
        <f ca="1">SUMPRODUCT((Tablo[Mois]=$A59)*(OFFSET(Tablo[JOUR],0,K$1)=$B65))</f>
        <v>0</v>
      </c>
      <c r="L65" s="36">
        <f ca="1">SUMPRODUCT((Tablo[Mois]=$A59)*(OFFSET(Tablo[JOUR],0,L$1)=$B65))</f>
        <v>0</v>
      </c>
      <c r="M65" s="36">
        <f ca="1">SUMPRODUCT((Tablo[Mois]=$A59)*(OFFSET(Tablo[JOUR],0,M$1)=$B65))</f>
        <v>0</v>
      </c>
      <c r="N65" s="36">
        <f ca="1">SUMPRODUCT((Tablo[Mois]=$A59)*(OFFSET(Tablo[JOUR],0,N$1)=$B65))</f>
        <v>0</v>
      </c>
      <c r="O65" s="36">
        <f ca="1">SUMPRODUCT((Tablo[Mois]=$A59)*(OFFSET(Tablo[JOUR],0,O$1)=$B65))</f>
        <v>0</v>
      </c>
      <c r="P65" s="36">
        <f ca="1">SUMPRODUCT((Tablo[Mois]=$A59)*(OFFSET(Tablo[JOUR],0,P$1)=$B65))</f>
        <v>0</v>
      </c>
      <c r="Q65" s="36">
        <f ca="1">SUMPRODUCT((Tablo[Mois]=$A59)*(OFFSET(Tablo[JOUR],0,Q$1)=$B65))</f>
        <v>0</v>
      </c>
      <c r="R65" s="36">
        <f ca="1">SUMPRODUCT((Tablo[Mois]=$A59)*(OFFSET(Tablo[JOUR],0,R$1)=$B65))</f>
        <v>0</v>
      </c>
    </row>
    <row r="66" spans="1:18" s="34" customFormat="1" ht="13" x14ac:dyDescent="0.3">
      <c r="A66" s="37">
        <f>EOMONTH(A59+1,0)</f>
        <v>42674</v>
      </c>
      <c r="B66" s="34" t="s">
        <v>18</v>
      </c>
      <c r="C66" s="34" t="s">
        <v>42</v>
      </c>
      <c r="D66" s="45">
        <f ca="1">SUMPRODUCT((Tablo[Mois]=$A66)*(ISNUMBER(Tablo[JOUR])),(OFFSET(Tablo[JOUR],0,D$1)))</f>
        <v>0</v>
      </c>
      <c r="E66" s="45">
        <f ca="1">SUMPRODUCT((Tablo[Mois]=$A66)*(ISNUMBER(Tablo[JOUR])),(OFFSET(Tablo[JOUR],0,E$1)))</f>
        <v>7</v>
      </c>
      <c r="F66" s="45">
        <f ca="1">SUMPRODUCT((Tablo[Mois]=$A66)*(ISNUMBER(Tablo[JOUR])),(OFFSET(Tablo[JOUR],0,F$1)))</f>
        <v>7</v>
      </c>
      <c r="G66" s="45">
        <f ca="1">SUMPRODUCT((Tablo[Mois]=$A66)*(ISNUMBER(Tablo[JOUR])),(OFFSET(Tablo[JOUR],0,G$1)))</f>
        <v>7</v>
      </c>
      <c r="H66" s="45">
        <f ca="1">SUMPRODUCT((Tablo[Mois]=$A66)*(ISNUMBER(Tablo[JOUR])),(OFFSET(Tablo[JOUR],0,H$1)))</f>
        <v>7</v>
      </c>
      <c r="I66" s="45">
        <f ca="1">SUMPRODUCT((Tablo[Mois]=$A66)*(ISNUMBER(Tablo[JOUR])),(OFFSET(Tablo[JOUR],0,I$1)))</f>
        <v>6.18</v>
      </c>
      <c r="J66" s="45">
        <f ca="1">SUMPRODUCT((Tablo[Mois]=$A66)*(ISNUMBER(Tablo[JOUR])),(OFFSET(Tablo[JOUR],0,J$1)))</f>
        <v>7</v>
      </c>
      <c r="K66" s="45">
        <f ca="1">SUMPRODUCT((Tablo[Mois]=$A66)*(ISNUMBER(Tablo[JOUR])),(OFFSET(Tablo[JOUR],0,K$1)))</f>
        <v>5.5</v>
      </c>
      <c r="L66" s="45">
        <f ca="1">SUMPRODUCT((Tablo[Mois]=$A66)*(ISNUMBER(Tablo[JOUR])),(OFFSET(Tablo[JOUR],0,L$1)))</f>
        <v>0</v>
      </c>
      <c r="M66" s="45">
        <f ca="1">SUMPRODUCT((Tablo[Mois]=$A66)*(ISNUMBER(Tablo[JOUR])),(OFFSET(Tablo[JOUR],0,M$1)))</f>
        <v>8</v>
      </c>
      <c r="N66" s="45">
        <f ca="1">SUMPRODUCT((Tablo[Mois]=$A66)*(ISNUMBER(Tablo[JOUR])),(OFFSET(Tablo[JOUR],0,N$1)))</f>
        <v>8</v>
      </c>
      <c r="O66" s="45">
        <f ca="1">SUMPRODUCT((Tablo[Mois]=$A66)*(ISNUMBER(Tablo[JOUR])),(OFFSET(Tablo[JOUR],0,O$1)))</f>
        <v>8</v>
      </c>
      <c r="P66" s="45">
        <f ca="1">SUMPRODUCT((Tablo[Mois]=$A66)*(ISNUMBER(Tablo[JOUR])),(OFFSET(Tablo[JOUR],0,P$1)))</f>
        <v>0</v>
      </c>
      <c r="Q66" s="45">
        <f ca="1">SUMPRODUCT((Tablo[Mois]=$A66)*(ISNUMBER(Tablo[JOUR])),(OFFSET(Tablo[JOUR],0,Q$1)))</f>
        <v>7</v>
      </c>
      <c r="R66" s="45">
        <f ca="1">SUMPRODUCT((Tablo[Mois]=$A66)*(ISNUMBER(Tablo[JOUR])),(OFFSET(Tablo[JOUR],0,R$1)))</f>
        <v>0</v>
      </c>
    </row>
    <row r="67" spans="1:18" ht="13" x14ac:dyDescent="0.3">
      <c r="A67" s="43"/>
      <c r="B67" s="38" t="s">
        <v>19</v>
      </c>
      <c r="C67" s="38" t="s">
        <v>42</v>
      </c>
      <c r="D67" s="46">
        <f ca="1">SUMPRODUCT((Tablo[Mois]=$A66)*(Tablo[JOUR]="HEURES SUP"),(OFFSET(Tablo[JOUR],0,D$1)))</f>
        <v>0</v>
      </c>
      <c r="E67" s="46">
        <f ca="1">SUMPRODUCT((Tablo[Mois]=$A66)*(Tablo[JOUR]="HEURES SUP"),(OFFSET(Tablo[JOUR],0,E$1)))</f>
        <v>0</v>
      </c>
      <c r="F67" s="46">
        <f ca="1">SUMPRODUCT((Tablo[Mois]=$A66)*(Tablo[JOUR]="HEURES SUP"),(OFFSET(Tablo[JOUR],0,F$1)))</f>
        <v>0</v>
      </c>
      <c r="G67" s="46">
        <f ca="1">SUMPRODUCT((Tablo[Mois]=$A66)*(Tablo[JOUR]="HEURES SUP"),(OFFSET(Tablo[JOUR],0,G$1)))</f>
        <v>0</v>
      </c>
      <c r="H67" s="46">
        <f ca="1">SUMPRODUCT((Tablo[Mois]=$A66)*(Tablo[JOUR]="HEURES SUP"),(OFFSET(Tablo[JOUR],0,H$1)))</f>
        <v>0</v>
      </c>
      <c r="I67" s="46">
        <f ca="1">SUMPRODUCT((Tablo[Mois]=$A66)*(Tablo[JOUR]="HEURES SUP"),(OFFSET(Tablo[JOUR],0,I$1)))</f>
        <v>0</v>
      </c>
      <c r="J67" s="46">
        <f ca="1">SUMPRODUCT((Tablo[Mois]=$A66)*(Tablo[JOUR]="HEURES SUP"),(OFFSET(Tablo[JOUR],0,J$1)))</f>
        <v>0</v>
      </c>
      <c r="K67" s="46">
        <f ca="1">SUMPRODUCT((Tablo[Mois]=$A66)*(Tablo[JOUR]="HEURES SUP"),(OFFSET(Tablo[JOUR],0,K$1)))</f>
        <v>0</v>
      </c>
      <c r="L67" s="46">
        <f ca="1">SUMPRODUCT((Tablo[Mois]=$A66)*(Tablo[JOUR]="HEURES SUP"),(OFFSET(Tablo[JOUR],0,L$1)))</f>
        <v>0</v>
      </c>
      <c r="M67" s="46">
        <f ca="1">SUMPRODUCT((Tablo[Mois]=$A66)*(Tablo[JOUR]="HEURES SUP"),(OFFSET(Tablo[JOUR],0,M$1)))</f>
        <v>0</v>
      </c>
      <c r="N67" s="46">
        <f ca="1">SUMPRODUCT((Tablo[Mois]=$A66)*(Tablo[JOUR]="HEURES SUP"),(OFFSET(Tablo[JOUR],0,N$1)))</f>
        <v>0</v>
      </c>
      <c r="O67" s="46">
        <f ca="1">SUMPRODUCT((Tablo[Mois]=$A66)*(Tablo[JOUR]="HEURES SUP"),(OFFSET(Tablo[JOUR],0,O$1)))</f>
        <v>0</v>
      </c>
      <c r="P67" s="46">
        <f ca="1">SUMPRODUCT((Tablo[Mois]=$A66)*(Tablo[JOUR]="HEURES SUP"),(OFFSET(Tablo[JOUR],0,P$1)))</f>
        <v>0</v>
      </c>
      <c r="Q67" s="46">
        <f ca="1">SUMPRODUCT((Tablo[Mois]=$A66)*(Tablo[JOUR]="HEURES SUP"),(OFFSET(Tablo[JOUR],0,Q$1)))</f>
        <v>0</v>
      </c>
      <c r="R67" s="46">
        <f ca="1">SUMPRODUCT((Tablo[Mois]=$A66)*(Tablo[JOUR]="HEURES SUP"),(OFFSET(Tablo[JOUR],0,R$1)))</f>
        <v>0</v>
      </c>
    </row>
    <row r="68" spans="1:18" s="52" customFormat="1" x14ac:dyDescent="0.25">
      <c r="A68" s="51"/>
      <c r="B68" s="52" t="s">
        <v>44</v>
      </c>
      <c r="C68" s="53" t="s">
        <v>43</v>
      </c>
      <c r="D68" s="52">
        <f ca="1">SUMPRODUCT((Tablo[Mois]=$A66)*(ISNUMBER(Tablo[JOUR]))*(OFFSET(Tablo[JOUR],0,D$1)&lt;7)*(OFFSET(Tablo[JOUR],0,D$1)&lt;&gt;""))</f>
        <v>0</v>
      </c>
      <c r="E68" s="52">
        <f ca="1">SUMPRODUCT((Tablo[Mois]=$A66)*(ISNUMBER(Tablo[JOUR]))*(OFFSET(Tablo[JOUR],0,E$1)&lt;7)*(OFFSET(Tablo[JOUR],0,E$1)&lt;&gt;""))</f>
        <v>0</v>
      </c>
      <c r="F68" s="52">
        <f ca="1">SUMPRODUCT((Tablo[Mois]=$A66)*(ISNUMBER(Tablo[JOUR]))*(OFFSET(Tablo[JOUR],0,F$1)&lt;7)*(OFFSET(Tablo[JOUR],0,F$1)&lt;&gt;""))</f>
        <v>0</v>
      </c>
      <c r="G68" s="52">
        <f ca="1">SUMPRODUCT((Tablo[Mois]=$A66)*(ISNUMBER(Tablo[JOUR]))*(OFFSET(Tablo[JOUR],0,G$1)&lt;7)*(OFFSET(Tablo[JOUR],0,G$1)&lt;&gt;""))</f>
        <v>0</v>
      </c>
      <c r="H68" s="52">
        <f ca="1">SUMPRODUCT((Tablo[Mois]=$A66)*(ISNUMBER(Tablo[JOUR]))*(OFFSET(Tablo[JOUR],0,H$1)&lt;7)*(OFFSET(Tablo[JOUR],0,H$1)&lt;&gt;""))</f>
        <v>0</v>
      </c>
      <c r="I68" s="52">
        <f ca="1">SUMPRODUCT((Tablo[Mois]=$A66)*(ISNUMBER(Tablo[JOUR]))*(OFFSET(Tablo[JOUR],0,I$1)&lt;7)*(OFFSET(Tablo[JOUR],0,I$1)&lt;&gt;""))</f>
        <v>1</v>
      </c>
      <c r="J68" s="52">
        <f ca="1">SUMPRODUCT((Tablo[Mois]=$A66)*(ISNUMBER(Tablo[JOUR]))*(OFFSET(Tablo[JOUR],0,J$1)&lt;7)*(OFFSET(Tablo[JOUR],0,J$1)&lt;&gt;""))</f>
        <v>0</v>
      </c>
      <c r="K68" s="52">
        <f ca="1">SUMPRODUCT((Tablo[Mois]=$A66)*(ISNUMBER(Tablo[JOUR]))*(OFFSET(Tablo[JOUR],0,K$1)&lt;7)*(OFFSET(Tablo[JOUR],0,K$1)&lt;&gt;""))</f>
        <v>1</v>
      </c>
      <c r="L68" s="52">
        <f ca="1">SUMPRODUCT((Tablo[Mois]=$A66)*(ISNUMBER(Tablo[JOUR]))*(OFFSET(Tablo[JOUR],0,L$1)&lt;7)*(OFFSET(Tablo[JOUR],0,L$1)&lt;&gt;""))</f>
        <v>0</v>
      </c>
      <c r="M68" s="52">
        <f ca="1">SUMPRODUCT((Tablo[Mois]=$A66)*(ISNUMBER(Tablo[JOUR]))*(OFFSET(Tablo[JOUR],0,M$1)&lt;7)*(OFFSET(Tablo[JOUR],0,M$1)&lt;&gt;""))</f>
        <v>0</v>
      </c>
      <c r="N68" s="52">
        <f ca="1">SUMPRODUCT((Tablo[Mois]=$A66)*(ISNUMBER(Tablo[JOUR]))*(OFFSET(Tablo[JOUR],0,N$1)&lt;7)*(OFFSET(Tablo[JOUR],0,N$1)&lt;&gt;""))</f>
        <v>0</v>
      </c>
      <c r="O68" s="52">
        <f ca="1">SUMPRODUCT((Tablo[Mois]=$A66)*(ISNUMBER(Tablo[JOUR]))*(OFFSET(Tablo[JOUR],0,O$1)&lt;7)*(OFFSET(Tablo[JOUR],0,O$1)&lt;&gt;""))</f>
        <v>0</v>
      </c>
      <c r="P68" s="52">
        <f ca="1">SUMPRODUCT((Tablo[Mois]=$A66)*(ISNUMBER(Tablo[JOUR]))*(OFFSET(Tablo[JOUR],0,P$1)&lt;7)*(OFFSET(Tablo[JOUR],0,P$1)&lt;&gt;""))</f>
        <v>0</v>
      </c>
      <c r="Q68" s="52">
        <f ca="1">SUMPRODUCT((Tablo[Mois]=$A66)*(ISNUMBER(Tablo[JOUR]))*(OFFSET(Tablo[JOUR],0,Q$1)&lt;7)*(OFFSET(Tablo[JOUR],0,Q$1)&lt;&gt;""))</f>
        <v>0</v>
      </c>
      <c r="R68" s="52">
        <f ca="1">SUMPRODUCT((Tablo[Mois]=$A66)*(ISNUMBER(Tablo[JOUR]))*(OFFSET(Tablo[JOUR],0,R$1)&lt;7)*(OFFSET(Tablo[JOUR],0,R$1)&lt;&gt;""))</f>
        <v>0</v>
      </c>
    </row>
    <row r="69" spans="1:18" x14ac:dyDescent="0.25">
      <c r="A69" s="43"/>
      <c r="B69" s="40" t="s">
        <v>20</v>
      </c>
      <c r="C69" s="38" t="s">
        <v>43</v>
      </c>
      <c r="D69" s="38">
        <f>SUMPRODUCT((Tablo[Mois]=$A66)*(COUNTIF(JF,Tablo[JOUR])))</f>
        <v>0</v>
      </c>
      <c r="E69" s="38">
        <f>SUMPRODUCT((Tablo[Mois]=$A66)*(COUNTIF(JF,Tablo[JOUR])))</f>
        <v>0</v>
      </c>
      <c r="F69" s="38">
        <f>SUMPRODUCT((Tablo[Mois]=$A66)*(COUNTIF(JF,Tablo[JOUR])))</f>
        <v>0</v>
      </c>
      <c r="G69" s="38">
        <f>SUMPRODUCT((Tablo[Mois]=$A66)*(COUNTIF(JF,Tablo[JOUR])))</f>
        <v>0</v>
      </c>
      <c r="H69" s="38">
        <f>SUMPRODUCT((Tablo[Mois]=$A66)*(COUNTIF(JF,Tablo[JOUR])))</f>
        <v>0</v>
      </c>
      <c r="I69" s="38">
        <f>SUMPRODUCT((Tablo[Mois]=$A66)*(COUNTIF(JF,Tablo[JOUR])))</f>
        <v>0</v>
      </c>
      <c r="J69" s="38">
        <f>SUMPRODUCT((Tablo[Mois]=$A66)*(COUNTIF(JF,Tablo[JOUR])))</f>
        <v>0</v>
      </c>
      <c r="K69" s="38">
        <f>SUMPRODUCT((Tablo[Mois]=$A66)*(COUNTIF(JF,Tablo[JOUR])))</f>
        <v>0</v>
      </c>
      <c r="L69" s="38">
        <f>SUMPRODUCT((Tablo[Mois]=$A66)*(COUNTIF(JF,Tablo[JOUR])))</f>
        <v>0</v>
      </c>
      <c r="M69" s="38">
        <f>SUMPRODUCT((Tablo[Mois]=$A66)*(COUNTIF(JF,Tablo[JOUR])))</f>
        <v>0</v>
      </c>
      <c r="N69" s="38">
        <f>SUMPRODUCT((Tablo[Mois]=$A66)*(COUNTIF(JF,Tablo[JOUR])))</f>
        <v>0</v>
      </c>
      <c r="O69" s="38">
        <f>SUMPRODUCT((Tablo[Mois]=$A66)*(COUNTIF(JF,Tablo[JOUR])))</f>
        <v>0</v>
      </c>
      <c r="P69" s="38">
        <f>SUMPRODUCT((Tablo[Mois]=$A66)*(COUNTIF(JF,Tablo[JOUR])))</f>
        <v>0</v>
      </c>
      <c r="Q69" s="38">
        <f>SUMPRODUCT((Tablo[Mois]=$A66)*(COUNTIF(JF,Tablo[JOUR])))</f>
        <v>0</v>
      </c>
      <c r="R69" s="38">
        <f>SUMPRODUCT((Tablo[Mois]=$A66)*(COUNTIF(JF,Tablo[JOUR])))</f>
        <v>0</v>
      </c>
    </row>
    <row r="70" spans="1:18" x14ac:dyDescent="0.25">
      <c r="A70" s="43"/>
      <c r="B70" s="41" t="s">
        <v>39</v>
      </c>
      <c r="C70" s="38" t="s">
        <v>43</v>
      </c>
      <c r="D70" s="38">
        <f ca="1">SUMPRODUCT((Tablo[Mois]=$A66)*(OFFSET(Tablo[JOUR],0,D$1)=$B70))</f>
        <v>0</v>
      </c>
      <c r="E70" s="38">
        <f ca="1">SUMPRODUCT((Tablo[Mois]=$A66)*(OFFSET(Tablo[JOUR],0,E$1)=$B70))</f>
        <v>0</v>
      </c>
      <c r="F70" s="38">
        <f ca="1">SUMPRODUCT((Tablo[Mois]=$A66)*(OFFSET(Tablo[JOUR],0,F$1)=$B70))</f>
        <v>0</v>
      </c>
      <c r="G70" s="38">
        <f ca="1">SUMPRODUCT((Tablo[Mois]=$A66)*(OFFSET(Tablo[JOUR],0,G$1)=$B70))</f>
        <v>0</v>
      </c>
      <c r="H70" s="38">
        <f ca="1">SUMPRODUCT((Tablo[Mois]=$A66)*(OFFSET(Tablo[JOUR],0,H$1)=$B70))</f>
        <v>0</v>
      </c>
      <c r="I70" s="38">
        <f ca="1">SUMPRODUCT((Tablo[Mois]=$A66)*(OFFSET(Tablo[JOUR],0,I$1)=$B70))</f>
        <v>0</v>
      </c>
      <c r="J70" s="38">
        <f ca="1">SUMPRODUCT((Tablo[Mois]=$A66)*(OFFSET(Tablo[JOUR],0,J$1)=$B70))</f>
        <v>0</v>
      </c>
      <c r="K70" s="38">
        <f ca="1">SUMPRODUCT((Tablo[Mois]=$A66)*(OFFSET(Tablo[JOUR],0,K$1)=$B70))</f>
        <v>0</v>
      </c>
      <c r="L70" s="38">
        <f ca="1">SUMPRODUCT((Tablo[Mois]=$A66)*(OFFSET(Tablo[JOUR],0,L$1)=$B70))</f>
        <v>0</v>
      </c>
      <c r="M70" s="38">
        <f ca="1">SUMPRODUCT((Tablo[Mois]=$A66)*(OFFSET(Tablo[JOUR],0,M$1)=$B70))</f>
        <v>0</v>
      </c>
      <c r="N70" s="38">
        <f ca="1">SUMPRODUCT((Tablo[Mois]=$A66)*(OFFSET(Tablo[JOUR],0,N$1)=$B70))</f>
        <v>0</v>
      </c>
      <c r="O70" s="38">
        <f ca="1">SUMPRODUCT((Tablo[Mois]=$A66)*(OFFSET(Tablo[JOUR],0,O$1)=$B70))</f>
        <v>0</v>
      </c>
      <c r="P70" s="38">
        <f ca="1">SUMPRODUCT((Tablo[Mois]=$A66)*(OFFSET(Tablo[JOUR],0,P$1)=$B70))</f>
        <v>1</v>
      </c>
      <c r="Q70" s="38">
        <f ca="1">SUMPRODUCT((Tablo[Mois]=$A66)*(OFFSET(Tablo[JOUR],0,Q$1)=$B70))</f>
        <v>0</v>
      </c>
      <c r="R70" s="38">
        <f ca="1">SUMPRODUCT((Tablo[Mois]=$A66)*(OFFSET(Tablo[JOUR],0,R$1)=$B70))</f>
        <v>0</v>
      </c>
    </row>
    <row r="71" spans="1:18" x14ac:dyDescent="0.25">
      <c r="A71" s="43"/>
      <c r="B71" s="42" t="s">
        <v>38</v>
      </c>
      <c r="C71" s="38" t="s">
        <v>43</v>
      </c>
      <c r="D71" s="38">
        <f ca="1">SUMPRODUCT((Tablo[Mois]=$A66)*(OFFSET(Tablo[JOUR],0,D$1)=$B71))</f>
        <v>1</v>
      </c>
      <c r="E71" s="38">
        <f ca="1">SUMPRODUCT((Tablo[Mois]=$A66)*(OFFSET(Tablo[JOUR],0,E$1)=$B71))</f>
        <v>0</v>
      </c>
      <c r="F71" s="38">
        <f ca="1">SUMPRODUCT((Tablo[Mois]=$A66)*(OFFSET(Tablo[JOUR],0,F$1)=$B71))</f>
        <v>0</v>
      </c>
      <c r="G71" s="38">
        <f ca="1">SUMPRODUCT((Tablo[Mois]=$A66)*(OFFSET(Tablo[JOUR],0,G$1)=$B71))</f>
        <v>0</v>
      </c>
      <c r="H71" s="38">
        <f ca="1">SUMPRODUCT((Tablo[Mois]=$A66)*(OFFSET(Tablo[JOUR],0,H$1)=$B71))</f>
        <v>0</v>
      </c>
      <c r="I71" s="38">
        <f ca="1">SUMPRODUCT((Tablo[Mois]=$A66)*(OFFSET(Tablo[JOUR],0,I$1)=$B71))</f>
        <v>0</v>
      </c>
      <c r="J71" s="38">
        <f ca="1">SUMPRODUCT((Tablo[Mois]=$A66)*(OFFSET(Tablo[JOUR],0,J$1)=$B71))</f>
        <v>0</v>
      </c>
      <c r="K71" s="38">
        <f ca="1">SUMPRODUCT((Tablo[Mois]=$A66)*(OFFSET(Tablo[JOUR],0,K$1)=$B71))</f>
        <v>0</v>
      </c>
      <c r="L71" s="38">
        <f ca="1">SUMPRODUCT((Tablo[Mois]=$A66)*(OFFSET(Tablo[JOUR],0,L$1)=$B71))</f>
        <v>1</v>
      </c>
      <c r="M71" s="38">
        <f ca="1">SUMPRODUCT((Tablo[Mois]=$A66)*(OFFSET(Tablo[JOUR],0,M$1)=$B71))</f>
        <v>0</v>
      </c>
      <c r="N71" s="38">
        <f ca="1">SUMPRODUCT((Tablo[Mois]=$A66)*(OFFSET(Tablo[JOUR],0,N$1)=$B71))</f>
        <v>0</v>
      </c>
      <c r="O71" s="38">
        <f ca="1">SUMPRODUCT((Tablo[Mois]=$A66)*(OFFSET(Tablo[JOUR],0,O$1)=$B71))</f>
        <v>0</v>
      </c>
      <c r="P71" s="38">
        <f ca="1">SUMPRODUCT((Tablo[Mois]=$A66)*(OFFSET(Tablo[JOUR],0,P$1)=$B71))</f>
        <v>0</v>
      </c>
      <c r="Q71" s="38">
        <f ca="1">SUMPRODUCT((Tablo[Mois]=$A66)*(OFFSET(Tablo[JOUR],0,Q$1)=$B71))</f>
        <v>0</v>
      </c>
      <c r="R71" s="38">
        <f ca="1">SUMPRODUCT((Tablo[Mois]=$A66)*(OFFSET(Tablo[JOUR],0,R$1)=$B71))</f>
        <v>0</v>
      </c>
    </row>
    <row r="72" spans="1:18" s="36" customFormat="1" ht="13" thickBot="1" x14ac:dyDescent="0.3">
      <c r="A72" s="35"/>
      <c r="B72" s="44" t="s">
        <v>37</v>
      </c>
      <c r="C72" s="36" t="s">
        <v>43</v>
      </c>
      <c r="D72" s="36">
        <f ca="1">SUMPRODUCT((Tablo[Mois]=$A66)*(OFFSET(Tablo[JOUR],0,D$1)=$B72))</f>
        <v>0</v>
      </c>
      <c r="E72" s="36">
        <f ca="1">SUMPRODUCT((Tablo[Mois]=$A66)*(OFFSET(Tablo[JOUR],0,E$1)=$B72))</f>
        <v>0</v>
      </c>
      <c r="F72" s="36">
        <f ca="1">SUMPRODUCT((Tablo[Mois]=$A66)*(OFFSET(Tablo[JOUR],0,F$1)=$B72))</f>
        <v>0</v>
      </c>
      <c r="G72" s="36">
        <f ca="1">SUMPRODUCT((Tablo[Mois]=$A66)*(OFFSET(Tablo[JOUR],0,G$1)=$B72))</f>
        <v>0</v>
      </c>
      <c r="H72" s="36">
        <f ca="1">SUMPRODUCT((Tablo[Mois]=$A66)*(OFFSET(Tablo[JOUR],0,H$1)=$B72))</f>
        <v>0</v>
      </c>
      <c r="I72" s="36">
        <f ca="1">SUMPRODUCT((Tablo[Mois]=$A66)*(OFFSET(Tablo[JOUR],0,I$1)=$B72))</f>
        <v>0</v>
      </c>
      <c r="J72" s="36">
        <f ca="1">SUMPRODUCT((Tablo[Mois]=$A66)*(OFFSET(Tablo[JOUR],0,J$1)=$B72))</f>
        <v>0</v>
      </c>
      <c r="K72" s="36">
        <f ca="1">SUMPRODUCT((Tablo[Mois]=$A66)*(OFFSET(Tablo[JOUR],0,K$1)=$B72))</f>
        <v>0</v>
      </c>
      <c r="L72" s="36">
        <f ca="1">SUMPRODUCT((Tablo[Mois]=$A66)*(OFFSET(Tablo[JOUR],0,L$1)=$B72))</f>
        <v>0</v>
      </c>
      <c r="M72" s="36">
        <f ca="1">SUMPRODUCT((Tablo[Mois]=$A66)*(OFFSET(Tablo[JOUR],0,M$1)=$B72))</f>
        <v>0</v>
      </c>
      <c r="N72" s="36">
        <f ca="1">SUMPRODUCT((Tablo[Mois]=$A66)*(OFFSET(Tablo[JOUR],0,N$1)=$B72))</f>
        <v>0</v>
      </c>
      <c r="O72" s="36">
        <f ca="1">SUMPRODUCT((Tablo[Mois]=$A66)*(OFFSET(Tablo[JOUR],0,O$1)=$B72))</f>
        <v>0</v>
      </c>
      <c r="P72" s="36">
        <f ca="1">SUMPRODUCT((Tablo[Mois]=$A66)*(OFFSET(Tablo[JOUR],0,P$1)=$B72))</f>
        <v>0</v>
      </c>
      <c r="Q72" s="36">
        <f ca="1">SUMPRODUCT((Tablo[Mois]=$A66)*(OFFSET(Tablo[JOUR],0,Q$1)=$B72))</f>
        <v>0</v>
      </c>
      <c r="R72" s="36">
        <f ca="1">SUMPRODUCT((Tablo[Mois]=$A66)*(OFFSET(Tablo[JOUR],0,R$1)=$B72))</f>
        <v>0</v>
      </c>
    </row>
    <row r="73" spans="1:18" s="34" customFormat="1" ht="13" x14ac:dyDescent="0.3">
      <c r="A73" s="37">
        <f>EOMONTH(A66+1,0)</f>
        <v>42704</v>
      </c>
      <c r="B73" s="34" t="s">
        <v>18</v>
      </c>
      <c r="C73" s="34" t="s">
        <v>42</v>
      </c>
      <c r="D73" s="45">
        <f ca="1">SUMPRODUCT((Tablo[Mois]=$A73)*(ISNUMBER(Tablo[JOUR])),(OFFSET(Tablo[JOUR],0,D$1)))</f>
        <v>0</v>
      </c>
      <c r="E73" s="45">
        <f ca="1">SUMPRODUCT((Tablo[Mois]=$A73)*(ISNUMBER(Tablo[JOUR])),(OFFSET(Tablo[JOUR],0,E$1)))</f>
        <v>133.85</v>
      </c>
      <c r="F73" s="45">
        <f ca="1">SUMPRODUCT((Tablo[Mois]=$A73)*(ISNUMBER(Tablo[JOUR])),(OFFSET(Tablo[JOUR],0,F$1)))</f>
        <v>126.39</v>
      </c>
      <c r="G73" s="45">
        <f ca="1">SUMPRODUCT((Tablo[Mois]=$A73)*(ISNUMBER(Tablo[JOUR])),(OFFSET(Tablo[JOUR],0,G$1)))</f>
        <v>126.89</v>
      </c>
      <c r="H73" s="45">
        <f ca="1">SUMPRODUCT((Tablo[Mois]=$A73)*(ISNUMBER(Tablo[JOUR])),(OFFSET(Tablo[JOUR],0,H$1)))</f>
        <v>125.89</v>
      </c>
      <c r="I73" s="45">
        <f ca="1">SUMPRODUCT((Tablo[Mois]=$A73)*(ISNUMBER(Tablo[JOUR])),(OFFSET(Tablo[JOUR],0,I$1)))</f>
        <v>112.82</v>
      </c>
      <c r="J73" s="45">
        <f ca="1">SUMPRODUCT((Tablo[Mois]=$A73)*(ISNUMBER(Tablo[JOUR])),(OFFSET(Tablo[JOUR],0,J$1)))</f>
        <v>112.39</v>
      </c>
      <c r="K73" s="45">
        <f ca="1">SUMPRODUCT((Tablo[Mois]=$A73)*(ISNUMBER(Tablo[JOUR])),(OFFSET(Tablo[JOUR],0,K$1)))</f>
        <v>139.46</v>
      </c>
      <c r="L73" s="45">
        <f ca="1">SUMPRODUCT((Tablo[Mois]=$A73)*(ISNUMBER(Tablo[JOUR])),(OFFSET(Tablo[JOUR],0,L$1)))</f>
        <v>84.5</v>
      </c>
      <c r="M73" s="45">
        <f ca="1">SUMPRODUCT((Tablo[Mois]=$A73)*(ISNUMBER(Tablo[JOUR])),(OFFSET(Tablo[JOUR],0,M$1)))</f>
        <v>156</v>
      </c>
      <c r="N73" s="45">
        <f ca="1">SUMPRODUCT((Tablo[Mois]=$A73)*(ISNUMBER(Tablo[JOUR])),(OFFSET(Tablo[JOUR],0,N$1)))</f>
        <v>148</v>
      </c>
      <c r="O73" s="45">
        <f ca="1">SUMPRODUCT((Tablo[Mois]=$A73)*(ISNUMBER(Tablo[JOUR])),(OFFSET(Tablo[JOUR],0,O$1)))</f>
        <v>156</v>
      </c>
      <c r="P73" s="45">
        <f ca="1">SUMPRODUCT((Tablo[Mois]=$A73)*(ISNUMBER(Tablo[JOUR])),(OFFSET(Tablo[JOUR],0,P$1)))</f>
        <v>149</v>
      </c>
      <c r="Q73" s="45">
        <f ca="1">SUMPRODUCT((Tablo[Mois]=$A73)*(ISNUMBER(Tablo[JOUR])),(OFFSET(Tablo[JOUR],0,Q$1)))</f>
        <v>124.64</v>
      </c>
      <c r="R73" s="45">
        <f ca="1">SUMPRODUCT((Tablo[Mois]=$A73)*(ISNUMBER(Tablo[JOUR])),(OFFSET(Tablo[JOUR],0,R$1)))</f>
        <v>121.5</v>
      </c>
    </row>
    <row r="74" spans="1:18" ht="13" x14ac:dyDescent="0.3">
      <c r="A74" s="43"/>
      <c r="B74" s="38" t="s">
        <v>19</v>
      </c>
      <c r="C74" s="38" t="s">
        <v>42</v>
      </c>
      <c r="D74" s="46">
        <f ca="1">SUMPRODUCT((Tablo[Mois]=$A73)*(Tablo[JOUR]="HEURES SUP"),(OFFSET(Tablo[JOUR],0,D$1)))</f>
        <v>0</v>
      </c>
      <c r="E74" s="46">
        <f ca="1">SUMPRODUCT((Tablo[Mois]=$A73)*(Tablo[JOUR]="HEURES SUP"),(OFFSET(Tablo[JOUR],0,E$1)))</f>
        <v>0</v>
      </c>
      <c r="F74" s="46">
        <f ca="1">SUMPRODUCT((Tablo[Mois]=$A73)*(Tablo[JOUR]="HEURES SUP"),(OFFSET(Tablo[JOUR],0,F$1)))</f>
        <v>0</v>
      </c>
      <c r="G74" s="46">
        <f ca="1">SUMPRODUCT((Tablo[Mois]=$A73)*(Tablo[JOUR]="HEURES SUP"),(OFFSET(Tablo[JOUR],0,G$1)))</f>
        <v>0</v>
      </c>
      <c r="H74" s="46">
        <f ca="1">SUMPRODUCT((Tablo[Mois]=$A73)*(Tablo[JOUR]="HEURES SUP"),(OFFSET(Tablo[JOUR],0,H$1)))</f>
        <v>0</v>
      </c>
      <c r="I74" s="46">
        <f ca="1">SUMPRODUCT((Tablo[Mois]=$A73)*(Tablo[JOUR]="HEURES SUP"),(OFFSET(Tablo[JOUR],0,I$1)))</f>
        <v>0</v>
      </c>
      <c r="J74" s="46">
        <f ca="1">SUMPRODUCT((Tablo[Mois]=$A73)*(Tablo[JOUR]="HEURES SUP"),(OFFSET(Tablo[JOUR],0,J$1)))</f>
        <v>0</v>
      </c>
      <c r="K74" s="46">
        <f ca="1">SUMPRODUCT((Tablo[Mois]=$A73)*(Tablo[JOUR]="HEURES SUP"),(OFFSET(Tablo[JOUR],0,K$1)))</f>
        <v>0</v>
      </c>
      <c r="L74" s="46">
        <f ca="1">SUMPRODUCT((Tablo[Mois]=$A73)*(Tablo[JOUR]="HEURES SUP"),(OFFSET(Tablo[JOUR],0,L$1)))</f>
        <v>0</v>
      </c>
      <c r="M74" s="46">
        <f ca="1">SUMPRODUCT((Tablo[Mois]=$A73)*(Tablo[JOUR]="HEURES SUP"),(OFFSET(Tablo[JOUR],0,M$1)))</f>
        <v>8</v>
      </c>
      <c r="N74" s="46">
        <f ca="1">SUMPRODUCT((Tablo[Mois]=$A73)*(Tablo[JOUR]="HEURES SUP"),(OFFSET(Tablo[JOUR],0,N$1)))</f>
        <v>8</v>
      </c>
      <c r="O74" s="46">
        <f ca="1">SUMPRODUCT((Tablo[Mois]=$A73)*(Tablo[JOUR]="HEURES SUP"),(OFFSET(Tablo[JOUR],0,O$1)))</f>
        <v>8</v>
      </c>
      <c r="P74" s="46">
        <f ca="1">SUMPRODUCT((Tablo[Mois]=$A73)*(Tablo[JOUR]="HEURES SUP"),(OFFSET(Tablo[JOUR],0,P$1)))</f>
        <v>9.5</v>
      </c>
      <c r="Q74" s="46">
        <f ca="1">SUMPRODUCT((Tablo[Mois]=$A73)*(Tablo[JOUR]="HEURES SUP"),(OFFSET(Tablo[JOUR],0,Q$1)))</f>
        <v>3.8900000000000006</v>
      </c>
      <c r="R74" s="46">
        <f ca="1">SUMPRODUCT((Tablo[Mois]=$A73)*(Tablo[JOUR]="HEURES SUP"),(OFFSET(Tablo[JOUR],0,R$1)))</f>
        <v>1.5</v>
      </c>
    </row>
    <row r="75" spans="1:18" s="52" customFormat="1" x14ac:dyDescent="0.25">
      <c r="A75" s="51"/>
      <c r="B75" s="52" t="s">
        <v>44</v>
      </c>
      <c r="C75" s="53" t="s">
        <v>43</v>
      </c>
      <c r="D75" s="52">
        <f ca="1">SUMPRODUCT((Tablo[Mois]=$A73)*(ISNUMBER(Tablo[JOUR]))*(OFFSET(Tablo[JOUR],0,D$1)&lt;7)*(OFFSET(Tablo[JOUR],0,D$1)&lt;&gt;""))</f>
        <v>0</v>
      </c>
      <c r="E75" s="52">
        <f ca="1">SUMPRODUCT((Tablo[Mois]=$A73)*(ISNUMBER(Tablo[JOUR]))*(OFFSET(Tablo[JOUR],0,E$1)&lt;7)*(OFFSET(Tablo[JOUR],0,E$1)&lt;&gt;""))</f>
        <v>1</v>
      </c>
      <c r="F75" s="52">
        <f ca="1">SUMPRODUCT((Tablo[Mois]=$A73)*(ISNUMBER(Tablo[JOUR]))*(OFFSET(Tablo[JOUR],0,F$1)&lt;7)*(OFFSET(Tablo[JOUR],0,F$1)&lt;&gt;""))</f>
        <v>1</v>
      </c>
      <c r="G75" s="52">
        <f ca="1">SUMPRODUCT((Tablo[Mois]=$A73)*(ISNUMBER(Tablo[JOUR]))*(OFFSET(Tablo[JOUR],0,G$1)&lt;7)*(OFFSET(Tablo[JOUR],0,G$1)&lt;&gt;""))</f>
        <v>1</v>
      </c>
      <c r="H75" s="52">
        <f ca="1">SUMPRODUCT((Tablo[Mois]=$A73)*(ISNUMBER(Tablo[JOUR]))*(OFFSET(Tablo[JOUR],0,H$1)&lt;7)*(OFFSET(Tablo[JOUR],0,H$1)&lt;&gt;""))</f>
        <v>2</v>
      </c>
      <c r="I75" s="52">
        <f ca="1">SUMPRODUCT((Tablo[Mois]=$A73)*(ISNUMBER(Tablo[JOUR]))*(OFFSET(Tablo[JOUR],0,I$1)&lt;7)*(OFFSET(Tablo[JOUR],0,I$1)&lt;&gt;""))</f>
        <v>1</v>
      </c>
      <c r="J75" s="52">
        <f ca="1">SUMPRODUCT((Tablo[Mois]=$A73)*(ISNUMBER(Tablo[JOUR]))*(OFFSET(Tablo[JOUR],0,J$1)&lt;7)*(OFFSET(Tablo[JOUR],0,J$1)&lt;&gt;""))</f>
        <v>1</v>
      </c>
      <c r="K75" s="52">
        <f ca="1">SUMPRODUCT((Tablo[Mois]=$A73)*(ISNUMBER(Tablo[JOUR]))*(OFFSET(Tablo[JOUR],0,K$1)&lt;7)*(OFFSET(Tablo[JOUR],0,K$1)&lt;&gt;""))</f>
        <v>3</v>
      </c>
      <c r="L75" s="52">
        <f ca="1">SUMPRODUCT((Tablo[Mois]=$A73)*(ISNUMBER(Tablo[JOUR]))*(OFFSET(Tablo[JOUR],0,L$1)&lt;7)*(OFFSET(Tablo[JOUR],0,L$1)&lt;&gt;""))</f>
        <v>0</v>
      </c>
      <c r="M75" s="52">
        <f ca="1">SUMPRODUCT((Tablo[Mois]=$A73)*(ISNUMBER(Tablo[JOUR]))*(OFFSET(Tablo[JOUR],0,M$1)&lt;7)*(OFFSET(Tablo[JOUR],0,M$1)&lt;&gt;""))</f>
        <v>0</v>
      </c>
      <c r="N75" s="52">
        <f ca="1">SUMPRODUCT((Tablo[Mois]=$A73)*(ISNUMBER(Tablo[JOUR]))*(OFFSET(Tablo[JOUR],0,N$1)&lt;7)*(OFFSET(Tablo[JOUR],0,N$1)&lt;&gt;""))</f>
        <v>0</v>
      </c>
      <c r="O75" s="52">
        <f ca="1">SUMPRODUCT((Tablo[Mois]=$A73)*(ISNUMBER(Tablo[JOUR]))*(OFFSET(Tablo[JOUR],0,O$1)&lt;7)*(OFFSET(Tablo[JOUR],0,O$1)&lt;&gt;""))</f>
        <v>0</v>
      </c>
      <c r="P75" s="52">
        <f ca="1">SUMPRODUCT((Tablo[Mois]=$A73)*(ISNUMBER(Tablo[JOUR]))*(OFFSET(Tablo[JOUR],0,P$1)&lt;7)*(OFFSET(Tablo[JOUR],0,P$1)&lt;&gt;""))</f>
        <v>0</v>
      </c>
      <c r="Q75" s="52">
        <f ca="1">SUMPRODUCT((Tablo[Mois]=$A73)*(ISNUMBER(Tablo[JOUR]))*(OFFSET(Tablo[JOUR],0,Q$1)&lt;7)*(OFFSET(Tablo[JOUR],0,Q$1)&lt;&gt;""))</f>
        <v>4</v>
      </c>
      <c r="R75" s="52">
        <f ca="1">SUMPRODUCT((Tablo[Mois]=$A73)*(ISNUMBER(Tablo[JOUR]))*(OFFSET(Tablo[JOUR],0,R$1)&lt;7)*(OFFSET(Tablo[JOUR],0,R$1)&lt;&gt;""))</f>
        <v>1</v>
      </c>
    </row>
    <row r="76" spans="1:18" x14ac:dyDescent="0.25">
      <c r="A76" s="43"/>
      <c r="B76" s="40" t="s">
        <v>20</v>
      </c>
      <c r="C76" s="38" t="s">
        <v>43</v>
      </c>
      <c r="D76" s="38">
        <f>SUMPRODUCT((Tablo[Mois]=$A73)*(COUNTIF(JF,Tablo[JOUR])))</f>
        <v>2</v>
      </c>
      <c r="E76" s="38">
        <f>SUMPRODUCT((Tablo[Mois]=$A73)*(COUNTIF(JF,Tablo[JOUR])))</f>
        <v>2</v>
      </c>
      <c r="F76" s="38">
        <f>SUMPRODUCT((Tablo[Mois]=$A73)*(COUNTIF(JF,Tablo[JOUR])))</f>
        <v>2</v>
      </c>
      <c r="G76" s="38">
        <f>SUMPRODUCT((Tablo[Mois]=$A73)*(COUNTIF(JF,Tablo[JOUR])))</f>
        <v>2</v>
      </c>
      <c r="H76" s="38">
        <f>SUMPRODUCT((Tablo[Mois]=$A73)*(COUNTIF(JF,Tablo[JOUR])))</f>
        <v>2</v>
      </c>
      <c r="I76" s="38">
        <f>SUMPRODUCT((Tablo[Mois]=$A73)*(COUNTIF(JF,Tablo[JOUR])))</f>
        <v>2</v>
      </c>
      <c r="J76" s="38">
        <f>SUMPRODUCT((Tablo[Mois]=$A73)*(COUNTIF(JF,Tablo[JOUR])))</f>
        <v>2</v>
      </c>
      <c r="K76" s="38">
        <f>SUMPRODUCT((Tablo[Mois]=$A73)*(COUNTIF(JF,Tablo[JOUR])))</f>
        <v>2</v>
      </c>
      <c r="L76" s="38">
        <f>SUMPRODUCT((Tablo[Mois]=$A73)*(COUNTIF(JF,Tablo[JOUR])))</f>
        <v>2</v>
      </c>
      <c r="M76" s="38">
        <f>SUMPRODUCT((Tablo[Mois]=$A73)*(COUNTIF(JF,Tablo[JOUR])))</f>
        <v>2</v>
      </c>
      <c r="N76" s="38">
        <f>SUMPRODUCT((Tablo[Mois]=$A73)*(COUNTIF(JF,Tablo[JOUR])))</f>
        <v>2</v>
      </c>
      <c r="O76" s="38">
        <f>SUMPRODUCT((Tablo[Mois]=$A73)*(COUNTIF(JF,Tablo[JOUR])))</f>
        <v>2</v>
      </c>
      <c r="P76" s="38">
        <f>SUMPRODUCT((Tablo[Mois]=$A73)*(COUNTIF(JF,Tablo[JOUR])))</f>
        <v>2</v>
      </c>
      <c r="Q76" s="38">
        <f>SUMPRODUCT((Tablo[Mois]=$A73)*(COUNTIF(JF,Tablo[JOUR])))</f>
        <v>2</v>
      </c>
      <c r="R76" s="38">
        <f>SUMPRODUCT((Tablo[Mois]=$A73)*(COUNTIF(JF,Tablo[JOUR])))</f>
        <v>2</v>
      </c>
    </row>
    <row r="77" spans="1:18" x14ac:dyDescent="0.25">
      <c r="A77" s="43"/>
      <c r="B77" s="41" t="s">
        <v>39</v>
      </c>
      <c r="C77" s="38" t="s">
        <v>43</v>
      </c>
      <c r="D77" s="38">
        <f ca="1">SUMPRODUCT((Tablo[Mois]=$A73)*(OFFSET(Tablo[JOUR],0,D$1)=$B77))</f>
        <v>0</v>
      </c>
      <c r="E77" s="38">
        <f ca="1">SUMPRODUCT((Tablo[Mois]=$A73)*(OFFSET(Tablo[JOUR],0,E$1)=$B77))</f>
        <v>1</v>
      </c>
      <c r="F77" s="38">
        <f ca="1">SUMPRODUCT((Tablo[Mois]=$A73)*(OFFSET(Tablo[JOUR],0,F$1)=$B77))</f>
        <v>2</v>
      </c>
      <c r="G77" s="38">
        <f ca="1">SUMPRODUCT((Tablo[Mois]=$A73)*(OFFSET(Tablo[JOUR],0,G$1)=$B77))</f>
        <v>2</v>
      </c>
      <c r="H77" s="38">
        <f ca="1">SUMPRODUCT((Tablo[Mois]=$A73)*(OFFSET(Tablo[JOUR],0,H$1)=$B77))</f>
        <v>2</v>
      </c>
      <c r="I77" s="38">
        <f ca="1">SUMPRODUCT((Tablo[Mois]=$A73)*(OFFSET(Tablo[JOUR],0,I$1)=$B77))</f>
        <v>3</v>
      </c>
      <c r="J77" s="38">
        <f ca="1">SUMPRODUCT((Tablo[Mois]=$A73)*(OFFSET(Tablo[JOUR],0,J$1)=$B77))</f>
        <v>4</v>
      </c>
      <c r="K77" s="38">
        <f ca="1">SUMPRODUCT((Tablo[Mois]=$A73)*(OFFSET(Tablo[JOUR],0,K$1)=$B77))</f>
        <v>0</v>
      </c>
      <c r="L77" s="38">
        <f ca="1">SUMPRODUCT((Tablo[Mois]=$A73)*(OFFSET(Tablo[JOUR],0,L$1)=$B77))</f>
        <v>0</v>
      </c>
      <c r="M77" s="38">
        <f ca="1">SUMPRODUCT((Tablo[Mois]=$A73)*(OFFSET(Tablo[JOUR],0,M$1)=$B77))</f>
        <v>0</v>
      </c>
      <c r="N77" s="38">
        <f ca="1">SUMPRODUCT((Tablo[Mois]=$A73)*(OFFSET(Tablo[JOUR],0,N$1)=$B77))</f>
        <v>0</v>
      </c>
      <c r="O77" s="38">
        <f ca="1">SUMPRODUCT((Tablo[Mois]=$A73)*(OFFSET(Tablo[JOUR],0,O$1)=$B77))</f>
        <v>0</v>
      </c>
      <c r="P77" s="38">
        <f ca="1">SUMPRODUCT((Tablo[Mois]=$A73)*(OFFSET(Tablo[JOUR],0,P$1)=$B77))</f>
        <v>1</v>
      </c>
      <c r="Q77" s="38">
        <f ca="1">SUMPRODUCT((Tablo[Mois]=$A73)*(OFFSET(Tablo[JOUR],0,Q$1)=$B77))</f>
        <v>0</v>
      </c>
      <c r="R77" s="38">
        <f ca="1">SUMPRODUCT((Tablo[Mois]=$A73)*(OFFSET(Tablo[JOUR],0,R$1)=$B77))</f>
        <v>0</v>
      </c>
    </row>
    <row r="78" spans="1:18" x14ac:dyDescent="0.25">
      <c r="A78" s="43"/>
      <c r="B78" s="42" t="s">
        <v>38</v>
      </c>
      <c r="C78" s="38" t="s">
        <v>43</v>
      </c>
      <c r="D78" s="38">
        <f ca="1">SUMPRODUCT((Tablo[Mois]=$A73)*(OFFSET(Tablo[JOUR],0,D$1)=$B78))</f>
        <v>20</v>
      </c>
      <c r="E78" s="38">
        <f ca="1">SUMPRODUCT((Tablo[Mois]=$A73)*(OFFSET(Tablo[JOUR],0,E$1)=$B78))</f>
        <v>0</v>
      </c>
      <c r="F78" s="38">
        <f ca="1">SUMPRODUCT((Tablo[Mois]=$A73)*(OFFSET(Tablo[JOUR],0,F$1)=$B78))</f>
        <v>0</v>
      </c>
      <c r="G78" s="38">
        <f ca="1">SUMPRODUCT((Tablo[Mois]=$A73)*(OFFSET(Tablo[JOUR],0,G$1)=$B78))</f>
        <v>0</v>
      </c>
      <c r="H78" s="38">
        <f ca="1">SUMPRODUCT((Tablo[Mois]=$A73)*(OFFSET(Tablo[JOUR],0,H$1)=$B78))</f>
        <v>0</v>
      </c>
      <c r="I78" s="38">
        <f ca="1">SUMPRODUCT((Tablo[Mois]=$A73)*(OFFSET(Tablo[JOUR],0,I$1)=$B78))</f>
        <v>0</v>
      </c>
      <c r="J78" s="38">
        <f ca="1">SUMPRODUCT((Tablo[Mois]=$A73)*(OFFSET(Tablo[JOUR],0,J$1)=$B78))</f>
        <v>0</v>
      </c>
      <c r="K78" s="38">
        <f ca="1">SUMPRODUCT((Tablo[Mois]=$A73)*(OFFSET(Tablo[JOUR],0,K$1)=$B78))</f>
        <v>0</v>
      </c>
      <c r="L78" s="38">
        <f ca="1">SUMPRODUCT((Tablo[Mois]=$A73)*(OFFSET(Tablo[JOUR],0,L$1)=$B78))</f>
        <v>8</v>
      </c>
      <c r="M78" s="38">
        <f ca="1">SUMPRODUCT((Tablo[Mois]=$A73)*(OFFSET(Tablo[JOUR],0,M$1)=$B78))</f>
        <v>0</v>
      </c>
      <c r="N78" s="38">
        <f ca="1">SUMPRODUCT((Tablo[Mois]=$A73)*(OFFSET(Tablo[JOUR],0,N$1)=$B78))</f>
        <v>0</v>
      </c>
      <c r="O78" s="38">
        <f ca="1">SUMPRODUCT((Tablo[Mois]=$A73)*(OFFSET(Tablo[JOUR],0,O$1)=$B78))</f>
        <v>0</v>
      </c>
      <c r="P78" s="38">
        <f ca="1">SUMPRODUCT((Tablo[Mois]=$A73)*(OFFSET(Tablo[JOUR],0,P$1)=$B78))</f>
        <v>0</v>
      </c>
      <c r="Q78" s="38">
        <f ca="1">SUMPRODUCT((Tablo[Mois]=$A73)*(OFFSET(Tablo[JOUR],0,Q$1)=$B78))</f>
        <v>3</v>
      </c>
      <c r="R78" s="38">
        <f ca="1">SUMPRODUCT((Tablo[Mois]=$A73)*(OFFSET(Tablo[JOUR],0,R$1)=$B78))</f>
        <v>0</v>
      </c>
    </row>
    <row r="79" spans="1:18" s="36" customFormat="1" ht="13" thickBot="1" x14ac:dyDescent="0.3">
      <c r="A79" s="35"/>
      <c r="B79" s="44" t="s">
        <v>37</v>
      </c>
      <c r="C79" s="36" t="s">
        <v>43</v>
      </c>
      <c r="D79" s="36">
        <f ca="1">SUMPRODUCT((Tablo[Mois]=$A73)*(OFFSET(Tablo[JOUR],0,D$1)=$B79))</f>
        <v>0</v>
      </c>
      <c r="E79" s="36">
        <f ca="1">SUMPRODUCT((Tablo[Mois]=$A73)*(OFFSET(Tablo[JOUR],0,E$1)=$B79))</f>
        <v>0</v>
      </c>
      <c r="F79" s="36">
        <f ca="1">SUMPRODUCT((Tablo[Mois]=$A73)*(OFFSET(Tablo[JOUR],0,F$1)=$B79))</f>
        <v>0</v>
      </c>
      <c r="G79" s="36">
        <f ca="1">SUMPRODUCT((Tablo[Mois]=$A73)*(OFFSET(Tablo[JOUR],0,G$1)=$B79))</f>
        <v>0</v>
      </c>
      <c r="H79" s="36">
        <f ca="1">SUMPRODUCT((Tablo[Mois]=$A73)*(OFFSET(Tablo[JOUR],0,H$1)=$B79))</f>
        <v>0</v>
      </c>
      <c r="I79" s="36">
        <f ca="1">SUMPRODUCT((Tablo[Mois]=$A73)*(OFFSET(Tablo[JOUR],0,I$1)=$B79))</f>
        <v>1</v>
      </c>
      <c r="J79" s="36">
        <f ca="1">SUMPRODUCT((Tablo[Mois]=$A73)*(OFFSET(Tablo[JOUR],0,J$1)=$B79))</f>
        <v>0</v>
      </c>
      <c r="K79" s="36">
        <f ca="1">SUMPRODUCT((Tablo[Mois]=$A73)*(OFFSET(Tablo[JOUR],0,K$1)=$B79))</f>
        <v>0</v>
      </c>
      <c r="L79" s="36">
        <f ca="1">SUMPRODUCT((Tablo[Mois]=$A73)*(OFFSET(Tablo[JOUR],0,L$1)=$B79))</f>
        <v>0</v>
      </c>
      <c r="M79" s="36">
        <f ca="1">SUMPRODUCT((Tablo[Mois]=$A73)*(OFFSET(Tablo[JOUR],0,M$1)=$B79))</f>
        <v>0</v>
      </c>
      <c r="N79" s="36">
        <f ca="1">SUMPRODUCT((Tablo[Mois]=$A73)*(OFFSET(Tablo[JOUR],0,N$1)=$B79))</f>
        <v>1</v>
      </c>
      <c r="O79" s="36">
        <f ca="1">SUMPRODUCT((Tablo[Mois]=$A73)*(OFFSET(Tablo[JOUR],0,O$1)=$B79))</f>
        <v>0</v>
      </c>
      <c r="P79" s="36">
        <f ca="1">SUMPRODUCT((Tablo[Mois]=$A73)*(OFFSET(Tablo[JOUR],0,P$1)=$B79))</f>
        <v>0</v>
      </c>
      <c r="Q79" s="36">
        <f ca="1">SUMPRODUCT((Tablo[Mois]=$A73)*(OFFSET(Tablo[JOUR],0,Q$1)=$B79))</f>
        <v>0</v>
      </c>
      <c r="R79" s="36">
        <f ca="1">SUMPRODUCT((Tablo[Mois]=$A73)*(OFFSET(Tablo[JOUR],0,R$1)=$B79))</f>
        <v>0</v>
      </c>
    </row>
    <row r="80" spans="1:18" s="34" customFormat="1" ht="13" x14ac:dyDescent="0.3">
      <c r="A80" s="37">
        <f>EOMONTH(A73+1,0)</f>
        <v>42735</v>
      </c>
      <c r="B80" s="34" t="s">
        <v>18</v>
      </c>
      <c r="C80" s="34" t="s">
        <v>42</v>
      </c>
      <c r="D80" s="45">
        <f ca="1">SUMPRODUCT((Tablo[Mois]=$A80)*(ISNUMBER(Tablo[JOUR])),(OFFSET(Tablo[JOUR],0,D$1)))</f>
        <v>0</v>
      </c>
      <c r="E80" s="45">
        <f ca="1">SUMPRODUCT((Tablo[Mois]=$A80)*(ISNUMBER(Tablo[JOUR])),(OFFSET(Tablo[JOUR],0,E$1)))</f>
        <v>42.25</v>
      </c>
      <c r="F80" s="45">
        <f ca="1">SUMPRODUCT((Tablo[Mois]=$A80)*(ISNUMBER(Tablo[JOUR])),(OFFSET(Tablo[JOUR],0,F$1)))</f>
        <v>39</v>
      </c>
      <c r="G80" s="45">
        <f ca="1">SUMPRODUCT((Tablo[Mois]=$A80)*(ISNUMBER(Tablo[JOUR])),(OFFSET(Tablo[JOUR],0,G$1)))</f>
        <v>35</v>
      </c>
      <c r="H80" s="45">
        <f ca="1">SUMPRODUCT((Tablo[Mois]=$A80)*(ISNUMBER(Tablo[JOUR])),(OFFSET(Tablo[JOUR],0,H$1)))</f>
        <v>34.25</v>
      </c>
      <c r="I80" s="45">
        <f ca="1">SUMPRODUCT((Tablo[Mois]=$A80)*(ISNUMBER(Tablo[JOUR])),(OFFSET(Tablo[JOUR],0,I$1)))</f>
        <v>42</v>
      </c>
      <c r="J80" s="45">
        <f ca="1">SUMPRODUCT((Tablo[Mois]=$A80)*(ISNUMBER(Tablo[JOUR])),(OFFSET(Tablo[JOUR],0,J$1)))</f>
        <v>41.5</v>
      </c>
      <c r="K80" s="45">
        <f ca="1">SUMPRODUCT((Tablo[Mois]=$A80)*(ISNUMBER(Tablo[JOUR])),(OFFSET(Tablo[JOUR],0,K$1)))</f>
        <v>26.75</v>
      </c>
      <c r="L80" s="45">
        <f ca="1">SUMPRODUCT((Tablo[Mois]=$A80)*(ISNUMBER(Tablo[JOUR])),(OFFSET(Tablo[JOUR],0,L$1)))</f>
        <v>42</v>
      </c>
      <c r="M80" s="45">
        <f ca="1">SUMPRODUCT((Tablo[Mois]=$A80)*(ISNUMBER(Tablo[JOUR])),(OFFSET(Tablo[JOUR],0,M$1)))</f>
        <v>54</v>
      </c>
      <c r="N80" s="45">
        <f ca="1">SUMPRODUCT((Tablo[Mois]=$A80)*(ISNUMBER(Tablo[JOUR])),(OFFSET(Tablo[JOUR],0,N$1)))</f>
        <v>54</v>
      </c>
      <c r="O80" s="45">
        <f ca="1">SUMPRODUCT((Tablo[Mois]=$A80)*(ISNUMBER(Tablo[JOUR])),(OFFSET(Tablo[JOUR],0,O$1)))</f>
        <v>54</v>
      </c>
      <c r="P80" s="45">
        <f ca="1">SUMPRODUCT((Tablo[Mois]=$A80)*(ISNUMBER(Tablo[JOUR])),(OFFSET(Tablo[JOUR],0,P$1)))</f>
        <v>52.84</v>
      </c>
      <c r="Q80" s="45">
        <f ca="1">SUMPRODUCT((Tablo[Mois]=$A80)*(ISNUMBER(Tablo[JOUR])),(OFFSET(Tablo[JOUR],0,Q$1)))</f>
        <v>40</v>
      </c>
      <c r="R80" s="45">
        <f ca="1">SUMPRODUCT((Tablo[Mois]=$A80)*(ISNUMBER(Tablo[JOUR])),(OFFSET(Tablo[JOUR],0,R$1)))</f>
        <v>49</v>
      </c>
    </row>
    <row r="81" spans="1:18" ht="13" x14ac:dyDescent="0.3">
      <c r="A81" s="43"/>
      <c r="B81" s="38" t="s">
        <v>19</v>
      </c>
      <c r="C81" s="38" t="s">
        <v>42</v>
      </c>
      <c r="D81" s="46">
        <f ca="1">SUMPRODUCT((Tablo[Mois]=$A80)*(Tablo[JOUR]="HEURES SUP"),(OFFSET(Tablo[JOUR],0,D$1)))</f>
        <v>0</v>
      </c>
      <c r="E81" s="46">
        <f ca="1">SUMPRODUCT((Tablo[Mois]=$A80)*(Tablo[JOUR]="HEURES SUP"),(OFFSET(Tablo[JOUR],0,E$1)))</f>
        <v>0.5</v>
      </c>
      <c r="F81" s="46">
        <f ca="1">SUMPRODUCT((Tablo[Mois]=$A80)*(Tablo[JOUR]="HEURES SUP"),(OFFSET(Tablo[JOUR],0,F$1)))</f>
        <v>0</v>
      </c>
      <c r="G81" s="46">
        <f ca="1">SUMPRODUCT((Tablo[Mois]=$A80)*(Tablo[JOUR]="HEURES SUP"),(OFFSET(Tablo[JOUR],0,G$1)))</f>
        <v>0.5</v>
      </c>
      <c r="H81" s="46">
        <f ca="1">SUMPRODUCT((Tablo[Mois]=$A80)*(Tablo[JOUR]="HEURES SUP"),(OFFSET(Tablo[JOUR],0,H$1)))</f>
        <v>0</v>
      </c>
      <c r="I81" s="46">
        <f ca="1">SUMPRODUCT((Tablo[Mois]=$A80)*(Tablo[JOUR]="HEURES SUP"),(OFFSET(Tablo[JOUR],0,I$1)))</f>
        <v>0.5</v>
      </c>
      <c r="J81" s="46">
        <f ca="1">SUMPRODUCT((Tablo[Mois]=$A80)*(Tablo[JOUR]="HEURES SUP"),(OFFSET(Tablo[JOUR],0,J$1)))</f>
        <v>0</v>
      </c>
      <c r="K81" s="46">
        <f ca="1">SUMPRODUCT((Tablo[Mois]=$A80)*(Tablo[JOUR]="HEURES SUP"),(OFFSET(Tablo[JOUR],0,K$1)))</f>
        <v>0</v>
      </c>
      <c r="L81" s="46">
        <f ca="1">SUMPRODUCT((Tablo[Mois]=$A80)*(Tablo[JOUR]="HEURES SUP"),(OFFSET(Tablo[JOUR],0,L$1)))</f>
        <v>0.5</v>
      </c>
      <c r="M81" s="46">
        <f ca="1">SUMPRODUCT((Tablo[Mois]=$A80)*(Tablo[JOUR]="HEURES SUP"),(OFFSET(Tablo[JOUR],0,M$1)))</f>
        <v>8</v>
      </c>
      <c r="N81" s="46">
        <f ca="1">SUMPRODUCT((Tablo[Mois]=$A80)*(Tablo[JOUR]="HEURES SUP"),(OFFSET(Tablo[JOUR],0,N$1)))</f>
        <v>8</v>
      </c>
      <c r="O81" s="46">
        <f ca="1">SUMPRODUCT((Tablo[Mois]=$A80)*(Tablo[JOUR]="HEURES SUP"),(OFFSET(Tablo[JOUR],0,O$1)))</f>
        <v>8</v>
      </c>
      <c r="P81" s="46">
        <f ca="1">SUMPRODUCT((Tablo[Mois]=$A80)*(Tablo[JOUR]="HEURES SUP"),(OFFSET(Tablo[JOUR],0,P$1)))</f>
        <v>6.8400000000000034</v>
      </c>
      <c r="Q81" s="46">
        <f ca="1">SUMPRODUCT((Tablo[Mois]=$A80)*(Tablo[JOUR]="HEURES SUP"),(OFFSET(Tablo[JOUR],0,Q$1)))</f>
        <v>1.75</v>
      </c>
      <c r="R81" s="46">
        <f ca="1">SUMPRODUCT((Tablo[Mois]=$A80)*(Tablo[JOUR]="HEURES SUP"),(OFFSET(Tablo[JOUR],0,R$1)))</f>
        <v>0</v>
      </c>
    </row>
    <row r="82" spans="1:18" s="52" customFormat="1" x14ac:dyDescent="0.25">
      <c r="A82" s="51"/>
      <c r="B82" s="52" t="s">
        <v>44</v>
      </c>
      <c r="C82" s="53" t="s">
        <v>43</v>
      </c>
      <c r="D82" s="52">
        <f ca="1">SUMPRODUCT((Tablo[Mois]=$A80)*(ISNUMBER(Tablo[JOUR]))*(OFFSET(Tablo[JOUR],0,D$1)&lt;7)*(OFFSET(Tablo[JOUR],0,D$1)&lt;&gt;""))</f>
        <v>0</v>
      </c>
      <c r="E82" s="52">
        <f ca="1">SUMPRODUCT((Tablo[Mois]=$A80)*(ISNUMBER(Tablo[JOUR]))*(OFFSET(Tablo[JOUR],0,E$1)&lt;7)*(OFFSET(Tablo[JOUR],0,E$1)&lt;&gt;""))</f>
        <v>0</v>
      </c>
      <c r="F82" s="52">
        <f ca="1">SUMPRODUCT((Tablo[Mois]=$A80)*(ISNUMBER(Tablo[JOUR]))*(OFFSET(Tablo[JOUR],0,F$1)&lt;7)*(OFFSET(Tablo[JOUR],0,F$1)&lt;&gt;""))</f>
        <v>1</v>
      </c>
      <c r="G82" s="52">
        <f ca="1">SUMPRODUCT((Tablo[Mois]=$A80)*(ISNUMBER(Tablo[JOUR]))*(OFFSET(Tablo[JOUR],0,G$1)&lt;7)*(OFFSET(Tablo[JOUR],0,G$1)&lt;&gt;""))</f>
        <v>0</v>
      </c>
      <c r="H82" s="52">
        <f ca="1">SUMPRODUCT((Tablo[Mois]=$A80)*(ISNUMBER(Tablo[JOUR]))*(OFFSET(Tablo[JOUR],0,H$1)&lt;7)*(OFFSET(Tablo[JOUR],0,H$1)&lt;&gt;""))</f>
        <v>1</v>
      </c>
      <c r="I82" s="52">
        <f ca="1">SUMPRODUCT((Tablo[Mois]=$A80)*(ISNUMBER(Tablo[JOUR]))*(OFFSET(Tablo[JOUR],0,I$1)&lt;7)*(OFFSET(Tablo[JOUR],0,I$1)&lt;&gt;""))</f>
        <v>0</v>
      </c>
      <c r="J82" s="52">
        <f ca="1">SUMPRODUCT((Tablo[Mois]=$A80)*(ISNUMBER(Tablo[JOUR]))*(OFFSET(Tablo[JOUR],0,J$1)&lt;7)*(OFFSET(Tablo[JOUR],0,J$1)&lt;&gt;""))</f>
        <v>1</v>
      </c>
      <c r="K82" s="52">
        <f ca="1">SUMPRODUCT((Tablo[Mois]=$A80)*(ISNUMBER(Tablo[JOUR]))*(OFFSET(Tablo[JOUR],0,K$1)&lt;7)*(OFFSET(Tablo[JOUR],0,K$1)&lt;&gt;""))</f>
        <v>2</v>
      </c>
      <c r="L82" s="52">
        <f ca="1">SUMPRODUCT((Tablo[Mois]=$A80)*(ISNUMBER(Tablo[JOUR]))*(OFFSET(Tablo[JOUR],0,L$1)&lt;7)*(OFFSET(Tablo[JOUR],0,L$1)&lt;&gt;""))</f>
        <v>0</v>
      </c>
      <c r="M82" s="52">
        <f ca="1">SUMPRODUCT((Tablo[Mois]=$A80)*(ISNUMBER(Tablo[JOUR]))*(OFFSET(Tablo[JOUR],0,M$1)&lt;7)*(OFFSET(Tablo[JOUR],0,M$1)&lt;&gt;""))</f>
        <v>0</v>
      </c>
      <c r="N82" s="52">
        <f ca="1">SUMPRODUCT((Tablo[Mois]=$A80)*(ISNUMBER(Tablo[JOUR]))*(OFFSET(Tablo[JOUR],0,N$1)&lt;7)*(OFFSET(Tablo[JOUR],0,N$1)&lt;&gt;""))</f>
        <v>0</v>
      </c>
      <c r="O82" s="52">
        <f ca="1">SUMPRODUCT((Tablo[Mois]=$A80)*(ISNUMBER(Tablo[JOUR]))*(OFFSET(Tablo[JOUR],0,O$1)&lt;7)*(OFFSET(Tablo[JOUR],0,O$1)&lt;&gt;""))</f>
        <v>0</v>
      </c>
      <c r="P82" s="52">
        <f ca="1">SUMPRODUCT((Tablo[Mois]=$A80)*(ISNUMBER(Tablo[JOUR]))*(OFFSET(Tablo[JOUR],0,P$1)&lt;7)*(OFFSET(Tablo[JOUR],0,P$1)&lt;&gt;""))</f>
        <v>0</v>
      </c>
      <c r="Q82" s="52">
        <f ca="1">SUMPRODUCT((Tablo[Mois]=$A80)*(ISNUMBER(Tablo[JOUR]))*(OFFSET(Tablo[JOUR],0,Q$1)&lt;7)*(OFFSET(Tablo[JOUR],0,Q$1)&lt;&gt;""))</f>
        <v>1</v>
      </c>
      <c r="R82" s="52">
        <f ca="1">SUMPRODUCT((Tablo[Mois]=$A80)*(ISNUMBER(Tablo[JOUR]))*(OFFSET(Tablo[JOUR],0,R$1)&lt;7)*(OFFSET(Tablo[JOUR],0,R$1)&lt;&gt;""))</f>
        <v>1</v>
      </c>
    </row>
    <row r="83" spans="1:18" x14ac:dyDescent="0.25">
      <c r="A83" s="43"/>
      <c r="B83" s="40" t="s">
        <v>20</v>
      </c>
      <c r="C83" s="38" t="s">
        <v>43</v>
      </c>
      <c r="D83" s="38">
        <f>SUMPRODUCT((Tablo[Mois]=$A80)*(COUNTIF(JF,Tablo[JOUR])))</f>
        <v>0</v>
      </c>
      <c r="E83" s="38">
        <f>SUMPRODUCT((Tablo[Mois]=$A80)*(COUNTIF(JF,Tablo[JOUR])))</f>
        <v>0</v>
      </c>
      <c r="F83" s="38">
        <f>SUMPRODUCT((Tablo[Mois]=$A80)*(COUNTIF(JF,Tablo[JOUR])))</f>
        <v>0</v>
      </c>
      <c r="G83" s="38">
        <f>SUMPRODUCT((Tablo[Mois]=$A80)*(COUNTIF(JF,Tablo[JOUR])))</f>
        <v>0</v>
      </c>
      <c r="H83" s="38">
        <f>SUMPRODUCT((Tablo[Mois]=$A80)*(COUNTIF(JF,Tablo[JOUR])))</f>
        <v>0</v>
      </c>
      <c r="I83" s="38">
        <f>SUMPRODUCT((Tablo[Mois]=$A80)*(COUNTIF(JF,Tablo[JOUR])))</f>
        <v>0</v>
      </c>
      <c r="J83" s="38">
        <f>SUMPRODUCT((Tablo[Mois]=$A80)*(COUNTIF(JF,Tablo[JOUR])))</f>
        <v>0</v>
      </c>
      <c r="K83" s="38">
        <f>SUMPRODUCT((Tablo[Mois]=$A80)*(COUNTIF(JF,Tablo[JOUR])))</f>
        <v>0</v>
      </c>
      <c r="L83" s="38">
        <f>SUMPRODUCT((Tablo[Mois]=$A80)*(COUNTIF(JF,Tablo[JOUR])))</f>
        <v>0</v>
      </c>
      <c r="M83" s="38">
        <f>SUMPRODUCT((Tablo[Mois]=$A80)*(COUNTIF(JF,Tablo[JOUR])))</f>
        <v>0</v>
      </c>
      <c r="N83" s="38">
        <f>SUMPRODUCT((Tablo[Mois]=$A80)*(COUNTIF(JF,Tablo[JOUR])))</f>
        <v>0</v>
      </c>
      <c r="O83" s="38">
        <f>SUMPRODUCT((Tablo[Mois]=$A80)*(COUNTIF(JF,Tablo[JOUR])))</f>
        <v>0</v>
      </c>
      <c r="P83" s="38">
        <f>SUMPRODUCT((Tablo[Mois]=$A80)*(COUNTIF(JF,Tablo[JOUR])))</f>
        <v>0</v>
      </c>
      <c r="Q83" s="38">
        <f>SUMPRODUCT((Tablo[Mois]=$A80)*(COUNTIF(JF,Tablo[JOUR])))</f>
        <v>0</v>
      </c>
      <c r="R83" s="38">
        <f>SUMPRODUCT((Tablo[Mois]=$A80)*(COUNTIF(JF,Tablo[JOUR])))</f>
        <v>0</v>
      </c>
    </row>
    <row r="84" spans="1:18" x14ac:dyDescent="0.25">
      <c r="A84" s="43"/>
      <c r="B84" s="41" t="s">
        <v>39</v>
      </c>
      <c r="C84" s="38" t="s">
        <v>43</v>
      </c>
      <c r="D84" s="38">
        <f ca="1">SUMPRODUCT((Tablo[Mois]=$A80)*(OFFSET(Tablo[JOUR],0,D$1)=$B84))</f>
        <v>0</v>
      </c>
      <c r="E84" s="38">
        <f ca="1">SUMPRODUCT((Tablo[Mois]=$A80)*(OFFSET(Tablo[JOUR],0,E$1)=$B84))</f>
        <v>1</v>
      </c>
      <c r="F84" s="38">
        <f ca="1">SUMPRODUCT((Tablo[Mois]=$A80)*(OFFSET(Tablo[JOUR],0,F$1)=$B84))</f>
        <v>0</v>
      </c>
      <c r="G84" s="38">
        <f ca="1">SUMPRODUCT((Tablo[Mois]=$A80)*(OFFSET(Tablo[JOUR],0,G$1)=$B84))</f>
        <v>1</v>
      </c>
      <c r="H84" s="38">
        <f ca="1">SUMPRODUCT((Tablo[Mois]=$A80)*(OFFSET(Tablo[JOUR],0,H$1)=$B84))</f>
        <v>1</v>
      </c>
      <c r="I84" s="38">
        <f ca="1">SUMPRODUCT((Tablo[Mois]=$A80)*(OFFSET(Tablo[JOUR],0,I$1)=$B84))</f>
        <v>0</v>
      </c>
      <c r="J84" s="38">
        <f ca="1">SUMPRODUCT((Tablo[Mois]=$A80)*(OFFSET(Tablo[JOUR],0,J$1)=$B84))</f>
        <v>0</v>
      </c>
      <c r="K84" s="38">
        <f ca="1">SUMPRODUCT((Tablo[Mois]=$A80)*(OFFSET(Tablo[JOUR],0,K$1)=$B84))</f>
        <v>0</v>
      </c>
      <c r="L84" s="38">
        <f ca="1">SUMPRODUCT((Tablo[Mois]=$A80)*(OFFSET(Tablo[JOUR],0,L$1)=$B84))</f>
        <v>0</v>
      </c>
      <c r="M84" s="38">
        <f ca="1">SUMPRODUCT((Tablo[Mois]=$A80)*(OFFSET(Tablo[JOUR],0,M$1)=$B84))</f>
        <v>0</v>
      </c>
      <c r="N84" s="38">
        <f ca="1">SUMPRODUCT((Tablo[Mois]=$A80)*(OFFSET(Tablo[JOUR],0,N$1)=$B84))</f>
        <v>0</v>
      </c>
      <c r="O84" s="38">
        <f ca="1">SUMPRODUCT((Tablo[Mois]=$A80)*(OFFSET(Tablo[JOUR],0,O$1)=$B84))</f>
        <v>0</v>
      </c>
      <c r="P84" s="38">
        <f ca="1">SUMPRODUCT((Tablo[Mois]=$A80)*(OFFSET(Tablo[JOUR],0,P$1)=$B84))</f>
        <v>0</v>
      </c>
      <c r="Q84" s="38">
        <f ca="1">SUMPRODUCT((Tablo[Mois]=$A80)*(OFFSET(Tablo[JOUR],0,Q$1)=$B84))</f>
        <v>0</v>
      </c>
      <c r="R84" s="38">
        <f ca="1">SUMPRODUCT((Tablo[Mois]=$A80)*(OFFSET(Tablo[JOUR],0,R$1)=$B84))</f>
        <v>0</v>
      </c>
    </row>
    <row r="85" spans="1:18" x14ac:dyDescent="0.25">
      <c r="A85" s="43"/>
      <c r="B85" s="42" t="s">
        <v>38</v>
      </c>
      <c r="C85" s="38" t="s">
        <v>43</v>
      </c>
      <c r="D85" s="38">
        <f ca="1">SUMPRODUCT((Tablo[Mois]=$A80)*(OFFSET(Tablo[JOUR],0,D$1)=$B85))</f>
        <v>7</v>
      </c>
      <c r="E85" s="38">
        <f ca="1">SUMPRODUCT((Tablo[Mois]=$A80)*(OFFSET(Tablo[JOUR],0,E$1)=$B85))</f>
        <v>0</v>
      </c>
      <c r="F85" s="38">
        <f ca="1">SUMPRODUCT((Tablo[Mois]=$A80)*(OFFSET(Tablo[JOUR],0,F$1)=$B85))</f>
        <v>0</v>
      </c>
      <c r="G85" s="38">
        <f ca="1">SUMPRODUCT((Tablo[Mois]=$A80)*(OFFSET(Tablo[JOUR],0,G$1)=$B85))</f>
        <v>0</v>
      </c>
      <c r="H85" s="38">
        <f ca="1">SUMPRODUCT((Tablo[Mois]=$A80)*(OFFSET(Tablo[JOUR],0,H$1)=$B85))</f>
        <v>0</v>
      </c>
      <c r="I85" s="38">
        <f ca="1">SUMPRODUCT((Tablo[Mois]=$A80)*(OFFSET(Tablo[JOUR],0,I$1)=$B85))</f>
        <v>0</v>
      </c>
      <c r="J85" s="38">
        <f ca="1">SUMPRODUCT((Tablo[Mois]=$A80)*(OFFSET(Tablo[JOUR],0,J$1)=$B85))</f>
        <v>0</v>
      </c>
      <c r="K85" s="38">
        <f ca="1">SUMPRODUCT((Tablo[Mois]=$A80)*(OFFSET(Tablo[JOUR],0,K$1)=$B85))</f>
        <v>0</v>
      </c>
      <c r="L85" s="38">
        <f ca="1">SUMPRODUCT((Tablo[Mois]=$A80)*(OFFSET(Tablo[JOUR],0,L$1)=$B85))</f>
        <v>0</v>
      </c>
      <c r="M85" s="38">
        <f ca="1">SUMPRODUCT((Tablo[Mois]=$A80)*(OFFSET(Tablo[JOUR],0,M$1)=$B85))</f>
        <v>0</v>
      </c>
      <c r="N85" s="38">
        <f ca="1">SUMPRODUCT((Tablo[Mois]=$A80)*(OFFSET(Tablo[JOUR],0,N$1)=$B85))</f>
        <v>0</v>
      </c>
      <c r="O85" s="38">
        <f ca="1">SUMPRODUCT((Tablo[Mois]=$A80)*(OFFSET(Tablo[JOUR],0,O$1)=$B85))</f>
        <v>0</v>
      </c>
      <c r="P85" s="38">
        <f ca="1">SUMPRODUCT((Tablo[Mois]=$A80)*(OFFSET(Tablo[JOUR],0,P$1)=$B85))</f>
        <v>0</v>
      </c>
      <c r="Q85" s="38">
        <f ca="1">SUMPRODUCT((Tablo[Mois]=$A80)*(OFFSET(Tablo[JOUR],0,Q$1)=$B85))</f>
        <v>0</v>
      </c>
      <c r="R85" s="38">
        <f ca="1">SUMPRODUCT((Tablo[Mois]=$A80)*(OFFSET(Tablo[JOUR],0,R$1)=$B85))</f>
        <v>0</v>
      </c>
    </row>
    <row r="86" spans="1:18" s="36" customFormat="1" ht="13" thickBot="1" x14ac:dyDescent="0.3">
      <c r="A86" s="35"/>
      <c r="B86" s="44" t="s">
        <v>37</v>
      </c>
      <c r="C86" s="36" t="s">
        <v>43</v>
      </c>
      <c r="D86" s="36">
        <f ca="1">SUMPRODUCT((Tablo[Mois]=$A80)*(OFFSET(Tablo[JOUR],0,D$1)=$B86))</f>
        <v>0</v>
      </c>
      <c r="E86" s="36">
        <f ca="1">SUMPRODUCT((Tablo[Mois]=$A80)*(OFFSET(Tablo[JOUR],0,E$1)=$B86))</f>
        <v>0</v>
      </c>
      <c r="F86" s="36">
        <f ca="1">SUMPRODUCT((Tablo[Mois]=$A80)*(OFFSET(Tablo[JOUR],0,F$1)=$B86))</f>
        <v>1</v>
      </c>
      <c r="G86" s="36">
        <f ca="1">SUMPRODUCT((Tablo[Mois]=$A80)*(OFFSET(Tablo[JOUR],0,G$1)=$B86))</f>
        <v>0</v>
      </c>
      <c r="H86" s="36">
        <f ca="1">SUMPRODUCT((Tablo[Mois]=$A80)*(OFFSET(Tablo[JOUR],0,H$1)=$B86))</f>
        <v>0</v>
      </c>
      <c r="I86" s="36">
        <f ca="1">SUMPRODUCT((Tablo[Mois]=$A80)*(OFFSET(Tablo[JOUR],0,I$1)=$B86))</f>
        <v>0</v>
      </c>
      <c r="J86" s="36">
        <f ca="1">SUMPRODUCT((Tablo[Mois]=$A80)*(OFFSET(Tablo[JOUR],0,J$1)=$B86))</f>
        <v>0</v>
      </c>
      <c r="K86" s="36">
        <f ca="1">SUMPRODUCT((Tablo[Mois]=$A80)*(OFFSET(Tablo[JOUR],0,K$1)=$B86))</f>
        <v>2</v>
      </c>
      <c r="L86" s="36">
        <f ca="1">SUMPRODUCT((Tablo[Mois]=$A80)*(OFFSET(Tablo[JOUR],0,L$1)=$B86))</f>
        <v>0</v>
      </c>
      <c r="M86" s="36">
        <f ca="1">SUMPRODUCT((Tablo[Mois]=$A80)*(OFFSET(Tablo[JOUR],0,M$1)=$B86))</f>
        <v>0</v>
      </c>
      <c r="N86" s="36">
        <f ca="1">SUMPRODUCT((Tablo[Mois]=$A80)*(OFFSET(Tablo[JOUR],0,N$1)=$B86))</f>
        <v>0</v>
      </c>
      <c r="O86" s="36">
        <f ca="1">SUMPRODUCT((Tablo[Mois]=$A80)*(OFFSET(Tablo[JOUR],0,O$1)=$B86))</f>
        <v>0</v>
      </c>
      <c r="P86" s="36">
        <f ca="1">SUMPRODUCT((Tablo[Mois]=$A80)*(OFFSET(Tablo[JOUR],0,P$1)=$B86))</f>
        <v>0</v>
      </c>
      <c r="Q86" s="36">
        <f ca="1">SUMPRODUCT((Tablo[Mois]=$A80)*(OFFSET(Tablo[JOUR],0,Q$1)=$B86))</f>
        <v>1</v>
      </c>
      <c r="R86" s="36">
        <f ca="1">SUMPRODUCT((Tablo[Mois]=$A80)*(OFFSET(Tablo[JOUR],0,R$1)=$B86))</f>
        <v>0</v>
      </c>
    </row>
  </sheetData>
  <conditionalFormatting sqref="B6:B9">
    <cfRule type="cellIs" dxfId="117" priority="67" operator="equal">
      <formula>"ABS"</formula>
    </cfRule>
    <cfRule type="cellIs" dxfId="116" priority="68" operator="equal">
      <formula>"CON"</formula>
    </cfRule>
    <cfRule type="cellIs" dxfId="115" priority="69" operator="equal">
      <formula>"MAL"</formula>
    </cfRule>
  </conditionalFormatting>
  <conditionalFormatting sqref="B13:B16">
    <cfRule type="cellIs" dxfId="114" priority="58" operator="equal">
      <formula>"ABS"</formula>
    </cfRule>
    <cfRule type="cellIs" dxfId="113" priority="59" operator="equal">
      <formula>"CON"</formula>
    </cfRule>
    <cfRule type="cellIs" dxfId="112" priority="60" operator="equal">
      <formula>"MAL"</formula>
    </cfRule>
  </conditionalFormatting>
  <conditionalFormatting sqref="B20:B23">
    <cfRule type="cellIs" dxfId="111" priority="55" operator="equal">
      <formula>"ABS"</formula>
    </cfRule>
    <cfRule type="cellIs" dxfId="110" priority="56" operator="equal">
      <formula>"CON"</formula>
    </cfRule>
    <cfRule type="cellIs" dxfId="109" priority="57" operator="equal">
      <formula>"MAL"</formula>
    </cfRule>
  </conditionalFormatting>
  <conditionalFormatting sqref="B27:B30">
    <cfRule type="cellIs" dxfId="108" priority="25" operator="equal">
      <formula>"ABS"</formula>
    </cfRule>
    <cfRule type="cellIs" dxfId="107" priority="26" operator="equal">
      <formula>"CON"</formula>
    </cfRule>
    <cfRule type="cellIs" dxfId="106" priority="27" operator="equal">
      <formula>"MAL"</formula>
    </cfRule>
  </conditionalFormatting>
  <conditionalFormatting sqref="B34:B37">
    <cfRule type="cellIs" dxfId="105" priority="22" operator="equal">
      <formula>"ABS"</formula>
    </cfRule>
    <cfRule type="cellIs" dxfId="104" priority="23" operator="equal">
      <formula>"CON"</formula>
    </cfRule>
    <cfRule type="cellIs" dxfId="103" priority="24" operator="equal">
      <formula>"MAL"</formula>
    </cfRule>
  </conditionalFormatting>
  <conditionalFormatting sqref="B41:B44">
    <cfRule type="cellIs" dxfId="102" priority="19" operator="equal">
      <formula>"ABS"</formula>
    </cfRule>
    <cfRule type="cellIs" dxfId="101" priority="20" operator="equal">
      <formula>"CON"</formula>
    </cfRule>
    <cfRule type="cellIs" dxfId="100" priority="21" operator="equal">
      <formula>"MAL"</formula>
    </cfRule>
  </conditionalFormatting>
  <conditionalFormatting sqref="B48:B51">
    <cfRule type="cellIs" dxfId="99" priority="16" operator="equal">
      <formula>"ABS"</formula>
    </cfRule>
    <cfRule type="cellIs" dxfId="98" priority="17" operator="equal">
      <formula>"CON"</formula>
    </cfRule>
    <cfRule type="cellIs" dxfId="97" priority="18" operator="equal">
      <formula>"MAL"</formula>
    </cfRule>
  </conditionalFormatting>
  <conditionalFormatting sqref="B55:B58">
    <cfRule type="cellIs" dxfId="96" priority="13" operator="equal">
      <formula>"ABS"</formula>
    </cfRule>
    <cfRule type="cellIs" dxfId="95" priority="14" operator="equal">
      <formula>"CON"</formula>
    </cfRule>
    <cfRule type="cellIs" dxfId="94" priority="15" operator="equal">
      <formula>"MAL"</formula>
    </cfRule>
  </conditionalFormatting>
  <conditionalFormatting sqref="B62:B65">
    <cfRule type="cellIs" dxfId="93" priority="10" operator="equal">
      <formula>"ABS"</formula>
    </cfRule>
    <cfRule type="cellIs" dxfId="92" priority="11" operator="equal">
      <formula>"CON"</formula>
    </cfRule>
    <cfRule type="cellIs" dxfId="91" priority="12" operator="equal">
      <formula>"MAL"</formula>
    </cfRule>
  </conditionalFormatting>
  <conditionalFormatting sqref="B69:B72">
    <cfRule type="cellIs" dxfId="90" priority="7" operator="equal">
      <formula>"ABS"</formula>
    </cfRule>
    <cfRule type="cellIs" dxfId="89" priority="8" operator="equal">
      <formula>"CON"</formula>
    </cfRule>
    <cfRule type="cellIs" dxfId="88" priority="9" operator="equal">
      <formula>"MAL"</formula>
    </cfRule>
  </conditionalFormatting>
  <conditionalFormatting sqref="B76:B79">
    <cfRule type="cellIs" dxfId="87" priority="4" operator="equal">
      <formula>"ABS"</formula>
    </cfRule>
    <cfRule type="cellIs" dxfId="86" priority="5" operator="equal">
      <formula>"CON"</formula>
    </cfRule>
    <cfRule type="cellIs" dxfId="85" priority="6" operator="equal">
      <formula>"MAL"</formula>
    </cfRule>
  </conditionalFormatting>
  <conditionalFormatting sqref="B83:B86">
    <cfRule type="cellIs" dxfId="84" priority="1" operator="equal">
      <formula>"ABS"</formula>
    </cfRule>
    <cfRule type="cellIs" dxfId="83" priority="2" operator="equal">
      <formula>"CON"</formula>
    </cfRule>
    <cfRule type="cellIs" dxfId="82" priority="3" operator="equal">
      <formula>"MAL"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6"/>
  <sheetViews>
    <sheetView showZeros="0" zoomScale="90" zoomScaleNormal="90" workbookViewId="0"/>
  </sheetViews>
  <sheetFormatPr baseColWidth="10" defaultColWidth="8.81640625" defaultRowHeight="12.5" x14ac:dyDescent="0.25"/>
  <cols>
    <col min="1" max="1" width="9.90625" style="38" bestFit="1" customWidth="1"/>
    <col min="2" max="2" width="12.7265625" style="38" bestFit="1" customWidth="1"/>
    <col min="3" max="3" width="6.453125" style="38" bestFit="1" customWidth="1"/>
    <col min="4" max="18" width="10.1796875" style="38" customWidth="1"/>
    <col min="19" max="16384" width="8.81640625" style="38"/>
  </cols>
  <sheetData>
    <row r="1" spans="1:18" x14ac:dyDescent="0.25">
      <c r="A1" s="48">
        <v>2017</v>
      </c>
      <c r="D1" s="47">
        <f>MATCH(D2,Tablo[#Headers],0)-3</f>
        <v>1</v>
      </c>
      <c r="E1" s="47">
        <f>MATCH(E2,Tablo[#Headers],0)-3</f>
        <v>2</v>
      </c>
      <c r="F1" s="47">
        <f>MATCH(F2,Tablo[#Headers],0)-3</f>
        <v>3</v>
      </c>
      <c r="G1" s="47">
        <f>MATCH(G2,Tablo[#Headers],0)-3</f>
        <v>4</v>
      </c>
      <c r="H1" s="47">
        <f>MATCH(H2,Tablo[#Headers],0)-3</f>
        <v>5</v>
      </c>
      <c r="I1" s="47">
        <f>MATCH(I2,Tablo[#Headers],0)-3</f>
        <v>6</v>
      </c>
      <c r="J1" s="47">
        <f>MATCH(J2,Tablo[#Headers],0)-3</f>
        <v>7</v>
      </c>
      <c r="K1" s="47">
        <f>MATCH(K2,Tablo[#Headers],0)-3</f>
        <v>8</v>
      </c>
      <c r="L1" s="47">
        <f>MATCH(L2,Tablo[#Headers],0)-3</f>
        <v>9</v>
      </c>
      <c r="M1" s="47">
        <f>MATCH(M2,Tablo[#Headers],0)-3</f>
        <v>10</v>
      </c>
      <c r="N1" s="47">
        <f>MATCH(N2,Tablo[#Headers],0)-3</f>
        <v>11</v>
      </c>
      <c r="O1" s="47">
        <f>MATCH(O2,Tablo[#Headers],0)-3</f>
        <v>12</v>
      </c>
      <c r="P1" s="47">
        <f>MATCH(P2,Tablo[#Headers],0)-3</f>
        <v>13</v>
      </c>
      <c r="Q1" s="47">
        <f>MATCH(Q2,Tablo[#Headers],0)-3</f>
        <v>14</v>
      </c>
      <c r="R1" s="47">
        <f>MATCH(R2,Tablo[#Headers],0)-3</f>
        <v>15</v>
      </c>
    </row>
    <row r="2" spans="1:18" s="39" customFormat="1" ht="13.5" thickBot="1" x14ac:dyDescent="0.35">
      <c r="A2" s="39" t="s">
        <v>41</v>
      </c>
      <c r="B2" s="39" t="s">
        <v>17</v>
      </c>
      <c r="D2" s="49" t="s">
        <v>1</v>
      </c>
      <c r="E2" s="50" t="s">
        <v>0</v>
      </c>
      <c r="F2" s="50" t="s">
        <v>2</v>
      </c>
      <c r="G2" s="50" t="s">
        <v>3</v>
      </c>
      <c r="H2" s="50" t="s">
        <v>4</v>
      </c>
      <c r="I2" s="50" t="s">
        <v>5</v>
      </c>
      <c r="J2" s="50" t="s">
        <v>6</v>
      </c>
      <c r="K2" s="50" t="s">
        <v>7</v>
      </c>
      <c r="L2" s="50" t="s">
        <v>8</v>
      </c>
      <c r="M2" s="50" t="s">
        <v>9</v>
      </c>
      <c r="N2" s="50" t="s">
        <v>10</v>
      </c>
      <c r="O2" s="50" t="s">
        <v>11</v>
      </c>
      <c r="P2" s="50" t="s">
        <v>12</v>
      </c>
      <c r="Q2" s="50" t="s">
        <v>13</v>
      </c>
      <c r="R2" s="50" t="s">
        <v>14</v>
      </c>
    </row>
    <row r="3" spans="1:18" s="34" customFormat="1" ht="13" x14ac:dyDescent="0.3">
      <c r="A3" s="33">
        <f>DATE(A1,2,0)</f>
        <v>42766</v>
      </c>
      <c r="B3" s="34" t="s">
        <v>18</v>
      </c>
      <c r="C3" s="34" t="s">
        <v>42</v>
      </c>
      <c r="D3" s="45">
        <f ca="1">SUMPRODUCT((Tablo[Mois]=$A3)*(ISNUMBER(Tablo[JOUR])),(OFFSET(Tablo[JOUR],0,D$1)))</f>
        <v>0</v>
      </c>
      <c r="E3" s="45">
        <f ca="1">SUMPRODUCT((Tablo[Mois]=$A3)*(ISNUMBER(Tablo[JOUR])),(OFFSET(Tablo[JOUR],0,E$1)))</f>
        <v>0</v>
      </c>
      <c r="F3" s="45">
        <f ca="1">SUMPRODUCT((Tablo[Mois]=$A3)*(ISNUMBER(Tablo[JOUR])),(OFFSET(Tablo[JOUR],0,F$1)))</f>
        <v>0</v>
      </c>
      <c r="G3" s="45">
        <f ca="1">SUMPRODUCT((Tablo[Mois]=$A3)*(ISNUMBER(Tablo[JOUR])),(OFFSET(Tablo[JOUR],0,G$1)))</f>
        <v>0</v>
      </c>
      <c r="H3" s="45">
        <f ca="1">SUMPRODUCT((Tablo[Mois]=$A3)*(ISNUMBER(Tablo[JOUR])),(OFFSET(Tablo[JOUR],0,H$1)))</f>
        <v>0</v>
      </c>
      <c r="I3" s="45">
        <f ca="1">SUMPRODUCT((Tablo[Mois]=$A3)*(ISNUMBER(Tablo[JOUR])),(OFFSET(Tablo[JOUR],0,I$1)))</f>
        <v>0</v>
      </c>
      <c r="J3" s="45">
        <f ca="1">SUMPRODUCT((Tablo[Mois]=$A3)*(ISNUMBER(Tablo[JOUR])),(OFFSET(Tablo[JOUR],0,J$1)))</f>
        <v>0</v>
      </c>
      <c r="K3" s="45">
        <f ca="1">SUMPRODUCT((Tablo[Mois]=$A3)*(ISNUMBER(Tablo[JOUR])),(OFFSET(Tablo[JOUR],0,K$1)))</f>
        <v>0</v>
      </c>
      <c r="L3" s="45">
        <f ca="1">SUMPRODUCT((Tablo[Mois]=$A3)*(ISNUMBER(Tablo[JOUR])),(OFFSET(Tablo[JOUR],0,L$1)))</f>
        <v>0</v>
      </c>
      <c r="M3" s="45">
        <f ca="1">SUMPRODUCT((Tablo[Mois]=$A3)*(ISNUMBER(Tablo[JOUR])),(OFFSET(Tablo[JOUR],0,M$1)))</f>
        <v>0</v>
      </c>
      <c r="N3" s="45">
        <f ca="1">SUMPRODUCT((Tablo[Mois]=$A3)*(ISNUMBER(Tablo[JOUR])),(OFFSET(Tablo[JOUR],0,N$1)))</f>
        <v>0</v>
      </c>
      <c r="O3" s="45">
        <f ca="1">SUMPRODUCT((Tablo[Mois]=$A3)*(ISNUMBER(Tablo[JOUR])),(OFFSET(Tablo[JOUR],0,O$1)))</f>
        <v>0</v>
      </c>
      <c r="P3" s="45">
        <f ca="1">SUMPRODUCT((Tablo[Mois]=$A3)*(ISNUMBER(Tablo[JOUR])),(OFFSET(Tablo[JOUR],0,P$1)))</f>
        <v>0</v>
      </c>
      <c r="Q3" s="45">
        <f ca="1">SUMPRODUCT((Tablo[Mois]=$A3)*(ISNUMBER(Tablo[JOUR])),(OFFSET(Tablo[JOUR],0,Q$1)))</f>
        <v>0</v>
      </c>
      <c r="R3" s="45">
        <f ca="1">SUMPRODUCT((Tablo[Mois]=$A3)*(ISNUMBER(Tablo[JOUR])),(OFFSET(Tablo[JOUR],0,R$1)))</f>
        <v>0</v>
      </c>
    </row>
    <row r="4" spans="1:18" ht="13" x14ac:dyDescent="0.3">
      <c r="A4" s="43"/>
      <c r="B4" s="38" t="s">
        <v>19</v>
      </c>
      <c r="C4" s="38" t="s">
        <v>42</v>
      </c>
      <c r="D4" s="46">
        <f ca="1">SUMPRODUCT((Tablo[Mois]=$A3)*(Tablo[JOUR]="HEURES SUP"),(OFFSET(Tablo[JOUR],0,D$1)))</f>
        <v>0</v>
      </c>
      <c r="E4" s="46">
        <f ca="1">SUMPRODUCT((Tablo[Mois]=$A3)*(Tablo[JOUR]="HEURES SUP"),(OFFSET(Tablo[JOUR],0,E$1)))</f>
        <v>0</v>
      </c>
      <c r="F4" s="46">
        <f ca="1">SUMPRODUCT((Tablo[Mois]=$A3)*(Tablo[JOUR]="HEURES SUP"),(OFFSET(Tablo[JOUR],0,F$1)))</f>
        <v>0</v>
      </c>
      <c r="G4" s="46">
        <f ca="1">SUMPRODUCT((Tablo[Mois]=$A3)*(Tablo[JOUR]="HEURES SUP"),(OFFSET(Tablo[JOUR],0,G$1)))</f>
        <v>0</v>
      </c>
      <c r="H4" s="46">
        <f ca="1">SUMPRODUCT((Tablo[Mois]=$A3)*(Tablo[JOUR]="HEURES SUP"),(OFFSET(Tablo[JOUR],0,H$1)))</f>
        <v>0</v>
      </c>
      <c r="I4" s="46">
        <f ca="1">SUMPRODUCT((Tablo[Mois]=$A3)*(Tablo[JOUR]="HEURES SUP"),(OFFSET(Tablo[JOUR],0,I$1)))</f>
        <v>0</v>
      </c>
      <c r="J4" s="46">
        <f ca="1">SUMPRODUCT((Tablo[Mois]=$A3)*(Tablo[JOUR]="HEURES SUP"),(OFFSET(Tablo[JOUR],0,J$1)))</f>
        <v>0</v>
      </c>
      <c r="K4" s="46">
        <f ca="1">SUMPRODUCT((Tablo[Mois]=$A3)*(Tablo[JOUR]="HEURES SUP"),(OFFSET(Tablo[JOUR],0,K$1)))</f>
        <v>0</v>
      </c>
      <c r="L4" s="46">
        <f ca="1">SUMPRODUCT((Tablo[Mois]=$A3)*(Tablo[JOUR]="HEURES SUP"),(OFFSET(Tablo[JOUR],0,L$1)))</f>
        <v>0</v>
      </c>
      <c r="M4" s="46">
        <f ca="1">SUMPRODUCT((Tablo[Mois]=$A3)*(Tablo[JOUR]="HEURES SUP"),(OFFSET(Tablo[JOUR],0,M$1)))</f>
        <v>0</v>
      </c>
      <c r="N4" s="46">
        <f ca="1">SUMPRODUCT((Tablo[Mois]=$A3)*(Tablo[JOUR]="HEURES SUP"),(OFFSET(Tablo[JOUR],0,N$1)))</f>
        <v>0</v>
      </c>
      <c r="O4" s="46">
        <f ca="1">SUMPRODUCT((Tablo[Mois]=$A3)*(Tablo[JOUR]="HEURES SUP"),(OFFSET(Tablo[JOUR],0,O$1)))</f>
        <v>0</v>
      </c>
      <c r="P4" s="46">
        <f ca="1">SUMPRODUCT((Tablo[Mois]=$A3)*(Tablo[JOUR]="HEURES SUP"),(OFFSET(Tablo[JOUR],0,P$1)))</f>
        <v>0</v>
      </c>
      <c r="Q4" s="46">
        <f ca="1">SUMPRODUCT((Tablo[Mois]=$A3)*(Tablo[JOUR]="HEURES SUP"),(OFFSET(Tablo[JOUR],0,Q$1)))</f>
        <v>0</v>
      </c>
      <c r="R4" s="46">
        <f ca="1">SUMPRODUCT((Tablo[Mois]=$A3)*(Tablo[JOUR]="HEURES SUP"),(OFFSET(Tablo[JOUR],0,R$1)))</f>
        <v>0</v>
      </c>
    </row>
    <row r="5" spans="1:18" s="52" customFormat="1" x14ac:dyDescent="0.25">
      <c r="A5" s="51"/>
      <c r="B5" s="52" t="s">
        <v>44</v>
      </c>
      <c r="C5" s="53" t="s">
        <v>43</v>
      </c>
      <c r="D5" s="52">
        <f ca="1">SUMPRODUCT((Tablo[Mois]=$A3)*(ISNUMBER(Tablo[JOUR]))*(OFFSET(Tablo[JOUR],0,D$1)&lt;7)*(OFFSET(Tablo[JOUR],0,D$1)&lt;&gt;""))</f>
        <v>0</v>
      </c>
      <c r="E5" s="52">
        <f ca="1">SUMPRODUCT((Tablo[Mois]=$A3)*(ISNUMBER(Tablo[JOUR]))*(OFFSET(Tablo[JOUR],0,E$1)&lt;7)*(OFFSET(Tablo[JOUR],0,E$1)&lt;&gt;""))</f>
        <v>0</v>
      </c>
      <c r="F5" s="52">
        <f ca="1">SUMPRODUCT((Tablo[Mois]=$A3)*(ISNUMBER(Tablo[JOUR]))*(OFFSET(Tablo[JOUR],0,F$1)&lt;7)*(OFFSET(Tablo[JOUR],0,F$1)&lt;&gt;""))</f>
        <v>0</v>
      </c>
      <c r="G5" s="52">
        <f ca="1">SUMPRODUCT((Tablo[Mois]=$A3)*(ISNUMBER(Tablo[JOUR]))*(OFFSET(Tablo[JOUR],0,G$1)&lt;7)*(OFFSET(Tablo[JOUR],0,G$1)&lt;&gt;""))</f>
        <v>0</v>
      </c>
      <c r="H5" s="52">
        <f ca="1">SUMPRODUCT((Tablo[Mois]=$A3)*(ISNUMBER(Tablo[JOUR]))*(OFFSET(Tablo[JOUR],0,H$1)&lt;7)*(OFFSET(Tablo[JOUR],0,H$1)&lt;&gt;""))</f>
        <v>0</v>
      </c>
      <c r="I5" s="52">
        <f ca="1">SUMPRODUCT((Tablo[Mois]=$A3)*(ISNUMBER(Tablo[JOUR]))*(OFFSET(Tablo[JOUR],0,I$1)&lt;7)*(OFFSET(Tablo[JOUR],0,I$1)&lt;&gt;""))</f>
        <v>0</v>
      </c>
      <c r="J5" s="52">
        <f ca="1">SUMPRODUCT((Tablo[Mois]=$A3)*(ISNUMBER(Tablo[JOUR]))*(OFFSET(Tablo[JOUR],0,J$1)&lt;7)*(OFFSET(Tablo[JOUR],0,J$1)&lt;&gt;""))</f>
        <v>0</v>
      </c>
      <c r="K5" s="52">
        <f ca="1">SUMPRODUCT((Tablo[Mois]=$A3)*(ISNUMBER(Tablo[JOUR]))*(OFFSET(Tablo[JOUR],0,K$1)&lt;7)*(OFFSET(Tablo[JOUR],0,K$1)&lt;&gt;""))</f>
        <v>0</v>
      </c>
      <c r="L5" s="52">
        <f ca="1">SUMPRODUCT((Tablo[Mois]=$A3)*(ISNUMBER(Tablo[JOUR]))*(OFFSET(Tablo[JOUR],0,L$1)&lt;7)*(OFFSET(Tablo[JOUR],0,L$1)&lt;&gt;""))</f>
        <v>0</v>
      </c>
      <c r="M5" s="52">
        <f ca="1">SUMPRODUCT((Tablo[Mois]=$A3)*(ISNUMBER(Tablo[JOUR]))*(OFFSET(Tablo[JOUR],0,M$1)&lt;7)*(OFFSET(Tablo[JOUR],0,M$1)&lt;&gt;""))</f>
        <v>0</v>
      </c>
      <c r="N5" s="52">
        <f ca="1">SUMPRODUCT((Tablo[Mois]=$A3)*(ISNUMBER(Tablo[JOUR]))*(OFFSET(Tablo[JOUR],0,N$1)&lt;7)*(OFFSET(Tablo[JOUR],0,N$1)&lt;&gt;""))</f>
        <v>0</v>
      </c>
      <c r="O5" s="52">
        <f ca="1">SUMPRODUCT((Tablo[Mois]=$A3)*(ISNUMBER(Tablo[JOUR]))*(OFFSET(Tablo[JOUR],0,O$1)&lt;7)*(OFFSET(Tablo[JOUR],0,O$1)&lt;&gt;""))</f>
        <v>0</v>
      </c>
      <c r="P5" s="52">
        <f ca="1">SUMPRODUCT((Tablo[Mois]=$A3)*(ISNUMBER(Tablo[JOUR]))*(OFFSET(Tablo[JOUR],0,P$1)&lt;7)*(OFFSET(Tablo[JOUR],0,P$1)&lt;&gt;""))</f>
        <v>0</v>
      </c>
      <c r="Q5" s="52">
        <f ca="1">SUMPRODUCT((Tablo[Mois]=$A3)*(ISNUMBER(Tablo[JOUR]))*(OFFSET(Tablo[JOUR],0,Q$1)&lt;7)*(OFFSET(Tablo[JOUR],0,Q$1)&lt;&gt;""))</f>
        <v>0</v>
      </c>
      <c r="R5" s="52">
        <f ca="1">SUMPRODUCT((Tablo[Mois]=$A3)*(ISNUMBER(Tablo[JOUR]))*(OFFSET(Tablo[JOUR],0,R$1)&lt;7)*(OFFSET(Tablo[JOUR],0,R$1)&lt;&gt;""))</f>
        <v>0</v>
      </c>
    </row>
    <row r="6" spans="1:18" x14ac:dyDescent="0.25">
      <c r="A6" s="43"/>
      <c r="B6" s="40" t="s">
        <v>20</v>
      </c>
      <c r="C6" s="38" t="s">
        <v>43</v>
      </c>
      <c r="D6" s="38">
        <f>SUMPRODUCT((Tablo[Mois]=$A3)*(COUNTIF(JF,Tablo[JOUR])))</f>
        <v>0</v>
      </c>
      <c r="E6" s="38">
        <f>SUMPRODUCT((Tablo[Mois]=$A3)*(COUNTIF(JF,Tablo[JOUR])))</f>
        <v>0</v>
      </c>
      <c r="F6" s="38">
        <f>SUMPRODUCT((Tablo[Mois]=$A3)*(COUNTIF(JF,Tablo[JOUR])))</f>
        <v>0</v>
      </c>
      <c r="G6" s="38">
        <f>SUMPRODUCT((Tablo[Mois]=$A3)*(COUNTIF(JF,Tablo[JOUR])))</f>
        <v>0</v>
      </c>
      <c r="H6" s="38">
        <f>SUMPRODUCT((Tablo[Mois]=$A3)*(COUNTIF(JF,Tablo[JOUR])))</f>
        <v>0</v>
      </c>
      <c r="I6" s="38">
        <f>SUMPRODUCT((Tablo[Mois]=$A3)*(COUNTIF(JF,Tablo[JOUR])))</f>
        <v>0</v>
      </c>
      <c r="J6" s="38">
        <f>SUMPRODUCT((Tablo[Mois]=$A3)*(COUNTIF(JF,Tablo[JOUR])))</f>
        <v>0</v>
      </c>
      <c r="K6" s="38">
        <f>SUMPRODUCT((Tablo[Mois]=$A3)*(COUNTIF(JF,Tablo[JOUR])))</f>
        <v>0</v>
      </c>
      <c r="L6" s="38">
        <f>SUMPRODUCT((Tablo[Mois]=$A3)*(COUNTIF(JF,Tablo[JOUR])))</f>
        <v>0</v>
      </c>
      <c r="M6" s="38">
        <f>SUMPRODUCT((Tablo[Mois]=$A3)*(COUNTIF(JF,Tablo[JOUR])))</f>
        <v>0</v>
      </c>
      <c r="N6" s="38">
        <f>SUMPRODUCT((Tablo[Mois]=$A3)*(COUNTIF(JF,Tablo[JOUR])))</f>
        <v>0</v>
      </c>
      <c r="O6" s="38">
        <f>SUMPRODUCT((Tablo[Mois]=$A3)*(COUNTIF(JF,Tablo[JOUR])))</f>
        <v>0</v>
      </c>
      <c r="P6" s="38">
        <f>SUMPRODUCT((Tablo[Mois]=$A3)*(COUNTIF(JF,Tablo[JOUR])))</f>
        <v>0</v>
      </c>
      <c r="Q6" s="38">
        <f>SUMPRODUCT((Tablo[Mois]=$A3)*(COUNTIF(JF,Tablo[JOUR])))</f>
        <v>0</v>
      </c>
      <c r="R6" s="38">
        <f>SUMPRODUCT((Tablo[Mois]=$A3)*(COUNTIF(JF,Tablo[JOUR])))</f>
        <v>0</v>
      </c>
    </row>
    <row r="7" spans="1:18" x14ac:dyDescent="0.25">
      <c r="A7" s="43"/>
      <c r="B7" s="41" t="s">
        <v>39</v>
      </c>
      <c r="C7" s="38" t="s">
        <v>43</v>
      </c>
      <c r="D7" s="38">
        <f ca="1">SUMPRODUCT((Tablo[Mois]=$A3)*(OFFSET(Tablo[JOUR],0,D$1)=$B7))</f>
        <v>0</v>
      </c>
      <c r="E7" s="38">
        <f ca="1">SUMPRODUCT((Tablo[Mois]=$A3)*(OFFSET(Tablo[JOUR],0,E$1)=$B7))</f>
        <v>0</v>
      </c>
      <c r="F7" s="38">
        <f ca="1">SUMPRODUCT((Tablo[Mois]=$A3)*(OFFSET(Tablo[JOUR],0,F$1)=$B7))</f>
        <v>0</v>
      </c>
      <c r="G7" s="38">
        <f ca="1">SUMPRODUCT((Tablo[Mois]=$A3)*(OFFSET(Tablo[JOUR],0,G$1)=$B7))</f>
        <v>0</v>
      </c>
      <c r="H7" s="38">
        <f ca="1">SUMPRODUCT((Tablo[Mois]=$A3)*(OFFSET(Tablo[JOUR],0,H$1)=$B7))</f>
        <v>0</v>
      </c>
      <c r="I7" s="38">
        <f ca="1">SUMPRODUCT((Tablo[Mois]=$A3)*(OFFSET(Tablo[JOUR],0,I$1)=$B7))</f>
        <v>0</v>
      </c>
      <c r="J7" s="38">
        <f ca="1">SUMPRODUCT((Tablo[Mois]=$A3)*(OFFSET(Tablo[JOUR],0,J$1)=$B7))</f>
        <v>0</v>
      </c>
      <c r="K7" s="38">
        <f ca="1">SUMPRODUCT((Tablo[Mois]=$A3)*(OFFSET(Tablo[JOUR],0,K$1)=$B7))</f>
        <v>0</v>
      </c>
      <c r="L7" s="38">
        <f ca="1">SUMPRODUCT((Tablo[Mois]=$A3)*(OFFSET(Tablo[JOUR],0,L$1)=$B7))</f>
        <v>0</v>
      </c>
      <c r="M7" s="38">
        <f ca="1">SUMPRODUCT((Tablo[Mois]=$A3)*(OFFSET(Tablo[JOUR],0,M$1)=$B7))</f>
        <v>0</v>
      </c>
      <c r="N7" s="38">
        <f ca="1">SUMPRODUCT((Tablo[Mois]=$A3)*(OFFSET(Tablo[JOUR],0,N$1)=$B7))</f>
        <v>0</v>
      </c>
      <c r="O7" s="38">
        <f ca="1">SUMPRODUCT((Tablo[Mois]=$A3)*(OFFSET(Tablo[JOUR],0,O$1)=$B7))</f>
        <v>0</v>
      </c>
      <c r="P7" s="38">
        <f ca="1">SUMPRODUCT((Tablo[Mois]=$A3)*(OFFSET(Tablo[JOUR],0,P$1)=$B7))</f>
        <v>0</v>
      </c>
      <c r="Q7" s="38">
        <f ca="1">SUMPRODUCT((Tablo[Mois]=$A3)*(OFFSET(Tablo[JOUR],0,Q$1)=$B7))</f>
        <v>0</v>
      </c>
      <c r="R7" s="38">
        <f ca="1">SUMPRODUCT((Tablo[Mois]=$A3)*(OFFSET(Tablo[JOUR],0,R$1)=$B7))</f>
        <v>0</v>
      </c>
    </row>
    <row r="8" spans="1:18" x14ac:dyDescent="0.25">
      <c r="A8" s="43"/>
      <c r="B8" s="42" t="s">
        <v>38</v>
      </c>
      <c r="C8" s="38" t="s">
        <v>43</v>
      </c>
      <c r="D8" s="38">
        <f ca="1">SUMPRODUCT((Tablo[Mois]=$A3)*(OFFSET(Tablo[JOUR],0,D$1)=$B8))</f>
        <v>0</v>
      </c>
      <c r="E8" s="38">
        <f ca="1">SUMPRODUCT((Tablo[Mois]=$A3)*(OFFSET(Tablo[JOUR],0,E$1)=$B8))</f>
        <v>0</v>
      </c>
      <c r="F8" s="38">
        <f ca="1">SUMPRODUCT((Tablo[Mois]=$A3)*(OFFSET(Tablo[JOUR],0,F$1)=$B8))</f>
        <v>0</v>
      </c>
      <c r="G8" s="38">
        <f ca="1">SUMPRODUCT((Tablo[Mois]=$A3)*(OFFSET(Tablo[JOUR],0,G$1)=$B8))</f>
        <v>0</v>
      </c>
      <c r="H8" s="38">
        <f ca="1">SUMPRODUCT((Tablo[Mois]=$A3)*(OFFSET(Tablo[JOUR],0,H$1)=$B8))</f>
        <v>0</v>
      </c>
      <c r="I8" s="38">
        <f ca="1">SUMPRODUCT((Tablo[Mois]=$A3)*(OFFSET(Tablo[JOUR],0,I$1)=$B8))</f>
        <v>0</v>
      </c>
      <c r="J8" s="38">
        <f ca="1">SUMPRODUCT((Tablo[Mois]=$A3)*(OFFSET(Tablo[JOUR],0,J$1)=$B8))</f>
        <v>0</v>
      </c>
      <c r="K8" s="38">
        <f ca="1">SUMPRODUCT((Tablo[Mois]=$A3)*(OFFSET(Tablo[JOUR],0,K$1)=$B8))</f>
        <v>0</v>
      </c>
      <c r="L8" s="38">
        <f ca="1">SUMPRODUCT((Tablo[Mois]=$A3)*(OFFSET(Tablo[JOUR],0,L$1)=$B8))</f>
        <v>0</v>
      </c>
      <c r="M8" s="38">
        <f ca="1">SUMPRODUCT((Tablo[Mois]=$A3)*(OFFSET(Tablo[JOUR],0,M$1)=$B8))</f>
        <v>0</v>
      </c>
      <c r="N8" s="38">
        <f ca="1">SUMPRODUCT((Tablo[Mois]=$A3)*(OFFSET(Tablo[JOUR],0,N$1)=$B8))</f>
        <v>0</v>
      </c>
      <c r="O8" s="38">
        <f ca="1">SUMPRODUCT((Tablo[Mois]=$A3)*(OFFSET(Tablo[JOUR],0,O$1)=$B8))</f>
        <v>0</v>
      </c>
      <c r="P8" s="38">
        <f ca="1">SUMPRODUCT((Tablo[Mois]=$A3)*(OFFSET(Tablo[JOUR],0,P$1)=$B8))</f>
        <v>0</v>
      </c>
      <c r="Q8" s="38">
        <f ca="1">SUMPRODUCT((Tablo[Mois]=$A3)*(OFFSET(Tablo[JOUR],0,Q$1)=$B8))</f>
        <v>0</v>
      </c>
      <c r="R8" s="38">
        <f ca="1">SUMPRODUCT((Tablo[Mois]=$A3)*(OFFSET(Tablo[JOUR],0,R$1)=$B8))</f>
        <v>0</v>
      </c>
    </row>
    <row r="9" spans="1:18" s="36" customFormat="1" ht="13" thickBot="1" x14ac:dyDescent="0.3">
      <c r="A9" s="35"/>
      <c r="B9" s="44" t="s">
        <v>37</v>
      </c>
      <c r="C9" s="36" t="s">
        <v>43</v>
      </c>
      <c r="D9" s="36">
        <f ca="1">SUMPRODUCT((Tablo[Mois]=$A3)*(OFFSET(Tablo[JOUR],0,D$1)=$B9))</f>
        <v>0</v>
      </c>
      <c r="E9" s="36">
        <f ca="1">SUMPRODUCT((Tablo[Mois]=$A3)*(OFFSET(Tablo[JOUR],0,E$1)=$B9))</f>
        <v>0</v>
      </c>
      <c r="F9" s="36">
        <f ca="1">SUMPRODUCT((Tablo[Mois]=$A3)*(OFFSET(Tablo[JOUR],0,F$1)=$B9))</f>
        <v>0</v>
      </c>
      <c r="G9" s="36">
        <f ca="1">SUMPRODUCT((Tablo[Mois]=$A3)*(OFFSET(Tablo[JOUR],0,G$1)=$B9))</f>
        <v>0</v>
      </c>
      <c r="H9" s="36">
        <f ca="1">SUMPRODUCT((Tablo[Mois]=$A3)*(OFFSET(Tablo[JOUR],0,H$1)=$B9))</f>
        <v>0</v>
      </c>
      <c r="I9" s="36">
        <f ca="1">SUMPRODUCT((Tablo[Mois]=$A3)*(OFFSET(Tablo[JOUR],0,I$1)=$B9))</f>
        <v>0</v>
      </c>
      <c r="J9" s="36">
        <f ca="1">SUMPRODUCT((Tablo[Mois]=$A3)*(OFFSET(Tablo[JOUR],0,J$1)=$B9))</f>
        <v>0</v>
      </c>
      <c r="K9" s="36">
        <f ca="1">SUMPRODUCT((Tablo[Mois]=$A3)*(OFFSET(Tablo[JOUR],0,K$1)=$B9))</f>
        <v>0</v>
      </c>
      <c r="L9" s="36">
        <f ca="1">SUMPRODUCT((Tablo[Mois]=$A3)*(OFFSET(Tablo[JOUR],0,L$1)=$B9))</f>
        <v>0</v>
      </c>
      <c r="M9" s="36">
        <f ca="1">SUMPRODUCT((Tablo[Mois]=$A3)*(OFFSET(Tablo[JOUR],0,M$1)=$B9))</f>
        <v>0</v>
      </c>
      <c r="N9" s="36">
        <f ca="1">SUMPRODUCT((Tablo[Mois]=$A3)*(OFFSET(Tablo[JOUR],0,N$1)=$B9))</f>
        <v>0</v>
      </c>
      <c r="O9" s="36">
        <f ca="1">SUMPRODUCT((Tablo[Mois]=$A3)*(OFFSET(Tablo[JOUR],0,O$1)=$B9))</f>
        <v>0</v>
      </c>
      <c r="P9" s="36">
        <f ca="1">SUMPRODUCT((Tablo[Mois]=$A3)*(OFFSET(Tablo[JOUR],0,P$1)=$B9))</f>
        <v>0</v>
      </c>
      <c r="Q9" s="36">
        <f ca="1">SUMPRODUCT((Tablo[Mois]=$A3)*(OFFSET(Tablo[JOUR],0,Q$1)=$B9))</f>
        <v>0</v>
      </c>
      <c r="R9" s="36">
        <f ca="1">SUMPRODUCT((Tablo[Mois]=$A3)*(OFFSET(Tablo[JOUR],0,R$1)=$B9))</f>
        <v>0</v>
      </c>
    </row>
    <row r="10" spans="1:18" s="34" customFormat="1" ht="13" x14ac:dyDescent="0.3">
      <c r="A10" s="37">
        <f>EOMONTH(A3+1,0)</f>
        <v>42794</v>
      </c>
      <c r="B10" s="34" t="s">
        <v>18</v>
      </c>
      <c r="C10" s="34" t="s">
        <v>42</v>
      </c>
      <c r="D10" s="45">
        <f ca="1">SUMPRODUCT((Tablo[Mois]=$A10)*(ISNUMBER(Tablo[JOUR])),(OFFSET(Tablo[JOUR],0,D$1)))</f>
        <v>0</v>
      </c>
      <c r="E10" s="45">
        <f ca="1">SUMPRODUCT((Tablo[Mois]=$A10)*(ISNUMBER(Tablo[JOUR])),(OFFSET(Tablo[JOUR],0,E$1)))</f>
        <v>0</v>
      </c>
      <c r="F10" s="45">
        <f ca="1">SUMPRODUCT((Tablo[Mois]=$A10)*(ISNUMBER(Tablo[JOUR])),(OFFSET(Tablo[JOUR],0,F$1)))</f>
        <v>0</v>
      </c>
      <c r="G10" s="45">
        <f ca="1">SUMPRODUCT((Tablo[Mois]=$A10)*(ISNUMBER(Tablo[JOUR])),(OFFSET(Tablo[JOUR],0,G$1)))</f>
        <v>0</v>
      </c>
      <c r="H10" s="45">
        <f ca="1">SUMPRODUCT((Tablo[Mois]=$A10)*(ISNUMBER(Tablo[JOUR])),(OFFSET(Tablo[JOUR],0,H$1)))</f>
        <v>0</v>
      </c>
      <c r="I10" s="45">
        <f ca="1">SUMPRODUCT((Tablo[Mois]=$A10)*(ISNUMBER(Tablo[JOUR])),(OFFSET(Tablo[JOUR],0,I$1)))</f>
        <v>0</v>
      </c>
      <c r="J10" s="45">
        <f ca="1">SUMPRODUCT((Tablo[Mois]=$A10)*(ISNUMBER(Tablo[JOUR])),(OFFSET(Tablo[JOUR],0,J$1)))</f>
        <v>0</v>
      </c>
      <c r="K10" s="45">
        <f ca="1">SUMPRODUCT((Tablo[Mois]=$A10)*(ISNUMBER(Tablo[JOUR])),(OFFSET(Tablo[JOUR],0,K$1)))</f>
        <v>0</v>
      </c>
      <c r="L10" s="45">
        <f ca="1">SUMPRODUCT((Tablo[Mois]=$A10)*(ISNUMBER(Tablo[JOUR])),(OFFSET(Tablo[JOUR],0,L$1)))</f>
        <v>0</v>
      </c>
      <c r="M10" s="45">
        <f ca="1">SUMPRODUCT((Tablo[Mois]=$A10)*(ISNUMBER(Tablo[JOUR])),(OFFSET(Tablo[JOUR],0,M$1)))</f>
        <v>0</v>
      </c>
      <c r="N10" s="45">
        <f ca="1">SUMPRODUCT((Tablo[Mois]=$A10)*(ISNUMBER(Tablo[JOUR])),(OFFSET(Tablo[JOUR],0,N$1)))</f>
        <v>0</v>
      </c>
      <c r="O10" s="45">
        <f ca="1">SUMPRODUCT((Tablo[Mois]=$A10)*(ISNUMBER(Tablo[JOUR])),(OFFSET(Tablo[JOUR],0,O$1)))</f>
        <v>0</v>
      </c>
      <c r="P10" s="45">
        <f ca="1">SUMPRODUCT((Tablo[Mois]=$A10)*(ISNUMBER(Tablo[JOUR])),(OFFSET(Tablo[JOUR],0,P$1)))</f>
        <v>0</v>
      </c>
      <c r="Q10" s="45">
        <f ca="1">SUMPRODUCT((Tablo[Mois]=$A10)*(ISNUMBER(Tablo[JOUR])),(OFFSET(Tablo[JOUR],0,Q$1)))</f>
        <v>0</v>
      </c>
      <c r="R10" s="45">
        <f ca="1">SUMPRODUCT((Tablo[Mois]=$A10)*(ISNUMBER(Tablo[JOUR])),(OFFSET(Tablo[JOUR],0,R$1)))</f>
        <v>0</v>
      </c>
    </row>
    <row r="11" spans="1:18" ht="13" x14ac:dyDescent="0.3">
      <c r="A11" s="43"/>
      <c r="B11" s="38" t="s">
        <v>19</v>
      </c>
      <c r="C11" s="38" t="s">
        <v>42</v>
      </c>
      <c r="D11" s="46">
        <f ca="1">SUMPRODUCT((Tablo[Mois]=$A10)*(Tablo[JOUR]="HEURES SUP"),(OFFSET(Tablo[JOUR],0,D$1)))</f>
        <v>0</v>
      </c>
      <c r="E11" s="46">
        <f ca="1">SUMPRODUCT((Tablo[Mois]=$A10)*(Tablo[JOUR]="HEURES SUP"),(OFFSET(Tablo[JOUR],0,E$1)))</f>
        <v>0</v>
      </c>
      <c r="F11" s="46">
        <f ca="1">SUMPRODUCT((Tablo[Mois]=$A10)*(Tablo[JOUR]="HEURES SUP"),(OFFSET(Tablo[JOUR],0,F$1)))</f>
        <v>0</v>
      </c>
      <c r="G11" s="46">
        <f ca="1">SUMPRODUCT((Tablo[Mois]=$A10)*(Tablo[JOUR]="HEURES SUP"),(OFFSET(Tablo[JOUR],0,G$1)))</f>
        <v>0</v>
      </c>
      <c r="H11" s="46">
        <f ca="1">SUMPRODUCT((Tablo[Mois]=$A10)*(Tablo[JOUR]="HEURES SUP"),(OFFSET(Tablo[JOUR],0,H$1)))</f>
        <v>0</v>
      </c>
      <c r="I11" s="46">
        <f ca="1">SUMPRODUCT((Tablo[Mois]=$A10)*(Tablo[JOUR]="HEURES SUP"),(OFFSET(Tablo[JOUR],0,I$1)))</f>
        <v>0</v>
      </c>
      <c r="J11" s="46">
        <f ca="1">SUMPRODUCT((Tablo[Mois]=$A10)*(Tablo[JOUR]="HEURES SUP"),(OFFSET(Tablo[JOUR],0,J$1)))</f>
        <v>0</v>
      </c>
      <c r="K11" s="46">
        <f ca="1">SUMPRODUCT((Tablo[Mois]=$A10)*(Tablo[JOUR]="HEURES SUP"),(OFFSET(Tablo[JOUR],0,K$1)))</f>
        <v>0</v>
      </c>
      <c r="L11" s="46">
        <f ca="1">SUMPRODUCT((Tablo[Mois]=$A10)*(Tablo[JOUR]="HEURES SUP"),(OFFSET(Tablo[JOUR],0,L$1)))</f>
        <v>0</v>
      </c>
      <c r="M11" s="46">
        <f ca="1">SUMPRODUCT((Tablo[Mois]=$A10)*(Tablo[JOUR]="HEURES SUP"),(OFFSET(Tablo[JOUR],0,M$1)))</f>
        <v>0</v>
      </c>
      <c r="N11" s="46">
        <f ca="1">SUMPRODUCT((Tablo[Mois]=$A10)*(Tablo[JOUR]="HEURES SUP"),(OFFSET(Tablo[JOUR],0,N$1)))</f>
        <v>0</v>
      </c>
      <c r="O11" s="46">
        <f ca="1">SUMPRODUCT((Tablo[Mois]=$A10)*(Tablo[JOUR]="HEURES SUP"),(OFFSET(Tablo[JOUR],0,O$1)))</f>
        <v>0</v>
      </c>
      <c r="P11" s="46">
        <f ca="1">SUMPRODUCT((Tablo[Mois]=$A10)*(Tablo[JOUR]="HEURES SUP"),(OFFSET(Tablo[JOUR],0,P$1)))</f>
        <v>0</v>
      </c>
      <c r="Q11" s="46">
        <f ca="1">SUMPRODUCT((Tablo[Mois]=$A10)*(Tablo[JOUR]="HEURES SUP"),(OFFSET(Tablo[JOUR],0,Q$1)))</f>
        <v>0</v>
      </c>
      <c r="R11" s="46">
        <f ca="1">SUMPRODUCT((Tablo[Mois]=$A10)*(Tablo[JOUR]="HEURES SUP"),(OFFSET(Tablo[JOUR],0,R$1)))</f>
        <v>0</v>
      </c>
    </row>
    <row r="12" spans="1:18" s="52" customFormat="1" x14ac:dyDescent="0.25">
      <c r="A12" s="51"/>
      <c r="B12" s="52" t="s">
        <v>44</v>
      </c>
      <c r="C12" s="53" t="s">
        <v>43</v>
      </c>
      <c r="D12" s="52">
        <f ca="1">SUMPRODUCT((Tablo[Mois]=$A10)*(ISNUMBER(Tablo[JOUR]))*(OFFSET(Tablo[JOUR],0,D$1)&lt;7)*(OFFSET(Tablo[JOUR],0,D$1)&lt;&gt;""))</f>
        <v>0</v>
      </c>
      <c r="E12" s="52">
        <f ca="1">SUMPRODUCT((Tablo[Mois]=$A10)*(ISNUMBER(Tablo[JOUR]))*(OFFSET(Tablo[JOUR],0,E$1)&lt;7)*(OFFSET(Tablo[JOUR],0,E$1)&lt;&gt;""))</f>
        <v>0</v>
      </c>
      <c r="F12" s="52">
        <f ca="1">SUMPRODUCT((Tablo[Mois]=$A10)*(ISNUMBER(Tablo[JOUR]))*(OFFSET(Tablo[JOUR],0,F$1)&lt;7)*(OFFSET(Tablo[JOUR],0,F$1)&lt;&gt;""))</f>
        <v>0</v>
      </c>
      <c r="G12" s="52">
        <f ca="1">SUMPRODUCT((Tablo[Mois]=$A10)*(ISNUMBER(Tablo[JOUR]))*(OFFSET(Tablo[JOUR],0,G$1)&lt;7)*(OFFSET(Tablo[JOUR],0,G$1)&lt;&gt;""))</f>
        <v>0</v>
      </c>
      <c r="H12" s="52">
        <f ca="1">SUMPRODUCT((Tablo[Mois]=$A10)*(ISNUMBER(Tablo[JOUR]))*(OFFSET(Tablo[JOUR],0,H$1)&lt;7)*(OFFSET(Tablo[JOUR],0,H$1)&lt;&gt;""))</f>
        <v>0</v>
      </c>
      <c r="I12" s="52">
        <f ca="1">SUMPRODUCT((Tablo[Mois]=$A10)*(ISNUMBER(Tablo[JOUR]))*(OFFSET(Tablo[JOUR],0,I$1)&lt;7)*(OFFSET(Tablo[JOUR],0,I$1)&lt;&gt;""))</f>
        <v>0</v>
      </c>
      <c r="J12" s="52">
        <f ca="1">SUMPRODUCT((Tablo[Mois]=$A10)*(ISNUMBER(Tablo[JOUR]))*(OFFSET(Tablo[JOUR],0,J$1)&lt;7)*(OFFSET(Tablo[JOUR],0,J$1)&lt;&gt;""))</f>
        <v>0</v>
      </c>
      <c r="K12" s="52">
        <f ca="1">SUMPRODUCT((Tablo[Mois]=$A10)*(ISNUMBER(Tablo[JOUR]))*(OFFSET(Tablo[JOUR],0,K$1)&lt;7)*(OFFSET(Tablo[JOUR],0,K$1)&lt;&gt;""))</f>
        <v>0</v>
      </c>
      <c r="L12" s="52">
        <f ca="1">SUMPRODUCT((Tablo[Mois]=$A10)*(ISNUMBER(Tablo[JOUR]))*(OFFSET(Tablo[JOUR],0,L$1)&lt;7)*(OFFSET(Tablo[JOUR],0,L$1)&lt;&gt;""))</f>
        <v>0</v>
      </c>
      <c r="M12" s="52">
        <f ca="1">SUMPRODUCT((Tablo[Mois]=$A10)*(ISNUMBER(Tablo[JOUR]))*(OFFSET(Tablo[JOUR],0,M$1)&lt;7)*(OFFSET(Tablo[JOUR],0,M$1)&lt;&gt;""))</f>
        <v>0</v>
      </c>
      <c r="N12" s="52">
        <f ca="1">SUMPRODUCT((Tablo[Mois]=$A10)*(ISNUMBER(Tablo[JOUR]))*(OFFSET(Tablo[JOUR],0,N$1)&lt;7)*(OFFSET(Tablo[JOUR],0,N$1)&lt;&gt;""))</f>
        <v>0</v>
      </c>
      <c r="O12" s="52">
        <f ca="1">SUMPRODUCT((Tablo[Mois]=$A10)*(ISNUMBER(Tablo[JOUR]))*(OFFSET(Tablo[JOUR],0,O$1)&lt;7)*(OFFSET(Tablo[JOUR],0,O$1)&lt;&gt;""))</f>
        <v>0</v>
      </c>
      <c r="P12" s="52">
        <f ca="1">SUMPRODUCT((Tablo[Mois]=$A10)*(ISNUMBER(Tablo[JOUR]))*(OFFSET(Tablo[JOUR],0,P$1)&lt;7)*(OFFSET(Tablo[JOUR],0,P$1)&lt;&gt;""))</f>
        <v>0</v>
      </c>
      <c r="Q12" s="52">
        <f ca="1">SUMPRODUCT((Tablo[Mois]=$A10)*(ISNUMBER(Tablo[JOUR]))*(OFFSET(Tablo[JOUR],0,Q$1)&lt;7)*(OFFSET(Tablo[JOUR],0,Q$1)&lt;&gt;""))</f>
        <v>0</v>
      </c>
      <c r="R12" s="52">
        <f ca="1">SUMPRODUCT((Tablo[Mois]=$A10)*(ISNUMBER(Tablo[JOUR]))*(OFFSET(Tablo[JOUR],0,R$1)&lt;7)*(OFFSET(Tablo[JOUR],0,R$1)&lt;&gt;""))</f>
        <v>0</v>
      </c>
    </row>
    <row r="13" spans="1:18" x14ac:dyDescent="0.25">
      <c r="A13" s="43"/>
      <c r="B13" s="40" t="s">
        <v>20</v>
      </c>
      <c r="C13" s="38" t="s">
        <v>43</v>
      </c>
      <c r="D13" s="38">
        <f>SUMPRODUCT((Tablo[Mois]=$A10)*(COUNTIF(JF,Tablo[JOUR])))</f>
        <v>0</v>
      </c>
      <c r="E13" s="38">
        <f>SUMPRODUCT((Tablo[Mois]=$A10)*(COUNTIF(JF,Tablo[JOUR])))</f>
        <v>0</v>
      </c>
      <c r="F13" s="38">
        <f>SUMPRODUCT((Tablo[Mois]=$A10)*(COUNTIF(JF,Tablo[JOUR])))</f>
        <v>0</v>
      </c>
      <c r="G13" s="38">
        <f>SUMPRODUCT((Tablo[Mois]=$A10)*(COUNTIF(JF,Tablo[JOUR])))</f>
        <v>0</v>
      </c>
      <c r="H13" s="38">
        <f>SUMPRODUCT((Tablo[Mois]=$A10)*(COUNTIF(JF,Tablo[JOUR])))</f>
        <v>0</v>
      </c>
      <c r="I13" s="38">
        <f>SUMPRODUCT((Tablo[Mois]=$A10)*(COUNTIF(JF,Tablo[JOUR])))</f>
        <v>0</v>
      </c>
      <c r="J13" s="38">
        <f>SUMPRODUCT((Tablo[Mois]=$A10)*(COUNTIF(JF,Tablo[JOUR])))</f>
        <v>0</v>
      </c>
      <c r="K13" s="38">
        <f>SUMPRODUCT((Tablo[Mois]=$A10)*(COUNTIF(JF,Tablo[JOUR])))</f>
        <v>0</v>
      </c>
      <c r="L13" s="38">
        <f>SUMPRODUCT((Tablo[Mois]=$A10)*(COUNTIF(JF,Tablo[JOUR])))</f>
        <v>0</v>
      </c>
      <c r="M13" s="38">
        <f>SUMPRODUCT((Tablo[Mois]=$A10)*(COUNTIF(JF,Tablo[JOUR])))</f>
        <v>0</v>
      </c>
      <c r="N13" s="38">
        <f>SUMPRODUCT((Tablo[Mois]=$A10)*(COUNTIF(JF,Tablo[JOUR])))</f>
        <v>0</v>
      </c>
      <c r="O13" s="38">
        <f>SUMPRODUCT((Tablo[Mois]=$A10)*(COUNTIF(JF,Tablo[JOUR])))</f>
        <v>0</v>
      </c>
      <c r="P13" s="38">
        <f>SUMPRODUCT((Tablo[Mois]=$A10)*(COUNTIF(JF,Tablo[JOUR])))</f>
        <v>0</v>
      </c>
      <c r="Q13" s="38">
        <f>SUMPRODUCT((Tablo[Mois]=$A10)*(COUNTIF(JF,Tablo[JOUR])))</f>
        <v>0</v>
      </c>
      <c r="R13" s="38">
        <f>SUMPRODUCT((Tablo[Mois]=$A10)*(COUNTIF(JF,Tablo[JOUR])))</f>
        <v>0</v>
      </c>
    </row>
    <row r="14" spans="1:18" x14ac:dyDescent="0.25">
      <c r="A14" s="43"/>
      <c r="B14" s="41" t="s">
        <v>39</v>
      </c>
      <c r="C14" s="38" t="s">
        <v>43</v>
      </c>
      <c r="D14" s="38">
        <f ca="1">SUMPRODUCT((Tablo[Mois]=$A10)*(OFFSET(Tablo[JOUR],0,D$1)=$B14))</f>
        <v>0</v>
      </c>
      <c r="E14" s="38">
        <f ca="1">SUMPRODUCT((Tablo[Mois]=$A10)*(OFFSET(Tablo[JOUR],0,E$1)=$B14))</f>
        <v>0</v>
      </c>
      <c r="F14" s="38">
        <f ca="1">SUMPRODUCT((Tablo[Mois]=$A10)*(OFFSET(Tablo[JOUR],0,F$1)=$B14))</f>
        <v>0</v>
      </c>
      <c r="G14" s="38">
        <f ca="1">SUMPRODUCT((Tablo[Mois]=$A10)*(OFFSET(Tablo[JOUR],0,G$1)=$B14))</f>
        <v>0</v>
      </c>
      <c r="H14" s="38">
        <f ca="1">SUMPRODUCT((Tablo[Mois]=$A10)*(OFFSET(Tablo[JOUR],0,H$1)=$B14))</f>
        <v>0</v>
      </c>
      <c r="I14" s="38">
        <f ca="1">SUMPRODUCT((Tablo[Mois]=$A10)*(OFFSET(Tablo[JOUR],0,I$1)=$B14))</f>
        <v>0</v>
      </c>
      <c r="J14" s="38">
        <f ca="1">SUMPRODUCT((Tablo[Mois]=$A10)*(OFFSET(Tablo[JOUR],0,J$1)=$B14))</f>
        <v>0</v>
      </c>
      <c r="K14" s="38">
        <f ca="1">SUMPRODUCT((Tablo[Mois]=$A10)*(OFFSET(Tablo[JOUR],0,K$1)=$B14))</f>
        <v>0</v>
      </c>
      <c r="L14" s="38">
        <f ca="1">SUMPRODUCT((Tablo[Mois]=$A10)*(OFFSET(Tablo[JOUR],0,L$1)=$B14))</f>
        <v>0</v>
      </c>
      <c r="M14" s="38">
        <f ca="1">SUMPRODUCT((Tablo[Mois]=$A10)*(OFFSET(Tablo[JOUR],0,M$1)=$B14))</f>
        <v>0</v>
      </c>
      <c r="N14" s="38">
        <f ca="1">SUMPRODUCT((Tablo[Mois]=$A10)*(OFFSET(Tablo[JOUR],0,N$1)=$B14))</f>
        <v>0</v>
      </c>
      <c r="O14" s="38">
        <f ca="1">SUMPRODUCT((Tablo[Mois]=$A10)*(OFFSET(Tablo[JOUR],0,O$1)=$B14))</f>
        <v>0</v>
      </c>
      <c r="P14" s="38">
        <f ca="1">SUMPRODUCT((Tablo[Mois]=$A10)*(OFFSET(Tablo[JOUR],0,P$1)=$B14))</f>
        <v>0</v>
      </c>
      <c r="Q14" s="38">
        <f ca="1">SUMPRODUCT((Tablo[Mois]=$A10)*(OFFSET(Tablo[JOUR],0,Q$1)=$B14))</f>
        <v>0</v>
      </c>
      <c r="R14" s="38">
        <f ca="1">SUMPRODUCT((Tablo[Mois]=$A10)*(OFFSET(Tablo[JOUR],0,R$1)=$B14))</f>
        <v>0</v>
      </c>
    </row>
    <row r="15" spans="1:18" x14ac:dyDescent="0.25">
      <c r="A15" s="43"/>
      <c r="B15" s="42" t="s">
        <v>38</v>
      </c>
      <c r="C15" s="38" t="s">
        <v>43</v>
      </c>
      <c r="D15" s="38">
        <f ca="1">SUMPRODUCT((Tablo[Mois]=$A10)*(OFFSET(Tablo[JOUR],0,D$1)=$B15))</f>
        <v>0</v>
      </c>
      <c r="E15" s="38">
        <f ca="1">SUMPRODUCT((Tablo[Mois]=$A10)*(OFFSET(Tablo[JOUR],0,E$1)=$B15))</f>
        <v>0</v>
      </c>
      <c r="F15" s="38">
        <f ca="1">SUMPRODUCT((Tablo[Mois]=$A10)*(OFFSET(Tablo[JOUR],0,F$1)=$B15))</f>
        <v>0</v>
      </c>
      <c r="G15" s="38">
        <f ca="1">SUMPRODUCT((Tablo[Mois]=$A10)*(OFFSET(Tablo[JOUR],0,G$1)=$B15))</f>
        <v>0</v>
      </c>
      <c r="H15" s="38">
        <f ca="1">SUMPRODUCT((Tablo[Mois]=$A10)*(OFFSET(Tablo[JOUR],0,H$1)=$B15))</f>
        <v>0</v>
      </c>
      <c r="I15" s="38">
        <f ca="1">SUMPRODUCT((Tablo[Mois]=$A10)*(OFFSET(Tablo[JOUR],0,I$1)=$B15))</f>
        <v>0</v>
      </c>
      <c r="J15" s="38">
        <f ca="1">SUMPRODUCT((Tablo[Mois]=$A10)*(OFFSET(Tablo[JOUR],0,J$1)=$B15))</f>
        <v>0</v>
      </c>
      <c r="K15" s="38">
        <f ca="1">SUMPRODUCT((Tablo[Mois]=$A10)*(OFFSET(Tablo[JOUR],0,K$1)=$B15))</f>
        <v>0</v>
      </c>
      <c r="L15" s="38">
        <f ca="1">SUMPRODUCT((Tablo[Mois]=$A10)*(OFFSET(Tablo[JOUR],0,L$1)=$B15))</f>
        <v>0</v>
      </c>
      <c r="M15" s="38">
        <f ca="1">SUMPRODUCT((Tablo[Mois]=$A10)*(OFFSET(Tablo[JOUR],0,M$1)=$B15))</f>
        <v>0</v>
      </c>
      <c r="N15" s="38">
        <f ca="1">SUMPRODUCT((Tablo[Mois]=$A10)*(OFFSET(Tablo[JOUR],0,N$1)=$B15))</f>
        <v>0</v>
      </c>
      <c r="O15" s="38">
        <f ca="1">SUMPRODUCT((Tablo[Mois]=$A10)*(OFFSET(Tablo[JOUR],0,O$1)=$B15))</f>
        <v>0</v>
      </c>
      <c r="P15" s="38">
        <f ca="1">SUMPRODUCT((Tablo[Mois]=$A10)*(OFFSET(Tablo[JOUR],0,P$1)=$B15))</f>
        <v>0</v>
      </c>
      <c r="Q15" s="38">
        <f ca="1">SUMPRODUCT((Tablo[Mois]=$A10)*(OFFSET(Tablo[JOUR],0,Q$1)=$B15))</f>
        <v>0</v>
      </c>
      <c r="R15" s="38">
        <f ca="1">SUMPRODUCT((Tablo[Mois]=$A10)*(OFFSET(Tablo[JOUR],0,R$1)=$B15))</f>
        <v>0</v>
      </c>
    </row>
    <row r="16" spans="1:18" s="36" customFormat="1" ht="13" thickBot="1" x14ac:dyDescent="0.3">
      <c r="A16" s="35"/>
      <c r="B16" s="44" t="s">
        <v>37</v>
      </c>
      <c r="C16" s="36" t="s">
        <v>43</v>
      </c>
      <c r="D16" s="36">
        <f ca="1">SUMPRODUCT((Tablo[Mois]=$A10)*(OFFSET(Tablo[JOUR],0,D$1)=$B16))</f>
        <v>0</v>
      </c>
      <c r="E16" s="36">
        <f ca="1">SUMPRODUCT((Tablo[Mois]=$A10)*(OFFSET(Tablo[JOUR],0,E$1)=$B16))</f>
        <v>0</v>
      </c>
      <c r="F16" s="36">
        <f ca="1">SUMPRODUCT((Tablo[Mois]=$A10)*(OFFSET(Tablo[JOUR],0,F$1)=$B16))</f>
        <v>0</v>
      </c>
      <c r="G16" s="36">
        <f ca="1">SUMPRODUCT((Tablo[Mois]=$A10)*(OFFSET(Tablo[JOUR],0,G$1)=$B16))</f>
        <v>0</v>
      </c>
      <c r="H16" s="36">
        <f ca="1">SUMPRODUCT((Tablo[Mois]=$A10)*(OFFSET(Tablo[JOUR],0,H$1)=$B16))</f>
        <v>0</v>
      </c>
      <c r="I16" s="36">
        <f ca="1">SUMPRODUCT((Tablo[Mois]=$A10)*(OFFSET(Tablo[JOUR],0,I$1)=$B16))</f>
        <v>0</v>
      </c>
      <c r="J16" s="36">
        <f ca="1">SUMPRODUCT((Tablo[Mois]=$A10)*(OFFSET(Tablo[JOUR],0,J$1)=$B16))</f>
        <v>0</v>
      </c>
      <c r="K16" s="36">
        <f ca="1">SUMPRODUCT((Tablo[Mois]=$A10)*(OFFSET(Tablo[JOUR],0,K$1)=$B16))</f>
        <v>0</v>
      </c>
      <c r="L16" s="36">
        <f ca="1">SUMPRODUCT((Tablo[Mois]=$A10)*(OFFSET(Tablo[JOUR],0,L$1)=$B16))</f>
        <v>0</v>
      </c>
      <c r="M16" s="36">
        <f ca="1">SUMPRODUCT((Tablo[Mois]=$A10)*(OFFSET(Tablo[JOUR],0,M$1)=$B16))</f>
        <v>0</v>
      </c>
      <c r="N16" s="36">
        <f ca="1">SUMPRODUCT((Tablo[Mois]=$A10)*(OFFSET(Tablo[JOUR],0,N$1)=$B16))</f>
        <v>0</v>
      </c>
      <c r="O16" s="36">
        <f ca="1">SUMPRODUCT((Tablo[Mois]=$A10)*(OFFSET(Tablo[JOUR],0,O$1)=$B16))</f>
        <v>0</v>
      </c>
      <c r="P16" s="36">
        <f ca="1">SUMPRODUCT((Tablo[Mois]=$A10)*(OFFSET(Tablo[JOUR],0,P$1)=$B16))</f>
        <v>0</v>
      </c>
      <c r="Q16" s="36">
        <f ca="1">SUMPRODUCT((Tablo[Mois]=$A10)*(OFFSET(Tablo[JOUR],0,Q$1)=$B16))</f>
        <v>0</v>
      </c>
      <c r="R16" s="36">
        <f ca="1">SUMPRODUCT((Tablo[Mois]=$A10)*(OFFSET(Tablo[JOUR],0,R$1)=$B16))</f>
        <v>0</v>
      </c>
    </row>
    <row r="17" spans="1:18" s="34" customFormat="1" ht="13" x14ac:dyDescent="0.3">
      <c r="A17" s="37">
        <f>EOMONTH(A10+1,0)</f>
        <v>42825</v>
      </c>
      <c r="B17" s="34" t="s">
        <v>18</v>
      </c>
      <c r="C17" s="34" t="s">
        <v>42</v>
      </c>
      <c r="D17" s="45">
        <f ca="1">SUMPRODUCT((Tablo[Mois]=$A17)*(ISNUMBER(Tablo[JOUR])),(OFFSET(Tablo[JOUR],0,D$1)))</f>
        <v>0</v>
      </c>
      <c r="E17" s="45">
        <f ca="1">SUMPRODUCT((Tablo[Mois]=$A17)*(ISNUMBER(Tablo[JOUR])),(OFFSET(Tablo[JOUR],0,E$1)))</f>
        <v>0</v>
      </c>
      <c r="F17" s="45">
        <f ca="1">SUMPRODUCT((Tablo[Mois]=$A17)*(ISNUMBER(Tablo[JOUR])),(OFFSET(Tablo[JOUR],0,F$1)))</f>
        <v>0</v>
      </c>
      <c r="G17" s="45">
        <f ca="1">SUMPRODUCT((Tablo[Mois]=$A17)*(ISNUMBER(Tablo[JOUR])),(OFFSET(Tablo[JOUR],0,G$1)))</f>
        <v>0</v>
      </c>
      <c r="H17" s="45">
        <f ca="1">SUMPRODUCT((Tablo[Mois]=$A17)*(ISNUMBER(Tablo[JOUR])),(OFFSET(Tablo[JOUR],0,H$1)))</f>
        <v>0</v>
      </c>
      <c r="I17" s="45">
        <f ca="1">SUMPRODUCT((Tablo[Mois]=$A17)*(ISNUMBER(Tablo[JOUR])),(OFFSET(Tablo[JOUR],0,I$1)))</f>
        <v>0</v>
      </c>
      <c r="J17" s="45">
        <f ca="1">SUMPRODUCT((Tablo[Mois]=$A17)*(ISNUMBER(Tablo[JOUR])),(OFFSET(Tablo[JOUR],0,J$1)))</f>
        <v>0</v>
      </c>
      <c r="K17" s="45">
        <f ca="1">SUMPRODUCT((Tablo[Mois]=$A17)*(ISNUMBER(Tablo[JOUR])),(OFFSET(Tablo[JOUR],0,K$1)))</f>
        <v>0</v>
      </c>
      <c r="L17" s="45">
        <f ca="1">SUMPRODUCT((Tablo[Mois]=$A17)*(ISNUMBER(Tablo[JOUR])),(OFFSET(Tablo[JOUR],0,L$1)))</f>
        <v>0</v>
      </c>
      <c r="M17" s="45">
        <f ca="1">SUMPRODUCT((Tablo[Mois]=$A17)*(ISNUMBER(Tablo[JOUR])),(OFFSET(Tablo[JOUR],0,M$1)))</f>
        <v>0</v>
      </c>
      <c r="N17" s="45">
        <f ca="1">SUMPRODUCT((Tablo[Mois]=$A17)*(ISNUMBER(Tablo[JOUR])),(OFFSET(Tablo[JOUR],0,N$1)))</f>
        <v>0</v>
      </c>
      <c r="O17" s="45">
        <f ca="1">SUMPRODUCT((Tablo[Mois]=$A17)*(ISNUMBER(Tablo[JOUR])),(OFFSET(Tablo[JOUR],0,O$1)))</f>
        <v>0</v>
      </c>
      <c r="P17" s="45">
        <f ca="1">SUMPRODUCT((Tablo[Mois]=$A17)*(ISNUMBER(Tablo[JOUR])),(OFFSET(Tablo[JOUR],0,P$1)))</f>
        <v>0</v>
      </c>
      <c r="Q17" s="45">
        <f ca="1">SUMPRODUCT((Tablo[Mois]=$A17)*(ISNUMBER(Tablo[JOUR])),(OFFSET(Tablo[JOUR],0,Q$1)))</f>
        <v>0</v>
      </c>
      <c r="R17" s="45">
        <f ca="1">SUMPRODUCT((Tablo[Mois]=$A17)*(ISNUMBER(Tablo[JOUR])),(OFFSET(Tablo[JOUR],0,R$1)))</f>
        <v>0</v>
      </c>
    </row>
    <row r="18" spans="1:18" ht="13" x14ac:dyDescent="0.3">
      <c r="A18" s="43"/>
      <c r="B18" s="38" t="s">
        <v>19</v>
      </c>
      <c r="C18" s="38" t="s">
        <v>42</v>
      </c>
      <c r="D18" s="46">
        <f ca="1">SUMPRODUCT((Tablo[Mois]=$A17)*(Tablo[JOUR]="HEURES SUP"),(OFFSET(Tablo[JOUR],0,D$1)))</f>
        <v>0</v>
      </c>
      <c r="E18" s="46">
        <f ca="1">SUMPRODUCT((Tablo[Mois]=$A17)*(Tablo[JOUR]="HEURES SUP"),(OFFSET(Tablo[JOUR],0,E$1)))</f>
        <v>0</v>
      </c>
      <c r="F18" s="46">
        <f ca="1">SUMPRODUCT((Tablo[Mois]=$A17)*(Tablo[JOUR]="HEURES SUP"),(OFFSET(Tablo[JOUR],0,F$1)))</f>
        <v>0</v>
      </c>
      <c r="G18" s="46">
        <f ca="1">SUMPRODUCT((Tablo[Mois]=$A17)*(Tablo[JOUR]="HEURES SUP"),(OFFSET(Tablo[JOUR],0,G$1)))</f>
        <v>0</v>
      </c>
      <c r="H18" s="46">
        <f ca="1">SUMPRODUCT((Tablo[Mois]=$A17)*(Tablo[JOUR]="HEURES SUP"),(OFFSET(Tablo[JOUR],0,H$1)))</f>
        <v>0</v>
      </c>
      <c r="I18" s="46">
        <f ca="1">SUMPRODUCT((Tablo[Mois]=$A17)*(Tablo[JOUR]="HEURES SUP"),(OFFSET(Tablo[JOUR],0,I$1)))</f>
        <v>0</v>
      </c>
      <c r="J18" s="46">
        <f ca="1">SUMPRODUCT((Tablo[Mois]=$A17)*(Tablo[JOUR]="HEURES SUP"),(OFFSET(Tablo[JOUR],0,J$1)))</f>
        <v>0</v>
      </c>
      <c r="K18" s="46">
        <f ca="1">SUMPRODUCT((Tablo[Mois]=$A17)*(Tablo[JOUR]="HEURES SUP"),(OFFSET(Tablo[JOUR],0,K$1)))</f>
        <v>0</v>
      </c>
      <c r="L18" s="46">
        <f ca="1">SUMPRODUCT((Tablo[Mois]=$A17)*(Tablo[JOUR]="HEURES SUP"),(OFFSET(Tablo[JOUR],0,L$1)))</f>
        <v>0</v>
      </c>
      <c r="M18" s="46">
        <f ca="1">SUMPRODUCT((Tablo[Mois]=$A17)*(Tablo[JOUR]="HEURES SUP"),(OFFSET(Tablo[JOUR],0,M$1)))</f>
        <v>0</v>
      </c>
      <c r="N18" s="46">
        <f ca="1">SUMPRODUCT((Tablo[Mois]=$A17)*(Tablo[JOUR]="HEURES SUP"),(OFFSET(Tablo[JOUR],0,N$1)))</f>
        <v>0</v>
      </c>
      <c r="O18" s="46">
        <f ca="1">SUMPRODUCT((Tablo[Mois]=$A17)*(Tablo[JOUR]="HEURES SUP"),(OFFSET(Tablo[JOUR],0,O$1)))</f>
        <v>0</v>
      </c>
      <c r="P18" s="46">
        <f ca="1">SUMPRODUCT((Tablo[Mois]=$A17)*(Tablo[JOUR]="HEURES SUP"),(OFFSET(Tablo[JOUR],0,P$1)))</f>
        <v>0</v>
      </c>
      <c r="Q18" s="46">
        <f ca="1">SUMPRODUCT((Tablo[Mois]=$A17)*(Tablo[JOUR]="HEURES SUP"),(OFFSET(Tablo[JOUR],0,Q$1)))</f>
        <v>0</v>
      </c>
      <c r="R18" s="46">
        <f ca="1">SUMPRODUCT((Tablo[Mois]=$A17)*(Tablo[JOUR]="HEURES SUP"),(OFFSET(Tablo[JOUR],0,R$1)))</f>
        <v>0</v>
      </c>
    </row>
    <row r="19" spans="1:18" s="52" customFormat="1" x14ac:dyDescent="0.25">
      <c r="A19" s="51"/>
      <c r="B19" s="52" t="s">
        <v>44</v>
      </c>
      <c r="C19" s="53" t="s">
        <v>43</v>
      </c>
      <c r="D19" s="52">
        <f ca="1">SUMPRODUCT((Tablo[Mois]=$A17)*(ISNUMBER(Tablo[JOUR]))*(OFFSET(Tablo[JOUR],0,D$1)&lt;7)*(OFFSET(Tablo[JOUR],0,D$1)&lt;&gt;""))</f>
        <v>0</v>
      </c>
      <c r="E19" s="52">
        <f ca="1">SUMPRODUCT((Tablo[Mois]=$A17)*(ISNUMBER(Tablo[JOUR]))*(OFFSET(Tablo[JOUR],0,E$1)&lt;7)*(OFFSET(Tablo[JOUR],0,E$1)&lt;&gt;""))</f>
        <v>0</v>
      </c>
      <c r="F19" s="52">
        <f ca="1">SUMPRODUCT((Tablo[Mois]=$A17)*(ISNUMBER(Tablo[JOUR]))*(OFFSET(Tablo[JOUR],0,F$1)&lt;7)*(OFFSET(Tablo[JOUR],0,F$1)&lt;&gt;""))</f>
        <v>0</v>
      </c>
      <c r="G19" s="52">
        <f ca="1">SUMPRODUCT((Tablo[Mois]=$A17)*(ISNUMBER(Tablo[JOUR]))*(OFFSET(Tablo[JOUR],0,G$1)&lt;7)*(OFFSET(Tablo[JOUR],0,G$1)&lt;&gt;""))</f>
        <v>0</v>
      </c>
      <c r="H19" s="52">
        <f ca="1">SUMPRODUCT((Tablo[Mois]=$A17)*(ISNUMBER(Tablo[JOUR]))*(OFFSET(Tablo[JOUR],0,H$1)&lt;7)*(OFFSET(Tablo[JOUR],0,H$1)&lt;&gt;""))</f>
        <v>0</v>
      </c>
      <c r="I19" s="52">
        <f ca="1">SUMPRODUCT((Tablo[Mois]=$A17)*(ISNUMBER(Tablo[JOUR]))*(OFFSET(Tablo[JOUR],0,I$1)&lt;7)*(OFFSET(Tablo[JOUR],0,I$1)&lt;&gt;""))</f>
        <v>0</v>
      </c>
      <c r="J19" s="52">
        <f ca="1">SUMPRODUCT((Tablo[Mois]=$A17)*(ISNUMBER(Tablo[JOUR]))*(OFFSET(Tablo[JOUR],0,J$1)&lt;7)*(OFFSET(Tablo[JOUR],0,J$1)&lt;&gt;""))</f>
        <v>0</v>
      </c>
      <c r="K19" s="52">
        <f ca="1">SUMPRODUCT((Tablo[Mois]=$A17)*(ISNUMBER(Tablo[JOUR]))*(OFFSET(Tablo[JOUR],0,K$1)&lt;7)*(OFFSET(Tablo[JOUR],0,K$1)&lt;&gt;""))</f>
        <v>0</v>
      </c>
      <c r="L19" s="52">
        <f ca="1">SUMPRODUCT((Tablo[Mois]=$A17)*(ISNUMBER(Tablo[JOUR]))*(OFFSET(Tablo[JOUR],0,L$1)&lt;7)*(OFFSET(Tablo[JOUR],0,L$1)&lt;&gt;""))</f>
        <v>0</v>
      </c>
      <c r="M19" s="52">
        <f ca="1">SUMPRODUCT((Tablo[Mois]=$A17)*(ISNUMBER(Tablo[JOUR]))*(OFFSET(Tablo[JOUR],0,M$1)&lt;7)*(OFFSET(Tablo[JOUR],0,M$1)&lt;&gt;""))</f>
        <v>0</v>
      </c>
      <c r="N19" s="52">
        <f ca="1">SUMPRODUCT((Tablo[Mois]=$A17)*(ISNUMBER(Tablo[JOUR]))*(OFFSET(Tablo[JOUR],0,N$1)&lt;7)*(OFFSET(Tablo[JOUR],0,N$1)&lt;&gt;""))</f>
        <v>0</v>
      </c>
      <c r="O19" s="52">
        <f ca="1">SUMPRODUCT((Tablo[Mois]=$A17)*(ISNUMBER(Tablo[JOUR]))*(OFFSET(Tablo[JOUR],0,O$1)&lt;7)*(OFFSET(Tablo[JOUR],0,O$1)&lt;&gt;""))</f>
        <v>0</v>
      </c>
      <c r="P19" s="52">
        <f ca="1">SUMPRODUCT((Tablo[Mois]=$A17)*(ISNUMBER(Tablo[JOUR]))*(OFFSET(Tablo[JOUR],0,P$1)&lt;7)*(OFFSET(Tablo[JOUR],0,P$1)&lt;&gt;""))</f>
        <v>0</v>
      </c>
      <c r="Q19" s="52">
        <f ca="1">SUMPRODUCT((Tablo[Mois]=$A17)*(ISNUMBER(Tablo[JOUR]))*(OFFSET(Tablo[JOUR],0,Q$1)&lt;7)*(OFFSET(Tablo[JOUR],0,Q$1)&lt;&gt;""))</f>
        <v>0</v>
      </c>
      <c r="R19" s="52">
        <f ca="1">SUMPRODUCT((Tablo[Mois]=$A17)*(ISNUMBER(Tablo[JOUR]))*(OFFSET(Tablo[JOUR],0,R$1)&lt;7)*(OFFSET(Tablo[JOUR],0,R$1)&lt;&gt;""))</f>
        <v>0</v>
      </c>
    </row>
    <row r="20" spans="1:18" x14ac:dyDescent="0.25">
      <c r="A20" s="43"/>
      <c r="B20" s="40" t="s">
        <v>20</v>
      </c>
      <c r="C20" s="38" t="s">
        <v>43</v>
      </c>
      <c r="D20" s="38">
        <f>SUMPRODUCT((Tablo[Mois]=$A17)*(COUNTIF(JF,Tablo[JOUR])))</f>
        <v>0</v>
      </c>
      <c r="E20" s="38">
        <f>SUMPRODUCT((Tablo[Mois]=$A17)*(COUNTIF(JF,Tablo[JOUR])))</f>
        <v>0</v>
      </c>
      <c r="F20" s="38">
        <f>SUMPRODUCT((Tablo[Mois]=$A17)*(COUNTIF(JF,Tablo[JOUR])))</f>
        <v>0</v>
      </c>
      <c r="G20" s="38">
        <f>SUMPRODUCT((Tablo[Mois]=$A17)*(COUNTIF(JF,Tablo[JOUR])))</f>
        <v>0</v>
      </c>
      <c r="H20" s="38">
        <f>SUMPRODUCT((Tablo[Mois]=$A17)*(COUNTIF(JF,Tablo[JOUR])))</f>
        <v>0</v>
      </c>
      <c r="I20" s="38">
        <f>SUMPRODUCT((Tablo[Mois]=$A17)*(COUNTIF(JF,Tablo[JOUR])))</f>
        <v>0</v>
      </c>
      <c r="J20" s="38">
        <f>SUMPRODUCT((Tablo[Mois]=$A17)*(COUNTIF(JF,Tablo[JOUR])))</f>
        <v>0</v>
      </c>
      <c r="K20" s="38">
        <f>SUMPRODUCT((Tablo[Mois]=$A17)*(COUNTIF(JF,Tablo[JOUR])))</f>
        <v>0</v>
      </c>
      <c r="L20" s="38">
        <f>SUMPRODUCT((Tablo[Mois]=$A17)*(COUNTIF(JF,Tablo[JOUR])))</f>
        <v>0</v>
      </c>
      <c r="M20" s="38">
        <f>SUMPRODUCT((Tablo[Mois]=$A17)*(COUNTIF(JF,Tablo[JOUR])))</f>
        <v>0</v>
      </c>
      <c r="N20" s="38">
        <f>SUMPRODUCT((Tablo[Mois]=$A17)*(COUNTIF(JF,Tablo[JOUR])))</f>
        <v>0</v>
      </c>
      <c r="O20" s="38">
        <f>SUMPRODUCT((Tablo[Mois]=$A17)*(COUNTIF(JF,Tablo[JOUR])))</f>
        <v>0</v>
      </c>
      <c r="P20" s="38">
        <f>SUMPRODUCT((Tablo[Mois]=$A17)*(COUNTIF(JF,Tablo[JOUR])))</f>
        <v>0</v>
      </c>
      <c r="Q20" s="38">
        <f>SUMPRODUCT((Tablo[Mois]=$A17)*(COUNTIF(JF,Tablo[JOUR])))</f>
        <v>0</v>
      </c>
      <c r="R20" s="38">
        <f>SUMPRODUCT((Tablo[Mois]=$A17)*(COUNTIF(JF,Tablo[JOUR])))</f>
        <v>0</v>
      </c>
    </row>
    <row r="21" spans="1:18" x14ac:dyDescent="0.25">
      <c r="A21" s="43"/>
      <c r="B21" s="41" t="s">
        <v>39</v>
      </c>
      <c r="C21" s="38" t="s">
        <v>43</v>
      </c>
      <c r="D21" s="38">
        <f ca="1">SUMPRODUCT((Tablo[Mois]=$A17)*(OFFSET(Tablo[JOUR],0,D$1)=$B21))</f>
        <v>0</v>
      </c>
      <c r="E21" s="38">
        <f ca="1">SUMPRODUCT((Tablo[Mois]=$A17)*(OFFSET(Tablo[JOUR],0,E$1)=$B21))</f>
        <v>0</v>
      </c>
      <c r="F21" s="38">
        <f ca="1">SUMPRODUCT((Tablo[Mois]=$A17)*(OFFSET(Tablo[JOUR],0,F$1)=$B21))</f>
        <v>0</v>
      </c>
      <c r="G21" s="38">
        <f ca="1">SUMPRODUCT((Tablo[Mois]=$A17)*(OFFSET(Tablo[JOUR],0,G$1)=$B21))</f>
        <v>0</v>
      </c>
      <c r="H21" s="38">
        <f ca="1">SUMPRODUCT((Tablo[Mois]=$A17)*(OFFSET(Tablo[JOUR],0,H$1)=$B21))</f>
        <v>0</v>
      </c>
      <c r="I21" s="38">
        <f ca="1">SUMPRODUCT((Tablo[Mois]=$A17)*(OFFSET(Tablo[JOUR],0,I$1)=$B21))</f>
        <v>0</v>
      </c>
      <c r="J21" s="38">
        <f ca="1">SUMPRODUCT((Tablo[Mois]=$A17)*(OFFSET(Tablo[JOUR],0,J$1)=$B21))</f>
        <v>0</v>
      </c>
      <c r="K21" s="38">
        <f ca="1">SUMPRODUCT((Tablo[Mois]=$A17)*(OFFSET(Tablo[JOUR],0,K$1)=$B21))</f>
        <v>0</v>
      </c>
      <c r="L21" s="38">
        <f ca="1">SUMPRODUCT((Tablo[Mois]=$A17)*(OFFSET(Tablo[JOUR],0,L$1)=$B21))</f>
        <v>0</v>
      </c>
      <c r="M21" s="38">
        <f ca="1">SUMPRODUCT((Tablo[Mois]=$A17)*(OFFSET(Tablo[JOUR],0,M$1)=$B21))</f>
        <v>0</v>
      </c>
      <c r="N21" s="38">
        <f ca="1">SUMPRODUCT((Tablo[Mois]=$A17)*(OFFSET(Tablo[JOUR],0,N$1)=$B21))</f>
        <v>0</v>
      </c>
      <c r="O21" s="38">
        <f ca="1">SUMPRODUCT((Tablo[Mois]=$A17)*(OFFSET(Tablo[JOUR],0,O$1)=$B21))</f>
        <v>0</v>
      </c>
      <c r="P21" s="38">
        <f ca="1">SUMPRODUCT((Tablo[Mois]=$A17)*(OFFSET(Tablo[JOUR],0,P$1)=$B21))</f>
        <v>0</v>
      </c>
      <c r="Q21" s="38">
        <f ca="1">SUMPRODUCT((Tablo[Mois]=$A17)*(OFFSET(Tablo[JOUR],0,Q$1)=$B21))</f>
        <v>0</v>
      </c>
      <c r="R21" s="38">
        <f ca="1">SUMPRODUCT((Tablo[Mois]=$A17)*(OFFSET(Tablo[JOUR],0,R$1)=$B21))</f>
        <v>0</v>
      </c>
    </row>
    <row r="22" spans="1:18" x14ac:dyDescent="0.25">
      <c r="A22" s="43"/>
      <c r="B22" s="42" t="s">
        <v>38</v>
      </c>
      <c r="C22" s="38" t="s">
        <v>43</v>
      </c>
      <c r="D22" s="38">
        <f ca="1">SUMPRODUCT((Tablo[Mois]=$A17)*(OFFSET(Tablo[JOUR],0,D$1)=$B22))</f>
        <v>0</v>
      </c>
      <c r="E22" s="38">
        <f ca="1">SUMPRODUCT((Tablo[Mois]=$A17)*(OFFSET(Tablo[JOUR],0,E$1)=$B22))</f>
        <v>0</v>
      </c>
      <c r="F22" s="38">
        <f ca="1">SUMPRODUCT((Tablo[Mois]=$A17)*(OFFSET(Tablo[JOUR],0,F$1)=$B22))</f>
        <v>0</v>
      </c>
      <c r="G22" s="38">
        <f ca="1">SUMPRODUCT((Tablo[Mois]=$A17)*(OFFSET(Tablo[JOUR],0,G$1)=$B22))</f>
        <v>0</v>
      </c>
      <c r="H22" s="38">
        <f ca="1">SUMPRODUCT((Tablo[Mois]=$A17)*(OFFSET(Tablo[JOUR],0,H$1)=$B22))</f>
        <v>0</v>
      </c>
      <c r="I22" s="38">
        <f ca="1">SUMPRODUCT((Tablo[Mois]=$A17)*(OFFSET(Tablo[JOUR],0,I$1)=$B22))</f>
        <v>0</v>
      </c>
      <c r="J22" s="38">
        <f ca="1">SUMPRODUCT((Tablo[Mois]=$A17)*(OFFSET(Tablo[JOUR],0,J$1)=$B22))</f>
        <v>0</v>
      </c>
      <c r="K22" s="38">
        <f ca="1">SUMPRODUCT((Tablo[Mois]=$A17)*(OFFSET(Tablo[JOUR],0,K$1)=$B22))</f>
        <v>0</v>
      </c>
      <c r="L22" s="38">
        <f ca="1">SUMPRODUCT((Tablo[Mois]=$A17)*(OFFSET(Tablo[JOUR],0,L$1)=$B22))</f>
        <v>0</v>
      </c>
      <c r="M22" s="38">
        <f ca="1">SUMPRODUCT((Tablo[Mois]=$A17)*(OFFSET(Tablo[JOUR],0,M$1)=$B22))</f>
        <v>0</v>
      </c>
      <c r="N22" s="38">
        <f ca="1">SUMPRODUCT((Tablo[Mois]=$A17)*(OFFSET(Tablo[JOUR],0,N$1)=$B22))</f>
        <v>0</v>
      </c>
      <c r="O22" s="38">
        <f ca="1">SUMPRODUCT((Tablo[Mois]=$A17)*(OFFSET(Tablo[JOUR],0,O$1)=$B22))</f>
        <v>0</v>
      </c>
      <c r="P22" s="38">
        <f ca="1">SUMPRODUCT((Tablo[Mois]=$A17)*(OFFSET(Tablo[JOUR],0,P$1)=$B22))</f>
        <v>0</v>
      </c>
      <c r="Q22" s="38">
        <f ca="1">SUMPRODUCT((Tablo[Mois]=$A17)*(OFFSET(Tablo[JOUR],0,Q$1)=$B22))</f>
        <v>0</v>
      </c>
      <c r="R22" s="38">
        <f ca="1">SUMPRODUCT((Tablo[Mois]=$A17)*(OFFSET(Tablo[JOUR],0,R$1)=$B22))</f>
        <v>0</v>
      </c>
    </row>
    <row r="23" spans="1:18" s="36" customFormat="1" ht="13" thickBot="1" x14ac:dyDescent="0.3">
      <c r="A23" s="35"/>
      <c r="B23" s="44" t="s">
        <v>37</v>
      </c>
      <c r="C23" s="36" t="s">
        <v>43</v>
      </c>
      <c r="D23" s="36">
        <f ca="1">SUMPRODUCT((Tablo[Mois]=$A17)*(OFFSET(Tablo[JOUR],0,D$1)=$B23))</f>
        <v>0</v>
      </c>
      <c r="E23" s="36">
        <f ca="1">SUMPRODUCT((Tablo[Mois]=$A17)*(OFFSET(Tablo[JOUR],0,E$1)=$B23))</f>
        <v>0</v>
      </c>
      <c r="F23" s="36">
        <f ca="1">SUMPRODUCT((Tablo[Mois]=$A17)*(OFFSET(Tablo[JOUR],0,F$1)=$B23))</f>
        <v>0</v>
      </c>
      <c r="G23" s="36">
        <f ca="1">SUMPRODUCT((Tablo[Mois]=$A17)*(OFFSET(Tablo[JOUR],0,G$1)=$B23))</f>
        <v>0</v>
      </c>
      <c r="H23" s="36">
        <f ca="1">SUMPRODUCT((Tablo[Mois]=$A17)*(OFFSET(Tablo[JOUR],0,H$1)=$B23))</f>
        <v>0</v>
      </c>
      <c r="I23" s="36">
        <f ca="1">SUMPRODUCT((Tablo[Mois]=$A17)*(OFFSET(Tablo[JOUR],0,I$1)=$B23))</f>
        <v>0</v>
      </c>
      <c r="J23" s="36">
        <f ca="1">SUMPRODUCT((Tablo[Mois]=$A17)*(OFFSET(Tablo[JOUR],0,J$1)=$B23))</f>
        <v>0</v>
      </c>
      <c r="K23" s="36">
        <f ca="1">SUMPRODUCT((Tablo[Mois]=$A17)*(OFFSET(Tablo[JOUR],0,K$1)=$B23))</f>
        <v>0</v>
      </c>
      <c r="L23" s="36">
        <f ca="1">SUMPRODUCT((Tablo[Mois]=$A17)*(OFFSET(Tablo[JOUR],0,L$1)=$B23))</f>
        <v>0</v>
      </c>
      <c r="M23" s="36">
        <f ca="1">SUMPRODUCT((Tablo[Mois]=$A17)*(OFFSET(Tablo[JOUR],0,M$1)=$B23))</f>
        <v>0</v>
      </c>
      <c r="N23" s="36">
        <f ca="1">SUMPRODUCT((Tablo[Mois]=$A17)*(OFFSET(Tablo[JOUR],0,N$1)=$B23))</f>
        <v>0</v>
      </c>
      <c r="O23" s="36">
        <f ca="1">SUMPRODUCT((Tablo[Mois]=$A17)*(OFFSET(Tablo[JOUR],0,O$1)=$B23))</f>
        <v>0</v>
      </c>
      <c r="P23" s="36">
        <f ca="1">SUMPRODUCT((Tablo[Mois]=$A17)*(OFFSET(Tablo[JOUR],0,P$1)=$B23))</f>
        <v>0</v>
      </c>
      <c r="Q23" s="36">
        <f ca="1">SUMPRODUCT((Tablo[Mois]=$A17)*(OFFSET(Tablo[JOUR],0,Q$1)=$B23))</f>
        <v>0</v>
      </c>
      <c r="R23" s="36">
        <f ca="1">SUMPRODUCT((Tablo[Mois]=$A17)*(OFFSET(Tablo[JOUR],0,R$1)=$B23))</f>
        <v>0</v>
      </c>
    </row>
    <row r="24" spans="1:18" s="34" customFormat="1" ht="13" x14ac:dyDescent="0.3">
      <c r="A24" s="37">
        <f>EOMONTH(A17+1,0)</f>
        <v>42855</v>
      </c>
      <c r="B24" s="34" t="s">
        <v>18</v>
      </c>
      <c r="C24" s="34" t="s">
        <v>42</v>
      </c>
      <c r="D24" s="45">
        <f ca="1">SUMPRODUCT((Tablo[Mois]=$A24)*(ISNUMBER(Tablo[JOUR])),(OFFSET(Tablo[JOUR],0,D$1)))</f>
        <v>0</v>
      </c>
      <c r="E24" s="45">
        <f ca="1">SUMPRODUCT((Tablo[Mois]=$A24)*(ISNUMBER(Tablo[JOUR])),(OFFSET(Tablo[JOUR],0,E$1)))</f>
        <v>0</v>
      </c>
      <c r="F24" s="45">
        <f ca="1">SUMPRODUCT((Tablo[Mois]=$A24)*(ISNUMBER(Tablo[JOUR])),(OFFSET(Tablo[JOUR],0,F$1)))</f>
        <v>0</v>
      </c>
      <c r="G24" s="45">
        <f ca="1">SUMPRODUCT((Tablo[Mois]=$A24)*(ISNUMBER(Tablo[JOUR])),(OFFSET(Tablo[JOUR],0,G$1)))</f>
        <v>0</v>
      </c>
      <c r="H24" s="45">
        <f ca="1">SUMPRODUCT((Tablo[Mois]=$A24)*(ISNUMBER(Tablo[JOUR])),(OFFSET(Tablo[JOUR],0,H$1)))</f>
        <v>0</v>
      </c>
      <c r="I24" s="45">
        <f ca="1">SUMPRODUCT((Tablo[Mois]=$A24)*(ISNUMBER(Tablo[JOUR])),(OFFSET(Tablo[JOUR],0,I$1)))</f>
        <v>0</v>
      </c>
      <c r="J24" s="45">
        <f ca="1">SUMPRODUCT((Tablo[Mois]=$A24)*(ISNUMBER(Tablo[JOUR])),(OFFSET(Tablo[JOUR],0,J$1)))</f>
        <v>0</v>
      </c>
      <c r="K24" s="45">
        <f ca="1">SUMPRODUCT((Tablo[Mois]=$A24)*(ISNUMBER(Tablo[JOUR])),(OFFSET(Tablo[JOUR],0,K$1)))</f>
        <v>0</v>
      </c>
      <c r="L24" s="45">
        <f ca="1">SUMPRODUCT((Tablo[Mois]=$A24)*(ISNUMBER(Tablo[JOUR])),(OFFSET(Tablo[JOUR],0,L$1)))</f>
        <v>0</v>
      </c>
      <c r="M24" s="45">
        <f ca="1">SUMPRODUCT((Tablo[Mois]=$A24)*(ISNUMBER(Tablo[JOUR])),(OFFSET(Tablo[JOUR],0,M$1)))</f>
        <v>0</v>
      </c>
      <c r="N24" s="45">
        <f ca="1">SUMPRODUCT((Tablo[Mois]=$A24)*(ISNUMBER(Tablo[JOUR])),(OFFSET(Tablo[JOUR],0,N$1)))</f>
        <v>0</v>
      </c>
      <c r="O24" s="45">
        <f ca="1">SUMPRODUCT((Tablo[Mois]=$A24)*(ISNUMBER(Tablo[JOUR])),(OFFSET(Tablo[JOUR],0,O$1)))</f>
        <v>0</v>
      </c>
      <c r="P24" s="45">
        <f ca="1">SUMPRODUCT((Tablo[Mois]=$A24)*(ISNUMBER(Tablo[JOUR])),(OFFSET(Tablo[JOUR],0,P$1)))</f>
        <v>0</v>
      </c>
      <c r="Q24" s="45">
        <f ca="1">SUMPRODUCT((Tablo[Mois]=$A24)*(ISNUMBER(Tablo[JOUR])),(OFFSET(Tablo[JOUR],0,Q$1)))</f>
        <v>0</v>
      </c>
      <c r="R24" s="45">
        <f ca="1">SUMPRODUCT((Tablo[Mois]=$A24)*(ISNUMBER(Tablo[JOUR])),(OFFSET(Tablo[JOUR],0,R$1)))</f>
        <v>0</v>
      </c>
    </row>
    <row r="25" spans="1:18" ht="13" x14ac:dyDescent="0.3">
      <c r="A25" s="43"/>
      <c r="B25" s="38" t="s">
        <v>19</v>
      </c>
      <c r="C25" s="38" t="s">
        <v>42</v>
      </c>
      <c r="D25" s="46">
        <f ca="1">SUMPRODUCT((Tablo[Mois]=$A24)*(Tablo[JOUR]="HEURES SUP"),(OFFSET(Tablo[JOUR],0,D$1)))</f>
        <v>0</v>
      </c>
      <c r="E25" s="46">
        <f ca="1">SUMPRODUCT((Tablo[Mois]=$A24)*(Tablo[JOUR]="HEURES SUP"),(OFFSET(Tablo[JOUR],0,E$1)))</f>
        <v>0</v>
      </c>
      <c r="F25" s="46">
        <f ca="1">SUMPRODUCT((Tablo[Mois]=$A24)*(Tablo[JOUR]="HEURES SUP"),(OFFSET(Tablo[JOUR],0,F$1)))</f>
        <v>0</v>
      </c>
      <c r="G25" s="46">
        <f ca="1">SUMPRODUCT((Tablo[Mois]=$A24)*(Tablo[JOUR]="HEURES SUP"),(OFFSET(Tablo[JOUR],0,G$1)))</f>
        <v>0</v>
      </c>
      <c r="H25" s="46">
        <f ca="1">SUMPRODUCT((Tablo[Mois]=$A24)*(Tablo[JOUR]="HEURES SUP"),(OFFSET(Tablo[JOUR],0,H$1)))</f>
        <v>0</v>
      </c>
      <c r="I25" s="46">
        <f ca="1">SUMPRODUCT((Tablo[Mois]=$A24)*(Tablo[JOUR]="HEURES SUP"),(OFFSET(Tablo[JOUR],0,I$1)))</f>
        <v>0</v>
      </c>
      <c r="J25" s="46">
        <f ca="1">SUMPRODUCT((Tablo[Mois]=$A24)*(Tablo[JOUR]="HEURES SUP"),(OFFSET(Tablo[JOUR],0,J$1)))</f>
        <v>0</v>
      </c>
      <c r="K25" s="46">
        <f ca="1">SUMPRODUCT((Tablo[Mois]=$A24)*(Tablo[JOUR]="HEURES SUP"),(OFFSET(Tablo[JOUR],0,K$1)))</f>
        <v>0</v>
      </c>
      <c r="L25" s="46">
        <f ca="1">SUMPRODUCT((Tablo[Mois]=$A24)*(Tablo[JOUR]="HEURES SUP"),(OFFSET(Tablo[JOUR],0,L$1)))</f>
        <v>0</v>
      </c>
      <c r="M25" s="46">
        <f ca="1">SUMPRODUCT((Tablo[Mois]=$A24)*(Tablo[JOUR]="HEURES SUP"),(OFFSET(Tablo[JOUR],0,M$1)))</f>
        <v>0</v>
      </c>
      <c r="N25" s="46">
        <f ca="1">SUMPRODUCT((Tablo[Mois]=$A24)*(Tablo[JOUR]="HEURES SUP"),(OFFSET(Tablo[JOUR],0,N$1)))</f>
        <v>0</v>
      </c>
      <c r="O25" s="46">
        <f ca="1">SUMPRODUCT((Tablo[Mois]=$A24)*(Tablo[JOUR]="HEURES SUP"),(OFFSET(Tablo[JOUR],0,O$1)))</f>
        <v>0</v>
      </c>
      <c r="P25" s="46">
        <f ca="1">SUMPRODUCT((Tablo[Mois]=$A24)*(Tablo[JOUR]="HEURES SUP"),(OFFSET(Tablo[JOUR],0,P$1)))</f>
        <v>0</v>
      </c>
      <c r="Q25" s="46">
        <f ca="1">SUMPRODUCT((Tablo[Mois]=$A24)*(Tablo[JOUR]="HEURES SUP"),(OFFSET(Tablo[JOUR],0,Q$1)))</f>
        <v>0</v>
      </c>
      <c r="R25" s="46">
        <f ca="1">SUMPRODUCT((Tablo[Mois]=$A24)*(Tablo[JOUR]="HEURES SUP"),(OFFSET(Tablo[JOUR],0,R$1)))</f>
        <v>0</v>
      </c>
    </row>
    <row r="26" spans="1:18" s="52" customFormat="1" x14ac:dyDescent="0.25">
      <c r="A26" s="51"/>
      <c r="B26" s="52" t="s">
        <v>44</v>
      </c>
      <c r="C26" s="53" t="s">
        <v>43</v>
      </c>
      <c r="D26" s="52">
        <f ca="1">SUMPRODUCT((Tablo[Mois]=$A24)*(ISNUMBER(Tablo[JOUR]))*(OFFSET(Tablo[JOUR],0,D$1)&lt;7)*(OFFSET(Tablo[JOUR],0,D$1)&lt;&gt;""))</f>
        <v>0</v>
      </c>
      <c r="E26" s="52">
        <f ca="1">SUMPRODUCT((Tablo[Mois]=$A24)*(ISNUMBER(Tablo[JOUR]))*(OFFSET(Tablo[JOUR],0,E$1)&lt;7)*(OFFSET(Tablo[JOUR],0,E$1)&lt;&gt;""))</f>
        <v>0</v>
      </c>
      <c r="F26" s="52">
        <f ca="1">SUMPRODUCT((Tablo[Mois]=$A24)*(ISNUMBER(Tablo[JOUR]))*(OFFSET(Tablo[JOUR],0,F$1)&lt;7)*(OFFSET(Tablo[JOUR],0,F$1)&lt;&gt;""))</f>
        <v>0</v>
      </c>
      <c r="G26" s="52">
        <f ca="1">SUMPRODUCT((Tablo[Mois]=$A24)*(ISNUMBER(Tablo[JOUR]))*(OFFSET(Tablo[JOUR],0,G$1)&lt;7)*(OFFSET(Tablo[JOUR],0,G$1)&lt;&gt;""))</f>
        <v>0</v>
      </c>
      <c r="H26" s="52">
        <f ca="1">SUMPRODUCT((Tablo[Mois]=$A24)*(ISNUMBER(Tablo[JOUR]))*(OFFSET(Tablo[JOUR],0,H$1)&lt;7)*(OFFSET(Tablo[JOUR],0,H$1)&lt;&gt;""))</f>
        <v>0</v>
      </c>
      <c r="I26" s="52">
        <f ca="1">SUMPRODUCT((Tablo[Mois]=$A24)*(ISNUMBER(Tablo[JOUR]))*(OFFSET(Tablo[JOUR],0,I$1)&lt;7)*(OFFSET(Tablo[JOUR],0,I$1)&lt;&gt;""))</f>
        <v>0</v>
      </c>
      <c r="J26" s="52">
        <f ca="1">SUMPRODUCT((Tablo[Mois]=$A24)*(ISNUMBER(Tablo[JOUR]))*(OFFSET(Tablo[JOUR],0,J$1)&lt;7)*(OFFSET(Tablo[JOUR],0,J$1)&lt;&gt;""))</f>
        <v>0</v>
      </c>
      <c r="K26" s="52">
        <f ca="1">SUMPRODUCT((Tablo[Mois]=$A24)*(ISNUMBER(Tablo[JOUR]))*(OFFSET(Tablo[JOUR],0,K$1)&lt;7)*(OFFSET(Tablo[JOUR],0,K$1)&lt;&gt;""))</f>
        <v>0</v>
      </c>
      <c r="L26" s="52">
        <f ca="1">SUMPRODUCT((Tablo[Mois]=$A24)*(ISNUMBER(Tablo[JOUR]))*(OFFSET(Tablo[JOUR],0,L$1)&lt;7)*(OFFSET(Tablo[JOUR],0,L$1)&lt;&gt;""))</f>
        <v>0</v>
      </c>
      <c r="M26" s="52">
        <f ca="1">SUMPRODUCT((Tablo[Mois]=$A24)*(ISNUMBER(Tablo[JOUR]))*(OFFSET(Tablo[JOUR],0,M$1)&lt;7)*(OFFSET(Tablo[JOUR],0,M$1)&lt;&gt;""))</f>
        <v>0</v>
      </c>
      <c r="N26" s="52">
        <f ca="1">SUMPRODUCT((Tablo[Mois]=$A24)*(ISNUMBER(Tablo[JOUR]))*(OFFSET(Tablo[JOUR],0,N$1)&lt;7)*(OFFSET(Tablo[JOUR],0,N$1)&lt;&gt;""))</f>
        <v>0</v>
      </c>
      <c r="O26" s="52">
        <f ca="1">SUMPRODUCT((Tablo[Mois]=$A24)*(ISNUMBER(Tablo[JOUR]))*(OFFSET(Tablo[JOUR],0,O$1)&lt;7)*(OFFSET(Tablo[JOUR],0,O$1)&lt;&gt;""))</f>
        <v>0</v>
      </c>
      <c r="P26" s="52">
        <f ca="1">SUMPRODUCT((Tablo[Mois]=$A24)*(ISNUMBER(Tablo[JOUR]))*(OFFSET(Tablo[JOUR],0,P$1)&lt;7)*(OFFSET(Tablo[JOUR],0,P$1)&lt;&gt;""))</f>
        <v>0</v>
      </c>
      <c r="Q26" s="52">
        <f ca="1">SUMPRODUCT((Tablo[Mois]=$A24)*(ISNUMBER(Tablo[JOUR]))*(OFFSET(Tablo[JOUR],0,Q$1)&lt;7)*(OFFSET(Tablo[JOUR],0,Q$1)&lt;&gt;""))</f>
        <v>0</v>
      </c>
      <c r="R26" s="52">
        <f ca="1">SUMPRODUCT((Tablo[Mois]=$A24)*(ISNUMBER(Tablo[JOUR]))*(OFFSET(Tablo[JOUR],0,R$1)&lt;7)*(OFFSET(Tablo[JOUR],0,R$1)&lt;&gt;""))</f>
        <v>0</v>
      </c>
    </row>
    <row r="27" spans="1:18" x14ac:dyDescent="0.25">
      <c r="A27" s="43"/>
      <c r="B27" s="40" t="s">
        <v>20</v>
      </c>
      <c r="C27" s="38" t="s">
        <v>43</v>
      </c>
      <c r="D27" s="38">
        <f>SUMPRODUCT((Tablo[Mois]=$A24)*(COUNTIF(JF,Tablo[JOUR])))</f>
        <v>0</v>
      </c>
      <c r="E27" s="38">
        <f>SUMPRODUCT((Tablo[Mois]=$A24)*(COUNTIF(JF,Tablo[JOUR])))</f>
        <v>0</v>
      </c>
      <c r="F27" s="38">
        <f>SUMPRODUCT((Tablo[Mois]=$A24)*(COUNTIF(JF,Tablo[JOUR])))</f>
        <v>0</v>
      </c>
      <c r="G27" s="38">
        <f>SUMPRODUCT((Tablo[Mois]=$A24)*(COUNTIF(JF,Tablo[JOUR])))</f>
        <v>0</v>
      </c>
      <c r="H27" s="38">
        <f>SUMPRODUCT((Tablo[Mois]=$A24)*(COUNTIF(JF,Tablo[JOUR])))</f>
        <v>0</v>
      </c>
      <c r="I27" s="38">
        <f>SUMPRODUCT((Tablo[Mois]=$A24)*(COUNTIF(JF,Tablo[JOUR])))</f>
        <v>0</v>
      </c>
      <c r="J27" s="38">
        <f>SUMPRODUCT((Tablo[Mois]=$A24)*(COUNTIF(JF,Tablo[JOUR])))</f>
        <v>0</v>
      </c>
      <c r="K27" s="38">
        <f>SUMPRODUCT((Tablo[Mois]=$A24)*(COUNTIF(JF,Tablo[JOUR])))</f>
        <v>0</v>
      </c>
      <c r="L27" s="38">
        <f>SUMPRODUCT((Tablo[Mois]=$A24)*(COUNTIF(JF,Tablo[JOUR])))</f>
        <v>0</v>
      </c>
      <c r="M27" s="38">
        <f>SUMPRODUCT((Tablo[Mois]=$A24)*(COUNTIF(JF,Tablo[JOUR])))</f>
        <v>0</v>
      </c>
      <c r="N27" s="38">
        <f>SUMPRODUCT((Tablo[Mois]=$A24)*(COUNTIF(JF,Tablo[JOUR])))</f>
        <v>0</v>
      </c>
      <c r="O27" s="38">
        <f>SUMPRODUCT((Tablo[Mois]=$A24)*(COUNTIF(JF,Tablo[JOUR])))</f>
        <v>0</v>
      </c>
      <c r="P27" s="38">
        <f>SUMPRODUCT((Tablo[Mois]=$A24)*(COUNTIF(JF,Tablo[JOUR])))</f>
        <v>0</v>
      </c>
      <c r="Q27" s="38">
        <f>SUMPRODUCT((Tablo[Mois]=$A24)*(COUNTIF(JF,Tablo[JOUR])))</f>
        <v>0</v>
      </c>
      <c r="R27" s="38">
        <f>SUMPRODUCT((Tablo[Mois]=$A24)*(COUNTIF(JF,Tablo[JOUR])))</f>
        <v>0</v>
      </c>
    </row>
    <row r="28" spans="1:18" x14ac:dyDescent="0.25">
      <c r="A28" s="43"/>
      <c r="B28" s="41" t="s">
        <v>39</v>
      </c>
      <c r="C28" s="38" t="s">
        <v>43</v>
      </c>
      <c r="D28" s="38">
        <f ca="1">SUMPRODUCT((Tablo[Mois]=$A24)*(OFFSET(Tablo[JOUR],0,D$1)=$B28))</f>
        <v>0</v>
      </c>
      <c r="E28" s="38">
        <f ca="1">SUMPRODUCT((Tablo[Mois]=$A24)*(OFFSET(Tablo[JOUR],0,E$1)=$B28))</f>
        <v>0</v>
      </c>
      <c r="F28" s="38">
        <f ca="1">SUMPRODUCT((Tablo[Mois]=$A24)*(OFFSET(Tablo[JOUR],0,F$1)=$B28))</f>
        <v>0</v>
      </c>
      <c r="G28" s="38">
        <f ca="1">SUMPRODUCT((Tablo[Mois]=$A24)*(OFFSET(Tablo[JOUR],0,G$1)=$B28))</f>
        <v>0</v>
      </c>
      <c r="H28" s="38">
        <f ca="1">SUMPRODUCT((Tablo[Mois]=$A24)*(OFFSET(Tablo[JOUR],0,H$1)=$B28))</f>
        <v>0</v>
      </c>
      <c r="I28" s="38">
        <f ca="1">SUMPRODUCT((Tablo[Mois]=$A24)*(OFFSET(Tablo[JOUR],0,I$1)=$B28))</f>
        <v>0</v>
      </c>
      <c r="J28" s="38">
        <f ca="1">SUMPRODUCT((Tablo[Mois]=$A24)*(OFFSET(Tablo[JOUR],0,J$1)=$B28))</f>
        <v>0</v>
      </c>
      <c r="K28" s="38">
        <f ca="1">SUMPRODUCT((Tablo[Mois]=$A24)*(OFFSET(Tablo[JOUR],0,K$1)=$B28))</f>
        <v>0</v>
      </c>
      <c r="L28" s="38">
        <f ca="1">SUMPRODUCT((Tablo[Mois]=$A24)*(OFFSET(Tablo[JOUR],0,L$1)=$B28))</f>
        <v>0</v>
      </c>
      <c r="M28" s="38">
        <f ca="1">SUMPRODUCT((Tablo[Mois]=$A24)*(OFFSET(Tablo[JOUR],0,M$1)=$B28))</f>
        <v>0</v>
      </c>
      <c r="N28" s="38">
        <f ca="1">SUMPRODUCT((Tablo[Mois]=$A24)*(OFFSET(Tablo[JOUR],0,N$1)=$B28))</f>
        <v>0</v>
      </c>
      <c r="O28" s="38">
        <f ca="1">SUMPRODUCT((Tablo[Mois]=$A24)*(OFFSET(Tablo[JOUR],0,O$1)=$B28))</f>
        <v>0</v>
      </c>
      <c r="P28" s="38">
        <f ca="1">SUMPRODUCT((Tablo[Mois]=$A24)*(OFFSET(Tablo[JOUR],0,P$1)=$B28))</f>
        <v>0</v>
      </c>
      <c r="Q28" s="38">
        <f ca="1">SUMPRODUCT((Tablo[Mois]=$A24)*(OFFSET(Tablo[JOUR],0,Q$1)=$B28))</f>
        <v>0</v>
      </c>
      <c r="R28" s="38">
        <f ca="1">SUMPRODUCT((Tablo[Mois]=$A24)*(OFFSET(Tablo[JOUR],0,R$1)=$B28))</f>
        <v>0</v>
      </c>
    </row>
    <row r="29" spans="1:18" x14ac:dyDescent="0.25">
      <c r="A29" s="43"/>
      <c r="B29" s="42" t="s">
        <v>38</v>
      </c>
      <c r="C29" s="38" t="s">
        <v>43</v>
      </c>
      <c r="D29" s="38">
        <f ca="1">SUMPRODUCT((Tablo[Mois]=$A24)*(OFFSET(Tablo[JOUR],0,D$1)=$B29))</f>
        <v>0</v>
      </c>
      <c r="E29" s="38">
        <f ca="1">SUMPRODUCT((Tablo[Mois]=$A24)*(OFFSET(Tablo[JOUR],0,E$1)=$B29))</f>
        <v>0</v>
      </c>
      <c r="F29" s="38">
        <f ca="1">SUMPRODUCT((Tablo[Mois]=$A24)*(OFFSET(Tablo[JOUR],0,F$1)=$B29))</f>
        <v>0</v>
      </c>
      <c r="G29" s="38">
        <f ca="1">SUMPRODUCT((Tablo[Mois]=$A24)*(OFFSET(Tablo[JOUR],0,G$1)=$B29))</f>
        <v>0</v>
      </c>
      <c r="H29" s="38">
        <f ca="1">SUMPRODUCT((Tablo[Mois]=$A24)*(OFFSET(Tablo[JOUR],0,H$1)=$B29))</f>
        <v>0</v>
      </c>
      <c r="I29" s="38">
        <f ca="1">SUMPRODUCT((Tablo[Mois]=$A24)*(OFFSET(Tablo[JOUR],0,I$1)=$B29))</f>
        <v>0</v>
      </c>
      <c r="J29" s="38">
        <f ca="1">SUMPRODUCT((Tablo[Mois]=$A24)*(OFFSET(Tablo[JOUR],0,J$1)=$B29))</f>
        <v>0</v>
      </c>
      <c r="K29" s="38">
        <f ca="1">SUMPRODUCT((Tablo[Mois]=$A24)*(OFFSET(Tablo[JOUR],0,K$1)=$B29))</f>
        <v>0</v>
      </c>
      <c r="L29" s="38">
        <f ca="1">SUMPRODUCT((Tablo[Mois]=$A24)*(OFFSET(Tablo[JOUR],0,L$1)=$B29))</f>
        <v>0</v>
      </c>
      <c r="M29" s="38">
        <f ca="1">SUMPRODUCT((Tablo[Mois]=$A24)*(OFFSET(Tablo[JOUR],0,M$1)=$B29))</f>
        <v>0</v>
      </c>
      <c r="N29" s="38">
        <f ca="1">SUMPRODUCT((Tablo[Mois]=$A24)*(OFFSET(Tablo[JOUR],0,N$1)=$B29))</f>
        <v>0</v>
      </c>
      <c r="O29" s="38">
        <f ca="1">SUMPRODUCT((Tablo[Mois]=$A24)*(OFFSET(Tablo[JOUR],0,O$1)=$B29))</f>
        <v>0</v>
      </c>
      <c r="P29" s="38">
        <f ca="1">SUMPRODUCT((Tablo[Mois]=$A24)*(OFFSET(Tablo[JOUR],0,P$1)=$B29))</f>
        <v>0</v>
      </c>
      <c r="Q29" s="38">
        <f ca="1">SUMPRODUCT((Tablo[Mois]=$A24)*(OFFSET(Tablo[JOUR],0,Q$1)=$B29))</f>
        <v>0</v>
      </c>
      <c r="R29" s="38">
        <f ca="1">SUMPRODUCT((Tablo[Mois]=$A24)*(OFFSET(Tablo[JOUR],0,R$1)=$B29))</f>
        <v>0</v>
      </c>
    </row>
    <row r="30" spans="1:18" s="36" customFormat="1" ht="13" thickBot="1" x14ac:dyDescent="0.3">
      <c r="A30" s="35"/>
      <c r="B30" s="44" t="s">
        <v>37</v>
      </c>
      <c r="C30" s="36" t="s">
        <v>43</v>
      </c>
      <c r="D30" s="36">
        <f ca="1">SUMPRODUCT((Tablo[Mois]=$A24)*(OFFSET(Tablo[JOUR],0,D$1)=$B30))</f>
        <v>0</v>
      </c>
      <c r="E30" s="36">
        <f ca="1">SUMPRODUCT((Tablo[Mois]=$A24)*(OFFSET(Tablo[JOUR],0,E$1)=$B30))</f>
        <v>0</v>
      </c>
      <c r="F30" s="36">
        <f ca="1">SUMPRODUCT((Tablo[Mois]=$A24)*(OFFSET(Tablo[JOUR],0,F$1)=$B30))</f>
        <v>0</v>
      </c>
      <c r="G30" s="36">
        <f ca="1">SUMPRODUCT((Tablo[Mois]=$A24)*(OFFSET(Tablo[JOUR],0,G$1)=$B30))</f>
        <v>0</v>
      </c>
      <c r="H30" s="36">
        <f ca="1">SUMPRODUCT((Tablo[Mois]=$A24)*(OFFSET(Tablo[JOUR],0,H$1)=$B30))</f>
        <v>0</v>
      </c>
      <c r="I30" s="36">
        <f ca="1">SUMPRODUCT((Tablo[Mois]=$A24)*(OFFSET(Tablo[JOUR],0,I$1)=$B30))</f>
        <v>0</v>
      </c>
      <c r="J30" s="36">
        <f ca="1">SUMPRODUCT((Tablo[Mois]=$A24)*(OFFSET(Tablo[JOUR],0,J$1)=$B30))</f>
        <v>0</v>
      </c>
      <c r="K30" s="36">
        <f ca="1">SUMPRODUCT((Tablo[Mois]=$A24)*(OFFSET(Tablo[JOUR],0,K$1)=$B30))</f>
        <v>0</v>
      </c>
      <c r="L30" s="36">
        <f ca="1">SUMPRODUCT((Tablo[Mois]=$A24)*(OFFSET(Tablo[JOUR],0,L$1)=$B30))</f>
        <v>0</v>
      </c>
      <c r="M30" s="36">
        <f ca="1">SUMPRODUCT((Tablo[Mois]=$A24)*(OFFSET(Tablo[JOUR],0,M$1)=$B30))</f>
        <v>0</v>
      </c>
      <c r="N30" s="36">
        <f ca="1">SUMPRODUCT((Tablo[Mois]=$A24)*(OFFSET(Tablo[JOUR],0,N$1)=$B30))</f>
        <v>0</v>
      </c>
      <c r="O30" s="36">
        <f ca="1">SUMPRODUCT((Tablo[Mois]=$A24)*(OFFSET(Tablo[JOUR],0,O$1)=$B30))</f>
        <v>0</v>
      </c>
      <c r="P30" s="36">
        <f ca="1">SUMPRODUCT((Tablo[Mois]=$A24)*(OFFSET(Tablo[JOUR],0,P$1)=$B30))</f>
        <v>0</v>
      </c>
      <c r="Q30" s="36">
        <f ca="1">SUMPRODUCT((Tablo[Mois]=$A24)*(OFFSET(Tablo[JOUR],0,Q$1)=$B30))</f>
        <v>0</v>
      </c>
      <c r="R30" s="36">
        <f ca="1">SUMPRODUCT((Tablo[Mois]=$A24)*(OFFSET(Tablo[JOUR],0,R$1)=$B30))</f>
        <v>0</v>
      </c>
    </row>
    <row r="31" spans="1:18" s="34" customFormat="1" ht="13" x14ac:dyDescent="0.3">
      <c r="A31" s="37">
        <f>EOMONTH(A24+1,0)</f>
        <v>42886</v>
      </c>
      <c r="B31" s="34" t="s">
        <v>18</v>
      </c>
      <c r="C31" s="34" t="s">
        <v>42</v>
      </c>
      <c r="D31" s="45">
        <f ca="1">SUMPRODUCT((Tablo[Mois]=$A31)*(ISNUMBER(Tablo[JOUR])),(OFFSET(Tablo[JOUR],0,D$1)))</f>
        <v>0</v>
      </c>
      <c r="E31" s="45">
        <f ca="1">SUMPRODUCT((Tablo[Mois]=$A31)*(ISNUMBER(Tablo[JOUR])),(OFFSET(Tablo[JOUR],0,E$1)))</f>
        <v>0</v>
      </c>
      <c r="F31" s="45">
        <f ca="1">SUMPRODUCT((Tablo[Mois]=$A31)*(ISNUMBER(Tablo[JOUR])),(OFFSET(Tablo[JOUR],0,F$1)))</f>
        <v>0</v>
      </c>
      <c r="G31" s="45">
        <f ca="1">SUMPRODUCT((Tablo[Mois]=$A31)*(ISNUMBER(Tablo[JOUR])),(OFFSET(Tablo[JOUR],0,G$1)))</f>
        <v>0</v>
      </c>
      <c r="H31" s="45">
        <f ca="1">SUMPRODUCT((Tablo[Mois]=$A31)*(ISNUMBER(Tablo[JOUR])),(OFFSET(Tablo[JOUR],0,H$1)))</f>
        <v>0</v>
      </c>
      <c r="I31" s="45">
        <f ca="1">SUMPRODUCT((Tablo[Mois]=$A31)*(ISNUMBER(Tablo[JOUR])),(OFFSET(Tablo[JOUR],0,I$1)))</f>
        <v>0</v>
      </c>
      <c r="J31" s="45">
        <f ca="1">SUMPRODUCT((Tablo[Mois]=$A31)*(ISNUMBER(Tablo[JOUR])),(OFFSET(Tablo[JOUR],0,J$1)))</f>
        <v>0</v>
      </c>
      <c r="K31" s="45">
        <f ca="1">SUMPRODUCT((Tablo[Mois]=$A31)*(ISNUMBER(Tablo[JOUR])),(OFFSET(Tablo[JOUR],0,K$1)))</f>
        <v>0</v>
      </c>
      <c r="L31" s="45">
        <f ca="1">SUMPRODUCT((Tablo[Mois]=$A31)*(ISNUMBER(Tablo[JOUR])),(OFFSET(Tablo[JOUR],0,L$1)))</f>
        <v>0</v>
      </c>
      <c r="M31" s="45">
        <f ca="1">SUMPRODUCT((Tablo[Mois]=$A31)*(ISNUMBER(Tablo[JOUR])),(OFFSET(Tablo[JOUR],0,M$1)))</f>
        <v>0</v>
      </c>
      <c r="N31" s="45">
        <f ca="1">SUMPRODUCT((Tablo[Mois]=$A31)*(ISNUMBER(Tablo[JOUR])),(OFFSET(Tablo[JOUR],0,N$1)))</f>
        <v>0</v>
      </c>
      <c r="O31" s="45">
        <f ca="1">SUMPRODUCT((Tablo[Mois]=$A31)*(ISNUMBER(Tablo[JOUR])),(OFFSET(Tablo[JOUR],0,O$1)))</f>
        <v>0</v>
      </c>
      <c r="P31" s="45">
        <f ca="1">SUMPRODUCT((Tablo[Mois]=$A31)*(ISNUMBER(Tablo[JOUR])),(OFFSET(Tablo[JOUR],0,P$1)))</f>
        <v>0</v>
      </c>
      <c r="Q31" s="45">
        <f ca="1">SUMPRODUCT((Tablo[Mois]=$A31)*(ISNUMBER(Tablo[JOUR])),(OFFSET(Tablo[JOUR],0,Q$1)))</f>
        <v>0</v>
      </c>
      <c r="R31" s="45">
        <f ca="1">SUMPRODUCT((Tablo[Mois]=$A31)*(ISNUMBER(Tablo[JOUR])),(OFFSET(Tablo[JOUR],0,R$1)))</f>
        <v>0</v>
      </c>
    </row>
    <row r="32" spans="1:18" ht="13" x14ac:dyDescent="0.3">
      <c r="A32" s="43"/>
      <c r="B32" s="38" t="s">
        <v>19</v>
      </c>
      <c r="C32" s="38" t="s">
        <v>42</v>
      </c>
      <c r="D32" s="46">
        <f ca="1">SUMPRODUCT((Tablo[Mois]=$A31)*(Tablo[JOUR]="HEURES SUP"),(OFFSET(Tablo[JOUR],0,D$1)))</f>
        <v>0</v>
      </c>
      <c r="E32" s="46">
        <f ca="1">SUMPRODUCT((Tablo[Mois]=$A31)*(Tablo[JOUR]="HEURES SUP"),(OFFSET(Tablo[JOUR],0,E$1)))</f>
        <v>0</v>
      </c>
      <c r="F32" s="46">
        <f ca="1">SUMPRODUCT((Tablo[Mois]=$A31)*(Tablo[JOUR]="HEURES SUP"),(OFFSET(Tablo[JOUR],0,F$1)))</f>
        <v>0</v>
      </c>
      <c r="G32" s="46">
        <f ca="1">SUMPRODUCT((Tablo[Mois]=$A31)*(Tablo[JOUR]="HEURES SUP"),(OFFSET(Tablo[JOUR],0,G$1)))</f>
        <v>0</v>
      </c>
      <c r="H32" s="46">
        <f ca="1">SUMPRODUCT((Tablo[Mois]=$A31)*(Tablo[JOUR]="HEURES SUP"),(OFFSET(Tablo[JOUR],0,H$1)))</f>
        <v>0</v>
      </c>
      <c r="I32" s="46">
        <f ca="1">SUMPRODUCT((Tablo[Mois]=$A31)*(Tablo[JOUR]="HEURES SUP"),(OFFSET(Tablo[JOUR],0,I$1)))</f>
        <v>0</v>
      </c>
      <c r="J32" s="46">
        <f ca="1">SUMPRODUCT((Tablo[Mois]=$A31)*(Tablo[JOUR]="HEURES SUP"),(OFFSET(Tablo[JOUR],0,J$1)))</f>
        <v>0</v>
      </c>
      <c r="K32" s="46">
        <f ca="1">SUMPRODUCT((Tablo[Mois]=$A31)*(Tablo[JOUR]="HEURES SUP"),(OFFSET(Tablo[JOUR],0,K$1)))</f>
        <v>0</v>
      </c>
      <c r="L32" s="46">
        <f ca="1">SUMPRODUCT((Tablo[Mois]=$A31)*(Tablo[JOUR]="HEURES SUP"),(OFFSET(Tablo[JOUR],0,L$1)))</f>
        <v>0</v>
      </c>
      <c r="M32" s="46">
        <f ca="1">SUMPRODUCT((Tablo[Mois]=$A31)*(Tablo[JOUR]="HEURES SUP"),(OFFSET(Tablo[JOUR],0,M$1)))</f>
        <v>0</v>
      </c>
      <c r="N32" s="46">
        <f ca="1">SUMPRODUCT((Tablo[Mois]=$A31)*(Tablo[JOUR]="HEURES SUP"),(OFFSET(Tablo[JOUR],0,N$1)))</f>
        <v>0</v>
      </c>
      <c r="O32" s="46">
        <f ca="1">SUMPRODUCT((Tablo[Mois]=$A31)*(Tablo[JOUR]="HEURES SUP"),(OFFSET(Tablo[JOUR],0,O$1)))</f>
        <v>0</v>
      </c>
      <c r="P32" s="46">
        <f ca="1">SUMPRODUCT((Tablo[Mois]=$A31)*(Tablo[JOUR]="HEURES SUP"),(OFFSET(Tablo[JOUR],0,P$1)))</f>
        <v>0</v>
      </c>
      <c r="Q32" s="46">
        <f ca="1">SUMPRODUCT((Tablo[Mois]=$A31)*(Tablo[JOUR]="HEURES SUP"),(OFFSET(Tablo[JOUR],0,Q$1)))</f>
        <v>0</v>
      </c>
      <c r="R32" s="46">
        <f ca="1">SUMPRODUCT((Tablo[Mois]=$A31)*(Tablo[JOUR]="HEURES SUP"),(OFFSET(Tablo[JOUR],0,R$1)))</f>
        <v>0</v>
      </c>
    </row>
    <row r="33" spans="1:18" s="52" customFormat="1" x14ac:dyDescent="0.25">
      <c r="A33" s="51"/>
      <c r="B33" s="52" t="s">
        <v>44</v>
      </c>
      <c r="C33" s="53" t="s">
        <v>43</v>
      </c>
      <c r="D33" s="52">
        <f ca="1">SUMPRODUCT((Tablo[Mois]=$A31)*(ISNUMBER(Tablo[JOUR]))*(OFFSET(Tablo[JOUR],0,D$1)&lt;7)*(OFFSET(Tablo[JOUR],0,D$1)&lt;&gt;""))</f>
        <v>0</v>
      </c>
      <c r="E33" s="52">
        <f ca="1">SUMPRODUCT((Tablo[Mois]=$A31)*(ISNUMBER(Tablo[JOUR]))*(OFFSET(Tablo[JOUR],0,E$1)&lt;7)*(OFFSET(Tablo[JOUR],0,E$1)&lt;&gt;""))</f>
        <v>0</v>
      </c>
      <c r="F33" s="52">
        <f ca="1">SUMPRODUCT((Tablo[Mois]=$A31)*(ISNUMBER(Tablo[JOUR]))*(OFFSET(Tablo[JOUR],0,F$1)&lt;7)*(OFFSET(Tablo[JOUR],0,F$1)&lt;&gt;""))</f>
        <v>0</v>
      </c>
      <c r="G33" s="52">
        <f ca="1">SUMPRODUCT((Tablo[Mois]=$A31)*(ISNUMBER(Tablo[JOUR]))*(OFFSET(Tablo[JOUR],0,G$1)&lt;7)*(OFFSET(Tablo[JOUR],0,G$1)&lt;&gt;""))</f>
        <v>0</v>
      </c>
      <c r="H33" s="52">
        <f ca="1">SUMPRODUCT((Tablo[Mois]=$A31)*(ISNUMBER(Tablo[JOUR]))*(OFFSET(Tablo[JOUR],0,H$1)&lt;7)*(OFFSET(Tablo[JOUR],0,H$1)&lt;&gt;""))</f>
        <v>0</v>
      </c>
      <c r="I33" s="52">
        <f ca="1">SUMPRODUCT((Tablo[Mois]=$A31)*(ISNUMBER(Tablo[JOUR]))*(OFFSET(Tablo[JOUR],0,I$1)&lt;7)*(OFFSET(Tablo[JOUR],0,I$1)&lt;&gt;""))</f>
        <v>0</v>
      </c>
      <c r="J33" s="52">
        <f ca="1">SUMPRODUCT((Tablo[Mois]=$A31)*(ISNUMBER(Tablo[JOUR]))*(OFFSET(Tablo[JOUR],0,J$1)&lt;7)*(OFFSET(Tablo[JOUR],0,J$1)&lt;&gt;""))</f>
        <v>0</v>
      </c>
      <c r="K33" s="52">
        <f ca="1">SUMPRODUCT((Tablo[Mois]=$A31)*(ISNUMBER(Tablo[JOUR]))*(OFFSET(Tablo[JOUR],0,K$1)&lt;7)*(OFFSET(Tablo[JOUR],0,K$1)&lt;&gt;""))</f>
        <v>0</v>
      </c>
      <c r="L33" s="52">
        <f ca="1">SUMPRODUCT((Tablo[Mois]=$A31)*(ISNUMBER(Tablo[JOUR]))*(OFFSET(Tablo[JOUR],0,L$1)&lt;7)*(OFFSET(Tablo[JOUR],0,L$1)&lt;&gt;""))</f>
        <v>0</v>
      </c>
      <c r="M33" s="52">
        <f ca="1">SUMPRODUCT((Tablo[Mois]=$A31)*(ISNUMBER(Tablo[JOUR]))*(OFFSET(Tablo[JOUR],0,M$1)&lt;7)*(OFFSET(Tablo[JOUR],0,M$1)&lt;&gt;""))</f>
        <v>0</v>
      </c>
      <c r="N33" s="52">
        <f ca="1">SUMPRODUCT((Tablo[Mois]=$A31)*(ISNUMBER(Tablo[JOUR]))*(OFFSET(Tablo[JOUR],0,N$1)&lt;7)*(OFFSET(Tablo[JOUR],0,N$1)&lt;&gt;""))</f>
        <v>0</v>
      </c>
      <c r="O33" s="52">
        <f ca="1">SUMPRODUCT((Tablo[Mois]=$A31)*(ISNUMBER(Tablo[JOUR]))*(OFFSET(Tablo[JOUR],0,O$1)&lt;7)*(OFFSET(Tablo[JOUR],0,O$1)&lt;&gt;""))</f>
        <v>0</v>
      </c>
      <c r="P33" s="52">
        <f ca="1">SUMPRODUCT((Tablo[Mois]=$A31)*(ISNUMBER(Tablo[JOUR]))*(OFFSET(Tablo[JOUR],0,P$1)&lt;7)*(OFFSET(Tablo[JOUR],0,P$1)&lt;&gt;""))</f>
        <v>0</v>
      </c>
      <c r="Q33" s="52">
        <f ca="1">SUMPRODUCT((Tablo[Mois]=$A31)*(ISNUMBER(Tablo[JOUR]))*(OFFSET(Tablo[JOUR],0,Q$1)&lt;7)*(OFFSET(Tablo[JOUR],0,Q$1)&lt;&gt;""))</f>
        <v>0</v>
      </c>
      <c r="R33" s="52">
        <f ca="1">SUMPRODUCT((Tablo[Mois]=$A31)*(ISNUMBER(Tablo[JOUR]))*(OFFSET(Tablo[JOUR],0,R$1)&lt;7)*(OFFSET(Tablo[JOUR],0,R$1)&lt;&gt;""))</f>
        <v>0</v>
      </c>
    </row>
    <row r="34" spans="1:18" x14ac:dyDescent="0.25">
      <c r="A34" s="43"/>
      <c r="B34" s="40" t="s">
        <v>20</v>
      </c>
      <c r="C34" s="38" t="s">
        <v>43</v>
      </c>
      <c r="D34" s="38">
        <f>SUMPRODUCT((Tablo[Mois]=$A31)*(COUNTIF(JF,Tablo[JOUR])))</f>
        <v>0</v>
      </c>
      <c r="E34" s="38">
        <f>SUMPRODUCT((Tablo[Mois]=$A31)*(COUNTIF(JF,Tablo[JOUR])))</f>
        <v>0</v>
      </c>
      <c r="F34" s="38">
        <f>SUMPRODUCT((Tablo[Mois]=$A31)*(COUNTIF(JF,Tablo[JOUR])))</f>
        <v>0</v>
      </c>
      <c r="G34" s="38">
        <f>SUMPRODUCT((Tablo[Mois]=$A31)*(COUNTIF(JF,Tablo[JOUR])))</f>
        <v>0</v>
      </c>
      <c r="H34" s="38">
        <f>SUMPRODUCT((Tablo[Mois]=$A31)*(COUNTIF(JF,Tablo[JOUR])))</f>
        <v>0</v>
      </c>
      <c r="I34" s="38">
        <f>SUMPRODUCT((Tablo[Mois]=$A31)*(COUNTIF(JF,Tablo[JOUR])))</f>
        <v>0</v>
      </c>
      <c r="J34" s="38">
        <f>SUMPRODUCT((Tablo[Mois]=$A31)*(COUNTIF(JF,Tablo[JOUR])))</f>
        <v>0</v>
      </c>
      <c r="K34" s="38">
        <f>SUMPRODUCT((Tablo[Mois]=$A31)*(COUNTIF(JF,Tablo[JOUR])))</f>
        <v>0</v>
      </c>
      <c r="L34" s="38">
        <f>SUMPRODUCT((Tablo[Mois]=$A31)*(COUNTIF(JF,Tablo[JOUR])))</f>
        <v>0</v>
      </c>
      <c r="M34" s="38">
        <f>SUMPRODUCT((Tablo[Mois]=$A31)*(COUNTIF(JF,Tablo[JOUR])))</f>
        <v>0</v>
      </c>
      <c r="N34" s="38">
        <f>SUMPRODUCT((Tablo[Mois]=$A31)*(COUNTIF(JF,Tablo[JOUR])))</f>
        <v>0</v>
      </c>
      <c r="O34" s="38">
        <f>SUMPRODUCT((Tablo[Mois]=$A31)*(COUNTIF(JF,Tablo[JOUR])))</f>
        <v>0</v>
      </c>
      <c r="P34" s="38">
        <f>SUMPRODUCT((Tablo[Mois]=$A31)*(COUNTIF(JF,Tablo[JOUR])))</f>
        <v>0</v>
      </c>
      <c r="Q34" s="38">
        <f>SUMPRODUCT((Tablo[Mois]=$A31)*(COUNTIF(JF,Tablo[JOUR])))</f>
        <v>0</v>
      </c>
      <c r="R34" s="38">
        <f>SUMPRODUCT((Tablo[Mois]=$A31)*(COUNTIF(JF,Tablo[JOUR])))</f>
        <v>0</v>
      </c>
    </row>
    <row r="35" spans="1:18" x14ac:dyDescent="0.25">
      <c r="A35" s="43"/>
      <c r="B35" s="41" t="s">
        <v>39</v>
      </c>
      <c r="C35" s="38" t="s">
        <v>43</v>
      </c>
      <c r="D35" s="38">
        <f ca="1">SUMPRODUCT((Tablo[Mois]=$A31)*(OFFSET(Tablo[JOUR],0,D$1)=$B35))</f>
        <v>0</v>
      </c>
      <c r="E35" s="38">
        <f ca="1">SUMPRODUCT((Tablo[Mois]=$A31)*(OFFSET(Tablo[JOUR],0,E$1)=$B35))</f>
        <v>0</v>
      </c>
      <c r="F35" s="38">
        <f ca="1">SUMPRODUCT((Tablo[Mois]=$A31)*(OFFSET(Tablo[JOUR],0,F$1)=$B35))</f>
        <v>0</v>
      </c>
      <c r="G35" s="38">
        <f ca="1">SUMPRODUCT((Tablo[Mois]=$A31)*(OFFSET(Tablo[JOUR],0,G$1)=$B35))</f>
        <v>0</v>
      </c>
      <c r="H35" s="38">
        <f ca="1">SUMPRODUCT((Tablo[Mois]=$A31)*(OFFSET(Tablo[JOUR],0,H$1)=$B35))</f>
        <v>0</v>
      </c>
      <c r="I35" s="38">
        <f ca="1">SUMPRODUCT((Tablo[Mois]=$A31)*(OFFSET(Tablo[JOUR],0,I$1)=$B35))</f>
        <v>0</v>
      </c>
      <c r="J35" s="38">
        <f ca="1">SUMPRODUCT((Tablo[Mois]=$A31)*(OFFSET(Tablo[JOUR],0,J$1)=$B35))</f>
        <v>0</v>
      </c>
      <c r="K35" s="38">
        <f ca="1">SUMPRODUCT((Tablo[Mois]=$A31)*(OFFSET(Tablo[JOUR],0,K$1)=$B35))</f>
        <v>0</v>
      </c>
      <c r="L35" s="38">
        <f ca="1">SUMPRODUCT((Tablo[Mois]=$A31)*(OFFSET(Tablo[JOUR],0,L$1)=$B35))</f>
        <v>0</v>
      </c>
      <c r="M35" s="38">
        <f ca="1">SUMPRODUCT((Tablo[Mois]=$A31)*(OFFSET(Tablo[JOUR],0,M$1)=$B35))</f>
        <v>0</v>
      </c>
      <c r="N35" s="38">
        <f ca="1">SUMPRODUCT((Tablo[Mois]=$A31)*(OFFSET(Tablo[JOUR],0,N$1)=$B35))</f>
        <v>0</v>
      </c>
      <c r="O35" s="38">
        <f ca="1">SUMPRODUCT((Tablo[Mois]=$A31)*(OFFSET(Tablo[JOUR],0,O$1)=$B35))</f>
        <v>0</v>
      </c>
      <c r="P35" s="38">
        <f ca="1">SUMPRODUCT((Tablo[Mois]=$A31)*(OFFSET(Tablo[JOUR],0,P$1)=$B35))</f>
        <v>0</v>
      </c>
      <c r="Q35" s="38">
        <f ca="1">SUMPRODUCT((Tablo[Mois]=$A31)*(OFFSET(Tablo[JOUR],0,Q$1)=$B35))</f>
        <v>0</v>
      </c>
      <c r="R35" s="38">
        <f ca="1">SUMPRODUCT((Tablo[Mois]=$A31)*(OFFSET(Tablo[JOUR],0,R$1)=$B35))</f>
        <v>0</v>
      </c>
    </row>
    <row r="36" spans="1:18" x14ac:dyDescent="0.25">
      <c r="A36" s="43"/>
      <c r="B36" s="42" t="s">
        <v>38</v>
      </c>
      <c r="C36" s="38" t="s">
        <v>43</v>
      </c>
      <c r="D36" s="38">
        <f ca="1">SUMPRODUCT((Tablo[Mois]=$A31)*(OFFSET(Tablo[JOUR],0,D$1)=$B36))</f>
        <v>0</v>
      </c>
      <c r="E36" s="38">
        <f ca="1">SUMPRODUCT((Tablo[Mois]=$A31)*(OFFSET(Tablo[JOUR],0,E$1)=$B36))</f>
        <v>0</v>
      </c>
      <c r="F36" s="38">
        <f ca="1">SUMPRODUCT((Tablo[Mois]=$A31)*(OFFSET(Tablo[JOUR],0,F$1)=$B36))</f>
        <v>0</v>
      </c>
      <c r="G36" s="38">
        <f ca="1">SUMPRODUCT((Tablo[Mois]=$A31)*(OFFSET(Tablo[JOUR],0,G$1)=$B36))</f>
        <v>0</v>
      </c>
      <c r="H36" s="38">
        <f ca="1">SUMPRODUCT((Tablo[Mois]=$A31)*(OFFSET(Tablo[JOUR],0,H$1)=$B36))</f>
        <v>0</v>
      </c>
      <c r="I36" s="38">
        <f ca="1">SUMPRODUCT((Tablo[Mois]=$A31)*(OFFSET(Tablo[JOUR],0,I$1)=$B36))</f>
        <v>0</v>
      </c>
      <c r="J36" s="38">
        <f ca="1">SUMPRODUCT((Tablo[Mois]=$A31)*(OFFSET(Tablo[JOUR],0,J$1)=$B36))</f>
        <v>0</v>
      </c>
      <c r="K36" s="38">
        <f ca="1">SUMPRODUCT((Tablo[Mois]=$A31)*(OFFSET(Tablo[JOUR],0,K$1)=$B36))</f>
        <v>0</v>
      </c>
      <c r="L36" s="38">
        <f ca="1">SUMPRODUCT((Tablo[Mois]=$A31)*(OFFSET(Tablo[JOUR],0,L$1)=$B36))</f>
        <v>0</v>
      </c>
      <c r="M36" s="38">
        <f ca="1">SUMPRODUCT((Tablo[Mois]=$A31)*(OFFSET(Tablo[JOUR],0,M$1)=$B36))</f>
        <v>0</v>
      </c>
      <c r="N36" s="38">
        <f ca="1">SUMPRODUCT((Tablo[Mois]=$A31)*(OFFSET(Tablo[JOUR],0,N$1)=$B36))</f>
        <v>0</v>
      </c>
      <c r="O36" s="38">
        <f ca="1">SUMPRODUCT((Tablo[Mois]=$A31)*(OFFSET(Tablo[JOUR],0,O$1)=$B36))</f>
        <v>0</v>
      </c>
      <c r="P36" s="38">
        <f ca="1">SUMPRODUCT((Tablo[Mois]=$A31)*(OFFSET(Tablo[JOUR],0,P$1)=$B36))</f>
        <v>0</v>
      </c>
      <c r="Q36" s="38">
        <f ca="1">SUMPRODUCT((Tablo[Mois]=$A31)*(OFFSET(Tablo[JOUR],0,Q$1)=$B36))</f>
        <v>0</v>
      </c>
      <c r="R36" s="38">
        <f ca="1">SUMPRODUCT((Tablo[Mois]=$A31)*(OFFSET(Tablo[JOUR],0,R$1)=$B36))</f>
        <v>0</v>
      </c>
    </row>
    <row r="37" spans="1:18" s="36" customFormat="1" ht="13" thickBot="1" x14ac:dyDescent="0.3">
      <c r="A37" s="35"/>
      <c r="B37" s="44" t="s">
        <v>37</v>
      </c>
      <c r="C37" s="36" t="s">
        <v>43</v>
      </c>
      <c r="D37" s="36">
        <f ca="1">SUMPRODUCT((Tablo[Mois]=$A31)*(OFFSET(Tablo[JOUR],0,D$1)=$B37))</f>
        <v>0</v>
      </c>
      <c r="E37" s="36">
        <f ca="1">SUMPRODUCT((Tablo[Mois]=$A31)*(OFFSET(Tablo[JOUR],0,E$1)=$B37))</f>
        <v>0</v>
      </c>
      <c r="F37" s="36">
        <f ca="1">SUMPRODUCT((Tablo[Mois]=$A31)*(OFFSET(Tablo[JOUR],0,F$1)=$B37))</f>
        <v>0</v>
      </c>
      <c r="G37" s="36">
        <f ca="1">SUMPRODUCT((Tablo[Mois]=$A31)*(OFFSET(Tablo[JOUR],0,G$1)=$B37))</f>
        <v>0</v>
      </c>
      <c r="H37" s="36">
        <f ca="1">SUMPRODUCT((Tablo[Mois]=$A31)*(OFFSET(Tablo[JOUR],0,H$1)=$B37))</f>
        <v>0</v>
      </c>
      <c r="I37" s="36">
        <f ca="1">SUMPRODUCT((Tablo[Mois]=$A31)*(OFFSET(Tablo[JOUR],0,I$1)=$B37))</f>
        <v>0</v>
      </c>
      <c r="J37" s="36">
        <f ca="1">SUMPRODUCT((Tablo[Mois]=$A31)*(OFFSET(Tablo[JOUR],0,J$1)=$B37))</f>
        <v>0</v>
      </c>
      <c r="K37" s="36">
        <f ca="1">SUMPRODUCT((Tablo[Mois]=$A31)*(OFFSET(Tablo[JOUR],0,K$1)=$B37))</f>
        <v>0</v>
      </c>
      <c r="L37" s="36">
        <f ca="1">SUMPRODUCT((Tablo[Mois]=$A31)*(OFFSET(Tablo[JOUR],0,L$1)=$B37))</f>
        <v>0</v>
      </c>
      <c r="M37" s="36">
        <f ca="1">SUMPRODUCT((Tablo[Mois]=$A31)*(OFFSET(Tablo[JOUR],0,M$1)=$B37))</f>
        <v>0</v>
      </c>
      <c r="N37" s="36">
        <f ca="1">SUMPRODUCT((Tablo[Mois]=$A31)*(OFFSET(Tablo[JOUR],0,N$1)=$B37))</f>
        <v>0</v>
      </c>
      <c r="O37" s="36">
        <f ca="1">SUMPRODUCT((Tablo[Mois]=$A31)*(OFFSET(Tablo[JOUR],0,O$1)=$B37))</f>
        <v>0</v>
      </c>
      <c r="P37" s="36">
        <f ca="1">SUMPRODUCT((Tablo[Mois]=$A31)*(OFFSET(Tablo[JOUR],0,P$1)=$B37))</f>
        <v>0</v>
      </c>
      <c r="Q37" s="36">
        <f ca="1">SUMPRODUCT((Tablo[Mois]=$A31)*(OFFSET(Tablo[JOUR],0,Q$1)=$B37))</f>
        <v>0</v>
      </c>
      <c r="R37" s="36">
        <f ca="1">SUMPRODUCT((Tablo[Mois]=$A31)*(OFFSET(Tablo[JOUR],0,R$1)=$B37))</f>
        <v>0</v>
      </c>
    </row>
    <row r="38" spans="1:18" s="34" customFormat="1" ht="13" x14ac:dyDescent="0.3">
      <c r="A38" s="37">
        <f>EOMONTH(A31+1,0)</f>
        <v>42916</v>
      </c>
      <c r="B38" s="34" t="s">
        <v>18</v>
      </c>
      <c r="C38" s="34" t="s">
        <v>42</v>
      </c>
      <c r="D38" s="45">
        <f ca="1">SUMPRODUCT((Tablo[Mois]=$A38)*(ISNUMBER(Tablo[JOUR])),(OFFSET(Tablo[JOUR],0,D$1)))</f>
        <v>0</v>
      </c>
      <c r="E38" s="45">
        <f ca="1">SUMPRODUCT((Tablo[Mois]=$A38)*(ISNUMBER(Tablo[JOUR])),(OFFSET(Tablo[JOUR],0,E$1)))</f>
        <v>0</v>
      </c>
      <c r="F38" s="45">
        <f ca="1">SUMPRODUCT((Tablo[Mois]=$A38)*(ISNUMBER(Tablo[JOUR])),(OFFSET(Tablo[JOUR],0,F$1)))</f>
        <v>0</v>
      </c>
      <c r="G38" s="45">
        <f ca="1">SUMPRODUCT((Tablo[Mois]=$A38)*(ISNUMBER(Tablo[JOUR])),(OFFSET(Tablo[JOUR],0,G$1)))</f>
        <v>0</v>
      </c>
      <c r="H38" s="45">
        <f ca="1">SUMPRODUCT((Tablo[Mois]=$A38)*(ISNUMBER(Tablo[JOUR])),(OFFSET(Tablo[JOUR],0,H$1)))</f>
        <v>0</v>
      </c>
      <c r="I38" s="45">
        <f ca="1">SUMPRODUCT((Tablo[Mois]=$A38)*(ISNUMBER(Tablo[JOUR])),(OFFSET(Tablo[JOUR],0,I$1)))</f>
        <v>0</v>
      </c>
      <c r="J38" s="45">
        <f ca="1">SUMPRODUCT((Tablo[Mois]=$A38)*(ISNUMBER(Tablo[JOUR])),(OFFSET(Tablo[JOUR],0,J$1)))</f>
        <v>0</v>
      </c>
      <c r="K38" s="45">
        <f ca="1">SUMPRODUCT((Tablo[Mois]=$A38)*(ISNUMBER(Tablo[JOUR])),(OFFSET(Tablo[JOUR],0,K$1)))</f>
        <v>0</v>
      </c>
      <c r="L38" s="45">
        <f ca="1">SUMPRODUCT((Tablo[Mois]=$A38)*(ISNUMBER(Tablo[JOUR])),(OFFSET(Tablo[JOUR],0,L$1)))</f>
        <v>0</v>
      </c>
      <c r="M38" s="45">
        <f ca="1">SUMPRODUCT((Tablo[Mois]=$A38)*(ISNUMBER(Tablo[JOUR])),(OFFSET(Tablo[JOUR],0,M$1)))</f>
        <v>0</v>
      </c>
      <c r="N38" s="45">
        <f ca="1">SUMPRODUCT((Tablo[Mois]=$A38)*(ISNUMBER(Tablo[JOUR])),(OFFSET(Tablo[JOUR],0,N$1)))</f>
        <v>0</v>
      </c>
      <c r="O38" s="45">
        <f ca="1">SUMPRODUCT((Tablo[Mois]=$A38)*(ISNUMBER(Tablo[JOUR])),(OFFSET(Tablo[JOUR],0,O$1)))</f>
        <v>0</v>
      </c>
      <c r="P38" s="45">
        <f ca="1">SUMPRODUCT((Tablo[Mois]=$A38)*(ISNUMBER(Tablo[JOUR])),(OFFSET(Tablo[JOUR],0,P$1)))</f>
        <v>0</v>
      </c>
      <c r="Q38" s="45">
        <f ca="1">SUMPRODUCT((Tablo[Mois]=$A38)*(ISNUMBER(Tablo[JOUR])),(OFFSET(Tablo[JOUR],0,Q$1)))</f>
        <v>0</v>
      </c>
      <c r="R38" s="45">
        <f ca="1">SUMPRODUCT((Tablo[Mois]=$A38)*(ISNUMBER(Tablo[JOUR])),(OFFSET(Tablo[JOUR],0,R$1)))</f>
        <v>0</v>
      </c>
    </row>
    <row r="39" spans="1:18" ht="13" x14ac:dyDescent="0.3">
      <c r="A39" s="43"/>
      <c r="B39" s="38" t="s">
        <v>19</v>
      </c>
      <c r="C39" s="38" t="s">
        <v>42</v>
      </c>
      <c r="D39" s="46">
        <f ca="1">SUMPRODUCT((Tablo[Mois]=$A38)*(Tablo[JOUR]="HEURES SUP"),(OFFSET(Tablo[JOUR],0,D$1)))</f>
        <v>0</v>
      </c>
      <c r="E39" s="46">
        <f ca="1">SUMPRODUCT((Tablo[Mois]=$A38)*(Tablo[JOUR]="HEURES SUP"),(OFFSET(Tablo[JOUR],0,E$1)))</f>
        <v>0</v>
      </c>
      <c r="F39" s="46">
        <f ca="1">SUMPRODUCT((Tablo[Mois]=$A38)*(Tablo[JOUR]="HEURES SUP"),(OFFSET(Tablo[JOUR],0,F$1)))</f>
        <v>0</v>
      </c>
      <c r="G39" s="46">
        <f ca="1">SUMPRODUCT((Tablo[Mois]=$A38)*(Tablo[JOUR]="HEURES SUP"),(OFFSET(Tablo[JOUR],0,G$1)))</f>
        <v>0</v>
      </c>
      <c r="H39" s="46">
        <f ca="1">SUMPRODUCT((Tablo[Mois]=$A38)*(Tablo[JOUR]="HEURES SUP"),(OFFSET(Tablo[JOUR],0,H$1)))</f>
        <v>0</v>
      </c>
      <c r="I39" s="46">
        <f ca="1">SUMPRODUCT((Tablo[Mois]=$A38)*(Tablo[JOUR]="HEURES SUP"),(OFFSET(Tablo[JOUR],0,I$1)))</f>
        <v>0</v>
      </c>
      <c r="J39" s="46">
        <f ca="1">SUMPRODUCT((Tablo[Mois]=$A38)*(Tablo[JOUR]="HEURES SUP"),(OFFSET(Tablo[JOUR],0,J$1)))</f>
        <v>0</v>
      </c>
      <c r="K39" s="46">
        <f ca="1">SUMPRODUCT((Tablo[Mois]=$A38)*(Tablo[JOUR]="HEURES SUP"),(OFFSET(Tablo[JOUR],0,K$1)))</f>
        <v>0</v>
      </c>
      <c r="L39" s="46">
        <f ca="1">SUMPRODUCT((Tablo[Mois]=$A38)*(Tablo[JOUR]="HEURES SUP"),(OFFSET(Tablo[JOUR],0,L$1)))</f>
        <v>0</v>
      </c>
      <c r="M39" s="46">
        <f ca="1">SUMPRODUCT((Tablo[Mois]=$A38)*(Tablo[JOUR]="HEURES SUP"),(OFFSET(Tablo[JOUR],0,M$1)))</f>
        <v>0</v>
      </c>
      <c r="N39" s="46">
        <f ca="1">SUMPRODUCT((Tablo[Mois]=$A38)*(Tablo[JOUR]="HEURES SUP"),(OFFSET(Tablo[JOUR],0,N$1)))</f>
        <v>0</v>
      </c>
      <c r="O39" s="46">
        <f ca="1">SUMPRODUCT((Tablo[Mois]=$A38)*(Tablo[JOUR]="HEURES SUP"),(OFFSET(Tablo[JOUR],0,O$1)))</f>
        <v>0</v>
      </c>
      <c r="P39" s="46">
        <f ca="1">SUMPRODUCT((Tablo[Mois]=$A38)*(Tablo[JOUR]="HEURES SUP"),(OFFSET(Tablo[JOUR],0,P$1)))</f>
        <v>0</v>
      </c>
      <c r="Q39" s="46">
        <f ca="1">SUMPRODUCT((Tablo[Mois]=$A38)*(Tablo[JOUR]="HEURES SUP"),(OFFSET(Tablo[JOUR],0,Q$1)))</f>
        <v>0</v>
      </c>
      <c r="R39" s="46">
        <f ca="1">SUMPRODUCT((Tablo[Mois]=$A38)*(Tablo[JOUR]="HEURES SUP"),(OFFSET(Tablo[JOUR],0,R$1)))</f>
        <v>0</v>
      </c>
    </row>
    <row r="40" spans="1:18" s="52" customFormat="1" x14ac:dyDescent="0.25">
      <c r="A40" s="51"/>
      <c r="B40" s="52" t="s">
        <v>44</v>
      </c>
      <c r="C40" s="53" t="s">
        <v>43</v>
      </c>
      <c r="D40" s="52">
        <f ca="1">SUMPRODUCT((Tablo[Mois]=$A38)*(ISNUMBER(Tablo[JOUR]))*(OFFSET(Tablo[JOUR],0,D$1)&lt;7)*(OFFSET(Tablo[JOUR],0,D$1)&lt;&gt;""))</f>
        <v>0</v>
      </c>
      <c r="E40" s="52">
        <f ca="1">SUMPRODUCT((Tablo[Mois]=$A38)*(ISNUMBER(Tablo[JOUR]))*(OFFSET(Tablo[JOUR],0,E$1)&lt;7)*(OFFSET(Tablo[JOUR],0,E$1)&lt;&gt;""))</f>
        <v>0</v>
      </c>
      <c r="F40" s="52">
        <f ca="1">SUMPRODUCT((Tablo[Mois]=$A38)*(ISNUMBER(Tablo[JOUR]))*(OFFSET(Tablo[JOUR],0,F$1)&lt;7)*(OFFSET(Tablo[JOUR],0,F$1)&lt;&gt;""))</f>
        <v>0</v>
      </c>
      <c r="G40" s="52">
        <f ca="1">SUMPRODUCT((Tablo[Mois]=$A38)*(ISNUMBER(Tablo[JOUR]))*(OFFSET(Tablo[JOUR],0,G$1)&lt;7)*(OFFSET(Tablo[JOUR],0,G$1)&lt;&gt;""))</f>
        <v>0</v>
      </c>
      <c r="H40" s="52">
        <f ca="1">SUMPRODUCT((Tablo[Mois]=$A38)*(ISNUMBER(Tablo[JOUR]))*(OFFSET(Tablo[JOUR],0,H$1)&lt;7)*(OFFSET(Tablo[JOUR],0,H$1)&lt;&gt;""))</f>
        <v>0</v>
      </c>
      <c r="I40" s="52">
        <f ca="1">SUMPRODUCT((Tablo[Mois]=$A38)*(ISNUMBER(Tablo[JOUR]))*(OFFSET(Tablo[JOUR],0,I$1)&lt;7)*(OFFSET(Tablo[JOUR],0,I$1)&lt;&gt;""))</f>
        <v>0</v>
      </c>
      <c r="J40" s="52">
        <f ca="1">SUMPRODUCT((Tablo[Mois]=$A38)*(ISNUMBER(Tablo[JOUR]))*(OFFSET(Tablo[JOUR],0,J$1)&lt;7)*(OFFSET(Tablo[JOUR],0,J$1)&lt;&gt;""))</f>
        <v>0</v>
      </c>
      <c r="K40" s="52">
        <f ca="1">SUMPRODUCT((Tablo[Mois]=$A38)*(ISNUMBER(Tablo[JOUR]))*(OFFSET(Tablo[JOUR],0,K$1)&lt;7)*(OFFSET(Tablo[JOUR],0,K$1)&lt;&gt;""))</f>
        <v>0</v>
      </c>
      <c r="L40" s="52">
        <f ca="1">SUMPRODUCT((Tablo[Mois]=$A38)*(ISNUMBER(Tablo[JOUR]))*(OFFSET(Tablo[JOUR],0,L$1)&lt;7)*(OFFSET(Tablo[JOUR],0,L$1)&lt;&gt;""))</f>
        <v>0</v>
      </c>
      <c r="M40" s="52">
        <f ca="1">SUMPRODUCT((Tablo[Mois]=$A38)*(ISNUMBER(Tablo[JOUR]))*(OFFSET(Tablo[JOUR],0,M$1)&lt;7)*(OFFSET(Tablo[JOUR],0,M$1)&lt;&gt;""))</f>
        <v>0</v>
      </c>
      <c r="N40" s="52">
        <f ca="1">SUMPRODUCT((Tablo[Mois]=$A38)*(ISNUMBER(Tablo[JOUR]))*(OFFSET(Tablo[JOUR],0,N$1)&lt;7)*(OFFSET(Tablo[JOUR],0,N$1)&lt;&gt;""))</f>
        <v>0</v>
      </c>
      <c r="O40" s="52">
        <f ca="1">SUMPRODUCT((Tablo[Mois]=$A38)*(ISNUMBER(Tablo[JOUR]))*(OFFSET(Tablo[JOUR],0,O$1)&lt;7)*(OFFSET(Tablo[JOUR],0,O$1)&lt;&gt;""))</f>
        <v>0</v>
      </c>
      <c r="P40" s="52">
        <f ca="1">SUMPRODUCT((Tablo[Mois]=$A38)*(ISNUMBER(Tablo[JOUR]))*(OFFSET(Tablo[JOUR],0,P$1)&lt;7)*(OFFSET(Tablo[JOUR],0,P$1)&lt;&gt;""))</f>
        <v>0</v>
      </c>
      <c r="Q40" s="52">
        <f ca="1">SUMPRODUCT((Tablo[Mois]=$A38)*(ISNUMBER(Tablo[JOUR]))*(OFFSET(Tablo[JOUR],0,Q$1)&lt;7)*(OFFSET(Tablo[JOUR],0,Q$1)&lt;&gt;""))</f>
        <v>0</v>
      </c>
      <c r="R40" s="52">
        <f ca="1">SUMPRODUCT((Tablo[Mois]=$A38)*(ISNUMBER(Tablo[JOUR]))*(OFFSET(Tablo[JOUR],0,R$1)&lt;7)*(OFFSET(Tablo[JOUR],0,R$1)&lt;&gt;""))</f>
        <v>0</v>
      </c>
    </row>
    <row r="41" spans="1:18" x14ac:dyDescent="0.25">
      <c r="A41" s="43"/>
      <c r="B41" s="40" t="s">
        <v>20</v>
      </c>
      <c r="C41" s="38" t="s">
        <v>43</v>
      </c>
      <c r="D41" s="38">
        <f>SUMPRODUCT((Tablo[Mois]=$A38)*(COUNTIF(JF,Tablo[JOUR])))</f>
        <v>0</v>
      </c>
      <c r="E41" s="38">
        <f>SUMPRODUCT((Tablo[Mois]=$A38)*(COUNTIF(JF,Tablo[JOUR])))</f>
        <v>0</v>
      </c>
      <c r="F41" s="38">
        <f>SUMPRODUCT((Tablo[Mois]=$A38)*(COUNTIF(JF,Tablo[JOUR])))</f>
        <v>0</v>
      </c>
      <c r="G41" s="38">
        <f>SUMPRODUCT((Tablo[Mois]=$A38)*(COUNTIF(JF,Tablo[JOUR])))</f>
        <v>0</v>
      </c>
      <c r="H41" s="38">
        <f>SUMPRODUCT((Tablo[Mois]=$A38)*(COUNTIF(JF,Tablo[JOUR])))</f>
        <v>0</v>
      </c>
      <c r="I41" s="38">
        <f>SUMPRODUCT((Tablo[Mois]=$A38)*(COUNTIF(JF,Tablo[JOUR])))</f>
        <v>0</v>
      </c>
      <c r="J41" s="38">
        <f>SUMPRODUCT((Tablo[Mois]=$A38)*(COUNTIF(JF,Tablo[JOUR])))</f>
        <v>0</v>
      </c>
      <c r="K41" s="38">
        <f>SUMPRODUCT((Tablo[Mois]=$A38)*(COUNTIF(JF,Tablo[JOUR])))</f>
        <v>0</v>
      </c>
      <c r="L41" s="38">
        <f>SUMPRODUCT((Tablo[Mois]=$A38)*(COUNTIF(JF,Tablo[JOUR])))</f>
        <v>0</v>
      </c>
      <c r="M41" s="38">
        <f>SUMPRODUCT((Tablo[Mois]=$A38)*(COUNTIF(JF,Tablo[JOUR])))</f>
        <v>0</v>
      </c>
      <c r="N41" s="38">
        <f>SUMPRODUCT((Tablo[Mois]=$A38)*(COUNTIF(JF,Tablo[JOUR])))</f>
        <v>0</v>
      </c>
      <c r="O41" s="38">
        <f>SUMPRODUCT((Tablo[Mois]=$A38)*(COUNTIF(JF,Tablo[JOUR])))</f>
        <v>0</v>
      </c>
      <c r="P41" s="38">
        <f>SUMPRODUCT((Tablo[Mois]=$A38)*(COUNTIF(JF,Tablo[JOUR])))</f>
        <v>0</v>
      </c>
      <c r="Q41" s="38">
        <f>SUMPRODUCT((Tablo[Mois]=$A38)*(COUNTIF(JF,Tablo[JOUR])))</f>
        <v>0</v>
      </c>
      <c r="R41" s="38">
        <f>SUMPRODUCT((Tablo[Mois]=$A38)*(COUNTIF(JF,Tablo[JOUR])))</f>
        <v>0</v>
      </c>
    </row>
    <row r="42" spans="1:18" x14ac:dyDescent="0.25">
      <c r="A42" s="43"/>
      <c r="B42" s="41" t="s">
        <v>39</v>
      </c>
      <c r="C42" s="38" t="s">
        <v>43</v>
      </c>
      <c r="D42" s="38">
        <f ca="1">SUMPRODUCT((Tablo[Mois]=$A38)*(OFFSET(Tablo[JOUR],0,D$1)=$B42))</f>
        <v>0</v>
      </c>
      <c r="E42" s="38">
        <f ca="1">SUMPRODUCT((Tablo[Mois]=$A38)*(OFFSET(Tablo[JOUR],0,E$1)=$B42))</f>
        <v>0</v>
      </c>
      <c r="F42" s="38">
        <f ca="1">SUMPRODUCT((Tablo[Mois]=$A38)*(OFFSET(Tablo[JOUR],0,F$1)=$B42))</f>
        <v>0</v>
      </c>
      <c r="G42" s="38">
        <f ca="1">SUMPRODUCT((Tablo[Mois]=$A38)*(OFFSET(Tablo[JOUR],0,G$1)=$B42))</f>
        <v>0</v>
      </c>
      <c r="H42" s="38">
        <f ca="1">SUMPRODUCT((Tablo[Mois]=$A38)*(OFFSET(Tablo[JOUR],0,H$1)=$B42))</f>
        <v>0</v>
      </c>
      <c r="I42" s="38">
        <f ca="1">SUMPRODUCT((Tablo[Mois]=$A38)*(OFFSET(Tablo[JOUR],0,I$1)=$B42))</f>
        <v>0</v>
      </c>
      <c r="J42" s="38">
        <f ca="1">SUMPRODUCT((Tablo[Mois]=$A38)*(OFFSET(Tablo[JOUR],0,J$1)=$B42))</f>
        <v>0</v>
      </c>
      <c r="K42" s="38">
        <f ca="1">SUMPRODUCT((Tablo[Mois]=$A38)*(OFFSET(Tablo[JOUR],0,K$1)=$B42))</f>
        <v>0</v>
      </c>
      <c r="L42" s="38">
        <f ca="1">SUMPRODUCT((Tablo[Mois]=$A38)*(OFFSET(Tablo[JOUR],0,L$1)=$B42))</f>
        <v>0</v>
      </c>
      <c r="M42" s="38">
        <f ca="1">SUMPRODUCT((Tablo[Mois]=$A38)*(OFFSET(Tablo[JOUR],0,M$1)=$B42))</f>
        <v>0</v>
      </c>
      <c r="N42" s="38">
        <f ca="1">SUMPRODUCT((Tablo[Mois]=$A38)*(OFFSET(Tablo[JOUR],0,N$1)=$B42))</f>
        <v>0</v>
      </c>
      <c r="O42" s="38">
        <f ca="1">SUMPRODUCT((Tablo[Mois]=$A38)*(OFFSET(Tablo[JOUR],0,O$1)=$B42))</f>
        <v>0</v>
      </c>
      <c r="P42" s="38">
        <f ca="1">SUMPRODUCT((Tablo[Mois]=$A38)*(OFFSET(Tablo[JOUR],0,P$1)=$B42))</f>
        <v>0</v>
      </c>
      <c r="Q42" s="38">
        <f ca="1">SUMPRODUCT((Tablo[Mois]=$A38)*(OFFSET(Tablo[JOUR],0,Q$1)=$B42))</f>
        <v>0</v>
      </c>
      <c r="R42" s="38">
        <f ca="1">SUMPRODUCT((Tablo[Mois]=$A38)*(OFFSET(Tablo[JOUR],0,R$1)=$B42))</f>
        <v>0</v>
      </c>
    </row>
    <row r="43" spans="1:18" x14ac:dyDescent="0.25">
      <c r="A43" s="43"/>
      <c r="B43" s="42" t="s">
        <v>38</v>
      </c>
      <c r="C43" s="38" t="s">
        <v>43</v>
      </c>
      <c r="D43" s="38">
        <f ca="1">SUMPRODUCT((Tablo[Mois]=$A38)*(OFFSET(Tablo[JOUR],0,D$1)=$B43))</f>
        <v>0</v>
      </c>
      <c r="E43" s="38">
        <f ca="1">SUMPRODUCT((Tablo[Mois]=$A38)*(OFFSET(Tablo[JOUR],0,E$1)=$B43))</f>
        <v>0</v>
      </c>
      <c r="F43" s="38">
        <f ca="1">SUMPRODUCT((Tablo[Mois]=$A38)*(OFFSET(Tablo[JOUR],0,F$1)=$B43))</f>
        <v>0</v>
      </c>
      <c r="G43" s="38">
        <f ca="1">SUMPRODUCT((Tablo[Mois]=$A38)*(OFFSET(Tablo[JOUR],0,G$1)=$B43))</f>
        <v>0</v>
      </c>
      <c r="H43" s="38">
        <f ca="1">SUMPRODUCT((Tablo[Mois]=$A38)*(OFFSET(Tablo[JOUR],0,H$1)=$B43))</f>
        <v>0</v>
      </c>
      <c r="I43" s="38">
        <f ca="1">SUMPRODUCT((Tablo[Mois]=$A38)*(OFFSET(Tablo[JOUR],0,I$1)=$B43))</f>
        <v>0</v>
      </c>
      <c r="J43" s="38">
        <f ca="1">SUMPRODUCT((Tablo[Mois]=$A38)*(OFFSET(Tablo[JOUR],0,J$1)=$B43))</f>
        <v>0</v>
      </c>
      <c r="K43" s="38">
        <f ca="1">SUMPRODUCT((Tablo[Mois]=$A38)*(OFFSET(Tablo[JOUR],0,K$1)=$B43))</f>
        <v>0</v>
      </c>
      <c r="L43" s="38">
        <f ca="1">SUMPRODUCT((Tablo[Mois]=$A38)*(OFFSET(Tablo[JOUR],0,L$1)=$B43))</f>
        <v>0</v>
      </c>
      <c r="M43" s="38">
        <f ca="1">SUMPRODUCT((Tablo[Mois]=$A38)*(OFFSET(Tablo[JOUR],0,M$1)=$B43))</f>
        <v>0</v>
      </c>
      <c r="N43" s="38">
        <f ca="1">SUMPRODUCT((Tablo[Mois]=$A38)*(OFFSET(Tablo[JOUR],0,N$1)=$B43))</f>
        <v>0</v>
      </c>
      <c r="O43" s="38">
        <f ca="1">SUMPRODUCT((Tablo[Mois]=$A38)*(OFFSET(Tablo[JOUR],0,O$1)=$B43))</f>
        <v>0</v>
      </c>
      <c r="P43" s="38">
        <f ca="1">SUMPRODUCT((Tablo[Mois]=$A38)*(OFFSET(Tablo[JOUR],0,P$1)=$B43))</f>
        <v>0</v>
      </c>
      <c r="Q43" s="38">
        <f ca="1">SUMPRODUCT((Tablo[Mois]=$A38)*(OFFSET(Tablo[JOUR],0,Q$1)=$B43))</f>
        <v>0</v>
      </c>
      <c r="R43" s="38">
        <f ca="1">SUMPRODUCT((Tablo[Mois]=$A38)*(OFFSET(Tablo[JOUR],0,R$1)=$B43))</f>
        <v>0</v>
      </c>
    </row>
    <row r="44" spans="1:18" s="36" customFormat="1" ht="13" thickBot="1" x14ac:dyDescent="0.3">
      <c r="A44" s="35"/>
      <c r="B44" s="44" t="s">
        <v>37</v>
      </c>
      <c r="C44" s="36" t="s">
        <v>43</v>
      </c>
      <c r="D44" s="36">
        <f ca="1">SUMPRODUCT((Tablo[Mois]=$A38)*(OFFSET(Tablo[JOUR],0,D$1)=$B44))</f>
        <v>0</v>
      </c>
      <c r="E44" s="36">
        <f ca="1">SUMPRODUCT((Tablo[Mois]=$A38)*(OFFSET(Tablo[JOUR],0,E$1)=$B44))</f>
        <v>0</v>
      </c>
      <c r="F44" s="36">
        <f ca="1">SUMPRODUCT((Tablo[Mois]=$A38)*(OFFSET(Tablo[JOUR],0,F$1)=$B44))</f>
        <v>0</v>
      </c>
      <c r="G44" s="36">
        <f ca="1">SUMPRODUCT((Tablo[Mois]=$A38)*(OFFSET(Tablo[JOUR],0,G$1)=$B44))</f>
        <v>0</v>
      </c>
      <c r="H44" s="36">
        <f ca="1">SUMPRODUCT((Tablo[Mois]=$A38)*(OFFSET(Tablo[JOUR],0,H$1)=$B44))</f>
        <v>0</v>
      </c>
      <c r="I44" s="36">
        <f ca="1">SUMPRODUCT((Tablo[Mois]=$A38)*(OFFSET(Tablo[JOUR],0,I$1)=$B44))</f>
        <v>0</v>
      </c>
      <c r="J44" s="36">
        <f ca="1">SUMPRODUCT((Tablo[Mois]=$A38)*(OFFSET(Tablo[JOUR],0,J$1)=$B44))</f>
        <v>0</v>
      </c>
      <c r="K44" s="36">
        <f ca="1">SUMPRODUCT((Tablo[Mois]=$A38)*(OFFSET(Tablo[JOUR],0,K$1)=$B44))</f>
        <v>0</v>
      </c>
      <c r="L44" s="36">
        <f ca="1">SUMPRODUCT((Tablo[Mois]=$A38)*(OFFSET(Tablo[JOUR],0,L$1)=$B44))</f>
        <v>0</v>
      </c>
      <c r="M44" s="36">
        <f ca="1">SUMPRODUCT((Tablo[Mois]=$A38)*(OFFSET(Tablo[JOUR],0,M$1)=$B44))</f>
        <v>0</v>
      </c>
      <c r="N44" s="36">
        <f ca="1">SUMPRODUCT((Tablo[Mois]=$A38)*(OFFSET(Tablo[JOUR],0,N$1)=$B44))</f>
        <v>0</v>
      </c>
      <c r="O44" s="36">
        <f ca="1">SUMPRODUCT((Tablo[Mois]=$A38)*(OFFSET(Tablo[JOUR],0,O$1)=$B44))</f>
        <v>0</v>
      </c>
      <c r="P44" s="36">
        <f ca="1">SUMPRODUCT((Tablo[Mois]=$A38)*(OFFSET(Tablo[JOUR],0,P$1)=$B44))</f>
        <v>0</v>
      </c>
      <c r="Q44" s="36">
        <f ca="1">SUMPRODUCT((Tablo[Mois]=$A38)*(OFFSET(Tablo[JOUR],0,Q$1)=$B44))</f>
        <v>0</v>
      </c>
      <c r="R44" s="36">
        <f ca="1">SUMPRODUCT((Tablo[Mois]=$A38)*(OFFSET(Tablo[JOUR],0,R$1)=$B44))</f>
        <v>0</v>
      </c>
    </row>
    <row r="45" spans="1:18" s="34" customFormat="1" ht="13" x14ac:dyDescent="0.3">
      <c r="A45" s="37">
        <f>EOMONTH(A38+1,0)</f>
        <v>42947</v>
      </c>
      <c r="B45" s="34" t="s">
        <v>18</v>
      </c>
      <c r="C45" s="34" t="s">
        <v>42</v>
      </c>
      <c r="D45" s="45">
        <f ca="1">SUMPRODUCT((Tablo[Mois]=$A45)*(ISNUMBER(Tablo[JOUR])),(OFFSET(Tablo[JOUR],0,D$1)))</f>
        <v>0</v>
      </c>
      <c r="E45" s="45">
        <f ca="1">SUMPRODUCT((Tablo[Mois]=$A45)*(ISNUMBER(Tablo[JOUR])),(OFFSET(Tablo[JOUR],0,E$1)))</f>
        <v>0</v>
      </c>
      <c r="F45" s="45">
        <f ca="1">SUMPRODUCT((Tablo[Mois]=$A45)*(ISNUMBER(Tablo[JOUR])),(OFFSET(Tablo[JOUR],0,F$1)))</f>
        <v>0</v>
      </c>
      <c r="G45" s="45">
        <f ca="1">SUMPRODUCT((Tablo[Mois]=$A45)*(ISNUMBER(Tablo[JOUR])),(OFFSET(Tablo[JOUR],0,G$1)))</f>
        <v>0</v>
      </c>
      <c r="H45" s="45">
        <f ca="1">SUMPRODUCT((Tablo[Mois]=$A45)*(ISNUMBER(Tablo[JOUR])),(OFFSET(Tablo[JOUR],0,H$1)))</f>
        <v>0</v>
      </c>
      <c r="I45" s="45">
        <f ca="1">SUMPRODUCT((Tablo[Mois]=$A45)*(ISNUMBER(Tablo[JOUR])),(OFFSET(Tablo[JOUR],0,I$1)))</f>
        <v>0</v>
      </c>
      <c r="J45" s="45">
        <f ca="1">SUMPRODUCT((Tablo[Mois]=$A45)*(ISNUMBER(Tablo[JOUR])),(OFFSET(Tablo[JOUR],0,J$1)))</f>
        <v>0</v>
      </c>
      <c r="K45" s="45">
        <f ca="1">SUMPRODUCT((Tablo[Mois]=$A45)*(ISNUMBER(Tablo[JOUR])),(OFFSET(Tablo[JOUR],0,K$1)))</f>
        <v>0</v>
      </c>
      <c r="L45" s="45">
        <f ca="1">SUMPRODUCT((Tablo[Mois]=$A45)*(ISNUMBER(Tablo[JOUR])),(OFFSET(Tablo[JOUR],0,L$1)))</f>
        <v>0</v>
      </c>
      <c r="M45" s="45">
        <f ca="1">SUMPRODUCT((Tablo[Mois]=$A45)*(ISNUMBER(Tablo[JOUR])),(OFFSET(Tablo[JOUR],0,M$1)))</f>
        <v>0</v>
      </c>
      <c r="N45" s="45">
        <f ca="1">SUMPRODUCT((Tablo[Mois]=$A45)*(ISNUMBER(Tablo[JOUR])),(OFFSET(Tablo[JOUR],0,N$1)))</f>
        <v>0</v>
      </c>
      <c r="O45" s="45">
        <f ca="1">SUMPRODUCT((Tablo[Mois]=$A45)*(ISNUMBER(Tablo[JOUR])),(OFFSET(Tablo[JOUR],0,O$1)))</f>
        <v>0</v>
      </c>
      <c r="P45" s="45">
        <f ca="1">SUMPRODUCT((Tablo[Mois]=$A45)*(ISNUMBER(Tablo[JOUR])),(OFFSET(Tablo[JOUR],0,P$1)))</f>
        <v>0</v>
      </c>
      <c r="Q45" s="45">
        <f ca="1">SUMPRODUCT((Tablo[Mois]=$A45)*(ISNUMBER(Tablo[JOUR])),(OFFSET(Tablo[JOUR],0,Q$1)))</f>
        <v>0</v>
      </c>
      <c r="R45" s="45">
        <f ca="1">SUMPRODUCT((Tablo[Mois]=$A45)*(ISNUMBER(Tablo[JOUR])),(OFFSET(Tablo[JOUR],0,R$1)))</f>
        <v>0</v>
      </c>
    </row>
    <row r="46" spans="1:18" ht="13" x14ac:dyDescent="0.3">
      <c r="A46" s="43"/>
      <c r="B46" s="38" t="s">
        <v>19</v>
      </c>
      <c r="C46" s="38" t="s">
        <v>42</v>
      </c>
      <c r="D46" s="46">
        <f ca="1">SUMPRODUCT((Tablo[Mois]=$A45)*(Tablo[JOUR]="HEURES SUP"),(OFFSET(Tablo[JOUR],0,D$1)))</f>
        <v>0</v>
      </c>
      <c r="E46" s="46">
        <f ca="1">SUMPRODUCT((Tablo[Mois]=$A45)*(Tablo[JOUR]="HEURES SUP"),(OFFSET(Tablo[JOUR],0,E$1)))</f>
        <v>0</v>
      </c>
      <c r="F46" s="46">
        <f ca="1">SUMPRODUCT((Tablo[Mois]=$A45)*(Tablo[JOUR]="HEURES SUP"),(OFFSET(Tablo[JOUR],0,F$1)))</f>
        <v>0</v>
      </c>
      <c r="G46" s="46">
        <f ca="1">SUMPRODUCT((Tablo[Mois]=$A45)*(Tablo[JOUR]="HEURES SUP"),(OFFSET(Tablo[JOUR],0,G$1)))</f>
        <v>0</v>
      </c>
      <c r="H46" s="46">
        <f ca="1">SUMPRODUCT((Tablo[Mois]=$A45)*(Tablo[JOUR]="HEURES SUP"),(OFFSET(Tablo[JOUR],0,H$1)))</f>
        <v>0</v>
      </c>
      <c r="I46" s="46">
        <f ca="1">SUMPRODUCT((Tablo[Mois]=$A45)*(Tablo[JOUR]="HEURES SUP"),(OFFSET(Tablo[JOUR],0,I$1)))</f>
        <v>0</v>
      </c>
      <c r="J46" s="46">
        <f ca="1">SUMPRODUCT((Tablo[Mois]=$A45)*(Tablo[JOUR]="HEURES SUP"),(OFFSET(Tablo[JOUR],0,J$1)))</f>
        <v>0</v>
      </c>
      <c r="K46" s="46">
        <f ca="1">SUMPRODUCT((Tablo[Mois]=$A45)*(Tablo[JOUR]="HEURES SUP"),(OFFSET(Tablo[JOUR],0,K$1)))</f>
        <v>0</v>
      </c>
      <c r="L46" s="46">
        <f ca="1">SUMPRODUCT((Tablo[Mois]=$A45)*(Tablo[JOUR]="HEURES SUP"),(OFFSET(Tablo[JOUR],0,L$1)))</f>
        <v>0</v>
      </c>
      <c r="M46" s="46">
        <f ca="1">SUMPRODUCT((Tablo[Mois]=$A45)*(Tablo[JOUR]="HEURES SUP"),(OFFSET(Tablo[JOUR],0,M$1)))</f>
        <v>0</v>
      </c>
      <c r="N46" s="46">
        <f ca="1">SUMPRODUCT((Tablo[Mois]=$A45)*(Tablo[JOUR]="HEURES SUP"),(OFFSET(Tablo[JOUR],0,N$1)))</f>
        <v>0</v>
      </c>
      <c r="O46" s="46">
        <f ca="1">SUMPRODUCT((Tablo[Mois]=$A45)*(Tablo[JOUR]="HEURES SUP"),(OFFSET(Tablo[JOUR],0,O$1)))</f>
        <v>0</v>
      </c>
      <c r="P46" s="46">
        <f ca="1">SUMPRODUCT((Tablo[Mois]=$A45)*(Tablo[JOUR]="HEURES SUP"),(OFFSET(Tablo[JOUR],0,P$1)))</f>
        <v>0</v>
      </c>
      <c r="Q46" s="46">
        <f ca="1">SUMPRODUCT((Tablo[Mois]=$A45)*(Tablo[JOUR]="HEURES SUP"),(OFFSET(Tablo[JOUR],0,Q$1)))</f>
        <v>0</v>
      </c>
      <c r="R46" s="46">
        <f ca="1">SUMPRODUCT((Tablo[Mois]=$A45)*(Tablo[JOUR]="HEURES SUP"),(OFFSET(Tablo[JOUR],0,R$1)))</f>
        <v>0</v>
      </c>
    </row>
    <row r="47" spans="1:18" s="52" customFormat="1" x14ac:dyDescent="0.25">
      <c r="A47" s="51"/>
      <c r="B47" s="52" t="s">
        <v>44</v>
      </c>
      <c r="C47" s="53" t="s">
        <v>43</v>
      </c>
      <c r="D47" s="52">
        <f ca="1">SUMPRODUCT((Tablo[Mois]=$A45)*(ISNUMBER(Tablo[JOUR]))*(OFFSET(Tablo[JOUR],0,D$1)&lt;7)*(OFFSET(Tablo[JOUR],0,D$1)&lt;&gt;""))</f>
        <v>0</v>
      </c>
      <c r="E47" s="52">
        <f ca="1">SUMPRODUCT((Tablo[Mois]=$A45)*(ISNUMBER(Tablo[JOUR]))*(OFFSET(Tablo[JOUR],0,E$1)&lt;7)*(OFFSET(Tablo[JOUR],0,E$1)&lt;&gt;""))</f>
        <v>0</v>
      </c>
      <c r="F47" s="52">
        <f ca="1">SUMPRODUCT((Tablo[Mois]=$A45)*(ISNUMBER(Tablo[JOUR]))*(OFFSET(Tablo[JOUR],0,F$1)&lt;7)*(OFFSET(Tablo[JOUR],0,F$1)&lt;&gt;""))</f>
        <v>0</v>
      </c>
      <c r="G47" s="52">
        <f ca="1">SUMPRODUCT((Tablo[Mois]=$A45)*(ISNUMBER(Tablo[JOUR]))*(OFFSET(Tablo[JOUR],0,G$1)&lt;7)*(OFFSET(Tablo[JOUR],0,G$1)&lt;&gt;""))</f>
        <v>0</v>
      </c>
      <c r="H47" s="52">
        <f ca="1">SUMPRODUCT((Tablo[Mois]=$A45)*(ISNUMBER(Tablo[JOUR]))*(OFFSET(Tablo[JOUR],0,H$1)&lt;7)*(OFFSET(Tablo[JOUR],0,H$1)&lt;&gt;""))</f>
        <v>0</v>
      </c>
      <c r="I47" s="52">
        <f ca="1">SUMPRODUCT((Tablo[Mois]=$A45)*(ISNUMBER(Tablo[JOUR]))*(OFFSET(Tablo[JOUR],0,I$1)&lt;7)*(OFFSET(Tablo[JOUR],0,I$1)&lt;&gt;""))</f>
        <v>0</v>
      </c>
      <c r="J47" s="52">
        <f ca="1">SUMPRODUCT((Tablo[Mois]=$A45)*(ISNUMBER(Tablo[JOUR]))*(OFFSET(Tablo[JOUR],0,J$1)&lt;7)*(OFFSET(Tablo[JOUR],0,J$1)&lt;&gt;""))</f>
        <v>0</v>
      </c>
      <c r="K47" s="52">
        <f ca="1">SUMPRODUCT((Tablo[Mois]=$A45)*(ISNUMBER(Tablo[JOUR]))*(OFFSET(Tablo[JOUR],0,K$1)&lt;7)*(OFFSET(Tablo[JOUR],0,K$1)&lt;&gt;""))</f>
        <v>0</v>
      </c>
      <c r="L47" s="52">
        <f ca="1">SUMPRODUCT((Tablo[Mois]=$A45)*(ISNUMBER(Tablo[JOUR]))*(OFFSET(Tablo[JOUR],0,L$1)&lt;7)*(OFFSET(Tablo[JOUR],0,L$1)&lt;&gt;""))</f>
        <v>0</v>
      </c>
      <c r="M47" s="52">
        <f ca="1">SUMPRODUCT((Tablo[Mois]=$A45)*(ISNUMBER(Tablo[JOUR]))*(OFFSET(Tablo[JOUR],0,M$1)&lt;7)*(OFFSET(Tablo[JOUR],0,M$1)&lt;&gt;""))</f>
        <v>0</v>
      </c>
      <c r="N47" s="52">
        <f ca="1">SUMPRODUCT((Tablo[Mois]=$A45)*(ISNUMBER(Tablo[JOUR]))*(OFFSET(Tablo[JOUR],0,N$1)&lt;7)*(OFFSET(Tablo[JOUR],0,N$1)&lt;&gt;""))</f>
        <v>0</v>
      </c>
      <c r="O47" s="52">
        <f ca="1">SUMPRODUCT((Tablo[Mois]=$A45)*(ISNUMBER(Tablo[JOUR]))*(OFFSET(Tablo[JOUR],0,O$1)&lt;7)*(OFFSET(Tablo[JOUR],0,O$1)&lt;&gt;""))</f>
        <v>0</v>
      </c>
      <c r="P47" s="52">
        <f ca="1">SUMPRODUCT((Tablo[Mois]=$A45)*(ISNUMBER(Tablo[JOUR]))*(OFFSET(Tablo[JOUR],0,P$1)&lt;7)*(OFFSET(Tablo[JOUR],0,P$1)&lt;&gt;""))</f>
        <v>0</v>
      </c>
      <c r="Q47" s="52">
        <f ca="1">SUMPRODUCT((Tablo[Mois]=$A45)*(ISNUMBER(Tablo[JOUR]))*(OFFSET(Tablo[JOUR],0,Q$1)&lt;7)*(OFFSET(Tablo[JOUR],0,Q$1)&lt;&gt;""))</f>
        <v>0</v>
      </c>
      <c r="R47" s="52">
        <f ca="1">SUMPRODUCT((Tablo[Mois]=$A45)*(ISNUMBER(Tablo[JOUR]))*(OFFSET(Tablo[JOUR],0,R$1)&lt;7)*(OFFSET(Tablo[JOUR],0,R$1)&lt;&gt;""))</f>
        <v>0</v>
      </c>
    </row>
    <row r="48" spans="1:18" x14ac:dyDescent="0.25">
      <c r="A48" s="43"/>
      <c r="B48" s="40" t="s">
        <v>20</v>
      </c>
      <c r="C48" s="38" t="s">
        <v>43</v>
      </c>
      <c r="D48" s="38">
        <f>SUMPRODUCT((Tablo[Mois]=$A45)*(COUNTIF(JF,Tablo[JOUR])))</f>
        <v>0</v>
      </c>
      <c r="E48" s="38">
        <f>SUMPRODUCT((Tablo[Mois]=$A45)*(COUNTIF(JF,Tablo[JOUR])))</f>
        <v>0</v>
      </c>
      <c r="F48" s="38">
        <f>SUMPRODUCT((Tablo[Mois]=$A45)*(COUNTIF(JF,Tablo[JOUR])))</f>
        <v>0</v>
      </c>
      <c r="G48" s="38">
        <f>SUMPRODUCT((Tablo[Mois]=$A45)*(COUNTIF(JF,Tablo[JOUR])))</f>
        <v>0</v>
      </c>
      <c r="H48" s="38">
        <f>SUMPRODUCT((Tablo[Mois]=$A45)*(COUNTIF(JF,Tablo[JOUR])))</f>
        <v>0</v>
      </c>
      <c r="I48" s="38">
        <f>SUMPRODUCT((Tablo[Mois]=$A45)*(COUNTIF(JF,Tablo[JOUR])))</f>
        <v>0</v>
      </c>
      <c r="J48" s="38">
        <f>SUMPRODUCT((Tablo[Mois]=$A45)*(COUNTIF(JF,Tablo[JOUR])))</f>
        <v>0</v>
      </c>
      <c r="K48" s="38">
        <f>SUMPRODUCT((Tablo[Mois]=$A45)*(COUNTIF(JF,Tablo[JOUR])))</f>
        <v>0</v>
      </c>
      <c r="L48" s="38">
        <f>SUMPRODUCT((Tablo[Mois]=$A45)*(COUNTIF(JF,Tablo[JOUR])))</f>
        <v>0</v>
      </c>
      <c r="M48" s="38">
        <f>SUMPRODUCT((Tablo[Mois]=$A45)*(COUNTIF(JF,Tablo[JOUR])))</f>
        <v>0</v>
      </c>
      <c r="N48" s="38">
        <f>SUMPRODUCT((Tablo[Mois]=$A45)*(COUNTIF(JF,Tablo[JOUR])))</f>
        <v>0</v>
      </c>
      <c r="O48" s="38">
        <f>SUMPRODUCT((Tablo[Mois]=$A45)*(COUNTIF(JF,Tablo[JOUR])))</f>
        <v>0</v>
      </c>
      <c r="P48" s="38">
        <f>SUMPRODUCT((Tablo[Mois]=$A45)*(COUNTIF(JF,Tablo[JOUR])))</f>
        <v>0</v>
      </c>
      <c r="Q48" s="38">
        <f>SUMPRODUCT((Tablo[Mois]=$A45)*(COUNTIF(JF,Tablo[JOUR])))</f>
        <v>0</v>
      </c>
      <c r="R48" s="38">
        <f>SUMPRODUCT((Tablo[Mois]=$A45)*(COUNTIF(JF,Tablo[JOUR])))</f>
        <v>0</v>
      </c>
    </row>
    <row r="49" spans="1:18" x14ac:dyDescent="0.25">
      <c r="A49" s="43"/>
      <c r="B49" s="41" t="s">
        <v>39</v>
      </c>
      <c r="C49" s="38" t="s">
        <v>43</v>
      </c>
      <c r="D49" s="38">
        <f ca="1">SUMPRODUCT((Tablo[Mois]=$A45)*(OFFSET(Tablo[JOUR],0,D$1)=$B49))</f>
        <v>0</v>
      </c>
      <c r="E49" s="38">
        <f ca="1">SUMPRODUCT((Tablo[Mois]=$A45)*(OFFSET(Tablo[JOUR],0,E$1)=$B49))</f>
        <v>0</v>
      </c>
      <c r="F49" s="38">
        <f ca="1">SUMPRODUCT((Tablo[Mois]=$A45)*(OFFSET(Tablo[JOUR],0,F$1)=$B49))</f>
        <v>0</v>
      </c>
      <c r="G49" s="38">
        <f ca="1">SUMPRODUCT((Tablo[Mois]=$A45)*(OFFSET(Tablo[JOUR],0,G$1)=$B49))</f>
        <v>0</v>
      </c>
      <c r="H49" s="38">
        <f ca="1">SUMPRODUCT((Tablo[Mois]=$A45)*(OFFSET(Tablo[JOUR],0,H$1)=$B49))</f>
        <v>0</v>
      </c>
      <c r="I49" s="38">
        <f ca="1">SUMPRODUCT((Tablo[Mois]=$A45)*(OFFSET(Tablo[JOUR],0,I$1)=$B49))</f>
        <v>0</v>
      </c>
      <c r="J49" s="38">
        <f ca="1">SUMPRODUCT((Tablo[Mois]=$A45)*(OFFSET(Tablo[JOUR],0,J$1)=$B49))</f>
        <v>0</v>
      </c>
      <c r="K49" s="38">
        <f ca="1">SUMPRODUCT((Tablo[Mois]=$A45)*(OFFSET(Tablo[JOUR],0,K$1)=$B49))</f>
        <v>0</v>
      </c>
      <c r="L49" s="38">
        <f ca="1">SUMPRODUCT((Tablo[Mois]=$A45)*(OFFSET(Tablo[JOUR],0,L$1)=$B49))</f>
        <v>0</v>
      </c>
      <c r="M49" s="38">
        <f ca="1">SUMPRODUCT((Tablo[Mois]=$A45)*(OFFSET(Tablo[JOUR],0,M$1)=$B49))</f>
        <v>0</v>
      </c>
      <c r="N49" s="38">
        <f ca="1">SUMPRODUCT((Tablo[Mois]=$A45)*(OFFSET(Tablo[JOUR],0,N$1)=$B49))</f>
        <v>0</v>
      </c>
      <c r="O49" s="38">
        <f ca="1">SUMPRODUCT((Tablo[Mois]=$A45)*(OFFSET(Tablo[JOUR],0,O$1)=$B49))</f>
        <v>0</v>
      </c>
      <c r="P49" s="38">
        <f ca="1">SUMPRODUCT((Tablo[Mois]=$A45)*(OFFSET(Tablo[JOUR],0,P$1)=$B49))</f>
        <v>0</v>
      </c>
      <c r="Q49" s="38">
        <f ca="1">SUMPRODUCT((Tablo[Mois]=$A45)*(OFFSET(Tablo[JOUR],0,Q$1)=$B49))</f>
        <v>0</v>
      </c>
      <c r="R49" s="38">
        <f ca="1">SUMPRODUCT((Tablo[Mois]=$A45)*(OFFSET(Tablo[JOUR],0,R$1)=$B49))</f>
        <v>0</v>
      </c>
    </row>
    <row r="50" spans="1:18" x14ac:dyDescent="0.25">
      <c r="A50" s="43"/>
      <c r="B50" s="42" t="s">
        <v>38</v>
      </c>
      <c r="C50" s="38" t="s">
        <v>43</v>
      </c>
      <c r="D50" s="38">
        <f ca="1">SUMPRODUCT((Tablo[Mois]=$A45)*(OFFSET(Tablo[JOUR],0,D$1)=$B50))</f>
        <v>0</v>
      </c>
      <c r="E50" s="38">
        <f ca="1">SUMPRODUCT((Tablo[Mois]=$A45)*(OFFSET(Tablo[JOUR],0,E$1)=$B50))</f>
        <v>0</v>
      </c>
      <c r="F50" s="38">
        <f ca="1">SUMPRODUCT((Tablo[Mois]=$A45)*(OFFSET(Tablo[JOUR],0,F$1)=$B50))</f>
        <v>0</v>
      </c>
      <c r="G50" s="38">
        <f ca="1">SUMPRODUCT((Tablo[Mois]=$A45)*(OFFSET(Tablo[JOUR],0,G$1)=$B50))</f>
        <v>0</v>
      </c>
      <c r="H50" s="38">
        <f ca="1">SUMPRODUCT((Tablo[Mois]=$A45)*(OFFSET(Tablo[JOUR],0,H$1)=$B50))</f>
        <v>0</v>
      </c>
      <c r="I50" s="38">
        <f ca="1">SUMPRODUCT((Tablo[Mois]=$A45)*(OFFSET(Tablo[JOUR],0,I$1)=$B50))</f>
        <v>0</v>
      </c>
      <c r="J50" s="38">
        <f ca="1">SUMPRODUCT((Tablo[Mois]=$A45)*(OFFSET(Tablo[JOUR],0,J$1)=$B50))</f>
        <v>0</v>
      </c>
      <c r="K50" s="38">
        <f ca="1">SUMPRODUCT((Tablo[Mois]=$A45)*(OFFSET(Tablo[JOUR],0,K$1)=$B50))</f>
        <v>0</v>
      </c>
      <c r="L50" s="38">
        <f ca="1">SUMPRODUCT((Tablo[Mois]=$A45)*(OFFSET(Tablo[JOUR],0,L$1)=$B50))</f>
        <v>0</v>
      </c>
      <c r="M50" s="38">
        <f ca="1">SUMPRODUCT((Tablo[Mois]=$A45)*(OFFSET(Tablo[JOUR],0,M$1)=$B50))</f>
        <v>0</v>
      </c>
      <c r="N50" s="38">
        <f ca="1">SUMPRODUCT((Tablo[Mois]=$A45)*(OFFSET(Tablo[JOUR],0,N$1)=$B50))</f>
        <v>0</v>
      </c>
      <c r="O50" s="38">
        <f ca="1">SUMPRODUCT((Tablo[Mois]=$A45)*(OFFSET(Tablo[JOUR],0,O$1)=$B50))</f>
        <v>0</v>
      </c>
      <c r="P50" s="38">
        <f ca="1">SUMPRODUCT((Tablo[Mois]=$A45)*(OFFSET(Tablo[JOUR],0,P$1)=$B50))</f>
        <v>0</v>
      </c>
      <c r="Q50" s="38">
        <f ca="1">SUMPRODUCT((Tablo[Mois]=$A45)*(OFFSET(Tablo[JOUR],0,Q$1)=$B50))</f>
        <v>0</v>
      </c>
      <c r="R50" s="38">
        <f ca="1">SUMPRODUCT((Tablo[Mois]=$A45)*(OFFSET(Tablo[JOUR],0,R$1)=$B50))</f>
        <v>0</v>
      </c>
    </row>
    <row r="51" spans="1:18" s="36" customFormat="1" ht="13" thickBot="1" x14ac:dyDescent="0.3">
      <c r="A51" s="35"/>
      <c r="B51" s="44" t="s">
        <v>37</v>
      </c>
      <c r="C51" s="36" t="s">
        <v>43</v>
      </c>
      <c r="D51" s="36">
        <f ca="1">SUMPRODUCT((Tablo[Mois]=$A45)*(OFFSET(Tablo[JOUR],0,D$1)=$B51))</f>
        <v>0</v>
      </c>
      <c r="E51" s="36">
        <f ca="1">SUMPRODUCT((Tablo[Mois]=$A45)*(OFFSET(Tablo[JOUR],0,E$1)=$B51))</f>
        <v>0</v>
      </c>
      <c r="F51" s="36">
        <f ca="1">SUMPRODUCT((Tablo[Mois]=$A45)*(OFFSET(Tablo[JOUR],0,F$1)=$B51))</f>
        <v>0</v>
      </c>
      <c r="G51" s="36">
        <f ca="1">SUMPRODUCT((Tablo[Mois]=$A45)*(OFFSET(Tablo[JOUR],0,G$1)=$B51))</f>
        <v>0</v>
      </c>
      <c r="H51" s="36">
        <f ca="1">SUMPRODUCT((Tablo[Mois]=$A45)*(OFFSET(Tablo[JOUR],0,H$1)=$B51))</f>
        <v>0</v>
      </c>
      <c r="I51" s="36">
        <f ca="1">SUMPRODUCT((Tablo[Mois]=$A45)*(OFFSET(Tablo[JOUR],0,I$1)=$B51))</f>
        <v>0</v>
      </c>
      <c r="J51" s="36">
        <f ca="1">SUMPRODUCT((Tablo[Mois]=$A45)*(OFFSET(Tablo[JOUR],0,J$1)=$B51))</f>
        <v>0</v>
      </c>
      <c r="K51" s="36">
        <f ca="1">SUMPRODUCT((Tablo[Mois]=$A45)*(OFFSET(Tablo[JOUR],0,K$1)=$B51))</f>
        <v>0</v>
      </c>
      <c r="L51" s="36">
        <f ca="1">SUMPRODUCT((Tablo[Mois]=$A45)*(OFFSET(Tablo[JOUR],0,L$1)=$B51))</f>
        <v>0</v>
      </c>
      <c r="M51" s="36">
        <f ca="1">SUMPRODUCT((Tablo[Mois]=$A45)*(OFFSET(Tablo[JOUR],0,M$1)=$B51))</f>
        <v>0</v>
      </c>
      <c r="N51" s="36">
        <f ca="1">SUMPRODUCT((Tablo[Mois]=$A45)*(OFFSET(Tablo[JOUR],0,N$1)=$B51))</f>
        <v>0</v>
      </c>
      <c r="O51" s="36">
        <f ca="1">SUMPRODUCT((Tablo[Mois]=$A45)*(OFFSET(Tablo[JOUR],0,O$1)=$B51))</f>
        <v>0</v>
      </c>
      <c r="P51" s="36">
        <f ca="1">SUMPRODUCT((Tablo[Mois]=$A45)*(OFFSET(Tablo[JOUR],0,P$1)=$B51))</f>
        <v>0</v>
      </c>
      <c r="Q51" s="36">
        <f ca="1">SUMPRODUCT((Tablo[Mois]=$A45)*(OFFSET(Tablo[JOUR],0,Q$1)=$B51))</f>
        <v>0</v>
      </c>
      <c r="R51" s="36">
        <f ca="1">SUMPRODUCT((Tablo[Mois]=$A45)*(OFFSET(Tablo[JOUR],0,R$1)=$B51))</f>
        <v>0</v>
      </c>
    </row>
    <row r="52" spans="1:18" s="34" customFormat="1" ht="13" x14ac:dyDescent="0.3">
      <c r="A52" s="37">
        <f>EOMONTH(A45+1,0)</f>
        <v>42978</v>
      </c>
      <c r="B52" s="34" t="s">
        <v>18</v>
      </c>
      <c r="C52" s="34" t="s">
        <v>42</v>
      </c>
      <c r="D52" s="45">
        <f ca="1">SUMPRODUCT((Tablo[Mois]=$A52)*(ISNUMBER(Tablo[JOUR])),(OFFSET(Tablo[JOUR],0,D$1)))</f>
        <v>0</v>
      </c>
      <c r="E52" s="45">
        <f ca="1">SUMPRODUCT((Tablo[Mois]=$A52)*(ISNUMBER(Tablo[JOUR])),(OFFSET(Tablo[JOUR],0,E$1)))</f>
        <v>0</v>
      </c>
      <c r="F52" s="45">
        <f ca="1">SUMPRODUCT((Tablo[Mois]=$A52)*(ISNUMBER(Tablo[JOUR])),(OFFSET(Tablo[JOUR],0,F$1)))</f>
        <v>0</v>
      </c>
      <c r="G52" s="45">
        <f ca="1">SUMPRODUCT((Tablo[Mois]=$A52)*(ISNUMBER(Tablo[JOUR])),(OFFSET(Tablo[JOUR],0,G$1)))</f>
        <v>0</v>
      </c>
      <c r="H52" s="45">
        <f ca="1">SUMPRODUCT((Tablo[Mois]=$A52)*(ISNUMBER(Tablo[JOUR])),(OFFSET(Tablo[JOUR],0,H$1)))</f>
        <v>0</v>
      </c>
      <c r="I52" s="45">
        <f ca="1">SUMPRODUCT((Tablo[Mois]=$A52)*(ISNUMBER(Tablo[JOUR])),(OFFSET(Tablo[JOUR],0,I$1)))</f>
        <v>0</v>
      </c>
      <c r="J52" s="45">
        <f ca="1">SUMPRODUCT((Tablo[Mois]=$A52)*(ISNUMBER(Tablo[JOUR])),(OFFSET(Tablo[JOUR],0,J$1)))</f>
        <v>0</v>
      </c>
      <c r="K52" s="45">
        <f ca="1">SUMPRODUCT((Tablo[Mois]=$A52)*(ISNUMBER(Tablo[JOUR])),(OFFSET(Tablo[JOUR],0,K$1)))</f>
        <v>0</v>
      </c>
      <c r="L52" s="45">
        <f ca="1">SUMPRODUCT((Tablo[Mois]=$A52)*(ISNUMBER(Tablo[JOUR])),(OFFSET(Tablo[JOUR],0,L$1)))</f>
        <v>0</v>
      </c>
      <c r="M52" s="45">
        <f ca="1">SUMPRODUCT((Tablo[Mois]=$A52)*(ISNUMBER(Tablo[JOUR])),(OFFSET(Tablo[JOUR],0,M$1)))</f>
        <v>0</v>
      </c>
      <c r="N52" s="45">
        <f ca="1">SUMPRODUCT((Tablo[Mois]=$A52)*(ISNUMBER(Tablo[JOUR])),(OFFSET(Tablo[JOUR],0,N$1)))</f>
        <v>0</v>
      </c>
      <c r="O52" s="45">
        <f ca="1">SUMPRODUCT((Tablo[Mois]=$A52)*(ISNUMBER(Tablo[JOUR])),(OFFSET(Tablo[JOUR],0,O$1)))</f>
        <v>0</v>
      </c>
      <c r="P52" s="45">
        <f ca="1">SUMPRODUCT((Tablo[Mois]=$A52)*(ISNUMBER(Tablo[JOUR])),(OFFSET(Tablo[JOUR],0,P$1)))</f>
        <v>0</v>
      </c>
      <c r="Q52" s="45">
        <f ca="1">SUMPRODUCT((Tablo[Mois]=$A52)*(ISNUMBER(Tablo[JOUR])),(OFFSET(Tablo[JOUR],0,Q$1)))</f>
        <v>0</v>
      </c>
      <c r="R52" s="45">
        <f ca="1">SUMPRODUCT((Tablo[Mois]=$A52)*(ISNUMBER(Tablo[JOUR])),(OFFSET(Tablo[JOUR],0,R$1)))</f>
        <v>0</v>
      </c>
    </row>
    <row r="53" spans="1:18" ht="13" x14ac:dyDescent="0.3">
      <c r="A53" s="43"/>
      <c r="B53" s="38" t="s">
        <v>19</v>
      </c>
      <c r="C53" s="38" t="s">
        <v>42</v>
      </c>
      <c r="D53" s="46">
        <f ca="1">SUMPRODUCT((Tablo[Mois]=$A52)*(Tablo[JOUR]="HEURES SUP"),(OFFSET(Tablo[JOUR],0,D$1)))</f>
        <v>0</v>
      </c>
      <c r="E53" s="46">
        <f ca="1">SUMPRODUCT((Tablo[Mois]=$A52)*(Tablo[JOUR]="HEURES SUP"),(OFFSET(Tablo[JOUR],0,E$1)))</f>
        <v>0</v>
      </c>
      <c r="F53" s="46">
        <f ca="1">SUMPRODUCT((Tablo[Mois]=$A52)*(Tablo[JOUR]="HEURES SUP"),(OFFSET(Tablo[JOUR],0,F$1)))</f>
        <v>0</v>
      </c>
      <c r="G53" s="46">
        <f ca="1">SUMPRODUCT((Tablo[Mois]=$A52)*(Tablo[JOUR]="HEURES SUP"),(OFFSET(Tablo[JOUR],0,G$1)))</f>
        <v>0</v>
      </c>
      <c r="H53" s="46">
        <f ca="1">SUMPRODUCT((Tablo[Mois]=$A52)*(Tablo[JOUR]="HEURES SUP"),(OFFSET(Tablo[JOUR],0,H$1)))</f>
        <v>0</v>
      </c>
      <c r="I53" s="46">
        <f ca="1">SUMPRODUCT((Tablo[Mois]=$A52)*(Tablo[JOUR]="HEURES SUP"),(OFFSET(Tablo[JOUR],0,I$1)))</f>
        <v>0</v>
      </c>
      <c r="J53" s="46">
        <f ca="1">SUMPRODUCT((Tablo[Mois]=$A52)*(Tablo[JOUR]="HEURES SUP"),(OFFSET(Tablo[JOUR],0,J$1)))</f>
        <v>0</v>
      </c>
      <c r="K53" s="46">
        <f ca="1">SUMPRODUCT((Tablo[Mois]=$A52)*(Tablo[JOUR]="HEURES SUP"),(OFFSET(Tablo[JOUR],0,K$1)))</f>
        <v>0</v>
      </c>
      <c r="L53" s="46">
        <f ca="1">SUMPRODUCT((Tablo[Mois]=$A52)*(Tablo[JOUR]="HEURES SUP"),(OFFSET(Tablo[JOUR],0,L$1)))</f>
        <v>0</v>
      </c>
      <c r="M53" s="46">
        <f ca="1">SUMPRODUCT((Tablo[Mois]=$A52)*(Tablo[JOUR]="HEURES SUP"),(OFFSET(Tablo[JOUR],0,M$1)))</f>
        <v>0</v>
      </c>
      <c r="N53" s="46">
        <f ca="1">SUMPRODUCT((Tablo[Mois]=$A52)*(Tablo[JOUR]="HEURES SUP"),(OFFSET(Tablo[JOUR],0,N$1)))</f>
        <v>0</v>
      </c>
      <c r="O53" s="46">
        <f ca="1">SUMPRODUCT((Tablo[Mois]=$A52)*(Tablo[JOUR]="HEURES SUP"),(OFFSET(Tablo[JOUR],0,O$1)))</f>
        <v>0</v>
      </c>
      <c r="P53" s="46">
        <f ca="1">SUMPRODUCT((Tablo[Mois]=$A52)*(Tablo[JOUR]="HEURES SUP"),(OFFSET(Tablo[JOUR],0,P$1)))</f>
        <v>0</v>
      </c>
      <c r="Q53" s="46">
        <f ca="1">SUMPRODUCT((Tablo[Mois]=$A52)*(Tablo[JOUR]="HEURES SUP"),(OFFSET(Tablo[JOUR],0,Q$1)))</f>
        <v>0</v>
      </c>
      <c r="R53" s="46">
        <f ca="1">SUMPRODUCT((Tablo[Mois]=$A52)*(Tablo[JOUR]="HEURES SUP"),(OFFSET(Tablo[JOUR],0,R$1)))</f>
        <v>0</v>
      </c>
    </row>
    <row r="54" spans="1:18" s="52" customFormat="1" x14ac:dyDescent="0.25">
      <c r="A54" s="51"/>
      <c r="B54" s="52" t="s">
        <v>44</v>
      </c>
      <c r="C54" s="53" t="s">
        <v>43</v>
      </c>
      <c r="D54" s="52">
        <f ca="1">SUMPRODUCT((Tablo[Mois]=$A52)*(ISNUMBER(Tablo[JOUR]))*(OFFSET(Tablo[JOUR],0,D$1)&lt;7)*(OFFSET(Tablo[JOUR],0,D$1)&lt;&gt;""))</f>
        <v>0</v>
      </c>
      <c r="E54" s="52">
        <f ca="1">SUMPRODUCT((Tablo[Mois]=$A52)*(ISNUMBER(Tablo[JOUR]))*(OFFSET(Tablo[JOUR],0,E$1)&lt;7)*(OFFSET(Tablo[JOUR],0,E$1)&lt;&gt;""))</f>
        <v>0</v>
      </c>
      <c r="F54" s="52">
        <f ca="1">SUMPRODUCT((Tablo[Mois]=$A52)*(ISNUMBER(Tablo[JOUR]))*(OFFSET(Tablo[JOUR],0,F$1)&lt;7)*(OFFSET(Tablo[JOUR],0,F$1)&lt;&gt;""))</f>
        <v>0</v>
      </c>
      <c r="G54" s="52">
        <f ca="1">SUMPRODUCT((Tablo[Mois]=$A52)*(ISNUMBER(Tablo[JOUR]))*(OFFSET(Tablo[JOUR],0,G$1)&lt;7)*(OFFSET(Tablo[JOUR],0,G$1)&lt;&gt;""))</f>
        <v>0</v>
      </c>
      <c r="H54" s="52">
        <f ca="1">SUMPRODUCT((Tablo[Mois]=$A52)*(ISNUMBER(Tablo[JOUR]))*(OFFSET(Tablo[JOUR],0,H$1)&lt;7)*(OFFSET(Tablo[JOUR],0,H$1)&lt;&gt;""))</f>
        <v>0</v>
      </c>
      <c r="I54" s="52">
        <f ca="1">SUMPRODUCT((Tablo[Mois]=$A52)*(ISNUMBER(Tablo[JOUR]))*(OFFSET(Tablo[JOUR],0,I$1)&lt;7)*(OFFSET(Tablo[JOUR],0,I$1)&lt;&gt;""))</f>
        <v>0</v>
      </c>
      <c r="J54" s="52">
        <f ca="1">SUMPRODUCT((Tablo[Mois]=$A52)*(ISNUMBER(Tablo[JOUR]))*(OFFSET(Tablo[JOUR],0,J$1)&lt;7)*(OFFSET(Tablo[JOUR],0,J$1)&lt;&gt;""))</f>
        <v>0</v>
      </c>
      <c r="K54" s="52">
        <f ca="1">SUMPRODUCT((Tablo[Mois]=$A52)*(ISNUMBER(Tablo[JOUR]))*(OFFSET(Tablo[JOUR],0,K$1)&lt;7)*(OFFSET(Tablo[JOUR],0,K$1)&lt;&gt;""))</f>
        <v>0</v>
      </c>
      <c r="L54" s="52">
        <f ca="1">SUMPRODUCT((Tablo[Mois]=$A52)*(ISNUMBER(Tablo[JOUR]))*(OFFSET(Tablo[JOUR],0,L$1)&lt;7)*(OFFSET(Tablo[JOUR],0,L$1)&lt;&gt;""))</f>
        <v>0</v>
      </c>
      <c r="M54" s="52">
        <f ca="1">SUMPRODUCT((Tablo[Mois]=$A52)*(ISNUMBER(Tablo[JOUR]))*(OFFSET(Tablo[JOUR],0,M$1)&lt;7)*(OFFSET(Tablo[JOUR],0,M$1)&lt;&gt;""))</f>
        <v>0</v>
      </c>
      <c r="N54" s="52">
        <f ca="1">SUMPRODUCT((Tablo[Mois]=$A52)*(ISNUMBER(Tablo[JOUR]))*(OFFSET(Tablo[JOUR],0,N$1)&lt;7)*(OFFSET(Tablo[JOUR],0,N$1)&lt;&gt;""))</f>
        <v>0</v>
      </c>
      <c r="O54" s="52">
        <f ca="1">SUMPRODUCT((Tablo[Mois]=$A52)*(ISNUMBER(Tablo[JOUR]))*(OFFSET(Tablo[JOUR],0,O$1)&lt;7)*(OFFSET(Tablo[JOUR],0,O$1)&lt;&gt;""))</f>
        <v>0</v>
      </c>
      <c r="P54" s="52">
        <f ca="1">SUMPRODUCT((Tablo[Mois]=$A52)*(ISNUMBER(Tablo[JOUR]))*(OFFSET(Tablo[JOUR],0,P$1)&lt;7)*(OFFSET(Tablo[JOUR],0,P$1)&lt;&gt;""))</f>
        <v>0</v>
      </c>
      <c r="Q54" s="52">
        <f ca="1">SUMPRODUCT((Tablo[Mois]=$A52)*(ISNUMBER(Tablo[JOUR]))*(OFFSET(Tablo[JOUR],0,Q$1)&lt;7)*(OFFSET(Tablo[JOUR],0,Q$1)&lt;&gt;""))</f>
        <v>0</v>
      </c>
      <c r="R54" s="52">
        <f ca="1">SUMPRODUCT((Tablo[Mois]=$A52)*(ISNUMBER(Tablo[JOUR]))*(OFFSET(Tablo[JOUR],0,R$1)&lt;7)*(OFFSET(Tablo[JOUR],0,R$1)&lt;&gt;""))</f>
        <v>0</v>
      </c>
    </row>
    <row r="55" spans="1:18" x14ac:dyDescent="0.25">
      <c r="A55" s="43"/>
      <c r="B55" s="40" t="s">
        <v>20</v>
      </c>
      <c r="C55" s="38" t="s">
        <v>43</v>
      </c>
      <c r="D55" s="38">
        <f>SUMPRODUCT((Tablo[Mois]=$A52)*(COUNTIF(JF,Tablo[JOUR])))</f>
        <v>0</v>
      </c>
      <c r="E55" s="38">
        <f>SUMPRODUCT((Tablo[Mois]=$A52)*(COUNTIF(JF,Tablo[JOUR])))</f>
        <v>0</v>
      </c>
      <c r="F55" s="38">
        <f>SUMPRODUCT((Tablo[Mois]=$A52)*(COUNTIF(JF,Tablo[JOUR])))</f>
        <v>0</v>
      </c>
      <c r="G55" s="38">
        <f>SUMPRODUCT((Tablo[Mois]=$A52)*(COUNTIF(JF,Tablo[JOUR])))</f>
        <v>0</v>
      </c>
      <c r="H55" s="38">
        <f>SUMPRODUCT((Tablo[Mois]=$A52)*(COUNTIF(JF,Tablo[JOUR])))</f>
        <v>0</v>
      </c>
      <c r="I55" s="38">
        <f>SUMPRODUCT((Tablo[Mois]=$A52)*(COUNTIF(JF,Tablo[JOUR])))</f>
        <v>0</v>
      </c>
      <c r="J55" s="38">
        <f>SUMPRODUCT((Tablo[Mois]=$A52)*(COUNTIF(JF,Tablo[JOUR])))</f>
        <v>0</v>
      </c>
      <c r="K55" s="38">
        <f>SUMPRODUCT((Tablo[Mois]=$A52)*(COUNTIF(JF,Tablo[JOUR])))</f>
        <v>0</v>
      </c>
      <c r="L55" s="38">
        <f>SUMPRODUCT((Tablo[Mois]=$A52)*(COUNTIF(JF,Tablo[JOUR])))</f>
        <v>0</v>
      </c>
      <c r="M55" s="38">
        <f>SUMPRODUCT((Tablo[Mois]=$A52)*(COUNTIF(JF,Tablo[JOUR])))</f>
        <v>0</v>
      </c>
      <c r="N55" s="38">
        <f>SUMPRODUCT((Tablo[Mois]=$A52)*(COUNTIF(JF,Tablo[JOUR])))</f>
        <v>0</v>
      </c>
      <c r="O55" s="38">
        <f>SUMPRODUCT((Tablo[Mois]=$A52)*(COUNTIF(JF,Tablo[JOUR])))</f>
        <v>0</v>
      </c>
      <c r="P55" s="38">
        <f>SUMPRODUCT((Tablo[Mois]=$A52)*(COUNTIF(JF,Tablo[JOUR])))</f>
        <v>0</v>
      </c>
      <c r="Q55" s="38">
        <f>SUMPRODUCT((Tablo[Mois]=$A52)*(COUNTIF(JF,Tablo[JOUR])))</f>
        <v>0</v>
      </c>
      <c r="R55" s="38">
        <f>SUMPRODUCT((Tablo[Mois]=$A52)*(COUNTIF(JF,Tablo[JOUR])))</f>
        <v>0</v>
      </c>
    </row>
    <row r="56" spans="1:18" x14ac:dyDescent="0.25">
      <c r="A56" s="43"/>
      <c r="B56" s="41" t="s">
        <v>39</v>
      </c>
      <c r="C56" s="38" t="s">
        <v>43</v>
      </c>
      <c r="D56" s="38">
        <f ca="1">SUMPRODUCT((Tablo[Mois]=$A52)*(OFFSET(Tablo[JOUR],0,D$1)=$B56))</f>
        <v>0</v>
      </c>
      <c r="E56" s="38">
        <f ca="1">SUMPRODUCT((Tablo[Mois]=$A52)*(OFFSET(Tablo[JOUR],0,E$1)=$B56))</f>
        <v>0</v>
      </c>
      <c r="F56" s="38">
        <f ca="1">SUMPRODUCT((Tablo[Mois]=$A52)*(OFFSET(Tablo[JOUR],0,F$1)=$B56))</f>
        <v>0</v>
      </c>
      <c r="G56" s="38">
        <f ca="1">SUMPRODUCT((Tablo[Mois]=$A52)*(OFFSET(Tablo[JOUR],0,G$1)=$B56))</f>
        <v>0</v>
      </c>
      <c r="H56" s="38">
        <f ca="1">SUMPRODUCT((Tablo[Mois]=$A52)*(OFFSET(Tablo[JOUR],0,H$1)=$B56))</f>
        <v>0</v>
      </c>
      <c r="I56" s="38">
        <f ca="1">SUMPRODUCT((Tablo[Mois]=$A52)*(OFFSET(Tablo[JOUR],0,I$1)=$B56))</f>
        <v>0</v>
      </c>
      <c r="J56" s="38">
        <f ca="1">SUMPRODUCT((Tablo[Mois]=$A52)*(OFFSET(Tablo[JOUR],0,J$1)=$B56))</f>
        <v>0</v>
      </c>
      <c r="K56" s="38">
        <f ca="1">SUMPRODUCT((Tablo[Mois]=$A52)*(OFFSET(Tablo[JOUR],0,K$1)=$B56))</f>
        <v>0</v>
      </c>
      <c r="L56" s="38">
        <f ca="1">SUMPRODUCT((Tablo[Mois]=$A52)*(OFFSET(Tablo[JOUR],0,L$1)=$B56))</f>
        <v>0</v>
      </c>
      <c r="M56" s="38">
        <f ca="1">SUMPRODUCT((Tablo[Mois]=$A52)*(OFFSET(Tablo[JOUR],0,M$1)=$B56))</f>
        <v>0</v>
      </c>
      <c r="N56" s="38">
        <f ca="1">SUMPRODUCT((Tablo[Mois]=$A52)*(OFFSET(Tablo[JOUR],0,N$1)=$B56))</f>
        <v>0</v>
      </c>
      <c r="O56" s="38">
        <f ca="1">SUMPRODUCT((Tablo[Mois]=$A52)*(OFFSET(Tablo[JOUR],0,O$1)=$B56))</f>
        <v>0</v>
      </c>
      <c r="P56" s="38">
        <f ca="1">SUMPRODUCT((Tablo[Mois]=$A52)*(OFFSET(Tablo[JOUR],0,P$1)=$B56))</f>
        <v>0</v>
      </c>
      <c r="Q56" s="38">
        <f ca="1">SUMPRODUCT((Tablo[Mois]=$A52)*(OFFSET(Tablo[JOUR],0,Q$1)=$B56))</f>
        <v>0</v>
      </c>
      <c r="R56" s="38">
        <f ca="1">SUMPRODUCT((Tablo[Mois]=$A52)*(OFFSET(Tablo[JOUR],0,R$1)=$B56))</f>
        <v>0</v>
      </c>
    </row>
    <row r="57" spans="1:18" x14ac:dyDescent="0.25">
      <c r="A57" s="43"/>
      <c r="B57" s="42" t="s">
        <v>38</v>
      </c>
      <c r="C57" s="38" t="s">
        <v>43</v>
      </c>
      <c r="D57" s="38">
        <f ca="1">SUMPRODUCT((Tablo[Mois]=$A52)*(OFFSET(Tablo[JOUR],0,D$1)=$B57))</f>
        <v>0</v>
      </c>
      <c r="E57" s="38">
        <f ca="1">SUMPRODUCT((Tablo[Mois]=$A52)*(OFFSET(Tablo[JOUR],0,E$1)=$B57))</f>
        <v>0</v>
      </c>
      <c r="F57" s="38">
        <f ca="1">SUMPRODUCT((Tablo[Mois]=$A52)*(OFFSET(Tablo[JOUR],0,F$1)=$B57))</f>
        <v>0</v>
      </c>
      <c r="G57" s="38">
        <f ca="1">SUMPRODUCT((Tablo[Mois]=$A52)*(OFFSET(Tablo[JOUR],0,G$1)=$B57))</f>
        <v>0</v>
      </c>
      <c r="H57" s="38">
        <f ca="1">SUMPRODUCT((Tablo[Mois]=$A52)*(OFFSET(Tablo[JOUR],0,H$1)=$B57))</f>
        <v>0</v>
      </c>
      <c r="I57" s="38">
        <f ca="1">SUMPRODUCT((Tablo[Mois]=$A52)*(OFFSET(Tablo[JOUR],0,I$1)=$B57))</f>
        <v>0</v>
      </c>
      <c r="J57" s="38">
        <f ca="1">SUMPRODUCT((Tablo[Mois]=$A52)*(OFFSET(Tablo[JOUR],0,J$1)=$B57))</f>
        <v>0</v>
      </c>
      <c r="K57" s="38">
        <f ca="1">SUMPRODUCT((Tablo[Mois]=$A52)*(OFFSET(Tablo[JOUR],0,K$1)=$B57))</f>
        <v>0</v>
      </c>
      <c r="L57" s="38">
        <f ca="1">SUMPRODUCT((Tablo[Mois]=$A52)*(OFFSET(Tablo[JOUR],0,L$1)=$B57))</f>
        <v>0</v>
      </c>
      <c r="M57" s="38">
        <f ca="1">SUMPRODUCT((Tablo[Mois]=$A52)*(OFFSET(Tablo[JOUR],0,M$1)=$B57))</f>
        <v>0</v>
      </c>
      <c r="N57" s="38">
        <f ca="1">SUMPRODUCT((Tablo[Mois]=$A52)*(OFFSET(Tablo[JOUR],0,N$1)=$B57))</f>
        <v>0</v>
      </c>
      <c r="O57" s="38">
        <f ca="1">SUMPRODUCT((Tablo[Mois]=$A52)*(OFFSET(Tablo[JOUR],0,O$1)=$B57))</f>
        <v>0</v>
      </c>
      <c r="P57" s="38">
        <f ca="1">SUMPRODUCT((Tablo[Mois]=$A52)*(OFFSET(Tablo[JOUR],0,P$1)=$B57))</f>
        <v>0</v>
      </c>
      <c r="Q57" s="38">
        <f ca="1">SUMPRODUCT((Tablo[Mois]=$A52)*(OFFSET(Tablo[JOUR],0,Q$1)=$B57))</f>
        <v>0</v>
      </c>
      <c r="R57" s="38">
        <f ca="1">SUMPRODUCT((Tablo[Mois]=$A52)*(OFFSET(Tablo[JOUR],0,R$1)=$B57))</f>
        <v>0</v>
      </c>
    </row>
    <row r="58" spans="1:18" s="36" customFormat="1" ht="13" thickBot="1" x14ac:dyDescent="0.3">
      <c r="A58" s="35"/>
      <c r="B58" s="44" t="s">
        <v>37</v>
      </c>
      <c r="C58" s="36" t="s">
        <v>43</v>
      </c>
      <c r="D58" s="36">
        <f ca="1">SUMPRODUCT((Tablo[Mois]=$A52)*(OFFSET(Tablo[JOUR],0,D$1)=$B58))</f>
        <v>0</v>
      </c>
      <c r="E58" s="36">
        <f ca="1">SUMPRODUCT((Tablo[Mois]=$A52)*(OFFSET(Tablo[JOUR],0,E$1)=$B58))</f>
        <v>0</v>
      </c>
      <c r="F58" s="36">
        <f ca="1">SUMPRODUCT((Tablo[Mois]=$A52)*(OFFSET(Tablo[JOUR],0,F$1)=$B58))</f>
        <v>0</v>
      </c>
      <c r="G58" s="36">
        <f ca="1">SUMPRODUCT((Tablo[Mois]=$A52)*(OFFSET(Tablo[JOUR],0,G$1)=$B58))</f>
        <v>0</v>
      </c>
      <c r="H58" s="36">
        <f ca="1">SUMPRODUCT((Tablo[Mois]=$A52)*(OFFSET(Tablo[JOUR],0,H$1)=$B58))</f>
        <v>0</v>
      </c>
      <c r="I58" s="36">
        <f ca="1">SUMPRODUCT((Tablo[Mois]=$A52)*(OFFSET(Tablo[JOUR],0,I$1)=$B58))</f>
        <v>0</v>
      </c>
      <c r="J58" s="36">
        <f ca="1">SUMPRODUCT((Tablo[Mois]=$A52)*(OFFSET(Tablo[JOUR],0,J$1)=$B58))</f>
        <v>0</v>
      </c>
      <c r="K58" s="36">
        <f ca="1">SUMPRODUCT((Tablo[Mois]=$A52)*(OFFSET(Tablo[JOUR],0,K$1)=$B58))</f>
        <v>0</v>
      </c>
      <c r="L58" s="36">
        <f ca="1">SUMPRODUCT((Tablo[Mois]=$A52)*(OFFSET(Tablo[JOUR],0,L$1)=$B58))</f>
        <v>0</v>
      </c>
      <c r="M58" s="36">
        <f ca="1">SUMPRODUCT((Tablo[Mois]=$A52)*(OFFSET(Tablo[JOUR],0,M$1)=$B58))</f>
        <v>0</v>
      </c>
      <c r="N58" s="36">
        <f ca="1">SUMPRODUCT((Tablo[Mois]=$A52)*(OFFSET(Tablo[JOUR],0,N$1)=$B58))</f>
        <v>0</v>
      </c>
      <c r="O58" s="36">
        <f ca="1">SUMPRODUCT((Tablo[Mois]=$A52)*(OFFSET(Tablo[JOUR],0,O$1)=$B58))</f>
        <v>0</v>
      </c>
      <c r="P58" s="36">
        <f ca="1">SUMPRODUCT((Tablo[Mois]=$A52)*(OFFSET(Tablo[JOUR],0,P$1)=$B58))</f>
        <v>0</v>
      </c>
      <c r="Q58" s="36">
        <f ca="1">SUMPRODUCT((Tablo[Mois]=$A52)*(OFFSET(Tablo[JOUR],0,Q$1)=$B58))</f>
        <v>0</v>
      </c>
      <c r="R58" s="36">
        <f ca="1">SUMPRODUCT((Tablo[Mois]=$A52)*(OFFSET(Tablo[JOUR],0,R$1)=$B58))</f>
        <v>0</v>
      </c>
    </row>
    <row r="59" spans="1:18" s="34" customFormat="1" ht="13" x14ac:dyDescent="0.3">
      <c r="A59" s="37">
        <f>EOMONTH(A52+1,0)</f>
        <v>43008</v>
      </c>
      <c r="B59" s="34" t="s">
        <v>18</v>
      </c>
      <c r="C59" s="34" t="s">
        <v>42</v>
      </c>
      <c r="D59" s="45">
        <f ca="1">SUMPRODUCT((Tablo[Mois]=$A59)*(ISNUMBER(Tablo[JOUR])),(OFFSET(Tablo[JOUR],0,D$1)))</f>
        <v>0</v>
      </c>
      <c r="E59" s="45">
        <f ca="1">SUMPRODUCT((Tablo[Mois]=$A59)*(ISNUMBER(Tablo[JOUR])),(OFFSET(Tablo[JOUR],0,E$1)))</f>
        <v>0</v>
      </c>
      <c r="F59" s="45">
        <f ca="1">SUMPRODUCT((Tablo[Mois]=$A59)*(ISNUMBER(Tablo[JOUR])),(OFFSET(Tablo[JOUR],0,F$1)))</f>
        <v>0</v>
      </c>
      <c r="G59" s="45">
        <f ca="1">SUMPRODUCT((Tablo[Mois]=$A59)*(ISNUMBER(Tablo[JOUR])),(OFFSET(Tablo[JOUR],0,G$1)))</f>
        <v>0</v>
      </c>
      <c r="H59" s="45">
        <f ca="1">SUMPRODUCT((Tablo[Mois]=$A59)*(ISNUMBER(Tablo[JOUR])),(OFFSET(Tablo[JOUR],0,H$1)))</f>
        <v>0</v>
      </c>
      <c r="I59" s="45">
        <f ca="1">SUMPRODUCT((Tablo[Mois]=$A59)*(ISNUMBER(Tablo[JOUR])),(OFFSET(Tablo[JOUR],0,I$1)))</f>
        <v>0</v>
      </c>
      <c r="J59" s="45">
        <f ca="1">SUMPRODUCT((Tablo[Mois]=$A59)*(ISNUMBER(Tablo[JOUR])),(OFFSET(Tablo[JOUR],0,J$1)))</f>
        <v>0</v>
      </c>
      <c r="K59" s="45">
        <f ca="1">SUMPRODUCT((Tablo[Mois]=$A59)*(ISNUMBER(Tablo[JOUR])),(OFFSET(Tablo[JOUR],0,K$1)))</f>
        <v>0</v>
      </c>
      <c r="L59" s="45">
        <f ca="1">SUMPRODUCT((Tablo[Mois]=$A59)*(ISNUMBER(Tablo[JOUR])),(OFFSET(Tablo[JOUR],0,L$1)))</f>
        <v>0</v>
      </c>
      <c r="M59" s="45">
        <f ca="1">SUMPRODUCT((Tablo[Mois]=$A59)*(ISNUMBER(Tablo[JOUR])),(OFFSET(Tablo[JOUR],0,M$1)))</f>
        <v>0</v>
      </c>
      <c r="N59" s="45">
        <f ca="1">SUMPRODUCT((Tablo[Mois]=$A59)*(ISNUMBER(Tablo[JOUR])),(OFFSET(Tablo[JOUR],0,N$1)))</f>
        <v>0</v>
      </c>
      <c r="O59" s="45">
        <f ca="1">SUMPRODUCT((Tablo[Mois]=$A59)*(ISNUMBER(Tablo[JOUR])),(OFFSET(Tablo[JOUR],0,O$1)))</f>
        <v>0</v>
      </c>
      <c r="P59" s="45">
        <f ca="1">SUMPRODUCT((Tablo[Mois]=$A59)*(ISNUMBER(Tablo[JOUR])),(OFFSET(Tablo[JOUR],0,P$1)))</f>
        <v>0</v>
      </c>
      <c r="Q59" s="45">
        <f ca="1">SUMPRODUCT((Tablo[Mois]=$A59)*(ISNUMBER(Tablo[JOUR])),(OFFSET(Tablo[JOUR],0,Q$1)))</f>
        <v>0</v>
      </c>
      <c r="R59" s="45">
        <f ca="1">SUMPRODUCT((Tablo[Mois]=$A59)*(ISNUMBER(Tablo[JOUR])),(OFFSET(Tablo[JOUR],0,R$1)))</f>
        <v>0</v>
      </c>
    </row>
    <row r="60" spans="1:18" ht="13" x14ac:dyDescent="0.3">
      <c r="A60" s="43"/>
      <c r="B60" s="38" t="s">
        <v>19</v>
      </c>
      <c r="C60" s="38" t="s">
        <v>42</v>
      </c>
      <c r="D60" s="46">
        <f ca="1">SUMPRODUCT((Tablo[Mois]=$A59)*(Tablo[JOUR]="HEURES SUP"),(OFFSET(Tablo[JOUR],0,D$1)))</f>
        <v>0</v>
      </c>
      <c r="E60" s="46">
        <f ca="1">SUMPRODUCT((Tablo[Mois]=$A59)*(Tablo[JOUR]="HEURES SUP"),(OFFSET(Tablo[JOUR],0,E$1)))</f>
        <v>0</v>
      </c>
      <c r="F60" s="46">
        <f ca="1">SUMPRODUCT((Tablo[Mois]=$A59)*(Tablo[JOUR]="HEURES SUP"),(OFFSET(Tablo[JOUR],0,F$1)))</f>
        <v>0</v>
      </c>
      <c r="G60" s="46">
        <f ca="1">SUMPRODUCT((Tablo[Mois]=$A59)*(Tablo[JOUR]="HEURES SUP"),(OFFSET(Tablo[JOUR],0,G$1)))</f>
        <v>0</v>
      </c>
      <c r="H60" s="46">
        <f ca="1">SUMPRODUCT((Tablo[Mois]=$A59)*(Tablo[JOUR]="HEURES SUP"),(OFFSET(Tablo[JOUR],0,H$1)))</f>
        <v>0</v>
      </c>
      <c r="I60" s="46">
        <f ca="1">SUMPRODUCT((Tablo[Mois]=$A59)*(Tablo[JOUR]="HEURES SUP"),(OFFSET(Tablo[JOUR],0,I$1)))</f>
        <v>0</v>
      </c>
      <c r="J60" s="46">
        <f ca="1">SUMPRODUCT((Tablo[Mois]=$A59)*(Tablo[JOUR]="HEURES SUP"),(OFFSET(Tablo[JOUR],0,J$1)))</f>
        <v>0</v>
      </c>
      <c r="K60" s="46">
        <f ca="1">SUMPRODUCT((Tablo[Mois]=$A59)*(Tablo[JOUR]="HEURES SUP"),(OFFSET(Tablo[JOUR],0,K$1)))</f>
        <v>0</v>
      </c>
      <c r="L60" s="46">
        <f ca="1">SUMPRODUCT((Tablo[Mois]=$A59)*(Tablo[JOUR]="HEURES SUP"),(OFFSET(Tablo[JOUR],0,L$1)))</f>
        <v>0</v>
      </c>
      <c r="M60" s="46">
        <f ca="1">SUMPRODUCT((Tablo[Mois]=$A59)*(Tablo[JOUR]="HEURES SUP"),(OFFSET(Tablo[JOUR],0,M$1)))</f>
        <v>0</v>
      </c>
      <c r="N60" s="46">
        <f ca="1">SUMPRODUCT((Tablo[Mois]=$A59)*(Tablo[JOUR]="HEURES SUP"),(OFFSET(Tablo[JOUR],0,N$1)))</f>
        <v>0</v>
      </c>
      <c r="O60" s="46">
        <f ca="1">SUMPRODUCT((Tablo[Mois]=$A59)*(Tablo[JOUR]="HEURES SUP"),(OFFSET(Tablo[JOUR],0,O$1)))</f>
        <v>0</v>
      </c>
      <c r="P60" s="46">
        <f ca="1">SUMPRODUCT((Tablo[Mois]=$A59)*(Tablo[JOUR]="HEURES SUP"),(OFFSET(Tablo[JOUR],0,P$1)))</f>
        <v>0</v>
      </c>
      <c r="Q60" s="46">
        <f ca="1">SUMPRODUCT((Tablo[Mois]=$A59)*(Tablo[JOUR]="HEURES SUP"),(OFFSET(Tablo[JOUR],0,Q$1)))</f>
        <v>0</v>
      </c>
      <c r="R60" s="46">
        <f ca="1">SUMPRODUCT((Tablo[Mois]=$A59)*(Tablo[JOUR]="HEURES SUP"),(OFFSET(Tablo[JOUR],0,R$1)))</f>
        <v>0</v>
      </c>
    </row>
    <row r="61" spans="1:18" s="52" customFormat="1" x14ac:dyDescent="0.25">
      <c r="A61" s="51"/>
      <c r="B61" s="52" t="s">
        <v>44</v>
      </c>
      <c r="C61" s="53" t="s">
        <v>43</v>
      </c>
      <c r="D61" s="52">
        <f ca="1">SUMPRODUCT((Tablo[Mois]=$A59)*(ISNUMBER(Tablo[JOUR]))*(OFFSET(Tablo[JOUR],0,D$1)&lt;7)*(OFFSET(Tablo[JOUR],0,D$1)&lt;&gt;""))</f>
        <v>0</v>
      </c>
      <c r="E61" s="52">
        <f ca="1">SUMPRODUCT((Tablo[Mois]=$A59)*(ISNUMBER(Tablo[JOUR]))*(OFFSET(Tablo[JOUR],0,E$1)&lt;7)*(OFFSET(Tablo[JOUR],0,E$1)&lt;&gt;""))</f>
        <v>0</v>
      </c>
      <c r="F61" s="52">
        <f ca="1">SUMPRODUCT((Tablo[Mois]=$A59)*(ISNUMBER(Tablo[JOUR]))*(OFFSET(Tablo[JOUR],0,F$1)&lt;7)*(OFFSET(Tablo[JOUR],0,F$1)&lt;&gt;""))</f>
        <v>0</v>
      </c>
      <c r="G61" s="52">
        <f ca="1">SUMPRODUCT((Tablo[Mois]=$A59)*(ISNUMBER(Tablo[JOUR]))*(OFFSET(Tablo[JOUR],0,G$1)&lt;7)*(OFFSET(Tablo[JOUR],0,G$1)&lt;&gt;""))</f>
        <v>0</v>
      </c>
      <c r="H61" s="52">
        <f ca="1">SUMPRODUCT((Tablo[Mois]=$A59)*(ISNUMBER(Tablo[JOUR]))*(OFFSET(Tablo[JOUR],0,H$1)&lt;7)*(OFFSET(Tablo[JOUR],0,H$1)&lt;&gt;""))</f>
        <v>0</v>
      </c>
      <c r="I61" s="52">
        <f ca="1">SUMPRODUCT((Tablo[Mois]=$A59)*(ISNUMBER(Tablo[JOUR]))*(OFFSET(Tablo[JOUR],0,I$1)&lt;7)*(OFFSET(Tablo[JOUR],0,I$1)&lt;&gt;""))</f>
        <v>0</v>
      </c>
      <c r="J61" s="52">
        <f ca="1">SUMPRODUCT((Tablo[Mois]=$A59)*(ISNUMBER(Tablo[JOUR]))*(OFFSET(Tablo[JOUR],0,J$1)&lt;7)*(OFFSET(Tablo[JOUR],0,J$1)&lt;&gt;""))</f>
        <v>0</v>
      </c>
      <c r="K61" s="52">
        <f ca="1">SUMPRODUCT((Tablo[Mois]=$A59)*(ISNUMBER(Tablo[JOUR]))*(OFFSET(Tablo[JOUR],0,K$1)&lt;7)*(OFFSET(Tablo[JOUR],0,K$1)&lt;&gt;""))</f>
        <v>0</v>
      </c>
      <c r="L61" s="52">
        <f ca="1">SUMPRODUCT((Tablo[Mois]=$A59)*(ISNUMBER(Tablo[JOUR]))*(OFFSET(Tablo[JOUR],0,L$1)&lt;7)*(OFFSET(Tablo[JOUR],0,L$1)&lt;&gt;""))</f>
        <v>0</v>
      </c>
      <c r="M61" s="52">
        <f ca="1">SUMPRODUCT((Tablo[Mois]=$A59)*(ISNUMBER(Tablo[JOUR]))*(OFFSET(Tablo[JOUR],0,M$1)&lt;7)*(OFFSET(Tablo[JOUR],0,M$1)&lt;&gt;""))</f>
        <v>0</v>
      </c>
      <c r="N61" s="52">
        <f ca="1">SUMPRODUCT((Tablo[Mois]=$A59)*(ISNUMBER(Tablo[JOUR]))*(OFFSET(Tablo[JOUR],0,N$1)&lt;7)*(OFFSET(Tablo[JOUR],0,N$1)&lt;&gt;""))</f>
        <v>0</v>
      </c>
      <c r="O61" s="52">
        <f ca="1">SUMPRODUCT((Tablo[Mois]=$A59)*(ISNUMBER(Tablo[JOUR]))*(OFFSET(Tablo[JOUR],0,O$1)&lt;7)*(OFFSET(Tablo[JOUR],0,O$1)&lt;&gt;""))</f>
        <v>0</v>
      </c>
      <c r="P61" s="52">
        <f ca="1">SUMPRODUCT((Tablo[Mois]=$A59)*(ISNUMBER(Tablo[JOUR]))*(OFFSET(Tablo[JOUR],0,P$1)&lt;7)*(OFFSET(Tablo[JOUR],0,P$1)&lt;&gt;""))</f>
        <v>0</v>
      </c>
      <c r="Q61" s="52">
        <f ca="1">SUMPRODUCT((Tablo[Mois]=$A59)*(ISNUMBER(Tablo[JOUR]))*(OFFSET(Tablo[JOUR],0,Q$1)&lt;7)*(OFFSET(Tablo[JOUR],0,Q$1)&lt;&gt;""))</f>
        <v>0</v>
      </c>
      <c r="R61" s="52">
        <f ca="1">SUMPRODUCT((Tablo[Mois]=$A59)*(ISNUMBER(Tablo[JOUR]))*(OFFSET(Tablo[JOUR],0,R$1)&lt;7)*(OFFSET(Tablo[JOUR],0,R$1)&lt;&gt;""))</f>
        <v>0</v>
      </c>
    </row>
    <row r="62" spans="1:18" x14ac:dyDescent="0.25">
      <c r="A62" s="43"/>
      <c r="B62" s="40" t="s">
        <v>20</v>
      </c>
      <c r="C62" s="38" t="s">
        <v>43</v>
      </c>
      <c r="D62" s="38">
        <f>SUMPRODUCT((Tablo[Mois]=$A59)*(COUNTIF(JF,Tablo[JOUR])))</f>
        <v>0</v>
      </c>
      <c r="E62" s="38">
        <f>SUMPRODUCT((Tablo[Mois]=$A59)*(COUNTIF(JF,Tablo[JOUR])))</f>
        <v>0</v>
      </c>
      <c r="F62" s="38">
        <f>SUMPRODUCT((Tablo[Mois]=$A59)*(COUNTIF(JF,Tablo[JOUR])))</f>
        <v>0</v>
      </c>
      <c r="G62" s="38">
        <f>SUMPRODUCT((Tablo[Mois]=$A59)*(COUNTIF(JF,Tablo[JOUR])))</f>
        <v>0</v>
      </c>
      <c r="H62" s="38">
        <f>SUMPRODUCT((Tablo[Mois]=$A59)*(COUNTIF(JF,Tablo[JOUR])))</f>
        <v>0</v>
      </c>
      <c r="I62" s="38">
        <f>SUMPRODUCT((Tablo[Mois]=$A59)*(COUNTIF(JF,Tablo[JOUR])))</f>
        <v>0</v>
      </c>
      <c r="J62" s="38">
        <f>SUMPRODUCT((Tablo[Mois]=$A59)*(COUNTIF(JF,Tablo[JOUR])))</f>
        <v>0</v>
      </c>
      <c r="K62" s="38">
        <f>SUMPRODUCT((Tablo[Mois]=$A59)*(COUNTIF(JF,Tablo[JOUR])))</f>
        <v>0</v>
      </c>
      <c r="L62" s="38">
        <f>SUMPRODUCT((Tablo[Mois]=$A59)*(COUNTIF(JF,Tablo[JOUR])))</f>
        <v>0</v>
      </c>
      <c r="M62" s="38">
        <f>SUMPRODUCT((Tablo[Mois]=$A59)*(COUNTIF(JF,Tablo[JOUR])))</f>
        <v>0</v>
      </c>
      <c r="N62" s="38">
        <f>SUMPRODUCT((Tablo[Mois]=$A59)*(COUNTIF(JF,Tablo[JOUR])))</f>
        <v>0</v>
      </c>
      <c r="O62" s="38">
        <f>SUMPRODUCT((Tablo[Mois]=$A59)*(COUNTIF(JF,Tablo[JOUR])))</f>
        <v>0</v>
      </c>
      <c r="P62" s="38">
        <f>SUMPRODUCT((Tablo[Mois]=$A59)*(COUNTIF(JF,Tablo[JOUR])))</f>
        <v>0</v>
      </c>
      <c r="Q62" s="38">
        <f>SUMPRODUCT((Tablo[Mois]=$A59)*(COUNTIF(JF,Tablo[JOUR])))</f>
        <v>0</v>
      </c>
      <c r="R62" s="38">
        <f>SUMPRODUCT((Tablo[Mois]=$A59)*(COUNTIF(JF,Tablo[JOUR])))</f>
        <v>0</v>
      </c>
    </row>
    <row r="63" spans="1:18" x14ac:dyDescent="0.25">
      <c r="A63" s="43"/>
      <c r="B63" s="41" t="s">
        <v>39</v>
      </c>
      <c r="C63" s="38" t="s">
        <v>43</v>
      </c>
      <c r="D63" s="38">
        <f ca="1">SUMPRODUCT((Tablo[Mois]=$A59)*(OFFSET(Tablo[JOUR],0,D$1)=$B63))</f>
        <v>0</v>
      </c>
      <c r="E63" s="38">
        <f ca="1">SUMPRODUCT((Tablo[Mois]=$A59)*(OFFSET(Tablo[JOUR],0,E$1)=$B63))</f>
        <v>0</v>
      </c>
      <c r="F63" s="38">
        <f ca="1">SUMPRODUCT((Tablo[Mois]=$A59)*(OFFSET(Tablo[JOUR],0,F$1)=$B63))</f>
        <v>0</v>
      </c>
      <c r="G63" s="38">
        <f ca="1">SUMPRODUCT((Tablo[Mois]=$A59)*(OFFSET(Tablo[JOUR],0,G$1)=$B63))</f>
        <v>0</v>
      </c>
      <c r="H63" s="38">
        <f ca="1">SUMPRODUCT((Tablo[Mois]=$A59)*(OFFSET(Tablo[JOUR],0,H$1)=$B63))</f>
        <v>0</v>
      </c>
      <c r="I63" s="38">
        <f ca="1">SUMPRODUCT((Tablo[Mois]=$A59)*(OFFSET(Tablo[JOUR],0,I$1)=$B63))</f>
        <v>0</v>
      </c>
      <c r="J63" s="38">
        <f ca="1">SUMPRODUCT((Tablo[Mois]=$A59)*(OFFSET(Tablo[JOUR],0,J$1)=$B63))</f>
        <v>0</v>
      </c>
      <c r="K63" s="38">
        <f ca="1">SUMPRODUCT((Tablo[Mois]=$A59)*(OFFSET(Tablo[JOUR],0,K$1)=$B63))</f>
        <v>0</v>
      </c>
      <c r="L63" s="38">
        <f ca="1">SUMPRODUCT((Tablo[Mois]=$A59)*(OFFSET(Tablo[JOUR],0,L$1)=$B63))</f>
        <v>0</v>
      </c>
      <c r="M63" s="38">
        <f ca="1">SUMPRODUCT((Tablo[Mois]=$A59)*(OFFSET(Tablo[JOUR],0,M$1)=$B63))</f>
        <v>0</v>
      </c>
      <c r="N63" s="38">
        <f ca="1">SUMPRODUCT((Tablo[Mois]=$A59)*(OFFSET(Tablo[JOUR],0,N$1)=$B63))</f>
        <v>0</v>
      </c>
      <c r="O63" s="38">
        <f ca="1">SUMPRODUCT((Tablo[Mois]=$A59)*(OFFSET(Tablo[JOUR],0,O$1)=$B63))</f>
        <v>0</v>
      </c>
      <c r="P63" s="38">
        <f ca="1">SUMPRODUCT((Tablo[Mois]=$A59)*(OFFSET(Tablo[JOUR],0,P$1)=$B63))</f>
        <v>0</v>
      </c>
      <c r="Q63" s="38">
        <f ca="1">SUMPRODUCT((Tablo[Mois]=$A59)*(OFFSET(Tablo[JOUR],0,Q$1)=$B63))</f>
        <v>0</v>
      </c>
      <c r="R63" s="38">
        <f ca="1">SUMPRODUCT((Tablo[Mois]=$A59)*(OFFSET(Tablo[JOUR],0,R$1)=$B63))</f>
        <v>0</v>
      </c>
    </row>
    <row r="64" spans="1:18" x14ac:dyDescent="0.25">
      <c r="A64" s="43"/>
      <c r="B64" s="42" t="s">
        <v>38</v>
      </c>
      <c r="C64" s="38" t="s">
        <v>43</v>
      </c>
      <c r="D64" s="38">
        <f ca="1">SUMPRODUCT((Tablo[Mois]=$A59)*(OFFSET(Tablo[JOUR],0,D$1)=$B64))</f>
        <v>0</v>
      </c>
      <c r="E64" s="38">
        <f ca="1">SUMPRODUCT((Tablo[Mois]=$A59)*(OFFSET(Tablo[JOUR],0,E$1)=$B64))</f>
        <v>0</v>
      </c>
      <c r="F64" s="38">
        <f ca="1">SUMPRODUCT((Tablo[Mois]=$A59)*(OFFSET(Tablo[JOUR],0,F$1)=$B64))</f>
        <v>0</v>
      </c>
      <c r="G64" s="38">
        <f ca="1">SUMPRODUCT((Tablo[Mois]=$A59)*(OFFSET(Tablo[JOUR],0,G$1)=$B64))</f>
        <v>0</v>
      </c>
      <c r="H64" s="38">
        <f ca="1">SUMPRODUCT((Tablo[Mois]=$A59)*(OFFSET(Tablo[JOUR],0,H$1)=$B64))</f>
        <v>0</v>
      </c>
      <c r="I64" s="38">
        <f ca="1">SUMPRODUCT((Tablo[Mois]=$A59)*(OFFSET(Tablo[JOUR],0,I$1)=$B64))</f>
        <v>0</v>
      </c>
      <c r="J64" s="38">
        <f ca="1">SUMPRODUCT((Tablo[Mois]=$A59)*(OFFSET(Tablo[JOUR],0,J$1)=$B64))</f>
        <v>0</v>
      </c>
      <c r="K64" s="38">
        <f ca="1">SUMPRODUCT((Tablo[Mois]=$A59)*(OFFSET(Tablo[JOUR],0,K$1)=$B64))</f>
        <v>0</v>
      </c>
      <c r="L64" s="38">
        <f ca="1">SUMPRODUCT((Tablo[Mois]=$A59)*(OFFSET(Tablo[JOUR],0,L$1)=$B64))</f>
        <v>0</v>
      </c>
      <c r="M64" s="38">
        <f ca="1">SUMPRODUCT((Tablo[Mois]=$A59)*(OFFSET(Tablo[JOUR],0,M$1)=$B64))</f>
        <v>0</v>
      </c>
      <c r="N64" s="38">
        <f ca="1">SUMPRODUCT((Tablo[Mois]=$A59)*(OFFSET(Tablo[JOUR],0,N$1)=$B64))</f>
        <v>0</v>
      </c>
      <c r="O64" s="38">
        <f ca="1">SUMPRODUCT((Tablo[Mois]=$A59)*(OFFSET(Tablo[JOUR],0,O$1)=$B64))</f>
        <v>0</v>
      </c>
      <c r="P64" s="38">
        <f ca="1">SUMPRODUCT((Tablo[Mois]=$A59)*(OFFSET(Tablo[JOUR],0,P$1)=$B64))</f>
        <v>0</v>
      </c>
      <c r="Q64" s="38">
        <f ca="1">SUMPRODUCT((Tablo[Mois]=$A59)*(OFFSET(Tablo[JOUR],0,Q$1)=$B64))</f>
        <v>0</v>
      </c>
      <c r="R64" s="38">
        <f ca="1">SUMPRODUCT((Tablo[Mois]=$A59)*(OFFSET(Tablo[JOUR],0,R$1)=$B64))</f>
        <v>0</v>
      </c>
    </row>
    <row r="65" spans="1:18" s="36" customFormat="1" ht="13" thickBot="1" x14ac:dyDescent="0.3">
      <c r="A65" s="35"/>
      <c r="B65" s="44" t="s">
        <v>37</v>
      </c>
      <c r="C65" s="36" t="s">
        <v>43</v>
      </c>
      <c r="D65" s="36">
        <f ca="1">SUMPRODUCT((Tablo[Mois]=$A59)*(OFFSET(Tablo[JOUR],0,D$1)=$B65))</f>
        <v>0</v>
      </c>
      <c r="E65" s="36">
        <f ca="1">SUMPRODUCT((Tablo[Mois]=$A59)*(OFFSET(Tablo[JOUR],0,E$1)=$B65))</f>
        <v>0</v>
      </c>
      <c r="F65" s="36">
        <f ca="1">SUMPRODUCT((Tablo[Mois]=$A59)*(OFFSET(Tablo[JOUR],0,F$1)=$B65))</f>
        <v>0</v>
      </c>
      <c r="G65" s="36">
        <f ca="1">SUMPRODUCT((Tablo[Mois]=$A59)*(OFFSET(Tablo[JOUR],0,G$1)=$B65))</f>
        <v>0</v>
      </c>
      <c r="H65" s="36">
        <f ca="1">SUMPRODUCT((Tablo[Mois]=$A59)*(OFFSET(Tablo[JOUR],0,H$1)=$B65))</f>
        <v>0</v>
      </c>
      <c r="I65" s="36">
        <f ca="1">SUMPRODUCT((Tablo[Mois]=$A59)*(OFFSET(Tablo[JOUR],0,I$1)=$B65))</f>
        <v>0</v>
      </c>
      <c r="J65" s="36">
        <f ca="1">SUMPRODUCT((Tablo[Mois]=$A59)*(OFFSET(Tablo[JOUR],0,J$1)=$B65))</f>
        <v>0</v>
      </c>
      <c r="K65" s="36">
        <f ca="1">SUMPRODUCT((Tablo[Mois]=$A59)*(OFFSET(Tablo[JOUR],0,K$1)=$B65))</f>
        <v>0</v>
      </c>
      <c r="L65" s="36">
        <f ca="1">SUMPRODUCT((Tablo[Mois]=$A59)*(OFFSET(Tablo[JOUR],0,L$1)=$B65))</f>
        <v>0</v>
      </c>
      <c r="M65" s="36">
        <f ca="1">SUMPRODUCT((Tablo[Mois]=$A59)*(OFFSET(Tablo[JOUR],0,M$1)=$B65))</f>
        <v>0</v>
      </c>
      <c r="N65" s="36">
        <f ca="1">SUMPRODUCT((Tablo[Mois]=$A59)*(OFFSET(Tablo[JOUR],0,N$1)=$B65))</f>
        <v>0</v>
      </c>
      <c r="O65" s="36">
        <f ca="1">SUMPRODUCT((Tablo[Mois]=$A59)*(OFFSET(Tablo[JOUR],0,O$1)=$B65))</f>
        <v>0</v>
      </c>
      <c r="P65" s="36">
        <f ca="1">SUMPRODUCT((Tablo[Mois]=$A59)*(OFFSET(Tablo[JOUR],0,P$1)=$B65))</f>
        <v>0</v>
      </c>
      <c r="Q65" s="36">
        <f ca="1">SUMPRODUCT((Tablo[Mois]=$A59)*(OFFSET(Tablo[JOUR],0,Q$1)=$B65))</f>
        <v>0</v>
      </c>
      <c r="R65" s="36">
        <f ca="1">SUMPRODUCT((Tablo[Mois]=$A59)*(OFFSET(Tablo[JOUR],0,R$1)=$B65))</f>
        <v>0</v>
      </c>
    </row>
    <row r="66" spans="1:18" s="34" customFormat="1" ht="13" x14ac:dyDescent="0.3">
      <c r="A66" s="37">
        <f>EOMONTH(A59+1,0)</f>
        <v>43039</v>
      </c>
      <c r="B66" s="34" t="s">
        <v>18</v>
      </c>
      <c r="C66" s="34" t="s">
        <v>42</v>
      </c>
      <c r="D66" s="45">
        <f ca="1">SUMPRODUCT((Tablo[Mois]=$A66)*(ISNUMBER(Tablo[JOUR])),(OFFSET(Tablo[JOUR],0,D$1)))</f>
        <v>0</v>
      </c>
      <c r="E66" s="45">
        <f ca="1">SUMPRODUCT((Tablo[Mois]=$A66)*(ISNUMBER(Tablo[JOUR])),(OFFSET(Tablo[JOUR],0,E$1)))</f>
        <v>0</v>
      </c>
      <c r="F66" s="45">
        <f ca="1">SUMPRODUCT((Tablo[Mois]=$A66)*(ISNUMBER(Tablo[JOUR])),(OFFSET(Tablo[JOUR],0,F$1)))</f>
        <v>0</v>
      </c>
      <c r="G66" s="45">
        <f ca="1">SUMPRODUCT((Tablo[Mois]=$A66)*(ISNUMBER(Tablo[JOUR])),(OFFSET(Tablo[JOUR],0,G$1)))</f>
        <v>0</v>
      </c>
      <c r="H66" s="45">
        <f ca="1">SUMPRODUCT((Tablo[Mois]=$A66)*(ISNUMBER(Tablo[JOUR])),(OFFSET(Tablo[JOUR],0,H$1)))</f>
        <v>0</v>
      </c>
      <c r="I66" s="45">
        <f ca="1">SUMPRODUCT((Tablo[Mois]=$A66)*(ISNUMBER(Tablo[JOUR])),(OFFSET(Tablo[JOUR],0,I$1)))</f>
        <v>0</v>
      </c>
      <c r="J66" s="45">
        <f ca="1">SUMPRODUCT((Tablo[Mois]=$A66)*(ISNUMBER(Tablo[JOUR])),(OFFSET(Tablo[JOUR],0,J$1)))</f>
        <v>0</v>
      </c>
      <c r="K66" s="45">
        <f ca="1">SUMPRODUCT((Tablo[Mois]=$A66)*(ISNUMBER(Tablo[JOUR])),(OFFSET(Tablo[JOUR],0,K$1)))</f>
        <v>0</v>
      </c>
      <c r="L66" s="45">
        <f ca="1">SUMPRODUCT((Tablo[Mois]=$A66)*(ISNUMBER(Tablo[JOUR])),(OFFSET(Tablo[JOUR],0,L$1)))</f>
        <v>0</v>
      </c>
      <c r="M66" s="45">
        <f ca="1">SUMPRODUCT((Tablo[Mois]=$A66)*(ISNUMBER(Tablo[JOUR])),(OFFSET(Tablo[JOUR],0,M$1)))</f>
        <v>0</v>
      </c>
      <c r="N66" s="45">
        <f ca="1">SUMPRODUCT((Tablo[Mois]=$A66)*(ISNUMBER(Tablo[JOUR])),(OFFSET(Tablo[JOUR],0,N$1)))</f>
        <v>0</v>
      </c>
      <c r="O66" s="45">
        <f ca="1">SUMPRODUCT((Tablo[Mois]=$A66)*(ISNUMBER(Tablo[JOUR])),(OFFSET(Tablo[JOUR],0,O$1)))</f>
        <v>0</v>
      </c>
      <c r="P66" s="45">
        <f ca="1">SUMPRODUCT((Tablo[Mois]=$A66)*(ISNUMBER(Tablo[JOUR])),(OFFSET(Tablo[JOUR],0,P$1)))</f>
        <v>0</v>
      </c>
      <c r="Q66" s="45">
        <f ca="1">SUMPRODUCT((Tablo[Mois]=$A66)*(ISNUMBER(Tablo[JOUR])),(OFFSET(Tablo[JOUR],0,Q$1)))</f>
        <v>0</v>
      </c>
      <c r="R66" s="45">
        <f ca="1">SUMPRODUCT((Tablo[Mois]=$A66)*(ISNUMBER(Tablo[JOUR])),(OFFSET(Tablo[JOUR],0,R$1)))</f>
        <v>0</v>
      </c>
    </row>
    <row r="67" spans="1:18" ht="13" x14ac:dyDescent="0.3">
      <c r="A67" s="43"/>
      <c r="B67" s="38" t="s">
        <v>19</v>
      </c>
      <c r="C67" s="38" t="s">
        <v>42</v>
      </c>
      <c r="D67" s="46">
        <f ca="1">SUMPRODUCT((Tablo[Mois]=$A66)*(Tablo[JOUR]="HEURES SUP"),(OFFSET(Tablo[JOUR],0,D$1)))</f>
        <v>0</v>
      </c>
      <c r="E67" s="46">
        <f ca="1">SUMPRODUCT((Tablo[Mois]=$A66)*(Tablo[JOUR]="HEURES SUP"),(OFFSET(Tablo[JOUR],0,E$1)))</f>
        <v>0</v>
      </c>
      <c r="F67" s="46">
        <f ca="1">SUMPRODUCT((Tablo[Mois]=$A66)*(Tablo[JOUR]="HEURES SUP"),(OFFSET(Tablo[JOUR],0,F$1)))</f>
        <v>0</v>
      </c>
      <c r="G67" s="46">
        <f ca="1">SUMPRODUCT((Tablo[Mois]=$A66)*(Tablo[JOUR]="HEURES SUP"),(OFFSET(Tablo[JOUR],0,G$1)))</f>
        <v>0</v>
      </c>
      <c r="H67" s="46">
        <f ca="1">SUMPRODUCT((Tablo[Mois]=$A66)*(Tablo[JOUR]="HEURES SUP"),(OFFSET(Tablo[JOUR],0,H$1)))</f>
        <v>0</v>
      </c>
      <c r="I67" s="46">
        <f ca="1">SUMPRODUCT((Tablo[Mois]=$A66)*(Tablo[JOUR]="HEURES SUP"),(OFFSET(Tablo[JOUR],0,I$1)))</f>
        <v>0</v>
      </c>
      <c r="J67" s="46">
        <f ca="1">SUMPRODUCT((Tablo[Mois]=$A66)*(Tablo[JOUR]="HEURES SUP"),(OFFSET(Tablo[JOUR],0,J$1)))</f>
        <v>0</v>
      </c>
      <c r="K67" s="46">
        <f ca="1">SUMPRODUCT((Tablo[Mois]=$A66)*(Tablo[JOUR]="HEURES SUP"),(OFFSET(Tablo[JOUR],0,K$1)))</f>
        <v>0</v>
      </c>
      <c r="L67" s="46">
        <f ca="1">SUMPRODUCT((Tablo[Mois]=$A66)*(Tablo[JOUR]="HEURES SUP"),(OFFSET(Tablo[JOUR],0,L$1)))</f>
        <v>0</v>
      </c>
      <c r="M67" s="46">
        <f ca="1">SUMPRODUCT((Tablo[Mois]=$A66)*(Tablo[JOUR]="HEURES SUP"),(OFFSET(Tablo[JOUR],0,M$1)))</f>
        <v>0</v>
      </c>
      <c r="N67" s="46">
        <f ca="1">SUMPRODUCT((Tablo[Mois]=$A66)*(Tablo[JOUR]="HEURES SUP"),(OFFSET(Tablo[JOUR],0,N$1)))</f>
        <v>0</v>
      </c>
      <c r="O67" s="46">
        <f ca="1">SUMPRODUCT((Tablo[Mois]=$A66)*(Tablo[JOUR]="HEURES SUP"),(OFFSET(Tablo[JOUR],0,O$1)))</f>
        <v>0</v>
      </c>
      <c r="P67" s="46">
        <f ca="1">SUMPRODUCT((Tablo[Mois]=$A66)*(Tablo[JOUR]="HEURES SUP"),(OFFSET(Tablo[JOUR],0,P$1)))</f>
        <v>0</v>
      </c>
      <c r="Q67" s="46">
        <f ca="1">SUMPRODUCT((Tablo[Mois]=$A66)*(Tablo[JOUR]="HEURES SUP"),(OFFSET(Tablo[JOUR],0,Q$1)))</f>
        <v>0</v>
      </c>
      <c r="R67" s="46">
        <f ca="1">SUMPRODUCT((Tablo[Mois]=$A66)*(Tablo[JOUR]="HEURES SUP"),(OFFSET(Tablo[JOUR],0,R$1)))</f>
        <v>0</v>
      </c>
    </row>
    <row r="68" spans="1:18" s="52" customFormat="1" x14ac:dyDescent="0.25">
      <c r="A68" s="51"/>
      <c r="B68" s="52" t="s">
        <v>44</v>
      </c>
      <c r="C68" s="53" t="s">
        <v>43</v>
      </c>
      <c r="D68" s="52">
        <f ca="1">SUMPRODUCT((Tablo[Mois]=$A66)*(ISNUMBER(Tablo[JOUR]))*(OFFSET(Tablo[JOUR],0,D$1)&lt;7)*(OFFSET(Tablo[JOUR],0,D$1)&lt;&gt;""))</f>
        <v>0</v>
      </c>
      <c r="E68" s="52">
        <f ca="1">SUMPRODUCT((Tablo[Mois]=$A66)*(ISNUMBER(Tablo[JOUR]))*(OFFSET(Tablo[JOUR],0,E$1)&lt;7)*(OFFSET(Tablo[JOUR],0,E$1)&lt;&gt;""))</f>
        <v>0</v>
      </c>
      <c r="F68" s="52">
        <f ca="1">SUMPRODUCT((Tablo[Mois]=$A66)*(ISNUMBER(Tablo[JOUR]))*(OFFSET(Tablo[JOUR],0,F$1)&lt;7)*(OFFSET(Tablo[JOUR],0,F$1)&lt;&gt;""))</f>
        <v>0</v>
      </c>
      <c r="G68" s="52">
        <f ca="1">SUMPRODUCT((Tablo[Mois]=$A66)*(ISNUMBER(Tablo[JOUR]))*(OFFSET(Tablo[JOUR],0,G$1)&lt;7)*(OFFSET(Tablo[JOUR],0,G$1)&lt;&gt;""))</f>
        <v>0</v>
      </c>
      <c r="H68" s="52">
        <f ca="1">SUMPRODUCT((Tablo[Mois]=$A66)*(ISNUMBER(Tablo[JOUR]))*(OFFSET(Tablo[JOUR],0,H$1)&lt;7)*(OFFSET(Tablo[JOUR],0,H$1)&lt;&gt;""))</f>
        <v>0</v>
      </c>
      <c r="I68" s="52">
        <f ca="1">SUMPRODUCT((Tablo[Mois]=$A66)*(ISNUMBER(Tablo[JOUR]))*(OFFSET(Tablo[JOUR],0,I$1)&lt;7)*(OFFSET(Tablo[JOUR],0,I$1)&lt;&gt;""))</f>
        <v>0</v>
      </c>
      <c r="J68" s="52">
        <f ca="1">SUMPRODUCT((Tablo[Mois]=$A66)*(ISNUMBER(Tablo[JOUR]))*(OFFSET(Tablo[JOUR],0,J$1)&lt;7)*(OFFSET(Tablo[JOUR],0,J$1)&lt;&gt;""))</f>
        <v>0</v>
      </c>
      <c r="K68" s="52">
        <f ca="1">SUMPRODUCT((Tablo[Mois]=$A66)*(ISNUMBER(Tablo[JOUR]))*(OFFSET(Tablo[JOUR],0,K$1)&lt;7)*(OFFSET(Tablo[JOUR],0,K$1)&lt;&gt;""))</f>
        <v>0</v>
      </c>
      <c r="L68" s="52">
        <f ca="1">SUMPRODUCT((Tablo[Mois]=$A66)*(ISNUMBER(Tablo[JOUR]))*(OFFSET(Tablo[JOUR],0,L$1)&lt;7)*(OFFSET(Tablo[JOUR],0,L$1)&lt;&gt;""))</f>
        <v>0</v>
      </c>
      <c r="M68" s="52">
        <f ca="1">SUMPRODUCT((Tablo[Mois]=$A66)*(ISNUMBER(Tablo[JOUR]))*(OFFSET(Tablo[JOUR],0,M$1)&lt;7)*(OFFSET(Tablo[JOUR],0,M$1)&lt;&gt;""))</f>
        <v>0</v>
      </c>
      <c r="N68" s="52">
        <f ca="1">SUMPRODUCT((Tablo[Mois]=$A66)*(ISNUMBER(Tablo[JOUR]))*(OFFSET(Tablo[JOUR],0,N$1)&lt;7)*(OFFSET(Tablo[JOUR],0,N$1)&lt;&gt;""))</f>
        <v>0</v>
      </c>
      <c r="O68" s="52">
        <f ca="1">SUMPRODUCT((Tablo[Mois]=$A66)*(ISNUMBER(Tablo[JOUR]))*(OFFSET(Tablo[JOUR],0,O$1)&lt;7)*(OFFSET(Tablo[JOUR],0,O$1)&lt;&gt;""))</f>
        <v>0</v>
      </c>
      <c r="P68" s="52">
        <f ca="1">SUMPRODUCT((Tablo[Mois]=$A66)*(ISNUMBER(Tablo[JOUR]))*(OFFSET(Tablo[JOUR],0,P$1)&lt;7)*(OFFSET(Tablo[JOUR],0,P$1)&lt;&gt;""))</f>
        <v>0</v>
      </c>
      <c r="Q68" s="52">
        <f ca="1">SUMPRODUCT((Tablo[Mois]=$A66)*(ISNUMBER(Tablo[JOUR]))*(OFFSET(Tablo[JOUR],0,Q$1)&lt;7)*(OFFSET(Tablo[JOUR],0,Q$1)&lt;&gt;""))</f>
        <v>0</v>
      </c>
      <c r="R68" s="52">
        <f ca="1">SUMPRODUCT((Tablo[Mois]=$A66)*(ISNUMBER(Tablo[JOUR]))*(OFFSET(Tablo[JOUR],0,R$1)&lt;7)*(OFFSET(Tablo[JOUR],0,R$1)&lt;&gt;""))</f>
        <v>0</v>
      </c>
    </row>
    <row r="69" spans="1:18" x14ac:dyDescent="0.25">
      <c r="A69" s="43"/>
      <c r="B69" s="40" t="s">
        <v>20</v>
      </c>
      <c r="C69" s="38" t="s">
        <v>43</v>
      </c>
      <c r="D69" s="38">
        <f>SUMPRODUCT((Tablo[Mois]=$A66)*(COUNTIF(JF,Tablo[JOUR])))</f>
        <v>0</v>
      </c>
      <c r="E69" s="38">
        <f>SUMPRODUCT((Tablo[Mois]=$A66)*(COUNTIF(JF,Tablo[JOUR])))</f>
        <v>0</v>
      </c>
      <c r="F69" s="38">
        <f>SUMPRODUCT((Tablo[Mois]=$A66)*(COUNTIF(JF,Tablo[JOUR])))</f>
        <v>0</v>
      </c>
      <c r="G69" s="38">
        <f>SUMPRODUCT((Tablo[Mois]=$A66)*(COUNTIF(JF,Tablo[JOUR])))</f>
        <v>0</v>
      </c>
      <c r="H69" s="38">
        <f>SUMPRODUCT((Tablo[Mois]=$A66)*(COUNTIF(JF,Tablo[JOUR])))</f>
        <v>0</v>
      </c>
      <c r="I69" s="38">
        <f>SUMPRODUCT((Tablo[Mois]=$A66)*(COUNTIF(JF,Tablo[JOUR])))</f>
        <v>0</v>
      </c>
      <c r="J69" s="38">
        <f>SUMPRODUCT((Tablo[Mois]=$A66)*(COUNTIF(JF,Tablo[JOUR])))</f>
        <v>0</v>
      </c>
      <c r="K69" s="38">
        <f>SUMPRODUCT((Tablo[Mois]=$A66)*(COUNTIF(JF,Tablo[JOUR])))</f>
        <v>0</v>
      </c>
      <c r="L69" s="38">
        <f>SUMPRODUCT((Tablo[Mois]=$A66)*(COUNTIF(JF,Tablo[JOUR])))</f>
        <v>0</v>
      </c>
      <c r="M69" s="38">
        <f>SUMPRODUCT((Tablo[Mois]=$A66)*(COUNTIF(JF,Tablo[JOUR])))</f>
        <v>0</v>
      </c>
      <c r="N69" s="38">
        <f>SUMPRODUCT((Tablo[Mois]=$A66)*(COUNTIF(JF,Tablo[JOUR])))</f>
        <v>0</v>
      </c>
      <c r="O69" s="38">
        <f>SUMPRODUCT((Tablo[Mois]=$A66)*(COUNTIF(JF,Tablo[JOUR])))</f>
        <v>0</v>
      </c>
      <c r="P69" s="38">
        <f>SUMPRODUCT((Tablo[Mois]=$A66)*(COUNTIF(JF,Tablo[JOUR])))</f>
        <v>0</v>
      </c>
      <c r="Q69" s="38">
        <f>SUMPRODUCT((Tablo[Mois]=$A66)*(COUNTIF(JF,Tablo[JOUR])))</f>
        <v>0</v>
      </c>
      <c r="R69" s="38">
        <f>SUMPRODUCT((Tablo[Mois]=$A66)*(COUNTIF(JF,Tablo[JOUR])))</f>
        <v>0</v>
      </c>
    </row>
    <row r="70" spans="1:18" x14ac:dyDescent="0.25">
      <c r="A70" s="43"/>
      <c r="B70" s="41" t="s">
        <v>39</v>
      </c>
      <c r="C70" s="38" t="s">
        <v>43</v>
      </c>
      <c r="D70" s="38">
        <f ca="1">SUMPRODUCT((Tablo[Mois]=$A66)*(OFFSET(Tablo[JOUR],0,D$1)=$B70))</f>
        <v>0</v>
      </c>
      <c r="E70" s="38">
        <f ca="1">SUMPRODUCT((Tablo[Mois]=$A66)*(OFFSET(Tablo[JOUR],0,E$1)=$B70))</f>
        <v>0</v>
      </c>
      <c r="F70" s="38">
        <f ca="1">SUMPRODUCT((Tablo[Mois]=$A66)*(OFFSET(Tablo[JOUR],0,F$1)=$B70))</f>
        <v>0</v>
      </c>
      <c r="G70" s="38">
        <f ca="1">SUMPRODUCT((Tablo[Mois]=$A66)*(OFFSET(Tablo[JOUR],0,G$1)=$B70))</f>
        <v>0</v>
      </c>
      <c r="H70" s="38">
        <f ca="1">SUMPRODUCT((Tablo[Mois]=$A66)*(OFFSET(Tablo[JOUR],0,H$1)=$B70))</f>
        <v>0</v>
      </c>
      <c r="I70" s="38">
        <f ca="1">SUMPRODUCT((Tablo[Mois]=$A66)*(OFFSET(Tablo[JOUR],0,I$1)=$B70))</f>
        <v>0</v>
      </c>
      <c r="J70" s="38">
        <f ca="1">SUMPRODUCT((Tablo[Mois]=$A66)*(OFFSET(Tablo[JOUR],0,J$1)=$B70))</f>
        <v>0</v>
      </c>
      <c r="K70" s="38">
        <f ca="1">SUMPRODUCT((Tablo[Mois]=$A66)*(OFFSET(Tablo[JOUR],0,K$1)=$B70))</f>
        <v>0</v>
      </c>
      <c r="L70" s="38">
        <f ca="1">SUMPRODUCT((Tablo[Mois]=$A66)*(OFFSET(Tablo[JOUR],0,L$1)=$B70))</f>
        <v>0</v>
      </c>
      <c r="M70" s="38">
        <f ca="1">SUMPRODUCT((Tablo[Mois]=$A66)*(OFFSET(Tablo[JOUR],0,M$1)=$B70))</f>
        <v>0</v>
      </c>
      <c r="N70" s="38">
        <f ca="1">SUMPRODUCT((Tablo[Mois]=$A66)*(OFFSET(Tablo[JOUR],0,N$1)=$B70))</f>
        <v>0</v>
      </c>
      <c r="O70" s="38">
        <f ca="1">SUMPRODUCT((Tablo[Mois]=$A66)*(OFFSET(Tablo[JOUR],0,O$1)=$B70))</f>
        <v>0</v>
      </c>
      <c r="P70" s="38">
        <f ca="1">SUMPRODUCT((Tablo[Mois]=$A66)*(OFFSET(Tablo[JOUR],0,P$1)=$B70))</f>
        <v>0</v>
      </c>
      <c r="Q70" s="38">
        <f ca="1">SUMPRODUCT((Tablo[Mois]=$A66)*(OFFSET(Tablo[JOUR],0,Q$1)=$B70))</f>
        <v>0</v>
      </c>
      <c r="R70" s="38">
        <f ca="1">SUMPRODUCT((Tablo[Mois]=$A66)*(OFFSET(Tablo[JOUR],0,R$1)=$B70))</f>
        <v>0</v>
      </c>
    </row>
    <row r="71" spans="1:18" x14ac:dyDescent="0.25">
      <c r="A71" s="43"/>
      <c r="B71" s="42" t="s">
        <v>38</v>
      </c>
      <c r="C71" s="38" t="s">
        <v>43</v>
      </c>
      <c r="D71" s="38">
        <f ca="1">SUMPRODUCT((Tablo[Mois]=$A66)*(OFFSET(Tablo[JOUR],0,D$1)=$B71))</f>
        <v>0</v>
      </c>
      <c r="E71" s="38">
        <f ca="1">SUMPRODUCT((Tablo[Mois]=$A66)*(OFFSET(Tablo[JOUR],0,E$1)=$B71))</f>
        <v>0</v>
      </c>
      <c r="F71" s="38">
        <f ca="1">SUMPRODUCT((Tablo[Mois]=$A66)*(OFFSET(Tablo[JOUR],0,F$1)=$B71))</f>
        <v>0</v>
      </c>
      <c r="G71" s="38">
        <f ca="1">SUMPRODUCT((Tablo[Mois]=$A66)*(OFFSET(Tablo[JOUR],0,G$1)=$B71))</f>
        <v>0</v>
      </c>
      <c r="H71" s="38">
        <f ca="1">SUMPRODUCT((Tablo[Mois]=$A66)*(OFFSET(Tablo[JOUR],0,H$1)=$B71))</f>
        <v>0</v>
      </c>
      <c r="I71" s="38">
        <f ca="1">SUMPRODUCT((Tablo[Mois]=$A66)*(OFFSET(Tablo[JOUR],0,I$1)=$B71))</f>
        <v>0</v>
      </c>
      <c r="J71" s="38">
        <f ca="1">SUMPRODUCT((Tablo[Mois]=$A66)*(OFFSET(Tablo[JOUR],0,J$1)=$B71))</f>
        <v>0</v>
      </c>
      <c r="K71" s="38">
        <f ca="1">SUMPRODUCT((Tablo[Mois]=$A66)*(OFFSET(Tablo[JOUR],0,K$1)=$B71))</f>
        <v>0</v>
      </c>
      <c r="L71" s="38">
        <f ca="1">SUMPRODUCT((Tablo[Mois]=$A66)*(OFFSET(Tablo[JOUR],0,L$1)=$B71))</f>
        <v>0</v>
      </c>
      <c r="M71" s="38">
        <f ca="1">SUMPRODUCT((Tablo[Mois]=$A66)*(OFFSET(Tablo[JOUR],0,M$1)=$B71))</f>
        <v>0</v>
      </c>
      <c r="N71" s="38">
        <f ca="1">SUMPRODUCT((Tablo[Mois]=$A66)*(OFFSET(Tablo[JOUR],0,N$1)=$B71))</f>
        <v>0</v>
      </c>
      <c r="O71" s="38">
        <f ca="1">SUMPRODUCT((Tablo[Mois]=$A66)*(OFFSET(Tablo[JOUR],0,O$1)=$B71))</f>
        <v>0</v>
      </c>
      <c r="P71" s="38">
        <f ca="1">SUMPRODUCT((Tablo[Mois]=$A66)*(OFFSET(Tablo[JOUR],0,P$1)=$B71))</f>
        <v>0</v>
      </c>
      <c r="Q71" s="38">
        <f ca="1">SUMPRODUCT((Tablo[Mois]=$A66)*(OFFSET(Tablo[JOUR],0,Q$1)=$B71))</f>
        <v>0</v>
      </c>
      <c r="R71" s="38">
        <f ca="1">SUMPRODUCT((Tablo[Mois]=$A66)*(OFFSET(Tablo[JOUR],0,R$1)=$B71))</f>
        <v>0</v>
      </c>
    </row>
    <row r="72" spans="1:18" s="36" customFormat="1" ht="13" thickBot="1" x14ac:dyDescent="0.3">
      <c r="A72" s="35"/>
      <c r="B72" s="44" t="s">
        <v>37</v>
      </c>
      <c r="C72" s="36" t="s">
        <v>43</v>
      </c>
      <c r="D72" s="36">
        <f ca="1">SUMPRODUCT((Tablo[Mois]=$A66)*(OFFSET(Tablo[JOUR],0,D$1)=$B72))</f>
        <v>0</v>
      </c>
      <c r="E72" s="36">
        <f ca="1">SUMPRODUCT((Tablo[Mois]=$A66)*(OFFSET(Tablo[JOUR],0,E$1)=$B72))</f>
        <v>0</v>
      </c>
      <c r="F72" s="36">
        <f ca="1">SUMPRODUCT((Tablo[Mois]=$A66)*(OFFSET(Tablo[JOUR],0,F$1)=$B72))</f>
        <v>0</v>
      </c>
      <c r="G72" s="36">
        <f ca="1">SUMPRODUCT((Tablo[Mois]=$A66)*(OFFSET(Tablo[JOUR],0,G$1)=$B72))</f>
        <v>0</v>
      </c>
      <c r="H72" s="36">
        <f ca="1">SUMPRODUCT((Tablo[Mois]=$A66)*(OFFSET(Tablo[JOUR],0,H$1)=$B72))</f>
        <v>0</v>
      </c>
      <c r="I72" s="36">
        <f ca="1">SUMPRODUCT((Tablo[Mois]=$A66)*(OFFSET(Tablo[JOUR],0,I$1)=$B72))</f>
        <v>0</v>
      </c>
      <c r="J72" s="36">
        <f ca="1">SUMPRODUCT((Tablo[Mois]=$A66)*(OFFSET(Tablo[JOUR],0,J$1)=$B72))</f>
        <v>0</v>
      </c>
      <c r="K72" s="36">
        <f ca="1">SUMPRODUCT((Tablo[Mois]=$A66)*(OFFSET(Tablo[JOUR],0,K$1)=$B72))</f>
        <v>0</v>
      </c>
      <c r="L72" s="36">
        <f ca="1">SUMPRODUCT((Tablo[Mois]=$A66)*(OFFSET(Tablo[JOUR],0,L$1)=$B72))</f>
        <v>0</v>
      </c>
      <c r="M72" s="36">
        <f ca="1">SUMPRODUCT((Tablo[Mois]=$A66)*(OFFSET(Tablo[JOUR],0,M$1)=$B72))</f>
        <v>0</v>
      </c>
      <c r="N72" s="36">
        <f ca="1">SUMPRODUCT((Tablo[Mois]=$A66)*(OFFSET(Tablo[JOUR],0,N$1)=$B72))</f>
        <v>0</v>
      </c>
      <c r="O72" s="36">
        <f ca="1">SUMPRODUCT((Tablo[Mois]=$A66)*(OFFSET(Tablo[JOUR],0,O$1)=$B72))</f>
        <v>0</v>
      </c>
      <c r="P72" s="36">
        <f ca="1">SUMPRODUCT((Tablo[Mois]=$A66)*(OFFSET(Tablo[JOUR],0,P$1)=$B72))</f>
        <v>0</v>
      </c>
      <c r="Q72" s="36">
        <f ca="1">SUMPRODUCT((Tablo[Mois]=$A66)*(OFFSET(Tablo[JOUR],0,Q$1)=$B72))</f>
        <v>0</v>
      </c>
      <c r="R72" s="36">
        <f ca="1">SUMPRODUCT((Tablo[Mois]=$A66)*(OFFSET(Tablo[JOUR],0,R$1)=$B72))</f>
        <v>0</v>
      </c>
    </row>
    <row r="73" spans="1:18" s="34" customFormat="1" ht="13" x14ac:dyDescent="0.3">
      <c r="A73" s="37">
        <f>EOMONTH(A66+1,0)</f>
        <v>43069</v>
      </c>
      <c r="B73" s="34" t="s">
        <v>18</v>
      </c>
      <c r="C73" s="34" t="s">
        <v>42</v>
      </c>
      <c r="D73" s="45">
        <f ca="1">SUMPRODUCT((Tablo[Mois]=$A73)*(ISNUMBER(Tablo[JOUR])),(OFFSET(Tablo[JOUR],0,D$1)))</f>
        <v>0</v>
      </c>
      <c r="E73" s="45">
        <f ca="1">SUMPRODUCT((Tablo[Mois]=$A73)*(ISNUMBER(Tablo[JOUR])),(OFFSET(Tablo[JOUR],0,E$1)))</f>
        <v>0</v>
      </c>
      <c r="F73" s="45">
        <f ca="1">SUMPRODUCT((Tablo[Mois]=$A73)*(ISNUMBER(Tablo[JOUR])),(OFFSET(Tablo[JOUR],0,F$1)))</f>
        <v>0</v>
      </c>
      <c r="G73" s="45">
        <f ca="1">SUMPRODUCT((Tablo[Mois]=$A73)*(ISNUMBER(Tablo[JOUR])),(OFFSET(Tablo[JOUR],0,G$1)))</f>
        <v>0</v>
      </c>
      <c r="H73" s="45">
        <f ca="1">SUMPRODUCT((Tablo[Mois]=$A73)*(ISNUMBER(Tablo[JOUR])),(OFFSET(Tablo[JOUR],0,H$1)))</f>
        <v>0</v>
      </c>
      <c r="I73" s="45">
        <f ca="1">SUMPRODUCT((Tablo[Mois]=$A73)*(ISNUMBER(Tablo[JOUR])),(OFFSET(Tablo[JOUR],0,I$1)))</f>
        <v>0</v>
      </c>
      <c r="J73" s="45">
        <f ca="1">SUMPRODUCT((Tablo[Mois]=$A73)*(ISNUMBER(Tablo[JOUR])),(OFFSET(Tablo[JOUR],0,J$1)))</f>
        <v>0</v>
      </c>
      <c r="K73" s="45">
        <f ca="1">SUMPRODUCT((Tablo[Mois]=$A73)*(ISNUMBER(Tablo[JOUR])),(OFFSET(Tablo[JOUR],0,K$1)))</f>
        <v>0</v>
      </c>
      <c r="L73" s="45">
        <f ca="1">SUMPRODUCT((Tablo[Mois]=$A73)*(ISNUMBER(Tablo[JOUR])),(OFFSET(Tablo[JOUR],0,L$1)))</f>
        <v>0</v>
      </c>
      <c r="M73" s="45">
        <f ca="1">SUMPRODUCT((Tablo[Mois]=$A73)*(ISNUMBER(Tablo[JOUR])),(OFFSET(Tablo[JOUR],0,M$1)))</f>
        <v>0</v>
      </c>
      <c r="N73" s="45">
        <f ca="1">SUMPRODUCT((Tablo[Mois]=$A73)*(ISNUMBER(Tablo[JOUR])),(OFFSET(Tablo[JOUR],0,N$1)))</f>
        <v>0</v>
      </c>
      <c r="O73" s="45">
        <f ca="1">SUMPRODUCT((Tablo[Mois]=$A73)*(ISNUMBER(Tablo[JOUR])),(OFFSET(Tablo[JOUR],0,O$1)))</f>
        <v>0</v>
      </c>
      <c r="P73" s="45">
        <f ca="1">SUMPRODUCT((Tablo[Mois]=$A73)*(ISNUMBER(Tablo[JOUR])),(OFFSET(Tablo[JOUR],0,P$1)))</f>
        <v>0</v>
      </c>
      <c r="Q73" s="45">
        <f ca="1">SUMPRODUCT((Tablo[Mois]=$A73)*(ISNUMBER(Tablo[JOUR])),(OFFSET(Tablo[JOUR],0,Q$1)))</f>
        <v>0</v>
      </c>
      <c r="R73" s="45">
        <f ca="1">SUMPRODUCT((Tablo[Mois]=$A73)*(ISNUMBER(Tablo[JOUR])),(OFFSET(Tablo[JOUR],0,R$1)))</f>
        <v>0</v>
      </c>
    </row>
    <row r="74" spans="1:18" ht="13" x14ac:dyDescent="0.3">
      <c r="A74" s="43"/>
      <c r="B74" s="38" t="s">
        <v>19</v>
      </c>
      <c r="C74" s="38" t="s">
        <v>42</v>
      </c>
      <c r="D74" s="46">
        <f ca="1">SUMPRODUCT((Tablo[Mois]=$A73)*(Tablo[JOUR]="HEURES SUP"),(OFFSET(Tablo[JOUR],0,D$1)))</f>
        <v>0</v>
      </c>
      <c r="E74" s="46">
        <f ca="1">SUMPRODUCT((Tablo[Mois]=$A73)*(Tablo[JOUR]="HEURES SUP"),(OFFSET(Tablo[JOUR],0,E$1)))</f>
        <v>0</v>
      </c>
      <c r="F74" s="46">
        <f ca="1">SUMPRODUCT((Tablo[Mois]=$A73)*(Tablo[JOUR]="HEURES SUP"),(OFFSET(Tablo[JOUR],0,F$1)))</f>
        <v>0</v>
      </c>
      <c r="G74" s="46">
        <f ca="1">SUMPRODUCT((Tablo[Mois]=$A73)*(Tablo[JOUR]="HEURES SUP"),(OFFSET(Tablo[JOUR],0,G$1)))</f>
        <v>0</v>
      </c>
      <c r="H74" s="46">
        <f ca="1">SUMPRODUCT((Tablo[Mois]=$A73)*(Tablo[JOUR]="HEURES SUP"),(OFFSET(Tablo[JOUR],0,H$1)))</f>
        <v>0</v>
      </c>
      <c r="I74" s="46">
        <f ca="1">SUMPRODUCT((Tablo[Mois]=$A73)*(Tablo[JOUR]="HEURES SUP"),(OFFSET(Tablo[JOUR],0,I$1)))</f>
        <v>0</v>
      </c>
      <c r="J74" s="46">
        <f ca="1">SUMPRODUCT((Tablo[Mois]=$A73)*(Tablo[JOUR]="HEURES SUP"),(OFFSET(Tablo[JOUR],0,J$1)))</f>
        <v>0</v>
      </c>
      <c r="K74" s="46">
        <f ca="1">SUMPRODUCT((Tablo[Mois]=$A73)*(Tablo[JOUR]="HEURES SUP"),(OFFSET(Tablo[JOUR],0,K$1)))</f>
        <v>0</v>
      </c>
      <c r="L74" s="46">
        <f ca="1">SUMPRODUCT((Tablo[Mois]=$A73)*(Tablo[JOUR]="HEURES SUP"),(OFFSET(Tablo[JOUR],0,L$1)))</f>
        <v>0</v>
      </c>
      <c r="M74" s="46">
        <f ca="1">SUMPRODUCT((Tablo[Mois]=$A73)*(Tablo[JOUR]="HEURES SUP"),(OFFSET(Tablo[JOUR],0,M$1)))</f>
        <v>0</v>
      </c>
      <c r="N74" s="46">
        <f ca="1">SUMPRODUCT((Tablo[Mois]=$A73)*(Tablo[JOUR]="HEURES SUP"),(OFFSET(Tablo[JOUR],0,N$1)))</f>
        <v>0</v>
      </c>
      <c r="O74" s="46">
        <f ca="1">SUMPRODUCT((Tablo[Mois]=$A73)*(Tablo[JOUR]="HEURES SUP"),(OFFSET(Tablo[JOUR],0,O$1)))</f>
        <v>0</v>
      </c>
      <c r="P74" s="46">
        <f ca="1">SUMPRODUCT((Tablo[Mois]=$A73)*(Tablo[JOUR]="HEURES SUP"),(OFFSET(Tablo[JOUR],0,P$1)))</f>
        <v>0</v>
      </c>
      <c r="Q74" s="46">
        <f ca="1">SUMPRODUCT((Tablo[Mois]=$A73)*(Tablo[JOUR]="HEURES SUP"),(OFFSET(Tablo[JOUR],0,Q$1)))</f>
        <v>0</v>
      </c>
      <c r="R74" s="46">
        <f ca="1">SUMPRODUCT((Tablo[Mois]=$A73)*(Tablo[JOUR]="HEURES SUP"),(OFFSET(Tablo[JOUR],0,R$1)))</f>
        <v>0</v>
      </c>
    </row>
    <row r="75" spans="1:18" s="52" customFormat="1" x14ac:dyDescent="0.25">
      <c r="A75" s="51"/>
      <c r="B75" s="52" t="s">
        <v>44</v>
      </c>
      <c r="C75" s="53" t="s">
        <v>43</v>
      </c>
      <c r="D75" s="52">
        <f ca="1">SUMPRODUCT((Tablo[Mois]=$A73)*(ISNUMBER(Tablo[JOUR]))*(OFFSET(Tablo[JOUR],0,D$1)&lt;7)*(OFFSET(Tablo[JOUR],0,D$1)&lt;&gt;""))</f>
        <v>0</v>
      </c>
      <c r="E75" s="52">
        <f ca="1">SUMPRODUCT((Tablo[Mois]=$A73)*(ISNUMBER(Tablo[JOUR]))*(OFFSET(Tablo[JOUR],0,E$1)&lt;7)*(OFFSET(Tablo[JOUR],0,E$1)&lt;&gt;""))</f>
        <v>0</v>
      </c>
      <c r="F75" s="52">
        <f ca="1">SUMPRODUCT((Tablo[Mois]=$A73)*(ISNUMBER(Tablo[JOUR]))*(OFFSET(Tablo[JOUR],0,F$1)&lt;7)*(OFFSET(Tablo[JOUR],0,F$1)&lt;&gt;""))</f>
        <v>0</v>
      </c>
      <c r="G75" s="52">
        <f ca="1">SUMPRODUCT((Tablo[Mois]=$A73)*(ISNUMBER(Tablo[JOUR]))*(OFFSET(Tablo[JOUR],0,G$1)&lt;7)*(OFFSET(Tablo[JOUR],0,G$1)&lt;&gt;""))</f>
        <v>0</v>
      </c>
      <c r="H75" s="52">
        <f ca="1">SUMPRODUCT((Tablo[Mois]=$A73)*(ISNUMBER(Tablo[JOUR]))*(OFFSET(Tablo[JOUR],0,H$1)&lt;7)*(OFFSET(Tablo[JOUR],0,H$1)&lt;&gt;""))</f>
        <v>0</v>
      </c>
      <c r="I75" s="52">
        <f ca="1">SUMPRODUCT((Tablo[Mois]=$A73)*(ISNUMBER(Tablo[JOUR]))*(OFFSET(Tablo[JOUR],0,I$1)&lt;7)*(OFFSET(Tablo[JOUR],0,I$1)&lt;&gt;""))</f>
        <v>0</v>
      </c>
      <c r="J75" s="52">
        <f ca="1">SUMPRODUCT((Tablo[Mois]=$A73)*(ISNUMBER(Tablo[JOUR]))*(OFFSET(Tablo[JOUR],0,J$1)&lt;7)*(OFFSET(Tablo[JOUR],0,J$1)&lt;&gt;""))</f>
        <v>0</v>
      </c>
      <c r="K75" s="52">
        <f ca="1">SUMPRODUCT((Tablo[Mois]=$A73)*(ISNUMBER(Tablo[JOUR]))*(OFFSET(Tablo[JOUR],0,K$1)&lt;7)*(OFFSET(Tablo[JOUR],0,K$1)&lt;&gt;""))</f>
        <v>0</v>
      </c>
      <c r="L75" s="52">
        <f ca="1">SUMPRODUCT((Tablo[Mois]=$A73)*(ISNUMBER(Tablo[JOUR]))*(OFFSET(Tablo[JOUR],0,L$1)&lt;7)*(OFFSET(Tablo[JOUR],0,L$1)&lt;&gt;""))</f>
        <v>0</v>
      </c>
      <c r="M75" s="52">
        <f ca="1">SUMPRODUCT((Tablo[Mois]=$A73)*(ISNUMBER(Tablo[JOUR]))*(OFFSET(Tablo[JOUR],0,M$1)&lt;7)*(OFFSET(Tablo[JOUR],0,M$1)&lt;&gt;""))</f>
        <v>0</v>
      </c>
      <c r="N75" s="52">
        <f ca="1">SUMPRODUCT((Tablo[Mois]=$A73)*(ISNUMBER(Tablo[JOUR]))*(OFFSET(Tablo[JOUR],0,N$1)&lt;7)*(OFFSET(Tablo[JOUR],0,N$1)&lt;&gt;""))</f>
        <v>0</v>
      </c>
      <c r="O75" s="52">
        <f ca="1">SUMPRODUCT((Tablo[Mois]=$A73)*(ISNUMBER(Tablo[JOUR]))*(OFFSET(Tablo[JOUR],0,O$1)&lt;7)*(OFFSET(Tablo[JOUR],0,O$1)&lt;&gt;""))</f>
        <v>0</v>
      </c>
      <c r="P75" s="52">
        <f ca="1">SUMPRODUCT((Tablo[Mois]=$A73)*(ISNUMBER(Tablo[JOUR]))*(OFFSET(Tablo[JOUR],0,P$1)&lt;7)*(OFFSET(Tablo[JOUR],0,P$1)&lt;&gt;""))</f>
        <v>0</v>
      </c>
      <c r="Q75" s="52">
        <f ca="1">SUMPRODUCT((Tablo[Mois]=$A73)*(ISNUMBER(Tablo[JOUR]))*(OFFSET(Tablo[JOUR],0,Q$1)&lt;7)*(OFFSET(Tablo[JOUR],0,Q$1)&lt;&gt;""))</f>
        <v>0</v>
      </c>
      <c r="R75" s="52">
        <f ca="1">SUMPRODUCT((Tablo[Mois]=$A73)*(ISNUMBER(Tablo[JOUR]))*(OFFSET(Tablo[JOUR],0,R$1)&lt;7)*(OFFSET(Tablo[JOUR],0,R$1)&lt;&gt;""))</f>
        <v>0</v>
      </c>
    </row>
    <row r="76" spans="1:18" x14ac:dyDescent="0.25">
      <c r="A76" s="43"/>
      <c r="B76" s="40" t="s">
        <v>20</v>
      </c>
      <c r="C76" s="38" t="s">
        <v>43</v>
      </c>
      <c r="D76" s="38">
        <f>SUMPRODUCT((Tablo[Mois]=$A73)*(COUNTIF(JF,Tablo[JOUR])))</f>
        <v>0</v>
      </c>
      <c r="E76" s="38">
        <f>SUMPRODUCT((Tablo[Mois]=$A73)*(COUNTIF(JF,Tablo[JOUR])))</f>
        <v>0</v>
      </c>
      <c r="F76" s="38">
        <f>SUMPRODUCT((Tablo[Mois]=$A73)*(COUNTIF(JF,Tablo[JOUR])))</f>
        <v>0</v>
      </c>
      <c r="G76" s="38">
        <f>SUMPRODUCT((Tablo[Mois]=$A73)*(COUNTIF(JF,Tablo[JOUR])))</f>
        <v>0</v>
      </c>
      <c r="H76" s="38">
        <f>SUMPRODUCT((Tablo[Mois]=$A73)*(COUNTIF(JF,Tablo[JOUR])))</f>
        <v>0</v>
      </c>
      <c r="I76" s="38">
        <f>SUMPRODUCT((Tablo[Mois]=$A73)*(COUNTIF(JF,Tablo[JOUR])))</f>
        <v>0</v>
      </c>
      <c r="J76" s="38">
        <f>SUMPRODUCT((Tablo[Mois]=$A73)*(COUNTIF(JF,Tablo[JOUR])))</f>
        <v>0</v>
      </c>
      <c r="K76" s="38">
        <f>SUMPRODUCT((Tablo[Mois]=$A73)*(COUNTIF(JF,Tablo[JOUR])))</f>
        <v>0</v>
      </c>
      <c r="L76" s="38">
        <f>SUMPRODUCT((Tablo[Mois]=$A73)*(COUNTIF(JF,Tablo[JOUR])))</f>
        <v>0</v>
      </c>
      <c r="M76" s="38">
        <f>SUMPRODUCT((Tablo[Mois]=$A73)*(COUNTIF(JF,Tablo[JOUR])))</f>
        <v>0</v>
      </c>
      <c r="N76" s="38">
        <f>SUMPRODUCT((Tablo[Mois]=$A73)*(COUNTIF(JF,Tablo[JOUR])))</f>
        <v>0</v>
      </c>
      <c r="O76" s="38">
        <f>SUMPRODUCT((Tablo[Mois]=$A73)*(COUNTIF(JF,Tablo[JOUR])))</f>
        <v>0</v>
      </c>
      <c r="P76" s="38">
        <f>SUMPRODUCT((Tablo[Mois]=$A73)*(COUNTIF(JF,Tablo[JOUR])))</f>
        <v>0</v>
      </c>
      <c r="Q76" s="38">
        <f>SUMPRODUCT((Tablo[Mois]=$A73)*(COUNTIF(JF,Tablo[JOUR])))</f>
        <v>0</v>
      </c>
      <c r="R76" s="38">
        <f>SUMPRODUCT((Tablo[Mois]=$A73)*(COUNTIF(JF,Tablo[JOUR])))</f>
        <v>0</v>
      </c>
    </row>
    <row r="77" spans="1:18" x14ac:dyDescent="0.25">
      <c r="A77" s="43"/>
      <c r="B77" s="41" t="s">
        <v>39</v>
      </c>
      <c r="C77" s="38" t="s">
        <v>43</v>
      </c>
      <c r="D77" s="38">
        <f ca="1">SUMPRODUCT((Tablo[Mois]=$A73)*(OFFSET(Tablo[JOUR],0,D$1)=$B77))</f>
        <v>0</v>
      </c>
      <c r="E77" s="38">
        <f ca="1">SUMPRODUCT((Tablo[Mois]=$A73)*(OFFSET(Tablo[JOUR],0,E$1)=$B77))</f>
        <v>0</v>
      </c>
      <c r="F77" s="38">
        <f ca="1">SUMPRODUCT((Tablo[Mois]=$A73)*(OFFSET(Tablo[JOUR],0,F$1)=$B77))</f>
        <v>0</v>
      </c>
      <c r="G77" s="38">
        <f ca="1">SUMPRODUCT((Tablo[Mois]=$A73)*(OFFSET(Tablo[JOUR],0,G$1)=$B77))</f>
        <v>0</v>
      </c>
      <c r="H77" s="38">
        <f ca="1">SUMPRODUCT((Tablo[Mois]=$A73)*(OFFSET(Tablo[JOUR],0,H$1)=$B77))</f>
        <v>0</v>
      </c>
      <c r="I77" s="38">
        <f ca="1">SUMPRODUCT((Tablo[Mois]=$A73)*(OFFSET(Tablo[JOUR],0,I$1)=$B77))</f>
        <v>0</v>
      </c>
      <c r="J77" s="38">
        <f ca="1">SUMPRODUCT((Tablo[Mois]=$A73)*(OFFSET(Tablo[JOUR],0,J$1)=$B77))</f>
        <v>0</v>
      </c>
      <c r="K77" s="38">
        <f ca="1">SUMPRODUCT((Tablo[Mois]=$A73)*(OFFSET(Tablo[JOUR],0,K$1)=$B77))</f>
        <v>0</v>
      </c>
      <c r="L77" s="38">
        <f ca="1">SUMPRODUCT((Tablo[Mois]=$A73)*(OFFSET(Tablo[JOUR],0,L$1)=$B77))</f>
        <v>0</v>
      </c>
      <c r="M77" s="38">
        <f ca="1">SUMPRODUCT((Tablo[Mois]=$A73)*(OFFSET(Tablo[JOUR],0,M$1)=$B77))</f>
        <v>0</v>
      </c>
      <c r="N77" s="38">
        <f ca="1">SUMPRODUCT((Tablo[Mois]=$A73)*(OFFSET(Tablo[JOUR],0,N$1)=$B77))</f>
        <v>0</v>
      </c>
      <c r="O77" s="38">
        <f ca="1">SUMPRODUCT((Tablo[Mois]=$A73)*(OFFSET(Tablo[JOUR],0,O$1)=$B77))</f>
        <v>0</v>
      </c>
      <c r="P77" s="38">
        <f ca="1">SUMPRODUCT((Tablo[Mois]=$A73)*(OFFSET(Tablo[JOUR],0,P$1)=$B77))</f>
        <v>0</v>
      </c>
      <c r="Q77" s="38">
        <f ca="1">SUMPRODUCT((Tablo[Mois]=$A73)*(OFFSET(Tablo[JOUR],0,Q$1)=$B77))</f>
        <v>0</v>
      </c>
      <c r="R77" s="38">
        <f ca="1">SUMPRODUCT((Tablo[Mois]=$A73)*(OFFSET(Tablo[JOUR],0,R$1)=$B77))</f>
        <v>0</v>
      </c>
    </row>
    <row r="78" spans="1:18" x14ac:dyDescent="0.25">
      <c r="A78" s="43"/>
      <c r="B78" s="42" t="s">
        <v>38</v>
      </c>
      <c r="C78" s="38" t="s">
        <v>43</v>
      </c>
      <c r="D78" s="38">
        <f ca="1">SUMPRODUCT((Tablo[Mois]=$A73)*(OFFSET(Tablo[JOUR],0,D$1)=$B78))</f>
        <v>0</v>
      </c>
      <c r="E78" s="38">
        <f ca="1">SUMPRODUCT((Tablo[Mois]=$A73)*(OFFSET(Tablo[JOUR],0,E$1)=$B78))</f>
        <v>0</v>
      </c>
      <c r="F78" s="38">
        <f ca="1">SUMPRODUCT((Tablo[Mois]=$A73)*(OFFSET(Tablo[JOUR],0,F$1)=$B78))</f>
        <v>0</v>
      </c>
      <c r="G78" s="38">
        <f ca="1">SUMPRODUCT((Tablo[Mois]=$A73)*(OFFSET(Tablo[JOUR],0,G$1)=$B78))</f>
        <v>0</v>
      </c>
      <c r="H78" s="38">
        <f ca="1">SUMPRODUCT((Tablo[Mois]=$A73)*(OFFSET(Tablo[JOUR],0,H$1)=$B78))</f>
        <v>0</v>
      </c>
      <c r="I78" s="38">
        <f ca="1">SUMPRODUCT((Tablo[Mois]=$A73)*(OFFSET(Tablo[JOUR],0,I$1)=$B78))</f>
        <v>0</v>
      </c>
      <c r="J78" s="38">
        <f ca="1">SUMPRODUCT((Tablo[Mois]=$A73)*(OFFSET(Tablo[JOUR],0,J$1)=$B78))</f>
        <v>0</v>
      </c>
      <c r="K78" s="38">
        <f ca="1">SUMPRODUCT((Tablo[Mois]=$A73)*(OFFSET(Tablo[JOUR],0,K$1)=$B78))</f>
        <v>0</v>
      </c>
      <c r="L78" s="38">
        <f ca="1">SUMPRODUCT((Tablo[Mois]=$A73)*(OFFSET(Tablo[JOUR],0,L$1)=$B78))</f>
        <v>0</v>
      </c>
      <c r="M78" s="38">
        <f ca="1">SUMPRODUCT((Tablo[Mois]=$A73)*(OFFSET(Tablo[JOUR],0,M$1)=$B78))</f>
        <v>0</v>
      </c>
      <c r="N78" s="38">
        <f ca="1">SUMPRODUCT((Tablo[Mois]=$A73)*(OFFSET(Tablo[JOUR],0,N$1)=$B78))</f>
        <v>0</v>
      </c>
      <c r="O78" s="38">
        <f ca="1">SUMPRODUCT((Tablo[Mois]=$A73)*(OFFSET(Tablo[JOUR],0,O$1)=$B78))</f>
        <v>0</v>
      </c>
      <c r="P78" s="38">
        <f ca="1">SUMPRODUCT((Tablo[Mois]=$A73)*(OFFSET(Tablo[JOUR],0,P$1)=$B78))</f>
        <v>0</v>
      </c>
      <c r="Q78" s="38">
        <f ca="1">SUMPRODUCT((Tablo[Mois]=$A73)*(OFFSET(Tablo[JOUR],0,Q$1)=$B78))</f>
        <v>0</v>
      </c>
      <c r="R78" s="38">
        <f ca="1">SUMPRODUCT((Tablo[Mois]=$A73)*(OFFSET(Tablo[JOUR],0,R$1)=$B78))</f>
        <v>0</v>
      </c>
    </row>
    <row r="79" spans="1:18" s="36" customFormat="1" ht="13" thickBot="1" x14ac:dyDescent="0.3">
      <c r="A79" s="35"/>
      <c r="B79" s="44" t="s">
        <v>37</v>
      </c>
      <c r="C79" s="36" t="s">
        <v>43</v>
      </c>
      <c r="D79" s="36">
        <f ca="1">SUMPRODUCT((Tablo[Mois]=$A73)*(OFFSET(Tablo[JOUR],0,D$1)=$B79))</f>
        <v>0</v>
      </c>
      <c r="E79" s="36">
        <f ca="1">SUMPRODUCT((Tablo[Mois]=$A73)*(OFFSET(Tablo[JOUR],0,E$1)=$B79))</f>
        <v>0</v>
      </c>
      <c r="F79" s="36">
        <f ca="1">SUMPRODUCT((Tablo[Mois]=$A73)*(OFFSET(Tablo[JOUR],0,F$1)=$B79))</f>
        <v>0</v>
      </c>
      <c r="G79" s="36">
        <f ca="1">SUMPRODUCT((Tablo[Mois]=$A73)*(OFFSET(Tablo[JOUR],0,G$1)=$B79))</f>
        <v>0</v>
      </c>
      <c r="H79" s="36">
        <f ca="1">SUMPRODUCT((Tablo[Mois]=$A73)*(OFFSET(Tablo[JOUR],0,H$1)=$B79))</f>
        <v>0</v>
      </c>
      <c r="I79" s="36">
        <f ca="1">SUMPRODUCT((Tablo[Mois]=$A73)*(OFFSET(Tablo[JOUR],0,I$1)=$B79))</f>
        <v>0</v>
      </c>
      <c r="J79" s="36">
        <f ca="1">SUMPRODUCT((Tablo[Mois]=$A73)*(OFFSET(Tablo[JOUR],0,J$1)=$B79))</f>
        <v>0</v>
      </c>
      <c r="K79" s="36">
        <f ca="1">SUMPRODUCT((Tablo[Mois]=$A73)*(OFFSET(Tablo[JOUR],0,K$1)=$B79))</f>
        <v>0</v>
      </c>
      <c r="L79" s="36">
        <f ca="1">SUMPRODUCT((Tablo[Mois]=$A73)*(OFFSET(Tablo[JOUR],0,L$1)=$B79))</f>
        <v>0</v>
      </c>
      <c r="M79" s="36">
        <f ca="1">SUMPRODUCT((Tablo[Mois]=$A73)*(OFFSET(Tablo[JOUR],0,M$1)=$B79))</f>
        <v>0</v>
      </c>
      <c r="N79" s="36">
        <f ca="1">SUMPRODUCT((Tablo[Mois]=$A73)*(OFFSET(Tablo[JOUR],0,N$1)=$B79))</f>
        <v>0</v>
      </c>
      <c r="O79" s="36">
        <f ca="1">SUMPRODUCT((Tablo[Mois]=$A73)*(OFFSET(Tablo[JOUR],0,O$1)=$B79))</f>
        <v>0</v>
      </c>
      <c r="P79" s="36">
        <f ca="1">SUMPRODUCT((Tablo[Mois]=$A73)*(OFFSET(Tablo[JOUR],0,P$1)=$B79))</f>
        <v>0</v>
      </c>
      <c r="Q79" s="36">
        <f ca="1">SUMPRODUCT((Tablo[Mois]=$A73)*(OFFSET(Tablo[JOUR],0,Q$1)=$B79))</f>
        <v>0</v>
      </c>
      <c r="R79" s="36">
        <f ca="1">SUMPRODUCT((Tablo[Mois]=$A73)*(OFFSET(Tablo[JOUR],0,R$1)=$B79))</f>
        <v>0</v>
      </c>
    </row>
    <row r="80" spans="1:18" s="34" customFormat="1" ht="13" x14ac:dyDescent="0.3">
      <c r="A80" s="37">
        <f>EOMONTH(A73+1,0)</f>
        <v>43100</v>
      </c>
      <c r="B80" s="34" t="s">
        <v>18</v>
      </c>
      <c r="C80" s="34" t="s">
        <v>42</v>
      </c>
      <c r="D80" s="45">
        <f ca="1">SUMPRODUCT((Tablo[Mois]=$A80)*(ISNUMBER(Tablo[JOUR])),(OFFSET(Tablo[JOUR],0,D$1)))</f>
        <v>0</v>
      </c>
      <c r="E80" s="45">
        <f ca="1">SUMPRODUCT((Tablo[Mois]=$A80)*(ISNUMBER(Tablo[JOUR])),(OFFSET(Tablo[JOUR],0,E$1)))</f>
        <v>0</v>
      </c>
      <c r="F80" s="45">
        <f ca="1">SUMPRODUCT((Tablo[Mois]=$A80)*(ISNUMBER(Tablo[JOUR])),(OFFSET(Tablo[JOUR],0,F$1)))</f>
        <v>0</v>
      </c>
      <c r="G80" s="45">
        <f ca="1">SUMPRODUCT((Tablo[Mois]=$A80)*(ISNUMBER(Tablo[JOUR])),(OFFSET(Tablo[JOUR],0,G$1)))</f>
        <v>0</v>
      </c>
      <c r="H80" s="45">
        <f ca="1">SUMPRODUCT((Tablo[Mois]=$A80)*(ISNUMBER(Tablo[JOUR])),(OFFSET(Tablo[JOUR],0,H$1)))</f>
        <v>0</v>
      </c>
      <c r="I80" s="45">
        <f ca="1">SUMPRODUCT((Tablo[Mois]=$A80)*(ISNUMBER(Tablo[JOUR])),(OFFSET(Tablo[JOUR],0,I$1)))</f>
        <v>0</v>
      </c>
      <c r="J80" s="45">
        <f ca="1">SUMPRODUCT((Tablo[Mois]=$A80)*(ISNUMBER(Tablo[JOUR])),(OFFSET(Tablo[JOUR],0,J$1)))</f>
        <v>0</v>
      </c>
      <c r="K80" s="45">
        <f ca="1">SUMPRODUCT((Tablo[Mois]=$A80)*(ISNUMBER(Tablo[JOUR])),(OFFSET(Tablo[JOUR],0,K$1)))</f>
        <v>0</v>
      </c>
      <c r="L80" s="45">
        <f ca="1">SUMPRODUCT((Tablo[Mois]=$A80)*(ISNUMBER(Tablo[JOUR])),(OFFSET(Tablo[JOUR],0,L$1)))</f>
        <v>0</v>
      </c>
      <c r="M80" s="45">
        <f ca="1">SUMPRODUCT((Tablo[Mois]=$A80)*(ISNUMBER(Tablo[JOUR])),(OFFSET(Tablo[JOUR],0,M$1)))</f>
        <v>0</v>
      </c>
      <c r="N80" s="45">
        <f ca="1">SUMPRODUCT((Tablo[Mois]=$A80)*(ISNUMBER(Tablo[JOUR])),(OFFSET(Tablo[JOUR],0,N$1)))</f>
        <v>0</v>
      </c>
      <c r="O80" s="45">
        <f ca="1">SUMPRODUCT((Tablo[Mois]=$A80)*(ISNUMBER(Tablo[JOUR])),(OFFSET(Tablo[JOUR],0,O$1)))</f>
        <v>0</v>
      </c>
      <c r="P80" s="45">
        <f ca="1">SUMPRODUCT((Tablo[Mois]=$A80)*(ISNUMBER(Tablo[JOUR])),(OFFSET(Tablo[JOUR],0,P$1)))</f>
        <v>0</v>
      </c>
      <c r="Q80" s="45">
        <f ca="1">SUMPRODUCT((Tablo[Mois]=$A80)*(ISNUMBER(Tablo[JOUR])),(OFFSET(Tablo[JOUR],0,Q$1)))</f>
        <v>0</v>
      </c>
      <c r="R80" s="45">
        <f ca="1">SUMPRODUCT((Tablo[Mois]=$A80)*(ISNUMBER(Tablo[JOUR])),(OFFSET(Tablo[JOUR],0,R$1)))</f>
        <v>0</v>
      </c>
    </row>
    <row r="81" spans="1:18" ht="13" x14ac:dyDescent="0.3">
      <c r="A81" s="43"/>
      <c r="B81" s="38" t="s">
        <v>19</v>
      </c>
      <c r="C81" s="38" t="s">
        <v>42</v>
      </c>
      <c r="D81" s="46">
        <f ca="1">SUMPRODUCT((Tablo[Mois]=$A80)*(Tablo[JOUR]="HEURES SUP"),(OFFSET(Tablo[JOUR],0,D$1)))</f>
        <v>0</v>
      </c>
      <c r="E81" s="46">
        <f ca="1">SUMPRODUCT((Tablo[Mois]=$A80)*(Tablo[JOUR]="HEURES SUP"),(OFFSET(Tablo[JOUR],0,E$1)))</f>
        <v>0</v>
      </c>
      <c r="F81" s="46">
        <f ca="1">SUMPRODUCT((Tablo[Mois]=$A80)*(Tablo[JOUR]="HEURES SUP"),(OFFSET(Tablo[JOUR],0,F$1)))</f>
        <v>0</v>
      </c>
      <c r="G81" s="46">
        <f ca="1">SUMPRODUCT((Tablo[Mois]=$A80)*(Tablo[JOUR]="HEURES SUP"),(OFFSET(Tablo[JOUR],0,G$1)))</f>
        <v>0</v>
      </c>
      <c r="H81" s="46">
        <f ca="1">SUMPRODUCT((Tablo[Mois]=$A80)*(Tablo[JOUR]="HEURES SUP"),(OFFSET(Tablo[JOUR],0,H$1)))</f>
        <v>0</v>
      </c>
      <c r="I81" s="46">
        <f ca="1">SUMPRODUCT((Tablo[Mois]=$A80)*(Tablo[JOUR]="HEURES SUP"),(OFFSET(Tablo[JOUR],0,I$1)))</f>
        <v>0</v>
      </c>
      <c r="J81" s="46">
        <f ca="1">SUMPRODUCT((Tablo[Mois]=$A80)*(Tablo[JOUR]="HEURES SUP"),(OFFSET(Tablo[JOUR],0,J$1)))</f>
        <v>0</v>
      </c>
      <c r="K81" s="46">
        <f ca="1">SUMPRODUCT((Tablo[Mois]=$A80)*(Tablo[JOUR]="HEURES SUP"),(OFFSET(Tablo[JOUR],0,K$1)))</f>
        <v>0</v>
      </c>
      <c r="L81" s="46">
        <f ca="1">SUMPRODUCT((Tablo[Mois]=$A80)*(Tablo[JOUR]="HEURES SUP"),(OFFSET(Tablo[JOUR],0,L$1)))</f>
        <v>0</v>
      </c>
      <c r="M81" s="46">
        <f ca="1">SUMPRODUCT((Tablo[Mois]=$A80)*(Tablo[JOUR]="HEURES SUP"),(OFFSET(Tablo[JOUR],0,M$1)))</f>
        <v>0</v>
      </c>
      <c r="N81" s="46">
        <f ca="1">SUMPRODUCT((Tablo[Mois]=$A80)*(Tablo[JOUR]="HEURES SUP"),(OFFSET(Tablo[JOUR],0,N$1)))</f>
        <v>0</v>
      </c>
      <c r="O81" s="46">
        <f ca="1">SUMPRODUCT((Tablo[Mois]=$A80)*(Tablo[JOUR]="HEURES SUP"),(OFFSET(Tablo[JOUR],0,O$1)))</f>
        <v>0</v>
      </c>
      <c r="P81" s="46">
        <f ca="1">SUMPRODUCT((Tablo[Mois]=$A80)*(Tablo[JOUR]="HEURES SUP"),(OFFSET(Tablo[JOUR],0,P$1)))</f>
        <v>0</v>
      </c>
      <c r="Q81" s="46">
        <f ca="1">SUMPRODUCT((Tablo[Mois]=$A80)*(Tablo[JOUR]="HEURES SUP"),(OFFSET(Tablo[JOUR],0,Q$1)))</f>
        <v>0</v>
      </c>
      <c r="R81" s="46">
        <f ca="1">SUMPRODUCT((Tablo[Mois]=$A80)*(Tablo[JOUR]="HEURES SUP"),(OFFSET(Tablo[JOUR],0,R$1)))</f>
        <v>0</v>
      </c>
    </row>
    <row r="82" spans="1:18" s="52" customFormat="1" x14ac:dyDescent="0.25">
      <c r="A82" s="51"/>
      <c r="B82" s="52" t="s">
        <v>44</v>
      </c>
      <c r="C82" s="53" t="s">
        <v>43</v>
      </c>
      <c r="D82" s="52">
        <f ca="1">SUMPRODUCT((Tablo[Mois]=$A80)*(ISNUMBER(Tablo[JOUR]))*(OFFSET(Tablo[JOUR],0,D$1)&lt;7)*(OFFSET(Tablo[JOUR],0,D$1)&lt;&gt;""))</f>
        <v>0</v>
      </c>
      <c r="E82" s="52">
        <f ca="1">SUMPRODUCT((Tablo[Mois]=$A80)*(ISNUMBER(Tablo[JOUR]))*(OFFSET(Tablo[JOUR],0,E$1)&lt;7)*(OFFSET(Tablo[JOUR],0,E$1)&lt;&gt;""))</f>
        <v>0</v>
      </c>
      <c r="F82" s="52">
        <f ca="1">SUMPRODUCT((Tablo[Mois]=$A80)*(ISNUMBER(Tablo[JOUR]))*(OFFSET(Tablo[JOUR],0,F$1)&lt;7)*(OFFSET(Tablo[JOUR],0,F$1)&lt;&gt;""))</f>
        <v>0</v>
      </c>
      <c r="G82" s="52">
        <f ca="1">SUMPRODUCT((Tablo[Mois]=$A80)*(ISNUMBER(Tablo[JOUR]))*(OFFSET(Tablo[JOUR],0,G$1)&lt;7)*(OFFSET(Tablo[JOUR],0,G$1)&lt;&gt;""))</f>
        <v>0</v>
      </c>
      <c r="H82" s="52">
        <f ca="1">SUMPRODUCT((Tablo[Mois]=$A80)*(ISNUMBER(Tablo[JOUR]))*(OFFSET(Tablo[JOUR],0,H$1)&lt;7)*(OFFSET(Tablo[JOUR],0,H$1)&lt;&gt;""))</f>
        <v>0</v>
      </c>
      <c r="I82" s="52">
        <f ca="1">SUMPRODUCT((Tablo[Mois]=$A80)*(ISNUMBER(Tablo[JOUR]))*(OFFSET(Tablo[JOUR],0,I$1)&lt;7)*(OFFSET(Tablo[JOUR],0,I$1)&lt;&gt;""))</f>
        <v>0</v>
      </c>
      <c r="J82" s="52">
        <f ca="1">SUMPRODUCT((Tablo[Mois]=$A80)*(ISNUMBER(Tablo[JOUR]))*(OFFSET(Tablo[JOUR],0,J$1)&lt;7)*(OFFSET(Tablo[JOUR],0,J$1)&lt;&gt;""))</f>
        <v>0</v>
      </c>
      <c r="K82" s="52">
        <f ca="1">SUMPRODUCT((Tablo[Mois]=$A80)*(ISNUMBER(Tablo[JOUR]))*(OFFSET(Tablo[JOUR],0,K$1)&lt;7)*(OFFSET(Tablo[JOUR],0,K$1)&lt;&gt;""))</f>
        <v>0</v>
      </c>
      <c r="L82" s="52">
        <f ca="1">SUMPRODUCT((Tablo[Mois]=$A80)*(ISNUMBER(Tablo[JOUR]))*(OFFSET(Tablo[JOUR],0,L$1)&lt;7)*(OFFSET(Tablo[JOUR],0,L$1)&lt;&gt;""))</f>
        <v>0</v>
      </c>
      <c r="M82" s="52">
        <f ca="1">SUMPRODUCT((Tablo[Mois]=$A80)*(ISNUMBER(Tablo[JOUR]))*(OFFSET(Tablo[JOUR],0,M$1)&lt;7)*(OFFSET(Tablo[JOUR],0,M$1)&lt;&gt;""))</f>
        <v>0</v>
      </c>
      <c r="N82" s="52">
        <f ca="1">SUMPRODUCT((Tablo[Mois]=$A80)*(ISNUMBER(Tablo[JOUR]))*(OFFSET(Tablo[JOUR],0,N$1)&lt;7)*(OFFSET(Tablo[JOUR],0,N$1)&lt;&gt;""))</f>
        <v>0</v>
      </c>
      <c r="O82" s="52">
        <f ca="1">SUMPRODUCT((Tablo[Mois]=$A80)*(ISNUMBER(Tablo[JOUR]))*(OFFSET(Tablo[JOUR],0,O$1)&lt;7)*(OFFSET(Tablo[JOUR],0,O$1)&lt;&gt;""))</f>
        <v>0</v>
      </c>
      <c r="P82" s="52">
        <f ca="1">SUMPRODUCT((Tablo[Mois]=$A80)*(ISNUMBER(Tablo[JOUR]))*(OFFSET(Tablo[JOUR],0,P$1)&lt;7)*(OFFSET(Tablo[JOUR],0,P$1)&lt;&gt;""))</f>
        <v>0</v>
      </c>
      <c r="Q82" s="52">
        <f ca="1">SUMPRODUCT((Tablo[Mois]=$A80)*(ISNUMBER(Tablo[JOUR]))*(OFFSET(Tablo[JOUR],0,Q$1)&lt;7)*(OFFSET(Tablo[JOUR],0,Q$1)&lt;&gt;""))</f>
        <v>0</v>
      </c>
      <c r="R82" s="52">
        <f ca="1">SUMPRODUCT((Tablo[Mois]=$A80)*(ISNUMBER(Tablo[JOUR]))*(OFFSET(Tablo[JOUR],0,R$1)&lt;7)*(OFFSET(Tablo[JOUR],0,R$1)&lt;&gt;""))</f>
        <v>0</v>
      </c>
    </row>
    <row r="83" spans="1:18" x14ac:dyDescent="0.25">
      <c r="A83" s="43"/>
      <c r="B83" s="40" t="s">
        <v>20</v>
      </c>
      <c r="C83" s="38" t="s">
        <v>43</v>
      </c>
      <c r="D83" s="38">
        <f>SUMPRODUCT((Tablo[Mois]=$A80)*(COUNTIF(JF,Tablo[JOUR])))</f>
        <v>0</v>
      </c>
      <c r="E83" s="38">
        <f>SUMPRODUCT((Tablo[Mois]=$A80)*(COUNTIF(JF,Tablo[JOUR])))</f>
        <v>0</v>
      </c>
      <c r="F83" s="38">
        <f>SUMPRODUCT((Tablo[Mois]=$A80)*(COUNTIF(JF,Tablo[JOUR])))</f>
        <v>0</v>
      </c>
      <c r="G83" s="38">
        <f>SUMPRODUCT((Tablo[Mois]=$A80)*(COUNTIF(JF,Tablo[JOUR])))</f>
        <v>0</v>
      </c>
      <c r="H83" s="38">
        <f>SUMPRODUCT((Tablo[Mois]=$A80)*(COUNTIF(JF,Tablo[JOUR])))</f>
        <v>0</v>
      </c>
      <c r="I83" s="38">
        <f>SUMPRODUCT((Tablo[Mois]=$A80)*(COUNTIF(JF,Tablo[JOUR])))</f>
        <v>0</v>
      </c>
      <c r="J83" s="38">
        <f>SUMPRODUCT((Tablo[Mois]=$A80)*(COUNTIF(JF,Tablo[JOUR])))</f>
        <v>0</v>
      </c>
      <c r="K83" s="38">
        <f>SUMPRODUCT((Tablo[Mois]=$A80)*(COUNTIF(JF,Tablo[JOUR])))</f>
        <v>0</v>
      </c>
      <c r="L83" s="38">
        <f>SUMPRODUCT((Tablo[Mois]=$A80)*(COUNTIF(JF,Tablo[JOUR])))</f>
        <v>0</v>
      </c>
      <c r="M83" s="38">
        <f>SUMPRODUCT((Tablo[Mois]=$A80)*(COUNTIF(JF,Tablo[JOUR])))</f>
        <v>0</v>
      </c>
      <c r="N83" s="38">
        <f>SUMPRODUCT((Tablo[Mois]=$A80)*(COUNTIF(JF,Tablo[JOUR])))</f>
        <v>0</v>
      </c>
      <c r="O83" s="38">
        <f>SUMPRODUCT((Tablo[Mois]=$A80)*(COUNTIF(JF,Tablo[JOUR])))</f>
        <v>0</v>
      </c>
      <c r="P83" s="38">
        <f>SUMPRODUCT((Tablo[Mois]=$A80)*(COUNTIF(JF,Tablo[JOUR])))</f>
        <v>0</v>
      </c>
      <c r="Q83" s="38">
        <f>SUMPRODUCT((Tablo[Mois]=$A80)*(COUNTIF(JF,Tablo[JOUR])))</f>
        <v>0</v>
      </c>
      <c r="R83" s="38">
        <f>SUMPRODUCT((Tablo[Mois]=$A80)*(COUNTIF(JF,Tablo[JOUR])))</f>
        <v>0</v>
      </c>
    </row>
    <row r="84" spans="1:18" x14ac:dyDescent="0.25">
      <c r="A84" s="43"/>
      <c r="B84" s="41" t="s">
        <v>39</v>
      </c>
      <c r="C84" s="38" t="s">
        <v>43</v>
      </c>
      <c r="D84" s="38">
        <f ca="1">SUMPRODUCT((Tablo[Mois]=$A80)*(OFFSET(Tablo[JOUR],0,D$1)=$B84))</f>
        <v>0</v>
      </c>
      <c r="E84" s="38">
        <f ca="1">SUMPRODUCT((Tablo[Mois]=$A80)*(OFFSET(Tablo[JOUR],0,E$1)=$B84))</f>
        <v>0</v>
      </c>
      <c r="F84" s="38">
        <f ca="1">SUMPRODUCT((Tablo[Mois]=$A80)*(OFFSET(Tablo[JOUR],0,F$1)=$B84))</f>
        <v>0</v>
      </c>
      <c r="G84" s="38">
        <f ca="1">SUMPRODUCT((Tablo[Mois]=$A80)*(OFFSET(Tablo[JOUR],0,G$1)=$B84))</f>
        <v>0</v>
      </c>
      <c r="H84" s="38">
        <f ca="1">SUMPRODUCT((Tablo[Mois]=$A80)*(OFFSET(Tablo[JOUR],0,H$1)=$B84))</f>
        <v>0</v>
      </c>
      <c r="I84" s="38">
        <f ca="1">SUMPRODUCT((Tablo[Mois]=$A80)*(OFFSET(Tablo[JOUR],0,I$1)=$B84))</f>
        <v>0</v>
      </c>
      <c r="J84" s="38">
        <f ca="1">SUMPRODUCT((Tablo[Mois]=$A80)*(OFFSET(Tablo[JOUR],0,J$1)=$B84))</f>
        <v>0</v>
      </c>
      <c r="K84" s="38">
        <f ca="1">SUMPRODUCT((Tablo[Mois]=$A80)*(OFFSET(Tablo[JOUR],0,K$1)=$B84))</f>
        <v>0</v>
      </c>
      <c r="L84" s="38">
        <f ca="1">SUMPRODUCT((Tablo[Mois]=$A80)*(OFFSET(Tablo[JOUR],0,L$1)=$B84))</f>
        <v>0</v>
      </c>
      <c r="M84" s="38">
        <f ca="1">SUMPRODUCT((Tablo[Mois]=$A80)*(OFFSET(Tablo[JOUR],0,M$1)=$B84))</f>
        <v>0</v>
      </c>
      <c r="N84" s="38">
        <f ca="1">SUMPRODUCT((Tablo[Mois]=$A80)*(OFFSET(Tablo[JOUR],0,N$1)=$B84))</f>
        <v>0</v>
      </c>
      <c r="O84" s="38">
        <f ca="1">SUMPRODUCT((Tablo[Mois]=$A80)*(OFFSET(Tablo[JOUR],0,O$1)=$B84))</f>
        <v>0</v>
      </c>
      <c r="P84" s="38">
        <f ca="1">SUMPRODUCT((Tablo[Mois]=$A80)*(OFFSET(Tablo[JOUR],0,P$1)=$B84))</f>
        <v>0</v>
      </c>
      <c r="Q84" s="38">
        <f ca="1">SUMPRODUCT((Tablo[Mois]=$A80)*(OFFSET(Tablo[JOUR],0,Q$1)=$B84))</f>
        <v>0</v>
      </c>
      <c r="R84" s="38">
        <f ca="1">SUMPRODUCT((Tablo[Mois]=$A80)*(OFFSET(Tablo[JOUR],0,R$1)=$B84))</f>
        <v>0</v>
      </c>
    </row>
    <row r="85" spans="1:18" x14ac:dyDescent="0.25">
      <c r="A85" s="43"/>
      <c r="B85" s="42" t="s">
        <v>38</v>
      </c>
      <c r="C85" s="38" t="s">
        <v>43</v>
      </c>
      <c r="D85" s="38">
        <f ca="1">SUMPRODUCT((Tablo[Mois]=$A80)*(OFFSET(Tablo[JOUR],0,D$1)=$B85))</f>
        <v>0</v>
      </c>
      <c r="E85" s="38">
        <f ca="1">SUMPRODUCT((Tablo[Mois]=$A80)*(OFFSET(Tablo[JOUR],0,E$1)=$B85))</f>
        <v>0</v>
      </c>
      <c r="F85" s="38">
        <f ca="1">SUMPRODUCT((Tablo[Mois]=$A80)*(OFFSET(Tablo[JOUR],0,F$1)=$B85))</f>
        <v>0</v>
      </c>
      <c r="G85" s="38">
        <f ca="1">SUMPRODUCT((Tablo[Mois]=$A80)*(OFFSET(Tablo[JOUR],0,G$1)=$B85))</f>
        <v>0</v>
      </c>
      <c r="H85" s="38">
        <f ca="1">SUMPRODUCT((Tablo[Mois]=$A80)*(OFFSET(Tablo[JOUR],0,H$1)=$B85))</f>
        <v>0</v>
      </c>
      <c r="I85" s="38">
        <f ca="1">SUMPRODUCT((Tablo[Mois]=$A80)*(OFFSET(Tablo[JOUR],0,I$1)=$B85))</f>
        <v>0</v>
      </c>
      <c r="J85" s="38">
        <f ca="1">SUMPRODUCT((Tablo[Mois]=$A80)*(OFFSET(Tablo[JOUR],0,J$1)=$B85))</f>
        <v>0</v>
      </c>
      <c r="K85" s="38">
        <f ca="1">SUMPRODUCT((Tablo[Mois]=$A80)*(OFFSET(Tablo[JOUR],0,K$1)=$B85))</f>
        <v>0</v>
      </c>
      <c r="L85" s="38">
        <f ca="1">SUMPRODUCT((Tablo[Mois]=$A80)*(OFFSET(Tablo[JOUR],0,L$1)=$B85))</f>
        <v>0</v>
      </c>
      <c r="M85" s="38">
        <f ca="1">SUMPRODUCT((Tablo[Mois]=$A80)*(OFFSET(Tablo[JOUR],0,M$1)=$B85))</f>
        <v>0</v>
      </c>
      <c r="N85" s="38">
        <f ca="1">SUMPRODUCT((Tablo[Mois]=$A80)*(OFFSET(Tablo[JOUR],0,N$1)=$B85))</f>
        <v>0</v>
      </c>
      <c r="O85" s="38">
        <f ca="1">SUMPRODUCT((Tablo[Mois]=$A80)*(OFFSET(Tablo[JOUR],0,O$1)=$B85))</f>
        <v>0</v>
      </c>
      <c r="P85" s="38">
        <f ca="1">SUMPRODUCT((Tablo[Mois]=$A80)*(OFFSET(Tablo[JOUR],0,P$1)=$B85))</f>
        <v>0</v>
      </c>
      <c r="Q85" s="38">
        <f ca="1">SUMPRODUCT((Tablo[Mois]=$A80)*(OFFSET(Tablo[JOUR],0,Q$1)=$B85))</f>
        <v>0</v>
      </c>
      <c r="R85" s="38">
        <f ca="1">SUMPRODUCT((Tablo[Mois]=$A80)*(OFFSET(Tablo[JOUR],0,R$1)=$B85))</f>
        <v>0</v>
      </c>
    </row>
    <row r="86" spans="1:18" s="36" customFormat="1" ht="13" thickBot="1" x14ac:dyDescent="0.3">
      <c r="A86" s="35"/>
      <c r="B86" s="44" t="s">
        <v>37</v>
      </c>
      <c r="C86" s="36" t="s">
        <v>43</v>
      </c>
      <c r="D86" s="36">
        <f ca="1">SUMPRODUCT((Tablo[Mois]=$A80)*(OFFSET(Tablo[JOUR],0,D$1)=$B86))</f>
        <v>0</v>
      </c>
      <c r="E86" s="36">
        <f ca="1">SUMPRODUCT((Tablo[Mois]=$A80)*(OFFSET(Tablo[JOUR],0,E$1)=$B86))</f>
        <v>0</v>
      </c>
      <c r="F86" s="36">
        <f ca="1">SUMPRODUCT((Tablo[Mois]=$A80)*(OFFSET(Tablo[JOUR],0,F$1)=$B86))</f>
        <v>0</v>
      </c>
      <c r="G86" s="36">
        <f ca="1">SUMPRODUCT((Tablo[Mois]=$A80)*(OFFSET(Tablo[JOUR],0,G$1)=$B86))</f>
        <v>0</v>
      </c>
      <c r="H86" s="36">
        <f ca="1">SUMPRODUCT((Tablo[Mois]=$A80)*(OFFSET(Tablo[JOUR],0,H$1)=$B86))</f>
        <v>0</v>
      </c>
      <c r="I86" s="36">
        <f ca="1">SUMPRODUCT((Tablo[Mois]=$A80)*(OFFSET(Tablo[JOUR],0,I$1)=$B86))</f>
        <v>0</v>
      </c>
      <c r="J86" s="36">
        <f ca="1">SUMPRODUCT((Tablo[Mois]=$A80)*(OFFSET(Tablo[JOUR],0,J$1)=$B86))</f>
        <v>0</v>
      </c>
      <c r="K86" s="36">
        <f ca="1">SUMPRODUCT((Tablo[Mois]=$A80)*(OFFSET(Tablo[JOUR],0,K$1)=$B86))</f>
        <v>0</v>
      </c>
      <c r="L86" s="36">
        <f ca="1">SUMPRODUCT((Tablo[Mois]=$A80)*(OFFSET(Tablo[JOUR],0,L$1)=$B86))</f>
        <v>0</v>
      </c>
      <c r="M86" s="36">
        <f ca="1">SUMPRODUCT((Tablo[Mois]=$A80)*(OFFSET(Tablo[JOUR],0,M$1)=$B86))</f>
        <v>0</v>
      </c>
      <c r="N86" s="36">
        <f ca="1">SUMPRODUCT((Tablo[Mois]=$A80)*(OFFSET(Tablo[JOUR],0,N$1)=$B86))</f>
        <v>0</v>
      </c>
      <c r="O86" s="36">
        <f ca="1">SUMPRODUCT((Tablo[Mois]=$A80)*(OFFSET(Tablo[JOUR],0,O$1)=$B86))</f>
        <v>0</v>
      </c>
      <c r="P86" s="36">
        <f ca="1">SUMPRODUCT((Tablo[Mois]=$A80)*(OFFSET(Tablo[JOUR],0,P$1)=$B86))</f>
        <v>0</v>
      </c>
      <c r="Q86" s="36">
        <f ca="1">SUMPRODUCT((Tablo[Mois]=$A80)*(OFFSET(Tablo[JOUR],0,Q$1)=$B86))</f>
        <v>0</v>
      </c>
      <c r="R86" s="36">
        <f ca="1">SUMPRODUCT((Tablo[Mois]=$A80)*(OFFSET(Tablo[JOUR],0,R$1)=$B86))</f>
        <v>0</v>
      </c>
    </row>
  </sheetData>
  <conditionalFormatting sqref="B6:B9">
    <cfRule type="cellIs" dxfId="81" priority="34" operator="equal">
      <formula>"ABS"</formula>
    </cfRule>
    <cfRule type="cellIs" dxfId="80" priority="35" operator="equal">
      <formula>"CON"</formula>
    </cfRule>
    <cfRule type="cellIs" dxfId="79" priority="36" operator="equal">
      <formula>"MAL"</formula>
    </cfRule>
  </conditionalFormatting>
  <conditionalFormatting sqref="B13:B16">
    <cfRule type="cellIs" dxfId="78" priority="31" operator="equal">
      <formula>"ABS"</formula>
    </cfRule>
    <cfRule type="cellIs" dxfId="77" priority="32" operator="equal">
      <formula>"CON"</formula>
    </cfRule>
    <cfRule type="cellIs" dxfId="76" priority="33" operator="equal">
      <formula>"MAL"</formula>
    </cfRule>
  </conditionalFormatting>
  <conditionalFormatting sqref="B20:B23">
    <cfRule type="cellIs" dxfId="75" priority="28" operator="equal">
      <formula>"ABS"</formula>
    </cfRule>
    <cfRule type="cellIs" dxfId="74" priority="29" operator="equal">
      <formula>"CON"</formula>
    </cfRule>
    <cfRule type="cellIs" dxfId="73" priority="30" operator="equal">
      <formula>"MAL"</formula>
    </cfRule>
  </conditionalFormatting>
  <conditionalFormatting sqref="B27:B30">
    <cfRule type="cellIs" dxfId="72" priority="25" operator="equal">
      <formula>"ABS"</formula>
    </cfRule>
    <cfRule type="cellIs" dxfId="71" priority="26" operator="equal">
      <formula>"CON"</formula>
    </cfRule>
    <cfRule type="cellIs" dxfId="70" priority="27" operator="equal">
      <formula>"MAL"</formula>
    </cfRule>
  </conditionalFormatting>
  <conditionalFormatting sqref="B34:B37">
    <cfRule type="cellIs" dxfId="69" priority="22" operator="equal">
      <formula>"ABS"</formula>
    </cfRule>
    <cfRule type="cellIs" dxfId="68" priority="23" operator="equal">
      <formula>"CON"</formula>
    </cfRule>
    <cfRule type="cellIs" dxfId="67" priority="24" operator="equal">
      <formula>"MAL"</formula>
    </cfRule>
  </conditionalFormatting>
  <conditionalFormatting sqref="B41:B44">
    <cfRule type="cellIs" dxfId="66" priority="19" operator="equal">
      <formula>"ABS"</formula>
    </cfRule>
    <cfRule type="cellIs" dxfId="65" priority="20" operator="equal">
      <formula>"CON"</formula>
    </cfRule>
    <cfRule type="cellIs" dxfId="64" priority="21" operator="equal">
      <formula>"MAL"</formula>
    </cfRule>
  </conditionalFormatting>
  <conditionalFormatting sqref="B48:B51">
    <cfRule type="cellIs" dxfId="63" priority="16" operator="equal">
      <formula>"ABS"</formula>
    </cfRule>
    <cfRule type="cellIs" dxfId="62" priority="17" operator="equal">
      <formula>"CON"</formula>
    </cfRule>
    <cfRule type="cellIs" dxfId="61" priority="18" operator="equal">
      <formula>"MAL"</formula>
    </cfRule>
  </conditionalFormatting>
  <conditionalFormatting sqref="B55:B58">
    <cfRule type="cellIs" dxfId="60" priority="13" operator="equal">
      <formula>"ABS"</formula>
    </cfRule>
    <cfRule type="cellIs" dxfId="59" priority="14" operator="equal">
      <formula>"CON"</formula>
    </cfRule>
    <cfRule type="cellIs" dxfId="58" priority="15" operator="equal">
      <formula>"MAL"</formula>
    </cfRule>
  </conditionalFormatting>
  <conditionalFormatting sqref="B62:B65">
    <cfRule type="cellIs" dxfId="57" priority="10" operator="equal">
      <formula>"ABS"</formula>
    </cfRule>
    <cfRule type="cellIs" dxfId="56" priority="11" operator="equal">
      <formula>"CON"</formula>
    </cfRule>
    <cfRule type="cellIs" dxfId="55" priority="12" operator="equal">
      <formula>"MAL"</formula>
    </cfRule>
  </conditionalFormatting>
  <conditionalFormatting sqref="B69:B72">
    <cfRule type="cellIs" dxfId="54" priority="7" operator="equal">
      <formula>"ABS"</formula>
    </cfRule>
    <cfRule type="cellIs" dxfId="53" priority="8" operator="equal">
      <formula>"CON"</formula>
    </cfRule>
    <cfRule type="cellIs" dxfId="52" priority="9" operator="equal">
      <formula>"MAL"</formula>
    </cfRule>
  </conditionalFormatting>
  <conditionalFormatting sqref="B76:B79">
    <cfRule type="cellIs" dxfId="51" priority="4" operator="equal">
      <formula>"ABS"</formula>
    </cfRule>
    <cfRule type="cellIs" dxfId="50" priority="5" operator="equal">
      <formula>"CON"</formula>
    </cfRule>
    <cfRule type="cellIs" dxfId="49" priority="6" operator="equal">
      <formula>"MAL"</formula>
    </cfRule>
  </conditionalFormatting>
  <conditionalFormatting sqref="B83:B86">
    <cfRule type="cellIs" dxfId="48" priority="1" operator="equal">
      <formula>"ABS"</formula>
    </cfRule>
    <cfRule type="cellIs" dxfId="47" priority="2" operator="equal">
      <formula>"CON"</formula>
    </cfRule>
    <cfRule type="cellIs" dxfId="46" priority="3" operator="equal">
      <formula>"MAL"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/>
  </sheetViews>
  <sheetFormatPr baseColWidth="10" defaultRowHeight="12.5" x14ac:dyDescent="0.25"/>
  <cols>
    <col min="1" max="1" width="22" style="6" bestFit="1" customWidth="1"/>
    <col min="2" max="2" width="10.26953125" style="6" bestFit="1" customWidth="1"/>
    <col min="3" max="4" width="10.1796875" style="6" bestFit="1" customWidth="1"/>
    <col min="5" max="5" width="9.81640625" style="6" bestFit="1" customWidth="1"/>
    <col min="6" max="6" width="10.26953125" style="6" bestFit="1" customWidth="1"/>
    <col min="7" max="7" width="10.08984375" style="6" bestFit="1" customWidth="1"/>
    <col min="8" max="8" width="9.90625" style="6" bestFit="1" customWidth="1"/>
    <col min="9" max="9" width="10.1796875" style="6" bestFit="1" customWidth="1"/>
    <col min="10" max="10" width="10.26953125" style="6" bestFit="1" customWidth="1"/>
    <col min="11" max="11" width="9.90625" style="6" bestFit="1" customWidth="1"/>
    <col min="12" max="16384" width="10.90625" style="6"/>
  </cols>
  <sheetData>
    <row r="1" spans="1:11" s="3" customFormat="1" ht="13" x14ac:dyDescent="0.3">
      <c r="A1" s="1" t="s">
        <v>20</v>
      </c>
      <c r="B1" s="2">
        <v>2016</v>
      </c>
      <c r="C1" s="2">
        <f t="shared" ref="C1:K1" si="0">B1+1</f>
        <v>2017</v>
      </c>
      <c r="D1" s="2">
        <f t="shared" si="0"/>
        <v>2018</v>
      </c>
      <c r="E1" s="2">
        <f t="shared" si="0"/>
        <v>2019</v>
      </c>
      <c r="F1" s="2">
        <f t="shared" si="0"/>
        <v>2020</v>
      </c>
      <c r="G1" s="2">
        <f t="shared" si="0"/>
        <v>2021</v>
      </c>
      <c r="H1" s="2">
        <f t="shared" si="0"/>
        <v>2022</v>
      </c>
      <c r="I1" s="2">
        <f t="shared" si="0"/>
        <v>2023</v>
      </c>
      <c r="J1" s="2">
        <f t="shared" si="0"/>
        <v>2024</v>
      </c>
      <c r="K1" s="2">
        <f t="shared" si="0"/>
        <v>2025</v>
      </c>
    </row>
    <row r="2" spans="1:11" ht="13" x14ac:dyDescent="0.3">
      <c r="A2" s="4" t="s">
        <v>21</v>
      </c>
      <c r="B2" s="5">
        <f t="shared" ref="B2:K2" si="1">ROUND(DATE(B1,4,MOD(234-11*MOD(B1,19),30))/7,0)*7-6</f>
        <v>42456</v>
      </c>
      <c r="C2" s="5">
        <f t="shared" si="1"/>
        <v>42841</v>
      </c>
      <c r="D2" s="5">
        <f t="shared" si="1"/>
        <v>43191</v>
      </c>
      <c r="E2" s="5">
        <f t="shared" si="1"/>
        <v>43576</v>
      </c>
      <c r="F2" s="5">
        <f t="shared" si="1"/>
        <v>43933</v>
      </c>
      <c r="G2" s="5">
        <f t="shared" si="1"/>
        <v>44290</v>
      </c>
      <c r="H2" s="5">
        <f t="shared" si="1"/>
        <v>44668</v>
      </c>
      <c r="I2" s="5">
        <f t="shared" si="1"/>
        <v>45025</v>
      </c>
      <c r="J2" s="5">
        <f t="shared" si="1"/>
        <v>45382</v>
      </c>
      <c r="K2" s="5">
        <f t="shared" si="1"/>
        <v>45767</v>
      </c>
    </row>
    <row r="3" spans="1:11" ht="13" x14ac:dyDescent="0.3">
      <c r="A3" s="4" t="s">
        <v>22</v>
      </c>
      <c r="B3" s="5">
        <f t="shared" ref="B3:K3" si="2">B2+1</f>
        <v>42457</v>
      </c>
      <c r="C3" s="5">
        <f t="shared" si="2"/>
        <v>42842</v>
      </c>
      <c r="D3" s="5">
        <f t="shared" si="2"/>
        <v>43192</v>
      </c>
      <c r="E3" s="5">
        <f t="shared" si="2"/>
        <v>43577</v>
      </c>
      <c r="F3" s="5">
        <f t="shared" si="2"/>
        <v>43934</v>
      </c>
      <c r="G3" s="5">
        <f t="shared" si="2"/>
        <v>44291</v>
      </c>
      <c r="H3" s="5">
        <f t="shared" si="2"/>
        <v>44669</v>
      </c>
      <c r="I3" s="5">
        <f t="shared" si="2"/>
        <v>45026</v>
      </c>
      <c r="J3" s="5">
        <f t="shared" si="2"/>
        <v>45383</v>
      </c>
      <c r="K3" s="5">
        <f t="shared" si="2"/>
        <v>45768</v>
      </c>
    </row>
    <row r="4" spans="1:11" ht="13" x14ac:dyDescent="0.3">
      <c r="A4" s="4" t="s">
        <v>23</v>
      </c>
      <c r="B4" s="5">
        <f t="shared" ref="B4:K4" si="3">B2+39</f>
        <v>42495</v>
      </c>
      <c r="C4" s="5">
        <f t="shared" si="3"/>
        <v>42880</v>
      </c>
      <c r="D4" s="5">
        <f t="shared" si="3"/>
        <v>43230</v>
      </c>
      <c r="E4" s="5">
        <f t="shared" si="3"/>
        <v>43615</v>
      </c>
      <c r="F4" s="5">
        <f t="shared" si="3"/>
        <v>43972</v>
      </c>
      <c r="G4" s="5">
        <f t="shared" si="3"/>
        <v>44329</v>
      </c>
      <c r="H4" s="5">
        <f t="shared" si="3"/>
        <v>44707</v>
      </c>
      <c r="I4" s="5">
        <f t="shared" si="3"/>
        <v>45064</v>
      </c>
      <c r="J4" s="5">
        <f t="shared" si="3"/>
        <v>45421</v>
      </c>
      <c r="K4" s="5">
        <f t="shared" si="3"/>
        <v>45806</v>
      </c>
    </row>
    <row r="5" spans="1:11" ht="13" x14ac:dyDescent="0.3">
      <c r="A5" s="4" t="s">
        <v>24</v>
      </c>
      <c r="B5" s="5">
        <f t="shared" ref="B5:K5" si="4">B2+50</f>
        <v>42506</v>
      </c>
      <c r="C5" s="5">
        <f t="shared" si="4"/>
        <v>42891</v>
      </c>
      <c r="D5" s="5">
        <f t="shared" si="4"/>
        <v>43241</v>
      </c>
      <c r="E5" s="5">
        <f t="shared" si="4"/>
        <v>43626</v>
      </c>
      <c r="F5" s="5">
        <f t="shared" si="4"/>
        <v>43983</v>
      </c>
      <c r="G5" s="5">
        <f t="shared" si="4"/>
        <v>44340</v>
      </c>
      <c r="H5" s="5">
        <f t="shared" si="4"/>
        <v>44718</v>
      </c>
      <c r="I5" s="5">
        <f t="shared" si="4"/>
        <v>45075</v>
      </c>
      <c r="J5" s="5">
        <f t="shared" si="4"/>
        <v>45432</v>
      </c>
      <c r="K5" s="5">
        <f t="shared" si="4"/>
        <v>45817</v>
      </c>
    </row>
    <row r="6" spans="1:11" ht="13" x14ac:dyDescent="0.3">
      <c r="A6" s="4" t="s">
        <v>25</v>
      </c>
      <c r="B6" s="5">
        <f t="shared" ref="B6:K6" si="5">DATE(B1,1,1)</f>
        <v>42370</v>
      </c>
      <c r="C6" s="5">
        <f t="shared" si="5"/>
        <v>42736</v>
      </c>
      <c r="D6" s="5">
        <f t="shared" si="5"/>
        <v>43101</v>
      </c>
      <c r="E6" s="5">
        <f t="shared" si="5"/>
        <v>43466</v>
      </c>
      <c r="F6" s="5">
        <f t="shared" si="5"/>
        <v>43831</v>
      </c>
      <c r="G6" s="5">
        <f t="shared" si="5"/>
        <v>44197</v>
      </c>
      <c r="H6" s="5">
        <f t="shared" si="5"/>
        <v>44562</v>
      </c>
      <c r="I6" s="5">
        <f t="shared" si="5"/>
        <v>44927</v>
      </c>
      <c r="J6" s="5">
        <f t="shared" si="5"/>
        <v>45292</v>
      </c>
      <c r="K6" s="5">
        <f t="shared" si="5"/>
        <v>45658</v>
      </c>
    </row>
    <row r="7" spans="1:11" ht="13" x14ac:dyDescent="0.3">
      <c r="A7" s="4" t="s">
        <v>26</v>
      </c>
      <c r="B7" s="5">
        <f t="shared" ref="B7:K7" si="6">DATE(B1,5,1)</f>
        <v>42491</v>
      </c>
      <c r="C7" s="5">
        <f t="shared" si="6"/>
        <v>42856</v>
      </c>
      <c r="D7" s="5">
        <f t="shared" si="6"/>
        <v>43221</v>
      </c>
      <c r="E7" s="5">
        <f t="shared" si="6"/>
        <v>43586</v>
      </c>
      <c r="F7" s="5">
        <f t="shared" si="6"/>
        <v>43952</v>
      </c>
      <c r="G7" s="5">
        <f t="shared" si="6"/>
        <v>44317</v>
      </c>
      <c r="H7" s="5">
        <f t="shared" si="6"/>
        <v>44682</v>
      </c>
      <c r="I7" s="5">
        <f t="shared" si="6"/>
        <v>45047</v>
      </c>
      <c r="J7" s="5">
        <f t="shared" si="6"/>
        <v>45413</v>
      </c>
      <c r="K7" s="5">
        <f t="shared" si="6"/>
        <v>45778</v>
      </c>
    </row>
    <row r="8" spans="1:11" ht="13" x14ac:dyDescent="0.3">
      <c r="A8" s="4" t="s">
        <v>27</v>
      </c>
      <c r="B8" s="5">
        <f t="shared" ref="B8:K8" si="7">DATE(B1,5,8)</f>
        <v>42498</v>
      </c>
      <c r="C8" s="5">
        <f t="shared" si="7"/>
        <v>42863</v>
      </c>
      <c r="D8" s="5">
        <f t="shared" si="7"/>
        <v>43228</v>
      </c>
      <c r="E8" s="5">
        <f t="shared" si="7"/>
        <v>43593</v>
      </c>
      <c r="F8" s="5">
        <f t="shared" si="7"/>
        <v>43959</v>
      </c>
      <c r="G8" s="5">
        <f t="shared" si="7"/>
        <v>44324</v>
      </c>
      <c r="H8" s="5">
        <f t="shared" si="7"/>
        <v>44689</v>
      </c>
      <c r="I8" s="5">
        <f t="shared" si="7"/>
        <v>45054</v>
      </c>
      <c r="J8" s="5">
        <f t="shared" si="7"/>
        <v>45420</v>
      </c>
      <c r="K8" s="5">
        <f t="shared" si="7"/>
        <v>45785</v>
      </c>
    </row>
    <row r="9" spans="1:11" ht="13" x14ac:dyDescent="0.3">
      <c r="A9" s="4" t="s">
        <v>28</v>
      </c>
      <c r="B9" s="5">
        <f t="shared" ref="B9:K9" si="8">DATE(B1,7,14)</f>
        <v>42565</v>
      </c>
      <c r="C9" s="5">
        <f t="shared" si="8"/>
        <v>42930</v>
      </c>
      <c r="D9" s="5">
        <f t="shared" si="8"/>
        <v>43295</v>
      </c>
      <c r="E9" s="5">
        <f t="shared" si="8"/>
        <v>43660</v>
      </c>
      <c r="F9" s="5">
        <f t="shared" si="8"/>
        <v>44026</v>
      </c>
      <c r="G9" s="5">
        <f t="shared" si="8"/>
        <v>44391</v>
      </c>
      <c r="H9" s="5">
        <f t="shared" si="8"/>
        <v>44756</v>
      </c>
      <c r="I9" s="5">
        <f t="shared" si="8"/>
        <v>45121</v>
      </c>
      <c r="J9" s="5">
        <f t="shared" si="8"/>
        <v>45487</v>
      </c>
      <c r="K9" s="5">
        <f t="shared" si="8"/>
        <v>45852</v>
      </c>
    </row>
    <row r="10" spans="1:11" ht="13" x14ac:dyDescent="0.3">
      <c r="A10" s="4" t="s">
        <v>29</v>
      </c>
      <c r="B10" s="5">
        <f t="shared" ref="B10:K10" si="9">DATE(B1,8,15)</f>
        <v>42597</v>
      </c>
      <c r="C10" s="5">
        <f t="shared" si="9"/>
        <v>42962</v>
      </c>
      <c r="D10" s="5">
        <f t="shared" si="9"/>
        <v>43327</v>
      </c>
      <c r="E10" s="5">
        <f t="shared" si="9"/>
        <v>43692</v>
      </c>
      <c r="F10" s="5">
        <f t="shared" si="9"/>
        <v>44058</v>
      </c>
      <c r="G10" s="5">
        <f t="shared" si="9"/>
        <v>44423</v>
      </c>
      <c r="H10" s="5">
        <f t="shared" si="9"/>
        <v>44788</v>
      </c>
      <c r="I10" s="5">
        <f t="shared" si="9"/>
        <v>45153</v>
      </c>
      <c r="J10" s="5">
        <f t="shared" si="9"/>
        <v>45519</v>
      </c>
      <c r="K10" s="5">
        <f t="shared" si="9"/>
        <v>45884</v>
      </c>
    </row>
    <row r="11" spans="1:11" ht="13" x14ac:dyDescent="0.3">
      <c r="A11" s="4" t="s">
        <v>30</v>
      </c>
      <c r="B11" s="5">
        <f t="shared" ref="B11:K11" si="10">DATE(B1,11,1)</f>
        <v>42675</v>
      </c>
      <c r="C11" s="5">
        <f t="shared" si="10"/>
        <v>43040</v>
      </c>
      <c r="D11" s="5">
        <f t="shared" si="10"/>
        <v>43405</v>
      </c>
      <c r="E11" s="5">
        <f t="shared" si="10"/>
        <v>43770</v>
      </c>
      <c r="F11" s="5">
        <f t="shared" si="10"/>
        <v>44136</v>
      </c>
      <c r="G11" s="5">
        <f t="shared" si="10"/>
        <v>44501</v>
      </c>
      <c r="H11" s="5">
        <f t="shared" si="10"/>
        <v>44866</v>
      </c>
      <c r="I11" s="5">
        <f t="shared" si="10"/>
        <v>45231</v>
      </c>
      <c r="J11" s="5">
        <f t="shared" si="10"/>
        <v>45597</v>
      </c>
      <c r="K11" s="5">
        <f t="shared" si="10"/>
        <v>45962</v>
      </c>
    </row>
    <row r="12" spans="1:11" ht="13" x14ac:dyDescent="0.3">
      <c r="A12" s="4" t="s">
        <v>31</v>
      </c>
      <c r="B12" s="5">
        <f t="shared" ref="B12:K12" si="11">DATE(B1,11,11)</f>
        <v>42685</v>
      </c>
      <c r="C12" s="5">
        <f t="shared" si="11"/>
        <v>43050</v>
      </c>
      <c r="D12" s="5">
        <f t="shared" si="11"/>
        <v>43415</v>
      </c>
      <c r="E12" s="5">
        <f t="shared" si="11"/>
        <v>43780</v>
      </c>
      <c r="F12" s="5">
        <f t="shared" si="11"/>
        <v>44146</v>
      </c>
      <c r="G12" s="5">
        <f t="shared" si="11"/>
        <v>44511</v>
      </c>
      <c r="H12" s="5">
        <f t="shared" si="11"/>
        <v>44876</v>
      </c>
      <c r="I12" s="5">
        <f t="shared" si="11"/>
        <v>45241</v>
      </c>
      <c r="J12" s="5">
        <f t="shared" si="11"/>
        <v>45607</v>
      </c>
      <c r="K12" s="5">
        <f t="shared" si="11"/>
        <v>45972</v>
      </c>
    </row>
    <row r="13" spans="1:11" ht="13" x14ac:dyDescent="0.3">
      <c r="A13" s="4" t="s">
        <v>32</v>
      </c>
      <c r="B13" s="5">
        <f t="shared" ref="B13:K13" si="12">DATE(B1,12,25)</f>
        <v>42729</v>
      </c>
      <c r="C13" s="5">
        <f t="shared" si="12"/>
        <v>43094</v>
      </c>
      <c r="D13" s="5">
        <f t="shared" si="12"/>
        <v>43459</v>
      </c>
      <c r="E13" s="5">
        <f t="shared" si="12"/>
        <v>43824</v>
      </c>
      <c r="F13" s="5">
        <f t="shared" si="12"/>
        <v>44190</v>
      </c>
      <c r="G13" s="5">
        <f t="shared" si="12"/>
        <v>44555</v>
      </c>
      <c r="H13" s="5">
        <f t="shared" si="12"/>
        <v>44920</v>
      </c>
      <c r="I13" s="5">
        <f t="shared" si="12"/>
        <v>45285</v>
      </c>
      <c r="J13" s="5">
        <f t="shared" si="12"/>
        <v>45651</v>
      </c>
      <c r="K13" s="5">
        <f t="shared" si="12"/>
        <v>46016</v>
      </c>
    </row>
    <row r="14" spans="1:11" ht="13" x14ac:dyDescent="0.3">
      <c r="A14" s="4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13" x14ac:dyDescent="0.3">
      <c r="A15" s="8" t="s">
        <v>33</v>
      </c>
    </row>
    <row r="16" spans="1:11" ht="13" x14ac:dyDescent="0.3">
      <c r="A16" s="9" t="s">
        <v>34</v>
      </c>
    </row>
    <row r="17" spans="1:1" ht="13" x14ac:dyDescent="0.3">
      <c r="A17" s="10" t="s">
        <v>35</v>
      </c>
    </row>
    <row r="18" spans="1:1" x14ac:dyDescent="0.25">
      <c r="A18" s="11" t="s">
        <v>36</v>
      </c>
    </row>
  </sheetData>
  <conditionalFormatting sqref="B3:K13">
    <cfRule type="expression" dxfId="45" priority="1">
      <formula>OR(COUNTIF(B$3:B$13,B3-2)&gt;0,COUNTIF(B$3:B$13,B3+2)&gt;0)</formula>
    </cfRule>
    <cfRule type="expression" dxfId="44" priority="2">
      <formula>OR(COUNTIF(B$3:B$13,B3-1)&gt;0,COUNTIF(B$3:B$13,B3+1)&gt;0)</formula>
    </cfRule>
    <cfRule type="expression" dxfId="43" priority="3">
      <formula>COUNTIF(B$3:B$13,B3)&gt;1</formula>
    </cfRule>
    <cfRule type="expression" dxfId="42" priority="4">
      <formula>WEEKDAY(B3,2)&gt;5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Heures</vt:lpstr>
      <vt:lpstr>récap 2016</vt:lpstr>
      <vt:lpstr>récap 2017</vt:lpstr>
      <vt:lpstr>JF</vt:lpstr>
      <vt:lpstr>JF</vt:lpstr>
    </vt:vector>
  </TitlesOfParts>
  <Company>Lifting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Charbonneau</dc:creator>
  <cp:lastModifiedBy>Michel</cp:lastModifiedBy>
  <cp:lastPrinted>2016-10-03T07:23:56Z</cp:lastPrinted>
  <dcterms:created xsi:type="dcterms:W3CDTF">2013-03-18T10:15:01Z</dcterms:created>
  <dcterms:modified xsi:type="dcterms:W3CDTF">2016-12-20T08:35:33Z</dcterms:modified>
</cp:coreProperties>
</file>