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calendrier et BdD\"/>
    </mc:Choice>
  </mc:AlternateContent>
  <bookViews>
    <workbookView xWindow="0" yWindow="0" windowWidth="19200" windowHeight="7770" tabRatio="755" activeTab="3"/>
  </bookViews>
  <sheets>
    <sheet name="JFP" sheetId="7" r:id="rId1"/>
    <sheet name="Acteur" sheetId="8" r:id="rId2"/>
    <sheet name="Tâches" sheetId="6" r:id="rId3"/>
    <sheet name="Vue Mensuelle" sheetId="9" r:id="rId4"/>
    <sheet name="Vue Mensuelle par Acteur" sheetId="3" r:id="rId5"/>
  </sheets>
  <definedNames>
    <definedName name="Liste">Acteur[ACTEUR]</definedName>
  </definedNames>
  <calcPr calcId="152511"/>
</workbook>
</file>

<file path=xl/calcChain.xml><?xml version="1.0" encoding="utf-8"?>
<calcChain xmlns="http://schemas.openxmlformats.org/spreadsheetml/2006/main">
  <c r="C13" i="9" l="1" a="1"/>
  <c r="C13" i="9" s="1"/>
  <c r="C6" i="9"/>
  <c r="C11" i="9" s="1" a="1"/>
  <c r="C11" i="9" s="1"/>
  <c r="D2" i="9"/>
  <c r="C7" i="9" l="1"/>
  <c r="C15" i="9"/>
  <c r="C10" i="9" a="1"/>
  <c r="C10" i="9" s="1"/>
  <c r="B6" i="9"/>
  <c r="C8" i="9" a="1"/>
  <c r="C8" i="9" s="1"/>
  <c r="C12" i="9" a="1"/>
  <c r="C12" i="9" s="1"/>
  <c r="C9" i="9" a="1"/>
  <c r="C9" i="9" s="1"/>
  <c r="C14" i="9" a="1"/>
  <c r="C14" i="9" s="1"/>
  <c r="C24" i="9"/>
  <c r="D15" i="9"/>
  <c r="D6" i="9"/>
  <c r="B15" i="9"/>
  <c r="C16" i="9"/>
  <c r="A31" i="7"/>
  <c r="B36" i="7" s="1"/>
  <c r="B37" i="7" s="1"/>
  <c r="C28" i="9" l="1" a="1"/>
  <c r="C28" i="9" s="1"/>
  <c r="C31" i="9" a="1"/>
  <c r="C31" i="9" s="1"/>
  <c r="C29" i="9" a="1"/>
  <c r="C29" i="9" s="1"/>
  <c r="C32" i="9" a="1"/>
  <c r="C32" i="9" s="1"/>
  <c r="C27" i="9" a="1"/>
  <c r="C27" i="9" s="1"/>
  <c r="C30" i="9" a="1"/>
  <c r="C30" i="9" s="1"/>
  <c r="C26" i="9" a="1"/>
  <c r="C26" i="9" s="1"/>
  <c r="D9" i="9" a="1"/>
  <c r="D9" i="9" s="1"/>
  <c r="D11" i="9" a="1"/>
  <c r="D11" i="9" s="1"/>
  <c r="D13" i="9" a="1"/>
  <c r="D13" i="9" s="1"/>
  <c r="D8" i="9" a="1"/>
  <c r="D8" i="9" s="1"/>
  <c r="D10" i="9" a="1"/>
  <c r="D10" i="9" s="1"/>
  <c r="D12" i="9" a="1"/>
  <c r="D12" i="9" s="1"/>
  <c r="D14" i="9" a="1"/>
  <c r="D14" i="9" s="1"/>
  <c r="D17" i="9" a="1"/>
  <c r="D17" i="9" s="1"/>
  <c r="D21" i="9" a="1"/>
  <c r="D21" i="9" s="1"/>
  <c r="D18" i="9" a="1"/>
  <c r="D18" i="9" s="1"/>
  <c r="D23" i="9" a="1"/>
  <c r="D23" i="9" s="1"/>
  <c r="D19" i="9" a="1"/>
  <c r="D19" i="9" s="1"/>
  <c r="D20" i="9" a="1"/>
  <c r="D20" i="9" s="1"/>
  <c r="D22" i="9" a="1"/>
  <c r="D22" i="9" s="1"/>
  <c r="C20" i="9" a="1"/>
  <c r="C20" i="9" s="1"/>
  <c r="C23" i="9" a="1"/>
  <c r="C23" i="9" s="1"/>
  <c r="C22" i="9" a="1"/>
  <c r="C22" i="9" s="1"/>
  <c r="C18" i="9" a="1"/>
  <c r="C18" i="9" s="1"/>
  <c r="C21" i="9" a="1"/>
  <c r="C21" i="9" s="1"/>
  <c r="C19" i="9" a="1"/>
  <c r="C19" i="9" s="1"/>
  <c r="C17" i="9" a="1"/>
  <c r="C17" i="9" s="1"/>
  <c r="E15" i="9"/>
  <c r="D16" i="9"/>
  <c r="D7" i="9"/>
  <c r="E6" i="9"/>
  <c r="D24" i="9"/>
  <c r="C33" i="9"/>
  <c r="C25" i="9"/>
  <c r="B24" i="9"/>
  <c r="B31" i="7"/>
  <c r="B32" i="7" s="1"/>
  <c r="B45" i="7"/>
  <c r="B44" i="7" s="1"/>
  <c r="A60" i="7"/>
  <c r="B74" i="7" s="1"/>
  <c r="B51" i="7"/>
  <c r="B52" i="7" s="1"/>
  <c r="B39" i="7"/>
  <c r="B40" i="7" s="1"/>
  <c r="B33" i="7"/>
  <c r="B43" i="7" s="1"/>
  <c r="B48" i="7"/>
  <c r="B49" i="7" s="1"/>
  <c r="B62" i="7"/>
  <c r="B57" i="7"/>
  <c r="B35" i="7"/>
  <c r="B54" i="7"/>
  <c r="B30" i="7"/>
  <c r="B38" i="7"/>
  <c r="B46" i="7"/>
  <c r="E8" i="9" l="1" a="1"/>
  <c r="E8" i="9" s="1"/>
  <c r="E10" i="9" a="1"/>
  <c r="E10" i="9" s="1"/>
  <c r="E12" i="9" a="1"/>
  <c r="E12" i="9" s="1"/>
  <c r="E14" i="9" a="1"/>
  <c r="E14" i="9" s="1"/>
  <c r="E9" i="9" a="1"/>
  <c r="E9" i="9" s="1"/>
  <c r="E11" i="9" a="1"/>
  <c r="E11" i="9" s="1"/>
  <c r="E13" i="9" a="1"/>
  <c r="E13" i="9" s="1"/>
  <c r="C36" i="9" a="1"/>
  <c r="C36" i="9" s="1"/>
  <c r="C39" i="9" a="1"/>
  <c r="C39" i="9" s="1"/>
  <c r="C37" i="9" a="1"/>
  <c r="C37" i="9" s="1"/>
  <c r="C40" i="9" a="1"/>
  <c r="C40" i="9" s="1"/>
  <c r="C41" i="9" a="1"/>
  <c r="C41" i="9" s="1"/>
  <c r="C35" i="9" a="1"/>
  <c r="C35" i="9" s="1"/>
  <c r="C38" i="9" a="1"/>
  <c r="C38" i="9" s="1"/>
  <c r="D26" i="9" a="1"/>
  <c r="D26" i="9" s="1"/>
  <c r="D30" i="9" a="1"/>
  <c r="D30" i="9" s="1"/>
  <c r="D27" i="9" a="1"/>
  <c r="D27" i="9" s="1"/>
  <c r="D31" i="9" a="1"/>
  <c r="D31" i="9" s="1"/>
  <c r="D28" i="9" a="1"/>
  <c r="D28" i="9" s="1"/>
  <c r="D32" i="9" a="1"/>
  <c r="D32" i="9" s="1"/>
  <c r="D29" i="9" a="1"/>
  <c r="D29" i="9" s="1"/>
  <c r="E20" i="9" a="1"/>
  <c r="E20" i="9" s="1"/>
  <c r="E22" i="9" a="1"/>
  <c r="E22" i="9" s="1"/>
  <c r="E17" i="9" a="1"/>
  <c r="E17" i="9" s="1"/>
  <c r="E21" i="9" a="1"/>
  <c r="E21" i="9" s="1"/>
  <c r="E18" i="9" a="1"/>
  <c r="E18" i="9" s="1"/>
  <c r="E19" i="9" a="1"/>
  <c r="E19" i="9" s="1"/>
  <c r="E23" i="9" a="1"/>
  <c r="E23" i="9" s="1"/>
  <c r="C42" i="9"/>
  <c r="C34" i="9"/>
  <c r="B33" i="9"/>
  <c r="D33" i="9"/>
  <c r="E7" i="9"/>
  <c r="F6" i="9"/>
  <c r="E24" i="9"/>
  <c r="D25" i="9"/>
  <c r="F15" i="9"/>
  <c r="E16" i="9"/>
  <c r="B65" i="7"/>
  <c r="B47" i="7"/>
  <c r="B80" i="7"/>
  <c r="B79" i="7" s="1"/>
  <c r="B34" i="7"/>
  <c r="B50" i="7"/>
  <c r="A89" i="7"/>
  <c r="B41" i="7"/>
  <c r="B42" i="7" s="1"/>
  <c r="B68" i="7"/>
  <c r="B69" i="7" s="1"/>
  <c r="B83" i="7"/>
  <c r="B82" i="7" s="1"/>
  <c r="B77" i="7"/>
  <c r="B76" i="7" s="1"/>
  <c r="B60" i="7"/>
  <c r="B59" i="7" s="1"/>
  <c r="B86" i="7"/>
  <c r="B85" i="7" s="1"/>
  <c r="B64" i="7"/>
  <c r="B66" i="7"/>
  <c r="B73" i="7"/>
  <c r="B75" i="7"/>
  <c r="B84" i="7"/>
  <c r="B70" i="7"/>
  <c r="B71" i="7" s="1"/>
  <c r="B72" i="7"/>
  <c r="B63" i="7"/>
  <c r="B78" i="7"/>
  <c r="B55" i="7"/>
  <c r="B53" i="7"/>
  <c r="B58" i="7"/>
  <c r="B56" i="7"/>
  <c r="D37" i="9" l="1" a="1"/>
  <c r="D37" i="9" s="1"/>
  <c r="D41" i="9" a="1"/>
  <c r="D41" i="9" s="1"/>
  <c r="D38" i="9" a="1"/>
  <c r="D38" i="9" s="1"/>
  <c r="D35" i="9" a="1"/>
  <c r="D35" i="9" s="1"/>
  <c r="D39" i="9" a="1"/>
  <c r="D39" i="9" s="1"/>
  <c r="D36" i="9" a="1"/>
  <c r="D36" i="9" s="1"/>
  <c r="D40" i="9" a="1"/>
  <c r="D40" i="9" s="1"/>
  <c r="E29" i="9" a="1"/>
  <c r="E29" i="9" s="1"/>
  <c r="E26" i="9" a="1"/>
  <c r="E26" i="9" s="1"/>
  <c r="E30" i="9" a="1"/>
  <c r="E30" i="9" s="1"/>
  <c r="E27" i="9" a="1"/>
  <c r="E27" i="9" s="1"/>
  <c r="E31" i="9" a="1"/>
  <c r="E31" i="9" s="1"/>
  <c r="E28" i="9" a="1"/>
  <c r="E28" i="9" s="1"/>
  <c r="E32" i="9" a="1"/>
  <c r="E32" i="9" s="1"/>
  <c r="F10" i="9" a="1"/>
  <c r="F10" i="9" s="1"/>
  <c r="F12" i="9" a="1"/>
  <c r="F12" i="9" s="1"/>
  <c r="F14" i="9" a="1"/>
  <c r="F14" i="9" s="1"/>
  <c r="F8" i="9" a="1"/>
  <c r="F8" i="9" s="1"/>
  <c r="F9" i="9" a="1"/>
  <c r="F9" i="9" s="1"/>
  <c r="F11" i="9" a="1"/>
  <c r="F11" i="9" s="1"/>
  <c r="F13" i="9" a="1"/>
  <c r="F13" i="9" s="1"/>
  <c r="F18" i="9" a="1"/>
  <c r="F18" i="9" s="1"/>
  <c r="F19" i="9" a="1"/>
  <c r="F19" i="9" s="1"/>
  <c r="F22" i="9" a="1"/>
  <c r="F22" i="9" s="1"/>
  <c r="F20" i="9" a="1"/>
  <c r="F20" i="9" s="1"/>
  <c r="F21" i="9" a="1"/>
  <c r="F21" i="9" s="1"/>
  <c r="F23" i="9" a="1"/>
  <c r="F23" i="9" s="1"/>
  <c r="F17" i="9" a="1"/>
  <c r="F17" i="9" s="1"/>
  <c r="C47" i="9" a="1"/>
  <c r="C47" i="9" s="1"/>
  <c r="C50" i="9" a="1"/>
  <c r="C50" i="9" s="1"/>
  <c r="C45" i="9" a="1"/>
  <c r="C45" i="9" s="1"/>
  <c r="C48" i="9" a="1"/>
  <c r="C48" i="9" s="1"/>
  <c r="C46" i="9" a="1"/>
  <c r="C46" i="9" s="1"/>
  <c r="C49" i="9" a="1"/>
  <c r="C49" i="9" s="1"/>
  <c r="C44" i="9" a="1"/>
  <c r="C44" i="9" s="1"/>
  <c r="F16" i="9"/>
  <c r="G15" i="9"/>
  <c r="E33" i="9"/>
  <c r="D34" i="9"/>
  <c r="G6" i="9"/>
  <c r="F7" i="9"/>
  <c r="E25" i="9"/>
  <c r="F24" i="9"/>
  <c r="C51" i="9"/>
  <c r="C43" i="9"/>
  <c r="B42" i="9"/>
  <c r="D42" i="9"/>
  <c r="B61" i="7"/>
  <c r="B87" i="7"/>
  <c r="B67" i="7"/>
  <c r="B81" i="7"/>
  <c r="B118" i="7"/>
  <c r="B117" i="7" s="1"/>
  <c r="B89" i="7"/>
  <c r="B103" i="7"/>
  <c r="B97" i="7"/>
  <c r="B115" i="7"/>
  <c r="B109" i="7"/>
  <c r="B94" i="7"/>
  <c r="B112" i="7"/>
  <c r="B91" i="7"/>
  <c r="B106" i="7"/>
  <c r="B25" i="7"/>
  <c r="B24" i="7" s="1"/>
  <c r="D45" i="9" l="1" a="1"/>
  <c r="D45" i="9" s="1"/>
  <c r="D49" i="9" a="1"/>
  <c r="D49" i="9" s="1"/>
  <c r="D46" i="9" a="1"/>
  <c r="D46" i="9" s="1"/>
  <c r="D50" i="9" a="1"/>
  <c r="D50" i="9" s="1"/>
  <c r="D47" i="9" a="1"/>
  <c r="D47" i="9" s="1"/>
  <c r="D44" i="9" a="1"/>
  <c r="D44" i="9" s="1"/>
  <c r="D48" i="9" a="1"/>
  <c r="D48" i="9" s="1"/>
  <c r="F27" i="9" a="1"/>
  <c r="F27" i="9" s="1"/>
  <c r="F31" i="9" a="1"/>
  <c r="F31" i="9" s="1"/>
  <c r="F28" i="9" a="1"/>
  <c r="F28" i="9" s="1"/>
  <c r="F32" i="9" a="1"/>
  <c r="F32" i="9" s="1"/>
  <c r="F29" i="9" a="1"/>
  <c r="F29" i="9" s="1"/>
  <c r="F26" i="9" a="1"/>
  <c r="F26" i="9" s="1"/>
  <c r="F30" i="9" a="1"/>
  <c r="F30" i="9" s="1"/>
  <c r="E36" i="9" a="1"/>
  <c r="E36" i="9" s="1"/>
  <c r="E40" i="9" a="1"/>
  <c r="E40" i="9" s="1"/>
  <c r="E37" i="9" a="1"/>
  <c r="E37" i="9" s="1"/>
  <c r="E41" i="9" a="1"/>
  <c r="E41" i="9" s="1"/>
  <c r="E38" i="9" a="1"/>
  <c r="E38" i="9" s="1"/>
  <c r="E39" i="9" a="1"/>
  <c r="E39" i="9" s="1"/>
  <c r="E35" i="9" a="1"/>
  <c r="E35" i="9" s="1"/>
  <c r="C58" i="9" a="1"/>
  <c r="C58" i="9" s="1"/>
  <c r="C56" i="9" a="1"/>
  <c r="C56" i="9" s="1"/>
  <c r="C59" i="9" a="1"/>
  <c r="C59" i="9" s="1"/>
  <c r="C54" i="9" a="1"/>
  <c r="C54" i="9" s="1"/>
  <c r="C57" i="9" a="1"/>
  <c r="C57" i="9" s="1"/>
  <c r="C55" i="9" a="1"/>
  <c r="C55" i="9" s="1"/>
  <c r="C53" i="9" a="1"/>
  <c r="C53" i="9" s="1"/>
  <c r="G9" i="9" a="1"/>
  <c r="G9" i="9" s="1"/>
  <c r="G11" i="9" a="1"/>
  <c r="G11" i="9" s="1"/>
  <c r="G13" i="9" a="1"/>
  <c r="G13" i="9" s="1"/>
  <c r="G8" i="9" a="1"/>
  <c r="G8" i="9" s="1"/>
  <c r="G10" i="9" a="1"/>
  <c r="G10" i="9" s="1"/>
  <c r="G12" i="9" a="1"/>
  <c r="G12" i="9" s="1"/>
  <c r="G14" i="9" a="1"/>
  <c r="G14" i="9" s="1"/>
  <c r="G17" i="9" a="1"/>
  <c r="G17" i="9" s="1"/>
  <c r="G21" i="9" a="1"/>
  <c r="G21" i="9" s="1"/>
  <c r="G23" i="9" a="1"/>
  <c r="G23" i="9" s="1"/>
  <c r="G18" i="9" a="1"/>
  <c r="G18" i="9" s="1"/>
  <c r="G19" i="9" a="1"/>
  <c r="G19" i="9" s="1"/>
  <c r="G22" i="9" a="1"/>
  <c r="G22" i="9" s="1"/>
  <c r="G20" i="9" a="1"/>
  <c r="G20" i="9" s="1"/>
  <c r="D51" i="9"/>
  <c r="C52" i="9"/>
  <c r="B51" i="9"/>
  <c r="D43" i="9"/>
  <c r="E42" i="9"/>
  <c r="F25" i="9"/>
  <c r="G24" i="9"/>
  <c r="G16" i="9"/>
  <c r="H15" i="9"/>
  <c r="H6" i="9"/>
  <c r="G7" i="9"/>
  <c r="F33" i="9"/>
  <c r="E34" i="9"/>
  <c r="B99" i="7"/>
  <c r="B100" i="7" s="1"/>
  <c r="B92" i="7"/>
  <c r="B101" i="7"/>
  <c r="B113" i="7"/>
  <c r="B111" i="7"/>
  <c r="B98" i="7"/>
  <c r="B96" i="7"/>
  <c r="B95" i="7"/>
  <c r="B93" i="7"/>
  <c r="B104" i="7"/>
  <c r="B102" i="7"/>
  <c r="B107" i="7"/>
  <c r="B105" i="7"/>
  <c r="B108" i="7"/>
  <c r="B110" i="7"/>
  <c r="B88" i="7"/>
  <c r="B90" i="7"/>
  <c r="B116" i="7"/>
  <c r="B114" i="7"/>
  <c r="B26" i="7"/>
  <c r="B4" i="7"/>
  <c r="B2" i="7"/>
  <c r="B28" i="7"/>
  <c r="B22" i="7"/>
  <c r="B10" i="7"/>
  <c r="B19" i="7"/>
  <c r="B7" i="7"/>
  <c r="B16" i="7"/>
  <c r="D2" i="3"/>
  <c r="C6" i="3"/>
  <c r="H19" i="9" l="1" a="1"/>
  <c r="H19" i="9" s="1"/>
  <c r="H20" i="9" a="1"/>
  <c r="H20" i="9" s="1"/>
  <c r="H21" i="9" a="1"/>
  <c r="H21" i="9" s="1"/>
  <c r="H23" i="9" a="1"/>
  <c r="H23" i="9" s="1"/>
  <c r="H17" i="9" a="1"/>
  <c r="H17" i="9" s="1"/>
  <c r="H22" i="9" a="1"/>
  <c r="H22" i="9" s="1"/>
  <c r="H18" i="9" a="1"/>
  <c r="H18" i="9" s="1"/>
  <c r="E44" i="9" a="1"/>
  <c r="E44" i="9" s="1"/>
  <c r="E48" i="9" a="1"/>
  <c r="E48" i="9" s="1"/>
  <c r="E45" i="9" a="1"/>
  <c r="E45" i="9" s="1"/>
  <c r="E49" i="9" a="1"/>
  <c r="E49" i="9" s="1"/>
  <c r="E46" i="9" a="1"/>
  <c r="E46" i="9" s="1"/>
  <c r="E50" i="9" a="1"/>
  <c r="E50" i="9" s="1"/>
  <c r="E47" i="9" a="1"/>
  <c r="E47" i="9" s="1"/>
  <c r="D53" i="9" a="1"/>
  <c r="D53" i="9" s="1"/>
  <c r="D54" i="9" a="1"/>
  <c r="D54" i="9" s="1"/>
  <c r="D58" i="9" a="1"/>
  <c r="D58" i="9" s="1"/>
  <c r="D55" i="9" a="1"/>
  <c r="D55" i="9" s="1"/>
  <c r="D59" i="9" a="1"/>
  <c r="D59" i="9" s="1"/>
  <c r="D56" i="9" a="1"/>
  <c r="D56" i="9" s="1"/>
  <c r="D57" i="9" a="1"/>
  <c r="D57" i="9" s="1"/>
  <c r="H10" i="9" a="1"/>
  <c r="H10" i="9" s="1"/>
  <c r="H12" i="9" a="1"/>
  <c r="H12" i="9" s="1"/>
  <c r="H14" i="9" a="1"/>
  <c r="H14" i="9" s="1"/>
  <c r="H8" i="9" a="1"/>
  <c r="H8" i="9" s="1"/>
  <c r="H9" i="9" a="1"/>
  <c r="H9" i="9" s="1"/>
  <c r="H11" i="9" a="1"/>
  <c r="H11" i="9" s="1"/>
  <c r="H13" i="9" a="1"/>
  <c r="H13" i="9" s="1"/>
  <c r="F38" i="9" a="1"/>
  <c r="F38" i="9" s="1"/>
  <c r="F35" i="9" a="1"/>
  <c r="F35" i="9" s="1"/>
  <c r="F39" i="9" a="1"/>
  <c r="F39" i="9" s="1"/>
  <c r="F36" i="9" a="1"/>
  <c r="F36" i="9" s="1"/>
  <c r="F40" i="9" a="1"/>
  <c r="F40" i="9" s="1"/>
  <c r="F37" i="9" a="1"/>
  <c r="F37" i="9" s="1"/>
  <c r="F41" i="9" a="1"/>
  <c r="F41" i="9" s="1"/>
  <c r="G26" i="9" a="1"/>
  <c r="G26" i="9" s="1"/>
  <c r="G30" i="9" a="1"/>
  <c r="G30" i="9" s="1"/>
  <c r="G27" i="9" a="1"/>
  <c r="G27" i="9" s="1"/>
  <c r="G31" i="9" a="1"/>
  <c r="G31" i="9" s="1"/>
  <c r="G28" i="9" a="1"/>
  <c r="G28" i="9" s="1"/>
  <c r="G32" i="9" a="1"/>
  <c r="G32" i="9" s="1"/>
  <c r="G29" i="9" a="1"/>
  <c r="G29" i="9" s="1"/>
  <c r="F34" i="9"/>
  <c r="G33" i="9"/>
  <c r="H7" i="9"/>
  <c r="I6" i="9"/>
  <c r="I15" i="9"/>
  <c r="H16" i="9"/>
  <c r="H24" i="9"/>
  <c r="G25" i="9"/>
  <c r="F42" i="9"/>
  <c r="E43" i="9"/>
  <c r="D52" i="9"/>
  <c r="E51" i="9"/>
  <c r="C11" i="3" a="1"/>
  <c r="C11" i="3" s="1"/>
  <c r="C8" i="3" a="1"/>
  <c r="C8" i="3" s="1"/>
  <c r="C9" i="3" a="1"/>
  <c r="C9" i="3" s="1"/>
  <c r="C10" i="3" a="1"/>
  <c r="C10" i="3" s="1"/>
  <c r="B6" i="3"/>
  <c r="D6" i="3"/>
  <c r="C12" i="3"/>
  <c r="B29" i="7"/>
  <c r="B27" i="7"/>
  <c r="B18" i="7"/>
  <c r="B20" i="7"/>
  <c r="B3" i="7"/>
  <c r="B15" i="7"/>
  <c r="B17" i="7"/>
  <c r="B9" i="7"/>
  <c r="B11" i="7"/>
  <c r="B6" i="7"/>
  <c r="B8" i="7"/>
  <c r="B21" i="7"/>
  <c r="B23" i="7"/>
  <c r="B12" i="7"/>
  <c r="B14" i="7"/>
  <c r="B5" i="7"/>
  <c r="F46" i="9" l="1" a="1"/>
  <c r="F46" i="9" s="1"/>
  <c r="F50" i="9" a="1"/>
  <c r="F50" i="9" s="1"/>
  <c r="F47" i="9" a="1"/>
  <c r="F47" i="9" s="1"/>
  <c r="F44" i="9" a="1"/>
  <c r="F44" i="9" s="1"/>
  <c r="F48" i="9" a="1"/>
  <c r="F48" i="9" s="1"/>
  <c r="F45" i="9" a="1"/>
  <c r="F45" i="9" s="1"/>
  <c r="F49" i="9" a="1"/>
  <c r="F49" i="9" s="1"/>
  <c r="I18" i="9" a="1"/>
  <c r="I18" i="9" s="1"/>
  <c r="I22" i="9" a="1"/>
  <c r="I22" i="9" s="1"/>
  <c r="I19" i="9" a="1"/>
  <c r="I19" i="9" s="1"/>
  <c r="I17" i="9" a="1"/>
  <c r="I17" i="9" s="1"/>
  <c r="I23" i="9" a="1"/>
  <c r="I23" i="9" s="1"/>
  <c r="I20" i="9" a="1"/>
  <c r="I20" i="9" s="1"/>
  <c r="I21" i="9" a="1"/>
  <c r="I21" i="9" s="1"/>
  <c r="E57" i="9" a="1"/>
  <c r="E57" i="9" s="1"/>
  <c r="E53" i="9" a="1"/>
  <c r="E53" i="9" s="1"/>
  <c r="E54" i="9" a="1"/>
  <c r="E54" i="9" s="1"/>
  <c r="E58" i="9" a="1"/>
  <c r="E58" i="9" s="1"/>
  <c r="E55" i="9" a="1"/>
  <c r="E55" i="9" s="1"/>
  <c r="E59" i="9" a="1"/>
  <c r="E59" i="9" s="1"/>
  <c r="E56" i="9" a="1"/>
  <c r="E56" i="9" s="1"/>
  <c r="I10" i="9" a="1"/>
  <c r="I10" i="9" s="1"/>
  <c r="I12" i="9" a="1"/>
  <c r="I12" i="9" s="1"/>
  <c r="I14" i="9" a="1"/>
  <c r="I14" i="9" s="1"/>
  <c r="I8" i="9" a="1"/>
  <c r="I8" i="9" s="1"/>
  <c r="I9" i="9" a="1"/>
  <c r="I9" i="9" s="1"/>
  <c r="I11" i="9" a="1"/>
  <c r="I11" i="9" s="1"/>
  <c r="I13" i="9" a="1"/>
  <c r="I13" i="9" s="1"/>
  <c r="G37" i="9" a="1"/>
  <c r="G37" i="9" s="1"/>
  <c r="G41" i="9" a="1"/>
  <c r="G41" i="9" s="1"/>
  <c r="G38" i="9" a="1"/>
  <c r="G38" i="9" s="1"/>
  <c r="G35" i="9" a="1"/>
  <c r="G35" i="9" s="1"/>
  <c r="G39" i="9" a="1"/>
  <c r="G39" i="9" s="1"/>
  <c r="G40" i="9" a="1"/>
  <c r="G40" i="9" s="1"/>
  <c r="G36" i="9" a="1"/>
  <c r="G36" i="9" s="1"/>
  <c r="H28" i="9" a="1"/>
  <c r="H28" i="9" s="1"/>
  <c r="H32" i="9" a="1"/>
  <c r="H32" i="9" s="1"/>
  <c r="H29" i="9" a="1"/>
  <c r="H29" i="9" s="1"/>
  <c r="H26" i="9" a="1"/>
  <c r="H26" i="9" s="1"/>
  <c r="H30" i="9" a="1"/>
  <c r="H30" i="9" s="1"/>
  <c r="H27" i="9" a="1"/>
  <c r="H27" i="9" s="1"/>
  <c r="H31" i="9" a="1"/>
  <c r="H31" i="9" s="1"/>
  <c r="G42" i="9"/>
  <c r="F43" i="9"/>
  <c r="G34" i="9"/>
  <c r="H33" i="9"/>
  <c r="E52" i="9"/>
  <c r="F51" i="9"/>
  <c r="I16" i="9"/>
  <c r="I7" i="9"/>
  <c r="I24" i="9"/>
  <c r="H25" i="9"/>
  <c r="C17" i="3" a="1"/>
  <c r="C17" i="3" s="1"/>
  <c r="C14" i="3" a="1"/>
  <c r="C14" i="3" s="1"/>
  <c r="C16" i="3" a="1"/>
  <c r="C16" i="3" s="1"/>
  <c r="C15" i="3" a="1"/>
  <c r="C15" i="3" s="1"/>
  <c r="E6" i="3"/>
  <c r="F6" i="3" s="1"/>
  <c r="D10" i="3" a="1"/>
  <c r="D10" i="3" s="1"/>
  <c r="D11" i="3" a="1"/>
  <c r="D11" i="3" s="1"/>
  <c r="D8" i="3" a="1"/>
  <c r="D8" i="3" s="1"/>
  <c r="D9" i="3" a="1"/>
  <c r="D9" i="3" s="1"/>
  <c r="B12" i="3"/>
  <c r="C18" i="3"/>
  <c r="D12" i="3"/>
  <c r="B13" i="7"/>
  <c r="F55" i="9" l="1" a="1"/>
  <c r="F55" i="9" s="1"/>
  <c r="F59" i="9" a="1"/>
  <c r="F59" i="9" s="1"/>
  <c r="F56" i="9" a="1"/>
  <c r="F56" i="9" s="1"/>
  <c r="F53" i="9" a="1"/>
  <c r="F53" i="9" s="1"/>
  <c r="F57" i="9" a="1"/>
  <c r="F57" i="9" s="1"/>
  <c r="F54" i="9" a="1"/>
  <c r="F54" i="9" s="1"/>
  <c r="F58" i="9" a="1"/>
  <c r="F58" i="9" s="1"/>
  <c r="I27" i="9" a="1"/>
  <c r="I27" i="9" s="1"/>
  <c r="I31" i="9" a="1"/>
  <c r="I31" i="9" s="1"/>
  <c r="I28" i="9" a="1"/>
  <c r="I28" i="9" s="1"/>
  <c r="I32" i="9" a="1"/>
  <c r="I32" i="9" s="1"/>
  <c r="I29" i="9" a="1"/>
  <c r="I29" i="9" s="1"/>
  <c r="I30" i="9" a="1"/>
  <c r="I30" i="9" s="1"/>
  <c r="I26" i="9" a="1"/>
  <c r="I26" i="9" s="1"/>
  <c r="G45" i="9" a="1"/>
  <c r="G45" i="9" s="1"/>
  <c r="G49" i="9" a="1"/>
  <c r="G49" i="9" s="1"/>
  <c r="G46" i="9" a="1"/>
  <c r="G46" i="9" s="1"/>
  <c r="G50" i="9" a="1"/>
  <c r="G50" i="9" s="1"/>
  <c r="G47" i="9" a="1"/>
  <c r="G47" i="9" s="1"/>
  <c r="G48" i="9" a="1"/>
  <c r="G48" i="9" s="1"/>
  <c r="G44" i="9" a="1"/>
  <c r="G44" i="9" s="1"/>
  <c r="H35" i="9" a="1"/>
  <c r="H35" i="9" s="1"/>
  <c r="H39" i="9" a="1"/>
  <c r="H39" i="9" s="1"/>
  <c r="H36" i="9" a="1"/>
  <c r="H36" i="9" s="1"/>
  <c r="H40" i="9" a="1"/>
  <c r="H40" i="9" s="1"/>
  <c r="H41" i="9" a="1"/>
  <c r="H41" i="9" s="1"/>
  <c r="H37" i="9" a="1"/>
  <c r="H37" i="9" s="1"/>
  <c r="H38" i="9" a="1"/>
  <c r="H38" i="9" s="1"/>
  <c r="I25" i="9"/>
  <c r="G43" i="9"/>
  <c r="H42" i="9"/>
  <c r="G51" i="9"/>
  <c r="F52" i="9"/>
  <c r="I33" i="9"/>
  <c r="H34" i="9"/>
  <c r="C23" i="3" a="1"/>
  <c r="C23" i="3" s="1"/>
  <c r="C22" i="3" a="1"/>
  <c r="C22" i="3" s="1"/>
  <c r="C20" i="3" a="1"/>
  <c r="C20" i="3" s="1"/>
  <c r="C21" i="3" a="1"/>
  <c r="C21" i="3" s="1"/>
  <c r="F11" i="3" a="1"/>
  <c r="F11" i="3" s="1"/>
  <c r="F8" i="3" a="1"/>
  <c r="F8" i="3" s="1"/>
  <c r="F9" i="3" a="1"/>
  <c r="F9" i="3" s="1"/>
  <c r="F10" i="3" a="1"/>
  <c r="F10" i="3" s="1"/>
  <c r="D16" i="3" a="1"/>
  <c r="D16" i="3" s="1"/>
  <c r="D17" i="3" a="1"/>
  <c r="D17" i="3" s="1"/>
  <c r="D14" i="3" a="1"/>
  <c r="D14" i="3" s="1"/>
  <c r="D15" i="3" a="1"/>
  <c r="D15" i="3" s="1"/>
  <c r="E9" i="3" a="1"/>
  <c r="E9" i="3" s="1"/>
  <c r="E8" i="3" a="1"/>
  <c r="E8" i="3" s="1"/>
  <c r="E10" i="3" a="1"/>
  <c r="E10" i="3" s="1"/>
  <c r="E11" i="3" a="1"/>
  <c r="E11" i="3" s="1"/>
  <c r="B18" i="3"/>
  <c r="E7" i="3"/>
  <c r="D7" i="3"/>
  <c r="C13" i="3"/>
  <c r="C7" i="3"/>
  <c r="G6" i="3"/>
  <c r="F7" i="3"/>
  <c r="C19" i="3"/>
  <c r="D18" i="3"/>
  <c r="C24" i="3"/>
  <c r="D13" i="3"/>
  <c r="E12" i="3"/>
  <c r="H47" i="9" l="1" a="1"/>
  <c r="H47" i="9" s="1"/>
  <c r="H44" i="9" a="1"/>
  <c r="H44" i="9" s="1"/>
  <c r="H48" i="9" a="1"/>
  <c r="H48" i="9" s="1"/>
  <c r="H45" i="9" a="1"/>
  <c r="H45" i="9" s="1"/>
  <c r="H49" i="9" a="1"/>
  <c r="H49" i="9" s="1"/>
  <c r="H50" i="9" a="1"/>
  <c r="H50" i="9" s="1"/>
  <c r="H46" i="9" a="1"/>
  <c r="H46" i="9" s="1"/>
  <c r="G54" i="9" a="1"/>
  <c r="G54" i="9" s="1"/>
  <c r="G58" i="9" a="1"/>
  <c r="G58" i="9" s="1"/>
  <c r="G55" i="9" a="1"/>
  <c r="G55" i="9" s="1"/>
  <c r="G59" i="9" a="1"/>
  <c r="G59" i="9" s="1"/>
  <c r="G56" i="9" a="1"/>
  <c r="G56" i="9" s="1"/>
  <c r="G53" i="9" a="1"/>
  <c r="G53" i="9" s="1"/>
  <c r="G57" i="9" a="1"/>
  <c r="G57" i="9" s="1"/>
  <c r="I38" i="9" a="1"/>
  <c r="I38" i="9" s="1"/>
  <c r="I35" i="9" a="1"/>
  <c r="I35" i="9" s="1"/>
  <c r="I39" i="9" a="1"/>
  <c r="I39" i="9" s="1"/>
  <c r="I36" i="9" a="1"/>
  <c r="I36" i="9" s="1"/>
  <c r="I40" i="9" a="1"/>
  <c r="I40" i="9" s="1"/>
  <c r="I41" i="9" a="1"/>
  <c r="I41" i="9" s="1"/>
  <c r="I37" i="9" a="1"/>
  <c r="I37" i="9" s="1"/>
  <c r="H51" i="9"/>
  <c r="G52" i="9"/>
  <c r="I34" i="9"/>
  <c r="H43" i="9"/>
  <c r="I42" i="9"/>
  <c r="D21" i="3" a="1"/>
  <c r="D21" i="3" s="1"/>
  <c r="D20" i="3" a="1"/>
  <c r="D20" i="3" s="1"/>
  <c r="D22" i="3" a="1"/>
  <c r="D22" i="3" s="1"/>
  <c r="D23" i="3" a="1"/>
  <c r="D23" i="3" s="1"/>
  <c r="E15" i="3" a="1"/>
  <c r="E15" i="3" s="1"/>
  <c r="E16" i="3" a="1"/>
  <c r="E16" i="3" s="1"/>
  <c r="E14" i="3" a="1"/>
  <c r="E14" i="3" s="1"/>
  <c r="E17" i="3" a="1"/>
  <c r="E17" i="3" s="1"/>
  <c r="C29" i="3" a="1"/>
  <c r="C29" i="3" s="1"/>
  <c r="C27" i="3" a="1"/>
  <c r="C27" i="3" s="1"/>
  <c r="C26" i="3" a="1"/>
  <c r="C26" i="3" s="1"/>
  <c r="C28" i="3" a="1"/>
  <c r="C28" i="3" s="1"/>
  <c r="G10" i="3" a="1"/>
  <c r="G10" i="3" s="1"/>
  <c r="G11" i="3" a="1"/>
  <c r="G11" i="3" s="1"/>
  <c r="G9" i="3" a="1"/>
  <c r="G9" i="3" s="1"/>
  <c r="G8" i="3" a="1"/>
  <c r="G8" i="3" s="1"/>
  <c r="B24" i="3"/>
  <c r="E13" i="3"/>
  <c r="F12" i="3"/>
  <c r="E18" i="3"/>
  <c r="D19" i="3"/>
  <c r="C25" i="3"/>
  <c r="C30" i="3"/>
  <c r="D24" i="3"/>
  <c r="H6" i="3"/>
  <c r="G7" i="3"/>
  <c r="I46" i="9" l="1" a="1"/>
  <c r="I46" i="9" s="1"/>
  <c r="I50" i="9" a="1"/>
  <c r="I50" i="9" s="1"/>
  <c r="I47" i="9" a="1"/>
  <c r="I47" i="9" s="1"/>
  <c r="I44" i="9" a="1"/>
  <c r="I44" i="9" s="1"/>
  <c r="I48" i="9" a="1"/>
  <c r="I48" i="9" s="1"/>
  <c r="I45" i="9" a="1"/>
  <c r="I45" i="9" s="1"/>
  <c r="I49" i="9" a="1"/>
  <c r="I49" i="9" s="1"/>
  <c r="H56" i="9" a="1"/>
  <c r="H56" i="9" s="1"/>
  <c r="H53" i="9" a="1"/>
  <c r="H53" i="9" s="1"/>
  <c r="H57" i="9" a="1"/>
  <c r="H57" i="9" s="1"/>
  <c r="H54" i="9" a="1"/>
  <c r="H54" i="9" s="1"/>
  <c r="H58" i="9" a="1"/>
  <c r="H58" i="9" s="1"/>
  <c r="H55" i="9" a="1"/>
  <c r="H55" i="9" s="1"/>
  <c r="H59" i="9" a="1"/>
  <c r="H59" i="9" s="1"/>
  <c r="I43" i="9"/>
  <c r="H52" i="9"/>
  <c r="I51" i="9"/>
  <c r="C34" i="3" a="1"/>
  <c r="C34" i="3" s="1"/>
  <c r="C35" i="3" a="1"/>
  <c r="C35" i="3" s="1"/>
  <c r="C33" i="3" a="1"/>
  <c r="C33" i="3" s="1"/>
  <c r="C32" i="3" a="1"/>
  <c r="C32" i="3" s="1"/>
  <c r="F17" i="3" a="1"/>
  <c r="F17" i="3" s="1"/>
  <c r="F14" i="3" a="1"/>
  <c r="F14" i="3" s="1"/>
  <c r="F16" i="3" a="1"/>
  <c r="F16" i="3" s="1"/>
  <c r="F15" i="3" a="1"/>
  <c r="F15" i="3" s="1"/>
  <c r="D27" i="3" a="1"/>
  <c r="D27" i="3" s="1"/>
  <c r="D26" i="3" a="1"/>
  <c r="D26" i="3" s="1"/>
  <c r="D28" i="3" a="1"/>
  <c r="D28" i="3" s="1"/>
  <c r="D29" i="3" a="1"/>
  <c r="D29" i="3" s="1"/>
  <c r="E20" i="3" a="1"/>
  <c r="E20" i="3" s="1"/>
  <c r="E21" i="3" a="1"/>
  <c r="E21" i="3" s="1"/>
  <c r="E22" i="3" a="1"/>
  <c r="E22" i="3" s="1"/>
  <c r="E23" i="3" a="1"/>
  <c r="E23" i="3" s="1"/>
  <c r="H8" i="3" a="1"/>
  <c r="H8" i="3" s="1"/>
  <c r="H9" i="3" a="1"/>
  <c r="H9" i="3" s="1"/>
  <c r="H11" i="3" a="1"/>
  <c r="H11" i="3" s="1"/>
  <c r="H10" i="3" a="1"/>
  <c r="H10" i="3" s="1"/>
  <c r="B30" i="3"/>
  <c r="I6" i="3"/>
  <c r="H7" i="3"/>
  <c r="E24" i="3"/>
  <c r="D25" i="3"/>
  <c r="F18" i="3"/>
  <c r="E19" i="3"/>
  <c r="D30" i="3"/>
  <c r="C31" i="3"/>
  <c r="C36" i="3"/>
  <c r="G12" i="3"/>
  <c r="F13" i="3"/>
  <c r="I55" i="9" l="1" a="1"/>
  <c r="I55" i="9" s="1"/>
  <c r="I59" i="9" a="1"/>
  <c r="I59" i="9" s="1"/>
  <c r="I56" i="9" a="1"/>
  <c r="I56" i="9" s="1"/>
  <c r="I53" i="9" a="1"/>
  <c r="I53" i="9" s="1"/>
  <c r="I57" i="9" a="1"/>
  <c r="I57" i="9" s="1"/>
  <c r="I58" i="9" a="1"/>
  <c r="I58" i="9" s="1"/>
  <c r="I54" i="9" a="1"/>
  <c r="I54" i="9" s="1"/>
  <c r="I52" i="9"/>
  <c r="E26" i="3" a="1"/>
  <c r="E26" i="3" s="1"/>
  <c r="E27" i="3" a="1"/>
  <c r="E27" i="3" s="1"/>
  <c r="E29" i="3" a="1"/>
  <c r="E29" i="3" s="1"/>
  <c r="E28" i="3" a="1"/>
  <c r="E28" i="3" s="1"/>
  <c r="G16" i="3" a="1"/>
  <c r="G16" i="3" s="1"/>
  <c r="G15" i="3" a="1"/>
  <c r="G15" i="3" s="1"/>
  <c r="G17" i="3" a="1"/>
  <c r="G17" i="3" s="1"/>
  <c r="G14" i="3" a="1"/>
  <c r="G14" i="3" s="1"/>
  <c r="D32" i="3" a="1"/>
  <c r="D32" i="3" s="1"/>
  <c r="D33" i="3" a="1"/>
  <c r="D33" i="3" s="1"/>
  <c r="D34" i="3" a="1"/>
  <c r="D34" i="3" s="1"/>
  <c r="D35" i="3" a="1"/>
  <c r="D35" i="3" s="1"/>
  <c r="C39" i="3" a="1"/>
  <c r="C39" i="3" s="1"/>
  <c r="C40" i="3" a="1"/>
  <c r="C40" i="3" s="1"/>
  <c r="C41" i="3" a="1"/>
  <c r="C41" i="3" s="1"/>
  <c r="C38" i="3" a="1"/>
  <c r="C38" i="3" s="1"/>
  <c r="F22" i="3" a="1"/>
  <c r="F22" i="3" s="1"/>
  <c r="F21" i="3" a="1"/>
  <c r="F21" i="3" s="1"/>
  <c r="F23" i="3" a="1"/>
  <c r="F23" i="3" s="1"/>
  <c r="F20" i="3" a="1"/>
  <c r="F20" i="3" s="1"/>
  <c r="I11" i="3" a="1"/>
  <c r="I11" i="3" s="1"/>
  <c r="I10" i="3" a="1"/>
  <c r="I10" i="3" s="1"/>
  <c r="I8" i="3" a="1"/>
  <c r="I8" i="3" s="1"/>
  <c r="I9" i="3" a="1"/>
  <c r="I9" i="3" s="1"/>
  <c r="B36" i="3"/>
  <c r="E30" i="3"/>
  <c r="D31" i="3"/>
  <c r="F24" i="3"/>
  <c r="E25" i="3"/>
  <c r="H12" i="3"/>
  <c r="G13" i="3"/>
  <c r="D36" i="3"/>
  <c r="C37" i="3"/>
  <c r="G18" i="3"/>
  <c r="F19" i="3"/>
  <c r="I7" i="3"/>
  <c r="D38" i="3" l="1" a="1"/>
  <c r="D38" i="3" s="1"/>
  <c r="D39" i="3" a="1"/>
  <c r="D39" i="3" s="1"/>
  <c r="D41" i="3" a="1"/>
  <c r="D41" i="3" s="1"/>
  <c r="D40" i="3" a="1"/>
  <c r="D40" i="3" s="1"/>
  <c r="F28" i="3" a="1"/>
  <c r="F28" i="3" s="1"/>
  <c r="F29" i="3" a="1"/>
  <c r="F29" i="3" s="1"/>
  <c r="F27" i="3" a="1"/>
  <c r="F27" i="3" s="1"/>
  <c r="F26" i="3" a="1"/>
  <c r="F26" i="3" s="1"/>
  <c r="G21" i="3" a="1"/>
  <c r="G21" i="3" s="1"/>
  <c r="G22" i="3" a="1"/>
  <c r="G22" i="3" s="1"/>
  <c r="G20" i="3" a="1"/>
  <c r="G20" i="3" s="1"/>
  <c r="G23" i="3" a="1"/>
  <c r="G23" i="3" s="1"/>
  <c r="H14" i="3" a="1"/>
  <c r="H14" i="3" s="1"/>
  <c r="H15" i="3" a="1"/>
  <c r="H15" i="3" s="1"/>
  <c r="H16" i="3" a="1"/>
  <c r="H16" i="3" s="1"/>
  <c r="H17" i="3" a="1"/>
  <c r="H17" i="3" s="1"/>
  <c r="E32" i="3" a="1"/>
  <c r="E32" i="3" s="1"/>
  <c r="E34" i="3" a="1"/>
  <c r="E34" i="3" s="1"/>
  <c r="E33" i="3" a="1"/>
  <c r="E33" i="3" s="1"/>
  <c r="E35" i="3" a="1"/>
  <c r="E35" i="3" s="1"/>
  <c r="E36" i="3"/>
  <c r="D37" i="3"/>
  <c r="G24" i="3"/>
  <c r="F25" i="3"/>
  <c r="H18" i="3"/>
  <c r="G19" i="3"/>
  <c r="I12" i="3"/>
  <c r="H13" i="3"/>
  <c r="F30" i="3"/>
  <c r="E31" i="3"/>
  <c r="I17" i="3" l="1" a="1"/>
  <c r="I17" i="3" s="1"/>
  <c r="I16" i="3" a="1"/>
  <c r="I16" i="3" s="1"/>
  <c r="I14" i="3" a="1"/>
  <c r="I14" i="3" s="1"/>
  <c r="I15" i="3" a="1"/>
  <c r="I15" i="3" s="1"/>
  <c r="G27" i="3" a="1"/>
  <c r="G27" i="3" s="1"/>
  <c r="G28" i="3" a="1"/>
  <c r="G28" i="3" s="1"/>
  <c r="G29" i="3" a="1"/>
  <c r="G29" i="3" s="1"/>
  <c r="G26" i="3" a="1"/>
  <c r="G26" i="3" s="1"/>
  <c r="F33" i="3" a="1"/>
  <c r="F33" i="3" s="1"/>
  <c r="F34" i="3" a="1"/>
  <c r="F34" i="3" s="1"/>
  <c r="F35" i="3" a="1"/>
  <c r="F35" i="3" s="1"/>
  <c r="F32" i="3" a="1"/>
  <c r="F32" i="3" s="1"/>
  <c r="H23" i="3" a="1"/>
  <c r="H23" i="3" s="1"/>
  <c r="H20" i="3" a="1"/>
  <c r="H20" i="3" s="1"/>
  <c r="H22" i="3" a="1"/>
  <c r="H22" i="3" s="1"/>
  <c r="H21" i="3" a="1"/>
  <c r="H21" i="3" s="1"/>
  <c r="E41" i="3" a="1"/>
  <c r="E41" i="3" s="1"/>
  <c r="E40" i="3" a="1"/>
  <c r="E40" i="3" s="1"/>
  <c r="E38" i="3" a="1"/>
  <c r="E38" i="3" s="1"/>
  <c r="E39" i="3" a="1"/>
  <c r="E39" i="3" s="1"/>
  <c r="I13" i="3"/>
  <c r="H24" i="3"/>
  <c r="G25" i="3"/>
  <c r="G30" i="3"/>
  <c r="F31" i="3"/>
  <c r="I18" i="3"/>
  <c r="H19" i="3"/>
  <c r="F36" i="3"/>
  <c r="E37" i="3"/>
  <c r="I22" i="3" l="1" a="1"/>
  <c r="I22" i="3" s="1"/>
  <c r="I23" i="3" a="1"/>
  <c r="I23" i="3" s="1"/>
  <c r="I20" i="3" a="1"/>
  <c r="I20" i="3" s="1"/>
  <c r="I21" i="3" a="1"/>
  <c r="I21" i="3" s="1"/>
  <c r="H29" i="3" a="1"/>
  <c r="H29" i="3" s="1"/>
  <c r="H26" i="3" a="1"/>
  <c r="H26" i="3" s="1"/>
  <c r="H27" i="3" a="1"/>
  <c r="H27" i="3" s="1"/>
  <c r="H28" i="3" a="1"/>
  <c r="H28" i="3" s="1"/>
  <c r="F39" i="3" a="1"/>
  <c r="F39" i="3" s="1"/>
  <c r="F40" i="3" a="1"/>
  <c r="F40" i="3" s="1"/>
  <c r="F41" i="3" a="1"/>
  <c r="F41" i="3" s="1"/>
  <c r="F38" i="3" a="1"/>
  <c r="F38" i="3" s="1"/>
  <c r="G32" i="3" a="1"/>
  <c r="G32" i="3" s="1"/>
  <c r="G33" i="3" a="1"/>
  <c r="G33" i="3" s="1"/>
  <c r="G34" i="3" a="1"/>
  <c r="G34" i="3" s="1"/>
  <c r="G35" i="3" a="1"/>
  <c r="G35" i="3" s="1"/>
  <c r="G36" i="3"/>
  <c r="F37" i="3"/>
  <c r="I19" i="3"/>
  <c r="I24" i="3"/>
  <c r="H25" i="3"/>
  <c r="H30" i="3"/>
  <c r="G31" i="3"/>
  <c r="I28" i="3" l="1" a="1"/>
  <c r="I28" i="3" s="1"/>
  <c r="I27" i="3" a="1"/>
  <c r="I27" i="3" s="1"/>
  <c r="I29" i="3" a="1"/>
  <c r="I29" i="3" s="1"/>
  <c r="I26" i="3" a="1"/>
  <c r="I26" i="3" s="1"/>
  <c r="H35" i="3" a="1"/>
  <c r="H35" i="3" s="1"/>
  <c r="H34" i="3" a="1"/>
  <c r="H34" i="3" s="1"/>
  <c r="H32" i="3" a="1"/>
  <c r="H32" i="3" s="1"/>
  <c r="H33" i="3" a="1"/>
  <c r="H33" i="3" s="1"/>
  <c r="G38" i="3" a="1"/>
  <c r="G38" i="3" s="1"/>
  <c r="G41" i="3" a="1"/>
  <c r="G41" i="3" s="1"/>
  <c r="G39" i="3" a="1"/>
  <c r="G39" i="3" s="1"/>
  <c r="G40" i="3" a="1"/>
  <c r="G40" i="3" s="1"/>
  <c r="I25" i="3"/>
  <c r="I30" i="3"/>
  <c r="H31" i="3"/>
  <c r="H36" i="3"/>
  <c r="G37" i="3"/>
  <c r="H40" i="3" l="1" a="1"/>
  <c r="H40" i="3" s="1"/>
  <c r="H41" i="3" a="1"/>
  <c r="H41" i="3" s="1"/>
  <c r="H38" i="3" a="1"/>
  <c r="H38" i="3" s="1"/>
  <c r="H39" i="3" a="1"/>
  <c r="H39" i="3" s="1"/>
  <c r="I33" i="3" a="1"/>
  <c r="I33" i="3" s="1"/>
  <c r="I34" i="3" a="1"/>
  <c r="I34" i="3" s="1"/>
  <c r="I32" i="3" a="1"/>
  <c r="I32" i="3" s="1"/>
  <c r="I35" i="3" a="1"/>
  <c r="I35" i="3" s="1"/>
  <c r="I31" i="3"/>
  <c r="I36" i="3"/>
  <c r="H37" i="3"/>
  <c r="I39" i="3" l="1" a="1"/>
  <c r="I39" i="3" s="1"/>
  <c r="I40" i="3" a="1"/>
  <c r="I40" i="3" s="1"/>
  <c r="I38" i="3" a="1"/>
  <c r="I38" i="3" s="1"/>
  <c r="I41" i="3" a="1"/>
  <c r="I41" i="3" s="1"/>
  <c r="I37" i="3"/>
</calcChain>
</file>

<file path=xl/sharedStrings.xml><?xml version="1.0" encoding="utf-8"?>
<sst xmlns="http://schemas.openxmlformats.org/spreadsheetml/2006/main" count="175" uniqueCount="42">
  <si>
    <t>ÉCHÉANCE</t>
  </si>
  <si>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</si>
  <si>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</si>
  <si>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</si>
  <si>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</si>
  <si>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</si>
  <si>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</si>
  <si>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</si>
  <si>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</si>
  <si>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test 1 </t>
  </si>
  <si>
    <t>test 2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</si>
  <si>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</si>
  <si>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</si>
  <si>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</si>
  <si>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</si>
  <si>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</si>
  <si>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</si>
  <si>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</si>
  <si>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</si>
  <si>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</si>
  <si>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</si>
  <si>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</si>
  <si>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</si>
  <si>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</si>
  <si>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</si>
  <si>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</si>
  <si>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test 3</t>
  </si>
  <si>
    <t>test 4</t>
  </si>
  <si>
    <t>test 5</t>
  </si>
  <si>
    <t>test 6</t>
  </si>
  <si>
    <t>test 7</t>
  </si>
  <si>
    <t>test 8</t>
  </si>
  <si>
    <t>SEMAINE</t>
  </si>
  <si>
    <t>Paul</t>
  </si>
  <si>
    <t>Jacques</t>
  </si>
  <si>
    <t>Margo</t>
  </si>
  <si>
    <t>Julien</t>
  </si>
  <si>
    <t>Dororthée</t>
  </si>
  <si>
    <t>Mylène</t>
  </si>
  <si>
    <t>Angèle</t>
  </si>
  <si>
    <t>TÂCHE</t>
  </si>
  <si>
    <t>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</si>
</sst>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6" formatCode="ddd\ dd/mm/yyyy"/>
  </numFmts>
  <fonts count="26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8"/>
      <color theme="0" tint="-4.9989318521683403E-2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0"/>
      <color theme="1" tint="0.1499069185460982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1"/>
      <color theme="0"/>
      <name val="Cambria"/>
      <family val="1"/>
      <scheme val="minor"/>
    </font>
    <font>
      <sz val="14"/>
      <color theme="0"/>
      <name val="Cambria"/>
      <family val="1"/>
      <scheme val="minor"/>
    </font>
    <font>
      <b/>
      <sz val="10"/>
      <color theme="1"/>
      <name val="Cambria"/>
      <family val="1"/>
      <scheme val="minor"/>
    </font>
    <font>
      <sz val="10"/>
      <color theme="1" tint="0.14993743705557422"/>
      <name val="Cambria"/>
      <scheme val="minor"/>
    </font>
    <font>
      <b/>
      <sz val="16"/>
      <color theme="0"/>
      <name val="Cambri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/>
      <diagonal/>
    </border>
    <border>
      <left style="thin">
        <color theme="5"/>
      </left>
      <right style="thin">
        <color theme="5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0" xfId="0" applyNumberFormat="1" applyAlignment="1">
      <alignment horizontal="right" vertical="center" indent="1"/>
    </xf>
    <xf numFmtId="0" fontId="11" fillId="0" borderId="0" xfId="0" applyFont="1" applyProtection="1">
      <alignment vertical="center"/>
      <protection locked="0"/>
    </xf>
    <xf numFmtId="0" fontId="12" fillId="5" borderId="2" xfId="0" applyFont="1" applyFill="1" applyBorder="1" applyAlignment="1">
      <alignment horizontal="left" vertical="center" indent="4"/>
    </xf>
    <xf numFmtId="0" fontId="13" fillId="0" borderId="8" xfId="0" applyFont="1" applyFill="1" applyBorder="1" applyAlignment="1">
      <alignment horizontal="left" vertical="center" indent="1"/>
    </xf>
    <xf numFmtId="0" fontId="14" fillId="2" borderId="8" xfId="0" applyFont="1" applyFill="1" applyBorder="1" applyAlignment="1">
      <alignment horizontal="left" vertical="center" indent="1"/>
    </xf>
    <xf numFmtId="0" fontId="15" fillId="6" borderId="0" xfId="0" applyFont="1" applyFill="1" applyBorder="1" applyAlignment="1">
      <alignment horizontal="center"/>
    </xf>
    <xf numFmtId="0" fontId="16" fillId="6" borderId="0" xfId="0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16" fontId="0" fillId="0" borderId="0" xfId="0" applyNumberFormat="1">
      <alignment vertical="center"/>
    </xf>
    <xf numFmtId="166" fontId="23" fillId="0" borderId="0" xfId="0" applyNumberFormat="1" applyFont="1" applyBorder="1" applyAlignment="1">
      <alignment horizontal="center"/>
    </xf>
    <xf numFmtId="0" fontId="0" fillId="8" borderId="0" xfId="0" applyFill="1">
      <alignment vertical="center"/>
    </xf>
    <xf numFmtId="0" fontId="13" fillId="8" borderId="8" xfId="0" applyFont="1" applyFill="1" applyBorder="1" applyAlignment="1">
      <alignment horizontal="left" vertical="center" indent="1"/>
    </xf>
    <xf numFmtId="0" fontId="24" fillId="8" borderId="16" xfId="0" applyFont="1" applyFill="1" applyBorder="1" applyAlignment="1">
      <alignment horizontal="left" vertical="center" indent="1"/>
    </xf>
    <xf numFmtId="0" fontId="25" fillId="7" borderId="17" xfId="0" applyFont="1" applyFill="1" applyBorder="1" applyAlignment="1" applyProtection="1">
      <alignment horizontal="center" vertical="center"/>
      <protection locked="0"/>
    </xf>
    <xf numFmtId="0" fontId="19" fillId="0" borderId="0" xfId="0" applyNumberFormat="1" applyFont="1" applyBorder="1" applyAlignment="1" applyProtection="1">
      <alignment horizontal="right" vertical="center" textRotation="90"/>
    </xf>
    <xf numFmtId="0" fontId="0" fillId="0" borderId="0" xfId="0" applyProtection="1">
      <alignment vertical="center"/>
    </xf>
    <xf numFmtId="0" fontId="20" fillId="0" borderId="0" xfId="0" applyNumberFormat="1" applyFont="1" applyBorder="1" applyAlignment="1" applyProtection="1">
      <alignment horizontal="right" vertical="center" textRotation="90"/>
    </xf>
    <xf numFmtId="0" fontId="10" fillId="0" borderId="0" xfId="0" applyFont="1" applyProtection="1">
      <alignment vertical="center"/>
    </xf>
    <xf numFmtId="0" fontId="4" fillId="4" borderId="2" xfId="1" applyFont="1" applyFill="1" applyBorder="1" applyAlignment="1" applyProtection="1">
      <alignment horizontal="left" vertical="center" indent="1"/>
    </xf>
    <xf numFmtId="0" fontId="4" fillId="4" borderId="3" xfId="1" applyFont="1" applyFill="1" applyBorder="1" applyAlignment="1" applyProtection="1">
      <alignment horizontal="left" vertical="center" indent="1"/>
    </xf>
    <xf numFmtId="0" fontId="4" fillId="4" borderId="4" xfId="1" applyFont="1" applyFill="1" applyBorder="1" applyAlignment="1" applyProtection="1">
      <alignment horizontal="left" vertical="center" indent="1"/>
    </xf>
    <xf numFmtId="0" fontId="4" fillId="4" borderId="5" xfId="1" applyFont="1" applyFill="1" applyBorder="1" applyAlignment="1" applyProtection="1">
      <alignment horizontal="left" vertical="center" indent="1"/>
    </xf>
    <xf numFmtId="0" fontId="22" fillId="4" borderId="13" xfId="1" applyNumberFormat="1" applyFont="1" applyFill="1" applyBorder="1" applyAlignment="1" applyProtection="1">
      <alignment horizontal="center" vertical="center" textRotation="90"/>
    </xf>
    <xf numFmtId="0" fontId="0" fillId="0" borderId="0" xfId="0" applyFont="1" applyFill="1" applyProtection="1">
      <alignment vertical="center"/>
    </xf>
    <xf numFmtId="0" fontId="0" fillId="0" borderId="10" xfId="0" applyFont="1" applyBorder="1" applyProtection="1">
      <alignment vertical="center"/>
    </xf>
    <xf numFmtId="0" fontId="0" fillId="0" borderId="0" xfId="0" applyFont="1" applyProtection="1">
      <alignment vertical="center"/>
    </xf>
    <xf numFmtId="164" fontId="5" fillId="2" borderId="9" xfId="0" applyNumberFormat="1" applyFont="1" applyFill="1" applyBorder="1" applyProtection="1">
      <alignment vertical="center"/>
    </xf>
    <xf numFmtId="164" fontId="5" fillId="2" borderId="6" xfId="0" applyNumberFormat="1" applyFont="1" applyFill="1" applyBorder="1" applyProtection="1">
      <alignment vertical="center"/>
    </xf>
    <xf numFmtId="0" fontId="18" fillId="2" borderId="10" xfId="2" applyFont="1" applyFill="1" applyBorder="1" applyAlignment="1" applyProtection="1">
      <alignment horizontal="center" vertical="center"/>
    </xf>
    <xf numFmtId="0" fontId="18" fillId="2" borderId="7" xfId="2" applyFont="1" applyFill="1" applyBorder="1" applyAlignment="1" applyProtection="1">
      <alignment horizontal="center" vertical="center"/>
    </xf>
    <xf numFmtId="0" fontId="21" fillId="4" borderId="14" xfId="1" applyNumberFormat="1" applyFont="1" applyFill="1" applyBorder="1" applyAlignment="1" applyProtection="1">
      <alignment horizontal="center" vertical="top" textRotation="90"/>
    </xf>
    <xf numFmtId="0" fontId="21" fillId="4" borderId="15" xfId="1" applyNumberFormat="1" applyFont="1" applyFill="1" applyBorder="1" applyAlignment="1" applyProtection="1">
      <alignment horizontal="center" vertical="top" textRotation="90"/>
    </xf>
    <xf numFmtId="0" fontId="3" fillId="4" borderId="11" xfId="0" applyFont="1" applyFill="1" applyBorder="1" applyAlignment="1" applyProtection="1">
      <alignment horizontal="left" vertical="center" indent="6"/>
    </xf>
    <xf numFmtId="0" fontId="3" fillId="4" borderId="12" xfId="0" applyFont="1" applyFill="1" applyBorder="1" applyAlignment="1" applyProtection="1">
      <alignment horizontal="left" vertical="center" indent="6"/>
    </xf>
    <xf numFmtId="0" fontId="19" fillId="0" borderId="18" xfId="0" applyNumberFormat="1" applyFont="1" applyBorder="1" applyAlignment="1" applyProtection="1">
      <alignment horizontal="right" vertical="center" textRotation="90"/>
    </xf>
    <xf numFmtId="0" fontId="0" fillId="0" borderId="18" xfId="0" applyBorder="1" applyProtection="1">
      <alignment vertical="center"/>
    </xf>
    <xf numFmtId="0" fontId="20" fillId="0" borderId="18" xfId="0" applyNumberFormat="1" applyFont="1" applyBorder="1" applyAlignment="1" applyProtection="1">
      <alignment horizontal="right" vertical="center" textRotation="90"/>
    </xf>
    <xf numFmtId="0" fontId="25" fillId="7" borderId="18" xfId="0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 applyProtection="1">
      <alignment vertical="center"/>
      <protection locked="0"/>
    </xf>
    <xf numFmtId="0" fontId="10" fillId="0" borderId="18" xfId="0" applyFont="1" applyBorder="1" applyProtection="1">
      <alignment vertical="center"/>
    </xf>
    <xf numFmtId="0" fontId="3" fillId="4" borderId="18" xfId="0" applyFont="1" applyFill="1" applyBorder="1" applyAlignment="1" applyProtection="1">
      <alignment horizontal="left" vertical="center" indent="6"/>
    </xf>
    <xf numFmtId="0" fontId="4" fillId="4" borderId="18" xfId="1" applyFont="1" applyFill="1" applyBorder="1" applyAlignment="1" applyProtection="1">
      <alignment horizontal="left" vertical="center" indent="1"/>
    </xf>
    <xf numFmtId="0" fontId="22" fillId="4" borderId="18" xfId="1" applyNumberFormat="1" applyFont="1" applyFill="1" applyBorder="1" applyAlignment="1" applyProtection="1">
      <alignment horizontal="center" vertical="center" textRotation="90"/>
    </xf>
    <xf numFmtId="0" fontId="21" fillId="4" borderId="18" xfId="1" applyNumberFormat="1" applyFont="1" applyFill="1" applyBorder="1" applyAlignment="1" applyProtection="1">
      <alignment horizontal="center" vertical="top" textRotation="90"/>
    </xf>
    <xf numFmtId="0" fontId="0" fillId="0" borderId="18" xfId="0" applyFont="1" applyFill="1" applyBorder="1" applyProtection="1">
      <alignment vertical="center"/>
    </xf>
    <xf numFmtId="0" fontId="0" fillId="0" borderId="18" xfId="0" applyFont="1" applyBorder="1" applyProtection="1">
      <alignment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alignment horizontal="left" vertical="center" textRotation="0" wrapText="0" indent="1" justifyLastLine="0" shrinkToFit="0" readingOrder="0"/>
    </dxf>
    <dxf>
      <numFmt numFmtId="167" formatCode="mm/dd/yyyy"/>
      <alignment horizontal="righ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3743705557422"/>
        <name val="Cambria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dashed">
          <color theme="0" tint="-0.24994659260841701"/>
        </right>
        <top style="dashed">
          <color theme="0" tint="-0.24994659260841701"/>
        </top>
        <bottom style="dashed">
          <color theme="0" tint="-0.24994659260841701"/>
        </bottom>
      </border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3743705557422"/>
        <name val="Cambria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6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3000" min="1904" page="10" val="2019"/>
</file>

<file path=xl/ctrlProps/ctrlProp2.xml><?xml version="1.0" encoding="utf-8"?>
<formControlPr xmlns="http://schemas.microsoft.com/office/spreadsheetml/2009/9/main" objectType="Spin" dx="16" fmlaLink="$E$2" max="12" min="1" page="10" val="5"/>
</file>

<file path=xl/ctrlProps/ctrlProp3.xml><?xml version="1.0" encoding="utf-8"?>
<formControlPr xmlns="http://schemas.microsoft.com/office/spreadsheetml/2009/9/main" objectType="Spin" dx="16" fmlaLink="$C$2" max="3000" min="1904" page="10" val="2019"/>
</file>

<file path=xl/ctrlProps/ctrlProp4.xml><?xml version="1.0" encoding="utf-8"?>
<formControlPr xmlns="http://schemas.microsoft.com/office/spreadsheetml/2009/9/main" objectType="Spin" dx="16" fmlaLink="$E$2" max="12" min="1" page="10" val="5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</xdr:row>
      <xdr:rowOff>66675</xdr:rowOff>
    </xdr:from>
    <xdr:to>
      <xdr:col>1</xdr:col>
      <xdr:colOff>342900</xdr:colOff>
      <xdr:row>2</xdr:row>
      <xdr:rowOff>0</xdr:rowOff>
    </xdr:to>
    <xdr:grpSp>
      <xdr:nvGrpSpPr>
        <xdr:cNvPr id="2" name="Icône Devoir" descr="&quot;&quot;" title="Icône Crayon"/>
        <xdr:cNvGrpSpPr>
          <a:grpSpLocks noChangeAspect="1"/>
        </xdr:cNvGrpSpPr>
      </xdr:nvGrpSpPr>
      <xdr:grpSpPr bwMode="auto">
        <a:xfrm>
          <a:off x="403225" y="225425"/>
          <a:ext cx="257175" cy="123825"/>
          <a:chOff x="29" y="100"/>
          <a:chExt cx="27" cy="31"/>
        </a:xfrm>
      </xdr:grpSpPr>
      <xdr:sp macro="" textlink="">
        <xdr:nvSpPr>
          <xdr:cNvPr id="3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66675</xdr:rowOff>
    </xdr:from>
    <xdr:to>
      <xdr:col>2</xdr:col>
      <xdr:colOff>342900</xdr:colOff>
      <xdr:row>1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3971925" y="18097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</xdr:col>
      <xdr:colOff>85725</xdr:colOff>
      <xdr:row>1</xdr:row>
      <xdr:rowOff>66675</xdr:rowOff>
    </xdr:from>
    <xdr:to>
      <xdr:col>1</xdr:col>
      <xdr:colOff>342900</xdr:colOff>
      <xdr:row>1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244475" y="18097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1</xdr:row>
      <xdr:rowOff>66675</xdr:rowOff>
    </xdr:from>
    <xdr:to>
      <xdr:col>3</xdr:col>
      <xdr:colOff>342900</xdr:colOff>
      <xdr:row>1</xdr:row>
      <xdr:rowOff>361950</xdr:rowOff>
    </xdr:to>
    <xdr:grpSp>
      <xdr:nvGrpSpPr>
        <xdr:cNvPr id="28" name="Icône Devoir" descr="&quot;&quot;" title="Icône Crayon"/>
        <xdr:cNvGrpSpPr>
          <a:grpSpLocks noChangeAspect="1"/>
        </xdr:cNvGrpSpPr>
      </xdr:nvGrpSpPr>
      <xdr:grpSpPr bwMode="auto">
        <a:xfrm>
          <a:off x="5540375" y="180975"/>
          <a:ext cx="257175" cy="295275"/>
          <a:chOff x="29" y="100"/>
          <a:chExt cx="27" cy="31"/>
        </a:xfrm>
      </xdr:grpSpPr>
      <xdr:sp macro="" textlink="">
        <xdr:nvSpPr>
          <xdr:cNvPr id="35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7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8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9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6145" name="Compteur Année" descr="Bouton Compteur. Modifie l’année civile dans la cellule C2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6146" name="Compteur Mois" descr="Bouton Compteur. Modifie le mois civil dans la cellule E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4</xdr:row>
      <xdr:rowOff>0</xdr:rowOff>
    </xdr:to>
    <xdr:grpSp>
      <xdr:nvGrpSpPr>
        <xdr:cNvPr id="4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688975"/>
          <a:ext cx="342900" cy="382588"/>
          <a:chOff x="26" y="86"/>
          <a:chExt cx="36" cy="39"/>
        </a:xfrm>
      </xdr:grpSpPr>
      <xdr:sp macro="" textlink="">
        <xdr:nvSpPr>
          <xdr:cNvPr id="5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704850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2" name="JFP" displayName="JFP" ref="B1:C118" totalsRowShown="0" headerRowDxfId="18">
  <autoFilter ref="B1:C118"/>
  <tableColumns count="2">
    <tableColumn id="1" name="DATE_JFP" dataDxfId="17"/>
    <tableColumn id="2" name="JF_Ponts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Acteur" displayName="Acteur" ref="B2:B9" totalsRowShown="0" headerRowDxfId="15" dataDxfId="13" headerRowBorderDxfId="14" tableBorderDxfId="12">
  <autoFilter ref="B2:B9"/>
  <tableColumns count="1">
    <tableColumn id="1" name="ACTEUR" dataDxfId="1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" name="Taches" displayName="Taches" ref="B2:D10" totalsRowShown="0" headerRowDxfId="10">
  <autoFilter ref="B2:D10"/>
  <tableColumns count="3">
    <tableColumn id="2" name="TÂCHE" dataDxfId="9"/>
    <tableColumn id="1" name="ÉCHÉANCE" dataDxfId="8"/>
    <tableColumn id="3" name="ACTEUR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C118"/>
  <sheetViews>
    <sheetView showZeros="0" workbookViewId="0">
      <selection activeCell="B117" sqref="B117"/>
    </sheetView>
  </sheetViews>
  <sheetFormatPr baseColWidth="10" defaultColWidth="18.6328125" defaultRowHeight="12.5" x14ac:dyDescent="0.25"/>
  <sheetData>
    <row r="1" spans="1:3" x14ac:dyDescent="0.25">
      <c r="B1" s="9" t="s">
        <v>24</v>
      </c>
      <c r="C1" s="9" t="s">
        <v>25</v>
      </c>
    </row>
    <row r="2" spans="1:3" x14ac:dyDescent="0.25">
      <c r="A2" s="8">
        <v>2019</v>
      </c>
      <c r="B2" s="13">
        <f>DATE(A2,1,1)</f>
        <v>43466</v>
      </c>
      <c r="C2" s="10" t="s">
        <v>12</v>
      </c>
    </row>
    <row r="3" spans="1:3" x14ac:dyDescent="0.25">
      <c r="A3" s="10"/>
      <c r="B3" s="11">
        <f>IF(WEEKDAY(B2,2)=4,B2+1,0)</f>
        <v>0</v>
      </c>
      <c r="C3" s="10" t="s">
        <v>11</v>
      </c>
    </row>
    <row r="4" spans="1:3" x14ac:dyDescent="0.25">
      <c r="A4" s="10"/>
      <c r="B4" s="13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43576</v>
      </c>
      <c r="C4" s="10" t="s">
        <v>13</v>
      </c>
    </row>
    <row r="5" spans="1:3" x14ac:dyDescent="0.25">
      <c r="A5" s="10"/>
      <c r="B5" s="13">
        <f>B4+1</f>
        <v>43577</v>
      </c>
      <c r="C5" s="10" t="s">
        <v>14</v>
      </c>
    </row>
    <row r="6" spans="1:3" x14ac:dyDescent="0.25">
      <c r="A6" s="10"/>
      <c r="B6" s="11">
        <f>IF(WEEKDAY(B7,2)=2,B7-1,0)</f>
        <v>0</v>
      </c>
      <c r="C6" s="10" t="s">
        <v>11</v>
      </c>
    </row>
    <row r="7" spans="1:3" x14ac:dyDescent="0.25">
      <c r="A7" s="10"/>
      <c r="B7" s="13">
        <f>DATE(A2,5,1)</f>
        <v>43586</v>
      </c>
      <c r="C7" s="10" t="s">
        <v>15</v>
      </c>
    </row>
    <row r="8" spans="1:3" x14ac:dyDescent="0.25">
      <c r="A8" s="10"/>
      <c r="B8" s="11">
        <f>IF(WEEKDAY(B7,2)=4,B7+1,0)</f>
        <v>0</v>
      </c>
      <c r="C8" s="10" t="s">
        <v>11</v>
      </c>
    </row>
    <row r="9" spans="1:3" x14ac:dyDescent="0.25">
      <c r="A9" s="10"/>
      <c r="B9" s="11">
        <f>IF(WEEKDAY(B10,2)=2,B10-1,0)</f>
        <v>0</v>
      </c>
      <c r="C9" s="10" t="s">
        <v>11</v>
      </c>
    </row>
    <row r="10" spans="1:3" x14ac:dyDescent="0.25">
      <c r="A10" s="10"/>
      <c r="B10" s="13">
        <f>DATE(A2,5,8)</f>
        <v>43593</v>
      </c>
      <c r="C10" s="10" t="s">
        <v>16</v>
      </c>
    </row>
    <row r="11" spans="1:3" x14ac:dyDescent="0.25">
      <c r="A11" s="10"/>
      <c r="B11" s="11">
        <f>IF(WEEKDAY(B10,2)=4,B10+1,0)</f>
        <v>0</v>
      </c>
      <c r="C11" s="10" t="s">
        <v>11</v>
      </c>
    </row>
    <row r="12" spans="1:3" x14ac:dyDescent="0.25">
      <c r="A12" s="10"/>
      <c r="B12" s="13">
        <f>B4+39</f>
        <v>43615</v>
      </c>
      <c r="C12" s="10" t="s">
        <v>17</v>
      </c>
    </row>
    <row r="13" spans="1:3" x14ac:dyDescent="0.25">
      <c r="A13" s="10"/>
      <c r="B13" s="11">
        <f>IF(WEEKDAY(B12,2)=4,B12+1,0)</f>
        <v>43616</v>
      </c>
      <c r="C13" s="10" t="s">
        <v>11</v>
      </c>
    </row>
    <row r="14" spans="1:3" x14ac:dyDescent="0.25">
      <c r="A14" s="10"/>
      <c r="B14" s="13">
        <f>B4+50</f>
        <v>43626</v>
      </c>
      <c r="C14" s="10" t="s">
        <v>18</v>
      </c>
    </row>
    <row r="15" spans="1:3" x14ac:dyDescent="0.25">
      <c r="A15" s="10"/>
      <c r="B15" s="11">
        <f>IF(WEEKDAY(B16,2)=2,B16-1,0)</f>
        <v>0</v>
      </c>
      <c r="C15" s="10" t="s">
        <v>11</v>
      </c>
    </row>
    <row r="16" spans="1:3" x14ac:dyDescent="0.25">
      <c r="A16" s="10"/>
      <c r="B16" s="13">
        <f>DATE(A2,7,14)</f>
        <v>43660</v>
      </c>
      <c r="C16" s="10" t="s">
        <v>19</v>
      </c>
    </row>
    <row r="17" spans="1:3" x14ac:dyDescent="0.25">
      <c r="A17" s="10"/>
      <c r="B17" s="11">
        <f>IF(WEEKDAY(B16,2)=4,B16+1,0)</f>
        <v>0</v>
      </c>
      <c r="C17" s="10" t="s">
        <v>11</v>
      </c>
    </row>
    <row r="18" spans="1:3" x14ac:dyDescent="0.25">
      <c r="A18" s="10"/>
      <c r="B18" s="11">
        <f>IF(WEEKDAY(B19,2)=2,B19-1,0)</f>
        <v>0</v>
      </c>
      <c r="C18" s="10" t="s">
        <v>11</v>
      </c>
    </row>
    <row r="19" spans="1:3" x14ac:dyDescent="0.25">
      <c r="A19" s="10"/>
      <c r="B19" s="13">
        <f>DATE(A2,8,15)</f>
        <v>43692</v>
      </c>
      <c r="C19" s="10" t="s">
        <v>20</v>
      </c>
    </row>
    <row r="20" spans="1:3" x14ac:dyDescent="0.25">
      <c r="A20" s="10"/>
      <c r="B20" s="11">
        <f>IF(WEEKDAY(B19,2)=4,B19+1,0)</f>
        <v>43693</v>
      </c>
      <c r="C20" s="10" t="s">
        <v>11</v>
      </c>
    </row>
    <row r="21" spans="1:3" x14ac:dyDescent="0.25">
      <c r="A21" s="10"/>
      <c r="B21" s="11">
        <f>IF(WEEKDAY(B22,2)=2,B22-1,0)</f>
        <v>0</v>
      </c>
      <c r="C21" s="10" t="s">
        <v>11</v>
      </c>
    </row>
    <row r="22" spans="1:3" x14ac:dyDescent="0.25">
      <c r="A22" s="10"/>
      <c r="B22" s="13">
        <f>DATE(A2,11,1)</f>
        <v>43770</v>
      </c>
      <c r="C22" s="10" t="s">
        <v>21</v>
      </c>
    </row>
    <row r="23" spans="1:3" x14ac:dyDescent="0.25">
      <c r="A23" s="10"/>
      <c r="B23" s="11">
        <f>IF(WEEKDAY(B22,2)=4,B22+1,0)</f>
        <v>0</v>
      </c>
      <c r="C23" s="10" t="s">
        <v>11</v>
      </c>
    </row>
    <row r="24" spans="1:3" x14ac:dyDescent="0.25">
      <c r="A24" s="10"/>
      <c r="B24" s="11">
        <f>IF(WEEKDAY(B25,2)=2,B25-1,0)</f>
        <v>0</v>
      </c>
      <c r="C24" s="10" t="s">
        <v>11</v>
      </c>
    </row>
    <row r="25" spans="1:3" x14ac:dyDescent="0.25">
      <c r="A25" s="10"/>
      <c r="B25" s="13">
        <f>DATE(A2,11,11)</f>
        <v>43780</v>
      </c>
      <c r="C25" s="10" t="s">
        <v>22</v>
      </c>
    </row>
    <row r="26" spans="1:3" x14ac:dyDescent="0.25">
      <c r="A26" s="10"/>
      <c r="B26" s="11">
        <f>IF(WEEKDAY(B25,2)=4,B25+1,0)</f>
        <v>0</v>
      </c>
      <c r="C26" s="10" t="s">
        <v>11</v>
      </c>
    </row>
    <row r="27" spans="1:3" x14ac:dyDescent="0.25">
      <c r="A27" s="10"/>
      <c r="B27" s="11">
        <f>IF(WEEKDAY(B28,2)=2,B28-1,0)</f>
        <v>0</v>
      </c>
      <c r="C27" s="10" t="s">
        <v>11</v>
      </c>
    </row>
    <row r="28" spans="1:3" x14ac:dyDescent="0.25">
      <c r="A28" s="10"/>
      <c r="B28" s="13">
        <f>DATE(A2,12,25)</f>
        <v>43824</v>
      </c>
      <c r="C28" s="10" t="s">
        <v>23</v>
      </c>
    </row>
    <row r="29" spans="1:3" x14ac:dyDescent="0.25">
      <c r="A29" s="10"/>
      <c r="B29" s="11">
        <f>IF(WEEKDAY(B28,2)=4,B28+1,0)</f>
        <v>0</v>
      </c>
      <c r="C29" s="10" t="s">
        <v>11</v>
      </c>
    </row>
    <row r="30" spans="1:3" x14ac:dyDescent="0.25">
      <c r="B30" s="11">
        <f>IF(WEEKDAY(B31,2)=2,B31-1,0)</f>
        <v>0</v>
      </c>
      <c r="C30" s="10" t="s">
        <v>11</v>
      </c>
    </row>
    <row r="31" spans="1:3" x14ac:dyDescent="0.25">
      <c r="A31" s="8">
        <f>A2+1</f>
        <v>2020</v>
      </c>
      <c r="B31" s="13">
        <f>DATE(A31,1,1)</f>
        <v>43831</v>
      </c>
      <c r="C31" s="10" t="s">
        <v>12</v>
      </c>
    </row>
    <row r="32" spans="1:3" x14ac:dyDescent="0.25">
      <c r="A32" s="10"/>
      <c r="B32" s="11">
        <f>IF(WEEKDAY(B31,2)=4,B31+1,0)</f>
        <v>0</v>
      </c>
      <c r="C32" s="10" t="s">
        <v>11</v>
      </c>
    </row>
    <row r="33" spans="1:3" x14ac:dyDescent="0.25">
      <c r="A33" s="10"/>
      <c r="B33" s="13">
        <f>DATE(A31,IF((25-MOD((11*MOD(A31-1900,19)+4-INT((7*MOD(A31-1900,19)+1)/19)),29)-MOD(A31-1900+INT((A31-1900)/4)+31-MOD((11*MOD(A31-1900,19)+4-INT((7*MOD(A31-1900,19)+1)/19)),29),7))&gt;0,4,3),IF((25-MOD((11*MOD(A31-1900,19)+4-INT((7*MOD(A31-1900,19)+1)/19)),29)-MOD(A31-1900+INT((A31-1900)/4)+31-MOD((11*MOD(A31-1900,19)+4-INT((7*MOD(A31-1900,19)+1)/19)),29),7))&gt;0,(25-MOD((11*MOD(A31-1900,19)+4-INT((7*MOD(A31-1900,19)+1)/19)),29)-MOD(A31-1900+INT((A31-1900)/4)+31-MOD((11*MOD(A31-1900,19)+4-INT((7*MOD(A31-1900,19)+1)/19)),29),7)),31+(25-MOD((11*MOD(A31-1900,19)+4-INT((7*MOD(A31-1900,19)+1)/19)),29)-MOD(A31-1900+INT((A31-1900)/4)+31-MOD((11*MOD(A31-1900,19)+4-INT((7*MOD(A31-1900,19)+1)/19)),29),7))))</f>
        <v>43933</v>
      </c>
      <c r="C33" s="10" t="s">
        <v>13</v>
      </c>
    </row>
    <row r="34" spans="1:3" x14ac:dyDescent="0.25">
      <c r="A34" s="10"/>
      <c r="B34" s="13">
        <f>B33+1</f>
        <v>43934</v>
      </c>
      <c r="C34" s="10" t="s">
        <v>14</v>
      </c>
    </row>
    <row r="35" spans="1:3" x14ac:dyDescent="0.25">
      <c r="A35" s="10"/>
      <c r="B35" s="11">
        <f>IF(WEEKDAY(B36,2)=2,B36-1,0)</f>
        <v>0</v>
      </c>
      <c r="C35" s="10" t="s">
        <v>11</v>
      </c>
    </row>
    <row r="36" spans="1:3" x14ac:dyDescent="0.25">
      <c r="A36" s="10"/>
      <c r="B36" s="13">
        <f>DATE(A31,5,1)</f>
        <v>43952</v>
      </c>
      <c r="C36" s="10" t="s">
        <v>15</v>
      </c>
    </row>
    <row r="37" spans="1:3" x14ac:dyDescent="0.25">
      <c r="A37" s="10"/>
      <c r="B37" s="11">
        <f>IF(WEEKDAY(B36,2)=4,B36+1,0)</f>
        <v>0</v>
      </c>
      <c r="C37" s="10" t="s">
        <v>11</v>
      </c>
    </row>
    <row r="38" spans="1:3" x14ac:dyDescent="0.25">
      <c r="A38" s="10"/>
      <c r="B38" s="11">
        <f>IF(WEEKDAY(B39,2)=2,B39-1,0)</f>
        <v>0</v>
      </c>
      <c r="C38" s="10" t="s">
        <v>11</v>
      </c>
    </row>
    <row r="39" spans="1:3" x14ac:dyDescent="0.25">
      <c r="A39" s="10"/>
      <c r="B39" s="13">
        <f>DATE(A31,5,8)</f>
        <v>43959</v>
      </c>
      <c r="C39" s="10" t="s">
        <v>16</v>
      </c>
    </row>
    <row r="40" spans="1:3" x14ac:dyDescent="0.25">
      <c r="A40" s="10"/>
      <c r="B40" s="11">
        <f>IF(WEEKDAY(B39,2)=4,B39+1,0)</f>
        <v>0</v>
      </c>
      <c r="C40" s="10" t="s">
        <v>11</v>
      </c>
    </row>
    <row r="41" spans="1:3" x14ac:dyDescent="0.25">
      <c r="A41" s="10"/>
      <c r="B41" s="13">
        <f>B33+39</f>
        <v>43972</v>
      </c>
      <c r="C41" s="10" t="s">
        <v>17</v>
      </c>
    </row>
    <row r="42" spans="1:3" x14ac:dyDescent="0.25">
      <c r="A42" s="10"/>
      <c r="B42" s="11">
        <f>IF(WEEKDAY(B41,2)=4,B41+1,0)</f>
        <v>43973</v>
      </c>
      <c r="C42" s="10" t="s">
        <v>11</v>
      </c>
    </row>
    <row r="43" spans="1:3" x14ac:dyDescent="0.25">
      <c r="A43" s="10"/>
      <c r="B43" s="13">
        <f>B33+50</f>
        <v>43983</v>
      </c>
      <c r="C43" s="10" t="s">
        <v>18</v>
      </c>
    </row>
    <row r="44" spans="1:3" x14ac:dyDescent="0.25">
      <c r="A44" s="10"/>
      <c r="B44" s="11">
        <f>IF(WEEKDAY(B45,2)=2,B45-1,0)</f>
        <v>44025</v>
      </c>
      <c r="C44" s="10" t="s">
        <v>11</v>
      </c>
    </row>
    <row r="45" spans="1:3" x14ac:dyDescent="0.25">
      <c r="A45" s="10"/>
      <c r="B45" s="13">
        <f>DATE(A31,7,14)</f>
        <v>44026</v>
      </c>
      <c r="C45" s="10" t="s">
        <v>19</v>
      </c>
    </row>
    <row r="46" spans="1:3" x14ac:dyDescent="0.25">
      <c r="A46" s="10"/>
      <c r="B46" s="11">
        <f>IF(WEEKDAY(B45,2)=4,B45+1,0)</f>
        <v>0</v>
      </c>
      <c r="C46" s="10" t="s">
        <v>11</v>
      </c>
    </row>
    <row r="47" spans="1:3" x14ac:dyDescent="0.25">
      <c r="A47" s="10"/>
      <c r="B47" s="11">
        <f>IF(WEEKDAY(B48,2)=2,B48-1,0)</f>
        <v>0</v>
      </c>
      <c r="C47" s="10" t="s">
        <v>11</v>
      </c>
    </row>
    <row r="48" spans="1:3" x14ac:dyDescent="0.25">
      <c r="A48" s="10"/>
      <c r="B48" s="13">
        <f>DATE(A31,8,15)</f>
        <v>44058</v>
      </c>
      <c r="C48" s="10" t="s">
        <v>20</v>
      </c>
    </row>
    <row r="49" spans="1:3" x14ac:dyDescent="0.25">
      <c r="A49" s="10"/>
      <c r="B49" s="11">
        <f>IF(WEEKDAY(B48,2)=4,B48+1,0)</f>
        <v>0</v>
      </c>
      <c r="C49" s="10" t="s">
        <v>11</v>
      </c>
    </row>
    <row r="50" spans="1:3" x14ac:dyDescent="0.25">
      <c r="A50" s="10"/>
      <c r="B50" s="11">
        <f>IF(WEEKDAY(B51,2)=2,B51-1,0)</f>
        <v>0</v>
      </c>
      <c r="C50" s="10" t="s">
        <v>11</v>
      </c>
    </row>
    <row r="51" spans="1:3" x14ac:dyDescent="0.25">
      <c r="A51" s="10"/>
      <c r="B51" s="13">
        <f>DATE(A31,11,1)</f>
        <v>44136</v>
      </c>
      <c r="C51" s="10" t="s">
        <v>21</v>
      </c>
    </row>
    <row r="52" spans="1:3" x14ac:dyDescent="0.25">
      <c r="A52" s="10"/>
      <c r="B52" s="11">
        <f>IF(WEEKDAY(B51,2)=4,B51+1,0)</f>
        <v>0</v>
      </c>
      <c r="C52" s="10" t="s">
        <v>11</v>
      </c>
    </row>
    <row r="53" spans="1:3" x14ac:dyDescent="0.25">
      <c r="A53" s="10"/>
      <c r="B53" s="11">
        <f>IF(WEEKDAY(B54,2)=2,B54-1,0)</f>
        <v>0</v>
      </c>
      <c r="C53" s="10" t="s">
        <v>11</v>
      </c>
    </row>
    <row r="54" spans="1:3" x14ac:dyDescent="0.25">
      <c r="A54" s="10"/>
      <c r="B54" s="13">
        <f>DATE(A31,11,11)</f>
        <v>44146</v>
      </c>
      <c r="C54" s="10" t="s">
        <v>22</v>
      </c>
    </row>
    <row r="55" spans="1:3" x14ac:dyDescent="0.25">
      <c r="A55" s="10"/>
      <c r="B55" s="11">
        <f>IF(WEEKDAY(B54,2)=4,B54+1,0)</f>
        <v>0</v>
      </c>
      <c r="C55" s="10" t="s">
        <v>11</v>
      </c>
    </row>
    <row r="56" spans="1:3" x14ac:dyDescent="0.25">
      <c r="A56" s="10"/>
      <c r="B56" s="11">
        <f>IF(WEEKDAY(B57,2)=2,B57-1,0)</f>
        <v>0</v>
      </c>
      <c r="C56" s="10" t="s">
        <v>11</v>
      </c>
    </row>
    <row r="57" spans="1:3" x14ac:dyDescent="0.25">
      <c r="A57" s="10"/>
      <c r="B57" s="13">
        <f>DATE(A31,12,25)</f>
        <v>44190</v>
      </c>
      <c r="C57" s="10" t="s">
        <v>23</v>
      </c>
    </row>
    <row r="58" spans="1:3" x14ac:dyDescent="0.25">
      <c r="A58" s="10"/>
      <c r="B58" s="11">
        <f>IF(WEEKDAY(B57,2)=4,B57+1,0)</f>
        <v>0</v>
      </c>
      <c r="C58" s="10" t="s">
        <v>11</v>
      </c>
    </row>
    <row r="59" spans="1:3" x14ac:dyDescent="0.25">
      <c r="B59" s="11">
        <f>IF(WEEKDAY(B60,2)=2,B60-1,0)</f>
        <v>0</v>
      </c>
      <c r="C59" s="10" t="s">
        <v>11</v>
      </c>
    </row>
    <row r="60" spans="1:3" x14ac:dyDescent="0.25">
      <c r="A60" s="8">
        <f>A31+1</f>
        <v>2021</v>
      </c>
      <c r="B60" s="13">
        <f>DATE(A60,1,1)</f>
        <v>44197</v>
      </c>
      <c r="C60" s="10" t="s">
        <v>12</v>
      </c>
    </row>
    <row r="61" spans="1:3" x14ac:dyDescent="0.25">
      <c r="A61" s="10"/>
      <c r="B61" s="11">
        <f>IF(WEEKDAY(B60,2)=4,B60+1,0)</f>
        <v>0</v>
      </c>
      <c r="C61" s="10" t="s">
        <v>11</v>
      </c>
    </row>
    <row r="62" spans="1:3" x14ac:dyDescent="0.25">
      <c r="A62" s="10"/>
      <c r="B62" s="13">
        <f>DATE(A60,IF((25-MOD((11*MOD(A60-1900,19)+4-INT((7*MOD(A60-1900,19)+1)/19)),29)-MOD(A60-1900+INT((A60-1900)/4)+31-MOD((11*MOD(A60-1900,19)+4-INT((7*MOD(A60-1900,19)+1)/19)),29),7))&gt;0,4,3),IF((25-MOD((11*MOD(A60-1900,19)+4-INT((7*MOD(A60-1900,19)+1)/19)),29)-MOD(A60-1900+INT((A60-1900)/4)+31-MOD((11*MOD(A60-1900,19)+4-INT((7*MOD(A60-1900,19)+1)/19)),29),7))&gt;0,(25-MOD((11*MOD(A60-1900,19)+4-INT((7*MOD(A60-1900,19)+1)/19)),29)-MOD(A60-1900+INT((A60-1900)/4)+31-MOD((11*MOD(A60-1900,19)+4-INT((7*MOD(A60-1900,19)+1)/19)),29),7)),31+(25-MOD((11*MOD(A60-1900,19)+4-INT((7*MOD(A60-1900,19)+1)/19)),29)-MOD(A60-1900+INT((A60-1900)/4)+31-MOD((11*MOD(A60-1900,19)+4-INT((7*MOD(A60-1900,19)+1)/19)),29),7))))</f>
        <v>44290</v>
      </c>
      <c r="C62" s="10" t="s">
        <v>13</v>
      </c>
    </row>
    <row r="63" spans="1:3" x14ac:dyDescent="0.25">
      <c r="A63" s="10"/>
      <c r="B63" s="13">
        <f>B62+1</f>
        <v>44291</v>
      </c>
      <c r="C63" s="10" t="s">
        <v>14</v>
      </c>
    </row>
    <row r="64" spans="1:3" x14ac:dyDescent="0.25">
      <c r="A64" s="10"/>
      <c r="B64" s="11">
        <f>IF(WEEKDAY(B65,2)=2,B65-1,0)</f>
        <v>0</v>
      </c>
      <c r="C64" s="10" t="s">
        <v>11</v>
      </c>
    </row>
    <row r="65" spans="1:3" x14ac:dyDescent="0.25">
      <c r="A65" s="10"/>
      <c r="B65" s="13">
        <f>DATE(A60,5,1)</f>
        <v>44317</v>
      </c>
      <c r="C65" s="10" t="s">
        <v>15</v>
      </c>
    </row>
    <row r="66" spans="1:3" x14ac:dyDescent="0.25">
      <c r="A66" s="10"/>
      <c r="B66" s="11">
        <f>IF(WEEKDAY(B65,2)=4,B65+1,0)</f>
        <v>0</v>
      </c>
      <c r="C66" s="10" t="s">
        <v>11</v>
      </c>
    </row>
    <row r="67" spans="1:3" x14ac:dyDescent="0.25">
      <c r="A67" s="10"/>
      <c r="B67" s="11">
        <f>IF(WEEKDAY(B68,2)=2,B68-1,0)</f>
        <v>0</v>
      </c>
      <c r="C67" s="10" t="s">
        <v>11</v>
      </c>
    </row>
    <row r="68" spans="1:3" x14ac:dyDescent="0.25">
      <c r="A68" s="10"/>
      <c r="B68" s="13">
        <f>DATE(A60,5,8)</f>
        <v>44324</v>
      </c>
      <c r="C68" s="10" t="s">
        <v>16</v>
      </c>
    </row>
    <row r="69" spans="1:3" x14ac:dyDescent="0.25">
      <c r="A69" s="10"/>
      <c r="B69" s="11">
        <f>IF(WEEKDAY(B68,2)=4,B68+1,0)</f>
        <v>0</v>
      </c>
      <c r="C69" s="10" t="s">
        <v>11</v>
      </c>
    </row>
    <row r="70" spans="1:3" x14ac:dyDescent="0.25">
      <c r="A70" s="10"/>
      <c r="B70" s="13">
        <f>B62+39</f>
        <v>44329</v>
      </c>
      <c r="C70" s="10" t="s">
        <v>17</v>
      </c>
    </row>
    <row r="71" spans="1:3" x14ac:dyDescent="0.25">
      <c r="A71" s="10"/>
      <c r="B71" s="11">
        <f>IF(WEEKDAY(B70,2)=4,B70+1,0)</f>
        <v>44330</v>
      </c>
      <c r="C71" s="10" t="s">
        <v>11</v>
      </c>
    </row>
    <row r="72" spans="1:3" x14ac:dyDescent="0.25">
      <c r="A72" s="10"/>
      <c r="B72" s="13">
        <f>B62+50</f>
        <v>44340</v>
      </c>
      <c r="C72" s="10" t="s">
        <v>18</v>
      </c>
    </row>
    <row r="73" spans="1:3" x14ac:dyDescent="0.25">
      <c r="A73" s="10"/>
      <c r="B73" s="11">
        <f>IF(WEEKDAY(B74,2)=2,B74-1,0)</f>
        <v>0</v>
      </c>
      <c r="C73" s="10" t="s">
        <v>11</v>
      </c>
    </row>
    <row r="74" spans="1:3" x14ac:dyDescent="0.25">
      <c r="A74" s="10"/>
      <c r="B74" s="13">
        <f>DATE(A60,7,14)</f>
        <v>44391</v>
      </c>
      <c r="C74" s="10" t="s">
        <v>19</v>
      </c>
    </row>
    <row r="75" spans="1:3" x14ac:dyDescent="0.25">
      <c r="A75" s="10"/>
      <c r="B75" s="11">
        <f>IF(WEEKDAY(B74,2)=4,B74+1,0)</f>
        <v>0</v>
      </c>
      <c r="C75" s="10" t="s">
        <v>11</v>
      </c>
    </row>
    <row r="76" spans="1:3" x14ac:dyDescent="0.25">
      <c r="A76" s="10"/>
      <c r="B76" s="11">
        <f>IF(WEEKDAY(B77,2)=2,B77-1,0)</f>
        <v>0</v>
      </c>
      <c r="C76" s="10" t="s">
        <v>11</v>
      </c>
    </row>
    <row r="77" spans="1:3" x14ac:dyDescent="0.25">
      <c r="A77" s="10"/>
      <c r="B77" s="13">
        <f>DATE(A60,8,15)</f>
        <v>44423</v>
      </c>
      <c r="C77" s="10" t="s">
        <v>20</v>
      </c>
    </row>
    <row r="78" spans="1:3" x14ac:dyDescent="0.25">
      <c r="A78" s="10"/>
      <c r="B78" s="11">
        <f>IF(WEEKDAY(B77,2)=4,B77+1,0)</f>
        <v>0</v>
      </c>
      <c r="C78" s="10" t="s">
        <v>11</v>
      </c>
    </row>
    <row r="79" spans="1:3" x14ac:dyDescent="0.25">
      <c r="A79" s="10"/>
      <c r="B79" s="11">
        <f>IF(WEEKDAY(B80,2)=2,B80-1,0)</f>
        <v>0</v>
      </c>
      <c r="C79" s="10" t="s">
        <v>11</v>
      </c>
    </row>
    <row r="80" spans="1:3" x14ac:dyDescent="0.25">
      <c r="A80" s="10"/>
      <c r="B80" s="13">
        <f>DATE(A60,11,1)</f>
        <v>44501</v>
      </c>
      <c r="C80" s="10" t="s">
        <v>21</v>
      </c>
    </row>
    <row r="81" spans="1:3" x14ac:dyDescent="0.25">
      <c r="A81" s="10"/>
      <c r="B81" s="11">
        <f>IF(WEEKDAY(B80,2)=4,B80+1,0)</f>
        <v>0</v>
      </c>
      <c r="C81" s="10" t="s">
        <v>11</v>
      </c>
    </row>
    <row r="82" spans="1:3" x14ac:dyDescent="0.25">
      <c r="A82" s="10"/>
      <c r="B82" s="11">
        <f>IF(WEEKDAY(B83,2)=2,B83-1,0)</f>
        <v>0</v>
      </c>
      <c r="C82" s="10" t="s">
        <v>11</v>
      </c>
    </row>
    <row r="83" spans="1:3" x14ac:dyDescent="0.25">
      <c r="A83" s="10"/>
      <c r="B83" s="13">
        <f>DATE(A60,11,11)</f>
        <v>44511</v>
      </c>
      <c r="C83" s="10" t="s">
        <v>22</v>
      </c>
    </row>
    <row r="84" spans="1:3" x14ac:dyDescent="0.25">
      <c r="A84" s="10"/>
      <c r="B84" s="11">
        <f>IF(WEEKDAY(B83,2)=4,B83+1,0)</f>
        <v>44512</v>
      </c>
      <c r="C84" s="10" t="s">
        <v>11</v>
      </c>
    </row>
    <row r="85" spans="1:3" x14ac:dyDescent="0.25">
      <c r="A85" s="10"/>
      <c r="B85" s="11">
        <f>IF(WEEKDAY(B86,2)=2,B86-1,0)</f>
        <v>0</v>
      </c>
      <c r="C85" s="10" t="s">
        <v>11</v>
      </c>
    </row>
    <row r="86" spans="1:3" x14ac:dyDescent="0.25">
      <c r="A86" s="10"/>
      <c r="B86" s="13">
        <f>DATE(A60,12,25)</f>
        <v>44555</v>
      </c>
      <c r="C86" s="10" t="s">
        <v>23</v>
      </c>
    </row>
    <row r="87" spans="1:3" x14ac:dyDescent="0.25">
      <c r="A87" s="10"/>
      <c r="B87" s="11">
        <f>IF(WEEKDAY(B86,2)=4,B86+1,0)</f>
        <v>0</v>
      </c>
      <c r="C87" s="10" t="s">
        <v>11</v>
      </c>
    </row>
    <row r="88" spans="1:3" x14ac:dyDescent="0.25">
      <c r="B88" s="11">
        <f>IF(WEEKDAY(B89,2)=2,B89-1,0)</f>
        <v>0</v>
      </c>
      <c r="C88" s="10" t="s">
        <v>11</v>
      </c>
    </row>
    <row r="89" spans="1:3" x14ac:dyDescent="0.25">
      <c r="A89" s="8">
        <f>A60+1</f>
        <v>2022</v>
      </c>
      <c r="B89" s="13">
        <f>DATE(A89,1,1)</f>
        <v>44562</v>
      </c>
      <c r="C89" s="10" t="s">
        <v>12</v>
      </c>
    </row>
    <row r="90" spans="1:3" x14ac:dyDescent="0.25">
      <c r="A90" s="10"/>
      <c r="B90" s="11">
        <f>IF(WEEKDAY(B89,2)=4,B89+1,0)</f>
        <v>0</v>
      </c>
      <c r="C90" s="10" t="s">
        <v>11</v>
      </c>
    </row>
    <row r="91" spans="1:3" x14ac:dyDescent="0.25">
      <c r="A91" s="10"/>
      <c r="B91" s="13">
        <f>DATE(A89,IF((25-MOD((11*MOD(A89-1900,19)+4-INT((7*MOD(A89-1900,19)+1)/19)),29)-MOD(A89-1900+INT((A89-1900)/4)+31-MOD((11*MOD(A89-1900,19)+4-INT((7*MOD(A89-1900,19)+1)/19)),29),7))&gt;0,4,3),IF((25-MOD((11*MOD(A89-1900,19)+4-INT((7*MOD(A89-1900,19)+1)/19)),29)-MOD(A89-1900+INT((A89-1900)/4)+31-MOD((11*MOD(A89-1900,19)+4-INT((7*MOD(A89-1900,19)+1)/19)),29),7))&gt;0,(25-MOD((11*MOD(A89-1900,19)+4-INT((7*MOD(A89-1900,19)+1)/19)),29)-MOD(A89-1900+INT((A89-1900)/4)+31-MOD((11*MOD(A89-1900,19)+4-INT((7*MOD(A89-1900,19)+1)/19)),29),7)),31+(25-MOD((11*MOD(A89-1900,19)+4-INT((7*MOD(A89-1900,19)+1)/19)),29)-MOD(A89-1900+INT((A89-1900)/4)+31-MOD((11*MOD(A89-1900,19)+4-INT((7*MOD(A89-1900,19)+1)/19)),29),7))))</f>
        <v>44668</v>
      </c>
      <c r="C91" s="10" t="s">
        <v>13</v>
      </c>
    </row>
    <row r="92" spans="1:3" x14ac:dyDescent="0.25">
      <c r="A92" s="10"/>
      <c r="B92" s="13">
        <f>B91+1</f>
        <v>44669</v>
      </c>
      <c r="C92" s="10" t="s">
        <v>14</v>
      </c>
    </row>
    <row r="93" spans="1:3" x14ac:dyDescent="0.25">
      <c r="A93" s="10"/>
      <c r="B93" s="11">
        <f>IF(WEEKDAY(B94,2)=2,B94-1,0)</f>
        <v>0</v>
      </c>
      <c r="C93" s="10" t="s">
        <v>11</v>
      </c>
    </row>
    <row r="94" spans="1:3" x14ac:dyDescent="0.25">
      <c r="A94" s="10"/>
      <c r="B94" s="13">
        <f>DATE(A89,5,1)</f>
        <v>44682</v>
      </c>
      <c r="C94" s="10" t="s">
        <v>15</v>
      </c>
    </row>
    <row r="95" spans="1:3" x14ac:dyDescent="0.25">
      <c r="A95" s="10"/>
      <c r="B95" s="11">
        <f>IF(WEEKDAY(B94,2)=4,B94+1,0)</f>
        <v>0</v>
      </c>
      <c r="C95" s="10" t="s">
        <v>11</v>
      </c>
    </row>
    <row r="96" spans="1:3" x14ac:dyDescent="0.25">
      <c r="A96" s="10"/>
      <c r="B96" s="11">
        <f>IF(WEEKDAY(B97,2)=2,B97-1,0)</f>
        <v>0</v>
      </c>
      <c r="C96" s="10" t="s">
        <v>11</v>
      </c>
    </row>
    <row r="97" spans="1:3" x14ac:dyDescent="0.25">
      <c r="A97" s="10"/>
      <c r="B97" s="13">
        <f>DATE(A89,5,8)</f>
        <v>44689</v>
      </c>
      <c r="C97" s="10" t="s">
        <v>16</v>
      </c>
    </row>
    <row r="98" spans="1:3" x14ac:dyDescent="0.25">
      <c r="A98" s="10"/>
      <c r="B98" s="11">
        <f>IF(WEEKDAY(B97,2)=4,B97+1,0)</f>
        <v>0</v>
      </c>
      <c r="C98" s="10" t="s">
        <v>11</v>
      </c>
    </row>
    <row r="99" spans="1:3" x14ac:dyDescent="0.25">
      <c r="A99" s="10"/>
      <c r="B99" s="13">
        <f>B91+39</f>
        <v>44707</v>
      </c>
      <c r="C99" s="10" t="s">
        <v>17</v>
      </c>
    </row>
    <row r="100" spans="1:3" x14ac:dyDescent="0.25">
      <c r="A100" s="10"/>
      <c r="B100" s="11">
        <f>IF(WEEKDAY(B99,2)=4,B99+1,0)</f>
        <v>44708</v>
      </c>
      <c r="C100" s="10" t="s">
        <v>11</v>
      </c>
    </row>
    <row r="101" spans="1:3" x14ac:dyDescent="0.25">
      <c r="A101" s="10"/>
      <c r="B101" s="13">
        <f>B91+50</f>
        <v>44718</v>
      </c>
      <c r="C101" s="10" t="s">
        <v>18</v>
      </c>
    </row>
    <row r="102" spans="1:3" x14ac:dyDescent="0.25">
      <c r="A102" s="10"/>
      <c r="B102" s="11">
        <f>IF(WEEKDAY(B103,2)=2,B103-1,0)</f>
        <v>0</v>
      </c>
      <c r="C102" s="10" t="s">
        <v>11</v>
      </c>
    </row>
    <row r="103" spans="1:3" x14ac:dyDescent="0.25">
      <c r="A103" s="10"/>
      <c r="B103" s="13">
        <f>DATE(A89,7,14)</f>
        <v>44756</v>
      </c>
      <c r="C103" s="10" t="s">
        <v>19</v>
      </c>
    </row>
    <row r="104" spans="1:3" x14ac:dyDescent="0.25">
      <c r="A104" s="10"/>
      <c r="B104" s="11">
        <f>IF(WEEKDAY(B103,2)=4,B103+1,0)</f>
        <v>44757</v>
      </c>
      <c r="C104" s="10" t="s">
        <v>11</v>
      </c>
    </row>
    <row r="105" spans="1:3" x14ac:dyDescent="0.25">
      <c r="A105" s="10"/>
      <c r="B105" s="11">
        <f>IF(WEEKDAY(B106,2)=2,B106-1,0)</f>
        <v>0</v>
      </c>
      <c r="C105" s="10" t="s">
        <v>11</v>
      </c>
    </row>
    <row r="106" spans="1:3" x14ac:dyDescent="0.25">
      <c r="A106" s="10"/>
      <c r="B106" s="13">
        <f>DATE(A89,8,15)</f>
        <v>44788</v>
      </c>
      <c r="C106" s="10" t="s">
        <v>20</v>
      </c>
    </row>
    <row r="107" spans="1:3" x14ac:dyDescent="0.25">
      <c r="A107" s="10"/>
      <c r="B107" s="11">
        <f>IF(WEEKDAY(B106,2)=4,B106+1,0)</f>
        <v>0</v>
      </c>
      <c r="C107" s="10" t="s">
        <v>11</v>
      </c>
    </row>
    <row r="108" spans="1:3" x14ac:dyDescent="0.25">
      <c r="A108" s="10"/>
      <c r="B108" s="11">
        <f>IF(WEEKDAY(B109,2)=2,B109-1,0)</f>
        <v>44865</v>
      </c>
      <c r="C108" s="10" t="s">
        <v>11</v>
      </c>
    </row>
    <row r="109" spans="1:3" x14ac:dyDescent="0.25">
      <c r="A109" s="10"/>
      <c r="B109" s="13">
        <f>DATE(A89,11,1)</f>
        <v>44866</v>
      </c>
      <c r="C109" s="10" t="s">
        <v>21</v>
      </c>
    </row>
    <row r="110" spans="1:3" x14ac:dyDescent="0.25">
      <c r="A110" s="10"/>
      <c r="B110" s="11">
        <f>IF(WEEKDAY(B109,2)=4,B109+1,0)</f>
        <v>0</v>
      </c>
      <c r="C110" s="10" t="s">
        <v>11</v>
      </c>
    </row>
    <row r="111" spans="1:3" x14ac:dyDescent="0.25">
      <c r="A111" s="10"/>
      <c r="B111" s="11">
        <f>IF(WEEKDAY(B112,2)=2,B112-1,0)</f>
        <v>0</v>
      </c>
      <c r="C111" s="10" t="s">
        <v>11</v>
      </c>
    </row>
    <row r="112" spans="1:3" x14ac:dyDescent="0.25">
      <c r="A112" s="10"/>
      <c r="B112" s="13">
        <f>DATE(A89,11,11)</f>
        <v>44876</v>
      </c>
      <c r="C112" s="10" t="s">
        <v>22</v>
      </c>
    </row>
    <row r="113" spans="1:3" x14ac:dyDescent="0.25">
      <c r="A113" s="10"/>
      <c r="B113" s="11">
        <f>IF(WEEKDAY(B112,2)=4,B112+1,0)</f>
        <v>0</v>
      </c>
      <c r="C113" s="10" t="s">
        <v>11</v>
      </c>
    </row>
    <row r="114" spans="1:3" x14ac:dyDescent="0.25">
      <c r="A114" s="10"/>
      <c r="B114" s="11">
        <f>IF(WEEKDAY(B115,2)=2,B115-1,0)</f>
        <v>0</v>
      </c>
      <c r="C114" s="10" t="s">
        <v>11</v>
      </c>
    </row>
    <row r="115" spans="1:3" x14ac:dyDescent="0.25">
      <c r="A115" s="10"/>
      <c r="B115" s="13">
        <f>DATE(A89,12,25)</f>
        <v>44920</v>
      </c>
      <c r="C115" s="10" t="s">
        <v>23</v>
      </c>
    </row>
    <row r="116" spans="1:3" x14ac:dyDescent="0.25">
      <c r="A116" s="10"/>
      <c r="B116" s="11">
        <f>IF(WEEKDAY(B115,2)=4,B115+1,0)</f>
        <v>0</v>
      </c>
      <c r="C116" s="10" t="s">
        <v>11</v>
      </c>
    </row>
    <row r="117" spans="1:3" x14ac:dyDescent="0.25">
      <c r="A117" s="10"/>
      <c r="B117" s="11">
        <f>IF(WEEKDAY(B118,2)=2,B118-1,0)</f>
        <v>0</v>
      </c>
      <c r="C117" s="10" t="s">
        <v>11</v>
      </c>
    </row>
    <row r="118" spans="1:3" x14ac:dyDescent="0.25">
      <c r="A118" s="10"/>
      <c r="B118" s="13">
        <f>DATE(A89+1,1,1)</f>
        <v>44927</v>
      </c>
      <c r="C118" s="10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B2:B9"/>
  <sheetViews>
    <sheetView zoomScale="120" zoomScaleNormal="120" workbookViewId="0">
      <selection activeCell="B3" sqref="B3"/>
    </sheetView>
  </sheetViews>
  <sheetFormatPr baseColWidth="10" defaultRowHeight="12.5" x14ac:dyDescent="0.25"/>
  <cols>
    <col min="1" max="1" width="4.54296875" style="14" customWidth="1"/>
    <col min="2" max="2" width="21.08984375" style="14" customWidth="1"/>
    <col min="3" max="16384" width="10.90625" style="14"/>
  </cols>
  <sheetData>
    <row r="2" spans="2:2" ht="15" x14ac:dyDescent="0.25">
      <c r="B2" s="1" t="s">
        <v>41</v>
      </c>
    </row>
    <row r="3" spans="2:2" x14ac:dyDescent="0.25">
      <c r="B3" s="15" t="s">
        <v>33</v>
      </c>
    </row>
    <row r="4" spans="2:2" x14ac:dyDescent="0.25">
      <c r="B4" s="15" t="s">
        <v>34</v>
      </c>
    </row>
    <row r="5" spans="2:2" x14ac:dyDescent="0.25">
      <c r="B5" s="15" t="s">
        <v>35</v>
      </c>
    </row>
    <row r="6" spans="2:2" x14ac:dyDescent="0.25">
      <c r="B6" s="15" t="s">
        <v>36</v>
      </c>
    </row>
    <row r="7" spans="2:2" x14ac:dyDescent="0.25">
      <c r="B7" s="15" t="s">
        <v>37</v>
      </c>
    </row>
    <row r="8" spans="2:2" x14ac:dyDescent="0.25">
      <c r="B8" s="16" t="s">
        <v>38</v>
      </c>
    </row>
    <row r="9" spans="2:2" x14ac:dyDescent="0.25">
      <c r="B9" s="16" t="s">
        <v>39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E10"/>
  <sheetViews>
    <sheetView showGridLines="0" zoomScaleNormal="100" workbookViewId="0">
      <selection activeCell="G14" sqref="G14"/>
    </sheetView>
  </sheetViews>
  <sheetFormatPr baseColWidth="10" defaultColWidth="9.1796875" defaultRowHeight="18" customHeight="1" x14ac:dyDescent="0.25"/>
  <cols>
    <col min="1" max="1" width="2.26953125" customWidth="1"/>
    <col min="2" max="2" width="53.36328125" customWidth="1"/>
    <col min="3" max="3" width="22.453125" customWidth="1"/>
    <col min="4" max="4" width="19.90625" customWidth="1"/>
  </cols>
  <sheetData>
    <row r="1" spans="1:5" ht="9" customHeight="1" thickBot="1" x14ac:dyDescent="0.3">
      <c r="A1" s="2"/>
      <c r="C1" s="2"/>
    </row>
    <row r="2" spans="1:5" ht="35.25" customHeight="1" thickTop="1" thickBot="1" x14ac:dyDescent="0.3">
      <c r="B2" s="5" t="s">
        <v>40</v>
      </c>
      <c r="C2" s="1" t="s">
        <v>0</v>
      </c>
      <c r="D2" s="1" t="s">
        <v>41</v>
      </c>
    </row>
    <row r="3" spans="1:5" ht="18" customHeight="1" thickTop="1" x14ac:dyDescent="0.25">
      <c r="B3" s="6" t="s">
        <v>9</v>
      </c>
      <c r="C3" s="3">
        <v>43588</v>
      </c>
      <c r="D3" t="s">
        <v>35</v>
      </c>
      <c r="E3" s="12"/>
    </row>
    <row r="4" spans="1:5" ht="18" customHeight="1" x14ac:dyDescent="0.25">
      <c r="B4" s="7" t="s">
        <v>10</v>
      </c>
      <c r="C4" s="3">
        <v>43588</v>
      </c>
      <c r="D4" t="s">
        <v>35</v>
      </c>
    </row>
    <row r="5" spans="1:5" ht="18" customHeight="1" x14ac:dyDescent="0.25">
      <c r="B5" s="6" t="s">
        <v>26</v>
      </c>
      <c r="C5" s="3">
        <v>43594</v>
      </c>
      <c r="D5" t="s">
        <v>35</v>
      </c>
    </row>
    <row r="6" spans="1:5" ht="18" customHeight="1" x14ac:dyDescent="0.25">
      <c r="B6" s="7" t="s">
        <v>27</v>
      </c>
      <c r="C6" s="3">
        <v>43595</v>
      </c>
      <c r="D6" t="s">
        <v>35</v>
      </c>
    </row>
    <row r="7" spans="1:5" ht="18" customHeight="1" x14ac:dyDescent="0.25">
      <c r="B7" s="6" t="s">
        <v>28</v>
      </c>
      <c r="C7" s="3">
        <v>43594</v>
      </c>
      <c r="D7" t="s">
        <v>37</v>
      </c>
    </row>
    <row r="8" spans="1:5" ht="18" customHeight="1" x14ac:dyDescent="0.25">
      <c r="B8" s="7" t="s">
        <v>29</v>
      </c>
      <c r="C8" s="3">
        <v>43595</v>
      </c>
      <c r="D8" t="s">
        <v>38</v>
      </c>
    </row>
    <row r="9" spans="1:5" ht="18" customHeight="1" x14ac:dyDescent="0.25">
      <c r="B9" s="6" t="s">
        <v>30</v>
      </c>
      <c r="C9" s="3">
        <v>43619</v>
      </c>
      <c r="D9" t="s">
        <v>36</v>
      </c>
    </row>
    <row r="10" spans="1:5" ht="18" customHeight="1" x14ac:dyDescent="0.25">
      <c r="B10" s="7" t="s">
        <v>31</v>
      </c>
      <c r="C10" s="3">
        <v>43595</v>
      </c>
      <c r="D10" t="s">
        <v>36</v>
      </c>
    </row>
  </sheetData>
  <dataValidations count="1">
    <dataValidation type="list" allowBlank="1" showInputMessage="1" showErrorMessage="1" sqref="D3:D10">
      <formula1>Liste</formula1>
    </dataValidation>
  </dataValidation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2:I59"/>
  <sheetViews>
    <sheetView tabSelected="1" zoomScale="80" zoomScaleNormal="80" workbookViewId="0">
      <pane ySplit="4" topLeftCell="A5" activePane="bottomLeft" state="frozen"/>
      <selection pane="bottomLeft" activeCell="C2" sqref="C2"/>
    </sheetView>
  </sheetViews>
  <sheetFormatPr baseColWidth="10" defaultColWidth="9.1796875" defaultRowHeight="12.5" x14ac:dyDescent="0.25"/>
  <cols>
    <col min="1" max="1" width="2.26953125" style="39" customWidth="1"/>
    <col min="2" max="2" width="4.08984375" style="38" bestFit="1" customWidth="1"/>
    <col min="3" max="9" width="20.54296875" style="39" customWidth="1"/>
    <col min="10" max="10" width="1.7265625" style="39" customWidth="1"/>
    <col min="11" max="11" width="11.453125" style="39" customWidth="1"/>
    <col min="12" max="16384" width="9.1796875" style="39"/>
  </cols>
  <sheetData>
    <row r="2" spans="2:9" s="43" customFormat="1" ht="22.5" x14ac:dyDescent="0.25">
      <c r="B2" s="40"/>
      <c r="C2" s="41">
        <v>2019</v>
      </c>
      <c r="D2" s="41" t="str">
        <f>UPPER(CHOOSE(E2,"Janvier","Février","Mars","Avril","Mai","Juin","Juillet","Août","Septembre","Octobre","Novembre","Décembre"))</f>
        <v>MAI</v>
      </c>
      <c r="E2" s="42">
        <v>5</v>
      </c>
    </row>
    <row r="4" spans="2:9" ht="37" x14ac:dyDescent="0.25">
      <c r="C4" s="44" t="s">
        <v>1</v>
      </c>
      <c r="D4" s="44"/>
      <c r="E4" s="44"/>
      <c r="F4" s="44"/>
      <c r="G4" s="44"/>
      <c r="H4" s="44"/>
      <c r="I4" s="44"/>
    </row>
    <row r="5" spans="2:9" ht="14" x14ac:dyDescent="0.25">
      <c r="B5" s="45"/>
      <c r="C5" s="45" t="s">
        <v>3</v>
      </c>
      <c r="D5" s="45" t="s">
        <v>4</v>
      </c>
      <c r="E5" s="45" t="s">
        <v>5</v>
      </c>
      <c r="F5" s="45" t="s">
        <v>6</v>
      </c>
      <c r="G5" s="45" t="s">
        <v>7</v>
      </c>
      <c r="H5" s="45" t="s">
        <v>8</v>
      </c>
      <c r="I5" s="45" t="s">
        <v>2</v>
      </c>
    </row>
    <row r="6" spans="2:9" ht="27" x14ac:dyDescent="0.25">
      <c r="B6" s="46">
        <f>1+INT(MIN(MOD(C6-DATE(YEAR(C6)+{-1;0;1},1,5)+WEEKDAY(DATE(YEAR(C6)+{-1;0;1},1,3)),734))/7)</f>
        <v>18</v>
      </c>
      <c r="C6" s="30">
        <f>DATE(C2,E2,1)-WEEKDAY(DATE(C2,E2,1),2)+1</f>
        <v>43584</v>
      </c>
      <c r="D6" s="31">
        <f>C6+1</f>
        <v>43585</v>
      </c>
      <c r="E6" s="31">
        <f t="shared" ref="E6:I6" si="0">D6+1</f>
        <v>43586</v>
      </c>
      <c r="F6" s="31">
        <f t="shared" si="0"/>
        <v>43587</v>
      </c>
      <c r="G6" s="31">
        <f t="shared" si="0"/>
        <v>43588</v>
      </c>
      <c r="H6" s="31">
        <f t="shared" si="0"/>
        <v>43589</v>
      </c>
      <c r="I6" s="31">
        <f t="shared" si="0"/>
        <v>43590</v>
      </c>
    </row>
    <row r="7" spans="2:9" s="48" customFormat="1" x14ac:dyDescent="0.25">
      <c r="B7" s="47" t="s">
        <v>32</v>
      </c>
      <c r="C7" s="32" t="str">
        <f>IFERROR(VLOOKUP(C6,JFP[],2,0),"")</f>
        <v/>
      </c>
      <c r="D7" s="33" t="str">
        <f>IFERROR(VLOOKUP(D6,JFP[],2,0),"")</f>
        <v/>
      </c>
      <c r="E7" s="33" t="str">
        <f>IFERROR(VLOOKUP(E6,JFP[],2,0),"")</f>
        <v>Fête du travail</v>
      </c>
      <c r="F7" s="33" t="str">
        <f>IFERROR(VLOOKUP(F6,JFP[],2,0),"")</f>
        <v/>
      </c>
      <c r="G7" s="33" t="str">
        <f>IFERROR(VLOOKUP(G6,JFP[],2,0),"")</f>
        <v/>
      </c>
      <c r="H7" s="33" t="str">
        <f>IFERROR(VLOOKUP(H6,JFP[],2,0),"")</f>
        <v/>
      </c>
      <c r="I7" s="33" t="str">
        <f>IFERROR(VLOOKUP(I6,JFP[],2,0),"")</f>
        <v/>
      </c>
    </row>
    <row r="8" spans="2:9" s="49" customFormat="1" x14ac:dyDescent="0.25">
      <c r="B8" s="47"/>
      <c r="C8" s="28" t="str">
        <f t="array" ref="C8">IFERROR(INDEX(Taches[ACTEUR]&amp;" : "&amp;Taches[TÂCHE],-1+SMALL(IF(Taches[ÉCHÉANCE]=C$6,ROW(Taches[ÉCHÉANCE])+1-ROW(Taches[[#Headers],[ÉCHÉANCE]]),""),ROW($A1))),"")</f>
        <v/>
      </c>
      <c r="D8" s="28" t="str">
        <f t="array" ref="D8">IFERROR(INDEX(Taches[ACTEUR]&amp;" : "&amp;Taches[TÂCHE],-1+SMALL(IF(Taches[ÉCHÉANCE]=D$6,ROW(Taches[ÉCHÉANCE])+1-ROW(Taches[[#Headers],[ÉCHÉANCE]]),""),ROW($A1))),"")</f>
        <v/>
      </c>
      <c r="E8" s="28" t="str">
        <f t="array" ref="E8">IFERROR(INDEX(Taches[ACTEUR]&amp;" : "&amp;Taches[TÂCHE],-1+SMALL(IF(Taches[ÉCHÉANCE]=E$6,ROW(Taches[ÉCHÉANCE])+1-ROW(Taches[[#Headers],[ÉCHÉANCE]]),""),ROW($A1))),"")</f>
        <v/>
      </c>
      <c r="F8" s="28" t="str">
        <f t="array" ref="F8">IFERROR(INDEX(Taches[ACTEUR]&amp;" : "&amp;Taches[TÂCHE],-1+SMALL(IF(Taches[ÉCHÉANCE]=F$6,ROW(Taches[ÉCHÉANCE])+1-ROW(Taches[[#Headers],[ÉCHÉANCE]]),""),ROW($A1))),"")</f>
        <v/>
      </c>
      <c r="G8" s="28" t="str">
        <f t="array" ref="G8">IFERROR(INDEX(Taches[ACTEUR]&amp;" : "&amp;Taches[TÂCHE],-1+SMALL(IF(Taches[ÉCHÉANCE]=G$6,ROW(Taches[ÉCHÉANCE])+1-ROW(Taches[[#Headers],[ÉCHÉANCE]]),""),ROW($A1))),"")</f>
        <v xml:space="preserve">Margo : test 1 </v>
      </c>
      <c r="H8" s="28" t="str">
        <f t="array" ref="H8">IFERROR(INDEX(Taches[ACTEUR]&amp;" : "&amp;Taches[TÂCHE],-1+SMALL(IF(Taches[ÉCHÉANCE]=H$6,ROW(Taches[ÉCHÉANCE])+1-ROW(Taches[[#Headers],[ÉCHÉANCE]]),""),ROW($A1))),"")</f>
        <v/>
      </c>
      <c r="I8" s="28" t="str">
        <f t="array" ref="I8">IFERROR(INDEX(Taches[ACTEUR]&amp;" : "&amp;Taches[TÂCHE],-1+SMALL(IF(Taches[ÉCHÉANCE]=I$6,ROW(Taches[ÉCHÉANCE])+1-ROW(Taches[[#Headers],[ÉCHÉANCE]]),""),ROW($A1))),"")</f>
        <v/>
      </c>
    </row>
    <row r="9" spans="2:9" s="49" customFormat="1" x14ac:dyDescent="0.25">
      <c r="B9" s="47"/>
      <c r="C9" s="28" t="str">
        <f t="array" ref="C9">IFERROR(INDEX(Taches[ACTEUR]&amp;" : "&amp;Taches[TÂCHE],-1+SMALL(IF(Taches[ÉCHÉANCE]=C$6,ROW(Taches[ÉCHÉANCE])+1-ROW(Taches[[#Headers],[ÉCHÉANCE]]),""),ROW($A2))),"")</f>
        <v/>
      </c>
      <c r="D9" s="28" t="str">
        <f t="array" ref="D9">IFERROR(INDEX(Taches[ACTEUR]&amp;" : "&amp;Taches[TÂCHE],-1+SMALL(IF(Taches[ÉCHÉANCE]=D$6,ROW(Taches[ÉCHÉANCE])+1-ROW(Taches[[#Headers],[ÉCHÉANCE]]),""),ROW($A2))),"")</f>
        <v/>
      </c>
      <c r="E9" s="28" t="str">
        <f t="array" ref="E9">IFERROR(INDEX(Taches[ACTEUR]&amp;" : "&amp;Taches[TÂCHE],-1+SMALL(IF(Taches[ÉCHÉANCE]=E$6,ROW(Taches[ÉCHÉANCE])+1-ROW(Taches[[#Headers],[ÉCHÉANCE]]),""),ROW($A2))),"")</f>
        <v/>
      </c>
      <c r="F9" s="28" t="str">
        <f t="array" ref="F9">IFERROR(INDEX(Taches[ACTEUR]&amp;" : "&amp;Taches[TÂCHE],-1+SMALL(IF(Taches[ÉCHÉANCE]=F$6,ROW(Taches[ÉCHÉANCE])+1-ROW(Taches[[#Headers],[ÉCHÉANCE]]),""),ROW($A2))),"")</f>
        <v/>
      </c>
      <c r="G9" s="28" t="str">
        <f t="array" ref="G9">IFERROR(INDEX(Taches[ACTEUR]&amp;" : "&amp;Taches[TÂCHE],-1+SMALL(IF(Taches[ÉCHÉANCE]=G$6,ROW(Taches[ÉCHÉANCE])+1-ROW(Taches[[#Headers],[ÉCHÉANCE]]),""),ROW($A2))),"")</f>
        <v>Margo : test 2</v>
      </c>
      <c r="H9" s="28" t="str">
        <f t="array" ref="H9">IFERROR(INDEX(Taches[ACTEUR]&amp;" : "&amp;Taches[TÂCHE],-1+SMALL(IF(Taches[ÉCHÉANCE]=H$6,ROW(Taches[ÉCHÉANCE])+1-ROW(Taches[[#Headers],[ÉCHÉANCE]]),""),ROW($A2))),"")</f>
        <v/>
      </c>
      <c r="I9" s="28" t="str">
        <f t="array" ref="I9">IFERROR(INDEX(Taches[ACTEUR]&amp;" : "&amp;Taches[TÂCHE],-1+SMALL(IF(Taches[ÉCHÉANCE]=I$6,ROW(Taches[ÉCHÉANCE])+1-ROW(Taches[[#Headers],[ÉCHÉANCE]]),""),ROW($A2))),"")</f>
        <v/>
      </c>
    </row>
    <row r="10" spans="2:9" s="49" customFormat="1" x14ac:dyDescent="0.25">
      <c r="B10" s="47"/>
      <c r="C10" s="28" t="str">
        <f t="array" ref="C10">IFERROR(INDEX(Taches[ACTEUR]&amp;" : "&amp;Taches[TÂCHE],-1+SMALL(IF(Taches[ÉCHÉANCE]=C$6,ROW(Taches[ÉCHÉANCE])+1-ROW(Taches[[#Headers],[ÉCHÉANCE]]),""),ROW($A3))),"")</f>
        <v/>
      </c>
      <c r="D10" s="28" t="str">
        <f t="array" ref="D10">IFERROR(INDEX(Taches[ACTEUR]&amp;" : "&amp;Taches[TÂCHE],-1+SMALL(IF(Taches[ÉCHÉANCE]=D$6,ROW(Taches[ÉCHÉANCE])+1-ROW(Taches[[#Headers],[ÉCHÉANCE]]),""),ROW($A3))),"")</f>
        <v/>
      </c>
      <c r="E10" s="28" t="str">
        <f t="array" ref="E10">IFERROR(INDEX(Taches[ACTEUR]&amp;" : "&amp;Taches[TÂCHE],-1+SMALL(IF(Taches[ÉCHÉANCE]=E$6,ROW(Taches[ÉCHÉANCE])+1-ROW(Taches[[#Headers],[ÉCHÉANCE]]),""),ROW($A3))),"")</f>
        <v/>
      </c>
      <c r="F10" s="28" t="str">
        <f t="array" ref="F10">IFERROR(INDEX(Taches[ACTEUR]&amp;" : "&amp;Taches[TÂCHE],-1+SMALL(IF(Taches[ÉCHÉANCE]=F$6,ROW(Taches[ÉCHÉANCE])+1-ROW(Taches[[#Headers],[ÉCHÉANCE]]),""),ROW($A3))),"")</f>
        <v/>
      </c>
      <c r="G10" s="28" t="str">
        <f t="array" ref="G10">IFERROR(INDEX(Taches[ACTEUR]&amp;" : "&amp;Taches[TÂCHE],-1+SMALL(IF(Taches[ÉCHÉANCE]=G$6,ROW(Taches[ÉCHÉANCE])+1-ROW(Taches[[#Headers],[ÉCHÉANCE]]),""),ROW($A3))),"")</f>
        <v/>
      </c>
      <c r="H10" s="28" t="str">
        <f t="array" ref="H10">IFERROR(INDEX(Taches[ACTEUR]&amp;" : "&amp;Taches[TÂCHE],-1+SMALL(IF(Taches[ÉCHÉANCE]=H$6,ROW(Taches[ÉCHÉANCE])+1-ROW(Taches[[#Headers],[ÉCHÉANCE]]),""),ROW($A3))),"")</f>
        <v/>
      </c>
      <c r="I10" s="28" t="str">
        <f t="array" ref="I10">IFERROR(INDEX(Taches[ACTEUR]&amp;" : "&amp;Taches[TÂCHE],-1+SMALL(IF(Taches[ÉCHÉANCE]=I$6,ROW(Taches[ÉCHÉANCE])+1-ROW(Taches[[#Headers],[ÉCHÉANCE]]),""),ROW($A3))),"")</f>
        <v/>
      </c>
    </row>
    <row r="11" spans="2:9" s="49" customFormat="1" x14ac:dyDescent="0.25">
      <c r="B11" s="47"/>
      <c r="C11" s="28" t="str">
        <f t="array" ref="C11">IFERROR(INDEX(Taches[ACTEUR]&amp;" : "&amp;Taches[TÂCHE],-1+SMALL(IF(Taches[ÉCHÉANCE]=C$6,ROW(Taches[ÉCHÉANCE])+1-ROW(Taches[[#Headers],[ÉCHÉANCE]]),""),ROW($A4))),"")</f>
        <v/>
      </c>
      <c r="D11" s="28" t="str">
        <f t="array" ref="D11">IFERROR(INDEX(Taches[ACTEUR]&amp;" : "&amp;Taches[TÂCHE],-1+SMALL(IF(Taches[ÉCHÉANCE]=D$6,ROW(Taches[ÉCHÉANCE])+1-ROW(Taches[[#Headers],[ÉCHÉANCE]]),""),ROW($A4))),"")</f>
        <v/>
      </c>
      <c r="E11" s="28" t="str">
        <f t="array" ref="E11">IFERROR(INDEX(Taches[ACTEUR]&amp;" : "&amp;Taches[TÂCHE],-1+SMALL(IF(Taches[ÉCHÉANCE]=E$6,ROW(Taches[ÉCHÉANCE])+1-ROW(Taches[[#Headers],[ÉCHÉANCE]]),""),ROW($A4))),"")</f>
        <v/>
      </c>
      <c r="F11" s="28" t="str">
        <f t="array" ref="F11">IFERROR(INDEX(Taches[ACTEUR]&amp;" : "&amp;Taches[TÂCHE],-1+SMALL(IF(Taches[ÉCHÉANCE]=F$6,ROW(Taches[ÉCHÉANCE])+1-ROW(Taches[[#Headers],[ÉCHÉANCE]]),""),ROW($A4))),"")</f>
        <v/>
      </c>
      <c r="G11" s="28" t="str">
        <f t="array" ref="G11">IFERROR(INDEX(Taches[ACTEUR]&amp;" : "&amp;Taches[TÂCHE],-1+SMALL(IF(Taches[ÉCHÉANCE]=G$6,ROW(Taches[ÉCHÉANCE])+1-ROW(Taches[[#Headers],[ÉCHÉANCE]]),""),ROW($A4))),"")</f>
        <v/>
      </c>
      <c r="H11" s="28" t="str">
        <f t="array" ref="H11">IFERROR(INDEX(Taches[ACTEUR]&amp;" : "&amp;Taches[TÂCHE],-1+SMALL(IF(Taches[ÉCHÉANCE]=H$6,ROW(Taches[ÉCHÉANCE])+1-ROW(Taches[[#Headers],[ÉCHÉANCE]]),""),ROW($A4))),"")</f>
        <v/>
      </c>
      <c r="I11" s="28" t="str">
        <f t="array" ref="I11">IFERROR(INDEX(Taches[ACTEUR]&amp;" : "&amp;Taches[TÂCHE],-1+SMALL(IF(Taches[ÉCHÉANCE]=I$6,ROW(Taches[ÉCHÉANCE])+1-ROW(Taches[[#Headers],[ÉCHÉANCE]]),""),ROW($A4))),"")</f>
        <v/>
      </c>
    </row>
    <row r="12" spans="2:9" s="49" customFormat="1" x14ac:dyDescent="0.25">
      <c r="B12" s="47"/>
      <c r="C12" s="28" t="str">
        <f t="array" ref="C12">IFERROR(INDEX(Taches[ACTEUR]&amp;" : "&amp;Taches[TÂCHE],-1+SMALL(IF(Taches[ÉCHÉANCE]=C$6,ROW(Taches[ÉCHÉANCE])+1-ROW(Taches[[#Headers],[ÉCHÉANCE]]),""),ROW($A5))),"")</f>
        <v/>
      </c>
      <c r="D12" s="28" t="str">
        <f t="array" ref="D12">IFERROR(INDEX(Taches[ACTEUR]&amp;" : "&amp;Taches[TÂCHE],-1+SMALL(IF(Taches[ÉCHÉANCE]=D$6,ROW(Taches[ÉCHÉANCE])+1-ROW(Taches[[#Headers],[ÉCHÉANCE]]),""),ROW($A5))),"")</f>
        <v/>
      </c>
      <c r="E12" s="28" t="str">
        <f t="array" ref="E12">IFERROR(INDEX(Taches[ACTEUR]&amp;" : "&amp;Taches[TÂCHE],-1+SMALL(IF(Taches[ÉCHÉANCE]=E$6,ROW(Taches[ÉCHÉANCE])+1-ROW(Taches[[#Headers],[ÉCHÉANCE]]),""),ROW($A5))),"")</f>
        <v/>
      </c>
      <c r="F12" s="28" t="str">
        <f t="array" ref="F12">IFERROR(INDEX(Taches[ACTEUR]&amp;" : "&amp;Taches[TÂCHE],-1+SMALL(IF(Taches[ÉCHÉANCE]=F$6,ROW(Taches[ÉCHÉANCE])+1-ROW(Taches[[#Headers],[ÉCHÉANCE]]),""),ROW($A5))),"")</f>
        <v/>
      </c>
      <c r="G12" s="28" t="str">
        <f t="array" ref="G12">IFERROR(INDEX(Taches[ACTEUR]&amp;" : "&amp;Taches[TÂCHE],-1+SMALL(IF(Taches[ÉCHÉANCE]=G$6,ROW(Taches[ÉCHÉANCE])+1-ROW(Taches[[#Headers],[ÉCHÉANCE]]),""),ROW($A5))),"")</f>
        <v/>
      </c>
      <c r="H12" s="28" t="str">
        <f t="array" ref="H12">IFERROR(INDEX(Taches[ACTEUR]&amp;" : "&amp;Taches[TÂCHE],-1+SMALL(IF(Taches[ÉCHÉANCE]=H$6,ROW(Taches[ÉCHÉANCE])+1-ROW(Taches[[#Headers],[ÉCHÉANCE]]),""),ROW($A5))),"")</f>
        <v/>
      </c>
      <c r="I12" s="28" t="str">
        <f t="array" ref="I12">IFERROR(INDEX(Taches[ACTEUR]&amp;" : "&amp;Taches[TÂCHE],-1+SMALL(IF(Taches[ÉCHÉANCE]=I$6,ROW(Taches[ÉCHÉANCE])+1-ROW(Taches[[#Headers],[ÉCHÉANCE]]),""),ROW($A5))),"")</f>
        <v/>
      </c>
    </row>
    <row r="13" spans="2:9" s="49" customFormat="1" x14ac:dyDescent="0.25">
      <c r="B13" s="47"/>
      <c r="C13" s="28" t="str">
        <f t="array" ref="C13">IFERROR(INDEX(Taches[ACTEUR]&amp;" : "&amp;Taches[TÂCHE],-1+SMALL(IF(Taches[ÉCHÉANCE]=C$6,ROW(Taches[ÉCHÉANCE])+1-ROW(Taches[[#Headers],[ÉCHÉANCE]]),""),ROW($A6))),"")</f>
        <v/>
      </c>
      <c r="D13" s="28" t="str">
        <f t="array" ref="D13">IFERROR(INDEX(Taches[ACTEUR]&amp;" : "&amp;Taches[TÂCHE],-1+SMALL(IF(Taches[ÉCHÉANCE]=D$6,ROW(Taches[ÉCHÉANCE])+1-ROW(Taches[[#Headers],[ÉCHÉANCE]]),""),ROW($A6))),"")</f>
        <v/>
      </c>
      <c r="E13" s="28" t="str">
        <f t="array" ref="E13">IFERROR(INDEX(Taches[ACTEUR]&amp;" : "&amp;Taches[TÂCHE],-1+SMALL(IF(Taches[ÉCHÉANCE]=E$6,ROW(Taches[ÉCHÉANCE])+1-ROW(Taches[[#Headers],[ÉCHÉANCE]]),""),ROW($A6))),"")</f>
        <v/>
      </c>
      <c r="F13" s="28" t="str">
        <f t="array" ref="F13">IFERROR(INDEX(Taches[ACTEUR]&amp;" : "&amp;Taches[TÂCHE],-1+SMALL(IF(Taches[ÉCHÉANCE]=F$6,ROW(Taches[ÉCHÉANCE])+1-ROW(Taches[[#Headers],[ÉCHÉANCE]]),""),ROW($A6))),"")</f>
        <v/>
      </c>
      <c r="G13" s="28" t="str">
        <f t="array" ref="G13">IFERROR(INDEX(Taches[ACTEUR]&amp;" : "&amp;Taches[TÂCHE],-1+SMALL(IF(Taches[ÉCHÉANCE]=G$6,ROW(Taches[ÉCHÉANCE])+1-ROW(Taches[[#Headers],[ÉCHÉANCE]]),""),ROW($A6))),"")</f>
        <v/>
      </c>
      <c r="H13" s="28" t="str">
        <f t="array" ref="H13">IFERROR(INDEX(Taches[ACTEUR]&amp;" : "&amp;Taches[TÂCHE],-1+SMALL(IF(Taches[ÉCHÉANCE]=H$6,ROW(Taches[ÉCHÉANCE])+1-ROW(Taches[[#Headers],[ÉCHÉANCE]]),""),ROW($A6))),"")</f>
        <v/>
      </c>
      <c r="I13" s="28" t="str">
        <f t="array" ref="I13">IFERROR(INDEX(Taches[ACTEUR]&amp;" : "&amp;Taches[TÂCHE],-1+SMALL(IF(Taches[ÉCHÉANCE]=I$6,ROW(Taches[ÉCHÉANCE])+1-ROW(Taches[[#Headers],[ÉCHÉANCE]]),""),ROW($A6))),"")</f>
        <v/>
      </c>
    </row>
    <row r="14" spans="2:9" s="49" customFormat="1" x14ac:dyDescent="0.25">
      <c r="B14" s="47"/>
      <c r="C14" s="28" t="str">
        <f t="array" ref="C14">IFERROR(INDEX(Taches[ACTEUR]&amp;" : "&amp;Taches[TÂCHE],-1+SMALL(IF(Taches[ÉCHÉANCE]=C$6,ROW(Taches[ÉCHÉANCE])+1-ROW(Taches[[#Headers],[ÉCHÉANCE]]),""),ROW($A7))),"")</f>
        <v/>
      </c>
      <c r="D14" s="28" t="str">
        <f t="array" ref="D14">IFERROR(INDEX(Taches[ACTEUR]&amp;" : "&amp;Taches[TÂCHE],-1+SMALL(IF(Taches[ÉCHÉANCE]=D$6,ROW(Taches[ÉCHÉANCE])+1-ROW(Taches[[#Headers],[ÉCHÉANCE]]),""),ROW($A7))),"")</f>
        <v/>
      </c>
      <c r="E14" s="28" t="str">
        <f t="array" ref="E14">IFERROR(INDEX(Taches[ACTEUR]&amp;" : "&amp;Taches[TÂCHE],-1+SMALL(IF(Taches[ÉCHÉANCE]=E$6,ROW(Taches[ÉCHÉANCE])+1-ROW(Taches[[#Headers],[ÉCHÉANCE]]),""),ROW($A7))),"")</f>
        <v/>
      </c>
      <c r="F14" s="28" t="str">
        <f t="array" ref="F14">IFERROR(INDEX(Taches[ACTEUR]&amp;" : "&amp;Taches[TÂCHE],-1+SMALL(IF(Taches[ÉCHÉANCE]=F$6,ROW(Taches[ÉCHÉANCE])+1-ROW(Taches[[#Headers],[ÉCHÉANCE]]),""),ROW($A7))),"")</f>
        <v/>
      </c>
      <c r="G14" s="28" t="str">
        <f t="array" ref="G14">IFERROR(INDEX(Taches[ACTEUR]&amp;" : "&amp;Taches[TÂCHE],-1+SMALL(IF(Taches[ÉCHÉANCE]=G$6,ROW(Taches[ÉCHÉANCE])+1-ROW(Taches[[#Headers],[ÉCHÉANCE]]),""),ROW($A7))),"")</f>
        <v/>
      </c>
      <c r="H14" s="28" t="str">
        <f t="array" ref="H14">IFERROR(INDEX(Taches[ACTEUR]&amp;" : "&amp;Taches[TÂCHE],-1+SMALL(IF(Taches[ÉCHÉANCE]=H$6,ROW(Taches[ÉCHÉANCE])+1-ROW(Taches[[#Headers],[ÉCHÉANCE]]),""),ROW($A7))),"")</f>
        <v/>
      </c>
      <c r="I14" s="28" t="str">
        <f t="array" ref="I14">IFERROR(INDEX(Taches[ACTEUR]&amp;" : "&amp;Taches[TÂCHE],-1+SMALL(IF(Taches[ÉCHÉANCE]=I$6,ROW(Taches[ÉCHÉANCE])+1-ROW(Taches[[#Headers],[ÉCHÉANCE]]),""),ROW($A7))),"")</f>
        <v/>
      </c>
    </row>
    <row r="15" spans="2:9" ht="27" x14ac:dyDescent="0.25">
      <c r="B15" s="46">
        <f>1+INT(MIN(MOD(C15-DATE(YEAR(C15)+{-1;0;1},1,5)+WEEKDAY(DATE(YEAR(C15)+{-1;0;1},1,3)),734))/7)</f>
        <v>19</v>
      </c>
      <c r="C15" s="30">
        <f>C6+7</f>
        <v>43591</v>
      </c>
      <c r="D15" s="31">
        <f>C15+1</f>
        <v>43592</v>
      </c>
      <c r="E15" s="31">
        <f t="shared" ref="E15:I15" si="1">D15+1</f>
        <v>43593</v>
      </c>
      <c r="F15" s="31">
        <f t="shared" si="1"/>
        <v>43594</v>
      </c>
      <c r="G15" s="31">
        <f t="shared" si="1"/>
        <v>43595</v>
      </c>
      <c r="H15" s="31">
        <f t="shared" si="1"/>
        <v>43596</v>
      </c>
      <c r="I15" s="31">
        <f t="shared" si="1"/>
        <v>43597</v>
      </c>
    </row>
    <row r="16" spans="2:9" s="49" customFormat="1" x14ac:dyDescent="0.25">
      <c r="B16" s="47" t="s">
        <v>32</v>
      </c>
      <c r="C16" s="32" t="str">
        <f>IFERROR(VLOOKUP(C15,JFP[],2,0),"")</f>
        <v/>
      </c>
      <c r="D16" s="33" t="str">
        <f>IFERROR(VLOOKUP(D15,JFP[],2,0),"")</f>
        <v/>
      </c>
      <c r="E16" s="33" t="str">
        <f>IFERROR(VLOOKUP(E15,JFP[],2,0),"")</f>
        <v>Victoire de 1945</v>
      </c>
      <c r="F16" s="33" t="str">
        <f>IFERROR(VLOOKUP(F15,JFP[],2,0),"")</f>
        <v/>
      </c>
      <c r="G16" s="33" t="str">
        <f>IFERROR(VLOOKUP(G15,JFP[],2,0),"")</f>
        <v/>
      </c>
      <c r="H16" s="33" t="str">
        <f>IFERROR(VLOOKUP(H15,JFP[],2,0),"")</f>
        <v/>
      </c>
      <c r="I16" s="33" t="str">
        <f>IFERROR(VLOOKUP(I15,JFP[],2,0),"")</f>
        <v/>
      </c>
    </row>
    <row r="17" spans="2:9" s="49" customFormat="1" x14ac:dyDescent="0.25">
      <c r="B17" s="47"/>
      <c r="C17" s="28" t="str">
        <f t="array" ref="C17">IFERROR(INDEX(Taches[ACTEUR]&amp;" : "&amp;Taches[TÂCHE],-1+SMALL(IF(Taches[ÉCHÉANCE]=C$15,ROW(Taches[ÉCHÉANCE])+1-ROW(Taches[[#Headers],[ÉCHÉANCE]]),""),ROW($A1))),"")</f>
        <v/>
      </c>
      <c r="D17" s="28" t="str">
        <f t="array" ref="D17">IFERROR(INDEX(Taches[ACTEUR]&amp;" : "&amp;Taches[TÂCHE],-1+SMALL(IF(Taches[ÉCHÉANCE]=D$15,ROW(Taches[ÉCHÉANCE])+1-ROW(Taches[[#Headers],[ÉCHÉANCE]]),""),ROW($A1))),"")</f>
        <v/>
      </c>
      <c r="E17" s="28" t="str">
        <f t="array" ref="E17">IFERROR(INDEX(Taches[ACTEUR]&amp;" : "&amp;Taches[TÂCHE],-1+SMALL(IF(Taches[ÉCHÉANCE]=E$15,ROW(Taches[ÉCHÉANCE])+1-ROW(Taches[[#Headers],[ÉCHÉANCE]]),""),ROW($A1))),"")</f>
        <v/>
      </c>
      <c r="F17" s="28" t="str">
        <f t="array" ref="F17">IFERROR(INDEX(Taches[ACTEUR]&amp;" : "&amp;Taches[TÂCHE],-1+SMALL(IF(Taches[ÉCHÉANCE]=F$15,ROW(Taches[ÉCHÉANCE])+1-ROW(Taches[[#Headers],[ÉCHÉANCE]]),""),ROW($A1))),"")</f>
        <v>Margo : test 3</v>
      </c>
      <c r="G17" s="28" t="str">
        <f t="array" ref="G17">IFERROR(INDEX(Taches[ACTEUR]&amp;" : "&amp;Taches[TÂCHE],-1+SMALL(IF(Taches[ÉCHÉANCE]=G$15,ROW(Taches[ÉCHÉANCE])+1-ROW(Taches[[#Headers],[ÉCHÉANCE]]),""),ROW($A1))),"")</f>
        <v>Margo : test 4</v>
      </c>
      <c r="H17" s="28" t="str">
        <f t="array" ref="H17">IFERROR(INDEX(Taches[ACTEUR]&amp;" : "&amp;Taches[TÂCHE],-1+SMALL(IF(Taches[ÉCHÉANCE]=H$15,ROW(Taches[ÉCHÉANCE])+1-ROW(Taches[[#Headers],[ÉCHÉANCE]]),""),ROW($A1))),"")</f>
        <v/>
      </c>
      <c r="I17" s="28" t="str">
        <f t="array" ref="I17">IFERROR(INDEX(Taches[ACTEUR]&amp;" : "&amp;Taches[TÂCHE],-1+SMALL(IF(Taches[ÉCHÉANCE]=I$15,ROW(Taches[ÉCHÉANCE])+1-ROW(Taches[[#Headers],[ÉCHÉANCE]]),""),ROW($A1))),"")</f>
        <v/>
      </c>
    </row>
    <row r="18" spans="2:9" s="49" customFormat="1" x14ac:dyDescent="0.25">
      <c r="B18" s="47"/>
      <c r="C18" s="28" t="str">
        <f t="array" ref="C18">IFERROR(INDEX(Taches[ACTEUR]&amp;" : "&amp;Taches[TÂCHE],-1+SMALL(IF(Taches[ÉCHÉANCE]=C$15,ROW(Taches[ÉCHÉANCE])+1-ROW(Taches[[#Headers],[ÉCHÉANCE]]),""),ROW($A2))),"")</f>
        <v/>
      </c>
      <c r="D18" s="28" t="str">
        <f t="array" ref="D18">IFERROR(INDEX(Taches[ACTEUR]&amp;" : "&amp;Taches[TÂCHE],-1+SMALL(IF(Taches[ÉCHÉANCE]=D$15,ROW(Taches[ÉCHÉANCE])+1-ROW(Taches[[#Headers],[ÉCHÉANCE]]),""),ROW($A2))),"")</f>
        <v/>
      </c>
      <c r="E18" s="28" t="str">
        <f t="array" ref="E18">IFERROR(INDEX(Taches[ACTEUR]&amp;" : "&amp;Taches[TÂCHE],-1+SMALL(IF(Taches[ÉCHÉANCE]=E$15,ROW(Taches[ÉCHÉANCE])+1-ROW(Taches[[#Headers],[ÉCHÉANCE]]),""),ROW($A2))),"")</f>
        <v/>
      </c>
      <c r="F18" s="28" t="str">
        <f t="array" ref="F18">IFERROR(INDEX(Taches[ACTEUR]&amp;" : "&amp;Taches[TÂCHE],-1+SMALL(IF(Taches[ÉCHÉANCE]=F$15,ROW(Taches[ÉCHÉANCE])+1-ROW(Taches[[#Headers],[ÉCHÉANCE]]),""),ROW($A2))),"")</f>
        <v>Dororthée : test 5</v>
      </c>
      <c r="G18" s="28" t="str">
        <f t="array" ref="G18">IFERROR(INDEX(Taches[ACTEUR]&amp;" : "&amp;Taches[TÂCHE],-1+SMALL(IF(Taches[ÉCHÉANCE]=G$15,ROW(Taches[ÉCHÉANCE])+1-ROW(Taches[[#Headers],[ÉCHÉANCE]]),""),ROW($A2))),"")</f>
        <v>Mylène : test 6</v>
      </c>
      <c r="H18" s="28" t="str">
        <f t="array" ref="H18">IFERROR(INDEX(Taches[ACTEUR]&amp;" : "&amp;Taches[TÂCHE],-1+SMALL(IF(Taches[ÉCHÉANCE]=H$15,ROW(Taches[ÉCHÉANCE])+1-ROW(Taches[[#Headers],[ÉCHÉANCE]]),""),ROW($A2))),"")</f>
        <v/>
      </c>
      <c r="I18" s="28" t="str">
        <f t="array" ref="I18">IFERROR(INDEX(Taches[ACTEUR]&amp;" : "&amp;Taches[TÂCHE],-1+SMALL(IF(Taches[ÉCHÉANCE]=I$15,ROW(Taches[ÉCHÉANCE])+1-ROW(Taches[[#Headers],[ÉCHÉANCE]]),""),ROW($A2))),"")</f>
        <v/>
      </c>
    </row>
    <row r="19" spans="2:9" s="49" customFormat="1" x14ac:dyDescent="0.25">
      <c r="B19" s="47"/>
      <c r="C19" s="28" t="str">
        <f t="array" ref="C19">IFERROR(INDEX(Taches[ACTEUR]&amp;" : "&amp;Taches[TÂCHE],-1+SMALL(IF(Taches[ÉCHÉANCE]=C$15,ROW(Taches[ÉCHÉANCE])+1-ROW(Taches[[#Headers],[ÉCHÉANCE]]),""),ROW($A3))),"")</f>
        <v/>
      </c>
      <c r="D19" s="28" t="str">
        <f t="array" ref="D19">IFERROR(INDEX(Taches[ACTEUR]&amp;" : "&amp;Taches[TÂCHE],-1+SMALL(IF(Taches[ÉCHÉANCE]=D$15,ROW(Taches[ÉCHÉANCE])+1-ROW(Taches[[#Headers],[ÉCHÉANCE]]),""),ROW($A3))),"")</f>
        <v/>
      </c>
      <c r="E19" s="28" t="str">
        <f t="array" ref="E19">IFERROR(INDEX(Taches[ACTEUR]&amp;" : "&amp;Taches[TÂCHE],-1+SMALL(IF(Taches[ÉCHÉANCE]=E$15,ROW(Taches[ÉCHÉANCE])+1-ROW(Taches[[#Headers],[ÉCHÉANCE]]),""),ROW($A3))),"")</f>
        <v/>
      </c>
      <c r="F19" s="28" t="str">
        <f t="array" ref="F19">IFERROR(INDEX(Taches[ACTEUR]&amp;" : "&amp;Taches[TÂCHE],-1+SMALL(IF(Taches[ÉCHÉANCE]=F$15,ROW(Taches[ÉCHÉANCE])+1-ROW(Taches[[#Headers],[ÉCHÉANCE]]),""),ROW($A3))),"")</f>
        <v/>
      </c>
      <c r="G19" s="28" t="str">
        <f t="array" ref="G19">IFERROR(INDEX(Taches[ACTEUR]&amp;" : "&amp;Taches[TÂCHE],-1+SMALL(IF(Taches[ÉCHÉANCE]=G$15,ROW(Taches[ÉCHÉANCE])+1-ROW(Taches[[#Headers],[ÉCHÉANCE]]),""),ROW($A3))),"")</f>
        <v>Julien : test 8</v>
      </c>
      <c r="H19" s="28" t="str">
        <f t="array" ref="H19">IFERROR(INDEX(Taches[ACTEUR]&amp;" : "&amp;Taches[TÂCHE],-1+SMALL(IF(Taches[ÉCHÉANCE]=H$15,ROW(Taches[ÉCHÉANCE])+1-ROW(Taches[[#Headers],[ÉCHÉANCE]]),""),ROW($A3))),"")</f>
        <v/>
      </c>
      <c r="I19" s="28" t="str">
        <f t="array" ref="I19">IFERROR(INDEX(Taches[ACTEUR]&amp;" : "&amp;Taches[TÂCHE],-1+SMALL(IF(Taches[ÉCHÉANCE]=I$15,ROW(Taches[ÉCHÉANCE])+1-ROW(Taches[[#Headers],[ÉCHÉANCE]]),""),ROW($A3))),"")</f>
        <v/>
      </c>
    </row>
    <row r="20" spans="2:9" s="49" customFormat="1" x14ac:dyDescent="0.25">
      <c r="B20" s="47"/>
      <c r="C20" s="28" t="str">
        <f t="array" ref="C20">IFERROR(INDEX(Taches[ACTEUR]&amp;" : "&amp;Taches[TÂCHE],-1+SMALL(IF(Taches[ÉCHÉANCE]=C$15,ROW(Taches[ÉCHÉANCE])+1-ROW(Taches[[#Headers],[ÉCHÉANCE]]),""),ROW($A4))),"")</f>
        <v/>
      </c>
      <c r="D20" s="28" t="str">
        <f t="array" ref="D20">IFERROR(INDEX(Taches[ACTEUR]&amp;" : "&amp;Taches[TÂCHE],-1+SMALL(IF(Taches[ÉCHÉANCE]=D$15,ROW(Taches[ÉCHÉANCE])+1-ROW(Taches[[#Headers],[ÉCHÉANCE]]),""),ROW($A4))),"")</f>
        <v/>
      </c>
      <c r="E20" s="28" t="str">
        <f t="array" ref="E20">IFERROR(INDEX(Taches[ACTEUR]&amp;" : "&amp;Taches[TÂCHE],-1+SMALL(IF(Taches[ÉCHÉANCE]=E$15,ROW(Taches[ÉCHÉANCE])+1-ROW(Taches[[#Headers],[ÉCHÉANCE]]),""),ROW($A4))),"")</f>
        <v/>
      </c>
      <c r="F20" s="28" t="str">
        <f t="array" ref="F20">IFERROR(INDEX(Taches[ACTEUR]&amp;" : "&amp;Taches[TÂCHE],-1+SMALL(IF(Taches[ÉCHÉANCE]=F$15,ROW(Taches[ÉCHÉANCE])+1-ROW(Taches[[#Headers],[ÉCHÉANCE]]),""),ROW($A4))),"")</f>
        <v/>
      </c>
      <c r="G20" s="28" t="str">
        <f t="array" ref="G20">IFERROR(INDEX(Taches[ACTEUR]&amp;" : "&amp;Taches[TÂCHE],-1+SMALL(IF(Taches[ÉCHÉANCE]=G$15,ROW(Taches[ÉCHÉANCE])+1-ROW(Taches[[#Headers],[ÉCHÉANCE]]),""),ROW($A4))),"")</f>
        <v/>
      </c>
      <c r="H20" s="28" t="str">
        <f t="array" ref="H20">IFERROR(INDEX(Taches[ACTEUR]&amp;" : "&amp;Taches[TÂCHE],-1+SMALL(IF(Taches[ÉCHÉANCE]=H$15,ROW(Taches[ÉCHÉANCE])+1-ROW(Taches[[#Headers],[ÉCHÉANCE]]),""),ROW($A4))),"")</f>
        <v/>
      </c>
      <c r="I20" s="28" t="str">
        <f t="array" ref="I20">IFERROR(INDEX(Taches[ACTEUR]&amp;" : "&amp;Taches[TÂCHE],-1+SMALL(IF(Taches[ÉCHÉANCE]=I$15,ROW(Taches[ÉCHÉANCE])+1-ROW(Taches[[#Headers],[ÉCHÉANCE]]),""),ROW($A4))),"")</f>
        <v/>
      </c>
    </row>
    <row r="21" spans="2:9" s="49" customFormat="1" x14ac:dyDescent="0.25">
      <c r="B21" s="47"/>
      <c r="C21" s="28" t="str">
        <f t="array" ref="C21">IFERROR(INDEX(Taches[ACTEUR]&amp;" : "&amp;Taches[TÂCHE],-1+SMALL(IF(Taches[ÉCHÉANCE]=C$15,ROW(Taches[ÉCHÉANCE])+1-ROW(Taches[[#Headers],[ÉCHÉANCE]]),""),ROW($A5))),"")</f>
        <v/>
      </c>
      <c r="D21" s="28" t="str">
        <f t="array" ref="D21">IFERROR(INDEX(Taches[ACTEUR]&amp;" : "&amp;Taches[TÂCHE],-1+SMALL(IF(Taches[ÉCHÉANCE]=D$15,ROW(Taches[ÉCHÉANCE])+1-ROW(Taches[[#Headers],[ÉCHÉANCE]]),""),ROW($A5))),"")</f>
        <v/>
      </c>
      <c r="E21" s="28" t="str">
        <f t="array" ref="E21">IFERROR(INDEX(Taches[ACTEUR]&amp;" : "&amp;Taches[TÂCHE],-1+SMALL(IF(Taches[ÉCHÉANCE]=E$15,ROW(Taches[ÉCHÉANCE])+1-ROW(Taches[[#Headers],[ÉCHÉANCE]]),""),ROW($A5))),"")</f>
        <v/>
      </c>
      <c r="F21" s="28" t="str">
        <f t="array" ref="F21">IFERROR(INDEX(Taches[ACTEUR]&amp;" : "&amp;Taches[TÂCHE],-1+SMALL(IF(Taches[ÉCHÉANCE]=F$15,ROW(Taches[ÉCHÉANCE])+1-ROW(Taches[[#Headers],[ÉCHÉANCE]]),""),ROW($A5))),"")</f>
        <v/>
      </c>
      <c r="G21" s="28" t="str">
        <f t="array" ref="G21">IFERROR(INDEX(Taches[ACTEUR]&amp;" : "&amp;Taches[TÂCHE],-1+SMALL(IF(Taches[ÉCHÉANCE]=G$15,ROW(Taches[ÉCHÉANCE])+1-ROW(Taches[[#Headers],[ÉCHÉANCE]]),""),ROW($A5))),"")</f>
        <v/>
      </c>
      <c r="H21" s="28" t="str">
        <f t="array" ref="H21">IFERROR(INDEX(Taches[ACTEUR]&amp;" : "&amp;Taches[TÂCHE],-1+SMALL(IF(Taches[ÉCHÉANCE]=H$15,ROW(Taches[ÉCHÉANCE])+1-ROW(Taches[[#Headers],[ÉCHÉANCE]]),""),ROW($A5))),"")</f>
        <v/>
      </c>
      <c r="I21" s="28" t="str">
        <f t="array" ref="I21">IFERROR(INDEX(Taches[ACTEUR]&amp;" : "&amp;Taches[TÂCHE],-1+SMALL(IF(Taches[ÉCHÉANCE]=I$15,ROW(Taches[ÉCHÉANCE])+1-ROW(Taches[[#Headers],[ÉCHÉANCE]]),""),ROW($A5))),"")</f>
        <v/>
      </c>
    </row>
    <row r="22" spans="2:9" s="49" customFormat="1" x14ac:dyDescent="0.25">
      <c r="B22" s="47"/>
      <c r="C22" s="28" t="str">
        <f t="array" ref="C22">IFERROR(INDEX(Taches[ACTEUR]&amp;" : "&amp;Taches[TÂCHE],-1+SMALL(IF(Taches[ÉCHÉANCE]=C$15,ROW(Taches[ÉCHÉANCE])+1-ROW(Taches[[#Headers],[ÉCHÉANCE]]),""),ROW($A6))),"")</f>
        <v/>
      </c>
      <c r="D22" s="28" t="str">
        <f t="array" ref="D22">IFERROR(INDEX(Taches[ACTEUR]&amp;" : "&amp;Taches[TÂCHE],-1+SMALL(IF(Taches[ÉCHÉANCE]=D$15,ROW(Taches[ÉCHÉANCE])+1-ROW(Taches[[#Headers],[ÉCHÉANCE]]),""),ROW($A6))),"")</f>
        <v/>
      </c>
      <c r="E22" s="28" t="str">
        <f t="array" ref="E22">IFERROR(INDEX(Taches[ACTEUR]&amp;" : "&amp;Taches[TÂCHE],-1+SMALL(IF(Taches[ÉCHÉANCE]=E$15,ROW(Taches[ÉCHÉANCE])+1-ROW(Taches[[#Headers],[ÉCHÉANCE]]),""),ROW($A6))),"")</f>
        <v/>
      </c>
      <c r="F22" s="28" t="str">
        <f t="array" ref="F22">IFERROR(INDEX(Taches[ACTEUR]&amp;" : "&amp;Taches[TÂCHE],-1+SMALL(IF(Taches[ÉCHÉANCE]=F$15,ROW(Taches[ÉCHÉANCE])+1-ROW(Taches[[#Headers],[ÉCHÉANCE]]),""),ROW($A6))),"")</f>
        <v/>
      </c>
      <c r="G22" s="28" t="str">
        <f t="array" ref="G22">IFERROR(INDEX(Taches[ACTEUR]&amp;" : "&amp;Taches[TÂCHE],-1+SMALL(IF(Taches[ÉCHÉANCE]=G$15,ROW(Taches[ÉCHÉANCE])+1-ROW(Taches[[#Headers],[ÉCHÉANCE]]),""),ROW($A6))),"")</f>
        <v/>
      </c>
      <c r="H22" s="28" t="str">
        <f t="array" ref="H22">IFERROR(INDEX(Taches[ACTEUR]&amp;" : "&amp;Taches[TÂCHE],-1+SMALL(IF(Taches[ÉCHÉANCE]=H$15,ROW(Taches[ÉCHÉANCE])+1-ROW(Taches[[#Headers],[ÉCHÉANCE]]),""),ROW($A6))),"")</f>
        <v/>
      </c>
      <c r="I22" s="28" t="str">
        <f t="array" ref="I22">IFERROR(INDEX(Taches[ACTEUR]&amp;" : "&amp;Taches[TÂCHE],-1+SMALL(IF(Taches[ÉCHÉANCE]=I$15,ROW(Taches[ÉCHÉANCE])+1-ROW(Taches[[#Headers],[ÉCHÉANCE]]),""),ROW($A6))),"")</f>
        <v/>
      </c>
    </row>
    <row r="23" spans="2:9" s="49" customFormat="1" x14ac:dyDescent="0.25">
      <c r="B23" s="47"/>
      <c r="C23" s="28" t="str">
        <f t="array" ref="C23">IFERROR(INDEX(Taches[ACTEUR]&amp;" : "&amp;Taches[TÂCHE],-1+SMALL(IF(Taches[ÉCHÉANCE]=C$15,ROW(Taches[ÉCHÉANCE])+1-ROW(Taches[[#Headers],[ÉCHÉANCE]]),""),ROW($A7))),"")</f>
        <v/>
      </c>
      <c r="D23" s="28" t="str">
        <f t="array" ref="D23">IFERROR(INDEX(Taches[ACTEUR]&amp;" : "&amp;Taches[TÂCHE],-1+SMALL(IF(Taches[ÉCHÉANCE]=D$15,ROW(Taches[ÉCHÉANCE])+1-ROW(Taches[[#Headers],[ÉCHÉANCE]]),""),ROW($A7))),"")</f>
        <v/>
      </c>
      <c r="E23" s="28" t="str">
        <f t="array" ref="E23">IFERROR(INDEX(Taches[ACTEUR]&amp;" : "&amp;Taches[TÂCHE],-1+SMALL(IF(Taches[ÉCHÉANCE]=E$15,ROW(Taches[ÉCHÉANCE])+1-ROW(Taches[[#Headers],[ÉCHÉANCE]]),""),ROW($A7))),"")</f>
        <v/>
      </c>
      <c r="F23" s="28" t="str">
        <f t="array" ref="F23">IFERROR(INDEX(Taches[ACTEUR]&amp;" : "&amp;Taches[TÂCHE],-1+SMALL(IF(Taches[ÉCHÉANCE]=F$15,ROW(Taches[ÉCHÉANCE])+1-ROW(Taches[[#Headers],[ÉCHÉANCE]]),""),ROW($A7))),"")</f>
        <v/>
      </c>
      <c r="G23" s="28" t="str">
        <f t="array" ref="G23">IFERROR(INDEX(Taches[ACTEUR]&amp;" : "&amp;Taches[TÂCHE],-1+SMALL(IF(Taches[ÉCHÉANCE]=G$15,ROW(Taches[ÉCHÉANCE])+1-ROW(Taches[[#Headers],[ÉCHÉANCE]]),""),ROW($A7))),"")</f>
        <v/>
      </c>
      <c r="H23" s="28" t="str">
        <f t="array" ref="H23">IFERROR(INDEX(Taches[ACTEUR]&amp;" : "&amp;Taches[TÂCHE],-1+SMALL(IF(Taches[ÉCHÉANCE]=H$15,ROW(Taches[ÉCHÉANCE])+1-ROW(Taches[[#Headers],[ÉCHÉANCE]]),""),ROW($A7))),"")</f>
        <v/>
      </c>
      <c r="I23" s="28" t="str">
        <f t="array" ref="I23">IFERROR(INDEX(Taches[ACTEUR]&amp;" : "&amp;Taches[TÂCHE],-1+SMALL(IF(Taches[ÉCHÉANCE]=I$15,ROW(Taches[ÉCHÉANCE])+1-ROW(Taches[[#Headers],[ÉCHÉANCE]]),""),ROW($A7))),"")</f>
        <v/>
      </c>
    </row>
    <row r="24" spans="2:9" ht="27" x14ac:dyDescent="0.25">
      <c r="B24" s="46">
        <f>1+INT(MIN(MOD(C24-DATE(YEAR(C24)+{-1;0;1},1,5)+WEEKDAY(DATE(YEAR(C24)+{-1;0;1},1,3)),734))/7)</f>
        <v>20</v>
      </c>
      <c r="C24" s="30">
        <f>C15+7</f>
        <v>43598</v>
      </c>
      <c r="D24" s="31">
        <f>C24+1</f>
        <v>43599</v>
      </c>
      <c r="E24" s="31">
        <f t="shared" ref="E24:I24" si="2">D24+1</f>
        <v>43600</v>
      </c>
      <c r="F24" s="31">
        <f t="shared" si="2"/>
        <v>43601</v>
      </c>
      <c r="G24" s="31">
        <f t="shared" si="2"/>
        <v>43602</v>
      </c>
      <c r="H24" s="31">
        <f t="shared" si="2"/>
        <v>43603</v>
      </c>
      <c r="I24" s="31">
        <f t="shared" si="2"/>
        <v>43604</v>
      </c>
    </row>
    <row r="25" spans="2:9" s="48" customFormat="1" x14ac:dyDescent="0.25">
      <c r="B25" s="47" t="s">
        <v>32</v>
      </c>
      <c r="C25" s="32" t="str">
        <f>IFERROR(VLOOKUP(C24,JFP[],2,0),"")</f>
        <v/>
      </c>
      <c r="D25" s="33" t="str">
        <f>IFERROR(VLOOKUP(D24,JFP[],2,0),"")</f>
        <v/>
      </c>
      <c r="E25" s="33" t="str">
        <f>IFERROR(VLOOKUP(E24,JFP[],2,0),"")</f>
        <v/>
      </c>
      <c r="F25" s="33" t="str">
        <f>IFERROR(VLOOKUP(F24,JFP[],2,0),"")</f>
        <v/>
      </c>
      <c r="G25" s="33" t="str">
        <f>IFERROR(VLOOKUP(G24,JFP[],2,0),"")</f>
        <v/>
      </c>
      <c r="H25" s="33" t="str">
        <f>IFERROR(VLOOKUP(H24,JFP[],2,0),"")</f>
        <v/>
      </c>
      <c r="I25" s="33" t="str">
        <f>IFERROR(VLOOKUP(I24,JFP[],2,0),"")</f>
        <v/>
      </c>
    </row>
    <row r="26" spans="2:9" s="49" customFormat="1" x14ac:dyDescent="0.25">
      <c r="B26" s="47"/>
      <c r="C26" s="28" t="str">
        <f t="array" ref="C26">IFERROR(INDEX(Taches[ACTEUR]&amp;" : "&amp;Taches[TÂCHE],-1+SMALL(IF(Taches[ÉCHÉANCE]=C$24,ROW(Taches[ÉCHÉANCE])+1-ROW(Taches[[#Headers],[ÉCHÉANCE]]),""),ROW($A1))),"")</f>
        <v/>
      </c>
      <c r="D26" s="28" t="str">
        <f t="array" ref="D26">IFERROR(INDEX(Taches[ACTEUR]&amp;" : "&amp;Taches[TÂCHE],-1+SMALL(IF(Taches[ÉCHÉANCE]=D$24,ROW(Taches[ÉCHÉANCE])+1-ROW(Taches[[#Headers],[ÉCHÉANCE]]),""),ROW($A1))),"")</f>
        <v/>
      </c>
      <c r="E26" s="28" t="str">
        <f t="array" ref="E26">IFERROR(INDEX(Taches[ACTEUR]&amp;" : "&amp;Taches[TÂCHE],-1+SMALL(IF(Taches[ÉCHÉANCE]=E$24,ROW(Taches[ÉCHÉANCE])+1-ROW(Taches[[#Headers],[ÉCHÉANCE]]),""),ROW($A1))),"")</f>
        <v/>
      </c>
      <c r="F26" s="28" t="str">
        <f t="array" ref="F26">IFERROR(INDEX(Taches[ACTEUR]&amp;" : "&amp;Taches[TÂCHE],-1+SMALL(IF(Taches[ÉCHÉANCE]=F$24,ROW(Taches[ÉCHÉANCE])+1-ROW(Taches[[#Headers],[ÉCHÉANCE]]),""),ROW($A1))),"")</f>
        <v/>
      </c>
      <c r="G26" s="28" t="str">
        <f t="array" ref="G26">IFERROR(INDEX(Taches[ACTEUR]&amp;" : "&amp;Taches[TÂCHE],-1+SMALL(IF(Taches[ÉCHÉANCE]=G$24,ROW(Taches[ÉCHÉANCE])+1-ROW(Taches[[#Headers],[ÉCHÉANCE]]),""),ROW($A1))),"")</f>
        <v/>
      </c>
      <c r="H26" s="28" t="str">
        <f t="array" ref="H26">IFERROR(INDEX(Taches[ACTEUR]&amp;" : "&amp;Taches[TÂCHE],-1+SMALL(IF(Taches[ÉCHÉANCE]=H$24,ROW(Taches[ÉCHÉANCE])+1-ROW(Taches[[#Headers],[ÉCHÉANCE]]),""),ROW($A1))),"")</f>
        <v/>
      </c>
      <c r="I26" s="28" t="str">
        <f t="array" ref="I26">IFERROR(INDEX(Taches[ACTEUR]&amp;" : "&amp;Taches[TÂCHE],-1+SMALL(IF(Taches[ÉCHÉANCE]=I$24,ROW(Taches[ÉCHÉANCE])+1-ROW(Taches[[#Headers],[ÉCHÉANCE]]),""),ROW($A1))),"")</f>
        <v/>
      </c>
    </row>
    <row r="27" spans="2:9" s="49" customFormat="1" x14ac:dyDescent="0.25">
      <c r="B27" s="47"/>
      <c r="C27" s="28" t="str">
        <f t="array" ref="C27">IFERROR(INDEX(Taches[ACTEUR]&amp;" : "&amp;Taches[TÂCHE],-1+SMALL(IF(Taches[ÉCHÉANCE]=C$24,ROW(Taches[ÉCHÉANCE])+1-ROW(Taches[[#Headers],[ÉCHÉANCE]]),""),ROW($A2))),"")</f>
        <v/>
      </c>
      <c r="D27" s="28" t="str">
        <f t="array" ref="D27">IFERROR(INDEX(Taches[ACTEUR]&amp;" : "&amp;Taches[TÂCHE],-1+SMALL(IF(Taches[ÉCHÉANCE]=D$24,ROW(Taches[ÉCHÉANCE])+1-ROW(Taches[[#Headers],[ÉCHÉANCE]]),""),ROW($A2))),"")</f>
        <v/>
      </c>
      <c r="E27" s="28" t="str">
        <f t="array" ref="E27">IFERROR(INDEX(Taches[ACTEUR]&amp;" : "&amp;Taches[TÂCHE],-1+SMALL(IF(Taches[ÉCHÉANCE]=E$24,ROW(Taches[ÉCHÉANCE])+1-ROW(Taches[[#Headers],[ÉCHÉANCE]]),""),ROW($A2))),"")</f>
        <v/>
      </c>
      <c r="F27" s="28" t="str">
        <f t="array" ref="F27">IFERROR(INDEX(Taches[ACTEUR]&amp;" : "&amp;Taches[TÂCHE],-1+SMALL(IF(Taches[ÉCHÉANCE]=F$24,ROW(Taches[ÉCHÉANCE])+1-ROW(Taches[[#Headers],[ÉCHÉANCE]]),""),ROW($A2))),"")</f>
        <v/>
      </c>
      <c r="G27" s="28" t="str">
        <f t="array" ref="G27">IFERROR(INDEX(Taches[ACTEUR]&amp;" : "&amp;Taches[TÂCHE],-1+SMALL(IF(Taches[ÉCHÉANCE]=G$24,ROW(Taches[ÉCHÉANCE])+1-ROW(Taches[[#Headers],[ÉCHÉANCE]]),""),ROW($A2))),"")</f>
        <v/>
      </c>
      <c r="H27" s="28" t="str">
        <f t="array" ref="H27">IFERROR(INDEX(Taches[ACTEUR]&amp;" : "&amp;Taches[TÂCHE],-1+SMALL(IF(Taches[ÉCHÉANCE]=H$24,ROW(Taches[ÉCHÉANCE])+1-ROW(Taches[[#Headers],[ÉCHÉANCE]]),""),ROW($A2))),"")</f>
        <v/>
      </c>
      <c r="I27" s="28" t="str">
        <f t="array" ref="I27">IFERROR(INDEX(Taches[ACTEUR]&amp;" : "&amp;Taches[TÂCHE],-1+SMALL(IF(Taches[ÉCHÉANCE]=I$24,ROW(Taches[ÉCHÉANCE])+1-ROW(Taches[[#Headers],[ÉCHÉANCE]]),""),ROW($A2))),"")</f>
        <v/>
      </c>
    </row>
    <row r="28" spans="2:9" s="49" customFormat="1" x14ac:dyDescent="0.25">
      <c r="B28" s="47"/>
      <c r="C28" s="28" t="str">
        <f t="array" ref="C28">IFERROR(INDEX(Taches[ACTEUR]&amp;" : "&amp;Taches[TÂCHE],-1+SMALL(IF(Taches[ÉCHÉANCE]=C$24,ROW(Taches[ÉCHÉANCE])+1-ROW(Taches[[#Headers],[ÉCHÉANCE]]),""),ROW($A3))),"")</f>
        <v/>
      </c>
      <c r="D28" s="28" t="str">
        <f t="array" ref="D28">IFERROR(INDEX(Taches[ACTEUR]&amp;" : "&amp;Taches[TÂCHE],-1+SMALL(IF(Taches[ÉCHÉANCE]=D$24,ROW(Taches[ÉCHÉANCE])+1-ROW(Taches[[#Headers],[ÉCHÉANCE]]),""),ROW($A3))),"")</f>
        <v/>
      </c>
      <c r="E28" s="28" t="str">
        <f t="array" ref="E28">IFERROR(INDEX(Taches[ACTEUR]&amp;" : "&amp;Taches[TÂCHE],-1+SMALL(IF(Taches[ÉCHÉANCE]=E$24,ROW(Taches[ÉCHÉANCE])+1-ROW(Taches[[#Headers],[ÉCHÉANCE]]),""),ROW($A3))),"")</f>
        <v/>
      </c>
      <c r="F28" s="28" t="str">
        <f t="array" ref="F28">IFERROR(INDEX(Taches[ACTEUR]&amp;" : "&amp;Taches[TÂCHE],-1+SMALL(IF(Taches[ÉCHÉANCE]=F$24,ROW(Taches[ÉCHÉANCE])+1-ROW(Taches[[#Headers],[ÉCHÉANCE]]),""),ROW($A3))),"")</f>
        <v/>
      </c>
      <c r="G28" s="28" t="str">
        <f t="array" ref="G28">IFERROR(INDEX(Taches[ACTEUR]&amp;" : "&amp;Taches[TÂCHE],-1+SMALL(IF(Taches[ÉCHÉANCE]=G$24,ROW(Taches[ÉCHÉANCE])+1-ROW(Taches[[#Headers],[ÉCHÉANCE]]),""),ROW($A3))),"")</f>
        <v/>
      </c>
      <c r="H28" s="28" t="str">
        <f t="array" ref="H28">IFERROR(INDEX(Taches[ACTEUR]&amp;" : "&amp;Taches[TÂCHE],-1+SMALL(IF(Taches[ÉCHÉANCE]=H$24,ROW(Taches[ÉCHÉANCE])+1-ROW(Taches[[#Headers],[ÉCHÉANCE]]),""),ROW($A3))),"")</f>
        <v/>
      </c>
      <c r="I28" s="28" t="str">
        <f t="array" ref="I28">IFERROR(INDEX(Taches[ACTEUR]&amp;" : "&amp;Taches[TÂCHE],-1+SMALL(IF(Taches[ÉCHÉANCE]=I$24,ROW(Taches[ÉCHÉANCE])+1-ROW(Taches[[#Headers],[ÉCHÉANCE]]),""),ROW($A3))),"")</f>
        <v/>
      </c>
    </row>
    <row r="29" spans="2:9" s="49" customFormat="1" x14ac:dyDescent="0.25">
      <c r="B29" s="47"/>
      <c r="C29" s="28" t="str">
        <f t="array" ref="C29">IFERROR(INDEX(Taches[ACTEUR]&amp;" : "&amp;Taches[TÂCHE],-1+SMALL(IF(Taches[ÉCHÉANCE]=C$24,ROW(Taches[ÉCHÉANCE])+1-ROW(Taches[[#Headers],[ÉCHÉANCE]]),""),ROW($A4))),"")</f>
        <v/>
      </c>
      <c r="D29" s="28" t="str">
        <f t="array" ref="D29">IFERROR(INDEX(Taches[ACTEUR]&amp;" : "&amp;Taches[TÂCHE],-1+SMALL(IF(Taches[ÉCHÉANCE]=D$24,ROW(Taches[ÉCHÉANCE])+1-ROW(Taches[[#Headers],[ÉCHÉANCE]]),""),ROW($A4))),"")</f>
        <v/>
      </c>
      <c r="E29" s="28" t="str">
        <f t="array" ref="E29">IFERROR(INDEX(Taches[ACTEUR]&amp;" : "&amp;Taches[TÂCHE],-1+SMALL(IF(Taches[ÉCHÉANCE]=E$24,ROW(Taches[ÉCHÉANCE])+1-ROW(Taches[[#Headers],[ÉCHÉANCE]]),""),ROW($A4))),"")</f>
        <v/>
      </c>
      <c r="F29" s="28" t="str">
        <f t="array" ref="F29">IFERROR(INDEX(Taches[ACTEUR]&amp;" : "&amp;Taches[TÂCHE],-1+SMALL(IF(Taches[ÉCHÉANCE]=F$24,ROW(Taches[ÉCHÉANCE])+1-ROW(Taches[[#Headers],[ÉCHÉANCE]]),""),ROW($A4))),"")</f>
        <v/>
      </c>
      <c r="G29" s="28" t="str">
        <f t="array" ref="G29">IFERROR(INDEX(Taches[ACTEUR]&amp;" : "&amp;Taches[TÂCHE],-1+SMALL(IF(Taches[ÉCHÉANCE]=G$24,ROW(Taches[ÉCHÉANCE])+1-ROW(Taches[[#Headers],[ÉCHÉANCE]]),""),ROW($A4))),"")</f>
        <v/>
      </c>
      <c r="H29" s="28" t="str">
        <f t="array" ref="H29">IFERROR(INDEX(Taches[ACTEUR]&amp;" : "&amp;Taches[TÂCHE],-1+SMALL(IF(Taches[ÉCHÉANCE]=H$24,ROW(Taches[ÉCHÉANCE])+1-ROW(Taches[[#Headers],[ÉCHÉANCE]]),""),ROW($A4))),"")</f>
        <v/>
      </c>
      <c r="I29" s="28" t="str">
        <f t="array" ref="I29">IFERROR(INDEX(Taches[ACTEUR]&amp;" : "&amp;Taches[TÂCHE],-1+SMALL(IF(Taches[ÉCHÉANCE]=I$24,ROW(Taches[ÉCHÉANCE])+1-ROW(Taches[[#Headers],[ÉCHÉANCE]]),""),ROW($A4))),"")</f>
        <v/>
      </c>
    </row>
    <row r="30" spans="2:9" s="49" customFormat="1" x14ac:dyDescent="0.25">
      <c r="B30" s="47"/>
      <c r="C30" s="28" t="str">
        <f t="array" ref="C30">IFERROR(INDEX(Taches[ACTEUR]&amp;" : "&amp;Taches[TÂCHE],-1+SMALL(IF(Taches[ÉCHÉANCE]=C$24,ROW(Taches[ÉCHÉANCE])+1-ROW(Taches[[#Headers],[ÉCHÉANCE]]),""),ROW($A5))),"")</f>
        <v/>
      </c>
      <c r="D30" s="28" t="str">
        <f t="array" ref="D30">IFERROR(INDEX(Taches[ACTEUR]&amp;" : "&amp;Taches[TÂCHE],-1+SMALL(IF(Taches[ÉCHÉANCE]=D$24,ROW(Taches[ÉCHÉANCE])+1-ROW(Taches[[#Headers],[ÉCHÉANCE]]),""),ROW($A5))),"")</f>
        <v/>
      </c>
      <c r="E30" s="28" t="str">
        <f t="array" ref="E30">IFERROR(INDEX(Taches[ACTEUR]&amp;" : "&amp;Taches[TÂCHE],-1+SMALL(IF(Taches[ÉCHÉANCE]=E$24,ROW(Taches[ÉCHÉANCE])+1-ROW(Taches[[#Headers],[ÉCHÉANCE]]),""),ROW($A5))),"")</f>
        <v/>
      </c>
      <c r="F30" s="28" t="str">
        <f t="array" ref="F30">IFERROR(INDEX(Taches[ACTEUR]&amp;" : "&amp;Taches[TÂCHE],-1+SMALL(IF(Taches[ÉCHÉANCE]=F$24,ROW(Taches[ÉCHÉANCE])+1-ROW(Taches[[#Headers],[ÉCHÉANCE]]),""),ROW($A5))),"")</f>
        <v/>
      </c>
      <c r="G30" s="28" t="str">
        <f t="array" ref="G30">IFERROR(INDEX(Taches[ACTEUR]&amp;" : "&amp;Taches[TÂCHE],-1+SMALL(IF(Taches[ÉCHÉANCE]=G$24,ROW(Taches[ÉCHÉANCE])+1-ROW(Taches[[#Headers],[ÉCHÉANCE]]),""),ROW($A5))),"")</f>
        <v/>
      </c>
      <c r="H30" s="28" t="str">
        <f t="array" ref="H30">IFERROR(INDEX(Taches[ACTEUR]&amp;" : "&amp;Taches[TÂCHE],-1+SMALL(IF(Taches[ÉCHÉANCE]=H$24,ROW(Taches[ÉCHÉANCE])+1-ROW(Taches[[#Headers],[ÉCHÉANCE]]),""),ROW($A5))),"")</f>
        <v/>
      </c>
      <c r="I30" s="28" t="str">
        <f t="array" ref="I30">IFERROR(INDEX(Taches[ACTEUR]&amp;" : "&amp;Taches[TÂCHE],-1+SMALL(IF(Taches[ÉCHÉANCE]=I$24,ROW(Taches[ÉCHÉANCE])+1-ROW(Taches[[#Headers],[ÉCHÉANCE]]),""),ROW($A5))),"")</f>
        <v/>
      </c>
    </row>
    <row r="31" spans="2:9" s="49" customFormat="1" x14ac:dyDescent="0.25">
      <c r="B31" s="47"/>
      <c r="C31" s="28" t="str">
        <f t="array" ref="C31">IFERROR(INDEX(Taches[ACTEUR]&amp;" : "&amp;Taches[TÂCHE],-1+SMALL(IF(Taches[ÉCHÉANCE]=C$24,ROW(Taches[ÉCHÉANCE])+1-ROW(Taches[[#Headers],[ÉCHÉANCE]]),""),ROW($A6))),"")</f>
        <v/>
      </c>
      <c r="D31" s="28" t="str">
        <f t="array" ref="D31">IFERROR(INDEX(Taches[ACTEUR]&amp;" : "&amp;Taches[TÂCHE],-1+SMALL(IF(Taches[ÉCHÉANCE]=D$24,ROW(Taches[ÉCHÉANCE])+1-ROW(Taches[[#Headers],[ÉCHÉANCE]]),""),ROW($A6))),"")</f>
        <v/>
      </c>
      <c r="E31" s="28" t="str">
        <f t="array" ref="E31">IFERROR(INDEX(Taches[ACTEUR]&amp;" : "&amp;Taches[TÂCHE],-1+SMALL(IF(Taches[ÉCHÉANCE]=E$24,ROW(Taches[ÉCHÉANCE])+1-ROW(Taches[[#Headers],[ÉCHÉANCE]]),""),ROW($A6))),"")</f>
        <v/>
      </c>
      <c r="F31" s="28" t="str">
        <f t="array" ref="F31">IFERROR(INDEX(Taches[ACTEUR]&amp;" : "&amp;Taches[TÂCHE],-1+SMALL(IF(Taches[ÉCHÉANCE]=F$24,ROW(Taches[ÉCHÉANCE])+1-ROW(Taches[[#Headers],[ÉCHÉANCE]]),""),ROW($A6))),"")</f>
        <v/>
      </c>
      <c r="G31" s="28" t="str">
        <f t="array" ref="G31">IFERROR(INDEX(Taches[ACTEUR]&amp;" : "&amp;Taches[TÂCHE],-1+SMALL(IF(Taches[ÉCHÉANCE]=G$24,ROW(Taches[ÉCHÉANCE])+1-ROW(Taches[[#Headers],[ÉCHÉANCE]]),""),ROW($A6))),"")</f>
        <v/>
      </c>
      <c r="H31" s="28" t="str">
        <f t="array" ref="H31">IFERROR(INDEX(Taches[ACTEUR]&amp;" : "&amp;Taches[TÂCHE],-1+SMALL(IF(Taches[ÉCHÉANCE]=H$24,ROW(Taches[ÉCHÉANCE])+1-ROW(Taches[[#Headers],[ÉCHÉANCE]]),""),ROW($A6))),"")</f>
        <v/>
      </c>
      <c r="I31" s="28" t="str">
        <f t="array" ref="I31">IFERROR(INDEX(Taches[ACTEUR]&amp;" : "&amp;Taches[TÂCHE],-1+SMALL(IF(Taches[ÉCHÉANCE]=I$24,ROW(Taches[ÉCHÉANCE])+1-ROW(Taches[[#Headers],[ÉCHÉANCE]]),""),ROW($A6))),"")</f>
        <v/>
      </c>
    </row>
    <row r="32" spans="2:9" s="49" customFormat="1" x14ac:dyDescent="0.25">
      <c r="B32" s="47"/>
      <c r="C32" s="28" t="str">
        <f t="array" ref="C32">IFERROR(INDEX(Taches[ACTEUR]&amp;" : "&amp;Taches[TÂCHE],-1+SMALL(IF(Taches[ÉCHÉANCE]=C$24,ROW(Taches[ÉCHÉANCE])+1-ROW(Taches[[#Headers],[ÉCHÉANCE]]),""),ROW($A7))),"")</f>
        <v/>
      </c>
      <c r="D32" s="28" t="str">
        <f t="array" ref="D32">IFERROR(INDEX(Taches[ACTEUR]&amp;" : "&amp;Taches[TÂCHE],-1+SMALL(IF(Taches[ÉCHÉANCE]=D$24,ROW(Taches[ÉCHÉANCE])+1-ROW(Taches[[#Headers],[ÉCHÉANCE]]),""),ROW($A7))),"")</f>
        <v/>
      </c>
      <c r="E32" s="28" t="str">
        <f t="array" ref="E32">IFERROR(INDEX(Taches[ACTEUR]&amp;" : "&amp;Taches[TÂCHE],-1+SMALL(IF(Taches[ÉCHÉANCE]=E$24,ROW(Taches[ÉCHÉANCE])+1-ROW(Taches[[#Headers],[ÉCHÉANCE]]),""),ROW($A7))),"")</f>
        <v/>
      </c>
      <c r="F32" s="28" t="str">
        <f t="array" ref="F32">IFERROR(INDEX(Taches[ACTEUR]&amp;" : "&amp;Taches[TÂCHE],-1+SMALL(IF(Taches[ÉCHÉANCE]=F$24,ROW(Taches[ÉCHÉANCE])+1-ROW(Taches[[#Headers],[ÉCHÉANCE]]),""),ROW($A7))),"")</f>
        <v/>
      </c>
      <c r="G32" s="28" t="str">
        <f t="array" ref="G32">IFERROR(INDEX(Taches[ACTEUR]&amp;" : "&amp;Taches[TÂCHE],-1+SMALL(IF(Taches[ÉCHÉANCE]=G$24,ROW(Taches[ÉCHÉANCE])+1-ROW(Taches[[#Headers],[ÉCHÉANCE]]),""),ROW($A7))),"")</f>
        <v/>
      </c>
      <c r="H32" s="28" t="str">
        <f t="array" ref="H32">IFERROR(INDEX(Taches[ACTEUR]&amp;" : "&amp;Taches[TÂCHE],-1+SMALL(IF(Taches[ÉCHÉANCE]=H$24,ROW(Taches[ÉCHÉANCE])+1-ROW(Taches[[#Headers],[ÉCHÉANCE]]),""),ROW($A7))),"")</f>
        <v/>
      </c>
      <c r="I32" s="28" t="str">
        <f t="array" ref="I32">IFERROR(INDEX(Taches[ACTEUR]&amp;" : "&amp;Taches[TÂCHE],-1+SMALL(IF(Taches[ÉCHÉANCE]=I$24,ROW(Taches[ÉCHÉANCE])+1-ROW(Taches[[#Headers],[ÉCHÉANCE]]),""),ROW($A7))),"")</f>
        <v/>
      </c>
    </row>
    <row r="33" spans="2:9" ht="27" x14ac:dyDescent="0.25">
      <c r="B33" s="46">
        <f>1+INT(MIN(MOD(C33-DATE(YEAR(C33)+{-1;0;1},1,5)+WEEKDAY(DATE(YEAR(C33)+{-1;0;1},1,3)),734))/7)</f>
        <v>21</v>
      </c>
      <c r="C33" s="30">
        <f>C24+7</f>
        <v>43605</v>
      </c>
      <c r="D33" s="31">
        <f>C33+1</f>
        <v>43606</v>
      </c>
      <c r="E33" s="31">
        <f t="shared" ref="E33:I33" si="3">D33+1</f>
        <v>43607</v>
      </c>
      <c r="F33" s="31">
        <f t="shared" si="3"/>
        <v>43608</v>
      </c>
      <c r="G33" s="31">
        <f t="shared" si="3"/>
        <v>43609</v>
      </c>
      <c r="H33" s="31">
        <f t="shared" si="3"/>
        <v>43610</v>
      </c>
      <c r="I33" s="31">
        <f t="shared" si="3"/>
        <v>43611</v>
      </c>
    </row>
    <row r="34" spans="2:9" s="49" customFormat="1" x14ac:dyDescent="0.25">
      <c r="B34" s="47" t="s">
        <v>32</v>
      </c>
      <c r="C34" s="32" t="str">
        <f>IFERROR(VLOOKUP(C33,JFP[],2,0),"")</f>
        <v/>
      </c>
      <c r="D34" s="33" t="str">
        <f>IFERROR(VLOOKUP(D33,JFP[],2,0),"")</f>
        <v/>
      </c>
      <c r="E34" s="33" t="str">
        <f>IFERROR(VLOOKUP(E33,JFP[],2,0),"")</f>
        <v/>
      </c>
      <c r="F34" s="33" t="str">
        <f>IFERROR(VLOOKUP(F33,JFP[],2,0),"")</f>
        <v/>
      </c>
      <c r="G34" s="33" t="str">
        <f>IFERROR(VLOOKUP(G33,JFP[],2,0),"")</f>
        <v/>
      </c>
      <c r="H34" s="33" t="str">
        <f>IFERROR(VLOOKUP(H33,JFP[],2,0),"")</f>
        <v/>
      </c>
      <c r="I34" s="33" t="str">
        <f>IFERROR(VLOOKUP(I33,JFP[],2,0),"")</f>
        <v/>
      </c>
    </row>
    <row r="35" spans="2:9" s="49" customFormat="1" x14ac:dyDescent="0.25">
      <c r="B35" s="47"/>
      <c r="C35" s="28" t="str">
        <f t="array" ref="C35">IFERROR(INDEX(Taches[ACTEUR]&amp;" : "&amp;Taches[TÂCHE],-1+SMALL(IF(Taches[ÉCHÉANCE]=C$33,ROW(Taches[ÉCHÉANCE])+1-ROW(Taches[[#Headers],[ÉCHÉANCE]]),""),ROW($A1))),"")</f>
        <v/>
      </c>
      <c r="D35" s="28" t="str">
        <f t="array" ref="D35">IFERROR(INDEX(Taches[ACTEUR]&amp;" : "&amp;Taches[TÂCHE],-1+SMALL(IF(Taches[ÉCHÉANCE]=D$33,ROW(Taches[ÉCHÉANCE])+1-ROW(Taches[[#Headers],[ÉCHÉANCE]]),""),ROW($A1))),"")</f>
        <v/>
      </c>
      <c r="E35" s="28" t="str">
        <f t="array" ref="E35">IFERROR(INDEX(Taches[ACTEUR]&amp;" : "&amp;Taches[TÂCHE],-1+SMALL(IF(Taches[ÉCHÉANCE]=E$33,ROW(Taches[ÉCHÉANCE])+1-ROW(Taches[[#Headers],[ÉCHÉANCE]]),""),ROW($A1))),"")</f>
        <v/>
      </c>
      <c r="F35" s="28" t="str">
        <f t="array" ref="F35">IFERROR(INDEX(Taches[ACTEUR]&amp;" : "&amp;Taches[TÂCHE],-1+SMALL(IF(Taches[ÉCHÉANCE]=F$33,ROW(Taches[ÉCHÉANCE])+1-ROW(Taches[[#Headers],[ÉCHÉANCE]]),""),ROW($A1))),"")</f>
        <v/>
      </c>
      <c r="G35" s="28" t="str">
        <f t="array" ref="G35">IFERROR(INDEX(Taches[ACTEUR]&amp;" : "&amp;Taches[TÂCHE],-1+SMALL(IF(Taches[ÉCHÉANCE]=G$33,ROW(Taches[ÉCHÉANCE])+1-ROW(Taches[[#Headers],[ÉCHÉANCE]]),""),ROW($A1))),"")</f>
        <v/>
      </c>
      <c r="H35" s="28" t="str">
        <f t="array" ref="H35">IFERROR(INDEX(Taches[ACTEUR]&amp;" : "&amp;Taches[TÂCHE],-1+SMALL(IF(Taches[ÉCHÉANCE]=H$33,ROW(Taches[ÉCHÉANCE])+1-ROW(Taches[[#Headers],[ÉCHÉANCE]]),""),ROW($A1))),"")</f>
        <v/>
      </c>
      <c r="I35" s="28" t="str">
        <f t="array" ref="I35">IFERROR(INDEX(Taches[ACTEUR]&amp;" : "&amp;Taches[TÂCHE],-1+SMALL(IF(Taches[ÉCHÉANCE]=I$33,ROW(Taches[ÉCHÉANCE])+1-ROW(Taches[[#Headers],[ÉCHÉANCE]]),""),ROW($A1))),"")</f>
        <v/>
      </c>
    </row>
    <row r="36" spans="2:9" s="49" customFormat="1" x14ac:dyDescent="0.25">
      <c r="B36" s="47"/>
      <c r="C36" s="28" t="str">
        <f t="array" ref="C36">IFERROR(INDEX(Taches[ACTEUR]&amp;" : "&amp;Taches[TÂCHE],-1+SMALL(IF(Taches[ÉCHÉANCE]=C$33,ROW(Taches[ÉCHÉANCE])+1-ROW(Taches[[#Headers],[ÉCHÉANCE]]),""),ROW($A2))),"")</f>
        <v/>
      </c>
      <c r="D36" s="28" t="str">
        <f t="array" ref="D36">IFERROR(INDEX(Taches[ACTEUR]&amp;" : "&amp;Taches[TÂCHE],-1+SMALL(IF(Taches[ÉCHÉANCE]=D$33,ROW(Taches[ÉCHÉANCE])+1-ROW(Taches[[#Headers],[ÉCHÉANCE]]),""),ROW($A2))),"")</f>
        <v/>
      </c>
      <c r="E36" s="28" t="str">
        <f t="array" ref="E36">IFERROR(INDEX(Taches[ACTEUR]&amp;" : "&amp;Taches[TÂCHE],-1+SMALL(IF(Taches[ÉCHÉANCE]=E$33,ROW(Taches[ÉCHÉANCE])+1-ROW(Taches[[#Headers],[ÉCHÉANCE]]),""),ROW($A2))),"")</f>
        <v/>
      </c>
      <c r="F36" s="28" t="str">
        <f t="array" ref="F36">IFERROR(INDEX(Taches[ACTEUR]&amp;" : "&amp;Taches[TÂCHE],-1+SMALL(IF(Taches[ÉCHÉANCE]=F$33,ROW(Taches[ÉCHÉANCE])+1-ROW(Taches[[#Headers],[ÉCHÉANCE]]),""),ROW($A2))),"")</f>
        <v/>
      </c>
      <c r="G36" s="28" t="str">
        <f t="array" ref="G36">IFERROR(INDEX(Taches[ACTEUR]&amp;" : "&amp;Taches[TÂCHE],-1+SMALL(IF(Taches[ÉCHÉANCE]=G$33,ROW(Taches[ÉCHÉANCE])+1-ROW(Taches[[#Headers],[ÉCHÉANCE]]),""),ROW($A2))),"")</f>
        <v/>
      </c>
      <c r="H36" s="28" t="str">
        <f t="array" ref="H36">IFERROR(INDEX(Taches[ACTEUR]&amp;" : "&amp;Taches[TÂCHE],-1+SMALL(IF(Taches[ÉCHÉANCE]=H$33,ROW(Taches[ÉCHÉANCE])+1-ROW(Taches[[#Headers],[ÉCHÉANCE]]),""),ROW($A2))),"")</f>
        <v/>
      </c>
      <c r="I36" s="28" t="str">
        <f t="array" ref="I36">IFERROR(INDEX(Taches[ACTEUR]&amp;" : "&amp;Taches[TÂCHE],-1+SMALL(IF(Taches[ÉCHÉANCE]=I$33,ROW(Taches[ÉCHÉANCE])+1-ROW(Taches[[#Headers],[ÉCHÉANCE]]),""),ROW($A2))),"")</f>
        <v/>
      </c>
    </row>
    <row r="37" spans="2:9" s="49" customFormat="1" x14ac:dyDescent="0.25">
      <c r="B37" s="47"/>
      <c r="C37" s="28" t="str">
        <f t="array" ref="C37">IFERROR(INDEX(Taches[ACTEUR]&amp;" : "&amp;Taches[TÂCHE],-1+SMALL(IF(Taches[ÉCHÉANCE]=C$33,ROW(Taches[ÉCHÉANCE])+1-ROW(Taches[[#Headers],[ÉCHÉANCE]]),""),ROW($A3))),"")</f>
        <v/>
      </c>
      <c r="D37" s="28" t="str">
        <f t="array" ref="D37">IFERROR(INDEX(Taches[ACTEUR]&amp;" : "&amp;Taches[TÂCHE],-1+SMALL(IF(Taches[ÉCHÉANCE]=D$33,ROW(Taches[ÉCHÉANCE])+1-ROW(Taches[[#Headers],[ÉCHÉANCE]]),""),ROW($A3))),"")</f>
        <v/>
      </c>
      <c r="E37" s="28" t="str">
        <f t="array" ref="E37">IFERROR(INDEX(Taches[ACTEUR]&amp;" : "&amp;Taches[TÂCHE],-1+SMALL(IF(Taches[ÉCHÉANCE]=E$33,ROW(Taches[ÉCHÉANCE])+1-ROW(Taches[[#Headers],[ÉCHÉANCE]]),""),ROW($A3))),"")</f>
        <v/>
      </c>
      <c r="F37" s="28" t="str">
        <f t="array" ref="F37">IFERROR(INDEX(Taches[ACTEUR]&amp;" : "&amp;Taches[TÂCHE],-1+SMALL(IF(Taches[ÉCHÉANCE]=F$33,ROW(Taches[ÉCHÉANCE])+1-ROW(Taches[[#Headers],[ÉCHÉANCE]]),""),ROW($A3))),"")</f>
        <v/>
      </c>
      <c r="G37" s="28" t="str">
        <f t="array" ref="G37">IFERROR(INDEX(Taches[ACTEUR]&amp;" : "&amp;Taches[TÂCHE],-1+SMALL(IF(Taches[ÉCHÉANCE]=G$33,ROW(Taches[ÉCHÉANCE])+1-ROW(Taches[[#Headers],[ÉCHÉANCE]]),""),ROW($A3))),"")</f>
        <v/>
      </c>
      <c r="H37" s="28" t="str">
        <f t="array" ref="H37">IFERROR(INDEX(Taches[ACTEUR]&amp;" : "&amp;Taches[TÂCHE],-1+SMALL(IF(Taches[ÉCHÉANCE]=H$33,ROW(Taches[ÉCHÉANCE])+1-ROW(Taches[[#Headers],[ÉCHÉANCE]]),""),ROW($A3))),"")</f>
        <v/>
      </c>
      <c r="I37" s="28" t="str">
        <f t="array" ref="I37">IFERROR(INDEX(Taches[ACTEUR]&amp;" : "&amp;Taches[TÂCHE],-1+SMALL(IF(Taches[ÉCHÉANCE]=I$33,ROW(Taches[ÉCHÉANCE])+1-ROW(Taches[[#Headers],[ÉCHÉANCE]]),""),ROW($A3))),"")</f>
        <v/>
      </c>
    </row>
    <row r="38" spans="2:9" s="49" customFormat="1" x14ac:dyDescent="0.25">
      <c r="B38" s="47"/>
      <c r="C38" s="28" t="str">
        <f t="array" ref="C38">IFERROR(INDEX(Taches[ACTEUR]&amp;" : "&amp;Taches[TÂCHE],-1+SMALL(IF(Taches[ÉCHÉANCE]=C$33,ROW(Taches[ÉCHÉANCE])+1-ROW(Taches[[#Headers],[ÉCHÉANCE]]),""),ROW($A4))),"")</f>
        <v/>
      </c>
      <c r="D38" s="28" t="str">
        <f t="array" ref="D38">IFERROR(INDEX(Taches[ACTEUR]&amp;" : "&amp;Taches[TÂCHE],-1+SMALL(IF(Taches[ÉCHÉANCE]=D$33,ROW(Taches[ÉCHÉANCE])+1-ROW(Taches[[#Headers],[ÉCHÉANCE]]),""),ROW($A4))),"")</f>
        <v/>
      </c>
      <c r="E38" s="28" t="str">
        <f t="array" ref="E38">IFERROR(INDEX(Taches[ACTEUR]&amp;" : "&amp;Taches[TÂCHE],-1+SMALL(IF(Taches[ÉCHÉANCE]=E$33,ROW(Taches[ÉCHÉANCE])+1-ROW(Taches[[#Headers],[ÉCHÉANCE]]),""),ROW($A4))),"")</f>
        <v/>
      </c>
      <c r="F38" s="28" t="str">
        <f t="array" ref="F38">IFERROR(INDEX(Taches[ACTEUR]&amp;" : "&amp;Taches[TÂCHE],-1+SMALL(IF(Taches[ÉCHÉANCE]=F$33,ROW(Taches[ÉCHÉANCE])+1-ROW(Taches[[#Headers],[ÉCHÉANCE]]),""),ROW($A4))),"")</f>
        <v/>
      </c>
      <c r="G38" s="28" t="str">
        <f t="array" ref="G38">IFERROR(INDEX(Taches[ACTEUR]&amp;" : "&amp;Taches[TÂCHE],-1+SMALL(IF(Taches[ÉCHÉANCE]=G$33,ROW(Taches[ÉCHÉANCE])+1-ROW(Taches[[#Headers],[ÉCHÉANCE]]),""),ROW($A4))),"")</f>
        <v/>
      </c>
      <c r="H38" s="28" t="str">
        <f t="array" ref="H38">IFERROR(INDEX(Taches[ACTEUR]&amp;" : "&amp;Taches[TÂCHE],-1+SMALL(IF(Taches[ÉCHÉANCE]=H$33,ROW(Taches[ÉCHÉANCE])+1-ROW(Taches[[#Headers],[ÉCHÉANCE]]),""),ROW($A4))),"")</f>
        <v/>
      </c>
      <c r="I38" s="28" t="str">
        <f t="array" ref="I38">IFERROR(INDEX(Taches[ACTEUR]&amp;" : "&amp;Taches[TÂCHE],-1+SMALL(IF(Taches[ÉCHÉANCE]=I$33,ROW(Taches[ÉCHÉANCE])+1-ROW(Taches[[#Headers],[ÉCHÉANCE]]),""),ROW($A4))),"")</f>
        <v/>
      </c>
    </row>
    <row r="39" spans="2:9" s="49" customFormat="1" x14ac:dyDescent="0.25">
      <c r="B39" s="47"/>
      <c r="C39" s="28" t="str">
        <f t="array" ref="C39">IFERROR(INDEX(Taches[ACTEUR]&amp;" : "&amp;Taches[TÂCHE],-1+SMALL(IF(Taches[ÉCHÉANCE]=C$33,ROW(Taches[ÉCHÉANCE])+1-ROW(Taches[[#Headers],[ÉCHÉANCE]]),""),ROW($A5))),"")</f>
        <v/>
      </c>
      <c r="D39" s="28" t="str">
        <f t="array" ref="D39">IFERROR(INDEX(Taches[ACTEUR]&amp;" : "&amp;Taches[TÂCHE],-1+SMALL(IF(Taches[ÉCHÉANCE]=D$33,ROW(Taches[ÉCHÉANCE])+1-ROW(Taches[[#Headers],[ÉCHÉANCE]]),""),ROW($A5))),"")</f>
        <v/>
      </c>
      <c r="E39" s="28" t="str">
        <f t="array" ref="E39">IFERROR(INDEX(Taches[ACTEUR]&amp;" : "&amp;Taches[TÂCHE],-1+SMALL(IF(Taches[ÉCHÉANCE]=E$33,ROW(Taches[ÉCHÉANCE])+1-ROW(Taches[[#Headers],[ÉCHÉANCE]]),""),ROW($A5))),"")</f>
        <v/>
      </c>
      <c r="F39" s="28" t="str">
        <f t="array" ref="F39">IFERROR(INDEX(Taches[ACTEUR]&amp;" : "&amp;Taches[TÂCHE],-1+SMALL(IF(Taches[ÉCHÉANCE]=F$33,ROW(Taches[ÉCHÉANCE])+1-ROW(Taches[[#Headers],[ÉCHÉANCE]]),""),ROW($A5))),"")</f>
        <v/>
      </c>
      <c r="G39" s="28" t="str">
        <f t="array" ref="G39">IFERROR(INDEX(Taches[ACTEUR]&amp;" : "&amp;Taches[TÂCHE],-1+SMALL(IF(Taches[ÉCHÉANCE]=G$33,ROW(Taches[ÉCHÉANCE])+1-ROW(Taches[[#Headers],[ÉCHÉANCE]]),""),ROW($A5))),"")</f>
        <v/>
      </c>
      <c r="H39" s="28" t="str">
        <f t="array" ref="H39">IFERROR(INDEX(Taches[ACTEUR]&amp;" : "&amp;Taches[TÂCHE],-1+SMALL(IF(Taches[ÉCHÉANCE]=H$33,ROW(Taches[ÉCHÉANCE])+1-ROW(Taches[[#Headers],[ÉCHÉANCE]]),""),ROW($A5))),"")</f>
        <v/>
      </c>
      <c r="I39" s="28" t="str">
        <f t="array" ref="I39">IFERROR(INDEX(Taches[ACTEUR]&amp;" : "&amp;Taches[TÂCHE],-1+SMALL(IF(Taches[ÉCHÉANCE]=I$33,ROW(Taches[ÉCHÉANCE])+1-ROW(Taches[[#Headers],[ÉCHÉANCE]]),""),ROW($A5))),"")</f>
        <v/>
      </c>
    </row>
    <row r="40" spans="2:9" s="49" customFormat="1" x14ac:dyDescent="0.25">
      <c r="B40" s="47"/>
      <c r="C40" s="28" t="str">
        <f t="array" ref="C40">IFERROR(INDEX(Taches[ACTEUR]&amp;" : "&amp;Taches[TÂCHE],-1+SMALL(IF(Taches[ÉCHÉANCE]=C$33,ROW(Taches[ÉCHÉANCE])+1-ROW(Taches[[#Headers],[ÉCHÉANCE]]),""),ROW($A6))),"")</f>
        <v/>
      </c>
      <c r="D40" s="28" t="str">
        <f t="array" ref="D40">IFERROR(INDEX(Taches[ACTEUR]&amp;" : "&amp;Taches[TÂCHE],-1+SMALL(IF(Taches[ÉCHÉANCE]=D$33,ROW(Taches[ÉCHÉANCE])+1-ROW(Taches[[#Headers],[ÉCHÉANCE]]),""),ROW($A6))),"")</f>
        <v/>
      </c>
      <c r="E40" s="28" t="str">
        <f t="array" ref="E40">IFERROR(INDEX(Taches[ACTEUR]&amp;" : "&amp;Taches[TÂCHE],-1+SMALL(IF(Taches[ÉCHÉANCE]=E$33,ROW(Taches[ÉCHÉANCE])+1-ROW(Taches[[#Headers],[ÉCHÉANCE]]),""),ROW($A6))),"")</f>
        <v/>
      </c>
      <c r="F40" s="28" t="str">
        <f t="array" ref="F40">IFERROR(INDEX(Taches[ACTEUR]&amp;" : "&amp;Taches[TÂCHE],-1+SMALL(IF(Taches[ÉCHÉANCE]=F$33,ROW(Taches[ÉCHÉANCE])+1-ROW(Taches[[#Headers],[ÉCHÉANCE]]),""),ROW($A6))),"")</f>
        <v/>
      </c>
      <c r="G40" s="28" t="str">
        <f t="array" ref="G40">IFERROR(INDEX(Taches[ACTEUR]&amp;" : "&amp;Taches[TÂCHE],-1+SMALL(IF(Taches[ÉCHÉANCE]=G$33,ROW(Taches[ÉCHÉANCE])+1-ROW(Taches[[#Headers],[ÉCHÉANCE]]),""),ROW($A6))),"")</f>
        <v/>
      </c>
      <c r="H40" s="28" t="str">
        <f t="array" ref="H40">IFERROR(INDEX(Taches[ACTEUR]&amp;" : "&amp;Taches[TÂCHE],-1+SMALL(IF(Taches[ÉCHÉANCE]=H$33,ROW(Taches[ÉCHÉANCE])+1-ROW(Taches[[#Headers],[ÉCHÉANCE]]),""),ROW($A6))),"")</f>
        <v/>
      </c>
      <c r="I40" s="28" t="str">
        <f t="array" ref="I40">IFERROR(INDEX(Taches[ACTEUR]&amp;" : "&amp;Taches[TÂCHE],-1+SMALL(IF(Taches[ÉCHÉANCE]=I$33,ROW(Taches[ÉCHÉANCE])+1-ROW(Taches[[#Headers],[ÉCHÉANCE]]),""),ROW($A6))),"")</f>
        <v/>
      </c>
    </row>
    <row r="41" spans="2:9" s="49" customFormat="1" x14ac:dyDescent="0.25">
      <c r="B41" s="47"/>
      <c r="C41" s="28" t="str">
        <f t="array" ref="C41">IFERROR(INDEX(Taches[ACTEUR]&amp;" : "&amp;Taches[TÂCHE],-1+SMALL(IF(Taches[ÉCHÉANCE]=C$33,ROW(Taches[ÉCHÉANCE])+1-ROW(Taches[[#Headers],[ÉCHÉANCE]]),""),ROW($A7))),"")</f>
        <v/>
      </c>
      <c r="D41" s="28" t="str">
        <f t="array" ref="D41">IFERROR(INDEX(Taches[ACTEUR]&amp;" : "&amp;Taches[TÂCHE],-1+SMALL(IF(Taches[ÉCHÉANCE]=D$33,ROW(Taches[ÉCHÉANCE])+1-ROW(Taches[[#Headers],[ÉCHÉANCE]]),""),ROW($A7))),"")</f>
        <v/>
      </c>
      <c r="E41" s="28" t="str">
        <f t="array" ref="E41">IFERROR(INDEX(Taches[ACTEUR]&amp;" : "&amp;Taches[TÂCHE],-1+SMALL(IF(Taches[ÉCHÉANCE]=E$33,ROW(Taches[ÉCHÉANCE])+1-ROW(Taches[[#Headers],[ÉCHÉANCE]]),""),ROW($A7))),"")</f>
        <v/>
      </c>
      <c r="F41" s="28" t="str">
        <f t="array" ref="F41">IFERROR(INDEX(Taches[ACTEUR]&amp;" : "&amp;Taches[TÂCHE],-1+SMALL(IF(Taches[ÉCHÉANCE]=F$33,ROW(Taches[ÉCHÉANCE])+1-ROW(Taches[[#Headers],[ÉCHÉANCE]]),""),ROW($A7))),"")</f>
        <v/>
      </c>
      <c r="G41" s="28" t="str">
        <f t="array" ref="G41">IFERROR(INDEX(Taches[ACTEUR]&amp;" : "&amp;Taches[TÂCHE],-1+SMALL(IF(Taches[ÉCHÉANCE]=G$33,ROW(Taches[ÉCHÉANCE])+1-ROW(Taches[[#Headers],[ÉCHÉANCE]]),""),ROW($A7))),"")</f>
        <v/>
      </c>
      <c r="H41" s="28" t="str">
        <f t="array" ref="H41">IFERROR(INDEX(Taches[ACTEUR]&amp;" : "&amp;Taches[TÂCHE],-1+SMALL(IF(Taches[ÉCHÉANCE]=H$33,ROW(Taches[ÉCHÉANCE])+1-ROW(Taches[[#Headers],[ÉCHÉANCE]]),""),ROW($A7))),"")</f>
        <v/>
      </c>
      <c r="I41" s="28" t="str">
        <f t="array" ref="I41">IFERROR(INDEX(Taches[ACTEUR]&amp;" : "&amp;Taches[TÂCHE],-1+SMALL(IF(Taches[ÉCHÉANCE]=I$33,ROW(Taches[ÉCHÉANCE])+1-ROW(Taches[[#Headers],[ÉCHÉANCE]]),""),ROW($A7))),"")</f>
        <v/>
      </c>
    </row>
    <row r="42" spans="2:9" ht="27" x14ac:dyDescent="0.25">
      <c r="B42" s="46">
        <f>1+INT(MIN(MOD(C42-DATE(YEAR(C42)+{-1;0;1},1,5)+WEEKDAY(DATE(YEAR(C42)+{-1;0;1},1,3)),734))/7)</f>
        <v>22</v>
      </c>
      <c r="C42" s="30">
        <f>C33+7</f>
        <v>43612</v>
      </c>
      <c r="D42" s="31">
        <f>C42+1</f>
        <v>43613</v>
      </c>
      <c r="E42" s="31">
        <f t="shared" ref="E42:I42" si="4">D42+1</f>
        <v>43614</v>
      </c>
      <c r="F42" s="31">
        <f t="shared" si="4"/>
        <v>43615</v>
      </c>
      <c r="G42" s="31">
        <f t="shared" si="4"/>
        <v>43616</v>
      </c>
      <c r="H42" s="31">
        <f t="shared" si="4"/>
        <v>43617</v>
      </c>
      <c r="I42" s="31">
        <f t="shared" si="4"/>
        <v>43618</v>
      </c>
    </row>
    <row r="43" spans="2:9" s="48" customFormat="1" x14ac:dyDescent="0.25">
      <c r="B43" s="47" t="s">
        <v>32</v>
      </c>
      <c r="C43" s="32" t="str">
        <f>IFERROR(VLOOKUP(C42,JFP[],2,0),"")</f>
        <v/>
      </c>
      <c r="D43" s="33" t="str">
        <f>IFERROR(VLOOKUP(D42,JFP[],2,0),"")</f>
        <v/>
      </c>
      <c r="E43" s="33" t="str">
        <f>IFERROR(VLOOKUP(E42,JFP[],2,0),"")</f>
        <v/>
      </c>
      <c r="F43" s="33" t="str">
        <f>IFERROR(VLOOKUP(F42,JFP[],2,0),"")</f>
        <v>Ascension</v>
      </c>
      <c r="G43" s="33" t="str">
        <f>IFERROR(VLOOKUP(G42,JFP[],2,0),"")</f>
        <v>Pont</v>
      </c>
      <c r="H43" s="33" t="str">
        <f>IFERROR(VLOOKUP(H42,JFP[],2,0),"")</f>
        <v/>
      </c>
      <c r="I43" s="33" t="str">
        <f>IFERROR(VLOOKUP(I42,JFP[],2,0),"")</f>
        <v/>
      </c>
    </row>
    <row r="44" spans="2:9" s="49" customFormat="1" x14ac:dyDescent="0.25">
      <c r="B44" s="47"/>
      <c r="C44" s="28" t="str">
        <f t="array" ref="C44">IFERROR(INDEX(Taches[ACTEUR]&amp;" : "&amp;Taches[TÂCHE],-1+SMALL(IF(Taches[ÉCHÉANCE]=C$42,ROW(Taches[ÉCHÉANCE])+1-ROW(Taches[[#Headers],[ÉCHÉANCE]]),""),ROW($A1))),"")</f>
        <v/>
      </c>
      <c r="D44" s="28" t="str">
        <f t="array" ref="D44">IFERROR(INDEX(Taches[ACTEUR]&amp;" : "&amp;Taches[TÂCHE],-1+SMALL(IF(Taches[ÉCHÉANCE]=D$42,ROW(Taches[ÉCHÉANCE])+1-ROW(Taches[[#Headers],[ÉCHÉANCE]]),""),ROW($A1))),"")</f>
        <v/>
      </c>
      <c r="E44" s="28" t="str">
        <f t="array" ref="E44">IFERROR(INDEX(Taches[ACTEUR]&amp;" : "&amp;Taches[TÂCHE],-1+SMALL(IF(Taches[ÉCHÉANCE]=E$42,ROW(Taches[ÉCHÉANCE])+1-ROW(Taches[[#Headers],[ÉCHÉANCE]]),""),ROW($A1))),"")</f>
        <v/>
      </c>
      <c r="F44" s="28" t="str">
        <f t="array" ref="F44">IFERROR(INDEX(Taches[ACTEUR]&amp;" : "&amp;Taches[TÂCHE],-1+SMALL(IF(Taches[ÉCHÉANCE]=F$42,ROW(Taches[ÉCHÉANCE])+1-ROW(Taches[[#Headers],[ÉCHÉANCE]]),""),ROW($A1))),"")</f>
        <v/>
      </c>
      <c r="G44" s="28" t="str">
        <f t="array" ref="G44">IFERROR(INDEX(Taches[ACTEUR]&amp;" : "&amp;Taches[TÂCHE],-1+SMALL(IF(Taches[ÉCHÉANCE]=G$42,ROW(Taches[ÉCHÉANCE])+1-ROW(Taches[[#Headers],[ÉCHÉANCE]]),""),ROW($A1))),"")</f>
        <v/>
      </c>
      <c r="H44" s="28" t="str">
        <f t="array" ref="H44">IFERROR(INDEX(Taches[ACTEUR]&amp;" : "&amp;Taches[TÂCHE],-1+SMALL(IF(Taches[ÉCHÉANCE]=H$42,ROW(Taches[ÉCHÉANCE])+1-ROW(Taches[[#Headers],[ÉCHÉANCE]]),""),ROW($A1))),"")</f>
        <v/>
      </c>
      <c r="I44" s="28" t="str">
        <f t="array" ref="I44">IFERROR(INDEX(Taches[ACTEUR]&amp;" : "&amp;Taches[TÂCHE],-1+SMALL(IF(Taches[ÉCHÉANCE]=I$42,ROW(Taches[ÉCHÉANCE])+1-ROW(Taches[[#Headers],[ÉCHÉANCE]]),""),ROW($A1))),"")</f>
        <v/>
      </c>
    </row>
    <row r="45" spans="2:9" s="49" customFormat="1" x14ac:dyDescent="0.25">
      <c r="B45" s="47"/>
      <c r="C45" s="28" t="str">
        <f t="array" ref="C45">IFERROR(INDEX(Taches[ACTEUR]&amp;" : "&amp;Taches[TÂCHE],-1+SMALL(IF(Taches[ÉCHÉANCE]=C$42,ROW(Taches[ÉCHÉANCE])+1-ROW(Taches[[#Headers],[ÉCHÉANCE]]),""),ROW($A2))),"")</f>
        <v/>
      </c>
      <c r="D45" s="28" t="str">
        <f t="array" ref="D45">IFERROR(INDEX(Taches[ACTEUR]&amp;" : "&amp;Taches[TÂCHE],-1+SMALL(IF(Taches[ÉCHÉANCE]=D$42,ROW(Taches[ÉCHÉANCE])+1-ROW(Taches[[#Headers],[ÉCHÉANCE]]),""),ROW($A2))),"")</f>
        <v/>
      </c>
      <c r="E45" s="28" t="str">
        <f t="array" ref="E45">IFERROR(INDEX(Taches[ACTEUR]&amp;" : "&amp;Taches[TÂCHE],-1+SMALL(IF(Taches[ÉCHÉANCE]=E$42,ROW(Taches[ÉCHÉANCE])+1-ROW(Taches[[#Headers],[ÉCHÉANCE]]),""),ROW($A2))),"")</f>
        <v/>
      </c>
      <c r="F45" s="28" t="str">
        <f t="array" ref="F45">IFERROR(INDEX(Taches[ACTEUR]&amp;" : "&amp;Taches[TÂCHE],-1+SMALL(IF(Taches[ÉCHÉANCE]=F$42,ROW(Taches[ÉCHÉANCE])+1-ROW(Taches[[#Headers],[ÉCHÉANCE]]),""),ROW($A2))),"")</f>
        <v/>
      </c>
      <c r="G45" s="28" t="str">
        <f t="array" ref="G45">IFERROR(INDEX(Taches[ACTEUR]&amp;" : "&amp;Taches[TÂCHE],-1+SMALL(IF(Taches[ÉCHÉANCE]=G$42,ROW(Taches[ÉCHÉANCE])+1-ROW(Taches[[#Headers],[ÉCHÉANCE]]),""),ROW($A2))),"")</f>
        <v/>
      </c>
      <c r="H45" s="28" t="str">
        <f t="array" ref="H45">IFERROR(INDEX(Taches[ACTEUR]&amp;" : "&amp;Taches[TÂCHE],-1+SMALL(IF(Taches[ÉCHÉANCE]=H$42,ROW(Taches[ÉCHÉANCE])+1-ROW(Taches[[#Headers],[ÉCHÉANCE]]),""),ROW($A2))),"")</f>
        <v/>
      </c>
      <c r="I45" s="28" t="str">
        <f t="array" ref="I45">IFERROR(INDEX(Taches[ACTEUR]&amp;" : "&amp;Taches[TÂCHE],-1+SMALL(IF(Taches[ÉCHÉANCE]=I$42,ROW(Taches[ÉCHÉANCE])+1-ROW(Taches[[#Headers],[ÉCHÉANCE]]),""),ROW($A2))),"")</f>
        <v/>
      </c>
    </row>
    <row r="46" spans="2:9" s="49" customFormat="1" x14ac:dyDescent="0.25">
      <c r="B46" s="47"/>
      <c r="C46" s="28" t="str">
        <f t="array" ref="C46">IFERROR(INDEX(Taches[ACTEUR]&amp;" : "&amp;Taches[TÂCHE],-1+SMALL(IF(Taches[ÉCHÉANCE]=C$42,ROW(Taches[ÉCHÉANCE])+1-ROW(Taches[[#Headers],[ÉCHÉANCE]]),""),ROW($A3))),"")</f>
        <v/>
      </c>
      <c r="D46" s="28" t="str">
        <f t="array" ref="D46">IFERROR(INDEX(Taches[ACTEUR]&amp;" : "&amp;Taches[TÂCHE],-1+SMALL(IF(Taches[ÉCHÉANCE]=D$42,ROW(Taches[ÉCHÉANCE])+1-ROW(Taches[[#Headers],[ÉCHÉANCE]]),""),ROW($A3))),"")</f>
        <v/>
      </c>
      <c r="E46" s="28" t="str">
        <f t="array" ref="E46">IFERROR(INDEX(Taches[ACTEUR]&amp;" : "&amp;Taches[TÂCHE],-1+SMALL(IF(Taches[ÉCHÉANCE]=E$42,ROW(Taches[ÉCHÉANCE])+1-ROW(Taches[[#Headers],[ÉCHÉANCE]]),""),ROW($A3))),"")</f>
        <v/>
      </c>
      <c r="F46" s="28" t="str">
        <f t="array" ref="F46">IFERROR(INDEX(Taches[ACTEUR]&amp;" : "&amp;Taches[TÂCHE],-1+SMALL(IF(Taches[ÉCHÉANCE]=F$42,ROW(Taches[ÉCHÉANCE])+1-ROW(Taches[[#Headers],[ÉCHÉANCE]]),""),ROW($A3))),"")</f>
        <v/>
      </c>
      <c r="G46" s="28" t="str">
        <f t="array" ref="G46">IFERROR(INDEX(Taches[ACTEUR]&amp;" : "&amp;Taches[TÂCHE],-1+SMALL(IF(Taches[ÉCHÉANCE]=G$42,ROW(Taches[ÉCHÉANCE])+1-ROW(Taches[[#Headers],[ÉCHÉANCE]]),""),ROW($A3))),"")</f>
        <v/>
      </c>
      <c r="H46" s="28" t="str">
        <f t="array" ref="H46">IFERROR(INDEX(Taches[ACTEUR]&amp;" : "&amp;Taches[TÂCHE],-1+SMALL(IF(Taches[ÉCHÉANCE]=H$42,ROW(Taches[ÉCHÉANCE])+1-ROW(Taches[[#Headers],[ÉCHÉANCE]]),""),ROW($A3))),"")</f>
        <v/>
      </c>
      <c r="I46" s="28" t="str">
        <f t="array" ref="I46">IFERROR(INDEX(Taches[ACTEUR]&amp;" : "&amp;Taches[TÂCHE],-1+SMALL(IF(Taches[ÉCHÉANCE]=I$42,ROW(Taches[ÉCHÉANCE])+1-ROW(Taches[[#Headers],[ÉCHÉANCE]]),""),ROW($A3))),"")</f>
        <v/>
      </c>
    </row>
    <row r="47" spans="2:9" s="49" customFormat="1" x14ac:dyDescent="0.25">
      <c r="B47" s="47"/>
      <c r="C47" s="28" t="str">
        <f t="array" ref="C47">IFERROR(INDEX(Taches[ACTEUR]&amp;" : "&amp;Taches[TÂCHE],-1+SMALL(IF(Taches[ÉCHÉANCE]=C$42,ROW(Taches[ÉCHÉANCE])+1-ROW(Taches[[#Headers],[ÉCHÉANCE]]),""),ROW($A4))),"")</f>
        <v/>
      </c>
      <c r="D47" s="28" t="str">
        <f t="array" ref="D47">IFERROR(INDEX(Taches[ACTEUR]&amp;" : "&amp;Taches[TÂCHE],-1+SMALL(IF(Taches[ÉCHÉANCE]=D$42,ROW(Taches[ÉCHÉANCE])+1-ROW(Taches[[#Headers],[ÉCHÉANCE]]),""),ROW($A4))),"")</f>
        <v/>
      </c>
      <c r="E47" s="28" t="str">
        <f t="array" ref="E47">IFERROR(INDEX(Taches[ACTEUR]&amp;" : "&amp;Taches[TÂCHE],-1+SMALL(IF(Taches[ÉCHÉANCE]=E$42,ROW(Taches[ÉCHÉANCE])+1-ROW(Taches[[#Headers],[ÉCHÉANCE]]),""),ROW($A4))),"")</f>
        <v/>
      </c>
      <c r="F47" s="28" t="str">
        <f t="array" ref="F47">IFERROR(INDEX(Taches[ACTEUR]&amp;" : "&amp;Taches[TÂCHE],-1+SMALL(IF(Taches[ÉCHÉANCE]=F$42,ROW(Taches[ÉCHÉANCE])+1-ROW(Taches[[#Headers],[ÉCHÉANCE]]),""),ROW($A4))),"")</f>
        <v/>
      </c>
      <c r="G47" s="28" t="str">
        <f t="array" ref="G47">IFERROR(INDEX(Taches[ACTEUR]&amp;" : "&amp;Taches[TÂCHE],-1+SMALL(IF(Taches[ÉCHÉANCE]=G$42,ROW(Taches[ÉCHÉANCE])+1-ROW(Taches[[#Headers],[ÉCHÉANCE]]),""),ROW($A4))),"")</f>
        <v/>
      </c>
      <c r="H47" s="28" t="str">
        <f t="array" ref="H47">IFERROR(INDEX(Taches[ACTEUR]&amp;" : "&amp;Taches[TÂCHE],-1+SMALL(IF(Taches[ÉCHÉANCE]=H$42,ROW(Taches[ÉCHÉANCE])+1-ROW(Taches[[#Headers],[ÉCHÉANCE]]),""),ROW($A4))),"")</f>
        <v/>
      </c>
      <c r="I47" s="28" t="str">
        <f t="array" ref="I47">IFERROR(INDEX(Taches[ACTEUR]&amp;" : "&amp;Taches[TÂCHE],-1+SMALL(IF(Taches[ÉCHÉANCE]=I$42,ROW(Taches[ÉCHÉANCE])+1-ROW(Taches[[#Headers],[ÉCHÉANCE]]),""),ROW($A4))),"")</f>
        <v/>
      </c>
    </row>
    <row r="48" spans="2:9" s="49" customFormat="1" x14ac:dyDescent="0.25">
      <c r="B48" s="47"/>
      <c r="C48" s="28" t="str">
        <f t="array" ref="C48">IFERROR(INDEX(Taches[ACTEUR]&amp;" : "&amp;Taches[TÂCHE],-1+SMALL(IF(Taches[ÉCHÉANCE]=C$42,ROW(Taches[ÉCHÉANCE])+1-ROW(Taches[[#Headers],[ÉCHÉANCE]]),""),ROW($A5))),"")</f>
        <v/>
      </c>
      <c r="D48" s="28" t="str">
        <f t="array" ref="D48">IFERROR(INDEX(Taches[ACTEUR]&amp;" : "&amp;Taches[TÂCHE],-1+SMALL(IF(Taches[ÉCHÉANCE]=D$42,ROW(Taches[ÉCHÉANCE])+1-ROW(Taches[[#Headers],[ÉCHÉANCE]]),""),ROW($A5))),"")</f>
        <v/>
      </c>
      <c r="E48" s="28" t="str">
        <f t="array" ref="E48">IFERROR(INDEX(Taches[ACTEUR]&amp;" : "&amp;Taches[TÂCHE],-1+SMALL(IF(Taches[ÉCHÉANCE]=E$42,ROW(Taches[ÉCHÉANCE])+1-ROW(Taches[[#Headers],[ÉCHÉANCE]]),""),ROW($A5))),"")</f>
        <v/>
      </c>
      <c r="F48" s="28" t="str">
        <f t="array" ref="F48">IFERROR(INDEX(Taches[ACTEUR]&amp;" : "&amp;Taches[TÂCHE],-1+SMALL(IF(Taches[ÉCHÉANCE]=F$42,ROW(Taches[ÉCHÉANCE])+1-ROW(Taches[[#Headers],[ÉCHÉANCE]]),""),ROW($A5))),"")</f>
        <v/>
      </c>
      <c r="G48" s="28" t="str">
        <f t="array" ref="G48">IFERROR(INDEX(Taches[ACTEUR]&amp;" : "&amp;Taches[TÂCHE],-1+SMALL(IF(Taches[ÉCHÉANCE]=G$42,ROW(Taches[ÉCHÉANCE])+1-ROW(Taches[[#Headers],[ÉCHÉANCE]]),""),ROW($A5))),"")</f>
        <v/>
      </c>
      <c r="H48" s="28" t="str">
        <f t="array" ref="H48">IFERROR(INDEX(Taches[ACTEUR]&amp;" : "&amp;Taches[TÂCHE],-1+SMALL(IF(Taches[ÉCHÉANCE]=H$42,ROW(Taches[ÉCHÉANCE])+1-ROW(Taches[[#Headers],[ÉCHÉANCE]]),""),ROW($A5))),"")</f>
        <v/>
      </c>
      <c r="I48" s="28" t="str">
        <f t="array" ref="I48">IFERROR(INDEX(Taches[ACTEUR]&amp;" : "&amp;Taches[TÂCHE],-1+SMALL(IF(Taches[ÉCHÉANCE]=I$42,ROW(Taches[ÉCHÉANCE])+1-ROW(Taches[[#Headers],[ÉCHÉANCE]]),""),ROW($A5))),"")</f>
        <v/>
      </c>
    </row>
    <row r="49" spans="2:9" s="49" customFormat="1" x14ac:dyDescent="0.25">
      <c r="B49" s="47"/>
      <c r="C49" s="28" t="str">
        <f t="array" ref="C49">IFERROR(INDEX(Taches[ACTEUR]&amp;" : "&amp;Taches[TÂCHE],-1+SMALL(IF(Taches[ÉCHÉANCE]=C$42,ROW(Taches[ÉCHÉANCE])+1-ROW(Taches[[#Headers],[ÉCHÉANCE]]),""),ROW($A6))),"")</f>
        <v/>
      </c>
      <c r="D49" s="28" t="str">
        <f t="array" ref="D49">IFERROR(INDEX(Taches[ACTEUR]&amp;" : "&amp;Taches[TÂCHE],-1+SMALL(IF(Taches[ÉCHÉANCE]=D$42,ROW(Taches[ÉCHÉANCE])+1-ROW(Taches[[#Headers],[ÉCHÉANCE]]),""),ROW($A6))),"")</f>
        <v/>
      </c>
      <c r="E49" s="28" t="str">
        <f t="array" ref="E49">IFERROR(INDEX(Taches[ACTEUR]&amp;" : "&amp;Taches[TÂCHE],-1+SMALL(IF(Taches[ÉCHÉANCE]=E$42,ROW(Taches[ÉCHÉANCE])+1-ROW(Taches[[#Headers],[ÉCHÉANCE]]),""),ROW($A6))),"")</f>
        <v/>
      </c>
      <c r="F49" s="28" t="str">
        <f t="array" ref="F49">IFERROR(INDEX(Taches[ACTEUR]&amp;" : "&amp;Taches[TÂCHE],-1+SMALL(IF(Taches[ÉCHÉANCE]=F$42,ROW(Taches[ÉCHÉANCE])+1-ROW(Taches[[#Headers],[ÉCHÉANCE]]),""),ROW($A6))),"")</f>
        <v/>
      </c>
      <c r="G49" s="28" t="str">
        <f t="array" ref="G49">IFERROR(INDEX(Taches[ACTEUR]&amp;" : "&amp;Taches[TÂCHE],-1+SMALL(IF(Taches[ÉCHÉANCE]=G$42,ROW(Taches[ÉCHÉANCE])+1-ROW(Taches[[#Headers],[ÉCHÉANCE]]),""),ROW($A6))),"")</f>
        <v/>
      </c>
      <c r="H49" s="28" t="str">
        <f t="array" ref="H49">IFERROR(INDEX(Taches[ACTEUR]&amp;" : "&amp;Taches[TÂCHE],-1+SMALL(IF(Taches[ÉCHÉANCE]=H$42,ROW(Taches[ÉCHÉANCE])+1-ROW(Taches[[#Headers],[ÉCHÉANCE]]),""),ROW($A6))),"")</f>
        <v/>
      </c>
      <c r="I49" s="28" t="str">
        <f t="array" ref="I49">IFERROR(INDEX(Taches[ACTEUR]&amp;" : "&amp;Taches[TÂCHE],-1+SMALL(IF(Taches[ÉCHÉANCE]=I$42,ROW(Taches[ÉCHÉANCE])+1-ROW(Taches[[#Headers],[ÉCHÉANCE]]),""),ROW($A6))),"")</f>
        <v/>
      </c>
    </row>
    <row r="50" spans="2:9" s="49" customFormat="1" x14ac:dyDescent="0.25">
      <c r="B50" s="47"/>
      <c r="C50" s="28" t="str">
        <f t="array" ref="C50">IFERROR(INDEX(Taches[ACTEUR]&amp;" : "&amp;Taches[TÂCHE],-1+SMALL(IF(Taches[ÉCHÉANCE]=C$42,ROW(Taches[ÉCHÉANCE])+1-ROW(Taches[[#Headers],[ÉCHÉANCE]]),""),ROW($A7))),"")</f>
        <v/>
      </c>
      <c r="D50" s="28" t="str">
        <f t="array" ref="D50">IFERROR(INDEX(Taches[ACTEUR]&amp;" : "&amp;Taches[TÂCHE],-1+SMALL(IF(Taches[ÉCHÉANCE]=D$42,ROW(Taches[ÉCHÉANCE])+1-ROW(Taches[[#Headers],[ÉCHÉANCE]]),""),ROW($A7))),"")</f>
        <v/>
      </c>
      <c r="E50" s="28" t="str">
        <f t="array" ref="E50">IFERROR(INDEX(Taches[ACTEUR]&amp;" : "&amp;Taches[TÂCHE],-1+SMALL(IF(Taches[ÉCHÉANCE]=E$42,ROW(Taches[ÉCHÉANCE])+1-ROW(Taches[[#Headers],[ÉCHÉANCE]]),""),ROW($A7))),"")</f>
        <v/>
      </c>
      <c r="F50" s="28" t="str">
        <f t="array" ref="F50">IFERROR(INDEX(Taches[ACTEUR]&amp;" : "&amp;Taches[TÂCHE],-1+SMALL(IF(Taches[ÉCHÉANCE]=F$42,ROW(Taches[ÉCHÉANCE])+1-ROW(Taches[[#Headers],[ÉCHÉANCE]]),""),ROW($A7))),"")</f>
        <v/>
      </c>
      <c r="G50" s="28" t="str">
        <f t="array" ref="G50">IFERROR(INDEX(Taches[ACTEUR]&amp;" : "&amp;Taches[TÂCHE],-1+SMALL(IF(Taches[ÉCHÉANCE]=G$42,ROW(Taches[ÉCHÉANCE])+1-ROW(Taches[[#Headers],[ÉCHÉANCE]]),""),ROW($A7))),"")</f>
        <v/>
      </c>
      <c r="H50" s="28" t="str">
        <f t="array" ref="H50">IFERROR(INDEX(Taches[ACTEUR]&amp;" : "&amp;Taches[TÂCHE],-1+SMALL(IF(Taches[ÉCHÉANCE]=H$42,ROW(Taches[ÉCHÉANCE])+1-ROW(Taches[[#Headers],[ÉCHÉANCE]]),""),ROW($A7))),"")</f>
        <v/>
      </c>
      <c r="I50" s="28" t="str">
        <f t="array" ref="I50">IFERROR(INDEX(Taches[ACTEUR]&amp;" : "&amp;Taches[TÂCHE],-1+SMALL(IF(Taches[ÉCHÉANCE]=I$42,ROW(Taches[ÉCHÉANCE])+1-ROW(Taches[[#Headers],[ÉCHÉANCE]]),""),ROW($A7))),"")</f>
        <v/>
      </c>
    </row>
    <row r="51" spans="2:9" ht="27" x14ac:dyDescent="0.25">
      <c r="B51" s="46">
        <f>1+INT(MIN(MOD(C51-DATE(YEAR(C51)+{-1;0;1},1,5)+WEEKDAY(DATE(YEAR(C51)+{-1;0;1},1,3)),734))/7)</f>
        <v>23</v>
      </c>
      <c r="C51" s="30">
        <f>C42+7</f>
        <v>43619</v>
      </c>
      <c r="D51" s="31">
        <f>C51+1</f>
        <v>43620</v>
      </c>
      <c r="E51" s="31">
        <f t="shared" ref="E51:I51" si="5">D51+1</f>
        <v>43621</v>
      </c>
      <c r="F51" s="31">
        <f t="shared" si="5"/>
        <v>43622</v>
      </c>
      <c r="G51" s="31">
        <f t="shared" si="5"/>
        <v>43623</v>
      </c>
      <c r="H51" s="31">
        <f t="shared" si="5"/>
        <v>43624</v>
      </c>
      <c r="I51" s="31">
        <f t="shared" si="5"/>
        <v>43625</v>
      </c>
    </row>
    <row r="52" spans="2:9" s="49" customFormat="1" x14ac:dyDescent="0.25">
      <c r="B52" s="47" t="s">
        <v>32</v>
      </c>
      <c r="C52" s="32" t="str">
        <f>IFERROR(VLOOKUP(C51,JFP[],2,0),"")</f>
        <v/>
      </c>
      <c r="D52" s="33" t="str">
        <f>IFERROR(VLOOKUP(D51,JFP[],2,0),"")</f>
        <v/>
      </c>
      <c r="E52" s="33" t="str">
        <f>IFERROR(VLOOKUP(E51,JFP[],2,0),"")</f>
        <v/>
      </c>
      <c r="F52" s="33" t="str">
        <f>IFERROR(VLOOKUP(F51,JFP[],2,0),"")</f>
        <v/>
      </c>
      <c r="G52" s="33" t="str">
        <f>IFERROR(VLOOKUP(G51,JFP[],2,0),"")</f>
        <v/>
      </c>
      <c r="H52" s="33" t="str">
        <f>IFERROR(VLOOKUP(H51,JFP[],2,0),"")</f>
        <v/>
      </c>
      <c r="I52" s="33" t="str">
        <f>IFERROR(VLOOKUP(I51,JFP[],2,0),"")</f>
        <v/>
      </c>
    </row>
    <row r="53" spans="2:9" s="49" customFormat="1" x14ac:dyDescent="0.25">
      <c r="B53" s="47"/>
      <c r="C53" s="28" t="str">
        <f t="array" ref="C53">IFERROR(INDEX(Taches[ACTEUR]&amp;" : "&amp;Taches[TÂCHE],-1+SMALL(IF(Taches[ÉCHÉANCE]=C$51,ROW(Taches[ÉCHÉANCE])+1-ROW(Taches[[#Headers],[ÉCHÉANCE]]),""),ROW($A1))),"")</f>
        <v>Julien : test 7</v>
      </c>
      <c r="D53" s="28" t="str">
        <f t="array" ref="D53">IFERROR(INDEX(Taches[ACTEUR]&amp;" : "&amp;Taches[TÂCHE],-1+SMALL(IF(Taches[ÉCHÉANCE]=D$51,ROW(Taches[ÉCHÉANCE])+1-ROW(Taches[[#Headers],[ÉCHÉANCE]]),""),ROW($A1))),"")</f>
        <v/>
      </c>
      <c r="E53" s="28" t="str">
        <f t="array" ref="E53">IFERROR(INDEX(Taches[ACTEUR]&amp;" : "&amp;Taches[TÂCHE],-1+SMALL(IF(Taches[ÉCHÉANCE]=E$51,ROW(Taches[ÉCHÉANCE])+1-ROW(Taches[[#Headers],[ÉCHÉANCE]]),""),ROW($A1))),"")</f>
        <v/>
      </c>
      <c r="F53" s="28" t="str">
        <f t="array" ref="F53">IFERROR(INDEX(Taches[ACTEUR]&amp;" : "&amp;Taches[TÂCHE],-1+SMALL(IF(Taches[ÉCHÉANCE]=F$51,ROW(Taches[ÉCHÉANCE])+1-ROW(Taches[[#Headers],[ÉCHÉANCE]]),""),ROW($A1))),"")</f>
        <v/>
      </c>
      <c r="G53" s="28" t="str">
        <f t="array" ref="G53">IFERROR(INDEX(Taches[ACTEUR]&amp;" : "&amp;Taches[TÂCHE],-1+SMALL(IF(Taches[ÉCHÉANCE]=G$51,ROW(Taches[ÉCHÉANCE])+1-ROW(Taches[[#Headers],[ÉCHÉANCE]]),""),ROW($A1))),"")</f>
        <v/>
      </c>
      <c r="H53" s="28" t="str">
        <f t="array" ref="H53">IFERROR(INDEX(Taches[ACTEUR]&amp;" : "&amp;Taches[TÂCHE],-1+SMALL(IF(Taches[ÉCHÉANCE]=H$51,ROW(Taches[ÉCHÉANCE])+1-ROW(Taches[[#Headers],[ÉCHÉANCE]]),""),ROW($A1))),"")</f>
        <v/>
      </c>
      <c r="I53" s="28" t="str">
        <f t="array" ref="I53">IFERROR(INDEX(Taches[ACTEUR]&amp;" : "&amp;Taches[TÂCHE],-1+SMALL(IF(Taches[ÉCHÉANCE]=I$51,ROW(Taches[ÉCHÉANCE])+1-ROW(Taches[[#Headers],[ÉCHÉANCE]]),""),ROW($A1))),"")</f>
        <v/>
      </c>
    </row>
    <row r="54" spans="2:9" s="49" customFormat="1" x14ac:dyDescent="0.25">
      <c r="B54" s="47"/>
      <c r="C54" s="28" t="str">
        <f t="array" ref="C54">IFERROR(INDEX(Taches[ACTEUR]&amp;" : "&amp;Taches[TÂCHE],-1+SMALL(IF(Taches[ÉCHÉANCE]=C$51,ROW(Taches[ÉCHÉANCE])+1-ROW(Taches[[#Headers],[ÉCHÉANCE]]),""),ROW($A2))),"")</f>
        <v/>
      </c>
      <c r="D54" s="28" t="str">
        <f t="array" ref="D54">IFERROR(INDEX(Taches[ACTEUR]&amp;" : "&amp;Taches[TÂCHE],-1+SMALL(IF(Taches[ÉCHÉANCE]=D$51,ROW(Taches[ÉCHÉANCE])+1-ROW(Taches[[#Headers],[ÉCHÉANCE]]),""),ROW($A2))),"")</f>
        <v/>
      </c>
      <c r="E54" s="28" t="str">
        <f t="array" ref="E54">IFERROR(INDEX(Taches[ACTEUR]&amp;" : "&amp;Taches[TÂCHE],-1+SMALL(IF(Taches[ÉCHÉANCE]=E$51,ROW(Taches[ÉCHÉANCE])+1-ROW(Taches[[#Headers],[ÉCHÉANCE]]),""),ROW($A2))),"")</f>
        <v/>
      </c>
      <c r="F54" s="28" t="str">
        <f t="array" ref="F54">IFERROR(INDEX(Taches[ACTEUR]&amp;" : "&amp;Taches[TÂCHE],-1+SMALL(IF(Taches[ÉCHÉANCE]=F$51,ROW(Taches[ÉCHÉANCE])+1-ROW(Taches[[#Headers],[ÉCHÉANCE]]),""),ROW($A2))),"")</f>
        <v/>
      </c>
      <c r="G54" s="28" t="str">
        <f t="array" ref="G54">IFERROR(INDEX(Taches[ACTEUR]&amp;" : "&amp;Taches[TÂCHE],-1+SMALL(IF(Taches[ÉCHÉANCE]=G$51,ROW(Taches[ÉCHÉANCE])+1-ROW(Taches[[#Headers],[ÉCHÉANCE]]),""),ROW($A2))),"")</f>
        <v/>
      </c>
      <c r="H54" s="28" t="str">
        <f t="array" ref="H54">IFERROR(INDEX(Taches[ACTEUR]&amp;" : "&amp;Taches[TÂCHE],-1+SMALL(IF(Taches[ÉCHÉANCE]=H$51,ROW(Taches[ÉCHÉANCE])+1-ROW(Taches[[#Headers],[ÉCHÉANCE]]),""),ROW($A2))),"")</f>
        <v/>
      </c>
      <c r="I54" s="28" t="str">
        <f t="array" ref="I54">IFERROR(INDEX(Taches[ACTEUR]&amp;" : "&amp;Taches[TÂCHE],-1+SMALL(IF(Taches[ÉCHÉANCE]=I$51,ROW(Taches[ÉCHÉANCE])+1-ROW(Taches[[#Headers],[ÉCHÉANCE]]),""),ROW($A2))),"")</f>
        <v/>
      </c>
    </row>
    <row r="55" spans="2:9" s="49" customFormat="1" x14ac:dyDescent="0.25">
      <c r="B55" s="47"/>
      <c r="C55" s="28" t="str">
        <f t="array" ref="C55">IFERROR(INDEX(Taches[ACTEUR]&amp;" : "&amp;Taches[TÂCHE],-1+SMALL(IF(Taches[ÉCHÉANCE]=C$51,ROW(Taches[ÉCHÉANCE])+1-ROW(Taches[[#Headers],[ÉCHÉANCE]]),""),ROW($A3))),"")</f>
        <v/>
      </c>
      <c r="D55" s="28" t="str">
        <f t="array" ref="D55">IFERROR(INDEX(Taches[ACTEUR]&amp;" : "&amp;Taches[TÂCHE],-1+SMALL(IF(Taches[ÉCHÉANCE]=D$51,ROW(Taches[ÉCHÉANCE])+1-ROW(Taches[[#Headers],[ÉCHÉANCE]]),""),ROW($A3))),"")</f>
        <v/>
      </c>
      <c r="E55" s="28" t="str">
        <f t="array" ref="E55">IFERROR(INDEX(Taches[ACTEUR]&amp;" : "&amp;Taches[TÂCHE],-1+SMALL(IF(Taches[ÉCHÉANCE]=E$51,ROW(Taches[ÉCHÉANCE])+1-ROW(Taches[[#Headers],[ÉCHÉANCE]]),""),ROW($A3))),"")</f>
        <v/>
      </c>
      <c r="F55" s="28" t="str">
        <f t="array" ref="F55">IFERROR(INDEX(Taches[ACTEUR]&amp;" : "&amp;Taches[TÂCHE],-1+SMALL(IF(Taches[ÉCHÉANCE]=F$51,ROW(Taches[ÉCHÉANCE])+1-ROW(Taches[[#Headers],[ÉCHÉANCE]]),""),ROW($A3))),"")</f>
        <v/>
      </c>
      <c r="G55" s="28" t="str">
        <f t="array" ref="G55">IFERROR(INDEX(Taches[ACTEUR]&amp;" : "&amp;Taches[TÂCHE],-1+SMALL(IF(Taches[ÉCHÉANCE]=G$51,ROW(Taches[ÉCHÉANCE])+1-ROW(Taches[[#Headers],[ÉCHÉANCE]]),""),ROW($A3))),"")</f>
        <v/>
      </c>
      <c r="H55" s="28" t="str">
        <f t="array" ref="H55">IFERROR(INDEX(Taches[ACTEUR]&amp;" : "&amp;Taches[TÂCHE],-1+SMALL(IF(Taches[ÉCHÉANCE]=H$51,ROW(Taches[ÉCHÉANCE])+1-ROW(Taches[[#Headers],[ÉCHÉANCE]]),""),ROW($A3))),"")</f>
        <v/>
      </c>
      <c r="I55" s="28" t="str">
        <f t="array" ref="I55">IFERROR(INDEX(Taches[ACTEUR]&amp;" : "&amp;Taches[TÂCHE],-1+SMALL(IF(Taches[ÉCHÉANCE]=I$51,ROW(Taches[ÉCHÉANCE])+1-ROW(Taches[[#Headers],[ÉCHÉANCE]]),""),ROW($A3))),"")</f>
        <v/>
      </c>
    </row>
    <row r="56" spans="2:9" s="49" customFormat="1" x14ac:dyDescent="0.25">
      <c r="B56" s="47"/>
      <c r="C56" s="28" t="str">
        <f t="array" ref="C56">IFERROR(INDEX(Taches[ACTEUR]&amp;" : "&amp;Taches[TÂCHE],-1+SMALL(IF(Taches[ÉCHÉANCE]=C$51,ROW(Taches[ÉCHÉANCE])+1-ROW(Taches[[#Headers],[ÉCHÉANCE]]),""),ROW($A4))),"")</f>
        <v/>
      </c>
      <c r="D56" s="28" t="str">
        <f t="array" ref="D56">IFERROR(INDEX(Taches[ACTEUR]&amp;" : "&amp;Taches[TÂCHE],-1+SMALL(IF(Taches[ÉCHÉANCE]=D$51,ROW(Taches[ÉCHÉANCE])+1-ROW(Taches[[#Headers],[ÉCHÉANCE]]),""),ROW($A4))),"")</f>
        <v/>
      </c>
      <c r="E56" s="28" t="str">
        <f t="array" ref="E56">IFERROR(INDEX(Taches[ACTEUR]&amp;" : "&amp;Taches[TÂCHE],-1+SMALL(IF(Taches[ÉCHÉANCE]=E$51,ROW(Taches[ÉCHÉANCE])+1-ROW(Taches[[#Headers],[ÉCHÉANCE]]),""),ROW($A4))),"")</f>
        <v/>
      </c>
      <c r="F56" s="28" t="str">
        <f t="array" ref="F56">IFERROR(INDEX(Taches[ACTEUR]&amp;" : "&amp;Taches[TÂCHE],-1+SMALL(IF(Taches[ÉCHÉANCE]=F$51,ROW(Taches[ÉCHÉANCE])+1-ROW(Taches[[#Headers],[ÉCHÉANCE]]),""),ROW($A4))),"")</f>
        <v/>
      </c>
      <c r="G56" s="28" t="str">
        <f t="array" ref="G56">IFERROR(INDEX(Taches[ACTEUR]&amp;" : "&amp;Taches[TÂCHE],-1+SMALL(IF(Taches[ÉCHÉANCE]=G$51,ROW(Taches[ÉCHÉANCE])+1-ROW(Taches[[#Headers],[ÉCHÉANCE]]),""),ROW($A4))),"")</f>
        <v/>
      </c>
      <c r="H56" s="28" t="str">
        <f t="array" ref="H56">IFERROR(INDEX(Taches[ACTEUR]&amp;" : "&amp;Taches[TÂCHE],-1+SMALL(IF(Taches[ÉCHÉANCE]=H$51,ROW(Taches[ÉCHÉANCE])+1-ROW(Taches[[#Headers],[ÉCHÉANCE]]),""),ROW($A4))),"")</f>
        <v/>
      </c>
      <c r="I56" s="28" t="str">
        <f t="array" ref="I56">IFERROR(INDEX(Taches[ACTEUR]&amp;" : "&amp;Taches[TÂCHE],-1+SMALL(IF(Taches[ÉCHÉANCE]=I$51,ROW(Taches[ÉCHÉANCE])+1-ROW(Taches[[#Headers],[ÉCHÉANCE]]),""),ROW($A4))),"")</f>
        <v/>
      </c>
    </row>
    <row r="57" spans="2:9" s="49" customFormat="1" x14ac:dyDescent="0.25">
      <c r="B57" s="47"/>
      <c r="C57" s="28" t="str">
        <f t="array" ref="C57">IFERROR(INDEX(Taches[ACTEUR]&amp;" : "&amp;Taches[TÂCHE],-1+SMALL(IF(Taches[ÉCHÉANCE]=C$51,ROW(Taches[ÉCHÉANCE])+1-ROW(Taches[[#Headers],[ÉCHÉANCE]]),""),ROW($A5))),"")</f>
        <v/>
      </c>
      <c r="D57" s="28" t="str">
        <f t="array" ref="D57">IFERROR(INDEX(Taches[ACTEUR]&amp;" : "&amp;Taches[TÂCHE],-1+SMALL(IF(Taches[ÉCHÉANCE]=D$51,ROW(Taches[ÉCHÉANCE])+1-ROW(Taches[[#Headers],[ÉCHÉANCE]]),""),ROW($A5))),"")</f>
        <v/>
      </c>
      <c r="E57" s="28" t="str">
        <f t="array" ref="E57">IFERROR(INDEX(Taches[ACTEUR]&amp;" : "&amp;Taches[TÂCHE],-1+SMALL(IF(Taches[ÉCHÉANCE]=E$51,ROW(Taches[ÉCHÉANCE])+1-ROW(Taches[[#Headers],[ÉCHÉANCE]]),""),ROW($A5))),"")</f>
        <v/>
      </c>
      <c r="F57" s="28" t="str">
        <f t="array" ref="F57">IFERROR(INDEX(Taches[ACTEUR]&amp;" : "&amp;Taches[TÂCHE],-1+SMALL(IF(Taches[ÉCHÉANCE]=F$51,ROW(Taches[ÉCHÉANCE])+1-ROW(Taches[[#Headers],[ÉCHÉANCE]]),""),ROW($A5))),"")</f>
        <v/>
      </c>
      <c r="G57" s="28" t="str">
        <f t="array" ref="G57">IFERROR(INDEX(Taches[ACTEUR]&amp;" : "&amp;Taches[TÂCHE],-1+SMALL(IF(Taches[ÉCHÉANCE]=G$51,ROW(Taches[ÉCHÉANCE])+1-ROW(Taches[[#Headers],[ÉCHÉANCE]]),""),ROW($A5))),"")</f>
        <v/>
      </c>
      <c r="H57" s="28" t="str">
        <f t="array" ref="H57">IFERROR(INDEX(Taches[ACTEUR]&amp;" : "&amp;Taches[TÂCHE],-1+SMALL(IF(Taches[ÉCHÉANCE]=H$51,ROW(Taches[ÉCHÉANCE])+1-ROW(Taches[[#Headers],[ÉCHÉANCE]]),""),ROW($A5))),"")</f>
        <v/>
      </c>
      <c r="I57" s="28" t="str">
        <f t="array" ref="I57">IFERROR(INDEX(Taches[ACTEUR]&amp;" : "&amp;Taches[TÂCHE],-1+SMALL(IF(Taches[ÉCHÉANCE]=I$51,ROW(Taches[ÉCHÉANCE])+1-ROW(Taches[[#Headers],[ÉCHÉANCE]]),""),ROW($A5))),"")</f>
        <v/>
      </c>
    </row>
    <row r="58" spans="2:9" s="49" customFormat="1" x14ac:dyDescent="0.25">
      <c r="B58" s="47"/>
      <c r="C58" s="28" t="str">
        <f t="array" ref="C58">IFERROR(INDEX(Taches[ACTEUR]&amp;" : "&amp;Taches[TÂCHE],-1+SMALL(IF(Taches[ÉCHÉANCE]=C$51,ROW(Taches[ÉCHÉANCE])+1-ROW(Taches[[#Headers],[ÉCHÉANCE]]),""),ROW($A6))),"")</f>
        <v/>
      </c>
      <c r="D58" s="28" t="str">
        <f t="array" ref="D58">IFERROR(INDEX(Taches[ACTEUR]&amp;" : "&amp;Taches[TÂCHE],-1+SMALL(IF(Taches[ÉCHÉANCE]=D$51,ROW(Taches[ÉCHÉANCE])+1-ROW(Taches[[#Headers],[ÉCHÉANCE]]),""),ROW($A6))),"")</f>
        <v/>
      </c>
      <c r="E58" s="28" t="str">
        <f t="array" ref="E58">IFERROR(INDEX(Taches[ACTEUR]&amp;" : "&amp;Taches[TÂCHE],-1+SMALL(IF(Taches[ÉCHÉANCE]=E$51,ROW(Taches[ÉCHÉANCE])+1-ROW(Taches[[#Headers],[ÉCHÉANCE]]),""),ROW($A6))),"")</f>
        <v/>
      </c>
      <c r="F58" s="28" t="str">
        <f t="array" ref="F58">IFERROR(INDEX(Taches[ACTEUR]&amp;" : "&amp;Taches[TÂCHE],-1+SMALL(IF(Taches[ÉCHÉANCE]=F$51,ROW(Taches[ÉCHÉANCE])+1-ROW(Taches[[#Headers],[ÉCHÉANCE]]),""),ROW($A6))),"")</f>
        <v/>
      </c>
      <c r="G58" s="28" t="str">
        <f t="array" ref="G58">IFERROR(INDEX(Taches[ACTEUR]&amp;" : "&amp;Taches[TÂCHE],-1+SMALL(IF(Taches[ÉCHÉANCE]=G$51,ROW(Taches[ÉCHÉANCE])+1-ROW(Taches[[#Headers],[ÉCHÉANCE]]),""),ROW($A6))),"")</f>
        <v/>
      </c>
      <c r="H58" s="28" t="str">
        <f t="array" ref="H58">IFERROR(INDEX(Taches[ACTEUR]&amp;" : "&amp;Taches[TÂCHE],-1+SMALL(IF(Taches[ÉCHÉANCE]=H$51,ROW(Taches[ÉCHÉANCE])+1-ROW(Taches[[#Headers],[ÉCHÉANCE]]),""),ROW($A6))),"")</f>
        <v/>
      </c>
      <c r="I58" s="28" t="str">
        <f t="array" ref="I58">IFERROR(INDEX(Taches[ACTEUR]&amp;" : "&amp;Taches[TÂCHE],-1+SMALL(IF(Taches[ÉCHÉANCE]=I$51,ROW(Taches[ÉCHÉANCE])+1-ROW(Taches[[#Headers],[ÉCHÉANCE]]),""),ROW($A6))),"")</f>
        <v/>
      </c>
    </row>
    <row r="59" spans="2:9" s="49" customFormat="1" x14ac:dyDescent="0.25">
      <c r="B59" s="47"/>
      <c r="C59" s="28" t="str">
        <f t="array" ref="C59">IFERROR(INDEX(Taches[ACTEUR]&amp;" : "&amp;Taches[TÂCHE],-1+SMALL(IF(Taches[ÉCHÉANCE]=C$51,ROW(Taches[ÉCHÉANCE])+1-ROW(Taches[[#Headers],[ÉCHÉANCE]]),""),ROW($A7))),"")</f>
        <v/>
      </c>
      <c r="D59" s="28" t="str">
        <f t="array" ref="D59">IFERROR(INDEX(Taches[ACTEUR]&amp;" : "&amp;Taches[TÂCHE],-1+SMALL(IF(Taches[ÉCHÉANCE]=D$51,ROW(Taches[ÉCHÉANCE])+1-ROW(Taches[[#Headers],[ÉCHÉANCE]]),""),ROW($A7))),"")</f>
        <v/>
      </c>
      <c r="E59" s="28" t="str">
        <f t="array" ref="E59">IFERROR(INDEX(Taches[ACTEUR]&amp;" : "&amp;Taches[TÂCHE],-1+SMALL(IF(Taches[ÉCHÉANCE]=E$51,ROW(Taches[ÉCHÉANCE])+1-ROW(Taches[[#Headers],[ÉCHÉANCE]]),""),ROW($A7))),"")</f>
        <v/>
      </c>
      <c r="F59" s="28" t="str">
        <f t="array" ref="F59">IFERROR(INDEX(Taches[ACTEUR]&amp;" : "&amp;Taches[TÂCHE],-1+SMALL(IF(Taches[ÉCHÉANCE]=F$51,ROW(Taches[ÉCHÉANCE])+1-ROW(Taches[[#Headers],[ÉCHÉANCE]]),""),ROW($A7))),"")</f>
        <v/>
      </c>
      <c r="G59" s="28" t="str">
        <f t="array" ref="G59">IFERROR(INDEX(Taches[ACTEUR]&amp;" : "&amp;Taches[TÂCHE],-1+SMALL(IF(Taches[ÉCHÉANCE]=G$51,ROW(Taches[ÉCHÉANCE])+1-ROW(Taches[[#Headers],[ÉCHÉANCE]]),""),ROW($A7))),"")</f>
        <v/>
      </c>
      <c r="H59" s="28" t="str">
        <f t="array" ref="H59">IFERROR(INDEX(Taches[ACTEUR]&amp;" : "&amp;Taches[TÂCHE],-1+SMALL(IF(Taches[ÉCHÉANCE]=H$51,ROW(Taches[ÉCHÉANCE])+1-ROW(Taches[[#Headers],[ÉCHÉANCE]]),""),ROW($A7))),"")</f>
        <v/>
      </c>
      <c r="I59" s="28" t="str">
        <f t="array" ref="I59">IFERROR(INDEX(Taches[ACTEUR]&amp;" : "&amp;Taches[TÂCHE],-1+SMALL(IF(Taches[ÉCHÉANCE]=I$51,ROW(Taches[ÉCHÉANCE])+1-ROW(Taches[[#Headers],[ÉCHÉANCE]]),""),ROW($A7))),"")</f>
        <v/>
      </c>
    </row>
  </sheetData>
  <sheetProtection sheet="1" objects="1" scenarios="1"/>
  <mergeCells count="7">
    <mergeCell ref="B52:B59"/>
    <mergeCell ref="C4:I4"/>
    <mergeCell ref="B7:B14"/>
    <mergeCell ref="B16:B23"/>
    <mergeCell ref="B25:B32"/>
    <mergeCell ref="B34:B41"/>
    <mergeCell ref="B43:B50"/>
  </mergeCells>
  <conditionalFormatting sqref="C15:I15 C33:I33 C51:I51">
    <cfRule type="expression" dxfId="7" priority="4">
      <formula>MONTH(C15)&lt;&gt;$E$2</formula>
    </cfRule>
  </conditionalFormatting>
  <conditionalFormatting sqref="C42:I42">
    <cfRule type="expression" dxfId="6" priority="1">
      <formula>MONTH(C42)&lt;&gt;$E$2</formula>
    </cfRule>
  </conditionalFormatting>
  <conditionalFormatting sqref="C6:I6">
    <cfRule type="expression" dxfId="5" priority="3">
      <formula>MONTH(C6)&lt;&gt;$E$2</formula>
    </cfRule>
  </conditionalFormatting>
  <conditionalFormatting sqref="C24:I24">
    <cfRule type="expression" dxfId="4" priority="2">
      <formula>MONTH(C24)&lt;&gt;$E$2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I42"/>
  <sheetViews>
    <sheetView showGridLines="0" zoomScale="80" zoomScaleNormal="80" workbookViewId="0">
      <pane ySplit="4" topLeftCell="A5" activePane="bottomLeft" state="frozen"/>
      <selection pane="bottomLeft" activeCell="C2" sqref="C2"/>
    </sheetView>
  </sheetViews>
  <sheetFormatPr baseColWidth="10" defaultColWidth="9.1796875" defaultRowHeight="12.5" x14ac:dyDescent="0.25"/>
  <cols>
    <col min="1" max="1" width="2.26953125" style="19" customWidth="1"/>
    <col min="2" max="2" width="4.08984375" style="18" bestFit="1" customWidth="1"/>
    <col min="3" max="9" width="20.54296875" style="19" customWidth="1"/>
    <col min="10" max="10" width="1.7265625" style="19" customWidth="1"/>
    <col min="11" max="11" width="11.453125" style="19" customWidth="1"/>
    <col min="12" max="16384" width="9.1796875" style="19"/>
  </cols>
  <sheetData>
    <row r="1" spans="2:9" ht="13" thickBot="1" x14ac:dyDescent="0.3"/>
    <row r="2" spans="2:9" s="21" customFormat="1" ht="23" thickTop="1" x14ac:dyDescent="0.25">
      <c r="B2" s="20"/>
      <c r="C2" s="17">
        <v>2019</v>
      </c>
      <c r="D2" s="17" t="str">
        <f>UPPER(CHOOSE(E2,"Janvier","Février","Mars","Avril","Mai","Juin","Juillet","Août","Septembre","Octobre","Novembre","Décembre"))</f>
        <v>MAI</v>
      </c>
      <c r="E2" s="4">
        <v>5</v>
      </c>
      <c r="F2" s="17" t="s">
        <v>36</v>
      </c>
    </row>
    <row r="4" spans="2:9" ht="37.5" thickBot="1" x14ac:dyDescent="0.3">
      <c r="C4" s="36" t="s">
        <v>1</v>
      </c>
      <c r="D4" s="37"/>
      <c r="E4" s="37"/>
      <c r="F4" s="37"/>
      <c r="G4" s="37"/>
      <c r="H4" s="37"/>
      <c r="I4" s="37"/>
    </row>
    <row r="5" spans="2:9" ht="15" thickTop="1" thickBot="1" x14ac:dyDescent="0.3">
      <c r="B5" s="22"/>
      <c r="C5" s="23" t="s">
        <v>3</v>
      </c>
      <c r="D5" s="24" t="s">
        <v>4</v>
      </c>
      <c r="E5" s="24" t="s">
        <v>5</v>
      </c>
      <c r="F5" s="24" t="s">
        <v>6</v>
      </c>
      <c r="G5" s="24" t="s">
        <v>7</v>
      </c>
      <c r="H5" s="25" t="s">
        <v>8</v>
      </c>
      <c r="I5" s="23" t="s">
        <v>2</v>
      </c>
    </row>
    <row r="6" spans="2:9" ht="27.5" thickTop="1" x14ac:dyDescent="0.25">
      <c r="B6" s="26">
        <f>1+INT(MIN(MOD(C6-DATE(YEAR(C6)+{-1;0;1},1,5)+WEEKDAY(DATE(YEAR(C6)+{-1;0;1},1,3)),734))/7)</f>
        <v>18</v>
      </c>
      <c r="C6" s="30">
        <f>DATE(C2,E2,1)-WEEKDAY(DATE(C2,E2,1),2)+1</f>
        <v>43584</v>
      </c>
      <c r="D6" s="31">
        <f>C6+1</f>
        <v>43585</v>
      </c>
      <c r="E6" s="31">
        <f t="shared" ref="E6:I6" si="0">D6+1</f>
        <v>43586</v>
      </c>
      <c r="F6" s="31">
        <f t="shared" si="0"/>
        <v>43587</v>
      </c>
      <c r="G6" s="31">
        <f t="shared" si="0"/>
        <v>43588</v>
      </c>
      <c r="H6" s="31">
        <f t="shared" si="0"/>
        <v>43589</v>
      </c>
      <c r="I6" s="31">
        <f t="shared" si="0"/>
        <v>43590</v>
      </c>
    </row>
    <row r="7" spans="2:9" s="27" customFormat="1" x14ac:dyDescent="0.25">
      <c r="B7" s="34" t="s">
        <v>32</v>
      </c>
      <c r="C7" s="32" t="str">
        <f>IFERROR(VLOOKUP(C6,JFP[],2,0),"")</f>
        <v/>
      </c>
      <c r="D7" s="33" t="str">
        <f>IFERROR(VLOOKUP(D6,JFP[],2,0),"")</f>
        <v/>
      </c>
      <c r="E7" s="33" t="str">
        <f>IFERROR(VLOOKUP(E6,JFP[],2,0),"")</f>
        <v>Fête du travail</v>
      </c>
      <c r="F7" s="33" t="str">
        <f>IFERROR(VLOOKUP(F6,JFP[],2,0),"")</f>
        <v/>
      </c>
      <c r="G7" s="33" t="str">
        <f>IFERROR(VLOOKUP(G6,JFP[],2,0),"")</f>
        <v/>
      </c>
      <c r="H7" s="33" t="str">
        <f>IFERROR(VLOOKUP(H6,JFP[],2,0),"")</f>
        <v/>
      </c>
      <c r="I7" s="33" t="str">
        <f>IFERROR(VLOOKUP(I6,JFP[],2,0),"")</f>
        <v/>
      </c>
    </row>
    <row r="8" spans="2:9" s="29" customFormat="1" x14ac:dyDescent="0.25">
      <c r="B8" s="34"/>
      <c r="C8" s="28" t="str">
        <f t="array" ref="C8">IFERROR(INDEX(Taches[TÂCHE],-1+SMALL(IF(Taches[ÉCHÉANCE]&amp;"|"&amp;Taches[ACTEUR]=C$6&amp;"|"&amp;$F$2,ROW(Taches[ÉCHÉANCE])+1-ROW(Taches[[#Headers],[ÉCHÉANCE]]),""),ROW($A1))),"")</f>
        <v/>
      </c>
      <c r="D8" s="28" t="str">
        <f t="array" ref="D8">IFERROR(INDEX(Taches[TÂCHE],-1+SMALL(IF(Taches[ÉCHÉANCE]&amp;"|"&amp;Taches[ACTEUR]=D$6&amp;"|"&amp;$F$2,ROW(Taches[ÉCHÉANCE])+1-ROW(Taches[[#Headers],[ÉCHÉANCE]]),""),ROW($A1))),"")</f>
        <v/>
      </c>
      <c r="E8" s="28" t="str">
        <f t="array" ref="E8">IFERROR(INDEX(Taches[TÂCHE],-1+SMALL(IF(Taches[ÉCHÉANCE]&amp;"|"&amp;Taches[ACTEUR]=E$6&amp;"|"&amp;$F$2,ROW(Taches[ÉCHÉANCE])+1-ROW(Taches[[#Headers],[ÉCHÉANCE]]),""),ROW($A1))),"")</f>
        <v/>
      </c>
      <c r="F8" s="28" t="str">
        <f t="array" ref="F8">IFERROR(INDEX(Taches[TÂCHE],-1+SMALL(IF(Taches[ÉCHÉANCE]&amp;"|"&amp;Taches[ACTEUR]=F$6&amp;"|"&amp;$F$2,ROW(Taches[ÉCHÉANCE])+1-ROW(Taches[[#Headers],[ÉCHÉANCE]]),""),ROW($A1))),"")</f>
        <v/>
      </c>
      <c r="G8" s="28" t="str">
        <f t="array" ref="G8">IFERROR(INDEX(Taches[TÂCHE],-1+SMALL(IF(Taches[ÉCHÉANCE]&amp;"|"&amp;Taches[ACTEUR]=G$6&amp;"|"&amp;$F$2,ROW(Taches[ÉCHÉANCE])+1-ROW(Taches[[#Headers],[ÉCHÉANCE]]),""),ROW($A1))),"")</f>
        <v/>
      </c>
      <c r="H8" s="28" t="str">
        <f t="array" ref="H8">IFERROR(INDEX(Taches[TÂCHE],-1+SMALL(IF(Taches[ÉCHÉANCE]&amp;"|"&amp;Taches[ACTEUR]=H$6&amp;"|"&amp;$F$2,ROW(Taches[ÉCHÉANCE])+1-ROW(Taches[[#Headers],[ÉCHÉANCE]]),""),ROW($A1))),"")</f>
        <v/>
      </c>
      <c r="I8" s="28" t="str">
        <f t="array" ref="I8">IFERROR(INDEX(Taches[TÂCHE],-1+SMALL(IF(Taches[ÉCHÉANCE]&amp;"|"&amp;Taches[ACTEUR]=I$6&amp;"|"&amp;$F$2,ROW(Taches[ÉCHÉANCE])+1-ROW(Taches[[#Headers],[ÉCHÉANCE]]),""),ROW($A1))),"")</f>
        <v/>
      </c>
    </row>
    <row r="9" spans="2:9" s="29" customFormat="1" x14ac:dyDescent="0.25">
      <c r="B9" s="34"/>
      <c r="C9" s="28" t="str">
        <f t="array" ref="C9">IFERROR(INDEX(Taches[TÂCHE],-1+SMALL(IF(Taches[ÉCHÉANCE]&amp;"|"&amp;Taches[ACTEUR]=C$6&amp;"|"&amp;$F$2,ROW(Taches[ÉCHÉANCE])+1-ROW(Taches[[#Headers],[ÉCHÉANCE]]),""),ROW($A2))),"")</f>
        <v/>
      </c>
      <c r="D9" s="28" t="str">
        <f t="array" ref="D9">IFERROR(INDEX(Taches[TÂCHE],-1+SMALL(IF(Taches[ÉCHÉANCE]&amp;"|"&amp;Taches[ACTEUR]=D$6&amp;"|"&amp;$F$2,ROW(Taches[ÉCHÉANCE])+1-ROW(Taches[[#Headers],[ÉCHÉANCE]]),""),ROW($A2))),"")</f>
        <v/>
      </c>
      <c r="E9" s="28" t="str">
        <f t="array" ref="E9">IFERROR(INDEX(Taches[TÂCHE],-1+SMALL(IF(Taches[ÉCHÉANCE]&amp;"|"&amp;Taches[ACTEUR]=E$6&amp;"|"&amp;$F$2,ROW(Taches[ÉCHÉANCE])+1-ROW(Taches[[#Headers],[ÉCHÉANCE]]),""),ROW($A2))),"")</f>
        <v/>
      </c>
      <c r="F9" s="28" t="str">
        <f t="array" ref="F9">IFERROR(INDEX(Taches[TÂCHE],-1+SMALL(IF(Taches[ÉCHÉANCE]&amp;"|"&amp;Taches[ACTEUR]=F$6&amp;"|"&amp;$F$2,ROW(Taches[ÉCHÉANCE])+1-ROW(Taches[[#Headers],[ÉCHÉANCE]]),""),ROW($A2))),"")</f>
        <v/>
      </c>
      <c r="G9" s="28" t="str">
        <f t="array" ref="G9">IFERROR(INDEX(Taches[TÂCHE],-1+SMALL(IF(Taches[ÉCHÉANCE]&amp;"|"&amp;Taches[ACTEUR]=G$6&amp;"|"&amp;$F$2,ROW(Taches[ÉCHÉANCE])+1-ROW(Taches[[#Headers],[ÉCHÉANCE]]),""),ROW($A2))),"")</f>
        <v/>
      </c>
      <c r="H9" s="28" t="str">
        <f t="array" ref="H9">IFERROR(INDEX(Taches[TÂCHE],-1+SMALL(IF(Taches[ÉCHÉANCE]&amp;"|"&amp;Taches[ACTEUR]=H$6&amp;"|"&amp;$F$2,ROW(Taches[ÉCHÉANCE])+1-ROW(Taches[[#Headers],[ÉCHÉANCE]]),""),ROW($A2))),"")</f>
        <v/>
      </c>
      <c r="I9" s="28" t="str">
        <f t="array" ref="I9">IFERROR(INDEX(Taches[TÂCHE],-1+SMALL(IF(Taches[ÉCHÉANCE]&amp;"|"&amp;Taches[ACTEUR]=I$6&amp;"|"&amp;$F$2,ROW(Taches[ÉCHÉANCE])+1-ROW(Taches[[#Headers],[ÉCHÉANCE]]),""),ROW($A2))),"")</f>
        <v/>
      </c>
    </row>
    <row r="10" spans="2:9" s="29" customFormat="1" x14ac:dyDescent="0.25">
      <c r="B10" s="34"/>
      <c r="C10" s="28" t="str">
        <f t="array" ref="C10">IFERROR(INDEX(Taches[TÂCHE],-1+SMALL(IF(Taches[ÉCHÉANCE]&amp;"|"&amp;Taches[ACTEUR]=C$6&amp;"|"&amp;$F$2,ROW(Taches[ÉCHÉANCE])+1-ROW(Taches[[#Headers],[ÉCHÉANCE]]),""),ROW($A3))),"")</f>
        <v/>
      </c>
      <c r="D10" s="28" t="str">
        <f t="array" ref="D10">IFERROR(INDEX(Taches[TÂCHE],-1+SMALL(IF(Taches[ÉCHÉANCE]&amp;"|"&amp;Taches[ACTEUR]=D$6&amp;"|"&amp;$F$2,ROW(Taches[ÉCHÉANCE])+1-ROW(Taches[[#Headers],[ÉCHÉANCE]]),""),ROW($A3))),"")</f>
        <v/>
      </c>
      <c r="E10" s="28" t="str">
        <f t="array" ref="E10">IFERROR(INDEX(Taches[TÂCHE],-1+SMALL(IF(Taches[ÉCHÉANCE]&amp;"|"&amp;Taches[ACTEUR]=E$6&amp;"|"&amp;$F$2,ROW(Taches[ÉCHÉANCE])+1-ROW(Taches[[#Headers],[ÉCHÉANCE]]),""),ROW($A3))),"")</f>
        <v/>
      </c>
      <c r="F10" s="28" t="str">
        <f t="array" ref="F10">IFERROR(INDEX(Taches[TÂCHE],-1+SMALL(IF(Taches[ÉCHÉANCE]&amp;"|"&amp;Taches[ACTEUR]=F$6&amp;"|"&amp;$F$2,ROW(Taches[ÉCHÉANCE])+1-ROW(Taches[[#Headers],[ÉCHÉANCE]]),""),ROW($A3))),"")</f>
        <v/>
      </c>
      <c r="G10" s="28" t="str">
        <f t="array" ref="G10">IFERROR(INDEX(Taches[TÂCHE],-1+SMALL(IF(Taches[ÉCHÉANCE]&amp;"|"&amp;Taches[ACTEUR]=G$6&amp;"|"&amp;$F$2,ROW(Taches[ÉCHÉANCE])+1-ROW(Taches[[#Headers],[ÉCHÉANCE]]),""),ROW($A3))),"")</f>
        <v/>
      </c>
      <c r="H10" s="28" t="str">
        <f t="array" ref="H10">IFERROR(INDEX(Taches[TÂCHE],-1+SMALL(IF(Taches[ÉCHÉANCE]&amp;"|"&amp;Taches[ACTEUR]=H$6&amp;"|"&amp;$F$2,ROW(Taches[ÉCHÉANCE])+1-ROW(Taches[[#Headers],[ÉCHÉANCE]]),""),ROW($A3))),"")</f>
        <v/>
      </c>
      <c r="I10" s="28" t="str">
        <f t="array" ref="I10">IFERROR(INDEX(Taches[TÂCHE],-1+SMALL(IF(Taches[ÉCHÉANCE]&amp;"|"&amp;Taches[ACTEUR]=I$6&amp;"|"&amp;$F$2,ROW(Taches[ÉCHÉANCE])+1-ROW(Taches[[#Headers],[ÉCHÉANCE]]),""),ROW($A3))),"")</f>
        <v/>
      </c>
    </row>
    <row r="11" spans="2:9" s="29" customFormat="1" ht="13" thickBot="1" x14ac:dyDescent="0.3">
      <c r="B11" s="35"/>
      <c r="C11" s="28" t="str">
        <f t="array" ref="C11">IFERROR(INDEX(Taches[TÂCHE],-1+SMALL(IF(Taches[ÉCHÉANCE]&amp;"|"&amp;Taches[ACTEUR]=C$6&amp;"|"&amp;$F$2,ROW(Taches[ÉCHÉANCE])+1-ROW(Taches[[#Headers],[ÉCHÉANCE]]),""),ROW($A4))),"")</f>
        <v/>
      </c>
      <c r="D11" s="28" t="str">
        <f t="array" ref="D11">IFERROR(INDEX(Taches[TÂCHE],-1+SMALL(IF(Taches[ÉCHÉANCE]&amp;"|"&amp;Taches[ACTEUR]=D$6&amp;"|"&amp;$F$2,ROW(Taches[ÉCHÉANCE])+1-ROW(Taches[[#Headers],[ÉCHÉANCE]]),""),ROW($A4))),"")</f>
        <v/>
      </c>
      <c r="E11" s="28" t="str">
        <f t="array" ref="E11">IFERROR(INDEX(Taches[TÂCHE],-1+SMALL(IF(Taches[ÉCHÉANCE]&amp;"|"&amp;Taches[ACTEUR]=E$6&amp;"|"&amp;$F$2,ROW(Taches[ÉCHÉANCE])+1-ROW(Taches[[#Headers],[ÉCHÉANCE]]),""),ROW($A4))),"")</f>
        <v/>
      </c>
      <c r="F11" s="28" t="str">
        <f t="array" ref="F11">IFERROR(INDEX(Taches[TÂCHE],-1+SMALL(IF(Taches[ÉCHÉANCE]&amp;"|"&amp;Taches[ACTEUR]=F$6&amp;"|"&amp;$F$2,ROW(Taches[ÉCHÉANCE])+1-ROW(Taches[[#Headers],[ÉCHÉANCE]]),""),ROW($A4))),"")</f>
        <v/>
      </c>
      <c r="G11" s="28" t="str">
        <f t="array" ref="G11">IFERROR(INDEX(Taches[TÂCHE],-1+SMALL(IF(Taches[ÉCHÉANCE]&amp;"|"&amp;Taches[ACTEUR]=G$6&amp;"|"&amp;$F$2,ROW(Taches[ÉCHÉANCE])+1-ROW(Taches[[#Headers],[ÉCHÉANCE]]),""),ROW($A4))),"")</f>
        <v/>
      </c>
      <c r="H11" s="28" t="str">
        <f t="array" ref="H11">IFERROR(INDEX(Taches[TÂCHE],-1+SMALL(IF(Taches[ÉCHÉANCE]&amp;"|"&amp;Taches[ACTEUR]=H$6&amp;"|"&amp;$F$2,ROW(Taches[ÉCHÉANCE])+1-ROW(Taches[[#Headers],[ÉCHÉANCE]]),""),ROW($A4))),"")</f>
        <v/>
      </c>
      <c r="I11" s="28" t="str">
        <f t="array" ref="I11">IFERROR(INDEX(Taches[TÂCHE],-1+SMALL(IF(Taches[ÉCHÉANCE]&amp;"|"&amp;Taches[ACTEUR]=I$6&amp;"|"&amp;$F$2,ROW(Taches[ÉCHÉANCE])+1-ROW(Taches[[#Headers],[ÉCHÉANCE]]),""),ROW($A4))),"")</f>
        <v/>
      </c>
    </row>
    <row r="12" spans="2:9" ht="27.5" thickTop="1" x14ac:dyDescent="0.25">
      <c r="B12" s="26">
        <f>1+INT(MIN(MOD(C12-DATE(YEAR(C12)+{-1;0;1},1,5)+WEEKDAY(DATE(YEAR(C12)+{-1;0;1},1,3)),734))/7)</f>
        <v>19</v>
      </c>
      <c r="C12" s="30">
        <f>C6+7</f>
        <v>43591</v>
      </c>
      <c r="D12" s="31">
        <f>C12+1</f>
        <v>43592</v>
      </c>
      <c r="E12" s="31">
        <f t="shared" ref="E12:I12" si="1">D12+1</f>
        <v>43593</v>
      </c>
      <c r="F12" s="31">
        <f t="shared" si="1"/>
        <v>43594</v>
      </c>
      <c r="G12" s="31">
        <f t="shared" si="1"/>
        <v>43595</v>
      </c>
      <c r="H12" s="31">
        <f t="shared" si="1"/>
        <v>43596</v>
      </c>
      <c r="I12" s="31">
        <f t="shared" si="1"/>
        <v>43597</v>
      </c>
    </row>
    <row r="13" spans="2:9" s="29" customFormat="1" x14ac:dyDescent="0.25">
      <c r="B13" s="34" t="s">
        <v>32</v>
      </c>
      <c r="C13" s="32" t="str">
        <f>IFERROR(VLOOKUP(C12,JFP[],2,0),"")</f>
        <v/>
      </c>
      <c r="D13" s="33" t="str">
        <f>IFERROR(VLOOKUP(D12,JFP[],2,0),"")</f>
        <v/>
      </c>
      <c r="E13" s="33" t="str">
        <f>IFERROR(VLOOKUP(E12,JFP[],2,0),"")</f>
        <v>Victoire de 1945</v>
      </c>
      <c r="F13" s="33" t="str">
        <f>IFERROR(VLOOKUP(F12,JFP[],2,0),"")</f>
        <v/>
      </c>
      <c r="G13" s="33" t="str">
        <f>IFERROR(VLOOKUP(G12,JFP[],2,0),"")</f>
        <v/>
      </c>
      <c r="H13" s="33" t="str">
        <f>IFERROR(VLOOKUP(H12,JFP[],2,0),"")</f>
        <v/>
      </c>
      <c r="I13" s="33" t="str">
        <f>IFERROR(VLOOKUP(I12,JFP[],2,0),"")</f>
        <v/>
      </c>
    </row>
    <row r="14" spans="2:9" s="29" customFormat="1" x14ac:dyDescent="0.25">
      <c r="B14" s="34"/>
      <c r="C14" s="28" t="str">
        <f t="array" ref="C14">IFERROR(INDEX(Taches[TÂCHE],-1+SMALL(IF(Taches[ÉCHÉANCE]&amp;"|"&amp;Taches[ACTEUR]=C$12&amp;"|"&amp;$F$2,ROW(Taches[ÉCHÉANCE])+1-ROW(Taches[[#Headers],[ÉCHÉANCE]]),""),ROW($A1))),"")</f>
        <v/>
      </c>
      <c r="D14" s="28" t="str">
        <f t="array" ref="D14">IFERROR(INDEX(Taches[TÂCHE],-1+SMALL(IF(Taches[ÉCHÉANCE]&amp;"|"&amp;Taches[ACTEUR]=D$12&amp;"|"&amp;$F$2,ROW(Taches[ÉCHÉANCE])+1-ROW(Taches[[#Headers],[ÉCHÉANCE]]),""),ROW($A1))),"")</f>
        <v/>
      </c>
      <c r="E14" s="28" t="str">
        <f t="array" ref="E14">IFERROR(INDEX(Taches[TÂCHE],-1+SMALL(IF(Taches[ÉCHÉANCE]&amp;"|"&amp;Taches[ACTEUR]=E$12&amp;"|"&amp;$F$2,ROW(Taches[ÉCHÉANCE])+1-ROW(Taches[[#Headers],[ÉCHÉANCE]]),""),ROW($A1))),"")</f>
        <v/>
      </c>
      <c r="F14" s="28" t="str">
        <f t="array" ref="F14">IFERROR(INDEX(Taches[TÂCHE],-1+SMALL(IF(Taches[ÉCHÉANCE]&amp;"|"&amp;Taches[ACTEUR]=F$12&amp;"|"&amp;$F$2,ROW(Taches[ÉCHÉANCE])+1-ROW(Taches[[#Headers],[ÉCHÉANCE]]),""),ROW($A1))),"")</f>
        <v/>
      </c>
      <c r="G14" s="28" t="str">
        <f t="array" ref="G14">IFERROR(INDEX(Taches[TÂCHE],-1+SMALL(IF(Taches[ÉCHÉANCE]&amp;"|"&amp;Taches[ACTEUR]=G$12&amp;"|"&amp;$F$2,ROW(Taches[ÉCHÉANCE])+1-ROW(Taches[[#Headers],[ÉCHÉANCE]]),""),ROW($A1))),"")</f>
        <v>test 8</v>
      </c>
      <c r="H14" s="28" t="str">
        <f t="array" ref="H14">IFERROR(INDEX(Taches[TÂCHE],-1+SMALL(IF(Taches[ÉCHÉANCE]&amp;"|"&amp;Taches[ACTEUR]=H$12&amp;"|"&amp;$F$2,ROW(Taches[ÉCHÉANCE])+1-ROW(Taches[[#Headers],[ÉCHÉANCE]]),""),ROW($A1))),"")</f>
        <v/>
      </c>
      <c r="I14" s="28" t="str">
        <f t="array" ref="I14">IFERROR(INDEX(Taches[TÂCHE],-1+SMALL(IF(Taches[ÉCHÉANCE]&amp;"|"&amp;Taches[ACTEUR]=I$12&amp;"|"&amp;$F$2,ROW(Taches[ÉCHÉANCE])+1-ROW(Taches[[#Headers],[ÉCHÉANCE]]),""),ROW($A1))),"")</f>
        <v/>
      </c>
    </row>
    <row r="15" spans="2:9" s="29" customFormat="1" x14ac:dyDescent="0.25">
      <c r="B15" s="34"/>
      <c r="C15" s="28" t="str">
        <f t="array" ref="C15">IFERROR(INDEX(Taches[TÂCHE],-1+SMALL(IF(Taches[ÉCHÉANCE]&amp;"|"&amp;Taches[ACTEUR]=C$12&amp;"|"&amp;$F$2,ROW(Taches[ÉCHÉANCE])+1-ROW(Taches[[#Headers],[ÉCHÉANCE]]),""),ROW($A2))),"")</f>
        <v/>
      </c>
      <c r="D15" s="28" t="str">
        <f t="array" ref="D15">IFERROR(INDEX(Taches[TÂCHE],-1+SMALL(IF(Taches[ÉCHÉANCE]&amp;"|"&amp;Taches[ACTEUR]=D$12&amp;"|"&amp;$F$2,ROW(Taches[ÉCHÉANCE])+1-ROW(Taches[[#Headers],[ÉCHÉANCE]]),""),ROW($A2))),"")</f>
        <v/>
      </c>
      <c r="E15" s="28" t="str">
        <f t="array" ref="E15">IFERROR(INDEX(Taches[TÂCHE],-1+SMALL(IF(Taches[ÉCHÉANCE]&amp;"|"&amp;Taches[ACTEUR]=E$12&amp;"|"&amp;$F$2,ROW(Taches[ÉCHÉANCE])+1-ROW(Taches[[#Headers],[ÉCHÉANCE]]),""),ROW($A2))),"")</f>
        <v/>
      </c>
      <c r="F15" s="28" t="str">
        <f t="array" ref="F15">IFERROR(INDEX(Taches[TÂCHE],-1+SMALL(IF(Taches[ÉCHÉANCE]&amp;"|"&amp;Taches[ACTEUR]=F$12&amp;"|"&amp;$F$2,ROW(Taches[ÉCHÉANCE])+1-ROW(Taches[[#Headers],[ÉCHÉANCE]]),""),ROW($A2))),"")</f>
        <v/>
      </c>
      <c r="G15" s="28" t="str">
        <f t="array" ref="G15">IFERROR(INDEX(Taches[TÂCHE],-1+SMALL(IF(Taches[ÉCHÉANCE]&amp;"|"&amp;Taches[ACTEUR]=G$12&amp;"|"&amp;$F$2,ROW(Taches[ÉCHÉANCE])+1-ROW(Taches[[#Headers],[ÉCHÉANCE]]),""),ROW($A2))),"")</f>
        <v/>
      </c>
      <c r="H15" s="28" t="str">
        <f t="array" ref="H15">IFERROR(INDEX(Taches[TÂCHE],-1+SMALL(IF(Taches[ÉCHÉANCE]&amp;"|"&amp;Taches[ACTEUR]=H$12&amp;"|"&amp;$F$2,ROW(Taches[ÉCHÉANCE])+1-ROW(Taches[[#Headers],[ÉCHÉANCE]]),""),ROW($A2))),"")</f>
        <v/>
      </c>
      <c r="I15" s="28" t="str">
        <f t="array" ref="I15">IFERROR(INDEX(Taches[TÂCHE],-1+SMALL(IF(Taches[ÉCHÉANCE]&amp;"|"&amp;Taches[ACTEUR]=I$12&amp;"|"&amp;$F$2,ROW(Taches[ÉCHÉANCE])+1-ROW(Taches[[#Headers],[ÉCHÉANCE]]),""),ROW($A2))),"")</f>
        <v/>
      </c>
    </row>
    <row r="16" spans="2:9" s="29" customFormat="1" x14ac:dyDescent="0.25">
      <c r="B16" s="34"/>
      <c r="C16" s="28" t="str">
        <f t="array" ref="C16">IFERROR(INDEX(Taches[TÂCHE],-1+SMALL(IF(Taches[ÉCHÉANCE]&amp;"|"&amp;Taches[ACTEUR]=C$12&amp;"|"&amp;$F$2,ROW(Taches[ÉCHÉANCE])+1-ROW(Taches[[#Headers],[ÉCHÉANCE]]),""),ROW($A3))),"")</f>
        <v/>
      </c>
      <c r="D16" s="28" t="str">
        <f t="array" ref="D16">IFERROR(INDEX(Taches[TÂCHE],-1+SMALL(IF(Taches[ÉCHÉANCE]&amp;"|"&amp;Taches[ACTEUR]=D$12&amp;"|"&amp;$F$2,ROW(Taches[ÉCHÉANCE])+1-ROW(Taches[[#Headers],[ÉCHÉANCE]]),""),ROW($A3))),"")</f>
        <v/>
      </c>
      <c r="E16" s="28" t="str">
        <f t="array" ref="E16">IFERROR(INDEX(Taches[TÂCHE],-1+SMALL(IF(Taches[ÉCHÉANCE]&amp;"|"&amp;Taches[ACTEUR]=E$12&amp;"|"&amp;$F$2,ROW(Taches[ÉCHÉANCE])+1-ROW(Taches[[#Headers],[ÉCHÉANCE]]),""),ROW($A3))),"")</f>
        <v/>
      </c>
      <c r="F16" s="28" t="str">
        <f t="array" ref="F16">IFERROR(INDEX(Taches[TÂCHE],-1+SMALL(IF(Taches[ÉCHÉANCE]&amp;"|"&amp;Taches[ACTEUR]=F$12&amp;"|"&amp;$F$2,ROW(Taches[ÉCHÉANCE])+1-ROW(Taches[[#Headers],[ÉCHÉANCE]]),""),ROW($A3))),"")</f>
        <v/>
      </c>
      <c r="G16" s="28" t="str">
        <f t="array" ref="G16">IFERROR(INDEX(Taches[TÂCHE],-1+SMALL(IF(Taches[ÉCHÉANCE]&amp;"|"&amp;Taches[ACTEUR]=G$12&amp;"|"&amp;$F$2,ROW(Taches[ÉCHÉANCE])+1-ROW(Taches[[#Headers],[ÉCHÉANCE]]),""),ROW($A3))),"")</f>
        <v/>
      </c>
      <c r="H16" s="28" t="str">
        <f t="array" ref="H16">IFERROR(INDEX(Taches[TÂCHE],-1+SMALL(IF(Taches[ÉCHÉANCE]&amp;"|"&amp;Taches[ACTEUR]=H$12&amp;"|"&amp;$F$2,ROW(Taches[ÉCHÉANCE])+1-ROW(Taches[[#Headers],[ÉCHÉANCE]]),""),ROW($A3))),"")</f>
        <v/>
      </c>
      <c r="I16" s="28" t="str">
        <f t="array" ref="I16">IFERROR(INDEX(Taches[TÂCHE],-1+SMALL(IF(Taches[ÉCHÉANCE]&amp;"|"&amp;Taches[ACTEUR]=I$12&amp;"|"&amp;$F$2,ROW(Taches[ÉCHÉANCE])+1-ROW(Taches[[#Headers],[ÉCHÉANCE]]),""),ROW($A3))),"")</f>
        <v/>
      </c>
    </row>
    <row r="17" spans="2:9" s="29" customFormat="1" ht="13" thickBot="1" x14ac:dyDescent="0.3">
      <c r="B17" s="35"/>
      <c r="C17" s="28" t="str">
        <f t="array" ref="C17">IFERROR(INDEX(Taches[TÂCHE],-1+SMALL(IF(Taches[ÉCHÉANCE]&amp;"|"&amp;Taches[ACTEUR]=C$12&amp;"|"&amp;$F$2,ROW(Taches[ÉCHÉANCE])+1-ROW(Taches[[#Headers],[ÉCHÉANCE]]),""),ROW($A4))),"")</f>
        <v/>
      </c>
      <c r="D17" s="28" t="str">
        <f t="array" ref="D17">IFERROR(INDEX(Taches[TÂCHE],-1+SMALL(IF(Taches[ÉCHÉANCE]&amp;"|"&amp;Taches[ACTEUR]=D$12&amp;"|"&amp;$F$2,ROW(Taches[ÉCHÉANCE])+1-ROW(Taches[[#Headers],[ÉCHÉANCE]]),""),ROW($A4))),"")</f>
        <v/>
      </c>
      <c r="E17" s="28" t="str">
        <f t="array" ref="E17">IFERROR(INDEX(Taches[TÂCHE],-1+SMALL(IF(Taches[ÉCHÉANCE]&amp;"|"&amp;Taches[ACTEUR]=E$12&amp;"|"&amp;$F$2,ROW(Taches[ÉCHÉANCE])+1-ROW(Taches[[#Headers],[ÉCHÉANCE]]),""),ROW($A4))),"")</f>
        <v/>
      </c>
      <c r="F17" s="28" t="str">
        <f t="array" ref="F17">IFERROR(INDEX(Taches[TÂCHE],-1+SMALL(IF(Taches[ÉCHÉANCE]&amp;"|"&amp;Taches[ACTEUR]=F$12&amp;"|"&amp;$F$2,ROW(Taches[ÉCHÉANCE])+1-ROW(Taches[[#Headers],[ÉCHÉANCE]]),""),ROW($A4))),"")</f>
        <v/>
      </c>
      <c r="G17" s="28" t="str">
        <f t="array" ref="G17">IFERROR(INDEX(Taches[TÂCHE],-1+SMALL(IF(Taches[ÉCHÉANCE]&amp;"|"&amp;Taches[ACTEUR]=G$12&amp;"|"&amp;$F$2,ROW(Taches[ÉCHÉANCE])+1-ROW(Taches[[#Headers],[ÉCHÉANCE]]),""),ROW($A4))),"")</f>
        <v/>
      </c>
      <c r="H17" s="28" t="str">
        <f t="array" ref="H17">IFERROR(INDEX(Taches[TÂCHE],-1+SMALL(IF(Taches[ÉCHÉANCE]&amp;"|"&amp;Taches[ACTEUR]=H$12&amp;"|"&amp;$F$2,ROW(Taches[ÉCHÉANCE])+1-ROW(Taches[[#Headers],[ÉCHÉANCE]]),""),ROW($A4))),"")</f>
        <v/>
      </c>
      <c r="I17" s="28" t="str">
        <f t="array" ref="I17">IFERROR(INDEX(Taches[TÂCHE],-1+SMALL(IF(Taches[ÉCHÉANCE]&amp;"|"&amp;Taches[ACTEUR]=I$12&amp;"|"&amp;$F$2,ROW(Taches[ÉCHÉANCE])+1-ROW(Taches[[#Headers],[ÉCHÉANCE]]),""),ROW($A4))),"")</f>
        <v/>
      </c>
    </row>
    <row r="18" spans="2:9" ht="27.5" thickTop="1" x14ac:dyDescent="0.25">
      <c r="B18" s="26">
        <f>1+INT(MIN(MOD(C18-DATE(YEAR(C18)+{-1;0;1},1,5)+WEEKDAY(DATE(YEAR(C18)+{-1;0;1},1,3)),734))/7)</f>
        <v>20</v>
      </c>
      <c r="C18" s="30">
        <f>C12+7</f>
        <v>43598</v>
      </c>
      <c r="D18" s="31">
        <f>C18+1</f>
        <v>43599</v>
      </c>
      <c r="E18" s="31">
        <f t="shared" ref="E18:I18" si="2">D18+1</f>
        <v>43600</v>
      </c>
      <c r="F18" s="31">
        <f t="shared" si="2"/>
        <v>43601</v>
      </c>
      <c r="G18" s="31">
        <f t="shared" si="2"/>
        <v>43602</v>
      </c>
      <c r="H18" s="31">
        <f t="shared" si="2"/>
        <v>43603</v>
      </c>
      <c r="I18" s="31">
        <f t="shared" si="2"/>
        <v>43604</v>
      </c>
    </row>
    <row r="19" spans="2:9" s="27" customFormat="1" x14ac:dyDescent="0.25">
      <c r="B19" s="34" t="s">
        <v>32</v>
      </c>
      <c r="C19" s="32" t="str">
        <f>IFERROR(VLOOKUP(C18,JFP[],2,0),"")</f>
        <v/>
      </c>
      <c r="D19" s="33" t="str">
        <f>IFERROR(VLOOKUP(D18,JFP[],2,0),"")</f>
        <v/>
      </c>
      <c r="E19" s="33" t="str">
        <f>IFERROR(VLOOKUP(E18,JFP[],2,0),"")</f>
        <v/>
      </c>
      <c r="F19" s="33" t="str">
        <f>IFERROR(VLOOKUP(F18,JFP[],2,0),"")</f>
        <v/>
      </c>
      <c r="G19" s="33" t="str">
        <f>IFERROR(VLOOKUP(G18,JFP[],2,0),"")</f>
        <v/>
      </c>
      <c r="H19" s="33" t="str">
        <f>IFERROR(VLOOKUP(H18,JFP[],2,0),"")</f>
        <v/>
      </c>
      <c r="I19" s="33" t="str">
        <f>IFERROR(VLOOKUP(I18,JFP[],2,0),"")</f>
        <v/>
      </c>
    </row>
    <row r="20" spans="2:9" s="29" customFormat="1" x14ac:dyDescent="0.25">
      <c r="B20" s="34"/>
      <c r="C20" s="28" t="str">
        <f t="array" ref="C20">IFERROR(INDEX(Taches[TÂCHE],-1+SMALL(IF(Taches[ÉCHÉANCE]&amp;"|"&amp;Taches[ACTEUR]=C$18&amp;"|"&amp;$F$2,ROW(Taches[ÉCHÉANCE])+1-ROW(Taches[[#Headers],[ÉCHÉANCE]]),""),ROW($A1))),"")</f>
        <v/>
      </c>
      <c r="D20" s="28" t="str">
        <f t="array" ref="D20">IFERROR(INDEX(Taches[TÂCHE],-1+SMALL(IF(Taches[ÉCHÉANCE]&amp;"|"&amp;Taches[ACTEUR]=D$18&amp;"|"&amp;$F$2,ROW(Taches[ÉCHÉANCE])+1-ROW(Taches[[#Headers],[ÉCHÉANCE]]),""),ROW($A1))),"")</f>
        <v/>
      </c>
      <c r="E20" s="28" t="str">
        <f t="array" ref="E20">IFERROR(INDEX(Taches[TÂCHE],-1+SMALL(IF(Taches[ÉCHÉANCE]&amp;"|"&amp;Taches[ACTEUR]=E$18&amp;"|"&amp;$F$2,ROW(Taches[ÉCHÉANCE])+1-ROW(Taches[[#Headers],[ÉCHÉANCE]]),""),ROW($A1))),"")</f>
        <v/>
      </c>
      <c r="F20" s="28" t="str">
        <f t="array" ref="F20">IFERROR(INDEX(Taches[TÂCHE],-1+SMALL(IF(Taches[ÉCHÉANCE]&amp;"|"&amp;Taches[ACTEUR]=F$18&amp;"|"&amp;$F$2,ROW(Taches[ÉCHÉANCE])+1-ROW(Taches[[#Headers],[ÉCHÉANCE]]),""),ROW($A1))),"")</f>
        <v/>
      </c>
      <c r="G20" s="28" t="str">
        <f t="array" ref="G20">IFERROR(INDEX(Taches[TÂCHE],-1+SMALL(IF(Taches[ÉCHÉANCE]&amp;"|"&amp;Taches[ACTEUR]=G$18&amp;"|"&amp;$F$2,ROW(Taches[ÉCHÉANCE])+1-ROW(Taches[[#Headers],[ÉCHÉANCE]]),""),ROW($A1))),"")</f>
        <v/>
      </c>
      <c r="H20" s="28" t="str">
        <f t="array" ref="H20">IFERROR(INDEX(Taches[TÂCHE],-1+SMALL(IF(Taches[ÉCHÉANCE]&amp;"|"&amp;Taches[ACTEUR]=H$18&amp;"|"&amp;$F$2,ROW(Taches[ÉCHÉANCE])+1-ROW(Taches[[#Headers],[ÉCHÉANCE]]),""),ROW($A1))),"")</f>
        <v/>
      </c>
      <c r="I20" s="28" t="str">
        <f t="array" ref="I20">IFERROR(INDEX(Taches[TÂCHE],-1+SMALL(IF(Taches[ÉCHÉANCE]&amp;"|"&amp;Taches[ACTEUR]=I$18&amp;"|"&amp;$F$2,ROW(Taches[ÉCHÉANCE])+1-ROW(Taches[[#Headers],[ÉCHÉANCE]]),""),ROW($A1))),"")</f>
        <v/>
      </c>
    </row>
    <row r="21" spans="2:9" s="29" customFormat="1" x14ac:dyDescent="0.25">
      <c r="B21" s="34"/>
      <c r="C21" s="28" t="str">
        <f t="array" ref="C21">IFERROR(INDEX(Taches[TÂCHE],-1+SMALL(IF(Taches[ÉCHÉANCE]&amp;"|"&amp;Taches[ACTEUR]=C$18&amp;"|"&amp;$F$2,ROW(Taches[ÉCHÉANCE])+1-ROW(Taches[[#Headers],[ÉCHÉANCE]]),""),ROW($A2))),"")</f>
        <v/>
      </c>
      <c r="D21" s="28" t="str">
        <f t="array" ref="D21">IFERROR(INDEX(Taches[TÂCHE],-1+SMALL(IF(Taches[ÉCHÉANCE]&amp;"|"&amp;Taches[ACTEUR]=D$18&amp;"|"&amp;$F$2,ROW(Taches[ÉCHÉANCE])+1-ROW(Taches[[#Headers],[ÉCHÉANCE]]),""),ROW($A2))),"")</f>
        <v/>
      </c>
      <c r="E21" s="28" t="str">
        <f t="array" ref="E21">IFERROR(INDEX(Taches[TÂCHE],-1+SMALL(IF(Taches[ÉCHÉANCE]&amp;"|"&amp;Taches[ACTEUR]=E$18&amp;"|"&amp;$F$2,ROW(Taches[ÉCHÉANCE])+1-ROW(Taches[[#Headers],[ÉCHÉANCE]]),""),ROW($A2))),"")</f>
        <v/>
      </c>
      <c r="F21" s="28" t="str">
        <f t="array" ref="F21">IFERROR(INDEX(Taches[TÂCHE],-1+SMALL(IF(Taches[ÉCHÉANCE]&amp;"|"&amp;Taches[ACTEUR]=F$18&amp;"|"&amp;$F$2,ROW(Taches[ÉCHÉANCE])+1-ROW(Taches[[#Headers],[ÉCHÉANCE]]),""),ROW($A2))),"")</f>
        <v/>
      </c>
      <c r="G21" s="28" t="str">
        <f t="array" ref="G21">IFERROR(INDEX(Taches[TÂCHE],-1+SMALL(IF(Taches[ÉCHÉANCE]&amp;"|"&amp;Taches[ACTEUR]=G$18&amp;"|"&amp;$F$2,ROW(Taches[ÉCHÉANCE])+1-ROW(Taches[[#Headers],[ÉCHÉANCE]]),""),ROW($A2))),"")</f>
        <v/>
      </c>
      <c r="H21" s="28" t="str">
        <f t="array" ref="H21">IFERROR(INDEX(Taches[TÂCHE],-1+SMALL(IF(Taches[ÉCHÉANCE]&amp;"|"&amp;Taches[ACTEUR]=H$18&amp;"|"&amp;$F$2,ROW(Taches[ÉCHÉANCE])+1-ROW(Taches[[#Headers],[ÉCHÉANCE]]),""),ROW($A2))),"")</f>
        <v/>
      </c>
      <c r="I21" s="28" t="str">
        <f t="array" ref="I21">IFERROR(INDEX(Taches[TÂCHE],-1+SMALL(IF(Taches[ÉCHÉANCE]&amp;"|"&amp;Taches[ACTEUR]=I$18&amp;"|"&amp;$F$2,ROW(Taches[ÉCHÉANCE])+1-ROW(Taches[[#Headers],[ÉCHÉANCE]]),""),ROW($A2))),"")</f>
        <v/>
      </c>
    </row>
    <row r="22" spans="2:9" s="29" customFormat="1" x14ac:dyDescent="0.25">
      <c r="B22" s="34"/>
      <c r="C22" s="28" t="str">
        <f t="array" ref="C22">IFERROR(INDEX(Taches[TÂCHE],-1+SMALL(IF(Taches[ÉCHÉANCE]&amp;"|"&amp;Taches[ACTEUR]=C$18&amp;"|"&amp;$F$2,ROW(Taches[ÉCHÉANCE])+1-ROW(Taches[[#Headers],[ÉCHÉANCE]]),""),ROW($A3))),"")</f>
        <v/>
      </c>
      <c r="D22" s="28" t="str">
        <f t="array" ref="D22">IFERROR(INDEX(Taches[TÂCHE],-1+SMALL(IF(Taches[ÉCHÉANCE]&amp;"|"&amp;Taches[ACTEUR]=D$18&amp;"|"&amp;$F$2,ROW(Taches[ÉCHÉANCE])+1-ROW(Taches[[#Headers],[ÉCHÉANCE]]),""),ROW($A3))),"")</f>
        <v/>
      </c>
      <c r="E22" s="28" t="str">
        <f t="array" ref="E22">IFERROR(INDEX(Taches[TÂCHE],-1+SMALL(IF(Taches[ÉCHÉANCE]&amp;"|"&amp;Taches[ACTEUR]=E$18&amp;"|"&amp;$F$2,ROW(Taches[ÉCHÉANCE])+1-ROW(Taches[[#Headers],[ÉCHÉANCE]]),""),ROW($A3))),"")</f>
        <v/>
      </c>
      <c r="F22" s="28" t="str">
        <f t="array" ref="F22">IFERROR(INDEX(Taches[TÂCHE],-1+SMALL(IF(Taches[ÉCHÉANCE]&amp;"|"&amp;Taches[ACTEUR]=F$18&amp;"|"&amp;$F$2,ROW(Taches[ÉCHÉANCE])+1-ROW(Taches[[#Headers],[ÉCHÉANCE]]),""),ROW($A3))),"")</f>
        <v/>
      </c>
      <c r="G22" s="28" t="str">
        <f t="array" ref="G22">IFERROR(INDEX(Taches[TÂCHE],-1+SMALL(IF(Taches[ÉCHÉANCE]&amp;"|"&amp;Taches[ACTEUR]=G$18&amp;"|"&amp;$F$2,ROW(Taches[ÉCHÉANCE])+1-ROW(Taches[[#Headers],[ÉCHÉANCE]]),""),ROW($A3))),"")</f>
        <v/>
      </c>
      <c r="H22" s="28" t="str">
        <f t="array" ref="H22">IFERROR(INDEX(Taches[TÂCHE],-1+SMALL(IF(Taches[ÉCHÉANCE]&amp;"|"&amp;Taches[ACTEUR]=H$18&amp;"|"&amp;$F$2,ROW(Taches[ÉCHÉANCE])+1-ROW(Taches[[#Headers],[ÉCHÉANCE]]),""),ROW($A3))),"")</f>
        <v/>
      </c>
      <c r="I22" s="28" t="str">
        <f t="array" ref="I22">IFERROR(INDEX(Taches[TÂCHE],-1+SMALL(IF(Taches[ÉCHÉANCE]&amp;"|"&amp;Taches[ACTEUR]=I$18&amp;"|"&amp;$F$2,ROW(Taches[ÉCHÉANCE])+1-ROW(Taches[[#Headers],[ÉCHÉANCE]]),""),ROW($A3))),"")</f>
        <v/>
      </c>
    </row>
    <row r="23" spans="2:9" s="29" customFormat="1" ht="13" thickBot="1" x14ac:dyDescent="0.3">
      <c r="B23" s="35"/>
      <c r="C23" s="28" t="str">
        <f t="array" ref="C23">IFERROR(INDEX(Taches[TÂCHE],-1+SMALL(IF(Taches[ÉCHÉANCE]&amp;"|"&amp;Taches[ACTEUR]=C$18&amp;"|"&amp;$F$2,ROW(Taches[ÉCHÉANCE])+1-ROW(Taches[[#Headers],[ÉCHÉANCE]]),""),ROW($A4))),"")</f>
        <v/>
      </c>
      <c r="D23" s="28" t="str">
        <f t="array" ref="D23">IFERROR(INDEX(Taches[TÂCHE],-1+SMALL(IF(Taches[ÉCHÉANCE]&amp;"|"&amp;Taches[ACTEUR]=D$18&amp;"|"&amp;$F$2,ROW(Taches[ÉCHÉANCE])+1-ROW(Taches[[#Headers],[ÉCHÉANCE]]),""),ROW($A4))),"")</f>
        <v/>
      </c>
      <c r="E23" s="28" t="str">
        <f t="array" ref="E23">IFERROR(INDEX(Taches[TÂCHE],-1+SMALL(IF(Taches[ÉCHÉANCE]&amp;"|"&amp;Taches[ACTEUR]=E$18&amp;"|"&amp;$F$2,ROW(Taches[ÉCHÉANCE])+1-ROW(Taches[[#Headers],[ÉCHÉANCE]]),""),ROW($A4))),"")</f>
        <v/>
      </c>
      <c r="F23" s="28" t="str">
        <f t="array" ref="F23">IFERROR(INDEX(Taches[TÂCHE],-1+SMALL(IF(Taches[ÉCHÉANCE]&amp;"|"&amp;Taches[ACTEUR]=F$18&amp;"|"&amp;$F$2,ROW(Taches[ÉCHÉANCE])+1-ROW(Taches[[#Headers],[ÉCHÉANCE]]),""),ROW($A4))),"")</f>
        <v/>
      </c>
      <c r="G23" s="28" t="str">
        <f t="array" ref="G23">IFERROR(INDEX(Taches[TÂCHE],-1+SMALL(IF(Taches[ÉCHÉANCE]&amp;"|"&amp;Taches[ACTEUR]=G$18&amp;"|"&amp;$F$2,ROW(Taches[ÉCHÉANCE])+1-ROW(Taches[[#Headers],[ÉCHÉANCE]]),""),ROW($A4))),"")</f>
        <v/>
      </c>
      <c r="H23" s="28" t="str">
        <f t="array" ref="H23">IFERROR(INDEX(Taches[TÂCHE],-1+SMALL(IF(Taches[ÉCHÉANCE]&amp;"|"&amp;Taches[ACTEUR]=H$18&amp;"|"&amp;$F$2,ROW(Taches[ÉCHÉANCE])+1-ROW(Taches[[#Headers],[ÉCHÉANCE]]),""),ROW($A4))),"")</f>
        <v/>
      </c>
      <c r="I23" s="28" t="str">
        <f t="array" ref="I23">IFERROR(INDEX(Taches[TÂCHE],-1+SMALL(IF(Taches[ÉCHÉANCE]&amp;"|"&amp;Taches[ACTEUR]=I$18&amp;"|"&amp;$F$2,ROW(Taches[ÉCHÉANCE])+1-ROW(Taches[[#Headers],[ÉCHÉANCE]]),""),ROW($A4))),"")</f>
        <v/>
      </c>
    </row>
    <row r="24" spans="2:9" ht="27.5" thickTop="1" x14ac:dyDescent="0.25">
      <c r="B24" s="26">
        <f>1+INT(MIN(MOD(C24-DATE(YEAR(C24)+{-1;0;1},1,5)+WEEKDAY(DATE(YEAR(C24)+{-1;0;1},1,3)),734))/7)</f>
        <v>21</v>
      </c>
      <c r="C24" s="30">
        <f>C18+7</f>
        <v>43605</v>
      </c>
      <c r="D24" s="31">
        <f>C24+1</f>
        <v>43606</v>
      </c>
      <c r="E24" s="31">
        <f t="shared" ref="E24:I24" si="3">D24+1</f>
        <v>43607</v>
      </c>
      <c r="F24" s="31">
        <f t="shared" si="3"/>
        <v>43608</v>
      </c>
      <c r="G24" s="31">
        <f t="shared" si="3"/>
        <v>43609</v>
      </c>
      <c r="H24" s="31">
        <f t="shared" si="3"/>
        <v>43610</v>
      </c>
      <c r="I24" s="31">
        <f t="shared" si="3"/>
        <v>43611</v>
      </c>
    </row>
    <row r="25" spans="2:9" s="29" customFormat="1" x14ac:dyDescent="0.25">
      <c r="B25" s="34" t="s">
        <v>32</v>
      </c>
      <c r="C25" s="32" t="str">
        <f>IFERROR(VLOOKUP(C24,JFP[],2,0),"")</f>
        <v/>
      </c>
      <c r="D25" s="33" t="str">
        <f>IFERROR(VLOOKUP(D24,JFP[],2,0),"")</f>
        <v/>
      </c>
      <c r="E25" s="33" t="str">
        <f>IFERROR(VLOOKUP(E24,JFP[],2,0),"")</f>
        <v/>
      </c>
      <c r="F25" s="33" t="str">
        <f>IFERROR(VLOOKUP(F24,JFP[],2,0),"")</f>
        <v/>
      </c>
      <c r="G25" s="33" t="str">
        <f>IFERROR(VLOOKUP(G24,JFP[],2,0),"")</f>
        <v/>
      </c>
      <c r="H25" s="33" t="str">
        <f>IFERROR(VLOOKUP(H24,JFP[],2,0),"")</f>
        <v/>
      </c>
      <c r="I25" s="33" t="str">
        <f>IFERROR(VLOOKUP(I24,JFP[],2,0),"")</f>
        <v/>
      </c>
    </row>
    <row r="26" spans="2:9" s="29" customFormat="1" x14ac:dyDescent="0.25">
      <c r="B26" s="34"/>
      <c r="C26" s="28" t="str">
        <f t="array" ref="C26">IFERROR(INDEX(Taches[TÂCHE],-1+SMALL(IF(Taches[ÉCHÉANCE]&amp;"|"&amp;Taches[ACTEUR]=C$24&amp;"|"&amp;$F$2,ROW(Taches[ÉCHÉANCE])+1-ROW(Taches[[#Headers],[ÉCHÉANCE]]),""),ROW($A1))),"")</f>
        <v/>
      </c>
      <c r="D26" s="28" t="str">
        <f t="array" ref="D26">IFERROR(INDEX(Taches[TÂCHE],-1+SMALL(IF(Taches[ÉCHÉANCE]&amp;"|"&amp;Taches[ACTEUR]=D$24&amp;"|"&amp;$F$2,ROW(Taches[ÉCHÉANCE])+1-ROW(Taches[[#Headers],[ÉCHÉANCE]]),""),ROW($A1))),"")</f>
        <v/>
      </c>
      <c r="E26" s="28" t="str">
        <f t="array" ref="E26">IFERROR(INDEX(Taches[TÂCHE],-1+SMALL(IF(Taches[ÉCHÉANCE]&amp;"|"&amp;Taches[ACTEUR]=E$24&amp;"|"&amp;$F$2,ROW(Taches[ÉCHÉANCE])+1-ROW(Taches[[#Headers],[ÉCHÉANCE]]),""),ROW($A1))),"")</f>
        <v/>
      </c>
      <c r="F26" s="28" t="str">
        <f t="array" ref="F26">IFERROR(INDEX(Taches[TÂCHE],-1+SMALL(IF(Taches[ÉCHÉANCE]&amp;"|"&amp;Taches[ACTEUR]=F$24&amp;"|"&amp;$F$2,ROW(Taches[ÉCHÉANCE])+1-ROW(Taches[[#Headers],[ÉCHÉANCE]]),""),ROW($A1))),"")</f>
        <v/>
      </c>
      <c r="G26" s="28" t="str">
        <f t="array" ref="G26">IFERROR(INDEX(Taches[TÂCHE],-1+SMALL(IF(Taches[ÉCHÉANCE]&amp;"|"&amp;Taches[ACTEUR]=G$24&amp;"|"&amp;$F$2,ROW(Taches[ÉCHÉANCE])+1-ROW(Taches[[#Headers],[ÉCHÉANCE]]),""),ROW($A1))),"")</f>
        <v/>
      </c>
      <c r="H26" s="28" t="str">
        <f t="array" ref="H26">IFERROR(INDEX(Taches[TÂCHE],-1+SMALL(IF(Taches[ÉCHÉANCE]&amp;"|"&amp;Taches[ACTEUR]=H$24&amp;"|"&amp;$F$2,ROW(Taches[ÉCHÉANCE])+1-ROW(Taches[[#Headers],[ÉCHÉANCE]]),""),ROW($A1))),"")</f>
        <v/>
      </c>
      <c r="I26" s="28" t="str">
        <f t="array" ref="I26">IFERROR(INDEX(Taches[TÂCHE],-1+SMALL(IF(Taches[ÉCHÉANCE]&amp;"|"&amp;Taches[ACTEUR]=I$24&amp;"|"&amp;$F$2,ROW(Taches[ÉCHÉANCE])+1-ROW(Taches[[#Headers],[ÉCHÉANCE]]),""),ROW($A1))),"")</f>
        <v/>
      </c>
    </row>
    <row r="27" spans="2:9" s="29" customFormat="1" x14ac:dyDescent="0.25">
      <c r="B27" s="34"/>
      <c r="C27" s="28" t="str">
        <f t="array" ref="C27">IFERROR(INDEX(Taches[TÂCHE],-1+SMALL(IF(Taches[ÉCHÉANCE]&amp;"|"&amp;Taches[ACTEUR]=C$24&amp;"|"&amp;$F$2,ROW(Taches[ÉCHÉANCE])+1-ROW(Taches[[#Headers],[ÉCHÉANCE]]),""),ROW($A2))),"")</f>
        <v/>
      </c>
      <c r="D27" s="28" t="str">
        <f t="array" ref="D27">IFERROR(INDEX(Taches[TÂCHE],-1+SMALL(IF(Taches[ÉCHÉANCE]&amp;"|"&amp;Taches[ACTEUR]=D$24&amp;"|"&amp;$F$2,ROW(Taches[ÉCHÉANCE])+1-ROW(Taches[[#Headers],[ÉCHÉANCE]]),""),ROW($A2))),"")</f>
        <v/>
      </c>
      <c r="E27" s="28" t="str">
        <f t="array" ref="E27">IFERROR(INDEX(Taches[TÂCHE],-1+SMALL(IF(Taches[ÉCHÉANCE]&amp;"|"&amp;Taches[ACTEUR]=E$24&amp;"|"&amp;$F$2,ROW(Taches[ÉCHÉANCE])+1-ROW(Taches[[#Headers],[ÉCHÉANCE]]),""),ROW($A2))),"")</f>
        <v/>
      </c>
      <c r="F27" s="28" t="str">
        <f t="array" ref="F27">IFERROR(INDEX(Taches[TÂCHE],-1+SMALL(IF(Taches[ÉCHÉANCE]&amp;"|"&amp;Taches[ACTEUR]=F$24&amp;"|"&amp;$F$2,ROW(Taches[ÉCHÉANCE])+1-ROW(Taches[[#Headers],[ÉCHÉANCE]]),""),ROW($A2))),"")</f>
        <v/>
      </c>
      <c r="G27" s="28" t="str">
        <f t="array" ref="G27">IFERROR(INDEX(Taches[TÂCHE],-1+SMALL(IF(Taches[ÉCHÉANCE]&amp;"|"&amp;Taches[ACTEUR]=G$24&amp;"|"&amp;$F$2,ROW(Taches[ÉCHÉANCE])+1-ROW(Taches[[#Headers],[ÉCHÉANCE]]),""),ROW($A2))),"")</f>
        <v/>
      </c>
      <c r="H27" s="28" t="str">
        <f t="array" ref="H27">IFERROR(INDEX(Taches[TÂCHE],-1+SMALL(IF(Taches[ÉCHÉANCE]&amp;"|"&amp;Taches[ACTEUR]=H$24&amp;"|"&amp;$F$2,ROW(Taches[ÉCHÉANCE])+1-ROW(Taches[[#Headers],[ÉCHÉANCE]]),""),ROW($A2))),"")</f>
        <v/>
      </c>
      <c r="I27" s="28" t="str">
        <f t="array" ref="I27">IFERROR(INDEX(Taches[TÂCHE],-1+SMALL(IF(Taches[ÉCHÉANCE]&amp;"|"&amp;Taches[ACTEUR]=I$24&amp;"|"&amp;$F$2,ROW(Taches[ÉCHÉANCE])+1-ROW(Taches[[#Headers],[ÉCHÉANCE]]),""),ROW($A2))),"")</f>
        <v/>
      </c>
    </row>
    <row r="28" spans="2:9" s="29" customFormat="1" x14ac:dyDescent="0.25">
      <c r="B28" s="34"/>
      <c r="C28" s="28" t="str">
        <f t="array" ref="C28">IFERROR(INDEX(Taches[TÂCHE],-1+SMALL(IF(Taches[ÉCHÉANCE]&amp;"|"&amp;Taches[ACTEUR]=C$24&amp;"|"&amp;$F$2,ROW(Taches[ÉCHÉANCE])+1-ROW(Taches[[#Headers],[ÉCHÉANCE]]),""),ROW($A3))),"")</f>
        <v/>
      </c>
      <c r="D28" s="28" t="str">
        <f t="array" ref="D28">IFERROR(INDEX(Taches[TÂCHE],-1+SMALL(IF(Taches[ÉCHÉANCE]&amp;"|"&amp;Taches[ACTEUR]=D$24&amp;"|"&amp;$F$2,ROW(Taches[ÉCHÉANCE])+1-ROW(Taches[[#Headers],[ÉCHÉANCE]]),""),ROW($A3))),"")</f>
        <v/>
      </c>
      <c r="E28" s="28" t="str">
        <f t="array" ref="E28">IFERROR(INDEX(Taches[TÂCHE],-1+SMALL(IF(Taches[ÉCHÉANCE]&amp;"|"&amp;Taches[ACTEUR]=E$24&amp;"|"&amp;$F$2,ROW(Taches[ÉCHÉANCE])+1-ROW(Taches[[#Headers],[ÉCHÉANCE]]),""),ROW($A3))),"")</f>
        <v/>
      </c>
      <c r="F28" s="28" t="str">
        <f t="array" ref="F28">IFERROR(INDEX(Taches[TÂCHE],-1+SMALL(IF(Taches[ÉCHÉANCE]&amp;"|"&amp;Taches[ACTEUR]=F$24&amp;"|"&amp;$F$2,ROW(Taches[ÉCHÉANCE])+1-ROW(Taches[[#Headers],[ÉCHÉANCE]]),""),ROW($A3))),"")</f>
        <v/>
      </c>
      <c r="G28" s="28" t="str">
        <f t="array" ref="G28">IFERROR(INDEX(Taches[TÂCHE],-1+SMALL(IF(Taches[ÉCHÉANCE]&amp;"|"&amp;Taches[ACTEUR]=G$24&amp;"|"&amp;$F$2,ROW(Taches[ÉCHÉANCE])+1-ROW(Taches[[#Headers],[ÉCHÉANCE]]),""),ROW($A3))),"")</f>
        <v/>
      </c>
      <c r="H28" s="28" t="str">
        <f t="array" ref="H28">IFERROR(INDEX(Taches[TÂCHE],-1+SMALL(IF(Taches[ÉCHÉANCE]&amp;"|"&amp;Taches[ACTEUR]=H$24&amp;"|"&amp;$F$2,ROW(Taches[ÉCHÉANCE])+1-ROW(Taches[[#Headers],[ÉCHÉANCE]]),""),ROW($A3))),"")</f>
        <v/>
      </c>
      <c r="I28" s="28" t="str">
        <f t="array" ref="I28">IFERROR(INDEX(Taches[TÂCHE],-1+SMALL(IF(Taches[ÉCHÉANCE]&amp;"|"&amp;Taches[ACTEUR]=I$24&amp;"|"&amp;$F$2,ROW(Taches[ÉCHÉANCE])+1-ROW(Taches[[#Headers],[ÉCHÉANCE]]),""),ROW($A3))),"")</f>
        <v/>
      </c>
    </row>
    <row r="29" spans="2:9" s="29" customFormat="1" ht="13" thickBot="1" x14ac:dyDescent="0.3">
      <c r="B29" s="35"/>
      <c r="C29" s="28" t="str">
        <f t="array" ref="C29">IFERROR(INDEX(Taches[TÂCHE],-1+SMALL(IF(Taches[ÉCHÉANCE]&amp;"|"&amp;Taches[ACTEUR]=C$24&amp;"|"&amp;$F$2,ROW(Taches[ÉCHÉANCE])+1-ROW(Taches[[#Headers],[ÉCHÉANCE]]),""),ROW($A4))),"")</f>
        <v/>
      </c>
      <c r="D29" s="28" t="str">
        <f t="array" ref="D29">IFERROR(INDEX(Taches[TÂCHE],-1+SMALL(IF(Taches[ÉCHÉANCE]&amp;"|"&amp;Taches[ACTEUR]=D$24&amp;"|"&amp;$F$2,ROW(Taches[ÉCHÉANCE])+1-ROW(Taches[[#Headers],[ÉCHÉANCE]]),""),ROW($A4))),"")</f>
        <v/>
      </c>
      <c r="E29" s="28" t="str">
        <f t="array" ref="E29">IFERROR(INDEX(Taches[TÂCHE],-1+SMALL(IF(Taches[ÉCHÉANCE]&amp;"|"&amp;Taches[ACTEUR]=E$24&amp;"|"&amp;$F$2,ROW(Taches[ÉCHÉANCE])+1-ROW(Taches[[#Headers],[ÉCHÉANCE]]),""),ROW($A4))),"")</f>
        <v/>
      </c>
      <c r="F29" s="28" t="str">
        <f t="array" ref="F29">IFERROR(INDEX(Taches[TÂCHE],-1+SMALL(IF(Taches[ÉCHÉANCE]&amp;"|"&amp;Taches[ACTEUR]=F$24&amp;"|"&amp;$F$2,ROW(Taches[ÉCHÉANCE])+1-ROW(Taches[[#Headers],[ÉCHÉANCE]]),""),ROW($A4))),"")</f>
        <v/>
      </c>
      <c r="G29" s="28" t="str">
        <f t="array" ref="G29">IFERROR(INDEX(Taches[TÂCHE],-1+SMALL(IF(Taches[ÉCHÉANCE]&amp;"|"&amp;Taches[ACTEUR]=G$24&amp;"|"&amp;$F$2,ROW(Taches[ÉCHÉANCE])+1-ROW(Taches[[#Headers],[ÉCHÉANCE]]),""),ROW($A4))),"")</f>
        <v/>
      </c>
      <c r="H29" s="28" t="str">
        <f t="array" ref="H29">IFERROR(INDEX(Taches[TÂCHE],-1+SMALL(IF(Taches[ÉCHÉANCE]&amp;"|"&amp;Taches[ACTEUR]=H$24&amp;"|"&amp;$F$2,ROW(Taches[ÉCHÉANCE])+1-ROW(Taches[[#Headers],[ÉCHÉANCE]]),""),ROW($A4))),"")</f>
        <v/>
      </c>
      <c r="I29" s="28" t="str">
        <f t="array" ref="I29">IFERROR(INDEX(Taches[TÂCHE],-1+SMALL(IF(Taches[ÉCHÉANCE]&amp;"|"&amp;Taches[ACTEUR]=I$24&amp;"|"&amp;$F$2,ROW(Taches[ÉCHÉANCE])+1-ROW(Taches[[#Headers],[ÉCHÉANCE]]),""),ROW($A4))),"")</f>
        <v/>
      </c>
    </row>
    <row r="30" spans="2:9" ht="27.5" thickTop="1" x14ac:dyDescent="0.25">
      <c r="B30" s="26">
        <f>1+INT(MIN(MOD(C30-DATE(YEAR(C30)+{-1;0;1},1,5)+WEEKDAY(DATE(YEAR(C30)+{-1;0;1},1,3)),734))/7)</f>
        <v>22</v>
      </c>
      <c r="C30" s="30">
        <f>C24+7</f>
        <v>43612</v>
      </c>
      <c r="D30" s="31">
        <f>C30+1</f>
        <v>43613</v>
      </c>
      <c r="E30" s="31">
        <f t="shared" ref="E30:I30" si="4">D30+1</f>
        <v>43614</v>
      </c>
      <c r="F30" s="31">
        <f t="shared" si="4"/>
        <v>43615</v>
      </c>
      <c r="G30" s="31">
        <f t="shared" si="4"/>
        <v>43616</v>
      </c>
      <c r="H30" s="31">
        <f t="shared" si="4"/>
        <v>43617</v>
      </c>
      <c r="I30" s="31">
        <f t="shared" si="4"/>
        <v>43618</v>
      </c>
    </row>
    <row r="31" spans="2:9" s="27" customFormat="1" x14ac:dyDescent="0.25">
      <c r="B31" s="34" t="s">
        <v>32</v>
      </c>
      <c r="C31" s="32" t="str">
        <f>IFERROR(VLOOKUP(C30,JFP[],2,0),"")</f>
        <v/>
      </c>
      <c r="D31" s="33" t="str">
        <f>IFERROR(VLOOKUP(D30,JFP[],2,0),"")</f>
        <v/>
      </c>
      <c r="E31" s="33" t="str">
        <f>IFERROR(VLOOKUP(E30,JFP[],2,0),"")</f>
        <v/>
      </c>
      <c r="F31" s="33" t="str">
        <f>IFERROR(VLOOKUP(F30,JFP[],2,0),"")</f>
        <v>Ascension</v>
      </c>
      <c r="G31" s="33" t="str">
        <f>IFERROR(VLOOKUP(G30,JFP[],2,0),"")</f>
        <v>Pont</v>
      </c>
      <c r="H31" s="33" t="str">
        <f>IFERROR(VLOOKUP(H30,JFP[],2,0),"")</f>
        <v/>
      </c>
      <c r="I31" s="33" t="str">
        <f>IFERROR(VLOOKUP(I30,JFP[],2,0),"")</f>
        <v/>
      </c>
    </row>
    <row r="32" spans="2:9" s="29" customFormat="1" x14ac:dyDescent="0.25">
      <c r="B32" s="34"/>
      <c r="C32" s="28" t="str">
        <f t="array" ref="C32">IFERROR(INDEX(Taches[TÂCHE],-1+SMALL(IF(Taches[ÉCHÉANCE]&amp;"|"&amp;Taches[ACTEUR]=C$30&amp;"|"&amp;$F$2,ROW(Taches[ÉCHÉANCE])+1-ROW(Taches[[#Headers],[ÉCHÉANCE]]),""),ROW($A1))),"")</f>
        <v/>
      </c>
      <c r="D32" s="28" t="str">
        <f t="array" ref="D32">IFERROR(INDEX(Taches[TÂCHE],-1+SMALL(IF(Taches[ÉCHÉANCE]&amp;"|"&amp;Taches[ACTEUR]=D$30&amp;"|"&amp;$F$2,ROW(Taches[ÉCHÉANCE])+1-ROW(Taches[[#Headers],[ÉCHÉANCE]]),""),ROW($A1))),"")</f>
        <v/>
      </c>
      <c r="E32" s="28" t="str">
        <f t="array" ref="E32">IFERROR(INDEX(Taches[TÂCHE],-1+SMALL(IF(Taches[ÉCHÉANCE]&amp;"|"&amp;Taches[ACTEUR]=E$30&amp;"|"&amp;$F$2,ROW(Taches[ÉCHÉANCE])+1-ROW(Taches[[#Headers],[ÉCHÉANCE]]),""),ROW($A1))),"")</f>
        <v/>
      </c>
      <c r="F32" s="28" t="str">
        <f t="array" ref="F32">IFERROR(INDEX(Taches[TÂCHE],-1+SMALL(IF(Taches[ÉCHÉANCE]&amp;"|"&amp;Taches[ACTEUR]=F$30&amp;"|"&amp;$F$2,ROW(Taches[ÉCHÉANCE])+1-ROW(Taches[[#Headers],[ÉCHÉANCE]]),""),ROW($A1))),"")</f>
        <v/>
      </c>
      <c r="G32" s="28" t="str">
        <f t="array" ref="G32">IFERROR(INDEX(Taches[TÂCHE],-1+SMALL(IF(Taches[ÉCHÉANCE]&amp;"|"&amp;Taches[ACTEUR]=G$30&amp;"|"&amp;$F$2,ROW(Taches[ÉCHÉANCE])+1-ROW(Taches[[#Headers],[ÉCHÉANCE]]),""),ROW($A1))),"")</f>
        <v/>
      </c>
      <c r="H32" s="28" t="str">
        <f t="array" ref="H32">IFERROR(INDEX(Taches[TÂCHE],-1+SMALL(IF(Taches[ÉCHÉANCE]&amp;"|"&amp;Taches[ACTEUR]=H$30&amp;"|"&amp;$F$2,ROW(Taches[ÉCHÉANCE])+1-ROW(Taches[[#Headers],[ÉCHÉANCE]]),""),ROW($A1))),"")</f>
        <v/>
      </c>
      <c r="I32" s="28" t="str">
        <f t="array" ref="I32">IFERROR(INDEX(Taches[TÂCHE],-1+SMALL(IF(Taches[ÉCHÉANCE]&amp;"|"&amp;Taches[ACTEUR]=I$30&amp;"|"&amp;$F$2,ROW(Taches[ÉCHÉANCE])+1-ROW(Taches[[#Headers],[ÉCHÉANCE]]),""),ROW($A1))),"")</f>
        <v/>
      </c>
    </row>
    <row r="33" spans="2:9" s="29" customFormat="1" x14ac:dyDescent="0.25">
      <c r="B33" s="34"/>
      <c r="C33" s="28" t="str">
        <f t="array" ref="C33">IFERROR(INDEX(Taches[TÂCHE],-1+SMALL(IF(Taches[ÉCHÉANCE]&amp;"|"&amp;Taches[ACTEUR]=C$30&amp;"|"&amp;$F$2,ROW(Taches[ÉCHÉANCE])+1-ROW(Taches[[#Headers],[ÉCHÉANCE]]),""),ROW($A2))),"")</f>
        <v/>
      </c>
      <c r="D33" s="28" t="str">
        <f t="array" ref="D33">IFERROR(INDEX(Taches[TÂCHE],-1+SMALL(IF(Taches[ÉCHÉANCE]&amp;"|"&amp;Taches[ACTEUR]=D$30&amp;"|"&amp;$F$2,ROW(Taches[ÉCHÉANCE])+1-ROW(Taches[[#Headers],[ÉCHÉANCE]]),""),ROW($A2))),"")</f>
        <v/>
      </c>
      <c r="E33" s="28" t="str">
        <f t="array" ref="E33">IFERROR(INDEX(Taches[TÂCHE],-1+SMALL(IF(Taches[ÉCHÉANCE]&amp;"|"&amp;Taches[ACTEUR]=E$30&amp;"|"&amp;$F$2,ROW(Taches[ÉCHÉANCE])+1-ROW(Taches[[#Headers],[ÉCHÉANCE]]),""),ROW($A2))),"")</f>
        <v/>
      </c>
      <c r="F33" s="28" t="str">
        <f t="array" ref="F33">IFERROR(INDEX(Taches[TÂCHE],-1+SMALL(IF(Taches[ÉCHÉANCE]&amp;"|"&amp;Taches[ACTEUR]=F$30&amp;"|"&amp;$F$2,ROW(Taches[ÉCHÉANCE])+1-ROW(Taches[[#Headers],[ÉCHÉANCE]]),""),ROW($A2))),"")</f>
        <v/>
      </c>
      <c r="G33" s="28" t="str">
        <f t="array" ref="G33">IFERROR(INDEX(Taches[TÂCHE],-1+SMALL(IF(Taches[ÉCHÉANCE]&amp;"|"&amp;Taches[ACTEUR]=G$30&amp;"|"&amp;$F$2,ROW(Taches[ÉCHÉANCE])+1-ROW(Taches[[#Headers],[ÉCHÉANCE]]),""),ROW($A2))),"")</f>
        <v/>
      </c>
      <c r="H33" s="28" t="str">
        <f t="array" ref="H33">IFERROR(INDEX(Taches[TÂCHE],-1+SMALL(IF(Taches[ÉCHÉANCE]&amp;"|"&amp;Taches[ACTEUR]=H$30&amp;"|"&amp;$F$2,ROW(Taches[ÉCHÉANCE])+1-ROW(Taches[[#Headers],[ÉCHÉANCE]]),""),ROW($A2))),"")</f>
        <v/>
      </c>
      <c r="I33" s="28" t="str">
        <f t="array" ref="I33">IFERROR(INDEX(Taches[TÂCHE],-1+SMALL(IF(Taches[ÉCHÉANCE]&amp;"|"&amp;Taches[ACTEUR]=I$30&amp;"|"&amp;$F$2,ROW(Taches[ÉCHÉANCE])+1-ROW(Taches[[#Headers],[ÉCHÉANCE]]),""),ROW($A2))),"")</f>
        <v/>
      </c>
    </row>
    <row r="34" spans="2:9" s="29" customFormat="1" x14ac:dyDescent="0.25">
      <c r="B34" s="34"/>
      <c r="C34" s="28" t="str">
        <f t="array" ref="C34">IFERROR(INDEX(Taches[TÂCHE],-1+SMALL(IF(Taches[ÉCHÉANCE]&amp;"|"&amp;Taches[ACTEUR]=C$30&amp;"|"&amp;$F$2,ROW(Taches[ÉCHÉANCE])+1-ROW(Taches[[#Headers],[ÉCHÉANCE]]),""),ROW($A3))),"")</f>
        <v/>
      </c>
      <c r="D34" s="28" t="str">
        <f t="array" ref="D34">IFERROR(INDEX(Taches[TÂCHE],-1+SMALL(IF(Taches[ÉCHÉANCE]&amp;"|"&amp;Taches[ACTEUR]=D$30&amp;"|"&amp;$F$2,ROW(Taches[ÉCHÉANCE])+1-ROW(Taches[[#Headers],[ÉCHÉANCE]]),""),ROW($A3))),"")</f>
        <v/>
      </c>
      <c r="E34" s="28" t="str">
        <f t="array" ref="E34">IFERROR(INDEX(Taches[TÂCHE],-1+SMALL(IF(Taches[ÉCHÉANCE]&amp;"|"&amp;Taches[ACTEUR]=E$30&amp;"|"&amp;$F$2,ROW(Taches[ÉCHÉANCE])+1-ROW(Taches[[#Headers],[ÉCHÉANCE]]),""),ROW($A3))),"")</f>
        <v/>
      </c>
      <c r="F34" s="28" t="str">
        <f t="array" ref="F34">IFERROR(INDEX(Taches[TÂCHE],-1+SMALL(IF(Taches[ÉCHÉANCE]&amp;"|"&amp;Taches[ACTEUR]=F$30&amp;"|"&amp;$F$2,ROW(Taches[ÉCHÉANCE])+1-ROW(Taches[[#Headers],[ÉCHÉANCE]]),""),ROW($A3))),"")</f>
        <v/>
      </c>
      <c r="G34" s="28" t="str">
        <f t="array" ref="G34">IFERROR(INDEX(Taches[TÂCHE],-1+SMALL(IF(Taches[ÉCHÉANCE]&amp;"|"&amp;Taches[ACTEUR]=G$30&amp;"|"&amp;$F$2,ROW(Taches[ÉCHÉANCE])+1-ROW(Taches[[#Headers],[ÉCHÉANCE]]),""),ROW($A3))),"")</f>
        <v/>
      </c>
      <c r="H34" s="28" t="str">
        <f t="array" ref="H34">IFERROR(INDEX(Taches[TÂCHE],-1+SMALL(IF(Taches[ÉCHÉANCE]&amp;"|"&amp;Taches[ACTEUR]=H$30&amp;"|"&amp;$F$2,ROW(Taches[ÉCHÉANCE])+1-ROW(Taches[[#Headers],[ÉCHÉANCE]]),""),ROW($A3))),"")</f>
        <v/>
      </c>
      <c r="I34" s="28" t="str">
        <f t="array" ref="I34">IFERROR(INDEX(Taches[TÂCHE],-1+SMALL(IF(Taches[ÉCHÉANCE]&amp;"|"&amp;Taches[ACTEUR]=I$30&amp;"|"&amp;$F$2,ROW(Taches[ÉCHÉANCE])+1-ROW(Taches[[#Headers],[ÉCHÉANCE]]),""),ROW($A3))),"")</f>
        <v/>
      </c>
    </row>
    <row r="35" spans="2:9" s="29" customFormat="1" ht="13" thickBot="1" x14ac:dyDescent="0.3">
      <c r="B35" s="35"/>
      <c r="C35" s="28" t="str">
        <f t="array" ref="C35">IFERROR(INDEX(Taches[TÂCHE],-1+SMALL(IF(Taches[ÉCHÉANCE]&amp;"|"&amp;Taches[ACTEUR]=C$30&amp;"|"&amp;$F$2,ROW(Taches[ÉCHÉANCE])+1-ROW(Taches[[#Headers],[ÉCHÉANCE]]),""),ROW($A4))),"")</f>
        <v/>
      </c>
      <c r="D35" s="28" t="str">
        <f t="array" ref="D35">IFERROR(INDEX(Taches[TÂCHE],-1+SMALL(IF(Taches[ÉCHÉANCE]&amp;"|"&amp;Taches[ACTEUR]=D$30&amp;"|"&amp;$F$2,ROW(Taches[ÉCHÉANCE])+1-ROW(Taches[[#Headers],[ÉCHÉANCE]]),""),ROW($A4))),"")</f>
        <v/>
      </c>
      <c r="E35" s="28" t="str">
        <f t="array" ref="E35">IFERROR(INDEX(Taches[TÂCHE],-1+SMALL(IF(Taches[ÉCHÉANCE]&amp;"|"&amp;Taches[ACTEUR]=E$30&amp;"|"&amp;$F$2,ROW(Taches[ÉCHÉANCE])+1-ROW(Taches[[#Headers],[ÉCHÉANCE]]),""),ROW($A4))),"")</f>
        <v/>
      </c>
      <c r="F35" s="28" t="str">
        <f t="array" ref="F35">IFERROR(INDEX(Taches[TÂCHE],-1+SMALL(IF(Taches[ÉCHÉANCE]&amp;"|"&amp;Taches[ACTEUR]=F$30&amp;"|"&amp;$F$2,ROW(Taches[ÉCHÉANCE])+1-ROW(Taches[[#Headers],[ÉCHÉANCE]]),""),ROW($A4))),"")</f>
        <v/>
      </c>
      <c r="G35" s="28" t="str">
        <f t="array" ref="G35">IFERROR(INDEX(Taches[TÂCHE],-1+SMALL(IF(Taches[ÉCHÉANCE]&amp;"|"&amp;Taches[ACTEUR]=G$30&amp;"|"&amp;$F$2,ROW(Taches[ÉCHÉANCE])+1-ROW(Taches[[#Headers],[ÉCHÉANCE]]),""),ROW($A4))),"")</f>
        <v/>
      </c>
      <c r="H35" s="28" t="str">
        <f t="array" ref="H35">IFERROR(INDEX(Taches[TÂCHE],-1+SMALL(IF(Taches[ÉCHÉANCE]&amp;"|"&amp;Taches[ACTEUR]=H$30&amp;"|"&amp;$F$2,ROW(Taches[ÉCHÉANCE])+1-ROW(Taches[[#Headers],[ÉCHÉANCE]]),""),ROW($A4))),"")</f>
        <v/>
      </c>
      <c r="I35" s="28" t="str">
        <f t="array" ref="I35">IFERROR(INDEX(Taches[TÂCHE],-1+SMALL(IF(Taches[ÉCHÉANCE]&amp;"|"&amp;Taches[ACTEUR]=I$30&amp;"|"&amp;$F$2,ROW(Taches[ÉCHÉANCE])+1-ROW(Taches[[#Headers],[ÉCHÉANCE]]),""),ROW($A4))),"")</f>
        <v/>
      </c>
    </row>
    <row r="36" spans="2:9" ht="27.5" thickTop="1" x14ac:dyDescent="0.25">
      <c r="B36" s="26">
        <f>1+INT(MIN(MOD(C36-DATE(YEAR(C36)+{-1;0;1},1,5)+WEEKDAY(DATE(YEAR(C36)+{-1;0;1},1,3)),734))/7)</f>
        <v>23</v>
      </c>
      <c r="C36" s="30">
        <f>C30+7</f>
        <v>43619</v>
      </c>
      <c r="D36" s="31">
        <f>C36+1</f>
        <v>43620</v>
      </c>
      <c r="E36" s="31">
        <f t="shared" ref="E36:I36" si="5">D36+1</f>
        <v>43621</v>
      </c>
      <c r="F36" s="31">
        <f t="shared" si="5"/>
        <v>43622</v>
      </c>
      <c r="G36" s="31">
        <f t="shared" si="5"/>
        <v>43623</v>
      </c>
      <c r="H36" s="31">
        <f t="shared" si="5"/>
        <v>43624</v>
      </c>
      <c r="I36" s="31">
        <f t="shared" si="5"/>
        <v>43625</v>
      </c>
    </row>
    <row r="37" spans="2:9" s="29" customFormat="1" x14ac:dyDescent="0.25">
      <c r="B37" s="34" t="s">
        <v>32</v>
      </c>
      <c r="C37" s="32" t="str">
        <f>IFERROR(VLOOKUP(C36,JFP[],2,0),"")</f>
        <v/>
      </c>
      <c r="D37" s="33" t="str">
        <f>IFERROR(VLOOKUP(D36,JFP[],2,0),"")</f>
        <v/>
      </c>
      <c r="E37" s="33" t="str">
        <f>IFERROR(VLOOKUP(E36,JFP[],2,0),"")</f>
        <v/>
      </c>
      <c r="F37" s="33" t="str">
        <f>IFERROR(VLOOKUP(F36,JFP[],2,0),"")</f>
        <v/>
      </c>
      <c r="G37" s="33" t="str">
        <f>IFERROR(VLOOKUP(G36,JFP[],2,0),"")</f>
        <v/>
      </c>
      <c r="H37" s="33" t="str">
        <f>IFERROR(VLOOKUP(H36,JFP[],2,0),"")</f>
        <v/>
      </c>
      <c r="I37" s="33" t="str">
        <f>IFERROR(VLOOKUP(I36,JFP[],2,0),"")</f>
        <v/>
      </c>
    </row>
    <row r="38" spans="2:9" s="29" customFormat="1" x14ac:dyDescent="0.25">
      <c r="B38" s="34"/>
      <c r="C38" s="28" t="str">
        <f t="array" ref="C38">IFERROR(INDEX(Taches[TÂCHE],-1+SMALL(IF(Taches[ÉCHÉANCE]&amp;"|"&amp;Taches[ACTEUR]=C$36&amp;"|"&amp;$F$2,ROW(Taches[ÉCHÉANCE])+1-ROW(Taches[[#Headers],[ÉCHÉANCE]]),""),ROW($A1))),"")</f>
        <v>test 7</v>
      </c>
      <c r="D38" s="28" t="str">
        <f t="array" ref="D38">IFERROR(INDEX(Taches[TÂCHE],-1+SMALL(IF(Taches[ÉCHÉANCE]&amp;"|"&amp;Taches[ACTEUR]=D$36&amp;"|"&amp;$F$2,ROW(Taches[ÉCHÉANCE])+1-ROW(Taches[[#Headers],[ÉCHÉANCE]]),""),ROW($A1))),"")</f>
        <v/>
      </c>
      <c r="E38" s="28" t="str">
        <f t="array" ref="E38">IFERROR(INDEX(Taches[TÂCHE],-1+SMALL(IF(Taches[ÉCHÉANCE]&amp;"|"&amp;Taches[ACTEUR]=E$36&amp;"|"&amp;$F$2,ROW(Taches[ÉCHÉANCE])+1-ROW(Taches[[#Headers],[ÉCHÉANCE]]),""),ROW($A1))),"")</f>
        <v/>
      </c>
      <c r="F38" s="28" t="str">
        <f t="array" ref="F38">IFERROR(INDEX(Taches[TÂCHE],-1+SMALL(IF(Taches[ÉCHÉANCE]&amp;"|"&amp;Taches[ACTEUR]=F$36&amp;"|"&amp;$F$2,ROW(Taches[ÉCHÉANCE])+1-ROW(Taches[[#Headers],[ÉCHÉANCE]]),""),ROW($A1))),"")</f>
        <v/>
      </c>
      <c r="G38" s="28" t="str">
        <f t="array" ref="G38">IFERROR(INDEX(Taches[TÂCHE],-1+SMALL(IF(Taches[ÉCHÉANCE]&amp;"|"&amp;Taches[ACTEUR]=G$36&amp;"|"&amp;$F$2,ROW(Taches[ÉCHÉANCE])+1-ROW(Taches[[#Headers],[ÉCHÉANCE]]),""),ROW($A1))),"")</f>
        <v/>
      </c>
      <c r="H38" s="28" t="str">
        <f t="array" ref="H38">IFERROR(INDEX(Taches[TÂCHE],-1+SMALL(IF(Taches[ÉCHÉANCE]&amp;"|"&amp;Taches[ACTEUR]=H$36&amp;"|"&amp;$F$2,ROW(Taches[ÉCHÉANCE])+1-ROW(Taches[[#Headers],[ÉCHÉANCE]]),""),ROW($A1))),"")</f>
        <v/>
      </c>
      <c r="I38" s="28" t="str">
        <f t="array" ref="I38">IFERROR(INDEX(Taches[TÂCHE],-1+SMALL(IF(Taches[ÉCHÉANCE]&amp;"|"&amp;Taches[ACTEUR]=I$36&amp;"|"&amp;$F$2,ROW(Taches[ÉCHÉANCE])+1-ROW(Taches[[#Headers],[ÉCHÉANCE]]),""),ROW($A1))),"")</f>
        <v/>
      </c>
    </row>
    <row r="39" spans="2:9" s="29" customFormat="1" x14ac:dyDescent="0.25">
      <c r="B39" s="34"/>
      <c r="C39" s="28" t="str">
        <f t="array" ref="C39">IFERROR(INDEX(Taches[TÂCHE],-1+SMALL(IF(Taches[ÉCHÉANCE]&amp;"|"&amp;Taches[ACTEUR]=C$36&amp;"|"&amp;$F$2,ROW(Taches[ÉCHÉANCE])+1-ROW(Taches[[#Headers],[ÉCHÉANCE]]),""),ROW($A2))),"")</f>
        <v/>
      </c>
      <c r="D39" s="28" t="str">
        <f t="array" ref="D39">IFERROR(INDEX(Taches[TÂCHE],-1+SMALL(IF(Taches[ÉCHÉANCE]&amp;"|"&amp;Taches[ACTEUR]=D$36&amp;"|"&amp;$F$2,ROW(Taches[ÉCHÉANCE])+1-ROW(Taches[[#Headers],[ÉCHÉANCE]]),""),ROW($A2))),"")</f>
        <v/>
      </c>
      <c r="E39" s="28" t="str">
        <f t="array" ref="E39">IFERROR(INDEX(Taches[TÂCHE],-1+SMALL(IF(Taches[ÉCHÉANCE]&amp;"|"&amp;Taches[ACTEUR]=E$36&amp;"|"&amp;$F$2,ROW(Taches[ÉCHÉANCE])+1-ROW(Taches[[#Headers],[ÉCHÉANCE]]),""),ROW($A2))),"")</f>
        <v/>
      </c>
      <c r="F39" s="28" t="str">
        <f t="array" ref="F39">IFERROR(INDEX(Taches[TÂCHE],-1+SMALL(IF(Taches[ÉCHÉANCE]&amp;"|"&amp;Taches[ACTEUR]=F$36&amp;"|"&amp;$F$2,ROW(Taches[ÉCHÉANCE])+1-ROW(Taches[[#Headers],[ÉCHÉANCE]]),""),ROW($A2))),"")</f>
        <v/>
      </c>
      <c r="G39" s="28" t="str">
        <f t="array" ref="G39">IFERROR(INDEX(Taches[TÂCHE],-1+SMALL(IF(Taches[ÉCHÉANCE]&amp;"|"&amp;Taches[ACTEUR]=G$36&amp;"|"&amp;$F$2,ROW(Taches[ÉCHÉANCE])+1-ROW(Taches[[#Headers],[ÉCHÉANCE]]),""),ROW($A2))),"")</f>
        <v/>
      </c>
      <c r="H39" s="28" t="str">
        <f t="array" ref="H39">IFERROR(INDEX(Taches[TÂCHE],-1+SMALL(IF(Taches[ÉCHÉANCE]&amp;"|"&amp;Taches[ACTEUR]=H$36&amp;"|"&amp;$F$2,ROW(Taches[ÉCHÉANCE])+1-ROW(Taches[[#Headers],[ÉCHÉANCE]]),""),ROW($A2))),"")</f>
        <v/>
      </c>
      <c r="I39" s="28" t="str">
        <f t="array" ref="I39">IFERROR(INDEX(Taches[TÂCHE],-1+SMALL(IF(Taches[ÉCHÉANCE]&amp;"|"&amp;Taches[ACTEUR]=I$36&amp;"|"&amp;$F$2,ROW(Taches[ÉCHÉANCE])+1-ROW(Taches[[#Headers],[ÉCHÉANCE]]),""),ROW($A2))),"")</f>
        <v/>
      </c>
    </row>
    <row r="40" spans="2:9" s="29" customFormat="1" x14ac:dyDescent="0.25">
      <c r="B40" s="34"/>
      <c r="C40" s="28" t="str">
        <f t="array" ref="C40">IFERROR(INDEX(Taches[TÂCHE],-1+SMALL(IF(Taches[ÉCHÉANCE]&amp;"|"&amp;Taches[ACTEUR]=C$36&amp;"|"&amp;$F$2,ROW(Taches[ÉCHÉANCE])+1-ROW(Taches[[#Headers],[ÉCHÉANCE]]),""),ROW($A3))),"")</f>
        <v/>
      </c>
      <c r="D40" s="28" t="str">
        <f t="array" ref="D40">IFERROR(INDEX(Taches[TÂCHE],-1+SMALL(IF(Taches[ÉCHÉANCE]&amp;"|"&amp;Taches[ACTEUR]=D$36&amp;"|"&amp;$F$2,ROW(Taches[ÉCHÉANCE])+1-ROW(Taches[[#Headers],[ÉCHÉANCE]]),""),ROW($A3))),"")</f>
        <v/>
      </c>
      <c r="E40" s="28" t="str">
        <f t="array" ref="E40">IFERROR(INDEX(Taches[TÂCHE],-1+SMALL(IF(Taches[ÉCHÉANCE]&amp;"|"&amp;Taches[ACTEUR]=E$36&amp;"|"&amp;$F$2,ROW(Taches[ÉCHÉANCE])+1-ROW(Taches[[#Headers],[ÉCHÉANCE]]),""),ROW($A3))),"")</f>
        <v/>
      </c>
      <c r="F40" s="28" t="str">
        <f t="array" ref="F40">IFERROR(INDEX(Taches[TÂCHE],-1+SMALL(IF(Taches[ÉCHÉANCE]&amp;"|"&amp;Taches[ACTEUR]=F$36&amp;"|"&amp;$F$2,ROW(Taches[ÉCHÉANCE])+1-ROW(Taches[[#Headers],[ÉCHÉANCE]]),""),ROW($A3))),"")</f>
        <v/>
      </c>
      <c r="G40" s="28" t="str">
        <f t="array" ref="G40">IFERROR(INDEX(Taches[TÂCHE],-1+SMALL(IF(Taches[ÉCHÉANCE]&amp;"|"&amp;Taches[ACTEUR]=G$36&amp;"|"&amp;$F$2,ROW(Taches[ÉCHÉANCE])+1-ROW(Taches[[#Headers],[ÉCHÉANCE]]),""),ROW($A3))),"")</f>
        <v/>
      </c>
      <c r="H40" s="28" t="str">
        <f t="array" ref="H40">IFERROR(INDEX(Taches[TÂCHE],-1+SMALL(IF(Taches[ÉCHÉANCE]&amp;"|"&amp;Taches[ACTEUR]=H$36&amp;"|"&amp;$F$2,ROW(Taches[ÉCHÉANCE])+1-ROW(Taches[[#Headers],[ÉCHÉANCE]]),""),ROW($A3))),"")</f>
        <v/>
      </c>
      <c r="I40" s="28" t="str">
        <f t="array" ref="I40">IFERROR(INDEX(Taches[TÂCHE],-1+SMALL(IF(Taches[ÉCHÉANCE]&amp;"|"&amp;Taches[ACTEUR]=I$36&amp;"|"&amp;$F$2,ROW(Taches[ÉCHÉANCE])+1-ROW(Taches[[#Headers],[ÉCHÉANCE]]),""),ROW($A3))),"")</f>
        <v/>
      </c>
    </row>
    <row r="41" spans="2:9" s="29" customFormat="1" ht="13" thickBot="1" x14ac:dyDescent="0.3">
      <c r="B41" s="35"/>
      <c r="C41" s="28" t="str">
        <f t="array" ref="C41">IFERROR(INDEX(Taches[TÂCHE],-1+SMALL(IF(Taches[ÉCHÉANCE]&amp;"|"&amp;Taches[ACTEUR]=C$36&amp;"|"&amp;$F$2,ROW(Taches[ÉCHÉANCE])+1-ROW(Taches[[#Headers],[ÉCHÉANCE]]),""),ROW($A4))),"")</f>
        <v/>
      </c>
      <c r="D41" s="28" t="str">
        <f t="array" ref="D41">IFERROR(INDEX(Taches[TÂCHE],-1+SMALL(IF(Taches[ÉCHÉANCE]&amp;"|"&amp;Taches[ACTEUR]=D$36&amp;"|"&amp;$F$2,ROW(Taches[ÉCHÉANCE])+1-ROW(Taches[[#Headers],[ÉCHÉANCE]]),""),ROW($A4))),"")</f>
        <v/>
      </c>
      <c r="E41" s="28" t="str">
        <f t="array" ref="E41">IFERROR(INDEX(Taches[TÂCHE],-1+SMALL(IF(Taches[ÉCHÉANCE]&amp;"|"&amp;Taches[ACTEUR]=E$36&amp;"|"&amp;$F$2,ROW(Taches[ÉCHÉANCE])+1-ROW(Taches[[#Headers],[ÉCHÉANCE]]),""),ROW($A4))),"")</f>
        <v/>
      </c>
      <c r="F41" s="28" t="str">
        <f t="array" ref="F41">IFERROR(INDEX(Taches[TÂCHE],-1+SMALL(IF(Taches[ÉCHÉANCE]&amp;"|"&amp;Taches[ACTEUR]=F$36&amp;"|"&amp;$F$2,ROW(Taches[ÉCHÉANCE])+1-ROW(Taches[[#Headers],[ÉCHÉANCE]]),""),ROW($A4))),"")</f>
        <v/>
      </c>
      <c r="G41" s="28" t="str">
        <f t="array" ref="G41">IFERROR(INDEX(Taches[TÂCHE],-1+SMALL(IF(Taches[ÉCHÉANCE]&amp;"|"&amp;Taches[ACTEUR]=G$36&amp;"|"&amp;$F$2,ROW(Taches[ÉCHÉANCE])+1-ROW(Taches[[#Headers],[ÉCHÉANCE]]),""),ROW($A4))),"")</f>
        <v/>
      </c>
      <c r="H41" s="28" t="str">
        <f t="array" ref="H41">IFERROR(INDEX(Taches[TÂCHE],-1+SMALL(IF(Taches[ÉCHÉANCE]&amp;"|"&amp;Taches[ACTEUR]=H$36&amp;"|"&amp;$F$2,ROW(Taches[ÉCHÉANCE])+1-ROW(Taches[[#Headers],[ÉCHÉANCE]]),""),ROW($A4))),"")</f>
        <v/>
      </c>
      <c r="I41" s="28" t="str">
        <f t="array" ref="I41">IFERROR(INDEX(Taches[TÂCHE],-1+SMALL(IF(Taches[ÉCHÉANCE]&amp;"|"&amp;Taches[ACTEUR]=I$36&amp;"|"&amp;$F$2,ROW(Taches[ÉCHÉANCE])+1-ROW(Taches[[#Headers],[ÉCHÉANCE]]),""),ROW($A4))),"")</f>
        <v/>
      </c>
    </row>
    <row r="42" spans="2:9" ht="13" thickTop="1" x14ac:dyDescent="0.25"/>
  </sheetData>
  <sheetProtection sheet="1" objects="1" scenarios="1"/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12:I12 C24:I24 C36:I36">
    <cfRule type="expression" dxfId="3" priority="4">
      <formula>MONTH(C12)&lt;&gt;$E$2</formula>
    </cfRule>
  </conditionalFormatting>
  <conditionalFormatting sqref="C30:I30">
    <cfRule type="expression" dxfId="2" priority="1">
      <formula>MONTH(C30)&lt;&gt;$E$2</formula>
    </cfRule>
  </conditionalFormatting>
  <conditionalFormatting sqref="C6:I6">
    <cfRule type="expression" dxfId="1" priority="3">
      <formula>MONTH(C6)&lt;&gt;$E$2</formula>
    </cfRule>
  </conditionalFormatting>
  <conditionalFormatting sqref="C18:I18">
    <cfRule type="expression" dxfId="0" priority="2">
      <formula>MONTH(C18)&lt;&gt;$E$2</formula>
    </cfRule>
  </conditionalFormatting>
  <dataValidations count="1">
    <dataValidation type="list" allowBlank="1" showInputMessage="1" showErrorMessage="1" sqref="F2">
      <formula1>Liste</formula1>
    </dataValidation>
  </dataValidations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JFP</vt:lpstr>
      <vt:lpstr>Acteur</vt:lpstr>
      <vt:lpstr>Tâches</vt:lpstr>
      <vt:lpstr>Vue Mensuelle</vt:lpstr>
      <vt:lpstr>Vue Mensuelle par Acteur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2019-01-23T09:14:51Z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