
<file path=[Content_Types].xml><?xml version="1.0" encoding="utf-8"?>
<Types xmlns="http://schemas.openxmlformats.org/package/2006/content-types">
  <Default Extension="png" ContentType="image/png"/>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jpg" ContentType="image/jpe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drawings/drawing3.xml" ContentType="application/vnd.openxmlformats-officedocument.drawing+xml"/>
  <Override PartName="/xl/tables/table1.xml" ContentType="application/vnd.openxmlformats-officedocument.spreadsheetml.table+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7A2D7E96-6E34-419A-AE5F-296B3A7E7977}"/>
  <workbookPr codeName="ThisWorkbook"/>
  <mc:AlternateContent xmlns:mc="http://schemas.openxmlformats.org/markup-compatibility/2006">
    <mc:Choice Requires="x15">
      <x15ac:absPath xmlns:x15ac="http://schemas.microsoft.com/office/spreadsheetml/2010/11/ac" url="C:\Users\Michel\Downloads\"/>
    </mc:Choice>
  </mc:AlternateContent>
  <bookViews>
    <workbookView xWindow="0" yWindow="0" windowWidth="19200" windowHeight="8160" activeTab="2"/>
  </bookViews>
  <sheets>
    <sheet name="Menu" sheetId="10" r:id="rId1"/>
    <sheet name="Fiche Indiv" sheetId="1" r:id="rId2"/>
    <sheet name="Ajout" sheetId="9" r:id="rId3"/>
    <sheet name="BD" sheetId="2" r:id="rId4"/>
  </sheets>
  <definedNames>
    <definedName name="_col02">Ajout!$E$6</definedName>
    <definedName name="_col03">Ajout!$G$6</definedName>
    <definedName name="_col04">Ajout!$I$6</definedName>
    <definedName name="_col05">Ajout!$C$11</definedName>
    <definedName name="_col06">Ajout!$E$11</definedName>
    <definedName name="_col07">Ajout!$G$11</definedName>
    <definedName name="_col08">Ajout!$C$16</definedName>
    <definedName name="_col09">Ajout!$E$16</definedName>
    <definedName name="_col10">Ajout!$G$16</definedName>
    <definedName name="_col11">Ajout!$C$21</definedName>
    <definedName name="_col12">Ajout!$E$21</definedName>
    <definedName name="_col13">Ajout!$G$21</definedName>
    <definedName name="_col14">Ajout!$I$21</definedName>
    <definedName name="_col19">Ajout!$D$25</definedName>
    <definedName name="ID">Ajout!$C$6</definedName>
  </definedNames>
  <calcPr calcId="152511"/>
  <fileRecoveryPr repairLoad="1"/>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P15" i="2" l="1"/>
  <c r="O15" i="2"/>
  <c r="X15" i="2" s="1"/>
  <c r="P14" i="2"/>
  <c r="O14" i="2"/>
  <c r="X14" i="2" s="1"/>
  <c r="P13" i="2"/>
  <c r="O13" i="2"/>
  <c r="X13" i="2" s="1"/>
  <c r="P12" i="2"/>
  <c r="O12" i="2"/>
  <c r="X12" i="2" s="1"/>
  <c r="P11" i="2"/>
  <c r="O11" i="2"/>
  <c r="X11" i="2" s="1"/>
  <c r="P10" i="2"/>
  <c r="O10" i="2"/>
  <c r="X10" i="2" s="1"/>
  <c r="P9" i="2"/>
  <c r="O9" i="2"/>
  <c r="X9" i="2" s="1"/>
  <c r="P8" i="2"/>
  <c r="O8" i="2"/>
  <c r="X8" i="2" s="1"/>
  <c r="P7" i="2"/>
  <c r="O7" i="2"/>
  <c r="X7" i="2" s="1"/>
  <c r="P6" i="2"/>
  <c r="O6" i="2"/>
  <c r="X6" i="2" s="1"/>
  <c r="P5" i="2"/>
  <c r="O5" i="2"/>
  <c r="X5" i="2" s="1"/>
  <c r="P4" i="2"/>
  <c r="O4" i="2"/>
  <c r="X4" i="2" s="1"/>
  <c r="P3" i="2"/>
  <c r="O3" i="2"/>
  <c r="X3" i="2" s="1"/>
  <c r="P2" i="2"/>
  <c r="O2" i="2"/>
  <c r="X2" i="2" s="1"/>
  <c r="E60" i="1"/>
  <c r="E61" i="1" s="1"/>
  <c r="I16" i="1"/>
  <c r="D14" i="1"/>
  <c r="D13" i="1"/>
  <c r="I12" i="1"/>
  <c r="D12" i="1"/>
  <c r="F9" i="1"/>
  <c r="X9" i="1" s="1"/>
  <c r="E9" i="1"/>
  <c r="D9" i="1"/>
  <c r="F8" i="1"/>
  <c r="X8" i="1" s="1"/>
  <c r="E8" i="1"/>
  <c r="D8" i="1"/>
  <c r="F7" i="1"/>
  <c r="X7" i="1" s="1"/>
  <c r="E7" i="1"/>
  <c r="D7" i="1"/>
  <c r="F6" i="1"/>
  <c r="X6" i="1" s="1"/>
  <c r="E6" i="1"/>
  <c r="D6" i="1"/>
  <c r="E18" i="1" l="1"/>
  <c r="W2" i="2"/>
  <c r="W3" i="2"/>
  <c r="W4" i="2"/>
  <c r="W5" i="2"/>
  <c r="W6" i="2"/>
  <c r="W7" i="2"/>
  <c r="W8" i="2"/>
  <c r="W9" i="2"/>
  <c r="W10" i="2"/>
  <c r="W11" i="2"/>
  <c r="W12" i="2"/>
  <c r="W13" i="2"/>
  <c r="W14" i="2"/>
  <c r="W15" i="2"/>
  <c r="E17" i="1"/>
</calcChain>
</file>

<file path=xl/sharedStrings.xml><?xml version="1.0" encoding="utf-8"?>
<sst xmlns="http://schemas.openxmlformats.org/spreadsheetml/2006/main" count="221" uniqueCount="133">
  <si>
    <t>Sac Harnais</t>
  </si>
  <si>
    <t>Voile Principale</t>
  </si>
  <si>
    <t>Voile Secours</t>
  </si>
  <si>
    <t>Déclencheur</t>
  </si>
  <si>
    <t>N° Sac</t>
  </si>
  <si>
    <t>N° de série</t>
  </si>
  <si>
    <t>DoM</t>
  </si>
  <si>
    <t>A Surveiller</t>
  </si>
  <si>
    <t>A Réparer</t>
  </si>
  <si>
    <t>T1</t>
  </si>
  <si>
    <t>Atom Tandem</t>
  </si>
  <si>
    <t>SA004P</t>
  </si>
  <si>
    <t>BT 80</t>
  </si>
  <si>
    <t>RL 007P</t>
  </si>
  <si>
    <t>SH001P</t>
  </si>
  <si>
    <t>Galaxy</t>
  </si>
  <si>
    <t>Date Butoir CS</t>
  </si>
  <si>
    <t>Vigil 2+</t>
  </si>
  <si>
    <t>OUI</t>
  </si>
  <si>
    <t>NON</t>
  </si>
  <si>
    <t>PSB-1-2018</t>
  </si>
  <si>
    <t>Concerné par une CS ou BS</t>
  </si>
  <si>
    <t>N° CS / BS</t>
  </si>
  <si>
    <t>T2</t>
  </si>
  <si>
    <t>RD025</t>
  </si>
  <si>
    <t>RE126P</t>
  </si>
  <si>
    <t>RE011B</t>
  </si>
  <si>
    <t>T3</t>
  </si>
  <si>
    <t>SC065P</t>
  </si>
  <si>
    <t>TF100P</t>
  </si>
  <si>
    <t>TE282P</t>
  </si>
  <si>
    <t>VIgil 2+</t>
  </si>
  <si>
    <t>T4</t>
  </si>
  <si>
    <t>EF004</t>
  </si>
  <si>
    <t>VA005P</t>
  </si>
  <si>
    <t>EE001B</t>
  </si>
  <si>
    <t>Vigil 2</t>
  </si>
  <si>
    <t>YL038</t>
  </si>
  <si>
    <t>Prime 200</t>
  </si>
  <si>
    <t>XC122P</t>
  </si>
  <si>
    <t>Techno 190</t>
  </si>
  <si>
    <t>YE085P</t>
  </si>
  <si>
    <t>YL039</t>
  </si>
  <si>
    <t>YA095P</t>
  </si>
  <si>
    <t>YE086P</t>
  </si>
  <si>
    <t>TG002P</t>
  </si>
  <si>
    <t>?</t>
  </si>
  <si>
    <t>HK015B</t>
  </si>
  <si>
    <t>Date Fin de Vie</t>
  </si>
  <si>
    <t>Atom Legend S1</t>
  </si>
  <si>
    <t>Atom Legend S1.5</t>
  </si>
  <si>
    <t>Atom Classic 34-1</t>
  </si>
  <si>
    <t>Electra 210</t>
  </si>
  <si>
    <t>NM097B</t>
  </si>
  <si>
    <t>Minimax 5 185</t>
  </si>
  <si>
    <t>9006031B</t>
  </si>
  <si>
    <t>QD092</t>
  </si>
  <si>
    <t>Safire 2 229</t>
  </si>
  <si>
    <t>QB043B</t>
  </si>
  <si>
    <t>Vigil Cuatro</t>
  </si>
  <si>
    <t>VM001P</t>
  </si>
  <si>
    <t>Prime 240</t>
  </si>
  <si>
    <t>WB044P</t>
  </si>
  <si>
    <t>VM119P</t>
  </si>
  <si>
    <t>Date Prochaine Révision</t>
  </si>
  <si>
    <t>YL037</t>
  </si>
  <si>
    <t>YH024P</t>
  </si>
  <si>
    <t>YE087P</t>
  </si>
  <si>
    <t>Atom Legend S2</t>
  </si>
  <si>
    <t>QD094</t>
  </si>
  <si>
    <t>Prima 260</t>
  </si>
  <si>
    <t>SF171P</t>
  </si>
  <si>
    <t>Techno 240</t>
  </si>
  <si>
    <t>QE078B</t>
  </si>
  <si>
    <t>Atom Legend 1</t>
  </si>
  <si>
    <t>MA067</t>
  </si>
  <si>
    <t>X-Fun 190</t>
  </si>
  <si>
    <t>MB087B</t>
  </si>
  <si>
    <t>LD040</t>
  </si>
  <si>
    <t>Omega 169</t>
  </si>
  <si>
    <t>Techno 155</t>
  </si>
  <si>
    <t>PE053B</t>
  </si>
  <si>
    <t>Date Validité Pliage Secours</t>
  </si>
  <si>
    <t>Type</t>
  </si>
  <si>
    <t>N° Série</t>
  </si>
  <si>
    <t>N° Parachute:</t>
  </si>
  <si>
    <t>Date Péremption</t>
  </si>
  <si>
    <t>Cause Péremption</t>
  </si>
  <si>
    <t>Péremption:</t>
  </si>
  <si>
    <t>Cause Péremption:</t>
  </si>
  <si>
    <t>Péremption Pliage:</t>
  </si>
  <si>
    <t>Révision Déclencheur:</t>
  </si>
  <si>
    <t>BS / CS</t>
  </si>
  <si>
    <t>Nom</t>
  </si>
  <si>
    <t>Date Dernière Révison</t>
  </si>
  <si>
    <t xml:space="preserve"> - usure ligne d'extraction côté estrope et au niveau de l'aiguille, loop principal à changer, galon de "déco" sur le rabat supérieur principal, vitre rabat secours à changer, velcro commandes principale à changer</t>
  </si>
  <si>
    <t xml:space="preserve"> - base de la cuissarde gauche au niveau de l'anneau, déchirée !!!</t>
  </si>
  <si>
    <t xml:space="preserve"> - pochette HD un peu fatigué, velcro commandes principale à changer, coutûres cône de suspension à reprendre côté voile!</t>
  </si>
  <si>
    <t xml:space="preserve"> - velcro commandes principale à changer</t>
  </si>
  <si>
    <t xml:space="preserve"> - base suspentes extérieures à surveiller -&gt; mettre en place des suspentes fusibles et/ou une protection</t>
  </si>
  <si>
    <t>A Surveiller (dès que possible)</t>
  </si>
  <si>
    <t>A Réparer (dans l'immédiat)</t>
  </si>
  <si>
    <t xml:space="preserve"> - appliquer CS 162 (rabats latéraux), couture galon rabat supérieur principal à reprendre, état de la drisse d'extraction à surveiller</t>
  </si>
  <si>
    <t xml:space="preserve"> - vitre rabat de secours à changer, velcro commandes principale à changer</t>
  </si>
  <si>
    <t xml:space="preserve"> - bouclerie cuissarde droite rouillée -&gt; a commencée à entamer le fusible, surveiller extrémité poignée de secours (éventuellement à changer), bords du glisseur à réparer, reprise à faire sur le caché élévateur intérieur droit</t>
  </si>
  <si>
    <t xml:space="preserve"> - garniture cuissarde gauche à refaire, couture à reprendre base sangle latérale droite, rabat cache aiguille principal à reprendre, petite couture à reprendre sur le glisseur</t>
  </si>
  <si>
    <t xml:space="preserve"> - POD à réparer, risque d'être bientôt HS</t>
  </si>
  <si>
    <t xml:space="preserve"> - changer le cône de suspension !!!</t>
  </si>
  <si>
    <t xml:space="preserve"> - plusieurs petites réparations sur le rabat inférieur principale, réparation galon rabat latéral droit, couture au niveau du rangement des commandes de la principale, surveiller l'état de la base de la ligne d'extraction, état poignée HD</t>
  </si>
  <si>
    <t xml:space="preserve"> - vitre rabat secours à changer</t>
  </si>
  <si>
    <t xml:space="preserve"> - CS 162 à appliquer au plus vite, base suspentes extérieures à surveiller -&gt; mettre en place des suspentes fusibles et/ou une protection</t>
  </si>
  <si>
    <t xml:space="preserve"> - velcro commandes principale à changer, petites réparations sur le glisseur (coutures latérales + trou dans le glisseur)</t>
  </si>
  <si>
    <t>g</t>
  </si>
  <si>
    <t>Nom Sac Harnais</t>
  </si>
  <si>
    <t>Numéro de série</t>
  </si>
  <si>
    <t>Date de Fabrication</t>
  </si>
  <si>
    <t>Numéro de Série</t>
  </si>
  <si>
    <t>Nom et Taille</t>
  </si>
  <si>
    <t>Voile de Secours</t>
  </si>
  <si>
    <t>Cypres Student</t>
  </si>
  <si>
    <t>Cypres Expert</t>
  </si>
  <si>
    <t>Cypres Tandem</t>
  </si>
  <si>
    <t>Cypres C Mode</t>
  </si>
  <si>
    <t>Autre</t>
  </si>
  <si>
    <t>Date de la dernière Révision</t>
  </si>
  <si>
    <t>Ce matériel est-il concerné par un BS ou une CS ?</t>
  </si>
  <si>
    <t>Informations Complémentaires</t>
  </si>
  <si>
    <t>N° de série2</t>
  </si>
  <si>
    <t>DoM3</t>
  </si>
  <si>
    <t>N° de série4</t>
  </si>
  <si>
    <t>DoM5</t>
  </si>
  <si>
    <t>N° de série6</t>
  </si>
  <si>
    <t>DoM7</t>
  </si>
</sst>
</file>

<file path=xl/styles.xml><?xml version="1.0" encoding="utf-8"?>
<styleSheet xmlns="http://schemas.openxmlformats.org/spreadsheetml/2006/main" xmlns:mc="http://schemas.openxmlformats.org/markup-compatibility/2006" xmlns:x14ac="http://schemas.microsoft.com/office/spreadsheetml/2009/9/ac" mc:Ignorable="x14ac">
  <fonts count="20">
    <font>
      <sz val="12"/>
      <color theme="1"/>
      <name val="Calibri"/>
      <family val="2"/>
      <scheme val="minor"/>
    </font>
    <font>
      <b/>
      <sz val="12"/>
      <color theme="1"/>
      <name val="Calibri"/>
      <family val="2"/>
      <scheme val="minor"/>
    </font>
    <font>
      <b/>
      <sz val="16"/>
      <color theme="1"/>
      <name val="Calibri"/>
      <family val="2"/>
      <scheme val="minor"/>
    </font>
    <font>
      <sz val="14"/>
      <color theme="1"/>
      <name val="Calibri"/>
      <family val="2"/>
      <scheme val="minor"/>
    </font>
    <font>
      <b/>
      <sz val="18"/>
      <color theme="1"/>
      <name val="Calibri"/>
      <family val="2"/>
      <scheme val="minor"/>
    </font>
    <font>
      <sz val="16"/>
      <color theme="1"/>
      <name val="Calibri"/>
      <family val="2"/>
      <scheme val="minor"/>
    </font>
    <font>
      <b/>
      <sz val="14"/>
      <color theme="1"/>
      <name val="Calibri"/>
      <family val="2"/>
      <scheme val="minor"/>
    </font>
    <font>
      <b/>
      <sz val="20"/>
      <color theme="1"/>
      <name val="Calibri"/>
      <family val="2"/>
      <scheme val="minor"/>
    </font>
    <font>
      <b/>
      <sz val="36"/>
      <color theme="1"/>
      <name val="Calibri"/>
      <family val="2"/>
      <scheme val="minor"/>
    </font>
    <font>
      <b/>
      <sz val="28"/>
      <color theme="1"/>
      <name val="Calibri"/>
      <family val="2"/>
      <scheme val="minor"/>
    </font>
    <font>
      <sz val="20"/>
      <color theme="1"/>
      <name val="Calibri"/>
      <family val="2"/>
      <scheme val="minor"/>
    </font>
    <font>
      <b/>
      <sz val="14"/>
      <color theme="4" tint="-0.249977111117893"/>
      <name val="Calibri"/>
      <family val="2"/>
      <scheme val="minor"/>
    </font>
    <font>
      <b/>
      <sz val="16"/>
      <color theme="4" tint="-0.249977111117893"/>
      <name val="Calibri"/>
      <family val="2"/>
      <scheme val="minor"/>
    </font>
    <font>
      <sz val="36"/>
      <color theme="4" tint="-0.249977111117893"/>
      <name val="Calibri"/>
      <family val="2"/>
      <scheme val="minor"/>
    </font>
    <font>
      <sz val="36"/>
      <color theme="1"/>
      <name val="Calibri"/>
      <family val="2"/>
      <scheme val="minor"/>
    </font>
    <font>
      <sz val="36"/>
      <color theme="1"/>
      <name val="CAMPUS PERSONAL USE "/>
    </font>
    <font>
      <sz val="28"/>
      <color theme="1"/>
      <name val="CAMPUS PERSONAL USE "/>
    </font>
    <font>
      <sz val="26"/>
      <color theme="1"/>
      <name val="CAMPUS PERSONAL USE "/>
    </font>
    <font>
      <b/>
      <sz val="12"/>
      <color theme="0"/>
      <name val="Calibri"/>
      <family val="2"/>
      <scheme val="minor"/>
    </font>
    <font>
      <sz val="12"/>
      <color theme="0"/>
      <name val="Calibri"/>
      <family val="2"/>
      <scheme val="minor"/>
    </font>
  </fonts>
  <fills count="10">
    <fill>
      <patternFill patternType="none"/>
    </fill>
    <fill>
      <patternFill patternType="gray125"/>
    </fill>
    <fill>
      <patternFill patternType="solid">
        <fgColor theme="0" tint="-0.14999847407452621"/>
        <bgColor indexed="64"/>
      </patternFill>
    </fill>
    <fill>
      <patternFill patternType="solid">
        <fgColor theme="0" tint="-4.9989318521683403E-2"/>
        <bgColor indexed="64"/>
      </patternFill>
    </fill>
    <fill>
      <patternFill patternType="solid">
        <fgColor rgb="FFFFFFFF"/>
        <bgColor indexed="64"/>
      </patternFill>
    </fill>
    <fill>
      <patternFill patternType="solid">
        <fgColor rgb="FFFFC000"/>
        <bgColor indexed="64"/>
      </patternFill>
    </fill>
    <fill>
      <patternFill patternType="solid">
        <fgColor theme="7" tint="0.59999389629810485"/>
        <bgColor indexed="64"/>
      </patternFill>
    </fill>
    <fill>
      <patternFill patternType="solid">
        <fgColor theme="1" tint="0.34998626667073579"/>
        <bgColor indexed="64"/>
      </patternFill>
    </fill>
    <fill>
      <patternFill patternType="solid">
        <fgColor rgb="FF8B8B8D"/>
        <bgColor indexed="64"/>
      </patternFill>
    </fill>
    <fill>
      <patternFill patternType="solid">
        <fgColor rgb="FFE1E1E2"/>
        <bgColor indexed="64"/>
      </patternFill>
    </fill>
  </fills>
  <borders count="23">
    <border>
      <left/>
      <right/>
      <top/>
      <bottom/>
      <diagonal/>
    </border>
    <border>
      <left/>
      <right style="thick">
        <color auto="1"/>
      </right>
      <top/>
      <bottom style="thick">
        <color auto="1"/>
      </bottom>
      <diagonal/>
    </border>
    <border>
      <left style="thick">
        <color auto="1"/>
      </left>
      <right/>
      <top style="thick">
        <color auto="1"/>
      </top>
      <bottom/>
      <diagonal/>
    </border>
    <border>
      <left/>
      <right style="thick">
        <color auto="1"/>
      </right>
      <top style="thick">
        <color auto="1"/>
      </top>
      <bottom/>
      <diagonal/>
    </border>
    <border>
      <left style="thick">
        <color auto="1"/>
      </left>
      <right/>
      <top/>
      <bottom style="thick">
        <color auto="1"/>
      </bottom>
      <diagonal/>
    </border>
    <border>
      <left style="thin">
        <color indexed="64"/>
      </left>
      <right style="thin">
        <color indexed="64"/>
      </right>
      <top style="thin">
        <color indexed="64"/>
      </top>
      <bottom style="thin">
        <color indexed="64"/>
      </bottom>
      <diagonal/>
    </border>
    <border>
      <left style="medium">
        <color auto="1"/>
      </left>
      <right style="medium">
        <color auto="1"/>
      </right>
      <top style="medium">
        <color auto="1"/>
      </top>
      <bottom/>
      <diagonal/>
    </border>
    <border>
      <left style="medium">
        <color auto="1"/>
      </left>
      <right style="medium">
        <color auto="1"/>
      </right>
      <top/>
      <bottom/>
      <diagonal/>
    </border>
    <border>
      <left style="medium">
        <color auto="1"/>
      </left>
      <right style="medium">
        <color auto="1"/>
      </right>
      <top/>
      <bottom style="medium">
        <color auto="1"/>
      </bottom>
      <diagonal/>
    </border>
    <border>
      <left/>
      <right/>
      <top style="thick">
        <color auto="1"/>
      </top>
      <bottom/>
      <diagonal/>
    </border>
    <border>
      <left style="thick">
        <color auto="1"/>
      </left>
      <right/>
      <top/>
      <bottom/>
      <diagonal/>
    </border>
    <border>
      <left/>
      <right style="thick">
        <color auto="1"/>
      </right>
      <top/>
      <bottom/>
      <diagonal/>
    </border>
    <border>
      <left/>
      <right/>
      <top/>
      <bottom style="thick">
        <color auto="1"/>
      </bottom>
      <diagonal/>
    </border>
    <border>
      <left style="medium">
        <color auto="1"/>
      </left>
      <right/>
      <top style="thick">
        <color auto="1"/>
      </top>
      <bottom/>
      <diagonal/>
    </border>
    <border>
      <left style="medium">
        <color auto="1"/>
      </left>
      <right/>
      <top/>
      <bottom/>
      <diagonal/>
    </border>
    <border>
      <left style="medium">
        <color auto="1"/>
      </left>
      <right/>
      <top/>
      <bottom style="thick">
        <color auto="1"/>
      </bottom>
      <diagonal/>
    </border>
    <border>
      <left/>
      <right/>
      <top/>
      <bottom style="medium">
        <color auto="1"/>
      </bottom>
      <diagonal/>
    </border>
    <border>
      <left style="medium">
        <color auto="1"/>
      </left>
      <right/>
      <top style="medium">
        <color auto="1"/>
      </top>
      <bottom/>
      <diagonal/>
    </border>
    <border>
      <left/>
      <right/>
      <top style="medium">
        <color auto="1"/>
      </top>
      <bottom/>
      <diagonal/>
    </border>
    <border>
      <left/>
      <right style="medium">
        <color auto="1"/>
      </right>
      <top style="medium">
        <color auto="1"/>
      </top>
      <bottom/>
      <diagonal/>
    </border>
    <border>
      <left/>
      <right style="medium">
        <color auto="1"/>
      </right>
      <top/>
      <bottom/>
      <diagonal/>
    </border>
    <border>
      <left style="medium">
        <color auto="1"/>
      </left>
      <right/>
      <top/>
      <bottom style="medium">
        <color auto="1"/>
      </bottom>
      <diagonal/>
    </border>
    <border>
      <left/>
      <right style="medium">
        <color auto="1"/>
      </right>
      <top/>
      <bottom style="medium">
        <color auto="1"/>
      </bottom>
      <diagonal/>
    </border>
  </borders>
  <cellStyleXfs count="1">
    <xf numFmtId="0" fontId="0" fillId="0" borderId="0"/>
  </cellStyleXfs>
  <cellXfs count="98">
    <xf numFmtId="0" fontId="0" fillId="0" borderId="0" xfId="0"/>
    <xf numFmtId="0" fontId="0" fillId="2" borderId="0" xfId="0" applyFill="1" applyBorder="1"/>
    <xf numFmtId="0" fontId="2" fillId="2" borderId="0" xfId="0" applyFont="1" applyFill="1" applyBorder="1" applyAlignment="1">
      <alignment horizontal="center" vertical="center"/>
    </xf>
    <xf numFmtId="0" fontId="3" fillId="2" borderId="0" xfId="0" applyFont="1" applyFill="1" applyBorder="1" applyAlignment="1">
      <alignment horizontal="center" vertical="center"/>
    </xf>
    <xf numFmtId="14" fontId="3" fillId="2" borderId="0" xfId="0" applyNumberFormat="1" applyFont="1" applyFill="1" applyBorder="1" applyAlignment="1">
      <alignment horizontal="center" vertical="center"/>
    </xf>
    <xf numFmtId="0" fontId="2" fillId="2" borderId="2" xfId="0" applyFont="1" applyFill="1" applyBorder="1" applyAlignment="1">
      <alignment horizontal="center" vertical="center"/>
    </xf>
    <xf numFmtId="14" fontId="2" fillId="2" borderId="3" xfId="0" applyNumberFormat="1" applyFont="1" applyFill="1" applyBorder="1" applyAlignment="1">
      <alignment horizontal="center" vertical="center"/>
    </xf>
    <xf numFmtId="0" fontId="2" fillId="2" borderId="4" xfId="0" applyFont="1" applyFill="1" applyBorder="1" applyAlignment="1">
      <alignment horizontal="center" vertical="center"/>
    </xf>
    <xf numFmtId="0" fontId="2" fillId="2" borderId="1" xfId="0" applyNumberFormat="1" applyFont="1" applyFill="1" applyBorder="1" applyAlignment="1">
      <alignment horizontal="center" vertical="center"/>
    </xf>
    <xf numFmtId="0" fontId="0" fillId="0" borderId="0" xfId="0" applyFill="1" applyAlignment="1">
      <alignment horizontal="center"/>
    </xf>
    <xf numFmtId="0" fontId="0" fillId="0" borderId="0" xfId="0" applyFill="1" applyAlignment="1">
      <alignment horizontal="left" vertical="center"/>
    </xf>
    <xf numFmtId="0" fontId="4" fillId="5" borderId="7" xfId="0" applyFont="1" applyFill="1" applyBorder="1" applyAlignment="1">
      <alignment horizontal="center" vertical="center"/>
    </xf>
    <xf numFmtId="0" fontId="0" fillId="2" borderId="2" xfId="0" applyFill="1" applyBorder="1"/>
    <xf numFmtId="0" fontId="0" fillId="2" borderId="9" xfId="0" applyFill="1" applyBorder="1"/>
    <xf numFmtId="0" fontId="0" fillId="2" borderId="10" xfId="0" applyFill="1" applyBorder="1"/>
    <xf numFmtId="0" fontId="0" fillId="2" borderId="0" xfId="0" applyFill="1" applyBorder="1" applyAlignment="1">
      <alignment horizontal="center" vertical="center"/>
    </xf>
    <xf numFmtId="14" fontId="0" fillId="2" borderId="0" xfId="0" applyNumberFormat="1" applyFill="1" applyBorder="1" applyAlignment="1">
      <alignment horizontal="center" vertical="center"/>
    </xf>
    <xf numFmtId="0" fontId="6" fillId="2" borderId="0" xfId="0" applyFont="1" applyFill="1" applyBorder="1"/>
    <xf numFmtId="0" fontId="6" fillId="2" borderId="10" xfId="0" applyFont="1" applyFill="1" applyBorder="1"/>
    <xf numFmtId="0" fontId="6" fillId="2" borderId="0" xfId="0" applyFont="1" applyFill="1" applyBorder="1" applyAlignment="1">
      <alignment horizontal="center" vertical="center"/>
    </xf>
    <xf numFmtId="0" fontId="0" fillId="2" borderId="4" xfId="0" applyFill="1" applyBorder="1"/>
    <xf numFmtId="0" fontId="0" fillId="2" borderId="12" xfId="0" applyFill="1" applyBorder="1"/>
    <xf numFmtId="0" fontId="0" fillId="2" borderId="12" xfId="0" applyFill="1" applyBorder="1" applyAlignment="1">
      <alignment horizontal="center" vertical="center"/>
    </xf>
    <xf numFmtId="0" fontId="0" fillId="2" borderId="13" xfId="0" applyFill="1" applyBorder="1"/>
    <xf numFmtId="0" fontId="0" fillId="2" borderId="3" xfId="0" applyFill="1" applyBorder="1"/>
    <xf numFmtId="0" fontId="0" fillId="2" borderId="14" xfId="0" applyFill="1" applyBorder="1" applyAlignment="1"/>
    <xf numFmtId="0" fontId="0" fillId="2" borderId="0" xfId="0" applyFill="1" applyBorder="1" applyAlignment="1"/>
    <xf numFmtId="0" fontId="0" fillId="2" borderId="11" xfId="0" applyFill="1" applyBorder="1"/>
    <xf numFmtId="0" fontId="2" fillId="2" borderId="14" xfId="0" applyFont="1" applyFill="1" applyBorder="1" applyAlignment="1">
      <alignment horizontal="center" vertical="center"/>
    </xf>
    <xf numFmtId="0" fontId="1" fillId="2" borderId="14" xfId="0" applyFont="1" applyFill="1" applyBorder="1" applyAlignment="1">
      <alignment horizontal="center" vertical="center"/>
    </xf>
    <xf numFmtId="0" fontId="0" fillId="2" borderId="14" xfId="0" applyFill="1" applyBorder="1" applyAlignment="1">
      <alignment horizontal="center" vertical="center"/>
    </xf>
    <xf numFmtId="0" fontId="0" fillId="2" borderId="14" xfId="0" applyFill="1" applyBorder="1"/>
    <xf numFmtId="0" fontId="3" fillId="2" borderId="7" xfId="0" applyFont="1" applyFill="1" applyBorder="1" applyAlignment="1">
      <alignment horizontal="center" vertical="center" wrapText="1"/>
    </xf>
    <xf numFmtId="0" fontId="0" fillId="2" borderId="7" xfId="0" applyFill="1" applyBorder="1"/>
    <xf numFmtId="0" fontId="6" fillId="2" borderId="14" xfId="0" applyFont="1" applyFill="1" applyBorder="1"/>
    <xf numFmtId="0" fontId="6" fillId="2" borderId="11" xfId="0" applyFont="1" applyFill="1" applyBorder="1"/>
    <xf numFmtId="0" fontId="0" fillId="2" borderId="8" xfId="0" applyFill="1" applyBorder="1"/>
    <xf numFmtId="0" fontId="0" fillId="2" borderId="15" xfId="0" applyFill="1" applyBorder="1"/>
    <xf numFmtId="0" fontId="0" fillId="2" borderId="1" xfId="0" applyFill="1" applyBorder="1"/>
    <xf numFmtId="0" fontId="4" fillId="6" borderId="6" xfId="0" applyFont="1" applyFill="1" applyBorder="1" applyAlignment="1">
      <alignment horizontal="center" vertical="center"/>
    </xf>
    <xf numFmtId="0" fontId="4" fillId="2" borderId="16" xfId="0" applyFont="1" applyFill="1" applyBorder="1" applyAlignment="1">
      <alignment horizontal="center" vertical="center"/>
    </xf>
    <xf numFmtId="0" fontId="6" fillId="2" borderId="0" xfId="0" applyFont="1" applyFill="1" applyBorder="1" applyAlignment="1">
      <alignment vertical="center"/>
    </xf>
    <xf numFmtId="0" fontId="0" fillId="7" borderId="0" xfId="0" applyFill="1"/>
    <xf numFmtId="2" fontId="0" fillId="7" borderId="0" xfId="0" applyNumberFormat="1" applyFill="1"/>
    <xf numFmtId="0" fontId="6" fillId="7" borderId="0" xfId="0" applyFont="1" applyFill="1"/>
    <xf numFmtId="19" fontId="0" fillId="7" borderId="0" xfId="0" applyNumberFormat="1" applyFill="1"/>
    <xf numFmtId="14" fontId="0" fillId="7" borderId="0" xfId="0" applyNumberFormat="1" applyFill="1"/>
    <xf numFmtId="0" fontId="0" fillId="7" borderId="0" xfId="0" applyFill="1" applyAlignment="1">
      <alignment horizontal="center" vertical="center"/>
    </xf>
    <xf numFmtId="14" fontId="0" fillId="7" borderId="0" xfId="0" applyNumberFormat="1" applyFill="1" applyAlignment="1">
      <alignment horizontal="center" vertical="center"/>
    </xf>
    <xf numFmtId="0" fontId="9" fillId="3" borderId="0" xfId="0" applyFont="1" applyFill="1" applyBorder="1" applyAlignment="1" applyProtection="1">
      <alignment horizontal="center" vertical="center"/>
      <protection locked="0"/>
    </xf>
    <xf numFmtId="0" fontId="0" fillId="8" borderId="0" xfId="0" applyFill="1"/>
    <xf numFmtId="0" fontId="0" fillId="9" borderId="0" xfId="0" applyFill="1" applyBorder="1"/>
    <xf numFmtId="0" fontId="6" fillId="9" borderId="0" xfId="0" applyFont="1" applyFill="1" applyBorder="1"/>
    <xf numFmtId="0" fontId="6" fillId="4" borderId="5" xfId="0" applyFont="1" applyFill="1" applyBorder="1" applyAlignment="1" applyProtection="1">
      <alignment horizontal="center" vertical="center"/>
      <protection locked="0"/>
    </xf>
    <xf numFmtId="0" fontId="6" fillId="9" borderId="0" xfId="0" applyFont="1" applyFill="1" applyBorder="1" applyProtection="1"/>
    <xf numFmtId="0" fontId="0" fillId="9" borderId="0" xfId="0" applyFill="1" applyBorder="1" applyAlignment="1" applyProtection="1">
      <alignment horizontal="center" vertical="center"/>
    </xf>
    <xf numFmtId="0" fontId="6" fillId="9" borderId="0" xfId="0" applyFont="1" applyFill="1" applyBorder="1" applyAlignment="1" applyProtection="1">
      <alignment horizontal="center" vertical="center"/>
    </xf>
    <xf numFmtId="0" fontId="12" fillId="4" borderId="5" xfId="0" applyFont="1" applyFill="1" applyBorder="1" applyAlignment="1" applyProtection="1">
      <alignment horizontal="center" vertical="center"/>
      <protection locked="0"/>
    </xf>
    <xf numFmtId="0" fontId="11" fillId="4" borderId="5" xfId="0" applyFont="1" applyFill="1" applyBorder="1" applyAlignment="1" applyProtection="1">
      <alignment horizontal="center" vertical="center"/>
      <protection locked="0"/>
    </xf>
    <xf numFmtId="14" fontId="11" fillId="4" borderId="5" xfId="0" applyNumberFormat="1" applyFont="1" applyFill="1" applyBorder="1" applyAlignment="1" applyProtection="1">
      <alignment horizontal="center" vertical="center"/>
      <protection locked="0"/>
    </xf>
    <xf numFmtId="0" fontId="13" fillId="8" borderId="0" xfId="0" applyFont="1" applyFill="1"/>
    <xf numFmtId="0" fontId="0" fillId="9" borderId="14" xfId="0" applyFill="1" applyBorder="1"/>
    <xf numFmtId="0" fontId="5" fillId="9" borderId="0" xfId="0" applyFont="1" applyFill="1" applyBorder="1"/>
    <xf numFmtId="0" fontId="0" fillId="9" borderId="20" xfId="0" applyFill="1" applyBorder="1"/>
    <xf numFmtId="0" fontId="7" fillId="9" borderId="0" xfId="0" applyFont="1" applyFill="1" applyBorder="1" applyAlignment="1">
      <alignment horizontal="center" vertical="center"/>
    </xf>
    <xf numFmtId="0" fontId="10" fillId="9" borderId="0" xfId="0" applyFont="1" applyFill="1" applyBorder="1" applyAlignment="1">
      <alignment horizontal="center" vertical="center"/>
    </xf>
    <xf numFmtId="0" fontId="0" fillId="9" borderId="0" xfId="0" applyFill="1" applyBorder="1" applyProtection="1">
      <protection locked="0"/>
    </xf>
    <xf numFmtId="0" fontId="0" fillId="9" borderId="21" xfId="0" applyFill="1" applyBorder="1"/>
    <xf numFmtId="0" fontId="0" fillId="9" borderId="16" xfId="0" applyFill="1" applyBorder="1"/>
    <xf numFmtId="0" fontId="0" fillId="9" borderId="22" xfId="0" applyFill="1" applyBorder="1"/>
    <xf numFmtId="0" fontId="0" fillId="9" borderId="14" xfId="0" applyFont="1" applyFill="1" applyBorder="1"/>
    <xf numFmtId="0" fontId="0" fillId="9" borderId="20" xfId="0" applyFont="1" applyFill="1" applyBorder="1"/>
    <xf numFmtId="0" fontId="14" fillId="9" borderId="14" xfId="0" applyFont="1" applyFill="1" applyBorder="1"/>
    <xf numFmtId="0" fontId="14" fillId="9" borderId="20" xfId="0" applyFont="1" applyFill="1" applyBorder="1"/>
    <xf numFmtId="0" fontId="15" fillId="9" borderId="17" xfId="0" applyFont="1" applyFill="1" applyBorder="1"/>
    <xf numFmtId="0" fontId="15" fillId="9" borderId="19" xfId="0" applyFont="1" applyFill="1" applyBorder="1"/>
    <xf numFmtId="0" fontId="15" fillId="9" borderId="14" xfId="0" applyFont="1" applyFill="1" applyBorder="1"/>
    <xf numFmtId="0" fontId="15" fillId="9" borderId="0" xfId="0" applyFont="1" applyFill="1" applyBorder="1" applyAlignment="1">
      <alignment horizontal="center" vertical="center"/>
    </xf>
    <xf numFmtId="0" fontId="15" fillId="9" borderId="20" xfId="0" applyFont="1" applyFill="1" applyBorder="1"/>
    <xf numFmtId="0" fontId="16" fillId="9" borderId="0" xfId="0" applyFont="1" applyFill="1" applyBorder="1" applyAlignment="1">
      <alignment horizontal="center" vertical="center"/>
    </xf>
    <xf numFmtId="0" fontId="2" fillId="9" borderId="0" xfId="0" applyFont="1" applyFill="1" applyBorder="1" applyAlignment="1">
      <alignment vertical="center" wrapText="1"/>
    </xf>
    <xf numFmtId="0" fontId="8" fillId="2" borderId="0" xfId="0" applyFont="1" applyFill="1" applyBorder="1" applyAlignment="1">
      <alignment horizontal="center" vertical="center"/>
    </xf>
    <xf numFmtId="0" fontId="8" fillId="0" borderId="0" xfId="0" applyFont="1" applyAlignment="1">
      <alignment horizontal="center" vertical="center"/>
    </xf>
    <xf numFmtId="0" fontId="17" fillId="9" borderId="18" xfId="0" applyFont="1" applyFill="1" applyBorder="1" applyAlignment="1">
      <alignment horizontal="center"/>
    </xf>
    <xf numFmtId="0" fontId="17" fillId="9" borderId="0" xfId="0" applyFont="1" applyFill="1" applyBorder="1" applyAlignment="1">
      <alignment horizontal="center"/>
    </xf>
    <xf numFmtId="0" fontId="17" fillId="9" borderId="0" xfId="0" applyFont="1" applyFill="1" applyBorder="1" applyAlignment="1">
      <alignment horizontal="center" vertical="center"/>
    </xf>
    <xf numFmtId="0" fontId="0" fillId="0" borderId="0" xfId="0" applyFill="1" applyAlignment="1"/>
    <xf numFmtId="14" fontId="0" fillId="0" borderId="0" xfId="0" applyNumberFormat="1" applyFill="1" applyAlignment="1"/>
    <xf numFmtId="14" fontId="0" fillId="0" borderId="0" xfId="0" applyNumberFormat="1" applyFill="1" applyAlignment="1">
      <alignment horizontal="center"/>
    </xf>
    <xf numFmtId="14" fontId="0" fillId="0" borderId="0" xfId="0" applyNumberFormat="1" applyFill="1" applyAlignment="1">
      <alignment horizontal="right"/>
    </xf>
    <xf numFmtId="0" fontId="0" fillId="0" borderId="0" xfId="0" applyFill="1" applyAlignment="1">
      <alignment horizontal="left" vertical="top"/>
    </xf>
    <xf numFmtId="0" fontId="0" fillId="0" borderId="0" xfId="0" applyFill="1" applyAlignment="1">
      <alignment horizontal="right"/>
    </xf>
    <xf numFmtId="0" fontId="18" fillId="0" borderId="0" xfId="0" applyFont="1" applyFill="1" applyAlignment="1"/>
    <xf numFmtId="0" fontId="18" fillId="0" borderId="0" xfId="0" applyFont="1" applyFill="1" applyAlignment="1">
      <alignment horizontal="center"/>
    </xf>
    <xf numFmtId="0" fontId="18" fillId="0" borderId="0" xfId="0" applyFont="1" applyFill="1" applyAlignment="1">
      <alignment horizontal="left" vertical="center"/>
    </xf>
    <xf numFmtId="0" fontId="18" fillId="0" borderId="0" xfId="0" applyFont="1" applyFill="1" applyAlignment="1">
      <alignment horizontal="right"/>
    </xf>
    <xf numFmtId="0" fontId="19" fillId="0" borderId="0" xfId="0" applyFont="1" applyFill="1" applyAlignment="1"/>
    <xf numFmtId="0" fontId="19" fillId="0" borderId="0" xfId="0" applyFont="1" applyFill="1" applyAlignment="1">
      <alignment horizontal="center" vertical="center"/>
    </xf>
  </cellXfs>
  <cellStyles count="1">
    <cellStyle name="Normal" xfId="0" builtinId="0"/>
  </cellStyles>
  <dxfs count="29">
    <dxf>
      <font>
        <b/>
        <i val="0"/>
        <strike val="0"/>
        <condense val="0"/>
        <extend val="0"/>
        <outline val="0"/>
        <shadow val="0"/>
        <u val="none"/>
        <vertAlign val="baseline"/>
        <sz val="12"/>
        <color theme="0"/>
        <name val="Calibri"/>
        <scheme val="minor"/>
      </font>
      <fill>
        <patternFill patternType="none">
          <fgColor indexed="64"/>
          <bgColor auto="1"/>
        </patternFill>
      </fill>
      <alignment textRotation="0" wrapText="0" indent="0" justifyLastLine="0" shrinkToFit="0" readingOrder="0"/>
    </dxf>
    <dxf>
      <fill>
        <patternFill patternType="none">
          <fgColor indexed="64"/>
          <bgColor auto="1"/>
        </patternFill>
      </fill>
      <alignment textRotation="0" wrapText="0" indent="0" justifyLastLine="0" shrinkToFit="0" readingOrder="0"/>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ill>
        <patternFill patternType="none">
          <fgColor indexed="64"/>
          <bgColor auto="1"/>
        </patternFill>
      </fill>
      <alignment textRotation="0" wrapText="0" indent="0" justifyLastLine="0" shrinkToFit="0" readingOrder="0"/>
    </dxf>
    <dxf>
      <fill>
        <patternFill patternType="none">
          <fgColor indexed="64"/>
          <bgColor auto="1"/>
        </patternFill>
      </fill>
      <alignment horizontal="right" vertical="bottom" textRotation="0" wrapText="0" indent="0" justifyLastLine="0" shrinkToFit="0" readingOrder="0"/>
    </dxf>
    <dxf>
      <fill>
        <patternFill patternType="none">
          <fgColor indexed="64"/>
          <bgColor auto="1"/>
        </patternFill>
      </fill>
      <alignment horizontal="right" vertical="bottom" textRotation="0" wrapText="0" indent="0" justifyLastLine="0" shrinkToFit="0" readingOrder="0"/>
    </dxf>
    <dxf>
      <fill>
        <patternFill patternType="none">
          <fgColor indexed="64"/>
          <bgColor auto="1"/>
        </patternFill>
      </fill>
      <alignment textRotation="0" wrapText="0" indent="0" justifyLastLine="0" shrinkToFit="0" readingOrder="0"/>
    </dxf>
    <dxf>
      <fill>
        <patternFill patternType="none">
          <fgColor indexed="64"/>
          <bgColor auto="1"/>
        </patternFill>
      </fill>
      <alignment textRotation="0" wrapText="0" indent="0" justifyLastLine="0" shrinkToFit="0" readingOrder="0"/>
    </dxf>
    <dxf>
      <fill>
        <patternFill patternType="none">
          <fgColor indexed="64"/>
          <bgColor auto="1"/>
        </patternFill>
      </fill>
      <alignment textRotation="0" wrapText="0" indent="0" justifyLastLine="0" shrinkToFit="0" readingOrder="0"/>
    </dxf>
    <dxf>
      <fill>
        <patternFill patternType="none">
          <fgColor indexed="64"/>
          <bgColor auto="1"/>
        </patternFill>
      </fill>
      <alignment horizontal="left" vertical="center" textRotation="0" wrapText="0" indent="0" justifyLastLine="0" shrinkToFit="0" readingOrder="0"/>
    </dxf>
    <dxf>
      <fill>
        <patternFill patternType="none">
          <fgColor indexed="64"/>
          <bgColor auto="1"/>
        </patternFill>
      </fill>
      <alignment horizontal="left" vertical="center" textRotation="0" wrapText="0" indent="0" justifyLastLine="0" shrinkToFit="0" readingOrder="0"/>
    </dxf>
    <dxf>
      <numFmt numFmtId="19" formatCode="dd/mm/yyyy"/>
      <fill>
        <patternFill patternType="none">
          <fgColor indexed="64"/>
          <bgColor auto="1"/>
        </patternFill>
      </fill>
      <alignment horizontal="center" vertical="bottom" textRotation="0" wrapText="0" indent="0" justifyLastLine="0" shrinkToFit="0" readingOrder="0"/>
    </dxf>
    <dxf>
      <fill>
        <patternFill patternType="none">
          <fgColor indexed="64"/>
          <bgColor auto="1"/>
        </patternFill>
      </fill>
      <alignment horizontal="center" vertical="bottom" textRotation="0" wrapText="0" indent="0" justifyLastLine="0" shrinkToFit="0" readingOrder="0"/>
    </dxf>
    <dxf>
      <fill>
        <patternFill patternType="none">
          <fgColor indexed="64"/>
          <bgColor auto="1"/>
        </patternFill>
      </fill>
      <alignment horizontal="center" vertical="bottom" textRotation="0" wrapText="0" indent="0" justifyLastLine="0" shrinkToFit="0" readingOrder="0"/>
    </dxf>
    <dxf>
      <fill>
        <patternFill patternType="none">
          <fgColor indexed="64"/>
          <bgColor auto="1"/>
        </patternFill>
      </fill>
      <alignment textRotation="0" wrapText="0" indent="0" justifyLastLine="0" shrinkToFit="0" readingOrder="0"/>
    </dxf>
    <dxf>
      <fill>
        <patternFill patternType="none">
          <fgColor indexed="64"/>
          <bgColor auto="1"/>
        </patternFill>
      </fill>
      <alignment textRotation="0" wrapText="0" indent="0" justifyLastLine="0" shrinkToFit="0" readingOrder="0"/>
    </dxf>
    <dxf>
      <fill>
        <patternFill patternType="none">
          <fgColor indexed="64"/>
          <bgColor auto="1"/>
        </patternFill>
      </fill>
      <alignment textRotation="0" wrapText="0" indent="0" justifyLastLine="0" shrinkToFit="0" readingOrder="0"/>
    </dxf>
    <dxf>
      <fill>
        <patternFill patternType="none">
          <fgColor indexed="64"/>
          <bgColor auto="1"/>
        </patternFill>
      </fill>
      <alignment textRotation="0" wrapText="0" indent="0" justifyLastLine="0" shrinkToFit="0" readingOrder="0"/>
    </dxf>
    <dxf>
      <fill>
        <patternFill patternType="none">
          <fgColor indexed="64"/>
          <bgColor auto="1"/>
        </patternFill>
      </fill>
      <alignment textRotation="0" wrapText="0" indent="0" justifyLastLine="0" shrinkToFit="0" readingOrder="0"/>
    </dxf>
    <dxf>
      <fill>
        <patternFill patternType="none">
          <fgColor indexed="64"/>
          <bgColor auto="1"/>
        </patternFill>
      </fill>
      <alignment textRotation="0" wrapText="0" indent="0" justifyLastLine="0" shrinkToFit="0" readingOrder="0"/>
    </dxf>
    <dxf>
      <fill>
        <patternFill patternType="none">
          <fgColor indexed="64"/>
          <bgColor auto="1"/>
        </patternFill>
      </fill>
      <alignment textRotation="0" wrapText="0" indent="0" justifyLastLine="0" shrinkToFit="0" readingOrder="0"/>
    </dxf>
    <dxf>
      <fill>
        <patternFill patternType="none">
          <fgColor indexed="64"/>
          <bgColor auto="1"/>
        </patternFill>
      </fill>
      <alignment textRotation="0" wrapText="0" indent="0" justifyLastLine="0" shrinkToFit="0" readingOrder="0"/>
    </dxf>
    <dxf>
      <fill>
        <patternFill patternType="none">
          <fgColor indexed="64"/>
          <bgColor auto="1"/>
        </patternFill>
      </fill>
      <alignment textRotation="0" wrapText="0" indent="0" justifyLastLine="0" shrinkToFit="0" readingOrder="0"/>
    </dxf>
    <dxf>
      <fill>
        <patternFill patternType="none">
          <fgColor indexed="64"/>
          <bgColor auto="1"/>
        </patternFill>
      </fill>
      <alignment textRotation="0" wrapText="0" indent="0" justifyLastLine="0" shrinkToFit="0" readingOrder="0"/>
    </dxf>
    <dxf>
      <fill>
        <patternFill patternType="none">
          <fgColor indexed="64"/>
          <bgColor auto="1"/>
        </patternFill>
      </fill>
      <alignment textRotation="0" wrapText="0" indent="0" justifyLastLine="0" shrinkToFit="0" readingOrder="0"/>
    </dxf>
    <dxf>
      <fill>
        <patternFill patternType="none">
          <fgColor indexed="64"/>
          <bgColor auto="1"/>
        </patternFill>
      </fill>
      <alignment textRotation="0" wrapText="0" indent="0" justifyLastLine="0" shrinkToFit="0" readingOrder="0"/>
    </dxf>
    <dxf>
      <fill>
        <patternFill patternType="none">
          <fgColor indexed="64"/>
          <bgColor auto="1"/>
        </patternFill>
      </fill>
      <alignment textRotation="0" wrapText="0" indent="0" justifyLastLine="0" shrinkToFit="0" readingOrder="0"/>
    </dxf>
  </dxfs>
  <tableStyles count="0" defaultTableStyle="TableStyleMedium2" defaultPivotStyle="PivotStyleLight16"/>
  <colors>
    <mruColors>
      <color rgb="FFE97255"/>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 Id="rId9" Type="http://schemas.microsoft.com/office/2006/relationships/vbaProject" Target="vbaProject.bin"/></Relationships>
</file>

<file path=xl/drawings/_rels/drawing1.xml.rels><?xml version="1.0" encoding="UTF-8" standalone="yes"?>
<Relationships xmlns="http://schemas.openxmlformats.org/package/2006/relationships"><Relationship Id="rId1" Type="http://schemas.openxmlformats.org/officeDocument/2006/relationships/image" Target="../media/image1.jpg"/></Relationships>
</file>

<file path=xl/drawings/_rels/drawing2.xml.rels><?xml version="1.0" encoding="UTF-8" standalone="yes"?>
<Relationships xmlns="http://schemas.openxmlformats.org/package/2006/relationships"><Relationship Id="rId2" Type="http://schemas.openxmlformats.org/officeDocument/2006/relationships/image" Target="../media/image3.png"/><Relationship Id="rId1" Type="http://schemas.openxmlformats.org/officeDocument/2006/relationships/image" Target="../media/image2.jpeg"/></Relationships>
</file>

<file path=xl/drawings/_rels/drawing3.xml.rels><?xml version="1.0" encoding="UTF-8" standalone="yes"?>
<Relationships xmlns="http://schemas.openxmlformats.org/package/2006/relationships"><Relationship Id="rId1" Type="http://schemas.openxmlformats.org/officeDocument/2006/relationships/image" Target="../media/image3.png"/></Relationships>
</file>

<file path=xl/drawings/drawing1.xml><?xml version="1.0" encoding="utf-8"?>
<xdr:wsDr xmlns:xdr="http://schemas.openxmlformats.org/drawingml/2006/spreadsheetDrawing" xmlns:a="http://schemas.openxmlformats.org/drawingml/2006/main">
  <xdr:twoCellAnchor editAs="oneCell">
    <xdr:from>
      <xdr:col>8</xdr:col>
      <xdr:colOff>520700</xdr:colOff>
      <xdr:row>11</xdr:row>
      <xdr:rowOff>50800</xdr:rowOff>
    </xdr:from>
    <xdr:to>
      <xdr:col>15</xdr:col>
      <xdr:colOff>571500</xdr:colOff>
      <xdr:row>39</xdr:row>
      <xdr:rowOff>190500</xdr:rowOff>
    </xdr:to>
    <xdr:pic>
      <xdr:nvPicPr>
        <xdr:cNvPr id="11" name="Image 10">
          <a:extLst>
            <a:ext uri="{FF2B5EF4-FFF2-40B4-BE49-F238E27FC236}">
              <a16:creationId xmlns="" xmlns:a16="http://schemas.microsoft.com/office/drawing/2014/main" id="{00000000-0008-0000-0300-00000B000000}"/>
            </a:ext>
          </a:extLst>
        </xdr:cNvPr>
        <xdr:cNvPicPr>
          <a:picLocks noChangeAspect="1"/>
        </xdr:cNvPicPr>
      </xdr:nvPicPr>
      <xdr:blipFill>
        <a:blip xmlns:r="http://schemas.openxmlformats.org/officeDocument/2006/relationships" r:embed="rId1">
          <a:extLst>
            <a:ext uri="{28A0092B-C50C-407E-A947-70E740481C1C}">
              <a14:useLocalDpi xmlns:a14="http://schemas.microsoft.com/office/drawing/2010/main" val="0"/>
            </a:ext>
          </a:extLst>
        </a:blip>
        <a:stretch>
          <a:fillRect/>
        </a:stretch>
      </xdr:blipFill>
      <xdr:spPr>
        <a:xfrm>
          <a:off x="7124700" y="2286000"/>
          <a:ext cx="5829300" cy="5829300"/>
        </a:xfrm>
        <a:prstGeom prst="rect">
          <a:avLst/>
        </a:prstGeom>
      </xdr:spPr>
    </xdr:pic>
    <xdr:clientData/>
  </xdr:twoCellAnchor>
  <xdr:twoCellAnchor>
    <xdr:from>
      <xdr:col>7</xdr:col>
      <xdr:colOff>685800</xdr:colOff>
      <xdr:row>7</xdr:row>
      <xdr:rowOff>76200</xdr:rowOff>
    </xdr:from>
    <xdr:to>
      <xdr:col>16</xdr:col>
      <xdr:colOff>139700</xdr:colOff>
      <xdr:row>41</xdr:row>
      <xdr:rowOff>50800</xdr:rowOff>
    </xdr:to>
    <xdr:sp macro="" textlink="">
      <xdr:nvSpPr>
        <xdr:cNvPr id="5" name="Ellipse 4">
          <a:extLst>
            <a:ext uri="{FF2B5EF4-FFF2-40B4-BE49-F238E27FC236}">
              <a16:creationId xmlns="" xmlns:a16="http://schemas.microsoft.com/office/drawing/2014/main" id="{00000000-0008-0000-0300-000005000000}"/>
            </a:ext>
          </a:extLst>
        </xdr:cNvPr>
        <xdr:cNvSpPr/>
      </xdr:nvSpPr>
      <xdr:spPr>
        <a:xfrm>
          <a:off x="6464300" y="1498600"/>
          <a:ext cx="6883400" cy="6883400"/>
        </a:xfrm>
        <a:prstGeom prst="ellipse">
          <a:avLst/>
        </a:prstGeom>
        <a:noFill/>
        <a:ln w="76200">
          <a:solidFill>
            <a:srgbClr val="FFFF00"/>
          </a:solidFill>
        </a:ln>
        <a:effectLst>
          <a:outerShdw blurRad="482600" dir="3360000" sx="98000" sy="98000" algn="ctr" rotWithShape="0">
            <a:srgbClr val="000000"/>
          </a:outerShdw>
          <a:softEdge rad="0"/>
        </a:effectLst>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10</xdr:col>
      <xdr:colOff>0</xdr:colOff>
      <xdr:row>5</xdr:row>
      <xdr:rowOff>127000</xdr:rowOff>
    </xdr:from>
    <xdr:to>
      <xdr:col>13</xdr:col>
      <xdr:colOff>495300</xdr:colOff>
      <xdr:row>10</xdr:row>
      <xdr:rowOff>25400</xdr:rowOff>
    </xdr:to>
    <xdr:sp macro="[0]!Feuil7.fiche_individuelle" textlink="">
      <xdr:nvSpPr>
        <xdr:cNvPr id="6" name="Rectangle : coins arrondis 5">
          <a:extLst>
            <a:ext uri="{FF2B5EF4-FFF2-40B4-BE49-F238E27FC236}">
              <a16:creationId xmlns="" xmlns:a16="http://schemas.microsoft.com/office/drawing/2014/main" id="{00000000-0008-0000-0300-000006000000}"/>
            </a:ext>
          </a:extLst>
        </xdr:cNvPr>
        <xdr:cNvSpPr/>
      </xdr:nvSpPr>
      <xdr:spPr>
        <a:xfrm>
          <a:off x="8255000" y="1143000"/>
          <a:ext cx="2971800" cy="914400"/>
        </a:xfrm>
        <a:prstGeom prst="roundRect">
          <a:avLst/>
        </a:prstGeom>
        <a:solidFill>
          <a:schemeClr val="tx1">
            <a:lumMod val="50000"/>
            <a:lumOff val="50000"/>
          </a:schemeClr>
        </a:solidFill>
        <a:ln w="12700">
          <a:solidFill>
            <a:schemeClr val="tx1"/>
          </a:solidFill>
        </a:ln>
        <a:effectLst>
          <a:outerShdw blurRad="355600" dist="50800" dir="21540000" algn="ctr" rotWithShape="0">
            <a:schemeClr val="tx1"/>
          </a:outerShdw>
        </a:effectLst>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2800"/>
            <a:t>Fiche</a:t>
          </a:r>
          <a:r>
            <a:rPr lang="fr-FR" sz="2800" baseline="0"/>
            <a:t> Individuelle</a:t>
          </a:r>
          <a:endParaRPr lang="fr-FR" sz="2800"/>
        </a:p>
      </xdr:txBody>
    </xdr:sp>
    <xdr:clientData/>
  </xdr:twoCellAnchor>
  <xdr:twoCellAnchor>
    <xdr:from>
      <xdr:col>5</xdr:col>
      <xdr:colOff>736600</xdr:colOff>
      <xdr:row>13</xdr:row>
      <xdr:rowOff>165100</xdr:rowOff>
    </xdr:from>
    <xdr:to>
      <xdr:col>9</xdr:col>
      <xdr:colOff>304800</xdr:colOff>
      <xdr:row>18</xdr:row>
      <xdr:rowOff>177800</xdr:rowOff>
    </xdr:to>
    <xdr:sp macro="[0]!Feuil7.ajout" textlink="">
      <xdr:nvSpPr>
        <xdr:cNvPr id="13" name="Rectangle : coins arrondis 12">
          <a:extLst>
            <a:ext uri="{FF2B5EF4-FFF2-40B4-BE49-F238E27FC236}">
              <a16:creationId xmlns="" xmlns:a16="http://schemas.microsoft.com/office/drawing/2014/main" id="{00000000-0008-0000-0300-00000D000000}"/>
            </a:ext>
          </a:extLst>
        </xdr:cNvPr>
        <xdr:cNvSpPr/>
      </xdr:nvSpPr>
      <xdr:spPr>
        <a:xfrm>
          <a:off x="4864100" y="2806700"/>
          <a:ext cx="2870200" cy="1028700"/>
        </a:xfrm>
        <a:prstGeom prst="roundRect">
          <a:avLst/>
        </a:prstGeom>
        <a:solidFill>
          <a:schemeClr val="tx1">
            <a:lumMod val="50000"/>
            <a:lumOff val="50000"/>
          </a:schemeClr>
        </a:solidFill>
        <a:ln w="12700">
          <a:solidFill>
            <a:schemeClr val="tx1"/>
          </a:solidFill>
        </a:ln>
        <a:effectLst>
          <a:outerShdw blurRad="355600" dist="50800" dir="21540000" algn="ctr" rotWithShape="0">
            <a:schemeClr val="tx1"/>
          </a:outerShdw>
        </a:effectLst>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2800"/>
            <a:t>Ajout</a:t>
          </a:r>
          <a:r>
            <a:rPr lang="fr-FR" sz="2800" baseline="0"/>
            <a:t> d'un Sac</a:t>
          </a:r>
          <a:endParaRPr lang="fr-FR" sz="2800"/>
        </a:p>
      </xdr:txBody>
    </xdr:sp>
    <xdr:clientData/>
  </xdr:twoCellAnchor>
  <xdr:twoCellAnchor>
    <xdr:from>
      <xdr:col>14</xdr:col>
      <xdr:colOff>546100</xdr:colOff>
      <xdr:row>14</xdr:row>
      <xdr:rowOff>12700</xdr:rowOff>
    </xdr:from>
    <xdr:to>
      <xdr:col>18</xdr:col>
      <xdr:colOff>457200</xdr:colOff>
      <xdr:row>18</xdr:row>
      <xdr:rowOff>152400</xdr:rowOff>
    </xdr:to>
    <xdr:sp macro="[0]!Feuil7.date_validite" textlink="">
      <xdr:nvSpPr>
        <xdr:cNvPr id="14" name="Rectangle : coins arrondis 13">
          <a:extLst>
            <a:ext uri="{FF2B5EF4-FFF2-40B4-BE49-F238E27FC236}">
              <a16:creationId xmlns="" xmlns:a16="http://schemas.microsoft.com/office/drawing/2014/main" id="{00000000-0008-0000-0300-00000E000000}"/>
            </a:ext>
          </a:extLst>
        </xdr:cNvPr>
        <xdr:cNvSpPr/>
      </xdr:nvSpPr>
      <xdr:spPr>
        <a:xfrm>
          <a:off x="12103100" y="2857500"/>
          <a:ext cx="3213100" cy="952500"/>
        </a:xfrm>
        <a:prstGeom prst="roundRect">
          <a:avLst/>
        </a:prstGeom>
        <a:solidFill>
          <a:schemeClr val="tx1">
            <a:lumMod val="50000"/>
            <a:lumOff val="50000"/>
          </a:schemeClr>
        </a:solidFill>
        <a:ln w="12700">
          <a:solidFill>
            <a:schemeClr val="tx1"/>
          </a:solidFill>
        </a:ln>
        <a:effectLst>
          <a:outerShdw blurRad="355600" dist="50800" dir="21540000" algn="ctr" rotWithShape="0">
            <a:schemeClr val="tx1"/>
          </a:outerShdw>
        </a:effectLst>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2800" baseline="0"/>
            <a:t>Dates de Validité</a:t>
          </a:r>
        </a:p>
      </xdr:txBody>
    </xdr:sp>
    <xdr:clientData/>
  </xdr:twoCellAnchor>
  <xdr:twoCellAnchor>
    <xdr:from>
      <xdr:col>6</xdr:col>
      <xdr:colOff>38100</xdr:colOff>
      <xdr:row>33</xdr:row>
      <xdr:rowOff>50800</xdr:rowOff>
    </xdr:from>
    <xdr:to>
      <xdr:col>10</xdr:col>
      <xdr:colOff>127000</xdr:colOff>
      <xdr:row>37</xdr:row>
      <xdr:rowOff>190500</xdr:rowOff>
    </xdr:to>
    <xdr:sp macro="" textlink="">
      <xdr:nvSpPr>
        <xdr:cNvPr id="15" name="Rectangle : coins arrondis 14">
          <a:extLst>
            <a:ext uri="{FF2B5EF4-FFF2-40B4-BE49-F238E27FC236}">
              <a16:creationId xmlns="" xmlns:a16="http://schemas.microsoft.com/office/drawing/2014/main" id="{00000000-0008-0000-0300-00000F000000}"/>
            </a:ext>
          </a:extLst>
        </xdr:cNvPr>
        <xdr:cNvSpPr/>
      </xdr:nvSpPr>
      <xdr:spPr>
        <a:xfrm>
          <a:off x="4991100" y="6756400"/>
          <a:ext cx="3390900" cy="952500"/>
        </a:xfrm>
        <a:prstGeom prst="roundRect">
          <a:avLst/>
        </a:prstGeom>
        <a:solidFill>
          <a:schemeClr val="tx1">
            <a:lumMod val="50000"/>
            <a:lumOff val="50000"/>
          </a:schemeClr>
        </a:solidFill>
        <a:ln w="12700">
          <a:solidFill>
            <a:schemeClr val="tx1"/>
          </a:solidFill>
        </a:ln>
        <a:effectLst>
          <a:outerShdw blurRad="355600" dist="50800" dir="21540000" algn="ctr" rotWithShape="0">
            <a:schemeClr val="tx1"/>
          </a:outerShdw>
        </a:effectLst>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2800"/>
            <a:t>Suppression</a:t>
          </a:r>
          <a:r>
            <a:rPr lang="fr-FR" sz="2800" baseline="0"/>
            <a:t> d'un Sac</a:t>
          </a:r>
          <a:endParaRPr lang="fr-FR" sz="2800"/>
        </a:p>
      </xdr:txBody>
    </xdr:sp>
    <xdr:clientData/>
  </xdr:twoCellAnchor>
  <xdr:twoCellAnchor>
    <xdr:from>
      <xdr:col>13</xdr:col>
      <xdr:colOff>266700</xdr:colOff>
      <xdr:row>33</xdr:row>
      <xdr:rowOff>190500</xdr:rowOff>
    </xdr:from>
    <xdr:to>
      <xdr:col>17</xdr:col>
      <xdr:colOff>406400</xdr:colOff>
      <xdr:row>38</xdr:row>
      <xdr:rowOff>101600</xdr:rowOff>
    </xdr:to>
    <xdr:sp macro="[0]!Feuil7.modification_sac" textlink="">
      <xdr:nvSpPr>
        <xdr:cNvPr id="16" name="Rectangle : coins arrondis 15">
          <a:extLst>
            <a:ext uri="{FF2B5EF4-FFF2-40B4-BE49-F238E27FC236}">
              <a16:creationId xmlns="" xmlns:a16="http://schemas.microsoft.com/office/drawing/2014/main" id="{00000000-0008-0000-0300-000010000000}"/>
            </a:ext>
          </a:extLst>
        </xdr:cNvPr>
        <xdr:cNvSpPr/>
      </xdr:nvSpPr>
      <xdr:spPr>
        <a:xfrm>
          <a:off x="10998200" y="6896100"/>
          <a:ext cx="3441700" cy="927100"/>
        </a:xfrm>
        <a:prstGeom prst="roundRect">
          <a:avLst/>
        </a:prstGeom>
        <a:solidFill>
          <a:schemeClr val="tx1">
            <a:lumMod val="50000"/>
            <a:lumOff val="50000"/>
          </a:schemeClr>
        </a:solidFill>
        <a:ln w="12700">
          <a:solidFill>
            <a:schemeClr val="tx1"/>
          </a:solidFill>
        </a:ln>
        <a:effectLst>
          <a:outerShdw blurRad="355600" dist="50800" dir="21540000" algn="ctr" rotWithShape="0">
            <a:schemeClr val="tx1"/>
          </a:outerShdw>
        </a:effectLst>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2800"/>
            <a:t>Modification d'un Sac</a:t>
          </a:r>
        </a:p>
      </xdr:txBody>
    </xdr:sp>
    <xdr:clientData/>
  </xdr:twoCellAnchor>
</xdr:wsDr>
</file>

<file path=xl/drawings/drawing2.xml><?xml version="1.0" encoding="utf-8"?>
<xdr:wsDr xmlns:xdr="http://schemas.openxmlformats.org/drawingml/2006/spreadsheetDrawing" xmlns:a="http://schemas.openxmlformats.org/drawingml/2006/main">
  <xdr:twoCellAnchor editAs="oneCell">
    <xdr:from>
      <xdr:col>8</xdr:col>
      <xdr:colOff>749300</xdr:colOff>
      <xdr:row>1</xdr:row>
      <xdr:rowOff>215900</xdr:rowOff>
    </xdr:from>
    <xdr:to>
      <xdr:col>8</xdr:col>
      <xdr:colOff>4813300</xdr:colOff>
      <xdr:row>9</xdr:row>
      <xdr:rowOff>101600</xdr:rowOff>
    </xdr:to>
    <xdr:pic>
      <xdr:nvPicPr>
        <xdr:cNvPr id="4" name="Image 3" hidden="1">
          <a:extLst>
            <a:ext uri="{FF2B5EF4-FFF2-40B4-BE49-F238E27FC236}">
              <a16:creationId xmlns="" xmlns:a16="http://schemas.microsoft.com/office/drawing/2014/main" id="{00000000-0008-0000-0000-000004000000}"/>
            </a:ext>
          </a:extLst>
        </xdr:cNvPr>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11036300" y="2146300"/>
          <a:ext cx="4064000" cy="3048000"/>
        </a:xfrm>
        <a:prstGeom prst="rect">
          <a:avLst/>
        </a:prstGeom>
      </xdr:spPr>
    </xdr:pic>
    <xdr:clientData/>
  </xdr:twoCellAnchor>
  <xdr:oneCellAnchor>
    <xdr:from>
      <xdr:col>3</xdr:col>
      <xdr:colOff>828307</xdr:colOff>
      <xdr:row>0</xdr:row>
      <xdr:rowOff>388435</xdr:rowOff>
    </xdr:from>
    <xdr:ext cx="9293594" cy="1219436"/>
    <xdr:sp macro="" textlink="">
      <xdr:nvSpPr>
        <xdr:cNvPr id="5" name="Rectangle 4">
          <a:extLst>
            <a:ext uri="{FF2B5EF4-FFF2-40B4-BE49-F238E27FC236}">
              <a16:creationId xmlns="" xmlns:a16="http://schemas.microsoft.com/office/drawing/2014/main" id="{00000000-0008-0000-0000-000005000000}"/>
            </a:ext>
          </a:extLst>
        </xdr:cNvPr>
        <xdr:cNvSpPr/>
      </xdr:nvSpPr>
      <xdr:spPr>
        <a:xfrm>
          <a:off x="4143007" y="388435"/>
          <a:ext cx="9293594" cy="1219436"/>
        </a:xfrm>
        <a:prstGeom prst="rect">
          <a:avLst/>
        </a:prstGeom>
        <a:noFill/>
      </xdr:spPr>
      <xdr:txBody>
        <a:bodyPr wrap="square" lIns="91440" tIns="45720" rIns="91440" bIns="45720">
          <a:spAutoFit/>
        </a:bodyPr>
        <a:lstStyle/>
        <a:p>
          <a:pPr algn="ctr"/>
          <a:r>
            <a:rPr lang="fr-FR" sz="7200" b="1" cap="none" spc="0">
              <a:ln w="38100">
                <a:solidFill>
                  <a:schemeClr val="tx1"/>
                </a:solidFill>
                <a:prstDash val="solid"/>
              </a:ln>
              <a:solidFill>
                <a:srgbClr val="FFFF00"/>
              </a:solidFill>
              <a:effectLst>
                <a:outerShdw dist="38100" dir="2700000" algn="tl" rotWithShape="0">
                  <a:schemeClr val="tx1"/>
                </a:outerShdw>
              </a:effectLst>
            </a:rPr>
            <a:t>Fiche  Individuelle</a:t>
          </a:r>
        </a:p>
      </xdr:txBody>
    </xdr:sp>
    <xdr:clientData/>
  </xdr:oneCellAnchor>
  <xdr:twoCellAnchor editAs="oneCell">
    <xdr:from>
      <xdr:col>1</xdr:col>
      <xdr:colOff>127000</xdr:colOff>
      <xdr:row>0</xdr:row>
      <xdr:rowOff>508000</xdr:rowOff>
    </xdr:from>
    <xdr:to>
      <xdr:col>2</xdr:col>
      <xdr:colOff>1533072</xdr:colOff>
      <xdr:row>0</xdr:row>
      <xdr:rowOff>1549400</xdr:rowOff>
    </xdr:to>
    <xdr:pic>
      <xdr:nvPicPr>
        <xdr:cNvPr id="9" name="Image 8">
          <a:extLst>
            <a:ext uri="{FF2B5EF4-FFF2-40B4-BE49-F238E27FC236}">
              <a16:creationId xmlns="" xmlns:a16="http://schemas.microsoft.com/office/drawing/2014/main" id="{00000000-0008-0000-0000-000009000000}"/>
            </a:ext>
          </a:extLst>
        </xdr:cNvPr>
        <xdr:cNvPicPr>
          <a:picLocks noChangeAspect="1"/>
        </xdr:cNvPicPr>
      </xdr:nvPicPr>
      <xdr:blipFill>
        <a:blip xmlns:r="http://schemas.openxmlformats.org/officeDocument/2006/relationships" r:embed="rId2">
          <a:extLst>
            <a:ext uri="{28A0092B-C50C-407E-A947-70E740481C1C}">
              <a14:useLocalDpi xmlns:a14="http://schemas.microsoft.com/office/drawing/2010/main" val="0"/>
            </a:ext>
          </a:extLst>
        </a:blip>
        <a:stretch>
          <a:fillRect/>
        </a:stretch>
      </xdr:blipFill>
      <xdr:spPr>
        <a:xfrm>
          <a:off x="952500" y="508000"/>
          <a:ext cx="2231572" cy="1041400"/>
        </a:xfrm>
        <a:prstGeom prst="rect">
          <a:avLst/>
        </a:prstGeom>
      </xdr:spPr>
    </xdr:pic>
    <xdr:clientData/>
  </xdr:twoCellAnchor>
  <xdr:twoCellAnchor>
    <xdr:from>
      <xdr:col>8</xdr:col>
      <xdr:colOff>4102100</xdr:colOff>
      <xdr:row>0</xdr:row>
      <xdr:rowOff>304800</xdr:rowOff>
    </xdr:from>
    <xdr:to>
      <xdr:col>8</xdr:col>
      <xdr:colOff>5905500</xdr:colOff>
      <xdr:row>0</xdr:row>
      <xdr:rowOff>1246632</xdr:rowOff>
    </xdr:to>
    <xdr:sp macro="[0]!Feuil1.retour_menu" textlink="">
      <xdr:nvSpPr>
        <xdr:cNvPr id="2" name="Flèche courbée vers la droite 1">
          <a:extLst>
            <a:ext uri="{FF2B5EF4-FFF2-40B4-BE49-F238E27FC236}">
              <a16:creationId xmlns="" xmlns:a16="http://schemas.microsoft.com/office/drawing/2014/main" id="{00000000-0008-0000-0000-000002000000}"/>
            </a:ext>
          </a:extLst>
        </xdr:cNvPr>
        <xdr:cNvSpPr/>
      </xdr:nvSpPr>
      <xdr:spPr>
        <a:xfrm>
          <a:off x="14389100" y="304800"/>
          <a:ext cx="1803400" cy="941832"/>
        </a:xfrm>
        <a:prstGeom prst="curvedRightArrow">
          <a:avLst/>
        </a:prstGeom>
        <a:solidFill>
          <a:srgbClr val="FFFF00">
            <a:alpha val="67000"/>
          </a:srgbClr>
        </a:solidFill>
        <a:ln w="12700">
          <a:solidFill>
            <a:schemeClr val="tx1"/>
          </a:solidFill>
        </a:ln>
        <a:effectLst>
          <a:outerShdw blurRad="50800" dist="38100" dir="2700000" algn="tl" rotWithShape="0">
            <a:prstClr val="black">
              <a:alpha val="40000"/>
            </a:prstClr>
          </a:outerShdw>
        </a:effectLst>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solidFill>
              <a:schemeClr val="tx1"/>
            </a:solidFill>
          </a:endParaRPr>
        </a:p>
      </xdr:txBody>
    </xdr:sp>
    <xdr:clientData/>
  </xdr:twoCellAnchor>
  <xdr:oneCellAnchor>
    <xdr:from>
      <xdr:col>8</xdr:col>
      <xdr:colOff>3266707</xdr:colOff>
      <xdr:row>0</xdr:row>
      <xdr:rowOff>1328235</xdr:rowOff>
    </xdr:from>
    <xdr:ext cx="3527793" cy="593304"/>
    <xdr:sp macro="[0]!Feuil1.retour_menu" textlink="">
      <xdr:nvSpPr>
        <xdr:cNvPr id="6" name="Rectangle 5">
          <a:extLst>
            <a:ext uri="{FF2B5EF4-FFF2-40B4-BE49-F238E27FC236}">
              <a16:creationId xmlns="" xmlns:a16="http://schemas.microsoft.com/office/drawing/2014/main" id="{00000000-0008-0000-0000-000006000000}"/>
            </a:ext>
          </a:extLst>
        </xdr:cNvPr>
        <xdr:cNvSpPr/>
      </xdr:nvSpPr>
      <xdr:spPr>
        <a:xfrm>
          <a:off x="13553707" y="1328235"/>
          <a:ext cx="3527793" cy="593304"/>
        </a:xfrm>
        <a:prstGeom prst="rect">
          <a:avLst/>
        </a:prstGeom>
        <a:noFill/>
      </xdr:spPr>
      <xdr:txBody>
        <a:bodyPr wrap="square" lIns="91440" tIns="45720" rIns="91440" bIns="45720">
          <a:spAutoFit/>
        </a:bodyPr>
        <a:lstStyle/>
        <a:p>
          <a:pPr algn="ctr"/>
          <a:r>
            <a:rPr lang="fr-FR" sz="3200" b="1" cap="none" spc="0">
              <a:ln w="12700">
                <a:solidFill>
                  <a:schemeClr val="tx1"/>
                </a:solidFill>
                <a:prstDash val="solid"/>
              </a:ln>
              <a:solidFill>
                <a:srgbClr val="FFFF00">
                  <a:alpha val="67000"/>
                </a:srgbClr>
              </a:solidFill>
              <a:effectLst>
                <a:outerShdw dist="38100" dir="2700000" algn="tl" rotWithShape="0">
                  <a:schemeClr val="tx1"/>
                </a:outerShdw>
              </a:effectLst>
            </a:rPr>
            <a:t>Retour</a:t>
          </a:r>
          <a:r>
            <a:rPr lang="fr-FR" sz="3200" b="1" cap="none" spc="0" baseline="0">
              <a:ln w="12700">
                <a:solidFill>
                  <a:schemeClr val="tx1"/>
                </a:solidFill>
                <a:prstDash val="solid"/>
              </a:ln>
              <a:solidFill>
                <a:srgbClr val="FFFF00">
                  <a:alpha val="67000"/>
                </a:srgbClr>
              </a:solidFill>
              <a:effectLst>
                <a:outerShdw dist="38100" dir="2700000" algn="tl" rotWithShape="0">
                  <a:schemeClr val="tx1"/>
                </a:outerShdw>
              </a:effectLst>
            </a:rPr>
            <a:t> Menu</a:t>
          </a:r>
          <a:endParaRPr lang="fr-FR" sz="3200" b="1" cap="none" spc="0">
            <a:ln w="12700">
              <a:solidFill>
                <a:schemeClr val="tx1"/>
              </a:solidFill>
              <a:prstDash val="solid"/>
            </a:ln>
            <a:solidFill>
              <a:srgbClr val="FFFF00">
                <a:alpha val="67000"/>
              </a:srgbClr>
            </a:solidFill>
            <a:effectLst>
              <a:outerShdw dist="38100" dir="2700000" algn="tl" rotWithShape="0">
                <a:schemeClr val="tx1"/>
              </a:outerShdw>
            </a:effectLst>
          </a:endParaRPr>
        </a:p>
      </xdr:txBody>
    </xdr:sp>
    <xdr:clientData/>
  </xdr:oneCellAnchor>
</xdr:wsDr>
</file>

<file path=xl/drawings/drawing3.xml><?xml version="1.0" encoding="utf-8"?>
<xdr:wsDr xmlns:xdr="http://schemas.openxmlformats.org/drawingml/2006/spreadsheetDrawing" xmlns:a="http://schemas.openxmlformats.org/drawingml/2006/main">
  <xdr:twoCellAnchor editAs="oneCell">
    <xdr:from>
      <xdr:col>0</xdr:col>
      <xdr:colOff>279399</xdr:colOff>
      <xdr:row>1</xdr:row>
      <xdr:rowOff>139700</xdr:rowOff>
    </xdr:from>
    <xdr:to>
      <xdr:col>0</xdr:col>
      <xdr:colOff>4524828</xdr:colOff>
      <xdr:row>4</xdr:row>
      <xdr:rowOff>76200</xdr:rowOff>
    </xdr:to>
    <xdr:pic>
      <xdr:nvPicPr>
        <xdr:cNvPr id="3" name="Image 2">
          <a:extLst>
            <a:ext uri="{FF2B5EF4-FFF2-40B4-BE49-F238E27FC236}">
              <a16:creationId xmlns="" xmlns:a16="http://schemas.microsoft.com/office/drawing/2014/main" id="{00000000-0008-0000-0700-000003000000}"/>
            </a:ext>
          </a:extLst>
        </xdr:cNvPr>
        <xdr:cNvPicPr>
          <a:picLocks noChangeAspect="1"/>
        </xdr:cNvPicPr>
      </xdr:nvPicPr>
      <xdr:blipFill>
        <a:blip xmlns:r="http://schemas.openxmlformats.org/officeDocument/2006/relationships" r:embed="rId1">
          <a:extLst>
            <a:ext uri="{28A0092B-C50C-407E-A947-70E740481C1C}">
              <a14:useLocalDpi xmlns:a14="http://schemas.microsoft.com/office/drawing/2010/main" val="0"/>
            </a:ext>
          </a:extLst>
        </a:blip>
        <a:stretch>
          <a:fillRect/>
        </a:stretch>
      </xdr:blipFill>
      <xdr:spPr>
        <a:xfrm>
          <a:off x="279399" y="342900"/>
          <a:ext cx="4245429" cy="1981200"/>
        </a:xfrm>
        <a:prstGeom prst="rect">
          <a:avLst/>
        </a:prstGeom>
      </xdr:spPr>
    </xdr:pic>
    <xdr:clientData/>
  </xdr:twoCellAnchor>
  <xdr:oneCellAnchor>
    <xdr:from>
      <xdr:col>2</xdr:col>
      <xdr:colOff>647700</xdr:colOff>
      <xdr:row>0</xdr:row>
      <xdr:rowOff>63500</xdr:rowOff>
    </xdr:from>
    <xdr:ext cx="12369800" cy="1469954"/>
    <xdr:sp macro="" textlink="">
      <xdr:nvSpPr>
        <xdr:cNvPr id="4" name="Rectangle 3">
          <a:extLst>
            <a:ext uri="{FF2B5EF4-FFF2-40B4-BE49-F238E27FC236}">
              <a16:creationId xmlns="" xmlns:a16="http://schemas.microsoft.com/office/drawing/2014/main" id="{00000000-0008-0000-0700-000004000000}"/>
            </a:ext>
          </a:extLst>
        </xdr:cNvPr>
        <xdr:cNvSpPr/>
      </xdr:nvSpPr>
      <xdr:spPr>
        <a:xfrm>
          <a:off x="5643033" y="63500"/>
          <a:ext cx="12369800" cy="1469954"/>
        </a:xfrm>
        <a:prstGeom prst="rect">
          <a:avLst/>
        </a:prstGeom>
        <a:noFill/>
      </xdr:spPr>
      <xdr:txBody>
        <a:bodyPr wrap="square" lIns="91440" tIns="45720" rIns="91440" bIns="45720">
          <a:spAutoFit/>
        </a:bodyPr>
        <a:lstStyle/>
        <a:p>
          <a:pPr algn="ctr"/>
          <a:r>
            <a:rPr lang="fr-FR" sz="8800" b="1" cap="none" spc="0">
              <a:ln w="38100">
                <a:solidFill>
                  <a:schemeClr val="tx1"/>
                </a:solidFill>
                <a:prstDash val="solid"/>
              </a:ln>
              <a:solidFill>
                <a:srgbClr val="FFFF00"/>
              </a:solidFill>
              <a:effectLst>
                <a:outerShdw dist="38100" dir="2700000" algn="tl" rotWithShape="0">
                  <a:schemeClr val="tx1"/>
                </a:outerShdw>
              </a:effectLst>
            </a:rPr>
            <a:t>Interroger / Ajouter</a:t>
          </a:r>
        </a:p>
      </xdr:txBody>
    </xdr:sp>
    <xdr:clientData/>
  </xdr:oneCellAnchor>
  <xdr:twoCellAnchor editAs="absolute">
    <xdr:from>
      <xdr:col>0</xdr:col>
      <xdr:colOff>1003300</xdr:colOff>
      <xdr:row>4</xdr:row>
      <xdr:rowOff>292100</xdr:rowOff>
    </xdr:from>
    <xdr:to>
      <xdr:col>0</xdr:col>
      <xdr:colOff>2946400</xdr:colOff>
      <xdr:row>7</xdr:row>
      <xdr:rowOff>356616</xdr:rowOff>
    </xdr:to>
    <xdr:sp macro="[0]!Feuil8.retour_menu" textlink="">
      <xdr:nvSpPr>
        <xdr:cNvPr id="2" name="Flèche courbée vers la droite 1">
          <a:extLst>
            <a:ext uri="{FF2B5EF4-FFF2-40B4-BE49-F238E27FC236}">
              <a16:creationId xmlns="" xmlns:a16="http://schemas.microsoft.com/office/drawing/2014/main" id="{00000000-0008-0000-0700-000002000000}"/>
            </a:ext>
          </a:extLst>
        </xdr:cNvPr>
        <xdr:cNvSpPr/>
      </xdr:nvSpPr>
      <xdr:spPr>
        <a:xfrm>
          <a:off x="1003300" y="2540000"/>
          <a:ext cx="1943100" cy="1271016"/>
        </a:xfrm>
        <a:prstGeom prst="curvedRightArrow">
          <a:avLst/>
        </a:prstGeom>
        <a:solidFill>
          <a:srgbClr val="FFFF00">
            <a:alpha val="66000"/>
          </a:srgbClr>
        </a:solidFill>
        <a:ln>
          <a:solidFill>
            <a:schemeClr val="tx1">
              <a:alpha val="68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solidFill>
              <a:schemeClr val="tx1"/>
            </a:solidFill>
          </a:endParaRPr>
        </a:p>
      </xdr:txBody>
    </xdr:sp>
    <xdr:clientData/>
  </xdr:twoCellAnchor>
  <xdr:twoCellAnchor editAs="absolute">
    <xdr:from>
      <xdr:col>0</xdr:col>
      <xdr:colOff>660400</xdr:colOff>
      <xdr:row>7</xdr:row>
      <xdr:rowOff>368300</xdr:rowOff>
    </xdr:from>
    <xdr:to>
      <xdr:col>0</xdr:col>
      <xdr:colOff>3505200</xdr:colOff>
      <xdr:row>10</xdr:row>
      <xdr:rowOff>135185</xdr:rowOff>
    </xdr:to>
    <xdr:sp macro="[0]!Feuil8.retour_menu" textlink="">
      <xdr:nvSpPr>
        <xdr:cNvPr id="6" name="Rectangle 5">
          <a:extLst>
            <a:ext uri="{FF2B5EF4-FFF2-40B4-BE49-F238E27FC236}">
              <a16:creationId xmlns="" xmlns:a16="http://schemas.microsoft.com/office/drawing/2014/main" id="{00000000-0008-0000-0700-000006000000}"/>
            </a:ext>
          </a:extLst>
        </xdr:cNvPr>
        <xdr:cNvSpPr/>
      </xdr:nvSpPr>
      <xdr:spPr>
        <a:xfrm>
          <a:off x="660400" y="3822700"/>
          <a:ext cx="2844800" cy="655885"/>
        </a:xfrm>
        <a:prstGeom prst="rect">
          <a:avLst/>
        </a:prstGeom>
        <a:noFill/>
      </xdr:spPr>
      <xdr:txBody>
        <a:bodyPr wrap="square" lIns="91440" tIns="45720" rIns="91440" bIns="45720">
          <a:spAutoFit/>
        </a:bodyPr>
        <a:lstStyle/>
        <a:p>
          <a:pPr algn="ctr"/>
          <a:r>
            <a:rPr lang="fr-FR" sz="3600" b="1" cap="none" spc="0">
              <a:ln w="12700">
                <a:solidFill>
                  <a:schemeClr val="tx1">
                    <a:alpha val="69000"/>
                  </a:schemeClr>
                </a:solidFill>
                <a:prstDash val="solid"/>
              </a:ln>
              <a:solidFill>
                <a:srgbClr val="FFFF00">
                  <a:alpha val="66000"/>
                </a:srgbClr>
              </a:solidFill>
              <a:effectLst>
                <a:outerShdw dist="38100" dir="2700000" algn="tl" rotWithShape="0">
                  <a:schemeClr val="tx1"/>
                </a:outerShdw>
              </a:effectLst>
            </a:rPr>
            <a:t>Retour Menu</a:t>
          </a:r>
        </a:p>
      </xdr:txBody>
    </xdr:sp>
    <xdr:clientData/>
  </xdr:twoCellAnchor>
</xdr:wsDr>
</file>

<file path=xl/tables/table1.xml><?xml version="1.0" encoding="utf-8"?>
<table xmlns="http://schemas.openxmlformats.org/spreadsheetml/2006/main" id="1" name="Tableau1" displayName="Tableau1" ref="A1:X15" totalsRowShown="0" headerRowDxfId="0" dataDxfId="1">
  <autoFilter ref="A1:X15"/>
  <tableColumns count="24">
    <tableColumn id="1" name="N° Sac" dataDxfId="28"/>
    <tableColumn id="2" name="Sac Harnais" dataDxfId="27"/>
    <tableColumn id="3" name="N° de série" dataDxfId="26"/>
    <tableColumn id="4" name="DoM" dataDxfId="25"/>
    <tableColumn id="5" name="Voile Principale" dataDxfId="24"/>
    <tableColumn id="6" name="N° de série2" dataDxfId="23"/>
    <tableColumn id="7" name="DoM3" dataDxfId="22"/>
    <tableColumn id="8" name="Voile Secours" dataDxfId="21"/>
    <tableColumn id="9" name="N° de série4" dataDxfId="20"/>
    <tableColumn id="10" name="DoM5" dataDxfId="19"/>
    <tableColumn id="11" name="Déclencheur" dataDxfId="18"/>
    <tableColumn id="12" name="N° de série6" dataDxfId="17"/>
    <tableColumn id="13" name="DoM7" dataDxfId="16"/>
    <tableColumn id="14" name="Date Dernière Révison" dataDxfId="15"/>
    <tableColumn id="15" name="Date Prochaine Révision" dataDxfId="14"/>
    <tableColumn id="16" name="Date Fin de Vie" dataDxfId="13">
      <calculatedColumnFormula>IF(M2&lt;&gt;"",IF(M2&lt;&gt;"?",IF(ISERROR(SEARCH("Vigil*",L2)),EDATE(M2,240),"Cypres"),"?"),"")</calculatedColumnFormula>
    </tableColumn>
    <tableColumn id="17" name="A Surveiller (dès que possible)" dataDxfId="12"/>
    <tableColumn id="18" name="A Réparer (dans l'immédiat)" dataDxfId="11"/>
    <tableColumn id="19" name="Concerné par une CS ou BS" dataDxfId="10"/>
    <tableColumn id="20" name="N° CS / BS" dataDxfId="9"/>
    <tableColumn id="21" name="Date Butoir CS" dataDxfId="8"/>
    <tableColumn id="22" name="Date Validité Pliage Secours" dataDxfId="7"/>
    <tableColumn id="23" name="Date Péremption" dataDxfId="6"/>
    <tableColumn id="24" name="Cause Péremption" dataDxfId="5"/>
  </tableColumns>
  <tableStyleInfo name="TableStyleMedium2"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_rels/sheet2.xml.rels><?xml version="1.0" encoding="UTF-8" standalone="yes"?>
<Relationships xmlns="http://schemas.openxmlformats.org/package/2006/relationships"><Relationship Id="rId1" Type="http://schemas.openxmlformats.org/officeDocument/2006/relationships/drawing" Target="../drawings/drawing2.xml"/></Relationships>
</file>

<file path=xl/worksheets/_rels/sheet3.xml.rels><?xml version="1.0" encoding="UTF-8" standalone="yes"?>
<Relationships xmlns="http://schemas.openxmlformats.org/package/2006/relationships"><Relationship Id="rId1" Type="http://schemas.openxmlformats.org/officeDocument/2006/relationships/drawing" Target="../drawings/drawing3.xml"/></Relationships>
</file>

<file path=xl/worksheets/_rels/sheet4.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7"/>
  <dimension ref="A1"/>
  <sheetViews>
    <sheetView showGridLines="0" showRowColHeaders="0" workbookViewId="0">
      <selection activeCell="R30" sqref="R30"/>
    </sheetView>
  </sheetViews>
  <sheetFormatPr baseColWidth="10" defaultRowHeight="15.5"/>
  <sheetData/>
  <sheetProtection selectLockedCells="1"/>
  <pageMargins left="0.7" right="0.7" top="0.75" bottom="0.75" header="0.3" footer="0.3"/>
  <drawing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X61"/>
  <sheetViews>
    <sheetView showGridLines="0" workbookViewId="0">
      <selection activeCell="E3" sqref="E3"/>
    </sheetView>
  </sheetViews>
  <sheetFormatPr baseColWidth="10" defaultColWidth="10.83203125" defaultRowHeight="15.5"/>
  <cols>
    <col min="1" max="2" width="10.83203125" style="42"/>
    <col min="3" max="3" width="21.83203125" style="42" customWidth="1"/>
    <col min="4" max="4" width="24" style="42" customWidth="1"/>
    <col min="5" max="5" width="26.6640625" style="42" customWidth="1"/>
    <col min="6" max="6" width="24" style="42" customWidth="1"/>
    <col min="7" max="7" width="10.83203125" style="42"/>
    <col min="8" max="8" width="6" style="42" customWidth="1"/>
    <col min="9" max="9" width="77.6640625" style="42" customWidth="1"/>
    <col min="10" max="10" width="6.1640625" style="42" customWidth="1"/>
    <col min="11" max="13" width="10.83203125" style="42"/>
    <col min="14" max="14" width="16.5" style="42" customWidth="1"/>
    <col min="15" max="16384" width="10.83203125" style="42"/>
  </cols>
  <sheetData>
    <row r="1" spans="2:24" ht="164" customHeight="1" thickBot="1"/>
    <row r="2" spans="2:24" ht="27" customHeight="1" thickTop="1">
      <c r="B2" s="12"/>
      <c r="C2" s="13"/>
      <c r="D2" s="13"/>
      <c r="E2" s="13"/>
      <c r="F2" s="13"/>
      <c r="G2" s="13"/>
      <c r="H2" s="23"/>
      <c r="I2" s="13"/>
      <c r="J2" s="24"/>
    </row>
    <row r="3" spans="2:24" ht="31" customHeight="1">
      <c r="B3" s="14"/>
      <c r="C3" s="81" t="s">
        <v>85</v>
      </c>
      <c r="D3" s="82"/>
      <c r="E3" s="49" t="s">
        <v>27</v>
      </c>
      <c r="F3" s="1"/>
      <c r="G3" s="1"/>
      <c r="H3" s="25"/>
      <c r="I3" s="26"/>
      <c r="J3" s="27"/>
    </row>
    <row r="4" spans="2:24">
      <c r="B4" s="14"/>
      <c r="C4" s="1"/>
      <c r="D4" s="1"/>
      <c r="E4" s="1"/>
      <c r="F4" s="1"/>
      <c r="G4" s="1"/>
      <c r="H4" s="25"/>
      <c r="I4" s="26"/>
      <c r="J4" s="27"/>
    </row>
    <row r="5" spans="2:24" ht="55" customHeight="1">
      <c r="B5" s="14"/>
      <c r="C5" s="1"/>
      <c r="D5" s="2" t="s">
        <v>83</v>
      </c>
      <c r="E5" s="2" t="s">
        <v>84</v>
      </c>
      <c r="F5" s="2" t="s">
        <v>6</v>
      </c>
      <c r="G5" s="1"/>
      <c r="H5" s="28"/>
      <c r="I5" s="2"/>
      <c r="J5" s="27"/>
    </row>
    <row r="6" spans="2:24" ht="30" customHeight="1">
      <c r="B6" s="14"/>
      <c r="C6" s="2" t="s">
        <v>0</v>
      </c>
      <c r="D6" s="3" t="str">
        <f>LOOKUP($E$3,BD!$A$2:$A$15,BD!B2:B15)</f>
        <v>Atom Tandem</v>
      </c>
      <c r="E6" s="3" t="str">
        <f>LOOKUP($E$3,BD!$A$2:$A$15,BD!C2:C15)</f>
        <v>SC065P</v>
      </c>
      <c r="F6" s="4">
        <f>LOOKUP($E$3,BD!$A$2:$A$15,BD!D2:D15)</f>
        <v>39161</v>
      </c>
      <c r="G6" s="15"/>
      <c r="H6" s="29"/>
      <c r="I6" s="26"/>
      <c r="J6" s="27"/>
      <c r="X6" s="43">
        <f ca="1">YEAR(TODAY())-YEAR(F6)</f>
        <v>12</v>
      </c>
    </row>
    <row r="7" spans="2:24" ht="30" customHeight="1">
      <c r="B7" s="14"/>
      <c r="C7" s="2" t="s">
        <v>1</v>
      </c>
      <c r="D7" s="3" t="str">
        <f>LOOKUP($E$3,BD!$A$2:$A$15,BD!E2:E15)</f>
        <v>BT 80</v>
      </c>
      <c r="E7" s="3" t="str">
        <f>LOOKUP($E$3,BD!$A$2:$A$15,BD!F2:F15)</f>
        <v>TF100P</v>
      </c>
      <c r="F7" s="4">
        <f>LOOKUP($E$3,BD!$A$2:$A$15,BD!G2:G15)</f>
        <v>39728</v>
      </c>
      <c r="G7" s="15"/>
      <c r="H7" s="29"/>
      <c r="I7" s="26"/>
      <c r="J7" s="27"/>
      <c r="X7" s="43">
        <f ca="1">YEAR(TODAY())-YEAR(F7)</f>
        <v>11</v>
      </c>
    </row>
    <row r="8" spans="2:24" ht="30" customHeight="1">
      <c r="B8" s="14"/>
      <c r="C8" s="2" t="s">
        <v>2</v>
      </c>
      <c r="D8" s="3" t="str">
        <f>LOOKUP($E$3,BD!$A$2:$A$15,BD!H2:H15)</f>
        <v>Galaxy</v>
      </c>
      <c r="E8" s="3" t="str">
        <f>LOOKUP($E$3,BD!$A$2:$A$15,BD!I2:I15)</f>
        <v>TE282P</v>
      </c>
      <c r="F8" s="4">
        <f>LOOKUP($E$3,BD!$A$2:$A$15,BD!J2:J15)</f>
        <v>39728</v>
      </c>
      <c r="G8" s="15"/>
      <c r="H8" s="29"/>
      <c r="I8" s="26"/>
      <c r="J8" s="27"/>
      <c r="X8" s="43">
        <f ca="1">YEAR(TODAY())-YEAR(F8)</f>
        <v>11</v>
      </c>
    </row>
    <row r="9" spans="2:24" ht="30" customHeight="1">
      <c r="B9" s="14"/>
      <c r="C9" s="2" t="s">
        <v>3</v>
      </c>
      <c r="D9" s="3" t="str">
        <f>LOOKUP($E$3,BD!$A$2:$A$15,BD!K2:K15)</f>
        <v>VIgil 2+</v>
      </c>
      <c r="E9" s="3">
        <f>LOOKUP($E$3,BD!$A$2:$A$15,BD!L2:L15)</f>
        <v>45027</v>
      </c>
      <c r="F9" s="4">
        <f>LOOKUP($E$3,BD!$A$2:$A$15,BD!M2:M15)</f>
        <v>42121</v>
      </c>
      <c r="G9" s="15"/>
      <c r="H9" s="30"/>
      <c r="I9" s="15"/>
      <c r="J9" s="27"/>
      <c r="X9" s="43">
        <f ca="1">YEAR(TODAY())-YEAR(F9)</f>
        <v>4</v>
      </c>
    </row>
    <row r="10" spans="2:24" ht="30" customHeight="1" thickBot="1">
      <c r="B10" s="14"/>
      <c r="C10" s="1"/>
      <c r="D10" s="15"/>
      <c r="E10" s="15"/>
      <c r="F10" s="16"/>
      <c r="G10" s="15"/>
      <c r="H10" s="31"/>
      <c r="I10" s="40"/>
      <c r="J10" s="27"/>
      <c r="X10" s="43"/>
    </row>
    <row r="11" spans="2:24" ht="35" customHeight="1">
      <c r="B11" s="14"/>
      <c r="C11" s="1"/>
      <c r="D11" s="1"/>
      <c r="E11" s="15"/>
      <c r="F11" s="16"/>
      <c r="G11" s="15"/>
      <c r="H11" s="31"/>
      <c r="I11" s="39" t="s">
        <v>7</v>
      </c>
      <c r="J11" s="27"/>
      <c r="X11" s="43"/>
    </row>
    <row r="12" spans="2:24" ht="35" customHeight="1">
      <c r="B12" s="14"/>
      <c r="C12" s="41" t="s">
        <v>90</v>
      </c>
      <c r="D12" s="4">
        <f>LOOKUP(E3,BD!A2:A15,BD!V2:V15)</f>
        <v>43982</v>
      </c>
      <c r="E12" s="15"/>
      <c r="F12" s="16"/>
      <c r="G12" s="15"/>
      <c r="H12" s="31"/>
      <c r="I12" s="32" t="str">
        <f>IF(LOOKUP($E$3,BD!$A$2:$A$15,BD!Q2:Q15)="","",LOOKUP($E$3,BD!$A$2:$A$15,BD!Q2:Q15))</f>
        <v/>
      </c>
      <c r="J12" s="27"/>
      <c r="X12" s="43"/>
    </row>
    <row r="13" spans="2:24" ht="30" customHeight="1">
      <c r="B13" s="14"/>
      <c r="C13" s="41" t="s">
        <v>91</v>
      </c>
      <c r="D13" s="4">
        <f>LOOKUP(E3,BD!A2:A15,BD!O2:O15)</f>
        <v>45774</v>
      </c>
      <c r="E13" s="1"/>
      <c r="F13" s="1"/>
      <c r="G13" s="15"/>
      <c r="H13" s="31"/>
      <c r="I13" s="33"/>
      <c r="J13" s="27"/>
      <c r="X13" s="43"/>
    </row>
    <row r="14" spans="2:24" s="44" customFormat="1" ht="30" customHeight="1">
      <c r="B14" s="18"/>
      <c r="C14" s="41" t="s">
        <v>92</v>
      </c>
      <c r="D14" s="4">
        <f>IF(LOOKUP(E3,BD!A2:A15,BD!S2:S15)="OUI",LOOKUP('Fiche Indiv'!E3,BD!A2:A15,BD!U2:U15),"Aucun")</f>
        <v>43982</v>
      </c>
      <c r="E14" s="17"/>
      <c r="F14" s="17"/>
      <c r="G14" s="19"/>
      <c r="H14" s="34"/>
      <c r="I14" s="33"/>
      <c r="J14" s="35"/>
    </row>
    <row r="15" spans="2:24" ht="35" customHeight="1">
      <c r="B15" s="14"/>
      <c r="C15" s="1"/>
      <c r="D15" s="1"/>
      <c r="E15" s="15"/>
      <c r="F15" s="16"/>
      <c r="G15" s="15"/>
      <c r="H15" s="31"/>
      <c r="I15" s="11" t="s">
        <v>8</v>
      </c>
      <c r="J15" s="27"/>
    </row>
    <row r="16" spans="2:24" ht="34" customHeight="1" thickBot="1">
      <c r="B16" s="14"/>
      <c r="C16" s="1"/>
      <c r="D16" s="1"/>
      <c r="E16" s="15"/>
      <c r="F16" s="16"/>
      <c r="G16" s="15"/>
      <c r="H16" s="31"/>
      <c r="I16" s="32" t="str">
        <f>IF(LOOKUP($E$3,BD!$A$2:$A$15,BD!R2:R15)="","",LOOKUP($E$3,BD!$A$2:$A$15,BD!R2:R15))</f>
        <v/>
      </c>
      <c r="J16" s="27"/>
    </row>
    <row r="17" spans="1:14" ht="41" customHeight="1" thickTop="1" thickBot="1">
      <c r="B17" s="14"/>
      <c r="C17" s="1"/>
      <c r="D17" s="5" t="s">
        <v>88</v>
      </c>
      <c r="E17" s="6">
        <f>IF(D14="Aucun",IF(D12&lt;D13,D12,D13),IF(AND(D12&lt;D13,D12&lt;D14),D12,IF(D13&lt;D14,D13,D14)))</f>
        <v>43982</v>
      </c>
      <c r="F17" s="15"/>
      <c r="G17" s="15"/>
      <c r="H17" s="31"/>
      <c r="I17" s="36"/>
      <c r="J17" s="27"/>
    </row>
    <row r="18" spans="1:14" ht="41" customHeight="1" thickBot="1">
      <c r="B18" s="14"/>
      <c r="C18" s="1"/>
      <c r="D18" s="7" t="s">
        <v>89</v>
      </c>
      <c r="E18" s="8" t="str">
        <f>IF(LOOKUP(E3,BD!A2:A15,BD!S2:S15)&lt;&gt;"OUI",IF('Fiche Indiv'!D12&lt;'Fiche Indiv'!D13,"Pliage Secours","Révision Déclencheur"),IF(AND(D12&lt;D13,D12&lt;D14),"Pliage Secours",IF(D13&lt;D14,"Révision déclencheur","Application BS/CS")))</f>
        <v>Application BS/CS</v>
      </c>
      <c r="F18" s="15"/>
      <c r="G18" s="15"/>
      <c r="H18" s="31"/>
      <c r="I18" s="1"/>
      <c r="J18" s="27"/>
    </row>
    <row r="19" spans="1:14" ht="16" thickTop="1">
      <c r="B19" s="14"/>
      <c r="C19" s="1"/>
      <c r="D19" s="15"/>
      <c r="E19" s="15"/>
      <c r="F19" s="15"/>
      <c r="G19" s="15"/>
      <c r="H19" s="31"/>
      <c r="I19" s="1"/>
      <c r="J19" s="27"/>
    </row>
    <row r="20" spans="1:14" ht="16" thickBot="1">
      <c r="B20" s="20"/>
      <c r="C20" s="21"/>
      <c r="D20" s="22"/>
      <c r="E20" s="22"/>
      <c r="F20" s="22"/>
      <c r="G20" s="22"/>
      <c r="H20" s="37"/>
      <c r="I20" s="21"/>
      <c r="J20" s="38"/>
      <c r="N20" s="45"/>
    </row>
    <row r="21" spans="1:14" ht="16" thickTop="1">
      <c r="A21" s="46"/>
      <c r="D21" s="47"/>
      <c r="E21" s="47"/>
      <c r="F21" s="48"/>
      <c r="G21" s="47"/>
    </row>
    <row r="22" spans="1:14">
      <c r="D22" s="47"/>
      <c r="E22" s="47"/>
      <c r="F22" s="47"/>
      <c r="G22" s="47"/>
    </row>
    <row r="24" spans="1:14" ht="34" customHeight="1"/>
    <row r="25" spans="1:14" ht="137" customHeight="1"/>
    <row r="26" spans="1:14">
      <c r="F26" s="46"/>
    </row>
    <row r="33" spans="5:5">
      <c r="E33" s="46"/>
    </row>
    <row r="60" spans="5:5">
      <c r="E60" s="46">
        <f ca="1">TODAY()</f>
        <v>43829</v>
      </c>
    </row>
    <row r="61" spans="5:5">
      <c r="E61" s="46">
        <f ca="1">E60+90</f>
        <v>43919</v>
      </c>
    </row>
  </sheetData>
  <sheetProtection sheet="1" objects="1" scenarios="1" formatColumns="0" formatRows="0" selectLockedCells="1"/>
  <mergeCells count="1">
    <mergeCell ref="C3:D3"/>
  </mergeCells>
  <conditionalFormatting sqref="F6">
    <cfRule type="expression" dxfId="4" priority="3">
      <formula>$X$6&gt;20</formula>
    </cfRule>
  </conditionalFormatting>
  <conditionalFormatting sqref="F8">
    <cfRule type="expression" dxfId="3" priority="2">
      <formula>$X$8&gt;20</formula>
    </cfRule>
  </conditionalFormatting>
  <conditionalFormatting sqref="E17">
    <cfRule type="cellIs" dxfId="2" priority="4" operator="lessThan">
      <formula>$E$61</formula>
    </cfRule>
  </conditionalFormatting>
  <pageMargins left="0.7" right="0.7" top="0.75" bottom="0.75" header="0.3" footer="0.3"/>
  <drawing r:id="rId1"/>
  <extLst>
    <ext xmlns:x14="http://schemas.microsoft.com/office/spreadsheetml/2009/9/main" uri="{CCE6A557-97BC-4b89-ADB6-D9C93CAAB3DF}">
      <x14:dataValidations xmlns:xm="http://schemas.microsoft.com/office/excel/2006/main" count="1">
        <x14:dataValidation type="list" errorStyle="warning" allowBlank="1" showInputMessage="1" showErrorMessage="1" errorTitle="Numéro de sac non valide" error="Il semble que ce sac n'existe plus dans la base de données!">
          <x14:formula1>
            <xm:f>OFFSET(BD!$A$2,,,COUNTA(BD!$A:$A)-1,1)</xm:f>
          </x14:formula1>
          <xm:sqref>E3</xm:sqref>
        </x14:dataValidation>
      </x14:dataValidations>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8"/>
  <dimension ref="B2:AF36"/>
  <sheetViews>
    <sheetView showGridLines="0" tabSelected="1" zoomScaleNormal="100" workbookViewId="0">
      <selection activeCell="C7" sqref="C7"/>
    </sheetView>
  </sheetViews>
  <sheetFormatPr baseColWidth="10" defaultColWidth="10.83203125" defaultRowHeight="15.5"/>
  <cols>
    <col min="1" max="1" width="62.1640625" style="50" customWidth="1"/>
    <col min="2" max="2" width="3.33203125" style="50" customWidth="1"/>
    <col min="3" max="3" width="57.6640625" style="50" customWidth="1"/>
    <col min="4" max="4" width="10.83203125" style="50"/>
    <col min="5" max="5" width="32.33203125" style="50" customWidth="1"/>
    <col min="6" max="6" width="10.83203125" style="50"/>
    <col min="7" max="7" width="28.5" style="50" customWidth="1"/>
    <col min="8" max="8" width="10.83203125" style="50"/>
    <col min="9" max="9" width="29.5" style="50" customWidth="1"/>
    <col min="10" max="10" width="3.1640625" style="50" customWidth="1"/>
    <col min="11" max="16384" width="10.83203125" style="50"/>
  </cols>
  <sheetData>
    <row r="2" spans="2:32" ht="116" customHeight="1" thickBot="1"/>
    <row r="3" spans="2:32" ht="40" customHeight="1">
      <c r="B3" s="74"/>
      <c r="C3" s="83" t="s">
        <v>0</v>
      </c>
      <c r="D3" s="83"/>
      <c r="E3" s="83"/>
      <c r="F3" s="83"/>
      <c r="G3" s="83"/>
      <c r="H3" s="83"/>
      <c r="I3" s="83"/>
      <c r="J3" s="75"/>
    </row>
    <row r="4" spans="2:32" ht="5" customHeight="1">
      <c r="B4" s="76"/>
      <c r="C4" s="77"/>
      <c r="D4" s="77"/>
      <c r="E4" s="77"/>
      <c r="F4" s="77"/>
      <c r="G4" s="77"/>
      <c r="H4" s="77"/>
      <c r="I4" s="77"/>
      <c r="J4" s="78"/>
    </row>
    <row r="5" spans="2:32" ht="25" customHeight="1">
      <c r="B5" s="61"/>
      <c r="C5" s="62" t="s">
        <v>4</v>
      </c>
      <c r="D5" s="51"/>
      <c r="E5" s="62" t="s">
        <v>113</v>
      </c>
      <c r="F5" s="51"/>
      <c r="G5" s="62" t="s">
        <v>114</v>
      </c>
      <c r="H5" s="51"/>
      <c r="I5" s="62" t="s">
        <v>115</v>
      </c>
      <c r="J5" s="63"/>
      <c r="AE5" s="50" t="s">
        <v>18</v>
      </c>
      <c r="AF5" s="50" t="s">
        <v>119</v>
      </c>
    </row>
    <row r="6" spans="2:32" ht="25" customHeight="1">
      <c r="B6" s="61"/>
      <c r="C6" s="57" t="s">
        <v>27</v>
      </c>
      <c r="D6" s="51"/>
      <c r="E6" s="58" t="s">
        <v>10</v>
      </c>
      <c r="F6" s="51"/>
      <c r="G6" s="58" t="s">
        <v>28</v>
      </c>
      <c r="H6" s="51"/>
      <c r="I6" s="59">
        <v>39161</v>
      </c>
      <c r="J6" s="63"/>
      <c r="AE6" s="50" t="s">
        <v>19</v>
      </c>
      <c r="AF6" s="50" t="s">
        <v>120</v>
      </c>
    </row>
    <row r="7" spans="2:32" ht="45" customHeight="1">
      <c r="B7" s="61"/>
      <c r="C7" s="51"/>
      <c r="D7" s="51"/>
      <c r="E7" s="51"/>
      <c r="F7" s="51"/>
      <c r="G7" s="51"/>
      <c r="H7" s="51"/>
      <c r="I7" s="51"/>
      <c r="J7" s="63"/>
      <c r="AF7" s="50" t="s">
        <v>121</v>
      </c>
    </row>
    <row r="8" spans="2:32" ht="40" customHeight="1">
      <c r="B8" s="61"/>
      <c r="C8" s="84" t="s">
        <v>1</v>
      </c>
      <c r="D8" s="84"/>
      <c r="E8" s="84"/>
      <c r="F8" s="84"/>
      <c r="G8" s="84"/>
      <c r="H8" s="84"/>
      <c r="I8" s="84"/>
      <c r="J8" s="63"/>
      <c r="AF8" s="50" t="s">
        <v>122</v>
      </c>
    </row>
    <row r="9" spans="2:32" ht="5" customHeight="1">
      <c r="B9" s="61"/>
      <c r="C9" s="79"/>
      <c r="D9" s="79"/>
      <c r="E9" s="79"/>
      <c r="F9" s="79"/>
      <c r="G9" s="79"/>
      <c r="H9" s="79"/>
      <c r="I9" s="79"/>
      <c r="J9" s="63"/>
    </row>
    <row r="10" spans="2:32" ht="25" customHeight="1">
      <c r="B10" s="61"/>
      <c r="C10" s="62" t="s">
        <v>117</v>
      </c>
      <c r="D10" s="51"/>
      <c r="E10" s="62" t="s">
        <v>116</v>
      </c>
      <c r="F10" s="51"/>
      <c r="G10" s="62" t="s">
        <v>115</v>
      </c>
      <c r="H10" s="51"/>
      <c r="I10" s="52"/>
      <c r="J10" s="63"/>
      <c r="AF10" s="50" t="s">
        <v>17</v>
      </c>
    </row>
    <row r="11" spans="2:32" ht="25" customHeight="1">
      <c r="B11" s="61"/>
      <c r="C11" s="58" t="s">
        <v>12</v>
      </c>
      <c r="D11" s="51"/>
      <c r="E11" s="58" t="s">
        <v>29</v>
      </c>
      <c r="F11" s="51"/>
      <c r="G11" s="59">
        <v>39728</v>
      </c>
      <c r="H11" s="51"/>
      <c r="I11" s="51"/>
      <c r="J11" s="63"/>
      <c r="AF11" s="50" t="s">
        <v>59</v>
      </c>
    </row>
    <row r="12" spans="2:32" ht="45" customHeight="1">
      <c r="B12" s="61"/>
      <c r="C12" s="51"/>
      <c r="D12" s="51"/>
      <c r="E12" s="51"/>
      <c r="F12" s="51"/>
      <c r="G12" s="51"/>
      <c r="H12" s="51"/>
      <c r="I12" s="51"/>
      <c r="J12" s="63"/>
      <c r="AF12" s="50" t="s">
        <v>123</v>
      </c>
    </row>
    <row r="13" spans="2:32" ht="40" customHeight="1">
      <c r="B13" s="61"/>
      <c r="C13" s="84" t="s">
        <v>118</v>
      </c>
      <c r="D13" s="84"/>
      <c r="E13" s="84"/>
      <c r="F13" s="84"/>
      <c r="G13" s="84"/>
      <c r="H13" s="84"/>
      <c r="I13" s="84"/>
      <c r="J13" s="63"/>
    </row>
    <row r="14" spans="2:32" ht="5" customHeight="1">
      <c r="B14" s="61"/>
      <c r="C14" s="79"/>
      <c r="D14" s="79"/>
      <c r="E14" s="79"/>
      <c r="F14" s="79"/>
      <c r="G14" s="79"/>
      <c r="H14" s="79"/>
      <c r="I14" s="79"/>
      <c r="J14" s="63"/>
    </row>
    <row r="15" spans="2:32" ht="25" customHeight="1">
      <c r="B15" s="61"/>
      <c r="C15" s="62" t="s">
        <v>117</v>
      </c>
      <c r="D15" s="51"/>
      <c r="E15" s="62" t="s">
        <v>116</v>
      </c>
      <c r="F15" s="51"/>
      <c r="G15" s="62" t="s">
        <v>115</v>
      </c>
      <c r="H15" s="51"/>
      <c r="I15" s="51"/>
      <c r="J15" s="63"/>
    </row>
    <row r="16" spans="2:32" ht="25" customHeight="1">
      <c r="B16" s="61"/>
      <c r="C16" s="58" t="s">
        <v>15</v>
      </c>
      <c r="D16" s="51"/>
      <c r="E16" s="58" t="s">
        <v>30</v>
      </c>
      <c r="F16" s="51"/>
      <c r="G16" s="59">
        <v>39728</v>
      </c>
      <c r="H16" s="51"/>
      <c r="I16" s="51"/>
      <c r="J16" s="63"/>
    </row>
    <row r="17" spans="2:10" ht="45" customHeight="1">
      <c r="B17" s="61"/>
      <c r="C17" s="51"/>
      <c r="D17" s="51"/>
      <c r="E17" s="51"/>
      <c r="F17" s="51"/>
      <c r="G17" s="51"/>
      <c r="H17" s="51"/>
      <c r="I17" s="51"/>
      <c r="J17" s="63"/>
    </row>
    <row r="18" spans="2:10" ht="39" customHeight="1">
      <c r="B18" s="70"/>
      <c r="C18" s="85" t="s">
        <v>3</v>
      </c>
      <c r="D18" s="85"/>
      <c r="E18" s="85"/>
      <c r="F18" s="85"/>
      <c r="G18" s="85"/>
      <c r="H18" s="85"/>
      <c r="I18" s="85"/>
      <c r="J18" s="71"/>
    </row>
    <row r="19" spans="2:10" ht="5" customHeight="1">
      <c r="B19" s="70"/>
      <c r="C19" s="79"/>
      <c r="D19" s="79"/>
      <c r="E19" s="79"/>
      <c r="F19" s="79"/>
      <c r="G19" s="79"/>
      <c r="H19" s="79"/>
      <c r="I19" s="79"/>
      <c r="J19" s="71"/>
    </row>
    <row r="20" spans="2:10" ht="25" customHeight="1">
      <c r="B20" s="61"/>
      <c r="C20" s="62" t="s">
        <v>93</v>
      </c>
      <c r="D20" s="51"/>
      <c r="E20" s="62" t="s">
        <v>116</v>
      </c>
      <c r="F20" s="51"/>
      <c r="G20" s="62" t="s">
        <v>115</v>
      </c>
      <c r="H20" s="51"/>
      <c r="I20" s="62" t="s">
        <v>124</v>
      </c>
      <c r="J20" s="63"/>
    </row>
    <row r="21" spans="2:10" ht="25" customHeight="1">
      <c r="B21" s="61"/>
      <c r="C21" s="58" t="s">
        <v>31</v>
      </c>
      <c r="D21" s="51"/>
      <c r="E21" s="58">
        <v>45027</v>
      </c>
      <c r="F21" s="51"/>
      <c r="G21" s="59">
        <v>42121</v>
      </c>
      <c r="H21" s="51"/>
      <c r="I21" s="59">
        <v>42121</v>
      </c>
      <c r="J21" s="63"/>
    </row>
    <row r="22" spans="2:10" ht="45" customHeight="1">
      <c r="B22" s="61"/>
      <c r="C22" s="51"/>
      <c r="D22" s="51"/>
      <c r="E22" s="51"/>
      <c r="F22" s="51"/>
      <c r="G22" s="51"/>
      <c r="H22" s="51"/>
      <c r="I22" s="51"/>
      <c r="J22" s="63"/>
    </row>
    <row r="23" spans="2:10" s="60" customFormat="1" ht="40" customHeight="1">
      <c r="B23" s="72"/>
      <c r="C23" s="85" t="s">
        <v>126</v>
      </c>
      <c r="D23" s="85"/>
      <c r="E23" s="85"/>
      <c r="F23" s="85"/>
      <c r="G23" s="85"/>
      <c r="H23" s="85"/>
      <c r="I23" s="85"/>
      <c r="J23" s="73"/>
    </row>
    <row r="24" spans="2:10" ht="25" customHeight="1">
      <c r="B24" s="61"/>
      <c r="C24" s="64"/>
      <c r="D24" s="65"/>
      <c r="E24" s="65"/>
      <c r="F24" s="65"/>
      <c r="G24" s="65"/>
      <c r="H24" s="65"/>
      <c r="I24" s="65"/>
      <c r="J24" s="63"/>
    </row>
    <row r="25" spans="2:10" ht="41" customHeight="1">
      <c r="B25" s="61"/>
      <c r="C25" s="80" t="s">
        <v>125</v>
      </c>
      <c r="D25" s="53" t="s">
        <v>18</v>
      </c>
      <c r="E25" s="51"/>
      <c r="F25" s="51"/>
      <c r="G25" s="51"/>
      <c r="H25" s="51"/>
      <c r="I25" s="51"/>
      <c r="J25" s="63"/>
    </row>
    <row r="26" spans="2:10" ht="25" customHeight="1">
      <c r="B26" s="61"/>
      <c r="C26" s="51"/>
      <c r="D26" s="51"/>
      <c r="E26" s="51"/>
      <c r="F26" s="51"/>
      <c r="G26" s="51"/>
      <c r="H26" s="51"/>
      <c r="I26" s="51"/>
      <c r="J26" s="63"/>
    </row>
    <row r="27" spans="2:10" ht="25" customHeight="1">
      <c r="B27" s="61"/>
      <c r="C27" s="54"/>
      <c r="D27" s="51"/>
      <c r="E27" s="54"/>
      <c r="F27" s="51"/>
      <c r="G27" s="51"/>
      <c r="H27" s="51"/>
      <c r="I27" s="51"/>
      <c r="J27" s="63"/>
    </row>
    <row r="28" spans="2:10" ht="25" customHeight="1">
      <c r="B28" s="61"/>
      <c r="C28" s="56"/>
      <c r="D28" s="66"/>
      <c r="E28" s="55"/>
      <c r="F28" s="51"/>
      <c r="G28" s="51"/>
      <c r="H28" s="51"/>
      <c r="I28" s="51"/>
      <c r="J28" s="63"/>
    </row>
    <row r="29" spans="2:10" ht="25" customHeight="1">
      <c r="B29" s="61"/>
      <c r="C29" s="52"/>
      <c r="D29" s="51"/>
      <c r="E29" s="51"/>
      <c r="F29" s="51"/>
      <c r="G29" s="51"/>
      <c r="H29" s="51"/>
      <c r="I29" s="51"/>
      <c r="J29" s="63"/>
    </row>
    <row r="30" spans="2:10" ht="25" customHeight="1" thickBot="1">
      <c r="B30" s="67"/>
      <c r="C30" s="68"/>
      <c r="D30" s="68"/>
      <c r="E30" s="68"/>
      <c r="F30" s="68"/>
      <c r="G30" s="68"/>
      <c r="H30" s="68"/>
      <c r="I30" s="68"/>
      <c r="J30" s="69"/>
    </row>
    <row r="31" spans="2:10" ht="25" customHeight="1"/>
    <row r="32" spans="2:10" ht="25" customHeight="1"/>
    <row r="33" ht="25" customHeight="1"/>
    <row r="34" ht="25" customHeight="1"/>
    <row r="35" ht="25" customHeight="1"/>
    <row r="36" ht="25" customHeight="1"/>
  </sheetData>
  <sheetProtection formatColumns="0" formatRows="0" selectLockedCells="1"/>
  <mergeCells count="5">
    <mergeCell ref="C3:I3"/>
    <mergeCell ref="C8:I8"/>
    <mergeCell ref="C13:I13"/>
    <mergeCell ref="C18:I18"/>
    <mergeCell ref="C23:I23"/>
  </mergeCells>
  <dataValidations count="2">
    <dataValidation type="list" allowBlank="1" showInputMessage="1" showErrorMessage="1" sqref="C21">
      <formula1>$AF$5:$AF$12</formula1>
    </dataValidation>
    <dataValidation type="list" allowBlank="1" showInputMessage="1" showErrorMessage="1" sqref="D25">
      <formula1>$AE$5:$AE$6</formula1>
    </dataValidation>
  </dataValidations>
  <pageMargins left="0.7" right="0.7" top="0.75" bottom="0.75" header="0.3" footer="0.3"/>
  <drawing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AF15"/>
  <sheetViews>
    <sheetView topLeftCell="S1" workbookViewId="0">
      <selection activeCell="U16" sqref="U16"/>
    </sheetView>
  </sheetViews>
  <sheetFormatPr baseColWidth="10" defaultRowHeight="15.5"/>
  <cols>
    <col min="1" max="1" width="8" style="86" bestFit="1" customWidth="1"/>
    <col min="2" max="2" width="15.4140625" style="86" bestFit="1" customWidth="1"/>
    <col min="3" max="3" width="11.83203125" style="86" bestFit="1" customWidth="1"/>
    <col min="4" max="4" width="10.25" style="86" bestFit="1" customWidth="1"/>
    <col min="5" max="5" width="15.83203125" style="86" bestFit="1" customWidth="1"/>
    <col min="6" max="6" width="12.83203125" style="86" bestFit="1" customWidth="1"/>
    <col min="7" max="7" width="10.25" style="86" bestFit="1" customWidth="1"/>
    <col min="8" max="8" width="14" style="86" bestFit="1" customWidth="1"/>
    <col min="9" max="9" width="12.83203125" style="86" bestFit="1" customWidth="1"/>
    <col min="10" max="10" width="10.25" style="86" bestFit="1" customWidth="1"/>
    <col min="11" max="11" width="13.25" style="86" bestFit="1" customWidth="1"/>
    <col min="12" max="12" width="12.83203125" style="86" bestFit="1" customWidth="1"/>
    <col min="13" max="13" width="10.25" style="86" bestFit="1" customWidth="1"/>
    <col min="14" max="14" width="23.6640625" style="9" bestFit="1" customWidth="1"/>
    <col min="15" max="15" width="25.33203125" style="9" bestFit="1" customWidth="1"/>
    <col min="16" max="16" width="17.33203125" style="9" bestFit="1" customWidth="1"/>
    <col min="17" max="17" width="193.83203125" style="10" bestFit="1" customWidth="1"/>
    <col min="18" max="18" width="112.75" style="10" bestFit="1" customWidth="1"/>
    <col min="19" max="19" width="25.1640625" style="86" bestFit="1" customWidth="1"/>
    <col min="20" max="20" width="10.9140625" style="86" bestFit="1" customWidth="1"/>
    <col min="21" max="21" width="14.75" style="86" bestFit="1" customWidth="1"/>
    <col min="22" max="22" width="24" style="91" bestFit="1" customWidth="1"/>
    <col min="23" max="23" width="15" style="91" bestFit="1" customWidth="1"/>
    <col min="24" max="24" width="18.5" style="86" bestFit="1" customWidth="1"/>
    <col min="25" max="31" width="10.6640625" style="86"/>
    <col min="32" max="32" width="4.75" style="86" bestFit="1" customWidth="1"/>
    <col min="33" max="16384" width="10.6640625" style="86"/>
  </cols>
  <sheetData>
    <row r="1" spans="1:32" s="97" customFormat="1">
      <c r="A1" s="92" t="s">
        <v>4</v>
      </c>
      <c r="B1" s="92" t="s">
        <v>0</v>
      </c>
      <c r="C1" s="92" t="s">
        <v>5</v>
      </c>
      <c r="D1" s="92" t="s">
        <v>6</v>
      </c>
      <c r="E1" s="92" t="s">
        <v>1</v>
      </c>
      <c r="F1" s="92" t="s">
        <v>127</v>
      </c>
      <c r="G1" s="92" t="s">
        <v>128</v>
      </c>
      <c r="H1" s="92" t="s">
        <v>2</v>
      </c>
      <c r="I1" s="92" t="s">
        <v>129</v>
      </c>
      <c r="J1" s="92" t="s">
        <v>130</v>
      </c>
      <c r="K1" s="92" t="s">
        <v>3</v>
      </c>
      <c r="L1" s="92" t="s">
        <v>131</v>
      </c>
      <c r="M1" s="92" t="s">
        <v>132</v>
      </c>
      <c r="N1" s="93" t="s">
        <v>94</v>
      </c>
      <c r="O1" s="93" t="s">
        <v>64</v>
      </c>
      <c r="P1" s="93" t="s">
        <v>48</v>
      </c>
      <c r="Q1" s="94" t="s">
        <v>100</v>
      </c>
      <c r="R1" s="94" t="s">
        <v>101</v>
      </c>
      <c r="S1" s="92" t="s">
        <v>21</v>
      </c>
      <c r="T1" s="92" t="s">
        <v>22</v>
      </c>
      <c r="U1" s="92" t="s">
        <v>16</v>
      </c>
      <c r="V1" s="95" t="s">
        <v>82</v>
      </c>
      <c r="W1" s="95" t="s">
        <v>86</v>
      </c>
      <c r="X1" s="92" t="s">
        <v>87</v>
      </c>
      <c r="Y1" s="96"/>
      <c r="Z1" s="96"/>
      <c r="AA1" s="96"/>
      <c r="AF1" s="97" t="s">
        <v>18</v>
      </c>
    </row>
    <row r="2" spans="1:32">
      <c r="A2" s="86" t="s">
        <v>9</v>
      </c>
      <c r="B2" s="86" t="s">
        <v>10</v>
      </c>
      <c r="C2" s="86" t="s">
        <v>11</v>
      </c>
      <c r="D2" s="87">
        <v>39122</v>
      </c>
      <c r="E2" s="86" t="s">
        <v>12</v>
      </c>
      <c r="F2" s="86" t="s">
        <v>13</v>
      </c>
      <c r="G2" s="87">
        <v>39287</v>
      </c>
      <c r="H2" s="86" t="s">
        <v>15</v>
      </c>
      <c r="I2" s="86" t="s">
        <v>14</v>
      </c>
      <c r="J2" s="87">
        <v>39400</v>
      </c>
      <c r="K2" s="86" t="s">
        <v>17</v>
      </c>
      <c r="L2" s="86">
        <v>45843</v>
      </c>
      <c r="M2" s="87">
        <v>42198</v>
      </c>
      <c r="N2" s="88">
        <v>42198</v>
      </c>
      <c r="O2" s="88">
        <f>IF(K2&lt;&gt;"",IF(N2&lt;&gt;"?",IF(ISERROR(SEARCH("Vigil*",K2)),"cypres",EDATE(N2,120)),"?"),"")</f>
        <v>45851</v>
      </c>
      <c r="P2" s="88">
        <f>IF(M2&lt;&gt;"",IF(M2&lt;&gt;"?",IF(ISERROR(SEARCH("Vigil*",L2)),EDATE(M2,240),"Cypres"),"?"),"")</f>
        <v>49503</v>
      </c>
      <c r="S2" s="86" t="s">
        <v>18</v>
      </c>
      <c r="T2" s="86" t="s">
        <v>20</v>
      </c>
      <c r="U2" s="87">
        <v>43982</v>
      </c>
      <c r="V2" s="89">
        <v>44047</v>
      </c>
      <c r="W2" s="89">
        <f>IF(S2="NON",IF(V2&lt;O2,V2,O2),IF(AND(V2&lt;U2,V2&lt;O2),V2,IF(U2&lt;O2,U2,O2)))</f>
        <v>43982</v>
      </c>
      <c r="X2" s="86" t="str">
        <f>IF(S2="NON",IF(V2&lt;O2,"Pliage Secours","Révision Déclencheur"),IF(AND(V2&lt;U2,V2&lt;O2),"Pliage Secours",IF(U2&lt;O2,"Application BS / CS","Révision Déclencheur")))</f>
        <v>Application BS / CS</v>
      </c>
      <c r="AF2" s="86" t="s">
        <v>19</v>
      </c>
    </row>
    <row r="3" spans="1:32">
      <c r="A3" s="86" t="s">
        <v>23</v>
      </c>
      <c r="B3" s="86" t="s">
        <v>10</v>
      </c>
      <c r="C3" s="86" t="s">
        <v>24</v>
      </c>
      <c r="D3" s="87">
        <v>38820</v>
      </c>
      <c r="E3" s="86" t="s">
        <v>12</v>
      </c>
      <c r="F3" s="86" t="s">
        <v>25</v>
      </c>
      <c r="G3" s="87">
        <v>38898</v>
      </c>
      <c r="H3" s="86" t="s">
        <v>15</v>
      </c>
      <c r="I3" s="86" t="s">
        <v>26</v>
      </c>
      <c r="J3" s="87">
        <v>38898</v>
      </c>
      <c r="K3" s="86" t="s">
        <v>17</v>
      </c>
      <c r="L3" s="86">
        <v>48795</v>
      </c>
      <c r="M3" s="87">
        <v>42534</v>
      </c>
      <c r="N3" s="88">
        <v>42534</v>
      </c>
      <c r="O3" s="88">
        <f t="shared" ref="O3:O15" si="0">IF(K3&lt;&gt;"",IF(N3&lt;&gt;"?",IF(ISERROR(SEARCH("Vigil*",K3)),"cypres",EDATE(N3,120)),"?"),"")</f>
        <v>46186</v>
      </c>
      <c r="P3" s="88">
        <f t="shared" ref="P3:P15" si="1">IF(M3&lt;&gt;"",IF(M3&lt;&gt;"?",IF(ISERROR(SEARCH("Vigil*",L3)),EDATE(M3,240),"Cypres"),"?"),"")</f>
        <v>49839</v>
      </c>
      <c r="S3" s="86" t="s">
        <v>19</v>
      </c>
      <c r="U3" s="87"/>
      <c r="V3" s="89">
        <v>44064</v>
      </c>
      <c r="W3" s="89">
        <f t="shared" ref="W3:W15" si="2">IF(S3="NON",IF(V3&lt;O3,V3,O3),IF(AND(V3&lt;U3,V3&lt;O3),V3,IF(U3&lt;O3,U3,O3)))</f>
        <v>44064</v>
      </c>
      <c r="X3" s="86" t="str">
        <f t="shared" ref="X3:X15" si="3">IF(S3="NON",IF(V3&lt;O3,"Pliage Secours","Révision Déclencheur"),IF(AND(V3&lt;U3,V3&lt;O3),"Pliage Secours",IF(U3&lt;O3,"Application BS / CS","Révision Déclencheur")))</f>
        <v>Pliage Secours</v>
      </c>
    </row>
    <row r="4" spans="1:32">
      <c r="A4" s="86" t="s">
        <v>27</v>
      </c>
      <c r="B4" s="86" t="s">
        <v>10</v>
      </c>
      <c r="C4" s="86" t="s">
        <v>28</v>
      </c>
      <c r="D4" s="87">
        <v>39161</v>
      </c>
      <c r="E4" s="86" t="s">
        <v>12</v>
      </c>
      <c r="F4" s="86" t="s">
        <v>29</v>
      </c>
      <c r="G4" s="87">
        <v>39728</v>
      </c>
      <c r="H4" s="86" t="s">
        <v>15</v>
      </c>
      <c r="I4" s="86" t="s">
        <v>30</v>
      </c>
      <c r="J4" s="87">
        <v>39728</v>
      </c>
      <c r="K4" s="86" t="s">
        <v>31</v>
      </c>
      <c r="L4" s="86">
        <v>45027</v>
      </c>
      <c r="M4" s="87">
        <v>42121</v>
      </c>
      <c r="N4" s="88">
        <v>42121</v>
      </c>
      <c r="O4" s="88">
        <f t="shared" si="0"/>
        <v>45774</v>
      </c>
      <c r="P4" s="88">
        <f t="shared" si="1"/>
        <v>49426</v>
      </c>
      <c r="S4" s="86" t="s">
        <v>18</v>
      </c>
      <c r="T4" s="86" t="s">
        <v>20</v>
      </c>
      <c r="U4" s="87">
        <v>43982</v>
      </c>
      <c r="V4" s="89">
        <v>43982</v>
      </c>
      <c r="W4" s="89">
        <f t="shared" si="2"/>
        <v>43982</v>
      </c>
      <c r="X4" s="86" t="str">
        <f t="shared" si="3"/>
        <v>Application BS / CS</v>
      </c>
    </row>
    <row r="5" spans="1:32">
      <c r="A5" s="86" t="s">
        <v>32</v>
      </c>
      <c r="B5" s="86" t="s">
        <v>10</v>
      </c>
      <c r="C5" s="86" t="s">
        <v>33</v>
      </c>
      <c r="D5" s="87">
        <v>34878</v>
      </c>
      <c r="E5" s="86" t="s">
        <v>12</v>
      </c>
      <c r="F5" s="86" t="s">
        <v>34</v>
      </c>
      <c r="G5" s="87">
        <v>40329</v>
      </c>
      <c r="H5" s="86" t="s">
        <v>15</v>
      </c>
      <c r="I5" s="86" t="s">
        <v>35</v>
      </c>
      <c r="J5" s="87">
        <v>34893</v>
      </c>
      <c r="K5" s="86" t="s">
        <v>36</v>
      </c>
      <c r="L5" s="86">
        <v>26885</v>
      </c>
      <c r="M5" s="87">
        <v>40903</v>
      </c>
      <c r="N5" s="88">
        <v>40903</v>
      </c>
      <c r="O5" s="88">
        <f t="shared" si="0"/>
        <v>44556</v>
      </c>
      <c r="P5" s="88">
        <f t="shared" si="1"/>
        <v>48208</v>
      </c>
      <c r="S5" s="86" t="s">
        <v>19</v>
      </c>
      <c r="U5" s="87"/>
      <c r="V5" s="89">
        <v>44136</v>
      </c>
      <c r="W5" s="89">
        <f t="shared" si="2"/>
        <v>44136</v>
      </c>
      <c r="X5" s="86" t="str">
        <f t="shared" si="3"/>
        <v>Pliage Secours</v>
      </c>
    </row>
    <row r="6" spans="1:32">
      <c r="A6" s="86">
        <v>1</v>
      </c>
      <c r="B6" s="86" t="s">
        <v>49</v>
      </c>
      <c r="C6" s="86" t="s">
        <v>37</v>
      </c>
      <c r="D6" s="87">
        <v>41562</v>
      </c>
      <c r="E6" s="86" t="s">
        <v>38</v>
      </c>
      <c r="F6" s="86" t="s">
        <v>39</v>
      </c>
      <c r="G6" s="87">
        <v>41563</v>
      </c>
      <c r="H6" s="86" t="s">
        <v>40</v>
      </c>
      <c r="I6" s="86" t="s">
        <v>41</v>
      </c>
      <c r="J6" s="87">
        <v>41563</v>
      </c>
      <c r="K6" s="86" t="s">
        <v>36</v>
      </c>
      <c r="L6" s="86">
        <v>35544</v>
      </c>
      <c r="M6" s="87">
        <v>41561</v>
      </c>
      <c r="N6" s="88">
        <v>41561</v>
      </c>
      <c r="O6" s="88">
        <f t="shared" si="0"/>
        <v>45213</v>
      </c>
      <c r="P6" s="88">
        <f t="shared" si="1"/>
        <v>48866</v>
      </c>
      <c r="Q6" s="10" t="s">
        <v>102</v>
      </c>
      <c r="R6" s="10" t="s">
        <v>99</v>
      </c>
      <c r="S6" s="86" t="s">
        <v>19</v>
      </c>
      <c r="U6" s="87"/>
      <c r="V6" s="89">
        <v>44152</v>
      </c>
      <c r="W6" s="89">
        <f t="shared" si="2"/>
        <v>44152</v>
      </c>
      <c r="X6" s="86" t="str">
        <f t="shared" si="3"/>
        <v>Pliage Secours</v>
      </c>
    </row>
    <row r="7" spans="1:32">
      <c r="A7" s="86">
        <v>2</v>
      </c>
      <c r="B7" s="86" t="s">
        <v>49</v>
      </c>
      <c r="C7" s="86" t="s">
        <v>42</v>
      </c>
      <c r="D7" s="87">
        <v>41562</v>
      </c>
      <c r="E7" s="86" t="s">
        <v>38</v>
      </c>
      <c r="F7" s="86" t="s">
        <v>43</v>
      </c>
      <c r="G7" s="87">
        <v>41563</v>
      </c>
      <c r="H7" s="86" t="s">
        <v>40</v>
      </c>
      <c r="I7" s="86" t="s">
        <v>44</v>
      </c>
      <c r="J7" s="87">
        <v>41563</v>
      </c>
      <c r="K7" s="86" t="s">
        <v>36</v>
      </c>
      <c r="L7" s="86">
        <v>35542</v>
      </c>
      <c r="M7" s="87">
        <v>41561</v>
      </c>
      <c r="N7" s="88">
        <v>41561</v>
      </c>
      <c r="O7" s="88">
        <f t="shared" si="0"/>
        <v>45213</v>
      </c>
      <c r="P7" s="88">
        <f t="shared" si="1"/>
        <v>48866</v>
      </c>
      <c r="Q7" s="10" t="s">
        <v>103</v>
      </c>
      <c r="R7" s="10" t="s">
        <v>99</v>
      </c>
      <c r="S7" s="86" t="s">
        <v>19</v>
      </c>
      <c r="U7" s="87"/>
      <c r="V7" s="89">
        <v>44148</v>
      </c>
      <c r="W7" s="89">
        <f t="shared" si="2"/>
        <v>44148</v>
      </c>
      <c r="X7" s="86" t="str">
        <f t="shared" si="3"/>
        <v>Pliage Secours</v>
      </c>
    </row>
    <row r="8" spans="1:32">
      <c r="A8" s="86">
        <v>3</v>
      </c>
      <c r="B8" s="86" t="s">
        <v>50</v>
      </c>
      <c r="C8" s="86" t="s">
        <v>45</v>
      </c>
      <c r="D8" s="87">
        <v>39632</v>
      </c>
      <c r="E8" s="86" t="s">
        <v>112</v>
      </c>
      <c r="F8" s="86" t="s">
        <v>46</v>
      </c>
      <c r="G8" s="86" t="s">
        <v>46</v>
      </c>
      <c r="H8" s="86" t="s">
        <v>40</v>
      </c>
      <c r="I8" s="86" t="s">
        <v>47</v>
      </c>
      <c r="J8" s="87">
        <v>36131</v>
      </c>
      <c r="K8" s="86" t="s">
        <v>36</v>
      </c>
      <c r="L8" s="86">
        <v>11641</v>
      </c>
      <c r="M8" s="87">
        <v>39601</v>
      </c>
      <c r="N8" s="88">
        <v>39601</v>
      </c>
      <c r="O8" s="88">
        <f t="shared" si="0"/>
        <v>43253</v>
      </c>
      <c r="P8" s="88">
        <f t="shared" si="1"/>
        <v>46906</v>
      </c>
      <c r="Q8" s="10" t="s">
        <v>104</v>
      </c>
      <c r="S8" s="86" t="s">
        <v>19</v>
      </c>
      <c r="U8" s="87"/>
      <c r="V8" s="89">
        <v>44155</v>
      </c>
      <c r="W8" s="89">
        <f t="shared" si="2"/>
        <v>43253</v>
      </c>
      <c r="X8" s="86" t="str">
        <f t="shared" si="3"/>
        <v>Révision Déclencheur</v>
      </c>
    </row>
    <row r="9" spans="1:32">
      <c r="A9" s="86">
        <v>4</v>
      </c>
      <c r="B9" s="86" t="s">
        <v>51</v>
      </c>
      <c r="C9" s="86">
        <v>920515</v>
      </c>
      <c r="D9" s="87">
        <v>33739</v>
      </c>
      <c r="E9" s="86" t="s">
        <v>52</v>
      </c>
      <c r="F9" s="86" t="s">
        <v>53</v>
      </c>
      <c r="G9" s="87">
        <v>38008</v>
      </c>
      <c r="H9" s="86" t="s">
        <v>54</v>
      </c>
      <c r="I9" s="86" t="s">
        <v>55</v>
      </c>
      <c r="J9" s="87">
        <v>33043</v>
      </c>
      <c r="K9" s="86" t="s">
        <v>36</v>
      </c>
      <c r="L9" s="86" t="s">
        <v>46</v>
      </c>
      <c r="M9" s="87" t="s">
        <v>46</v>
      </c>
      <c r="N9" s="88" t="s">
        <v>46</v>
      </c>
      <c r="O9" s="88" t="str">
        <f t="shared" si="0"/>
        <v>?</v>
      </c>
      <c r="P9" s="88" t="str">
        <f t="shared" si="1"/>
        <v>?</v>
      </c>
      <c r="Q9" s="10" t="s">
        <v>97</v>
      </c>
      <c r="S9" s="86" t="s">
        <v>19</v>
      </c>
      <c r="U9" s="87"/>
      <c r="V9" s="89">
        <v>44075</v>
      </c>
      <c r="W9" s="89">
        <f t="shared" si="2"/>
        <v>44075</v>
      </c>
      <c r="X9" s="86" t="str">
        <f t="shared" si="3"/>
        <v>Pliage Secours</v>
      </c>
    </row>
    <row r="10" spans="1:32">
      <c r="A10" s="86">
        <v>5</v>
      </c>
      <c r="B10" s="86" t="s">
        <v>50</v>
      </c>
      <c r="C10" s="86" t="s">
        <v>56</v>
      </c>
      <c r="D10" s="86" t="s">
        <v>46</v>
      </c>
      <c r="E10" s="86" t="s">
        <v>57</v>
      </c>
      <c r="F10" s="86">
        <v>8895</v>
      </c>
      <c r="G10" s="87">
        <v>37803</v>
      </c>
      <c r="H10" s="86" t="s">
        <v>40</v>
      </c>
      <c r="I10" s="86" t="s">
        <v>58</v>
      </c>
      <c r="J10" s="87">
        <v>38486</v>
      </c>
      <c r="K10" s="86" t="s">
        <v>59</v>
      </c>
      <c r="L10" s="86" t="s">
        <v>46</v>
      </c>
      <c r="M10" s="87" t="s">
        <v>46</v>
      </c>
      <c r="N10" s="88" t="s">
        <v>46</v>
      </c>
      <c r="O10" s="88" t="str">
        <f t="shared" si="0"/>
        <v>?</v>
      </c>
      <c r="P10" s="88" t="str">
        <f t="shared" si="1"/>
        <v>?</v>
      </c>
      <c r="Q10" s="10" t="s">
        <v>95</v>
      </c>
      <c r="R10" s="90" t="s">
        <v>96</v>
      </c>
      <c r="S10" s="86" t="s">
        <v>19</v>
      </c>
      <c r="U10" s="87"/>
      <c r="V10" s="89">
        <v>44024</v>
      </c>
      <c r="W10" s="89">
        <f t="shared" si="2"/>
        <v>44024</v>
      </c>
      <c r="X10" s="86" t="str">
        <f t="shared" si="3"/>
        <v>Pliage Secours</v>
      </c>
    </row>
    <row r="11" spans="1:32">
      <c r="A11" s="86">
        <v>6</v>
      </c>
      <c r="B11" s="86" t="s">
        <v>50</v>
      </c>
      <c r="C11" s="86" t="s">
        <v>60</v>
      </c>
      <c r="D11" s="87">
        <v>40682</v>
      </c>
      <c r="E11" s="86" t="s">
        <v>61</v>
      </c>
      <c r="F11" s="86" t="s">
        <v>62</v>
      </c>
      <c r="G11" s="87">
        <v>40924</v>
      </c>
      <c r="H11" s="86" t="s">
        <v>40</v>
      </c>
      <c r="I11" s="86" t="s">
        <v>63</v>
      </c>
      <c r="J11" s="87">
        <v>40924</v>
      </c>
      <c r="K11" s="86" t="s">
        <v>36</v>
      </c>
      <c r="L11" s="86">
        <v>26654</v>
      </c>
      <c r="M11" s="87">
        <v>40882</v>
      </c>
      <c r="N11" s="88">
        <v>40882</v>
      </c>
      <c r="O11" s="88">
        <f t="shared" si="0"/>
        <v>44535</v>
      </c>
      <c r="P11" s="88">
        <f t="shared" si="1"/>
        <v>48187</v>
      </c>
      <c r="Q11" s="10" t="s">
        <v>105</v>
      </c>
      <c r="R11" s="10" t="s">
        <v>106</v>
      </c>
      <c r="S11" s="86" t="s">
        <v>19</v>
      </c>
      <c r="U11" s="87"/>
      <c r="V11" s="89">
        <v>44153</v>
      </c>
      <c r="W11" s="89">
        <f t="shared" si="2"/>
        <v>44153</v>
      </c>
      <c r="X11" s="86" t="str">
        <f t="shared" si="3"/>
        <v>Pliage Secours</v>
      </c>
    </row>
    <row r="12" spans="1:32">
      <c r="A12" s="86">
        <v>7</v>
      </c>
      <c r="B12" s="86" t="s">
        <v>50</v>
      </c>
      <c r="C12" s="86" t="s">
        <v>65</v>
      </c>
      <c r="D12" s="87">
        <v>41562</v>
      </c>
      <c r="E12" s="86" t="s">
        <v>61</v>
      </c>
      <c r="F12" s="86" t="s">
        <v>66</v>
      </c>
      <c r="G12" s="87">
        <v>41589</v>
      </c>
      <c r="H12" s="86" t="s">
        <v>40</v>
      </c>
      <c r="I12" s="86" t="s">
        <v>67</v>
      </c>
      <c r="J12" s="87">
        <v>41563</v>
      </c>
      <c r="K12" s="86" t="s">
        <v>36</v>
      </c>
      <c r="L12" s="86">
        <v>37719</v>
      </c>
      <c r="M12" s="87">
        <v>41736</v>
      </c>
      <c r="N12" s="88">
        <v>41736</v>
      </c>
      <c r="O12" s="88">
        <f t="shared" si="0"/>
        <v>45389</v>
      </c>
      <c r="P12" s="88">
        <f t="shared" si="1"/>
        <v>49041</v>
      </c>
      <c r="Q12" s="10" t="s">
        <v>109</v>
      </c>
      <c r="R12" s="10" t="s">
        <v>110</v>
      </c>
      <c r="S12" s="86" t="s">
        <v>18</v>
      </c>
      <c r="T12" s="86" t="s">
        <v>20</v>
      </c>
      <c r="U12" s="87">
        <v>43982</v>
      </c>
      <c r="V12" s="89">
        <v>44071</v>
      </c>
      <c r="W12" s="89">
        <f t="shared" si="2"/>
        <v>43982</v>
      </c>
      <c r="X12" s="86" t="str">
        <f t="shared" si="3"/>
        <v>Application BS / CS</v>
      </c>
    </row>
    <row r="13" spans="1:32">
      <c r="A13" s="86">
        <v>8</v>
      </c>
      <c r="B13" s="86" t="s">
        <v>68</v>
      </c>
      <c r="C13" s="86" t="s">
        <v>69</v>
      </c>
      <c r="D13" s="87">
        <v>38464</v>
      </c>
      <c r="E13" s="86" t="s">
        <v>70</v>
      </c>
      <c r="F13" s="86" t="s">
        <v>71</v>
      </c>
      <c r="G13" s="86" t="s">
        <v>46</v>
      </c>
      <c r="H13" s="86" t="s">
        <v>72</v>
      </c>
      <c r="I13" s="86" t="s">
        <v>73</v>
      </c>
      <c r="J13" s="87">
        <v>38647</v>
      </c>
      <c r="K13" s="86" t="s">
        <v>36</v>
      </c>
      <c r="L13" s="86">
        <v>25223</v>
      </c>
      <c r="M13" s="87">
        <v>40784</v>
      </c>
      <c r="N13" s="88">
        <v>40784</v>
      </c>
      <c r="O13" s="88">
        <f t="shared" si="0"/>
        <v>44437</v>
      </c>
      <c r="P13" s="88">
        <f t="shared" si="1"/>
        <v>48089</v>
      </c>
      <c r="Q13" s="10" t="s">
        <v>98</v>
      </c>
      <c r="R13" s="10" t="s">
        <v>99</v>
      </c>
      <c r="S13" s="86" t="s">
        <v>19</v>
      </c>
      <c r="U13" s="87"/>
      <c r="V13" s="89">
        <v>44080</v>
      </c>
      <c r="W13" s="89">
        <f t="shared" si="2"/>
        <v>44080</v>
      </c>
      <c r="X13" s="86" t="str">
        <f t="shared" si="3"/>
        <v>Pliage Secours</v>
      </c>
    </row>
    <row r="14" spans="1:32">
      <c r="A14" s="86">
        <v>9</v>
      </c>
      <c r="B14" s="86" t="s">
        <v>74</v>
      </c>
      <c r="C14" s="86" t="s">
        <v>75</v>
      </c>
      <c r="D14" s="87">
        <v>37418</v>
      </c>
      <c r="E14" s="86" t="s">
        <v>76</v>
      </c>
      <c r="F14" s="86">
        <v>51274</v>
      </c>
      <c r="G14" s="87">
        <v>38805</v>
      </c>
      <c r="H14" s="86" t="s">
        <v>40</v>
      </c>
      <c r="I14" s="86" t="s">
        <v>77</v>
      </c>
      <c r="J14" s="87">
        <v>37421</v>
      </c>
      <c r="K14" s="86" t="s">
        <v>36</v>
      </c>
      <c r="L14" s="86">
        <v>30415</v>
      </c>
      <c r="M14" s="87">
        <v>41197</v>
      </c>
      <c r="N14" s="88">
        <v>41197</v>
      </c>
      <c r="O14" s="88">
        <f t="shared" si="0"/>
        <v>44849</v>
      </c>
      <c r="P14" s="88">
        <f t="shared" si="1"/>
        <v>48502</v>
      </c>
      <c r="Q14" s="10" t="s">
        <v>111</v>
      </c>
      <c r="S14" s="86" t="s">
        <v>19</v>
      </c>
      <c r="U14" s="87"/>
      <c r="V14" s="89">
        <v>43905</v>
      </c>
      <c r="W14" s="89">
        <f t="shared" si="2"/>
        <v>43905</v>
      </c>
      <c r="X14" s="86" t="str">
        <f t="shared" si="3"/>
        <v>Pliage Secours</v>
      </c>
    </row>
    <row r="15" spans="1:32">
      <c r="A15" s="86">
        <v>10</v>
      </c>
      <c r="B15" s="86" t="s">
        <v>51</v>
      </c>
      <c r="C15" s="86" t="s">
        <v>78</v>
      </c>
      <c r="D15" s="87">
        <v>37004</v>
      </c>
      <c r="E15" s="86" t="s">
        <v>79</v>
      </c>
      <c r="F15" s="86">
        <v>90214193</v>
      </c>
      <c r="G15" s="87">
        <v>38322</v>
      </c>
      <c r="H15" s="86" t="s">
        <v>80</v>
      </c>
      <c r="I15" s="86" t="s">
        <v>81</v>
      </c>
      <c r="J15" s="87">
        <v>38147</v>
      </c>
      <c r="K15" s="86" t="s">
        <v>59</v>
      </c>
      <c r="L15" s="86">
        <v>52506</v>
      </c>
      <c r="M15" s="87">
        <v>42779</v>
      </c>
      <c r="N15" s="88">
        <v>42779</v>
      </c>
      <c r="O15" s="88">
        <f t="shared" si="0"/>
        <v>46431</v>
      </c>
      <c r="P15" s="88">
        <f t="shared" si="1"/>
        <v>50084</v>
      </c>
      <c r="Q15" s="10" t="s">
        <v>108</v>
      </c>
      <c r="R15" s="10" t="s">
        <v>107</v>
      </c>
      <c r="S15" s="86" t="s">
        <v>19</v>
      </c>
      <c r="U15" s="87"/>
      <c r="V15" s="89">
        <v>44154</v>
      </c>
      <c r="W15" s="89">
        <f t="shared" si="2"/>
        <v>44154</v>
      </c>
      <c r="X15" s="86" t="str">
        <f t="shared" si="3"/>
        <v>Pliage Secours</v>
      </c>
    </row>
  </sheetData>
  <sortState ref="A2:AF26">
    <sortCondition ref="C4"/>
  </sortState>
  <pageMargins left="0.7" right="0.7" top="0.75" bottom="0.75" header="0.3" footer="0.3"/>
  <pageSetup paperSize="9" orientation="portrait" r:id="rId1"/>
  <tableParts count="1">
    <tablePart r:id="rId2"/>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4</vt:i4>
      </vt:variant>
      <vt:variant>
        <vt:lpstr>Plages nommées</vt:lpstr>
      </vt:variant>
      <vt:variant>
        <vt:i4>15</vt:i4>
      </vt:variant>
    </vt:vector>
  </HeadingPairs>
  <TitlesOfParts>
    <vt:vector size="19" baseType="lpstr">
      <vt:lpstr>Menu</vt:lpstr>
      <vt:lpstr>Fiche Indiv</vt:lpstr>
      <vt:lpstr>Ajout</vt:lpstr>
      <vt:lpstr>BD</vt:lpstr>
      <vt:lpstr>_col02</vt:lpstr>
      <vt:lpstr>_col03</vt:lpstr>
      <vt:lpstr>_col04</vt:lpstr>
      <vt:lpstr>_col05</vt:lpstr>
      <vt:lpstr>_col06</vt:lpstr>
      <vt:lpstr>_col07</vt:lpstr>
      <vt:lpstr>_col08</vt:lpstr>
      <vt:lpstr>_col09</vt:lpstr>
      <vt:lpstr>_col10</vt:lpstr>
      <vt:lpstr>_col11</vt:lpstr>
      <vt:lpstr>_col12</vt:lpstr>
      <vt:lpstr>_col13</vt:lpstr>
      <vt:lpstr>_col14</vt:lpstr>
      <vt:lpstr>_col19</vt:lpstr>
      <vt:lpstr>ID</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benjamin batignani</dc:creator>
  <cp:lastModifiedBy>Michel</cp:lastModifiedBy>
  <dcterms:created xsi:type="dcterms:W3CDTF">2019-12-11T22:34:05Z</dcterms:created>
  <dcterms:modified xsi:type="dcterms:W3CDTF">2019-12-30T09:54:34Z</dcterms:modified>
</cp:coreProperties>
</file>