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hidePivotFieldList="1" defaultThemeVersion="124226"/>
  <bookViews>
    <workbookView xWindow="480" yWindow="300" windowWidth="18500" windowHeight="11700" tabRatio="880" firstSheet="1" activeTab="1"/>
  </bookViews>
  <sheets>
    <sheet name="JFP" sheetId="23" state="hidden" r:id="rId1"/>
    <sheet name="CALENDRIER" sheetId="24" r:id="rId2"/>
  </sheets>
  <definedNames>
    <definedName name="BdD">#REF!</definedName>
    <definedName name="Code">OFFSET(#REF!,,,COUNTA(#REF!)-1)</definedName>
    <definedName name="code1">#REF!</definedName>
    <definedName name="code2">#REF!</definedName>
    <definedName name="debut">#REF!</definedName>
    <definedName name="entrees">#REF!</definedName>
    <definedName name="fin">#REF!</definedName>
    <definedName name="liste1">#REF!</definedName>
    <definedName name="liste2">#REF!</definedName>
    <definedName name="Pont">JFP!$G$1</definedName>
    <definedName name="resultat">#REF!</definedName>
    <definedName name="sorties">#REF!</definedName>
    <definedName name="taux">#REF!</definedName>
  </definedNames>
  <calcPr calcId="152511"/>
</workbook>
</file>

<file path=xl/calcChain.xml><?xml version="1.0" encoding="utf-8"?>
<calcChain xmlns="http://schemas.openxmlformats.org/spreadsheetml/2006/main">
  <c r="J1" i="24" l="1"/>
  <c r="K1" i="24"/>
  <c r="I2" i="24"/>
  <c r="B5" i="24"/>
  <c r="B6" i="24" s="1"/>
  <c r="D5" i="24"/>
  <c r="D6" i="24" s="1"/>
  <c r="F5" i="24"/>
  <c r="H5" i="24"/>
  <c r="H6" i="24" s="1"/>
  <c r="J5" i="24"/>
  <c r="J6" i="24" s="1"/>
  <c r="L5" i="24"/>
  <c r="L6" i="24" s="1"/>
  <c r="F6" i="24"/>
  <c r="B41" i="24"/>
  <c r="B42" i="24" s="1"/>
  <c r="B43" i="24" s="1"/>
  <c r="D41" i="24"/>
  <c r="D42" i="24" s="1"/>
  <c r="F41" i="24"/>
  <c r="F42" i="24" s="1"/>
  <c r="H41" i="24"/>
  <c r="J41" i="24"/>
  <c r="J42" i="24" s="1"/>
  <c r="J43" i="24" s="1"/>
  <c r="L41" i="24"/>
  <c r="L42" i="24" s="1"/>
  <c r="H42" i="24"/>
  <c r="A1" i="23"/>
  <c r="D5" i="23" s="1"/>
  <c r="L43" i="24" l="1"/>
  <c r="D43" i="24"/>
  <c r="H43" i="24"/>
  <c r="F7" i="24"/>
  <c r="B44" i="24"/>
  <c r="J44" i="24"/>
  <c r="L7" i="24"/>
  <c r="D7" i="24"/>
  <c r="F43" i="24"/>
  <c r="H7" i="24"/>
  <c r="J7" i="24"/>
  <c r="B7" i="24"/>
  <c r="D12" i="23"/>
  <c r="F12" i="23" s="1"/>
  <c r="G5" i="23"/>
  <c r="F5" i="23"/>
  <c r="D14" i="23"/>
  <c r="G14" i="23" s="1"/>
  <c r="G12" i="23"/>
  <c r="D10" i="23"/>
  <c r="D6" i="23"/>
  <c r="D2" i="23"/>
  <c r="D11" i="23"/>
  <c r="C1" i="23"/>
  <c r="D13" i="23"/>
  <c r="D9" i="23"/>
  <c r="L8" i="24" l="1"/>
  <c r="J45" i="24"/>
  <c r="F8" i="24"/>
  <c r="D8" i="24"/>
  <c r="B45" i="24"/>
  <c r="H44" i="24"/>
  <c r="D44" i="24"/>
  <c r="L44" i="24"/>
  <c r="F44" i="24"/>
  <c r="H8" i="24"/>
  <c r="B8" i="24"/>
  <c r="J8" i="24"/>
  <c r="G11" i="23"/>
  <c r="F11" i="23"/>
  <c r="D3" i="23"/>
  <c r="D7" i="23"/>
  <c r="D4" i="23"/>
  <c r="D8" i="23"/>
  <c r="F10" i="23"/>
  <c r="G10" i="23"/>
  <c r="G13" i="23"/>
  <c r="F13" i="23"/>
  <c r="F6" i="23"/>
  <c r="G6" i="23"/>
  <c r="G9" i="23"/>
  <c r="F9" i="23"/>
  <c r="F2" i="23"/>
  <c r="G2" i="23"/>
  <c r="L45" i="24" l="1"/>
  <c r="H45" i="24"/>
  <c r="D9" i="24"/>
  <c r="F9" i="24"/>
  <c r="L9" i="24"/>
  <c r="D45" i="24"/>
  <c r="B46" i="24"/>
  <c r="J46" i="24"/>
  <c r="F45" i="24"/>
  <c r="H9" i="24"/>
  <c r="B9" i="24"/>
  <c r="J9" i="24"/>
  <c r="F8" i="23"/>
  <c r="G8" i="23"/>
  <c r="G3" i="23"/>
  <c r="I7" i="24" s="1"/>
  <c r="F3" i="23"/>
  <c r="F4" i="23"/>
  <c r="G4" i="23"/>
  <c r="G7" i="23"/>
  <c r="I8" i="24" s="1"/>
  <c r="F7" i="23"/>
  <c r="G16" i="23"/>
  <c r="K2" i="24" s="1"/>
  <c r="I9" i="24" l="1"/>
  <c r="K42" i="24"/>
  <c r="K7" i="24"/>
  <c r="C7" i="24"/>
  <c r="K9" i="24"/>
  <c r="G45" i="24"/>
  <c r="E6" i="24"/>
  <c r="M43" i="24"/>
  <c r="I6" i="24"/>
  <c r="J47" i="24"/>
  <c r="K46" i="24"/>
  <c r="E44" i="24"/>
  <c r="K44" i="24"/>
  <c r="C44" i="24"/>
  <c r="L10" i="24"/>
  <c r="M9" i="24"/>
  <c r="I42" i="24"/>
  <c r="H46" i="24"/>
  <c r="I45" i="24"/>
  <c r="C6" i="24"/>
  <c r="I43" i="24"/>
  <c r="G43" i="24"/>
  <c r="M8" i="24"/>
  <c r="C42" i="24"/>
  <c r="E42" i="24"/>
  <c r="C8" i="24"/>
  <c r="M6" i="24"/>
  <c r="M42" i="24"/>
  <c r="D46" i="24"/>
  <c r="E45" i="24"/>
  <c r="K6" i="24"/>
  <c r="E43" i="24"/>
  <c r="G8" i="24"/>
  <c r="E8" i="24"/>
  <c r="M44" i="24"/>
  <c r="G42" i="24"/>
  <c r="G7" i="24"/>
  <c r="K45" i="24"/>
  <c r="B47" i="24"/>
  <c r="C46" i="24"/>
  <c r="I44" i="24"/>
  <c r="C9" i="24"/>
  <c r="M7" i="24"/>
  <c r="E7" i="24"/>
  <c r="K43" i="24"/>
  <c r="G6" i="24"/>
  <c r="C45" i="24"/>
  <c r="K8" i="24"/>
  <c r="C43" i="24"/>
  <c r="G44" i="24"/>
  <c r="F10" i="24"/>
  <c r="G9" i="24"/>
  <c r="D10" i="24"/>
  <c r="E9" i="24"/>
  <c r="L46" i="24"/>
  <c r="M45" i="24"/>
  <c r="F16" i="23"/>
  <c r="J2" i="24" s="1"/>
  <c r="H10" i="24"/>
  <c r="I10" i="24" s="1"/>
  <c r="J10" i="24"/>
  <c r="K10" i="24" s="1"/>
  <c r="B10" i="24"/>
  <c r="C10" i="24" s="1"/>
  <c r="F46" i="24"/>
  <c r="G46" i="24" s="1"/>
  <c r="A16" i="23" l="1"/>
  <c r="L47" i="24"/>
  <c r="M46" i="24"/>
  <c r="F11" i="24"/>
  <c r="G10" i="24"/>
  <c r="B48" i="24"/>
  <c r="C47" i="24"/>
  <c r="L11" i="24"/>
  <c r="M10" i="24"/>
  <c r="H47" i="24"/>
  <c r="I46" i="24"/>
  <c r="J48" i="24"/>
  <c r="K47" i="24"/>
  <c r="D11" i="24"/>
  <c r="E10" i="24"/>
  <c r="D47" i="24"/>
  <c r="E46" i="24"/>
  <c r="B11" i="24"/>
  <c r="C11" i="24" s="1"/>
  <c r="F47" i="24"/>
  <c r="G47" i="24" s="1"/>
  <c r="J11" i="24"/>
  <c r="K11" i="24" s="1"/>
  <c r="H11" i="24"/>
  <c r="I11" i="24" s="1"/>
  <c r="D48" i="24" l="1"/>
  <c r="E47" i="24"/>
  <c r="J49" i="24"/>
  <c r="K48" i="24"/>
  <c r="F12" i="24"/>
  <c r="G11" i="24"/>
  <c r="L12" i="24"/>
  <c r="M11" i="24"/>
  <c r="D12" i="24"/>
  <c r="E11" i="24"/>
  <c r="H48" i="24"/>
  <c r="I47" i="24"/>
  <c r="B49" i="24"/>
  <c r="C48" i="24"/>
  <c r="L48" i="24"/>
  <c r="M47" i="24"/>
  <c r="J12" i="24"/>
  <c r="K12" i="24" s="1"/>
  <c r="F48" i="24"/>
  <c r="G48" i="24" s="1"/>
  <c r="B12" i="24"/>
  <c r="C12" i="24" s="1"/>
  <c r="H12" i="24"/>
  <c r="I12" i="24" s="1"/>
  <c r="L49" i="24" l="1"/>
  <c r="M48" i="24"/>
  <c r="H49" i="24"/>
  <c r="I48" i="24"/>
  <c r="L13" i="24"/>
  <c r="M12" i="24"/>
  <c r="J50" i="24"/>
  <c r="K49" i="24"/>
  <c r="B50" i="24"/>
  <c r="C49" i="24"/>
  <c r="D13" i="24"/>
  <c r="E12" i="24"/>
  <c r="F13" i="24"/>
  <c r="G12" i="24"/>
  <c r="D49" i="24"/>
  <c r="E48" i="24"/>
  <c r="J13" i="24"/>
  <c r="K13" i="24" s="1"/>
  <c r="F49" i="24"/>
  <c r="G49" i="24" s="1"/>
  <c r="B13" i="24"/>
  <c r="C13" i="24" s="1"/>
  <c r="H13" i="24"/>
  <c r="I13" i="24" s="1"/>
  <c r="D50" i="24" l="1"/>
  <c r="E49" i="24"/>
  <c r="D14" i="24"/>
  <c r="E13" i="24"/>
  <c r="J51" i="24"/>
  <c r="K50" i="24"/>
  <c r="H50" i="24"/>
  <c r="I49" i="24"/>
  <c r="F14" i="24"/>
  <c r="G13" i="24"/>
  <c r="B51" i="24"/>
  <c r="C50" i="24"/>
  <c r="L14" i="24"/>
  <c r="M13" i="24"/>
  <c r="L50" i="24"/>
  <c r="M49" i="24"/>
  <c r="H14" i="24"/>
  <c r="I14" i="24" s="1"/>
  <c r="B14" i="24"/>
  <c r="C14" i="24" s="1"/>
  <c r="J14" i="24"/>
  <c r="K14" i="24" s="1"/>
  <c r="F50" i="24"/>
  <c r="G50" i="24" s="1"/>
  <c r="L51" i="24" l="1"/>
  <c r="M50" i="24"/>
  <c r="B52" i="24"/>
  <c r="C51" i="24"/>
  <c r="H51" i="24"/>
  <c r="I50" i="24"/>
  <c r="D15" i="24"/>
  <c r="E14" i="24"/>
  <c r="L15" i="24"/>
  <c r="M14" i="24"/>
  <c r="F15" i="24"/>
  <c r="G14" i="24"/>
  <c r="J52" i="24"/>
  <c r="K51" i="24"/>
  <c r="D51" i="24"/>
  <c r="E50" i="24"/>
  <c r="J15" i="24"/>
  <c r="K15" i="24" s="1"/>
  <c r="H15" i="24"/>
  <c r="I15" i="24" s="1"/>
  <c r="F51" i="24"/>
  <c r="G51" i="24" s="1"/>
  <c r="B15" i="24"/>
  <c r="C15" i="24" s="1"/>
  <c r="D52" i="24" l="1"/>
  <c r="E51" i="24"/>
  <c r="F16" i="24"/>
  <c r="G15" i="24"/>
  <c r="D16" i="24"/>
  <c r="E15" i="24"/>
  <c r="B53" i="24"/>
  <c r="C52" i="24"/>
  <c r="J53" i="24"/>
  <c r="K52" i="24"/>
  <c r="L16" i="24"/>
  <c r="M15" i="24"/>
  <c r="H52" i="24"/>
  <c r="I51" i="24"/>
  <c r="L52" i="24"/>
  <c r="M51" i="24"/>
  <c r="H16" i="24"/>
  <c r="I16" i="24" s="1"/>
  <c r="F52" i="24"/>
  <c r="G52" i="24" s="1"/>
  <c r="J16" i="24"/>
  <c r="K16" i="24" s="1"/>
  <c r="B16" i="24"/>
  <c r="C16" i="24" s="1"/>
  <c r="L53" i="24" l="1"/>
  <c r="M52" i="24"/>
  <c r="L17" i="24"/>
  <c r="M16" i="24"/>
  <c r="B54" i="24"/>
  <c r="C53" i="24"/>
  <c r="F17" i="24"/>
  <c r="G16" i="24"/>
  <c r="H53" i="24"/>
  <c r="I52" i="24"/>
  <c r="J54" i="24"/>
  <c r="K53" i="24"/>
  <c r="D17" i="24"/>
  <c r="E16" i="24"/>
  <c r="D53" i="24"/>
  <c r="E52" i="24"/>
  <c r="H17" i="24"/>
  <c r="I17" i="24" s="1"/>
  <c r="B17" i="24"/>
  <c r="C17" i="24" s="1"/>
  <c r="J17" i="24"/>
  <c r="K17" i="24" s="1"/>
  <c r="F53" i="24"/>
  <c r="G53" i="24" s="1"/>
  <c r="D54" i="24" l="1"/>
  <c r="E53" i="24"/>
  <c r="J55" i="24"/>
  <c r="K54" i="24"/>
  <c r="F18" i="24"/>
  <c r="G17" i="24"/>
  <c r="L18" i="24"/>
  <c r="M17" i="24"/>
  <c r="D18" i="24"/>
  <c r="E17" i="24"/>
  <c r="H54" i="24"/>
  <c r="I53" i="24"/>
  <c r="B55" i="24"/>
  <c r="C54" i="24"/>
  <c r="L54" i="24"/>
  <c r="M53" i="24"/>
  <c r="J18" i="24"/>
  <c r="K18" i="24" s="1"/>
  <c r="H18" i="24"/>
  <c r="I18" i="24" s="1"/>
  <c r="F54" i="24"/>
  <c r="G54" i="24" s="1"/>
  <c r="B18" i="24"/>
  <c r="C18" i="24" s="1"/>
  <c r="L55" i="24" l="1"/>
  <c r="M54" i="24"/>
  <c r="H55" i="24"/>
  <c r="I54" i="24"/>
  <c r="L19" i="24"/>
  <c r="M18" i="24"/>
  <c r="J56" i="24"/>
  <c r="K55" i="24"/>
  <c r="B56" i="24"/>
  <c r="C55" i="24"/>
  <c r="D19" i="24"/>
  <c r="E18" i="24"/>
  <c r="F19" i="24"/>
  <c r="G18" i="24"/>
  <c r="D55" i="24"/>
  <c r="E54" i="24"/>
  <c r="F55" i="24"/>
  <c r="G55" i="24" s="1"/>
  <c r="J19" i="24"/>
  <c r="K19" i="24" s="1"/>
  <c r="B19" i="24"/>
  <c r="C19" i="24" s="1"/>
  <c r="H19" i="24"/>
  <c r="I19" i="24" s="1"/>
  <c r="D56" i="24" l="1"/>
  <c r="E55" i="24"/>
  <c r="D20" i="24"/>
  <c r="E19" i="24"/>
  <c r="J57" i="24"/>
  <c r="K56" i="24"/>
  <c r="H56" i="24"/>
  <c r="I55" i="24"/>
  <c r="F20" i="24"/>
  <c r="G19" i="24"/>
  <c r="B57" i="24"/>
  <c r="C56" i="24"/>
  <c r="L20" i="24"/>
  <c r="M19" i="24"/>
  <c r="L56" i="24"/>
  <c r="M55" i="24"/>
  <c r="B20" i="24"/>
  <c r="C20" i="24" s="1"/>
  <c r="F56" i="24"/>
  <c r="G56" i="24" s="1"/>
  <c r="J20" i="24"/>
  <c r="K20" i="24" s="1"/>
  <c r="H20" i="24"/>
  <c r="I20" i="24" s="1"/>
  <c r="L57" i="24" l="1"/>
  <c r="M56" i="24"/>
  <c r="B58" i="24"/>
  <c r="C57" i="24"/>
  <c r="H57" i="24"/>
  <c r="I56" i="24"/>
  <c r="D21" i="24"/>
  <c r="E20" i="24"/>
  <c r="L21" i="24"/>
  <c r="M20" i="24"/>
  <c r="F21" i="24"/>
  <c r="G20" i="24"/>
  <c r="J58" i="24"/>
  <c r="K57" i="24"/>
  <c r="D57" i="24"/>
  <c r="E56" i="24"/>
  <c r="F57" i="24"/>
  <c r="G57" i="24" s="1"/>
  <c r="J21" i="24"/>
  <c r="K21" i="24" s="1"/>
  <c r="B21" i="24"/>
  <c r="C21" i="24" s="1"/>
  <c r="H21" i="24"/>
  <c r="I21" i="24" s="1"/>
  <c r="D58" i="24" l="1"/>
  <c r="E57" i="24"/>
  <c r="F22" i="24"/>
  <c r="G21" i="24"/>
  <c r="D22" i="24"/>
  <c r="E21" i="24"/>
  <c r="B59" i="24"/>
  <c r="C58" i="24"/>
  <c r="J59" i="24"/>
  <c r="K58" i="24"/>
  <c r="L22" i="24"/>
  <c r="M21" i="24"/>
  <c r="H58" i="24"/>
  <c r="I57" i="24"/>
  <c r="L58" i="24"/>
  <c r="M57" i="24"/>
  <c r="H22" i="24"/>
  <c r="I22" i="24" s="1"/>
  <c r="B22" i="24"/>
  <c r="C22" i="24" s="1"/>
  <c r="F58" i="24"/>
  <c r="G58" i="24" s="1"/>
  <c r="J22" i="24"/>
  <c r="K22" i="24" s="1"/>
  <c r="L59" i="24" l="1"/>
  <c r="M58" i="24"/>
  <c r="L23" i="24"/>
  <c r="M22" i="24"/>
  <c r="B60" i="24"/>
  <c r="C59" i="24"/>
  <c r="F23" i="24"/>
  <c r="G22" i="24"/>
  <c r="H59" i="24"/>
  <c r="I58" i="24"/>
  <c r="J60" i="24"/>
  <c r="K59" i="24"/>
  <c r="D23" i="24"/>
  <c r="E22" i="24"/>
  <c r="D59" i="24"/>
  <c r="E58" i="24"/>
  <c r="F59" i="24"/>
  <c r="G59" i="24" s="1"/>
  <c r="H23" i="24"/>
  <c r="I23" i="24" s="1"/>
  <c r="J23" i="24"/>
  <c r="K23" i="24" s="1"/>
  <c r="B23" i="24"/>
  <c r="C23" i="24" s="1"/>
  <c r="D60" i="24" l="1"/>
  <c r="E59" i="24"/>
  <c r="J61" i="24"/>
  <c r="K60" i="24"/>
  <c r="F24" i="24"/>
  <c r="G23" i="24"/>
  <c r="L24" i="24"/>
  <c r="M23" i="24"/>
  <c r="D24" i="24"/>
  <c r="E23" i="24"/>
  <c r="H60" i="24"/>
  <c r="I59" i="24"/>
  <c r="B61" i="24"/>
  <c r="C60" i="24"/>
  <c r="L60" i="24"/>
  <c r="M59" i="24"/>
  <c r="J24" i="24"/>
  <c r="K24" i="24" s="1"/>
  <c r="F60" i="24"/>
  <c r="G60" i="24" s="1"/>
  <c r="B24" i="24"/>
  <c r="C24" i="24" s="1"/>
  <c r="H24" i="24"/>
  <c r="I24" i="24" s="1"/>
  <c r="L61" i="24" l="1"/>
  <c r="M60" i="24"/>
  <c r="H61" i="24"/>
  <c r="I60" i="24"/>
  <c r="L25" i="24"/>
  <c r="M24" i="24"/>
  <c r="J62" i="24"/>
  <c r="K61" i="24"/>
  <c r="B62" i="24"/>
  <c r="C61" i="24"/>
  <c r="D25" i="24"/>
  <c r="E24" i="24"/>
  <c r="F25" i="24"/>
  <c r="G24" i="24"/>
  <c r="D61" i="24"/>
  <c r="E60" i="24"/>
  <c r="H25" i="24"/>
  <c r="I25" i="24" s="1"/>
  <c r="B25" i="24"/>
  <c r="C25" i="24" s="1"/>
  <c r="J25" i="24"/>
  <c r="K25" i="24" s="1"/>
  <c r="F61" i="24"/>
  <c r="G61" i="24" s="1"/>
  <c r="D62" i="24" l="1"/>
  <c r="E61" i="24"/>
  <c r="D26" i="24"/>
  <c r="E25" i="24"/>
  <c r="J63" i="24"/>
  <c r="K62" i="24"/>
  <c r="H62" i="24"/>
  <c r="I61" i="24"/>
  <c r="F26" i="24"/>
  <c r="G25" i="24"/>
  <c r="B63" i="24"/>
  <c r="C62" i="24"/>
  <c r="L26" i="24"/>
  <c r="M25" i="24"/>
  <c r="L62" i="24"/>
  <c r="M61" i="24"/>
  <c r="J26" i="24"/>
  <c r="K26" i="24" s="1"/>
  <c r="H26" i="24"/>
  <c r="I26" i="24" s="1"/>
  <c r="F62" i="24"/>
  <c r="G62" i="24" s="1"/>
  <c r="B26" i="24"/>
  <c r="C26" i="24" s="1"/>
  <c r="L63" i="24" l="1"/>
  <c r="M62" i="24"/>
  <c r="B64" i="24"/>
  <c r="C63" i="24"/>
  <c r="H63" i="24"/>
  <c r="I62" i="24"/>
  <c r="D27" i="24"/>
  <c r="E26" i="24"/>
  <c r="L27" i="24"/>
  <c r="M26" i="24"/>
  <c r="F27" i="24"/>
  <c r="G26" i="24"/>
  <c r="J64" i="24"/>
  <c r="K63" i="24"/>
  <c r="D63" i="24"/>
  <c r="E62" i="24"/>
  <c r="J27" i="24"/>
  <c r="K27" i="24" s="1"/>
  <c r="F63" i="24"/>
  <c r="G63" i="24" s="1"/>
  <c r="B27" i="24"/>
  <c r="C27" i="24" s="1"/>
  <c r="H27" i="24"/>
  <c r="I27" i="24" s="1"/>
  <c r="D64" i="24" l="1"/>
  <c r="E63" i="24"/>
  <c r="F28" i="24"/>
  <c r="G27" i="24"/>
  <c r="D28" i="24"/>
  <c r="E27" i="24"/>
  <c r="B65" i="24"/>
  <c r="C64" i="24"/>
  <c r="J65" i="24"/>
  <c r="K64" i="24"/>
  <c r="L28" i="24"/>
  <c r="M27" i="24"/>
  <c r="H64" i="24"/>
  <c r="I63" i="24"/>
  <c r="L64" i="24"/>
  <c r="M63" i="24"/>
  <c r="F64" i="24"/>
  <c r="G64" i="24" s="1"/>
  <c r="B28" i="24"/>
  <c r="C28" i="24" s="1"/>
  <c r="J28" i="24"/>
  <c r="K28" i="24" s="1"/>
  <c r="H28" i="24"/>
  <c r="I28" i="24" s="1"/>
  <c r="L65" i="24" l="1"/>
  <c r="M64" i="24"/>
  <c r="L29" i="24"/>
  <c r="M28" i="24"/>
  <c r="B66" i="24"/>
  <c r="C65" i="24"/>
  <c r="F29" i="24"/>
  <c r="G28" i="24"/>
  <c r="H65" i="24"/>
  <c r="I64" i="24"/>
  <c r="J66" i="24"/>
  <c r="K65" i="24"/>
  <c r="E28" i="24"/>
  <c r="D29" i="24"/>
  <c r="D65" i="24"/>
  <c r="E64" i="24"/>
  <c r="J29" i="24"/>
  <c r="K29" i="24" s="1"/>
  <c r="F65" i="24"/>
  <c r="G65" i="24" s="1"/>
  <c r="B29" i="24"/>
  <c r="C29" i="24" s="1"/>
  <c r="H29" i="24"/>
  <c r="I29" i="24" s="1"/>
  <c r="D66" i="24" l="1"/>
  <c r="E65" i="24"/>
  <c r="J67" i="24"/>
  <c r="K66" i="24"/>
  <c r="F30" i="24"/>
  <c r="G29" i="24"/>
  <c r="L30" i="24"/>
  <c r="M29" i="24"/>
  <c r="E29" i="24"/>
  <c r="D30" i="24"/>
  <c r="H66" i="24"/>
  <c r="I65" i="24"/>
  <c r="B67" i="24"/>
  <c r="C66" i="24"/>
  <c r="L66" i="24"/>
  <c r="M65" i="24"/>
  <c r="H30" i="24"/>
  <c r="I30" i="24" s="1"/>
  <c r="B30" i="24"/>
  <c r="C30" i="24" s="1"/>
  <c r="J30" i="24"/>
  <c r="K30" i="24" s="1"/>
  <c r="F66" i="24"/>
  <c r="G66" i="24" s="1"/>
  <c r="L67" i="24" l="1"/>
  <c r="M66" i="24"/>
  <c r="H67" i="24"/>
  <c r="I66" i="24"/>
  <c r="L31" i="24"/>
  <c r="M30" i="24"/>
  <c r="J68" i="24"/>
  <c r="K67" i="24"/>
  <c r="E30" i="24"/>
  <c r="D31" i="24"/>
  <c r="B68" i="24"/>
  <c r="C67" i="24"/>
  <c r="F31" i="24"/>
  <c r="G30" i="24"/>
  <c r="D67" i="24"/>
  <c r="E66" i="24"/>
  <c r="J31" i="24"/>
  <c r="K31" i="24" s="1"/>
  <c r="H31" i="24"/>
  <c r="I31" i="24" s="1"/>
  <c r="F67" i="24"/>
  <c r="G67" i="24" s="1"/>
  <c r="B31" i="24"/>
  <c r="C31" i="24" s="1"/>
  <c r="D68" i="24" l="1"/>
  <c r="E67" i="24"/>
  <c r="B69" i="24"/>
  <c r="C68" i="24"/>
  <c r="J69" i="24"/>
  <c r="K68" i="24"/>
  <c r="H68" i="24"/>
  <c r="I67" i="24"/>
  <c r="E31" i="24"/>
  <c r="D32" i="24"/>
  <c r="F32" i="24"/>
  <c r="G31" i="24"/>
  <c r="L32" i="24"/>
  <c r="M31" i="24"/>
  <c r="L68" i="24"/>
  <c r="M67" i="24"/>
  <c r="F68" i="24"/>
  <c r="G68" i="24" s="1"/>
  <c r="J32" i="24"/>
  <c r="K32" i="24" s="1"/>
  <c r="B32" i="24"/>
  <c r="C32" i="24" s="1"/>
  <c r="H32" i="24"/>
  <c r="I32" i="24" s="1"/>
  <c r="L69" i="24" l="1"/>
  <c r="M68" i="24"/>
  <c r="F33" i="24"/>
  <c r="G32" i="24"/>
  <c r="H69" i="24"/>
  <c r="I68" i="24"/>
  <c r="B70" i="24"/>
  <c r="C69" i="24"/>
  <c r="E32" i="24"/>
  <c r="D33" i="24"/>
  <c r="L33" i="24"/>
  <c r="M32" i="24"/>
  <c r="J70" i="24"/>
  <c r="K69" i="24"/>
  <c r="D69" i="24"/>
  <c r="E68" i="24"/>
  <c r="B33" i="24"/>
  <c r="C33" i="24" s="1"/>
  <c r="F69" i="24"/>
  <c r="G69" i="24" s="1"/>
  <c r="H33" i="24"/>
  <c r="I33" i="24" s="1"/>
  <c r="J33" i="24"/>
  <c r="K33" i="24" s="1"/>
  <c r="D70" i="24" l="1"/>
  <c r="E69" i="24"/>
  <c r="L34" i="24"/>
  <c r="M33" i="24"/>
  <c r="B71" i="24"/>
  <c r="C70" i="24"/>
  <c r="F34" i="24"/>
  <c r="G33" i="24"/>
  <c r="E33" i="24"/>
  <c r="D34" i="24"/>
  <c r="E34" i="24" s="1"/>
  <c r="J71" i="24"/>
  <c r="K71" i="24" s="1"/>
  <c r="K70" i="24"/>
  <c r="H70" i="24"/>
  <c r="I69" i="24"/>
  <c r="L70" i="24"/>
  <c r="M69" i="24"/>
  <c r="J34" i="24"/>
  <c r="K34" i="24" s="1"/>
  <c r="B34" i="24"/>
  <c r="C34" i="24" s="1"/>
  <c r="H34" i="24"/>
  <c r="I34" i="24" s="1"/>
  <c r="F70" i="24"/>
  <c r="G70" i="24" s="1"/>
  <c r="L71" i="24" l="1"/>
  <c r="M70" i="24"/>
  <c r="F35" i="24"/>
  <c r="G34" i="24"/>
  <c r="L35" i="24"/>
  <c r="M35" i="24" s="1"/>
  <c r="M34" i="24"/>
  <c r="H71" i="24"/>
  <c r="I70" i="24"/>
  <c r="B72" i="24"/>
  <c r="C72" i="24" s="1"/>
  <c r="C71" i="24"/>
  <c r="D71" i="24"/>
  <c r="E70" i="24"/>
  <c r="J35" i="24"/>
  <c r="K35" i="24" s="1"/>
  <c r="H35" i="24"/>
  <c r="I35" i="24" s="1"/>
  <c r="F71" i="24"/>
  <c r="G71" i="24" s="1"/>
  <c r="B35" i="24"/>
  <c r="C35" i="24" s="1"/>
  <c r="D72" i="24" l="1"/>
  <c r="E72" i="24" s="1"/>
  <c r="E71" i="24"/>
  <c r="H72" i="24"/>
  <c r="I72" i="24" s="1"/>
  <c r="I71" i="24"/>
  <c r="F36" i="24"/>
  <c r="G36" i="24" s="1"/>
  <c r="G35" i="24"/>
  <c r="L72" i="24"/>
  <c r="M72" i="24" s="1"/>
  <c r="M71" i="24"/>
  <c r="B36" i="24"/>
  <c r="C36" i="24" s="1"/>
  <c r="J36" i="24"/>
  <c r="K36" i="24" s="1"/>
</calcChain>
</file>

<file path=xl/sharedStrings.xml><?xml version="1.0" encoding="utf-8"?>
<sst xmlns="http://schemas.openxmlformats.org/spreadsheetml/2006/main" count="20" uniqueCount="20">
  <si>
    <t>DATE_JF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</si>
  <si>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</si>
  <si>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</si>
  <si>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</si>
  <si>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</si>
  <si>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</si>
  <si>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</si>
  <si>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</si>
  <si>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</si>
  <si>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</si>
  <si>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</si>
  <si>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</si>
  <si>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</si>
  <si>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</si>
  <si>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Pont</t>
  </si>
  <si>
    <t>Jour férié en semaine</t>
  </si>
  <si>
    <t xml:space="preserve">Pâques = </t>
  </si>
  <si>
    <t>jours ouvrés théoriques</t>
  </si>
  <si>
    <t xml:space="preserve">Année :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</si>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</sst>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0" formatCode="ddd\ dd/mm/yyyy"/>
    <numFmt numFmtId="183" formatCode="ddd\ dd"/>
    <numFmt numFmtId="184" formatCode="[$-40C]mmmm\-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70" fontId="2" fillId="3" borderId="0" xfId="0" applyNumberFormat="1" applyFont="1" applyFill="1" applyBorder="1" applyAlignment="1">
      <alignment horizontal="center"/>
    </xf>
    <xf numFmtId="170" fontId="3" fillId="0" borderId="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0" fillId="5" borderId="2" xfId="0" applyFont="1" applyFill="1" applyBorder="1" applyAlignment="1">
      <alignment horizontal="left" vertical="center"/>
    </xf>
    <xf numFmtId="183" fontId="0" fillId="5" borderId="3" xfId="0" quotePrefix="1" applyNumberFormat="1" applyFont="1" applyFill="1" applyBorder="1" applyAlignment="1">
      <alignment horizontal="right" vertical="center"/>
    </xf>
    <xf numFmtId="0" fontId="1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horizontal="right" vertical="center"/>
    </xf>
    <xf numFmtId="0" fontId="6" fillId="0" borderId="0" xfId="0" applyFont="1"/>
    <xf numFmtId="0" fontId="0" fillId="0" borderId="0" xfId="0" applyFont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184" fontId="5" fillId="4" borderId="1" xfId="0" quotePrefix="1" applyNumberFormat="1" applyFont="1" applyFill="1" applyBorder="1" applyAlignment="1">
      <alignment horizontal="center" vertical="center"/>
    </xf>
    <xf numFmtId="184" fontId="5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ont>
        <color theme="4" tint="0.7999816888943144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1" sqref="G1"/>
    </sheetView>
  </sheetViews>
  <sheetFormatPr baseColWidth="10" defaultColWidth="11.453125" defaultRowHeight="14.5" x14ac:dyDescent="0.35"/>
  <cols>
    <col min="1" max="2" width="11.54296875" style="2" customWidth="1"/>
    <col min="3" max="5" width="17.81640625" style="2" customWidth="1"/>
    <col min="6" max="6" width="19.453125" style="2" bestFit="1" customWidth="1"/>
    <col min="7" max="7" width="17.81640625" style="2" customWidth="1"/>
    <col min="8" max="16384" width="11.453125" style="2"/>
  </cols>
  <sheetData>
    <row r="1" spans="1:7" s="23" customFormat="1" x14ac:dyDescent="0.35">
      <c r="A1" s="9">
        <f>CALENDRIER!D1</f>
        <v>2015</v>
      </c>
      <c r="B1" s="8" t="s">
        <v>16</v>
      </c>
      <c r="C1" s="2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42099</v>
      </c>
      <c r="D1" s="8" t="s">
        <v>0</v>
      </c>
      <c r="E1" s="8" t="s">
        <v>1</v>
      </c>
      <c r="F1" s="8" t="s">
        <v>15</v>
      </c>
      <c r="G1" s="8" t="s">
        <v>14</v>
      </c>
    </row>
    <row r="2" spans="1:7" x14ac:dyDescent="0.35">
      <c r="A2" s="4"/>
      <c r="B2" s="4"/>
      <c r="C2" s="4"/>
      <c r="D2" s="6">
        <f>DATE(A1,1,1)</f>
        <v>42005</v>
      </c>
      <c r="E2" s="4" t="s">
        <v>2</v>
      </c>
      <c r="F2" s="5">
        <f t="shared" ref="F2:F13" si="0">IF(OR(WEEKDAY(D2)=1,WEEKDAY(D2)=7),,D2)</f>
        <v>42005</v>
      </c>
      <c r="G2" s="5">
        <f>IF(WEEKDAY(D2)=5,D2+1,)</f>
        <v>42006</v>
      </c>
    </row>
    <row r="3" spans="1:7" x14ac:dyDescent="0.35">
      <c r="A3" s="4"/>
      <c r="B3" s="4"/>
      <c r="C3" s="4"/>
      <c r="D3" s="7">
        <f>C1</f>
        <v>42099</v>
      </c>
      <c r="E3" s="4" t="s">
        <v>3</v>
      </c>
      <c r="F3" s="5">
        <f t="shared" si="0"/>
        <v>0</v>
      </c>
      <c r="G3" s="5">
        <f t="shared" ref="G3:G13" si="1">IF(WEEKDAY(D3)=3,D3-1,IF(WEEKDAY(D3)=5,D3+1,))</f>
        <v>0</v>
      </c>
    </row>
    <row r="4" spans="1:7" x14ac:dyDescent="0.35">
      <c r="A4" s="4"/>
      <c r="B4" s="4"/>
      <c r="C4" s="4"/>
      <c r="D4" s="6">
        <f>C1+1</f>
        <v>42100</v>
      </c>
      <c r="E4" s="4" t="s">
        <v>4</v>
      </c>
      <c r="F4" s="5">
        <f t="shared" si="0"/>
        <v>42100</v>
      </c>
      <c r="G4" s="5">
        <f t="shared" si="1"/>
        <v>0</v>
      </c>
    </row>
    <row r="5" spans="1:7" x14ac:dyDescent="0.35">
      <c r="A5" s="4"/>
      <c r="B5" s="4"/>
      <c r="C5" s="4"/>
      <c r="D5" s="6">
        <f>DATE(A1,5,1)</f>
        <v>42125</v>
      </c>
      <c r="E5" s="4" t="s">
        <v>5</v>
      </c>
      <c r="F5" s="5">
        <f t="shared" si="0"/>
        <v>42125</v>
      </c>
      <c r="G5" s="5">
        <f t="shared" si="1"/>
        <v>0</v>
      </c>
    </row>
    <row r="6" spans="1:7" x14ac:dyDescent="0.35">
      <c r="A6" s="4"/>
      <c r="B6" s="4"/>
      <c r="C6" s="4"/>
      <c r="D6" s="6">
        <f>DATE(A1,5,8)</f>
        <v>42132</v>
      </c>
      <c r="E6" s="4" t="s">
        <v>6</v>
      </c>
      <c r="F6" s="5">
        <f t="shared" si="0"/>
        <v>42132</v>
      </c>
      <c r="G6" s="5">
        <f t="shared" si="1"/>
        <v>0</v>
      </c>
    </row>
    <row r="7" spans="1:7" x14ac:dyDescent="0.35">
      <c r="A7" s="4"/>
      <c r="B7" s="4"/>
      <c r="C7" s="4"/>
      <c r="D7" s="6">
        <f>C1+39</f>
        <v>42138</v>
      </c>
      <c r="E7" s="4" t="s">
        <v>7</v>
      </c>
      <c r="F7" s="5">
        <f t="shared" si="0"/>
        <v>42138</v>
      </c>
      <c r="G7" s="5">
        <f t="shared" si="1"/>
        <v>42139</v>
      </c>
    </row>
    <row r="8" spans="1:7" x14ac:dyDescent="0.35">
      <c r="A8" s="4"/>
      <c r="B8" s="4"/>
      <c r="C8" s="4"/>
      <c r="D8" s="6">
        <f>C1+50</f>
        <v>42149</v>
      </c>
      <c r="E8" s="4" t="s">
        <v>8</v>
      </c>
      <c r="F8" s="5">
        <f t="shared" si="0"/>
        <v>42149</v>
      </c>
      <c r="G8" s="5">
        <f t="shared" si="1"/>
        <v>0</v>
      </c>
    </row>
    <row r="9" spans="1:7" x14ac:dyDescent="0.35">
      <c r="A9" s="4"/>
      <c r="B9" s="4"/>
      <c r="C9" s="4"/>
      <c r="D9" s="6">
        <f>DATE(A1,7,14)</f>
        <v>42199</v>
      </c>
      <c r="E9" s="4" t="s">
        <v>9</v>
      </c>
      <c r="F9" s="5">
        <f t="shared" si="0"/>
        <v>42199</v>
      </c>
      <c r="G9" s="5">
        <f t="shared" si="1"/>
        <v>42198</v>
      </c>
    </row>
    <row r="10" spans="1:7" x14ac:dyDescent="0.35">
      <c r="A10" s="4"/>
      <c r="B10" s="4"/>
      <c r="C10" s="4"/>
      <c r="D10" s="6">
        <f>DATE(A1,8,15)</f>
        <v>42231</v>
      </c>
      <c r="E10" s="4" t="s">
        <v>10</v>
      </c>
      <c r="F10" s="5">
        <f t="shared" si="0"/>
        <v>0</v>
      </c>
      <c r="G10" s="5">
        <f t="shared" si="1"/>
        <v>0</v>
      </c>
    </row>
    <row r="11" spans="1:7" x14ac:dyDescent="0.35">
      <c r="A11" s="4"/>
      <c r="B11" s="4"/>
      <c r="C11" s="4"/>
      <c r="D11" s="6">
        <f>DATE(A1,11,1)</f>
        <v>42309</v>
      </c>
      <c r="E11" s="4" t="s">
        <v>11</v>
      </c>
      <c r="F11" s="5">
        <f t="shared" si="0"/>
        <v>0</v>
      </c>
      <c r="G11" s="5">
        <f t="shared" si="1"/>
        <v>0</v>
      </c>
    </row>
    <row r="12" spans="1:7" x14ac:dyDescent="0.35">
      <c r="A12" s="4"/>
      <c r="B12" s="4"/>
      <c r="C12" s="4"/>
      <c r="D12" s="6">
        <f>DATE(A1,11,11)</f>
        <v>42319</v>
      </c>
      <c r="E12" s="4" t="s">
        <v>12</v>
      </c>
      <c r="F12" s="5">
        <f t="shared" si="0"/>
        <v>42319</v>
      </c>
      <c r="G12" s="5">
        <f t="shared" si="1"/>
        <v>0</v>
      </c>
    </row>
    <row r="13" spans="1:7" x14ac:dyDescent="0.35">
      <c r="A13" s="4"/>
      <c r="B13" s="4"/>
      <c r="C13" s="4"/>
      <c r="D13" s="6">
        <f>DATE(A1,12,25)</f>
        <v>42363</v>
      </c>
      <c r="E13" s="4" t="s">
        <v>13</v>
      </c>
      <c r="F13" s="5">
        <f t="shared" si="0"/>
        <v>42363</v>
      </c>
      <c r="G13" s="5">
        <f t="shared" si="1"/>
        <v>0</v>
      </c>
    </row>
    <row r="14" spans="1:7" x14ac:dyDescent="0.35">
      <c r="A14" s="4"/>
      <c r="B14" s="4"/>
      <c r="C14" s="4"/>
      <c r="D14" s="6">
        <f>DATE(A1+1,1,1)</f>
        <v>42370</v>
      </c>
      <c r="E14" s="4"/>
      <c r="F14" s="3"/>
      <c r="G14" s="5">
        <f>IF(WEEKDAY(D14)=3,D14-1,)</f>
        <v>0</v>
      </c>
    </row>
    <row r="15" spans="1:7" x14ac:dyDescent="0.35">
      <c r="A15" s="4"/>
      <c r="B15" s="4"/>
      <c r="C15" s="4"/>
      <c r="D15" s="4"/>
      <c r="E15" s="4"/>
      <c r="F15" s="3"/>
      <c r="G15" s="3"/>
    </row>
    <row r="16" spans="1:7" x14ac:dyDescent="0.35">
      <c r="A16" s="3">
        <f>SUM(F16:G16)</f>
        <v>12</v>
      </c>
      <c r="B16" s="4"/>
      <c r="C16" s="4"/>
      <c r="D16" s="4"/>
      <c r="E16" s="4"/>
      <c r="F16" s="3">
        <f>COUNTIF(F2:F14,"&gt;0")</f>
        <v>9</v>
      </c>
      <c r="G16" s="3">
        <f>COUNTIF(G2:G14,"&gt;0")</f>
        <v>3</v>
      </c>
    </row>
    <row r="17" spans="2:4" x14ac:dyDescent="0.35">
      <c r="D17" s="4"/>
    </row>
    <row r="18" spans="2:4" x14ac:dyDescent="0.35">
      <c r="D18" s="4"/>
    </row>
    <row r="19" spans="2:4" x14ac:dyDescent="0.35">
      <c r="B19" s="24"/>
    </row>
  </sheetData>
  <sheetProtection sheet="1" objects="1" scenarios="1"/>
  <conditionalFormatting sqref="F1:G16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2"/>
  <sheetViews>
    <sheetView tabSelected="1" zoomScale="90" zoomScaleNormal="90" workbookViewId="0">
      <selection activeCell="D1" sqref="D1"/>
    </sheetView>
  </sheetViews>
  <sheetFormatPr baseColWidth="10" defaultColWidth="14.7265625" defaultRowHeight="14.5" x14ac:dyDescent="0.35"/>
  <cols>
    <col min="1" max="1" width="4.7265625" style="10" customWidth="1"/>
    <col min="2" max="2" width="14.7265625" style="1"/>
    <col min="3" max="3" width="14.7265625" style="10"/>
    <col min="4" max="4" width="14.7265625" style="1"/>
    <col min="5" max="5" width="14.7265625" style="10"/>
    <col min="6" max="6" width="14.7265625" style="1"/>
    <col min="7" max="7" width="14.7265625" style="10"/>
    <col min="8" max="8" width="14.7265625" style="1"/>
    <col min="9" max="9" width="14.7265625" style="10"/>
    <col min="10" max="10" width="14.7265625" style="1"/>
    <col min="11" max="11" width="14.7265625" style="10"/>
    <col min="12" max="12" width="14.7265625" style="1"/>
    <col min="13" max="13" width="14.7265625" style="10"/>
    <col min="14" max="14" width="4.7265625" style="10" customWidth="1"/>
    <col min="15" max="16" width="14.7265625" style="1"/>
    <col min="17" max="17" width="14.7265625" style="10"/>
    <col min="18" max="18" width="14.7265625" style="1"/>
    <col min="19" max="19" width="14.7265625" style="10"/>
    <col min="20" max="20" width="14.7265625" style="1"/>
    <col min="21" max="21" width="14.7265625" style="10"/>
    <col min="22" max="22" width="14.7265625" style="1"/>
    <col min="23" max="23" width="14.7265625" style="10"/>
    <col min="24" max="24" width="14.7265625" style="1"/>
    <col min="25" max="25" width="14.7265625" style="10"/>
    <col min="26" max="16384" width="14.7265625" style="1"/>
  </cols>
  <sheetData>
    <row r="1" spans="2:13" s="20" customFormat="1" ht="26" x14ac:dyDescent="0.35">
      <c r="B1" s="20" t="s">
        <v>19</v>
      </c>
      <c r="C1" s="20" t="s">
        <v>18</v>
      </c>
      <c r="D1" s="22">
        <v>2015</v>
      </c>
      <c r="I1" s="21" t="s">
        <v>17</v>
      </c>
      <c r="J1" s="21" t="str">
        <f>JFP!F1</f>
        <v>Jour férié en semaine</v>
      </c>
      <c r="K1" s="21" t="str">
        <f>Pont</f>
        <v>Pont</v>
      </c>
    </row>
    <row r="2" spans="2:13" s="16" customFormat="1" ht="21" x14ac:dyDescent="0.5">
      <c r="I2" s="19">
        <f>NETWORKDAYS(DATE(D1,1,1),DATE(D1,12,31))</f>
        <v>261</v>
      </c>
      <c r="J2" s="18">
        <f>+JFP!F16</f>
        <v>9</v>
      </c>
      <c r="K2" s="17">
        <f>+JFP!G16</f>
        <v>3</v>
      </c>
    </row>
    <row r="4" spans="2:13" x14ac:dyDescent="0.35">
      <c r="B4" s="1">
        <v>1</v>
      </c>
      <c r="D4" s="1">
        <v>2</v>
      </c>
      <c r="F4" s="1">
        <v>3</v>
      </c>
      <c r="H4" s="1">
        <v>4</v>
      </c>
      <c r="J4" s="1">
        <v>5</v>
      </c>
      <c r="L4" s="1">
        <v>6</v>
      </c>
    </row>
    <row r="5" spans="2:13" s="15" customFormat="1" ht="18.5" x14ac:dyDescent="0.45">
      <c r="B5" s="26">
        <f>DATE($D$1,B4,1)</f>
        <v>42005</v>
      </c>
      <c r="C5" s="27"/>
      <c r="D5" s="26">
        <f>DATE($D$1,D4,1)</f>
        <v>42036</v>
      </c>
      <c r="E5" s="27"/>
      <c r="F5" s="26">
        <f>DATE($D$1,F4,1)</f>
        <v>42064</v>
      </c>
      <c r="G5" s="27"/>
      <c r="H5" s="26">
        <f>DATE($D$1,H4,1)</f>
        <v>42095</v>
      </c>
      <c r="I5" s="27"/>
      <c r="J5" s="26">
        <f>DATE($D$1,J4,1)</f>
        <v>42125</v>
      </c>
      <c r="K5" s="27"/>
      <c r="L5" s="26">
        <f>DATE($D$1,L4,1)</f>
        <v>42156</v>
      </c>
      <c r="M5" s="27"/>
    </row>
    <row r="6" spans="2:13" x14ac:dyDescent="0.35">
      <c r="B6" s="12">
        <f>+B5</f>
        <v>42005</v>
      </c>
      <c r="C6" s="11" t="str">
        <f>IF(B6=""," ",IFERROR(VLOOKUP(B6,JFP!$D:$E,2,0),"")&amp;IF(COUNTIF(JFP!$G:$G,CALENDRIER!B6),Pont," "))</f>
        <v xml:space="preserve">Premier de l'AN </v>
      </c>
      <c r="D6" s="12">
        <f>+D5</f>
        <v>42036</v>
      </c>
      <c r="E6" s="11" t="str">
        <f>IF(D6=""," ",IFERROR(VLOOKUP(D6,JFP!$D:$E,2,0),"")&amp;IF(COUNTIF(JFP!$G:$G,CALENDRIER!D6),Pont," "))</f>
        <v xml:space="preserve"> </v>
      </c>
      <c r="F6" s="12">
        <f>+F5</f>
        <v>42064</v>
      </c>
      <c r="G6" s="11" t="str">
        <f>IF(F6=""," ",IFERROR(VLOOKUP(F6,JFP!$D:$E,2,0),"")&amp;IF(COUNTIF(JFP!$G:$G,CALENDRIER!F6),Pont," "))</f>
        <v xml:space="preserve"> </v>
      </c>
      <c r="H6" s="12">
        <f>+H5</f>
        <v>42095</v>
      </c>
      <c r="I6" s="11" t="str">
        <f>IF(H6=""," ",IFERROR(VLOOKUP(H6,JFP!$D:$E,2,0),"")&amp;IF(COUNTIF(JFP!$G:$G,CALENDRIER!H6),Pont," "))</f>
        <v xml:space="preserve"> </v>
      </c>
      <c r="J6" s="12">
        <f>+J5</f>
        <v>42125</v>
      </c>
      <c r="K6" s="11" t="str">
        <f>IF(J6=""," ",IFERROR(VLOOKUP(J6,JFP!$D:$E,2,0),"")&amp;IF(COUNTIF(JFP!$G:$G,CALENDRIER!J6),Pont," "))</f>
        <v xml:space="preserve">Fête du travail </v>
      </c>
      <c r="L6" s="12">
        <f>+L5</f>
        <v>42156</v>
      </c>
      <c r="M6" s="11" t="str">
        <f>IF(L6=""," ",IFERROR(VLOOKUP(L6,JFP!$D:$E,2,0),"")&amp;IF(COUNTIF(JFP!$G:$G,CALENDRIER!L6),Pont," "))</f>
        <v xml:space="preserve"> </v>
      </c>
    </row>
    <row r="7" spans="2:13" x14ac:dyDescent="0.35">
      <c r="B7" s="12">
        <f t="shared" ref="B7:B36" si="0">B6+1</f>
        <v>42006</v>
      </c>
      <c r="C7" s="11" t="str">
        <f>IF(B7=""," ",IFERROR(VLOOKUP(B7,JFP!$D:$E,2,0),"")&amp;IF(COUNTIF(JFP!$G:$G,CALENDRIER!B7),Pont," "))</f>
        <v>Pont</v>
      </c>
      <c r="D7" s="12">
        <f t="shared" ref="D7:D33" si="1">D6+1</f>
        <v>42037</v>
      </c>
      <c r="E7" s="11" t="str">
        <f>IF(D7=""," ",IFERROR(VLOOKUP(D7,JFP!$D:$E,2,0),"")&amp;IF(COUNTIF(JFP!$G:$G,CALENDRIER!D7),Pont," "))</f>
        <v xml:space="preserve"> </v>
      </c>
      <c r="F7" s="12">
        <f t="shared" ref="F7:F36" si="2">F6+1</f>
        <v>42065</v>
      </c>
      <c r="G7" s="11" t="str">
        <f>IF(F7=""," ",IFERROR(VLOOKUP(F7,JFP!$D:$E,2,0),"")&amp;IF(COUNTIF(JFP!$G:$G,CALENDRIER!F7),Pont," "))</f>
        <v xml:space="preserve"> </v>
      </c>
      <c r="H7" s="12">
        <f t="shared" ref="H7:H35" si="3">H6+1</f>
        <v>42096</v>
      </c>
      <c r="I7" s="11" t="str">
        <f>IF(H7=""," ",IFERROR(VLOOKUP(H7,JFP!$D:$E,2,0),"")&amp;IF(COUNTIF(JFP!$G:$G,CALENDRIER!H7),Pont," "))</f>
        <v xml:space="preserve"> </v>
      </c>
      <c r="J7" s="12">
        <f t="shared" ref="J7:J36" si="4">J6+1</f>
        <v>42126</v>
      </c>
      <c r="K7" s="11" t="str">
        <f>IF(J7=""," ",IFERROR(VLOOKUP(J7,JFP!$D:$E,2,0),"")&amp;IF(COUNTIF(JFP!$G:$G,CALENDRIER!J7),Pont," "))</f>
        <v xml:space="preserve"> </v>
      </c>
      <c r="L7" s="12">
        <f t="shared" ref="L7:L35" si="5">L6+1</f>
        <v>42157</v>
      </c>
      <c r="M7" s="11" t="str">
        <f>IF(L7=""," ",IFERROR(VLOOKUP(L7,JFP!$D:$E,2,0),"")&amp;IF(COUNTIF(JFP!$G:$G,CALENDRIER!L7),Pont," "))</f>
        <v xml:space="preserve"> </v>
      </c>
    </row>
    <row r="8" spans="2:13" x14ac:dyDescent="0.35">
      <c r="B8" s="12">
        <f t="shared" si="0"/>
        <v>42007</v>
      </c>
      <c r="C8" s="11" t="str">
        <f>IF(B8=""," ",IFERROR(VLOOKUP(B8,JFP!$D:$E,2,0),"")&amp;IF(COUNTIF(JFP!$G:$G,CALENDRIER!B8),Pont," "))</f>
        <v xml:space="preserve"> </v>
      </c>
      <c r="D8" s="12">
        <f t="shared" si="1"/>
        <v>42038</v>
      </c>
      <c r="E8" s="11" t="str">
        <f>IF(D8=""," ",IFERROR(VLOOKUP(D8,JFP!$D:$E,2,0),"")&amp;IF(COUNTIF(JFP!$G:$G,CALENDRIER!D8),Pont," "))</f>
        <v xml:space="preserve"> </v>
      </c>
      <c r="F8" s="12">
        <f t="shared" si="2"/>
        <v>42066</v>
      </c>
      <c r="G8" s="11" t="str">
        <f>IF(F8=""," ",IFERROR(VLOOKUP(F8,JFP!$D:$E,2,0),"")&amp;IF(COUNTIF(JFP!$G:$G,CALENDRIER!F8),Pont," "))</f>
        <v xml:space="preserve"> </v>
      </c>
      <c r="H8" s="12">
        <f t="shared" si="3"/>
        <v>42097</v>
      </c>
      <c r="I8" s="11" t="str">
        <f>IF(H8=""," ",IFERROR(VLOOKUP(H8,JFP!$D:$E,2,0),"")&amp;IF(COUNTIF(JFP!$G:$G,CALENDRIER!H8),Pont," "))</f>
        <v xml:space="preserve"> </v>
      </c>
      <c r="J8" s="12">
        <f t="shared" si="4"/>
        <v>42127</v>
      </c>
      <c r="K8" s="11" t="str">
        <f>IF(J8=""," ",IFERROR(VLOOKUP(J8,JFP!$D:$E,2,0),"")&amp;IF(COUNTIF(JFP!$G:$G,CALENDRIER!J8),Pont," "))</f>
        <v xml:space="preserve"> </v>
      </c>
      <c r="L8" s="12">
        <f t="shared" si="5"/>
        <v>42158</v>
      </c>
      <c r="M8" s="11" t="str">
        <f>IF(L8=""," ",IFERROR(VLOOKUP(L8,JFP!$D:$E,2,0),"")&amp;IF(COUNTIF(JFP!$G:$G,CALENDRIER!L8),Pont," "))</f>
        <v xml:space="preserve"> </v>
      </c>
    </row>
    <row r="9" spans="2:13" x14ac:dyDescent="0.35">
      <c r="B9" s="12">
        <f t="shared" si="0"/>
        <v>42008</v>
      </c>
      <c r="C9" s="11" t="str">
        <f>IF(B9=""," ",IFERROR(VLOOKUP(B9,JFP!$D:$E,2,0),"")&amp;IF(COUNTIF(JFP!$G:$G,CALENDRIER!B9),Pont," "))</f>
        <v xml:space="preserve"> </v>
      </c>
      <c r="D9" s="12">
        <f t="shared" si="1"/>
        <v>42039</v>
      </c>
      <c r="E9" s="11" t="str">
        <f>IF(D9=""," ",IFERROR(VLOOKUP(D9,JFP!$D:$E,2,0),"")&amp;IF(COUNTIF(JFP!$G:$G,CALENDRIER!D9),Pont," "))</f>
        <v xml:space="preserve"> </v>
      </c>
      <c r="F9" s="12">
        <f t="shared" si="2"/>
        <v>42067</v>
      </c>
      <c r="G9" s="11" t="str">
        <f>IF(F9=""," ",IFERROR(VLOOKUP(F9,JFP!$D:$E,2,0),"")&amp;IF(COUNTIF(JFP!$G:$G,CALENDRIER!F9),Pont," "))</f>
        <v xml:space="preserve"> </v>
      </c>
      <c r="H9" s="12">
        <f t="shared" si="3"/>
        <v>42098</v>
      </c>
      <c r="I9" s="11" t="str">
        <f>IF(H9=""," ",IFERROR(VLOOKUP(H9,JFP!$D:$E,2,0),"")&amp;IF(COUNTIF(JFP!$G:$G,CALENDRIER!H9),Pont," "))</f>
        <v xml:space="preserve"> </v>
      </c>
      <c r="J9" s="12">
        <f t="shared" si="4"/>
        <v>42128</v>
      </c>
      <c r="K9" s="11" t="str">
        <f>IF(J9=""," ",IFERROR(VLOOKUP(J9,JFP!$D:$E,2,0),"")&amp;IF(COUNTIF(JFP!$G:$G,CALENDRIER!J9),Pont," "))</f>
        <v xml:space="preserve"> </v>
      </c>
      <c r="L9" s="12">
        <f t="shared" si="5"/>
        <v>42159</v>
      </c>
      <c r="M9" s="11" t="str">
        <f>IF(L9=""," ",IFERROR(VLOOKUP(L9,JFP!$D:$E,2,0),"")&amp;IF(COUNTIF(JFP!$G:$G,CALENDRIER!L9),Pont," "))</f>
        <v xml:space="preserve"> </v>
      </c>
    </row>
    <row r="10" spans="2:13" x14ac:dyDescent="0.35">
      <c r="B10" s="12">
        <f t="shared" si="0"/>
        <v>42009</v>
      </c>
      <c r="C10" s="11" t="str">
        <f>IF(B10=""," ",IFERROR(VLOOKUP(B10,JFP!$D:$E,2,0),"")&amp;IF(COUNTIF(JFP!$G:$G,CALENDRIER!B10),Pont," "))</f>
        <v xml:space="preserve"> </v>
      </c>
      <c r="D10" s="12">
        <f t="shared" si="1"/>
        <v>42040</v>
      </c>
      <c r="E10" s="11" t="str">
        <f>IF(D10=""," ",IFERROR(VLOOKUP(D10,JFP!$D:$E,2,0),"")&amp;IF(COUNTIF(JFP!$G:$G,CALENDRIER!D10),Pont," "))</f>
        <v xml:space="preserve"> </v>
      </c>
      <c r="F10" s="12">
        <f t="shared" si="2"/>
        <v>42068</v>
      </c>
      <c r="G10" s="11" t="str">
        <f>IF(F10=""," ",IFERROR(VLOOKUP(F10,JFP!$D:$E,2,0),"")&amp;IF(COUNTIF(JFP!$G:$G,CALENDRIER!F10),Pont," "))</f>
        <v xml:space="preserve"> </v>
      </c>
      <c r="H10" s="12">
        <f t="shared" si="3"/>
        <v>42099</v>
      </c>
      <c r="I10" s="11" t="str">
        <f>IF(H10=""," ",IFERROR(VLOOKUP(H10,JFP!$D:$E,2,0),"")&amp;IF(COUNTIF(JFP!$G:$G,CALENDRIER!H10),Pont," "))</f>
        <v xml:space="preserve">Pâques </v>
      </c>
      <c r="J10" s="12">
        <f t="shared" si="4"/>
        <v>42129</v>
      </c>
      <c r="K10" s="11" t="str">
        <f>IF(J10=""," ",IFERROR(VLOOKUP(J10,JFP!$D:$E,2,0),"")&amp;IF(COUNTIF(JFP!$G:$G,CALENDRIER!J10),Pont," "))</f>
        <v xml:space="preserve"> </v>
      </c>
      <c r="L10" s="12">
        <f t="shared" si="5"/>
        <v>42160</v>
      </c>
      <c r="M10" s="11" t="str">
        <f>IF(L10=""," ",IFERROR(VLOOKUP(L10,JFP!$D:$E,2,0),"")&amp;IF(COUNTIF(JFP!$G:$G,CALENDRIER!L10),Pont," "))</f>
        <v xml:space="preserve"> </v>
      </c>
    </row>
    <row r="11" spans="2:13" x14ac:dyDescent="0.35">
      <c r="B11" s="12">
        <f t="shared" si="0"/>
        <v>42010</v>
      </c>
      <c r="C11" s="11" t="str">
        <f>IF(B11=""," ",IFERROR(VLOOKUP(B11,JFP!$D:$E,2,0),"")&amp;IF(COUNTIF(JFP!$G:$G,CALENDRIER!B11),Pont," "))</f>
        <v xml:space="preserve"> </v>
      </c>
      <c r="D11" s="12">
        <f t="shared" si="1"/>
        <v>42041</v>
      </c>
      <c r="E11" s="11" t="str">
        <f>IF(D11=""," ",IFERROR(VLOOKUP(D11,JFP!$D:$E,2,0),"")&amp;IF(COUNTIF(JFP!$G:$G,CALENDRIER!D11),Pont," "))</f>
        <v xml:space="preserve"> </v>
      </c>
      <c r="F11" s="12">
        <f t="shared" si="2"/>
        <v>42069</v>
      </c>
      <c r="G11" s="11" t="str">
        <f>IF(F11=""," ",IFERROR(VLOOKUP(F11,JFP!$D:$E,2,0),"")&amp;IF(COUNTIF(JFP!$G:$G,CALENDRIER!F11),Pont," "))</f>
        <v xml:space="preserve"> </v>
      </c>
      <c r="H11" s="12">
        <f t="shared" si="3"/>
        <v>42100</v>
      </c>
      <c r="I11" s="11" t="str">
        <f>IF(H11=""," ",IFERROR(VLOOKUP(H11,JFP!$D:$E,2,0),"")&amp;IF(COUNTIF(JFP!$G:$G,CALENDRIER!H11),Pont," "))</f>
        <v xml:space="preserve">Lundi de Pâques </v>
      </c>
      <c r="J11" s="12">
        <f t="shared" si="4"/>
        <v>42130</v>
      </c>
      <c r="K11" s="11" t="str">
        <f>IF(J11=""," ",IFERROR(VLOOKUP(J11,JFP!$D:$E,2,0),"")&amp;IF(COUNTIF(JFP!$G:$G,CALENDRIER!J11),Pont," "))</f>
        <v xml:space="preserve"> </v>
      </c>
      <c r="L11" s="12">
        <f t="shared" si="5"/>
        <v>42161</v>
      </c>
      <c r="M11" s="11" t="str">
        <f>IF(L11=""," ",IFERROR(VLOOKUP(L11,JFP!$D:$E,2,0),"")&amp;IF(COUNTIF(JFP!$G:$G,CALENDRIER!L11),Pont," "))</f>
        <v xml:space="preserve"> </v>
      </c>
    </row>
    <row r="12" spans="2:13" x14ac:dyDescent="0.35">
      <c r="B12" s="12">
        <f t="shared" si="0"/>
        <v>42011</v>
      </c>
      <c r="C12" s="11" t="str">
        <f>IF(B12=""," ",IFERROR(VLOOKUP(B12,JFP!$D:$E,2,0),"")&amp;IF(COUNTIF(JFP!$G:$G,CALENDRIER!B12),Pont," "))</f>
        <v xml:space="preserve"> </v>
      </c>
      <c r="D12" s="12">
        <f t="shared" si="1"/>
        <v>42042</v>
      </c>
      <c r="E12" s="11" t="str">
        <f>IF(D12=""," ",IFERROR(VLOOKUP(D12,JFP!$D:$E,2,0),"")&amp;IF(COUNTIF(JFP!$G:$G,CALENDRIER!D12),Pont," "))</f>
        <v xml:space="preserve"> </v>
      </c>
      <c r="F12" s="12">
        <f t="shared" si="2"/>
        <v>42070</v>
      </c>
      <c r="G12" s="11" t="str">
        <f>IF(F12=""," ",IFERROR(VLOOKUP(F12,JFP!$D:$E,2,0),"")&amp;IF(COUNTIF(JFP!$G:$G,CALENDRIER!F12),Pont," "))</f>
        <v xml:space="preserve"> </v>
      </c>
      <c r="H12" s="12">
        <f t="shared" si="3"/>
        <v>42101</v>
      </c>
      <c r="I12" s="11" t="str">
        <f>IF(H12=""," ",IFERROR(VLOOKUP(H12,JFP!$D:$E,2,0),"")&amp;IF(COUNTIF(JFP!$G:$G,CALENDRIER!H12),Pont," "))</f>
        <v xml:space="preserve"> </v>
      </c>
      <c r="J12" s="12">
        <f t="shared" si="4"/>
        <v>42131</v>
      </c>
      <c r="K12" s="11" t="str">
        <f>IF(J12=""," ",IFERROR(VLOOKUP(J12,JFP!$D:$E,2,0),"")&amp;IF(COUNTIF(JFP!$G:$G,CALENDRIER!J12),Pont," "))</f>
        <v xml:space="preserve"> </v>
      </c>
      <c r="L12" s="12">
        <f t="shared" si="5"/>
        <v>42162</v>
      </c>
      <c r="M12" s="11" t="str">
        <f>IF(L12=""," ",IFERROR(VLOOKUP(L12,JFP!$D:$E,2,0),"")&amp;IF(COUNTIF(JFP!$G:$G,CALENDRIER!L12),Pont," "))</f>
        <v xml:space="preserve"> </v>
      </c>
    </row>
    <row r="13" spans="2:13" x14ac:dyDescent="0.35">
      <c r="B13" s="12">
        <f t="shared" si="0"/>
        <v>42012</v>
      </c>
      <c r="C13" s="11" t="str">
        <f>IF(B13=""," ",IFERROR(VLOOKUP(B13,JFP!$D:$E,2,0),"")&amp;IF(COUNTIF(JFP!$G:$G,CALENDRIER!B13),Pont," "))</f>
        <v xml:space="preserve"> </v>
      </c>
      <c r="D13" s="12">
        <f t="shared" si="1"/>
        <v>42043</v>
      </c>
      <c r="E13" s="11" t="str">
        <f>IF(D13=""," ",IFERROR(VLOOKUP(D13,JFP!$D:$E,2,0),"")&amp;IF(COUNTIF(JFP!$G:$G,CALENDRIER!D13),Pont," "))</f>
        <v xml:space="preserve"> </v>
      </c>
      <c r="F13" s="12">
        <f t="shared" si="2"/>
        <v>42071</v>
      </c>
      <c r="G13" s="11" t="str">
        <f>IF(F13=""," ",IFERROR(VLOOKUP(F13,JFP!$D:$E,2,0),"")&amp;IF(COUNTIF(JFP!$G:$G,CALENDRIER!F13),Pont," "))</f>
        <v xml:space="preserve"> </v>
      </c>
      <c r="H13" s="12">
        <f t="shared" si="3"/>
        <v>42102</v>
      </c>
      <c r="I13" s="11" t="str">
        <f>IF(H13=""," ",IFERROR(VLOOKUP(H13,JFP!$D:$E,2,0),"")&amp;IF(COUNTIF(JFP!$G:$G,CALENDRIER!H13),Pont," "))</f>
        <v xml:space="preserve"> </v>
      </c>
      <c r="J13" s="12">
        <f t="shared" si="4"/>
        <v>42132</v>
      </c>
      <c r="K13" s="11" t="str">
        <f>IF(J13=""," ",IFERROR(VLOOKUP(J13,JFP!$D:$E,2,0),"")&amp;IF(COUNTIF(JFP!$G:$G,CALENDRIER!J13),Pont," "))</f>
        <v xml:space="preserve">Victoire de 1945 </v>
      </c>
      <c r="L13" s="12">
        <f t="shared" si="5"/>
        <v>42163</v>
      </c>
      <c r="M13" s="11" t="str">
        <f>IF(L13=""," ",IFERROR(VLOOKUP(L13,JFP!$D:$E,2,0),"")&amp;IF(COUNTIF(JFP!$G:$G,CALENDRIER!L13),Pont," "))</f>
        <v xml:space="preserve"> </v>
      </c>
    </row>
    <row r="14" spans="2:13" x14ac:dyDescent="0.35">
      <c r="B14" s="12">
        <f t="shared" si="0"/>
        <v>42013</v>
      </c>
      <c r="C14" s="11" t="str">
        <f>IF(B14=""," ",IFERROR(VLOOKUP(B14,JFP!$D:$E,2,0),"")&amp;IF(COUNTIF(JFP!$G:$G,CALENDRIER!B14),Pont," "))</f>
        <v xml:space="preserve"> </v>
      </c>
      <c r="D14" s="12">
        <f t="shared" si="1"/>
        <v>42044</v>
      </c>
      <c r="E14" s="11" t="str">
        <f>IF(D14=""," ",IFERROR(VLOOKUP(D14,JFP!$D:$E,2,0),"")&amp;IF(COUNTIF(JFP!$G:$G,CALENDRIER!D14),Pont," "))</f>
        <v xml:space="preserve"> </v>
      </c>
      <c r="F14" s="12">
        <f t="shared" si="2"/>
        <v>42072</v>
      </c>
      <c r="G14" s="11" t="str">
        <f>IF(F14=""," ",IFERROR(VLOOKUP(F14,JFP!$D:$E,2,0),"")&amp;IF(COUNTIF(JFP!$G:$G,CALENDRIER!F14),Pont," "))</f>
        <v xml:space="preserve"> </v>
      </c>
      <c r="H14" s="12">
        <f t="shared" si="3"/>
        <v>42103</v>
      </c>
      <c r="I14" s="11" t="str">
        <f>IF(H14=""," ",IFERROR(VLOOKUP(H14,JFP!$D:$E,2,0),"")&amp;IF(COUNTIF(JFP!$G:$G,CALENDRIER!H14),Pont," "))</f>
        <v xml:space="preserve"> </v>
      </c>
      <c r="J14" s="12">
        <f t="shared" si="4"/>
        <v>42133</v>
      </c>
      <c r="K14" s="11" t="str">
        <f>IF(J14=""," ",IFERROR(VLOOKUP(J14,JFP!$D:$E,2,0),"")&amp;IF(COUNTIF(JFP!$G:$G,CALENDRIER!J14),Pont," "))</f>
        <v xml:space="preserve"> </v>
      </c>
      <c r="L14" s="12">
        <f t="shared" si="5"/>
        <v>42164</v>
      </c>
      <c r="M14" s="11" t="str">
        <f>IF(L14=""," ",IFERROR(VLOOKUP(L14,JFP!$D:$E,2,0),"")&amp;IF(COUNTIF(JFP!$G:$G,CALENDRIER!L14),Pont," "))</f>
        <v xml:space="preserve"> </v>
      </c>
    </row>
    <row r="15" spans="2:13" x14ac:dyDescent="0.35">
      <c r="B15" s="12">
        <f t="shared" si="0"/>
        <v>42014</v>
      </c>
      <c r="C15" s="11" t="str">
        <f>IF(B15=""," ",IFERROR(VLOOKUP(B15,JFP!$D:$E,2,0),"")&amp;IF(COUNTIF(JFP!$G:$G,CALENDRIER!B15),Pont," "))</f>
        <v xml:space="preserve"> </v>
      </c>
      <c r="D15" s="12">
        <f t="shared" si="1"/>
        <v>42045</v>
      </c>
      <c r="E15" s="11" t="str">
        <f>IF(D15=""," ",IFERROR(VLOOKUP(D15,JFP!$D:$E,2,0),"")&amp;IF(COUNTIF(JFP!$G:$G,CALENDRIER!D15),Pont," "))</f>
        <v xml:space="preserve"> </v>
      </c>
      <c r="F15" s="12">
        <f t="shared" si="2"/>
        <v>42073</v>
      </c>
      <c r="G15" s="11" t="str">
        <f>IF(F15=""," ",IFERROR(VLOOKUP(F15,JFP!$D:$E,2,0),"")&amp;IF(COUNTIF(JFP!$G:$G,CALENDRIER!F15),Pont," "))</f>
        <v xml:space="preserve"> </v>
      </c>
      <c r="H15" s="12">
        <f t="shared" si="3"/>
        <v>42104</v>
      </c>
      <c r="I15" s="11" t="str">
        <f>IF(H15=""," ",IFERROR(VLOOKUP(H15,JFP!$D:$E,2,0),"")&amp;IF(COUNTIF(JFP!$G:$G,CALENDRIER!H15),Pont," "))</f>
        <v xml:space="preserve"> </v>
      </c>
      <c r="J15" s="12">
        <f t="shared" si="4"/>
        <v>42134</v>
      </c>
      <c r="K15" s="11" t="str">
        <f>IF(J15=""," ",IFERROR(VLOOKUP(J15,JFP!$D:$E,2,0),"")&amp;IF(COUNTIF(JFP!$G:$G,CALENDRIER!J15),Pont," "))</f>
        <v xml:space="preserve"> </v>
      </c>
      <c r="L15" s="12">
        <f t="shared" si="5"/>
        <v>42165</v>
      </c>
      <c r="M15" s="11" t="str">
        <f>IF(L15=""," ",IFERROR(VLOOKUP(L15,JFP!$D:$E,2,0),"")&amp;IF(COUNTIF(JFP!$G:$G,CALENDRIER!L15),Pont," "))</f>
        <v xml:space="preserve"> </v>
      </c>
    </row>
    <row r="16" spans="2:13" x14ac:dyDescent="0.35">
      <c r="B16" s="12">
        <f t="shared" si="0"/>
        <v>42015</v>
      </c>
      <c r="C16" s="11" t="str">
        <f>IF(B16=""," ",IFERROR(VLOOKUP(B16,JFP!$D:$E,2,0),"")&amp;IF(COUNTIF(JFP!$G:$G,CALENDRIER!B16),Pont," "))</f>
        <v xml:space="preserve"> </v>
      </c>
      <c r="D16" s="12">
        <f t="shared" si="1"/>
        <v>42046</v>
      </c>
      <c r="E16" s="11" t="str">
        <f>IF(D16=""," ",IFERROR(VLOOKUP(D16,JFP!$D:$E,2,0),"")&amp;IF(COUNTIF(JFP!$G:$G,CALENDRIER!D16),Pont," "))</f>
        <v xml:space="preserve"> </v>
      </c>
      <c r="F16" s="12">
        <f t="shared" si="2"/>
        <v>42074</v>
      </c>
      <c r="G16" s="11" t="str">
        <f>IF(F16=""," ",IFERROR(VLOOKUP(F16,JFP!$D:$E,2,0),"")&amp;IF(COUNTIF(JFP!$G:$G,CALENDRIER!F16),Pont," "))</f>
        <v xml:space="preserve"> </v>
      </c>
      <c r="H16" s="12">
        <f t="shared" si="3"/>
        <v>42105</v>
      </c>
      <c r="I16" s="11" t="str">
        <f>IF(H16=""," ",IFERROR(VLOOKUP(H16,JFP!$D:$E,2,0),"")&amp;IF(COUNTIF(JFP!$G:$G,CALENDRIER!H16),Pont," "))</f>
        <v xml:space="preserve"> </v>
      </c>
      <c r="J16" s="12">
        <f t="shared" si="4"/>
        <v>42135</v>
      </c>
      <c r="K16" s="11" t="str">
        <f>IF(J16=""," ",IFERROR(VLOOKUP(J16,JFP!$D:$E,2,0),"")&amp;IF(COUNTIF(JFP!$G:$G,CALENDRIER!J16),Pont," "))</f>
        <v xml:space="preserve"> </v>
      </c>
      <c r="L16" s="12">
        <f t="shared" si="5"/>
        <v>42166</v>
      </c>
      <c r="M16" s="11" t="str">
        <f>IF(L16=""," ",IFERROR(VLOOKUP(L16,JFP!$D:$E,2,0),"")&amp;IF(COUNTIF(JFP!$G:$G,CALENDRIER!L16),Pont," "))</f>
        <v xml:space="preserve"> </v>
      </c>
    </row>
    <row r="17" spans="2:13" x14ac:dyDescent="0.35">
      <c r="B17" s="12">
        <f t="shared" si="0"/>
        <v>42016</v>
      </c>
      <c r="C17" s="11" t="str">
        <f>IF(B17=""," ",IFERROR(VLOOKUP(B17,JFP!$D:$E,2,0),"")&amp;IF(COUNTIF(JFP!$G:$G,CALENDRIER!B17),Pont," "))</f>
        <v xml:space="preserve"> </v>
      </c>
      <c r="D17" s="12">
        <f t="shared" si="1"/>
        <v>42047</v>
      </c>
      <c r="E17" s="11" t="str">
        <f>IF(D17=""," ",IFERROR(VLOOKUP(D17,JFP!$D:$E,2,0),"")&amp;IF(COUNTIF(JFP!$G:$G,CALENDRIER!D17),Pont," "))</f>
        <v xml:space="preserve"> </v>
      </c>
      <c r="F17" s="12">
        <f t="shared" si="2"/>
        <v>42075</v>
      </c>
      <c r="G17" s="11" t="str">
        <f>IF(F17=""," ",IFERROR(VLOOKUP(F17,JFP!$D:$E,2,0),"")&amp;IF(COUNTIF(JFP!$G:$G,CALENDRIER!F17),Pont," "))</f>
        <v xml:space="preserve"> </v>
      </c>
      <c r="H17" s="12">
        <f t="shared" si="3"/>
        <v>42106</v>
      </c>
      <c r="I17" s="11" t="str">
        <f>IF(H17=""," ",IFERROR(VLOOKUP(H17,JFP!$D:$E,2,0),"")&amp;IF(COUNTIF(JFP!$G:$G,CALENDRIER!H17),Pont," "))</f>
        <v xml:space="preserve"> </v>
      </c>
      <c r="J17" s="12">
        <f t="shared" si="4"/>
        <v>42136</v>
      </c>
      <c r="K17" s="11" t="str">
        <f>IF(J17=""," ",IFERROR(VLOOKUP(J17,JFP!$D:$E,2,0),"")&amp;IF(COUNTIF(JFP!$G:$G,CALENDRIER!J17),Pont," "))</f>
        <v xml:space="preserve"> </v>
      </c>
      <c r="L17" s="12">
        <f t="shared" si="5"/>
        <v>42167</v>
      </c>
      <c r="M17" s="11" t="str">
        <f>IF(L17=""," ",IFERROR(VLOOKUP(L17,JFP!$D:$E,2,0),"")&amp;IF(COUNTIF(JFP!$G:$G,CALENDRIER!L17),Pont," "))</f>
        <v xml:space="preserve"> </v>
      </c>
    </row>
    <row r="18" spans="2:13" x14ac:dyDescent="0.35">
      <c r="B18" s="12">
        <f t="shared" si="0"/>
        <v>42017</v>
      </c>
      <c r="C18" s="11" t="str">
        <f>IF(B18=""," ",IFERROR(VLOOKUP(B18,JFP!$D:$E,2,0),"")&amp;IF(COUNTIF(JFP!$G:$G,CALENDRIER!B18),Pont," "))</f>
        <v xml:space="preserve"> </v>
      </c>
      <c r="D18" s="12">
        <f t="shared" si="1"/>
        <v>42048</v>
      </c>
      <c r="E18" s="11" t="str">
        <f>IF(D18=""," ",IFERROR(VLOOKUP(D18,JFP!$D:$E,2,0),"")&amp;IF(COUNTIF(JFP!$G:$G,CALENDRIER!D18),Pont," "))</f>
        <v xml:space="preserve"> </v>
      </c>
      <c r="F18" s="12">
        <f t="shared" si="2"/>
        <v>42076</v>
      </c>
      <c r="G18" s="11" t="str">
        <f>IF(F18=""," ",IFERROR(VLOOKUP(F18,JFP!$D:$E,2,0),"")&amp;IF(COUNTIF(JFP!$G:$G,CALENDRIER!F18),Pont," "))</f>
        <v xml:space="preserve"> </v>
      </c>
      <c r="H18" s="12">
        <f t="shared" si="3"/>
        <v>42107</v>
      </c>
      <c r="I18" s="11" t="str">
        <f>IF(H18=""," ",IFERROR(VLOOKUP(H18,JFP!$D:$E,2,0),"")&amp;IF(COUNTIF(JFP!$G:$G,CALENDRIER!H18),Pont," "))</f>
        <v xml:space="preserve"> </v>
      </c>
      <c r="J18" s="12">
        <f t="shared" si="4"/>
        <v>42137</v>
      </c>
      <c r="K18" s="11" t="str">
        <f>IF(J18=""," ",IFERROR(VLOOKUP(J18,JFP!$D:$E,2,0),"")&amp;IF(COUNTIF(JFP!$G:$G,CALENDRIER!J18),Pont," "))</f>
        <v xml:space="preserve"> </v>
      </c>
      <c r="L18" s="12">
        <f t="shared" si="5"/>
        <v>42168</v>
      </c>
      <c r="M18" s="11" t="str">
        <f>IF(L18=""," ",IFERROR(VLOOKUP(L18,JFP!$D:$E,2,0),"")&amp;IF(COUNTIF(JFP!$G:$G,CALENDRIER!L18),Pont," "))</f>
        <v xml:space="preserve"> </v>
      </c>
    </row>
    <row r="19" spans="2:13" x14ac:dyDescent="0.35">
      <c r="B19" s="12">
        <f t="shared" si="0"/>
        <v>42018</v>
      </c>
      <c r="C19" s="11" t="str">
        <f>IF(B19=""," ",IFERROR(VLOOKUP(B19,JFP!$D:$E,2,0),"")&amp;IF(COUNTIF(JFP!$G:$G,CALENDRIER!B19),Pont," "))</f>
        <v xml:space="preserve"> </v>
      </c>
      <c r="D19" s="12">
        <f t="shared" si="1"/>
        <v>42049</v>
      </c>
      <c r="E19" s="11" t="str">
        <f>IF(D19=""," ",IFERROR(VLOOKUP(D19,JFP!$D:$E,2,0),"")&amp;IF(COUNTIF(JFP!$G:$G,CALENDRIER!D19),Pont," "))</f>
        <v xml:space="preserve"> </v>
      </c>
      <c r="F19" s="12">
        <f t="shared" si="2"/>
        <v>42077</v>
      </c>
      <c r="G19" s="11" t="str">
        <f>IF(F19=""," ",IFERROR(VLOOKUP(F19,JFP!$D:$E,2,0),"")&amp;IF(COUNTIF(JFP!$G:$G,CALENDRIER!F19),Pont," "))</f>
        <v xml:space="preserve"> </v>
      </c>
      <c r="H19" s="12">
        <f t="shared" si="3"/>
        <v>42108</v>
      </c>
      <c r="I19" s="11" t="str">
        <f>IF(H19=""," ",IFERROR(VLOOKUP(H19,JFP!$D:$E,2,0),"")&amp;IF(COUNTIF(JFP!$G:$G,CALENDRIER!H19),Pont," "))</f>
        <v xml:space="preserve"> </v>
      </c>
      <c r="J19" s="12">
        <f t="shared" si="4"/>
        <v>42138</v>
      </c>
      <c r="K19" s="11" t="str">
        <f>IF(J19=""," ",IFERROR(VLOOKUP(J19,JFP!$D:$E,2,0),"")&amp;IF(COUNTIF(JFP!$G:$G,CALENDRIER!J19),Pont," "))</f>
        <v xml:space="preserve">Ascension </v>
      </c>
      <c r="L19" s="12">
        <f t="shared" si="5"/>
        <v>42169</v>
      </c>
      <c r="M19" s="11" t="str">
        <f>IF(L19=""," ",IFERROR(VLOOKUP(L19,JFP!$D:$E,2,0),"")&amp;IF(COUNTIF(JFP!$G:$G,CALENDRIER!L19),Pont," "))</f>
        <v xml:space="preserve"> </v>
      </c>
    </row>
    <row r="20" spans="2:13" x14ac:dyDescent="0.35">
      <c r="B20" s="12">
        <f t="shared" si="0"/>
        <v>42019</v>
      </c>
      <c r="C20" s="11" t="str">
        <f>IF(B20=""," ",IFERROR(VLOOKUP(B20,JFP!$D:$E,2,0),"")&amp;IF(COUNTIF(JFP!$G:$G,CALENDRIER!B20),Pont," "))</f>
        <v xml:space="preserve"> </v>
      </c>
      <c r="D20" s="12">
        <f t="shared" si="1"/>
        <v>42050</v>
      </c>
      <c r="E20" s="11" t="str">
        <f>IF(D20=""," ",IFERROR(VLOOKUP(D20,JFP!$D:$E,2,0),"")&amp;IF(COUNTIF(JFP!$G:$G,CALENDRIER!D20),Pont," "))</f>
        <v xml:space="preserve"> </v>
      </c>
      <c r="F20" s="12">
        <f t="shared" si="2"/>
        <v>42078</v>
      </c>
      <c r="G20" s="11" t="str">
        <f>IF(F20=""," ",IFERROR(VLOOKUP(F20,JFP!$D:$E,2,0),"")&amp;IF(COUNTIF(JFP!$G:$G,CALENDRIER!F20),Pont," "))</f>
        <v xml:space="preserve"> </v>
      </c>
      <c r="H20" s="12">
        <f t="shared" si="3"/>
        <v>42109</v>
      </c>
      <c r="I20" s="11" t="str">
        <f>IF(H20=""," ",IFERROR(VLOOKUP(H20,JFP!$D:$E,2,0),"")&amp;IF(COUNTIF(JFP!$G:$G,CALENDRIER!H20),Pont," "))</f>
        <v xml:space="preserve"> </v>
      </c>
      <c r="J20" s="12">
        <f t="shared" si="4"/>
        <v>42139</v>
      </c>
      <c r="K20" s="11" t="str">
        <f>IF(J20=""," ",IFERROR(VLOOKUP(J20,JFP!$D:$E,2,0),"")&amp;IF(COUNTIF(JFP!$G:$G,CALENDRIER!J20),Pont," "))</f>
        <v>Pont</v>
      </c>
      <c r="L20" s="12">
        <f t="shared" si="5"/>
        <v>42170</v>
      </c>
      <c r="M20" s="11" t="str">
        <f>IF(L20=""," ",IFERROR(VLOOKUP(L20,JFP!$D:$E,2,0),"")&amp;IF(COUNTIF(JFP!$G:$G,CALENDRIER!L20),Pont," "))</f>
        <v xml:space="preserve"> </v>
      </c>
    </row>
    <row r="21" spans="2:13" x14ac:dyDescent="0.35">
      <c r="B21" s="12">
        <f t="shared" si="0"/>
        <v>42020</v>
      </c>
      <c r="C21" s="11" t="str">
        <f>IF(B21=""," ",IFERROR(VLOOKUP(B21,JFP!$D:$E,2,0),"")&amp;IF(COUNTIF(JFP!$G:$G,CALENDRIER!B21),Pont," "))</f>
        <v xml:space="preserve"> </v>
      </c>
      <c r="D21" s="12">
        <f t="shared" si="1"/>
        <v>42051</v>
      </c>
      <c r="E21" s="11" t="str">
        <f>IF(D21=""," ",IFERROR(VLOOKUP(D21,JFP!$D:$E,2,0),"")&amp;IF(COUNTIF(JFP!$G:$G,CALENDRIER!D21),Pont," "))</f>
        <v xml:space="preserve"> </v>
      </c>
      <c r="F21" s="12">
        <f t="shared" si="2"/>
        <v>42079</v>
      </c>
      <c r="G21" s="11" t="str">
        <f>IF(F21=""," ",IFERROR(VLOOKUP(F21,JFP!$D:$E,2,0),"")&amp;IF(COUNTIF(JFP!$G:$G,CALENDRIER!F21),Pont," "))</f>
        <v xml:space="preserve"> </v>
      </c>
      <c r="H21" s="12">
        <f t="shared" si="3"/>
        <v>42110</v>
      </c>
      <c r="I21" s="11" t="str">
        <f>IF(H21=""," ",IFERROR(VLOOKUP(H21,JFP!$D:$E,2,0),"")&amp;IF(COUNTIF(JFP!$G:$G,CALENDRIER!H21),Pont," "))</f>
        <v xml:space="preserve"> </v>
      </c>
      <c r="J21" s="12">
        <f t="shared" si="4"/>
        <v>42140</v>
      </c>
      <c r="K21" s="11" t="str">
        <f>IF(J21=""," ",IFERROR(VLOOKUP(J21,JFP!$D:$E,2,0),"")&amp;IF(COUNTIF(JFP!$G:$G,CALENDRIER!J21),Pont," "))</f>
        <v xml:space="preserve"> </v>
      </c>
      <c r="L21" s="12">
        <f t="shared" si="5"/>
        <v>42171</v>
      </c>
      <c r="M21" s="11" t="str">
        <f>IF(L21=""," ",IFERROR(VLOOKUP(L21,JFP!$D:$E,2,0),"")&amp;IF(COUNTIF(JFP!$G:$G,CALENDRIER!L21),Pont," "))</f>
        <v xml:space="preserve"> </v>
      </c>
    </row>
    <row r="22" spans="2:13" x14ac:dyDescent="0.35">
      <c r="B22" s="12">
        <f t="shared" si="0"/>
        <v>42021</v>
      </c>
      <c r="C22" s="11" t="str">
        <f>IF(B22=""," ",IFERROR(VLOOKUP(B22,JFP!$D:$E,2,0),"")&amp;IF(COUNTIF(JFP!$G:$G,CALENDRIER!B22),Pont," "))</f>
        <v xml:space="preserve"> </v>
      </c>
      <c r="D22" s="12">
        <f t="shared" si="1"/>
        <v>42052</v>
      </c>
      <c r="E22" s="11" t="str">
        <f>IF(D22=""," ",IFERROR(VLOOKUP(D22,JFP!$D:$E,2,0),"")&amp;IF(COUNTIF(JFP!$G:$G,CALENDRIER!D22),Pont," "))</f>
        <v xml:space="preserve"> </v>
      </c>
      <c r="F22" s="12">
        <f t="shared" si="2"/>
        <v>42080</v>
      </c>
      <c r="G22" s="11" t="str">
        <f>IF(F22=""," ",IFERROR(VLOOKUP(F22,JFP!$D:$E,2,0),"")&amp;IF(COUNTIF(JFP!$G:$G,CALENDRIER!F22),Pont," "))</f>
        <v xml:space="preserve"> </v>
      </c>
      <c r="H22" s="12">
        <f t="shared" si="3"/>
        <v>42111</v>
      </c>
      <c r="I22" s="11" t="str">
        <f>IF(H22=""," ",IFERROR(VLOOKUP(H22,JFP!$D:$E,2,0),"")&amp;IF(COUNTIF(JFP!$G:$G,CALENDRIER!H22),Pont," "))</f>
        <v xml:space="preserve"> </v>
      </c>
      <c r="J22" s="12">
        <f t="shared" si="4"/>
        <v>42141</v>
      </c>
      <c r="K22" s="11" t="str">
        <f>IF(J22=""," ",IFERROR(VLOOKUP(J22,JFP!$D:$E,2,0),"")&amp;IF(COUNTIF(JFP!$G:$G,CALENDRIER!J22),Pont," "))</f>
        <v xml:space="preserve"> </v>
      </c>
      <c r="L22" s="12">
        <f t="shared" si="5"/>
        <v>42172</v>
      </c>
      <c r="M22" s="11" t="str">
        <f>IF(L22=""," ",IFERROR(VLOOKUP(L22,JFP!$D:$E,2,0),"")&amp;IF(COUNTIF(JFP!$G:$G,CALENDRIER!L22),Pont," "))</f>
        <v xml:space="preserve"> </v>
      </c>
    </row>
    <row r="23" spans="2:13" x14ac:dyDescent="0.35">
      <c r="B23" s="12">
        <f t="shared" si="0"/>
        <v>42022</v>
      </c>
      <c r="C23" s="11" t="str">
        <f>IF(B23=""," ",IFERROR(VLOOKUP(B23,JFP!$D:$E,2,0),"")&amp;IF(COUNTIF(JFP!$G:$G,CALENDRIER!B23),Pont," "))</f>
        <v xml:space="preserve"> </v>
      </c>
      <c r="D23" s="12">
        <f t="shared" si="1"/>
        <v>42053</v>
      </c>
      <c r="E23" s="11" t="str">
        <f>IF(D23=""," ",IFERROR(VLOOKUP(D23,JFP!$D:$E,2,0),"")&amp;IF(COUNTIF(JFP!$G:$G,CALENDRIER!D23),Pont," "))</f>
        <v xml:space="preserve"> </v>
      </c>
      <c r="F23" s="12">
        <f t="shared" si="2"/>
        <v>42081</v>
      </c>
      <c r="G23" s="11" t="str">
        <f>IF(F23=""," ",IFERROR(VLOOKUP(F23,JFP!$D:$E,2,0),"")&amp;IF(COUNTIF(JFP!$G:$G,CALENDRIER!F23),Pont," "))</f>
        <v xml:space="preserve"> </v>
      </c>
      <c r="H23" s="12">
        <f t="shared" si="3"/>
        <v>42112</v>
      </c>
      <c r="I23" s="11" t="str">
        <f>IF(H23=""," ",IFERROR(VLOOKUP(H23,JFP!$D:$E,2,0),"")&amp;IF(COUNTIF(JFP!$G:$G,CALENDRIER!H23),Pont," "))</f>
        <v xml:space="preserve"> </v>
      </c>
      <c r="J23" s="12">
        <f t="shared" si="4"/>
        <v>42142</v>
      </c>
      <c r="K23" s="11" t="str">
        <f>IF(J23=""," ",IFERROR(VLOOKUP(J23,JFP!$D:$E,2,0),"")&amp;IF(COUNTIF(JFP!$G:$G,CALENDRIER!J23),Pont," "))</f>
        <v xml:space="preserve"> </v>
      </c>
      <c r="L23" s="12">
        <f t="shared" si="5"/>
        <v>42173</v>
      </c>
      <c r="M23" s="11" t="str">
        <f>IF(L23=""," ",IFERROR(VLOOKUP(L23,JFP!$D:$E,2,0),"")&amp;IF(COUNTIF(JFP!$G:$G,CALENDRIER!L23),Pont," "))</f>
        <v xml:space="preserve"> </v>
      </c>
    </row>
    <row r="24" spans="2:13" x14ac:dyDescent="0.35">
      <c r="B24" s="12">
        <f t="shared" si="0"/>
        <v>42023</v>
      </c>
      <c r="C24" s="11" t="str">
        <f>IF(B24=""," ",IFERROR(VLOOKUP(B24,JFP!$D:$E,2,0),"")&amp;IF(COUNTIF(JFP!$G:$G,CALENDRIER!B24),Pont," "))</f>
        <v xml:space="preserve"> </v>
      </c>
      <c r="D24" s="12">
        <f t="shared" si="1"/>
        <v>42054</v>
      </c>
      <c r="E24" s="11" t="str">
        <f>IF(D24=""," ",IFERROR(VLOOKUP(D24,JFP!$D:$E,2,0),"")&amp;IF(COUNTIF(JFP!$G:$G,CALENDRIER!D24),Pont," "))</f>
        <v xml:space="preserve"> </v>
      </c>
      <c r="F24" s="12">
        <f t="shared" si="2"/>
        <v>42082</v>
      </c>
      <c r="G24" s="11" t="str">
        <f>IF(F24=""," ",IFERROR(VLOOKUP(F24,JFP!$D:$E,2,0),"")&amp;IF(COUNTIF(JFP!$G:$G,CALENDRIER!F24),Pont," "))</f>
        <v xml:space="preserve"> </v>
      </c>
      <c r="H24" s="12">
        <f t="shared" si="3"/>
        <v>42113</v>
      </c>
      <c r="I24" s="11" t="str">
        <f>IF(H24=""," ",IFERROR(VLOOKUP(H24,JFP!$D:$E,2,0),"")&amp;IF(COUNTIF(JFP!$G:$G,CALENDRIER!H24),Pont," "))</f>
        <v xml:space="preserve"> </v>
      </c>
      <c r="J24" s="12">
        <f t="shared" si="4"/>
        <v>42143</v>
      </c>
      <c r="K24" s="11" t="str">
        <f>IF(J24=""," ",IFERROR(VLOOKUP(J24,JFP!$D:$E,2,0),"")&amp;IF(COUNTIF(JFP!$G:$G,CALENDRIER!J24),Pont," "))</f>
        <v xml:space="preserve"> </v>
      </c>
      <c r="L24" s="12">
        <f t="shared" si="5"/>
        <v>42174</v>
      </c>
      <c r="M24" s="11" t="str">
        <f>IF(L24=""," ",IFERROR(VLOOKUP(L24,JFP!$D:$E,2,0),"")&amp;IF(COUNTIF(JFP!$G:$G,CALENDRIER!L24),Pont," "))</f>
        <v xml:space="preserve"> </v>
      </c>
    </row>
    <row r="25" spans="2:13" x14ac:dyDescent="0.35">
      <c r="B25" s="12">
        <f t="shared" si="0"/>
        <v>42024</v>
      </c>
      <c r="C25" s="11" t="str">
        <f>IF(B25=""," ",IFERROR(VLOOKUP(B25,JFP!$D:$E,2,0),"")&amp;IF(COUNTIF(JFP!$G:$G,CALENDRIER!B25),Pont," "))</f>
        <v xml:space="preserve"> </v>
      </c>
      <c r="D25" s="12">
        <f t="shared" si="1"/>
        <v>42055</v>
      </c>
      <c r="E25" s="11" t="str">
        <f>IF(D25=""," ",IFERROR(VLOOKUP(D25,JFP!$D:$E,2,0),"")&amp;IF(COUNTIF(JFP!$G:$G,CALENDRIER!D25),Pont," "))</f>
        <v xml:space="preserve"> </v>
      </c>
      <c r="F25" s="12">
        <f t="shared" si="2"/>
        <v>42083</v>
      </c>
      <c r="G25" s="11" t="str">
        <f>IF(F25=""," ",IFERROR(VLOOKUP(F25,JFP!$D:$E,2,0),"")&amp;IF(COUNTIF(JFP!$G:$G,CALENDRIER!F25),Pont," "))</f>
        <v xml:space="preserve"> </v>
      </c>
      <c r="H25" s="12">
        <f t="shared" si="3"/>
        <v>42114</v>
      </c>
      <c r="I25" s="11" t="str">
        <f>IF(H25=""," ",IFERROR(VLOOKUP(H25,JFP!$D:$E,2,0),"")&amp;IF(COUNTIF(JFP!$G:$G,CALENDRIER!H25),Pont," "))</f>
        <v xml:space="preserve"> </v>
      </c>
      <c r="J25" s="12">
        <f t="shared" si="4"/>
        <v>42144</v>
      </c>
      <c r="K25" s="11" t="str">
        <f>IF(J25=""," ",IFERROR(VLOOKUP(J25,JFP!$D:$E,2,0),"")&amp;IF(COUNTIF(JFP!$G:$G,CALENDRIER!J25),Pont," "))</f>
        <v xml:space="preserve"> </v>
      </c>
      <c r="L25" s="12">
        <f t="shared" si="5"/>
        <v>42175</v>
      </c>
      <c r="M25" s="11" t="str">
        <f>IF(L25=""," ",IFERROR(VLOOKUP(L25,JFP!$D:$E,2,0),"")&amp;IF(COUNTIF(JFP!$G:$G,CALENDRIER!L25),Pont," "))</f>
        <v xml:space="preserve"> </v>
      </c>
    </row>
    <row r="26" spans="2:13" x14ac:dyDescent="0.35">
      <c r="B26" s="12">
        <f t="shared" si="0"/>
        <v>42025</v>
      </c>
      <c r="C26" s="11" t="str">
        <f>IF(B26=""," ",IFERROR(VLOOKUP(B26,JFP!$D:$E,2,0),"")&amp;IF(COUNTIF(JFP!$G:$G,CALENDRIER!B26),Pont," "))</f>
        <v xml:space="preserve"> </v>
      </c>
      <c r="D26" s="12">
        <f t="shared" si="1"/>
        <v>42056</v>
      </c>
      <c r="E26" s="11" t="str">
        <f>IF(D26=""," ",IFERROR(VLOOKUP(D26,JFP!$D:$E,2,0),"")&amp;IF(COUNTIF(JFP!$G:$G,CALENDRIER!D26),Pont," "))</f>
        <v xml:space="preserve"> </v>
      </c>
      <c r="F26" s="12">
        <f t="shared" si="2"/>
        <v>42084</v>
      </c>
      <c r="G26" s="11" t="str">
        <f>IF(F26=""," ",IFERROR(VLOOKUP(F26,JFP!$D:$E,2,0),"")&amp;IF(COUNTIF(JFP!$G:$G,CALENDRIER!F26),Pont," "))</f>
        <v xml:space="preserve"> </v>
      </c>
      <c r="H26" s="12">
        <f t="shared" si="3"/>
        <v>42115</v>
      </c>
      <c r="I26" s="11" t="str">
        <f>IF(H26=""," ",IFERROR(VLOOKUP(H26,JFP!$D:$E,2,0),"")&amp;IF(COUNTIF(JFP!$G:$G,CALENDRIER!H26),Pont," "))</f>
        <v xml:space="preserve"> </v>
      </c>
      <c r="J26" s="12">
        <f t="shared" si="4"/>
        <v>42145</v>
      </c>
      <c r="K26" s="11" t="str">
        <f>IF(J26=""," ",IFERROR(VLOOKUP(J26,JFP!$D:$E,2,0),"")&amp;IF(COUNTIF(JFP!$G:$G,CALENDRIER!J26),Pont," "))</f>
        <v xml:space="preserve"> </v>
      </c>
      <c r="L26" s="12">
        <f t="shared" si="5"/>
        <v>42176</v>
      </c>
      <c r="M26" s="11" t="str">
        <f>IF(L26=""," ",IFERROR(VLOOKUP(L26,JFP!$D:$E,2,0),"")&amp;IF(COUNTIF(JFP!$G:$G,CALENDRIER!L26),Pont," "))</f>
        <v xml:space="preserve"> </v>
      </c>
    </row>
    <row r="27" spans="2:13" x14ac:dyDescent="0.35">
      <c r="B27" s="12">
        <f t="shared" si="0"/>
        <v>42026</v>
      </c>
      <c r="C27" s="11" t="str">
        <f>IF(B27=""," ",IFERROR(VLOOKUP(B27,JFP!$D:$E,2,0),"")&amp;IF(COUNTIF(JFP!$G:$G,CALENDRIER!B27),Pont," "))</f>
        <v xml:space="preserve"> </v>
      </c>
      <c r="D27" s="12">
        <f t="shared" si="1"/>
        <v>42057</v>
      </c>
      <c r="E27" s="11" t="str">
        <f>IF(D27=""," ",IFERROR(VLOOKUP(D27,JFP!$D:$E,2,0),"")&amp;IF(COUNTIF(JFP!$G:$G,CALENDRIER!D27),Pont," "))</f>
        <v xml:space="preserve"> </v>
      </c>
      <c r="F27" s="12">
        <f t="shared" si="2"/>
        <v>42085</v>
      </c>
      <c r="G27" s="11" t="str">
        <f>IF(F27=""," ",IFERROR(VLOOKUP(F27,JFP!$D:$E,2,0),"")&amp;IF(COUNTIF(JFP!$G:$G,CALENDRIER!F27),Pont," "))</f>
        <v xml:space="preserve"> </v>
      </c>
      <c r="H27" s="12">
        <f t="shared" si="3"/>
        <v>42116</v>
      </c>
      <c r="I27" s="11" t="str">
        <f>IF(H27=""," ",IFERROR(VLOOKUP(H27,JFP!$D:$E,2,0),"")&amp;IF(COUNTIF(JFP!$G:$G,CALENDRIER!H27),Pont," "))</f>
        <v xml:space="preserve"> </v>
      </c>
      <c r="J27" s="12">
        <f t="shared" si="4"/>
        <v>42146</v>
      </c>
      <c r="K27" s="11" t="str">
        <f>IF(J27=""," ",IFERROR(VLOOKUP(J27,JFP!$D:$E,2,0),"")&amp;IF(COUNTIF(JFP!$G:$G,CALENDRIER!J27),Pont," "))</f>
        <v xml:space="preserve"> </v>
      </c>
      <c r="L27" s="12">
        <f t="shared" si="5"/>
        <v>42177</v>
      </c>
      <c r="M27" s="11" t="str">
        <f>IF(L27=""," ",IFERROR(VLOOKUP(L27,JFP!$D:$E,2,0),"")&amp;IF(COUNTIF(JFP!$G:$G,CALENDRIER!L27),Pont," "))</f>
        <v xml:space="preserve"> </v>
      </c>
    </row>
    <row r="28" spans="2:13" x14ac:dyDescent="0.35">
      <c r="B28" s="12">
        <f t="shared" si="0"/>
        <v>42027</v>
      </c>
      <c r="C28" s="11" t="str">
        <f>IF(B28=""," ",IFERROR(VLOOKUP(B28,JFP!$D:$E,2,0),"")&amp;IF(COUNTIF(JFP!$G:$G,CALENDRIER!B28),Pont," "))</f>
        <v xml:space="preserve"> </v>
      </c>
      <c r="D28" s="12">
        <f t="shared" si="1"/>
        <v>42058</v>
      </c>
      <c r="E28" s="11" t="str">
        <f>IF(D28=""," ",IFERROR(VLOOKUP(D28,JFP!$D:$E,2,0),"")&amp;IF(COUNTIF(JFP!$G:$G,CALENDRIER!D28),Pont," "))</f>
        <v xml:space="preserve"> </v>
      </c>
      <c r="F28" s="12">
        <f t="shared" si="2"/>
        <v>42086</v>
      </c>
      <c r="G28" s="11" t="str">
        <f>IF(F28=""," ",IFERROR(VLOOKUP(F28,JFP!$D:$E,2,0),"")&amp;IF(COUNTIF(JFP!$G:$G,CALENDRIER!F28),Pont," "))</f>
        <v xml:space="preserve"> </v>
      </c>
      <c r="H28" s="12">
        <f t="shared" si="3"/>
        <v>42117</v>
      </c>
      <c r="I28" s="11" t="str">
        <f>IF(H28=""," ",IFERROR(VLOOKUP(H28,JFP!$D:$E,2,0),"")&amp;IF(COUNTIF(JFP!$G:$G,CALENDRIER!H28),Pont," "))</f>
        <v xml:space="preserve"> </v>
      </c>
      <c r="J28" s="12">
        <f t="shared" si="4"/>
        <v>42147</v>
      </c>
      <c r="K28" s="11" t="str">
        <f>IF(J28=""," ",IFERROR(VLOOKUP(J28,JFP!$D:$E,2,0),"")&amp;IF(COUNTIF(JFP!$G:$G,CALENDRIER!J28),Pont," "))</f>
        <v xml:space="preserve"> </v>
      </c>
      <c r="L28" s="12">
        <f t="shared" si="5"/>
        <v>42178</v>
      </c>
      <c r="M28" s="11" t="str">
        <f>IF(L28=""," ",IFERROR(VLOOKUP(L28,JFP!$D:$E,2,0),"")&amp;IF(COUNTIF(JFP!$G:$G,CALENDRIER!L28),Pont," "))</f>
        <v xml:space="preserve"> </v>
      </c>
    </row>
    <row r="29" spans="2:13" x14ac:dyDescent="0.35">
      <c r="B29" s="12">
        <f t="shared" si="0"/>
        <v>42028</v>
      </c>
      <c r="C29" s="11" t="str">
        <f>IF(B29=""," ",IFERROR(VLOOKUP(B29,JFP!$D:$E,2,0),"")&amp;IF(COUNTIF(JFP!$G:$G,CALENDRIER!B29),Pont," "))</f>
        <v xml:space="preserve"> </v>
      </c>
      <c r="D29" s="12">
        <f t="shared" si="1"/>
        <v>42059</v>
      </c>
      <c r="E29" s="11" t="str">
        <f>IF(D29=""," ",IFERROR(VLOOKUP(D29,JFP!$D:$E,2,0),"")&amp;IF(COUNTIF(JFP!$G:$G,CALENDRIER!D29),Pont," "))</f>
        <v xml:space="preserve"> </v>
      </c>
      <c r="F29" s="12">
        <f t="shared" si="2"/>
        <v>42087</v>
      </c>
      <c r="G29" s="11" t="str">
        <f>IF(F29=""," ",IFERROR(VLOOKUP(F29,JFP!$D:$E,2,0),"")&amp;IF(COUNTIF(JFP!$G:$G,CALENDRIER!F29),Pont," "))</f>
        <v xml:space="preserve"> </v>
      </c>
      <c r="H29" s="12">
        <f t="shared" si="3"/>
        <v>42118</v>
      </c>
      <c r="I29" s="11" t="str">
        <f>IF(H29=""," ",IFERROR(VLOOKUP(H29,JFP!$D:$E,2,0),"")&amp;IF(COUNTIF(JFP!$G:$G,CALENDRIER!H29),Pont," "))</f>
        <v xml:space="preserve"> </v>
      </c>
      <c r="J29" s="12">
        <f t="shared" si="4"/>
        <v>42148</v>
      </c>
      <c r="K29" s="11" t="str">
        <f>IF(J29=""," ",IFERROR(VLOOKUP(J29,JFP!$D:$E,2,0),"")&amp;IF(COUNTIF(JFP!$G:$G,CALENDRIER!J29),Pont," "))</f>
        <v xml:space="preserve"> </v>
      </c>
      <c r="L29" s="12">
        <f t="shared" si="5"/>
        <v>42179</v>
      </c>
      <c r="M29" s="11" t="str">
        <f>IF(L29=""," ",IFERROR(VLOOKUP(L29,JFP!$D:$E,2,0),"")&amp;IF(COUNTIF(JFP!$G:$G,CALENDRIER!L29),Pont," "))</f>
        <v xml:space="preserve"> </v>
      </c>
    </row>
    <row r="30" spans="2:13" x14ac:dyDescent="0.35">
      <c r="B30" s="12">
        <f t="shared" si="0"/>
        <v>42029</v>
      </c>
      <c r="C30" s="11" t="str">
        <f>IF(B30=""," ",IFERROR(VLOOKUP(B30,JFP!$D:$E,2,0),"")&amp;IF(COUNTIF(JFP!$G:$G,CALENDRIER!B30),Pont," "))</f>
        <v xml:space="preserve"> </v>
      </c>
      <c r="D30" s="12">
        <f t="shared" si="1"/>
        <v>42060</v>
      </c>
      <c r="E30" s="11" t="str">
        <f>IF(D30=""," ",IFERROR(VLOOKUP(D30,JFP!$D:$E,2,0),"")&amp;IF(COUNTIF(JFP!$G:$G,CALENDRIER!D30),Pont," "))</f>
        <v xml:space="preserve"> </v>
      </c>
      <c r="F30" s="12">
        <f t="shared" si="2"/>
        <v>42088</v>
      </c>
      <c r="G30" s="11" t="str">
        <f>IF(F30=""," ",IFERROR(VLOOKUP(F30,JFP!$D:$E,2,0),"")&amp;IF(COUNTIF(JFP!$G:$G,CALENDRIER!F30),Pont," "))</f>
        <v xml:space="preserve"> </v>
      </c>
      <c r="H30" s="12">
        <f t="shared" si="3"/>
        <v>42119</v>
      </c>
      <c r="I30" s="11" t="str">
        <f>IF(H30=""," ",IFERROR(VLOOKUP(H30,JFP!$D:$E,2,0),"")&amp;IF(COUNTIF(JFP!$G:$G,CALENDRIER!H30),Pont," "))</f>
        <v xml:space="preserve"> </v>
      </c>
      <c r="J30" s="12">
        <f t="shared" si="4"/>
        <v>42149</v>
      </c>
      <c r="K30" s="11" t="str">
        <f>IF(J30=""," ",IFERROR(VLOOKUP(J30,JFP!$D:$E,2,0),"")&amp;IF(COUNTIF(JFP!$G:$G,CALENDRIER!J30),Pont," "))</f>
        <v xml:space="preserve">Pentecôte </v>
      </c>
      <c r="L30" s="12">
        <f t="shared" si="5"/>
        <v>42180</v>
      </c>
      <c r="M30" s="11" t="str">
        <f>IF(L30=""," ",IFERROR(VLOOKUP(L30,JFP!$D:$E,2,0),"")&amp;IF(COUNTIF(JFP!$G:$G,CALENDRIER!L30),Pont," "))</f>
        <v xml:space="preserve"> </v>
      </c>
    </row>
    <row r="31" spans="2:13" x14ac:dyDescent="0.35">
      <c r="B31" s="12">
        <f t="shared" si="0"/>
        <v>42030</v>
      </c>
      <c r="C31" s="11" t="str">
        <f>IF(B31=""," ",IFERROR(VLOOKUP(B31,JFP!$D:$E,2,0),"")&amp;IF(COUNTIF(JFP!$G:$G,CALENDRIER!B31),Pont," "))</f>
        <v xml:space="preserve"> </v>
      </c>
      <c r="D31" s="12">
        <f t="shared" si="1"/>
        <v>42061</v>
      </c>
      <c r="E31" s="11" t="str">
        <f>IF(D31=""," ",IFERROR(VLOOKUP(D31,JFP!$D:$E,2,0),"")&amp;IF(COUNTIF(JFP!$G:$G,CALENDRIER!D31),Pont," "))</f>
        <v xml:space="preserve"> </v>
      </c>
      <c r="F31" s="12">
        <f t="shared" si="2"/>
        <v>42089</v>
      </c>
      <c r="G31" s="11" t="str">
        <f>IF(F31=""," ",IFERROR(VLOOKUP(F31,JFP!$D:$E,2,0),"")&amp;IF(COUNTIF(JFP!$G:$G,CALENDRIER!F31),Pont," "))</f>
        <v xml:space="preserve"> </v>
      </c>
      <c r="H31" s="12">
        <f t="shared" si="3"/>
        <v>42120</v>
      </c>
      <c r="I31" s="11" t="str">
        <f>IF(H31=""," ",IFERROR(VLOOKUP(H31,JFP!$D:$E,2,0),"")&amp;IF(COUNTIF(JFP!$G:$G,CALENDRIER!H31),Pont," "))</f>
        <v xml:space="preserve"> </v>
      </c>
      <c r="J31" s="12">
        <f t="shared" si="4"/>
        <v>42150</v>
      </c>
      <c r="K31" s="11" t="str">
        <f>IF(J31=""," ",IFERROR(VLOOKUP(J31,JFP!$D:$E,2,0),"")&amp;IF(COUNTIF(JFP!$G:$G,CALENDRIER!J31),Pont," "))</f>
        <v xml:space="preserve"> </v>
      </c>
      <c r="L31" s="12">
        <f t="shared" si="5"/>
        <v>42181</v>
      </c>
      <c r="M31" s="11" t="str">
        <f>IF(L31=""," ",IFERROR(VLOOKUP(L31,JFP!$D:$E,2,0),"")&amp;IF(COUNTIF(JFP!$G:$G,CALENDRIER!L31),Pont," "))</f>
        <v xml:space="preserve"> </v>
      </c>
    </row>
    <row r="32" spans="2:13" x14ac:dyDescent="0.35">
      <c r="B32" s="12">
        <f t="shared" si="0"/>
        <v>42031</v>
      </c>
      <c r="C32" s="11" t="str">
        <f>IF(B32=""," ",IFERROR(VLOOKUP(B32,JFP!$D:$E,2,0),"")&amp;IF(COUNTIF(JFP!$G:$G,CALENDRIER!B32),Pont," "))</f>
        <v xml:space="preserve"> </v>
      </c>
      <c r="D32" s="12">
        <f t="shared" si="1"/>
        <v>42062</v>
      </c>
      <c r="E32" s="11" t="str">
        <f>IF(D32=""," ",IFERROR(VLOOKUP(D32,JFP!$D:$E,2,0),"")&amp;IF(COUNTIF(JFP!$G:$G,CALENDRIER!D32),Pont," "))</f>
        <v xml:space="preserve"> </v>
      </c>
      <c r="F32" s="12">
        <f t="shared" si="2"/>
        <v>42090</v>
      </c>
      <c r="G32" s="11" t="str">
        <f>IF(F32=""," ",IFERROR(VLOOKUP(F32,JFP!$D:$E,2,0),"")&amp;IF(COUNTIF(JFP!$G:$G,CALENDRIER!F32),Pont," "))</f>
        <v xml:space="preserve"> </v>
      </c>
      <c r="H32" s="12">
        <f t="shared" si="3"/>
        <v>42121</v>
      </c>
      <c r="I32" s="11" t="str">
        <f>IF(H32=""," ",IFERROR(VLOOKUP(H32,JFP!$D:$E,2,0),"")&amp;IF(COUNTIF(JFP!$G:$G,CALENDRIER!H32),Pont," "))</f>
        <v xml:space="preserve"> </v>
      </c>
      <c r="J32" s="12">
        <f t="shared" si="4"/>
        <v>42151</v>
      </c>
      <c r="K32" s="11" t="str">
        <f>IF(J32=""," ",IFERROR(VLOOKUP(J32,JFP!$D:$E,2,0),"")&amp;IF(COUNTIF(JFP!$G:$G,CALENDRIER!J32),Pont," "))</f>
        <v xml:space="preserve"> </v>
      </c>
      <c r="L32" s="12">
        <f t="shared" si="5"/>
        <v>42182</v>
      </c>
      <c r="M32" s="11" t="str">
        <f>IF(L32=""," ",IFERROR(VLOOKUP(L32,JFP!$D:$E,2,0),"")&amp;IF(COUNTIF(JFP!$G:$G,CALENDRIER!L32),Pont," "))</f>
        <v xml:space="preserve"> </v>
      </c>
    </row>
    <row r="33" spans="2:13" x14ac:dyDescent="0.35">
      <c r="B33" s="12">
        <f t="shared" si="0"/>
        <v>42032</v>
      </c>
      <c r="C33" s="11" t="str">
        <f>IF(B33=""," ",IFERROR(VLOOKUP(B33,JFP!$D:$E,2,0),"")&amp;IF(COUNTIF(JFP!$G:$G,CALENDRIER!B33),Pont," "))</f>
        <v xml:space="preserve"> </v>
      </c>
      <c r="D33" s="12">
        <f t="shared" si="1"/>
        <v>42063</v>
      </c>
      <c r="E33" s="11" t="str">
        <f>IF(D33=""," ",IFERROR(VLOOKUP(D33,JFP!$D:$E,2,0),"")&amp;IF(COUNTIF(JFP!$G:$G,CALENDRIER!D33),Pont," "))</f>
        <v xml:space="preserve"> </v>
      </c>
      <c r="F33" s="12">
        <f t="shared" si="2"/>
        <v>42091</v>
      </c>
      <c r="G33" s="11" t="str">
        <f>IF(F33=""," ",IFERROR(VLOOKUP(F33,JFP!$D:$E,2,0),"")&amp;IF(COUNTIF(JFP!$G:$G,CALENDRIER!F33),Pont," "))</f>
        <v xml:space="preserve"> </v>
      </c>
      <c r="H33" s="12">
        <f t="shared" si="3"/>
        <v>42122</v>
      </c>
      <c r="I33" s="11" t="str">
        <f>IF(H33=""," ",IFERROR(VLOOKUP(H33,JFP!$D:$E,2,0),"")&amp;IF(COUNTIF(JFP!$G:$G,CALENDRIER!H33),Pont," "))</f>
        <v xml:space="preserve"> </v>
      </c>
      <c r="J33" s="12">
        <f t="shared" si="4"/>
        <v>42152</v>
      </c>
      <c r="K33" s="11" t="str">
        <f>IF(J33=""," ",IFERROR(VLOOKUP(J33,JFP!$D:$E,2,0),"")&amp;IF(COUNTIF(JFP!$G:$G,CALENDRIER!J33),Pont," "))</f>
        <v xml:space="preserve"> </v>
      </c>
      <c r="L33" s="12">
        <f t="shared" si="5"/>
        <v>42183</v>
      </c>
      <c r="M33" s="11" t="str">
        <f>IF(L33=""," ",IFERROR(VLOOKUP(L33,JFP!$D:$E,2,0),"")&amp;IF(COUNTIF(JFP!$G:$G,CALENDRIER!L33),Pont," "))</f>
        <v xml:space="preserve"> </v>
      </c>
    </row>
    <row r="34" spans="2:13" x14ac:dyDescent="0.35">
      <c r="B34" s="12">
        <f t="shared" si="0"/>
        <v>42033</v>
      </c>
      <c r="C34" s="11" t="str">
        <f>IF(B34=""," ",IFERROR(VLOOKUP(B34,JFP!$D:$E,2,0),"")&amp;IF(COUNTIF(JFP!$G:$G,CALENDRIER!B34),Pont," "))</f>
        <v xml:space="preserve"> </v>
      </c>
      <c r="D34" s="12" t="str">
        <f>IF(DAY(D33+1)=1,"",D33+1)</f>
        <v/>
      </c>
      <c r="E34" s="11" t="str">
        <f>IF(D34=""," ",IFERROR(VLOOKUP(D34,JFP!$D:$E,2,0),"")&amp;IF(COUNTIF(JFP!$G:$G,CALENDRIER!D34),Pont," "))</f>
        <v xml:space="preserve"> </v>
      </c>
      <c r="F34" s="12">
        <f t="shared" si="2"/>
        <v>42092</v>
      </c>
      <c r="G34" s="11" t="str">
        <f>IF(F34=""," ",IFERROR(VLOOKUP(F34,JFP!$D:$E,2,0),"")&amp;IF(COUNTIF(JFP!$G:$G,CALENDRIER!F34),Pont," "))</f>
        <v xml:space="preserve"> </v>
      </c>
      <c r="H34" s="12">
        <f t="shared" si="3"/>
        <v>42123</v>
      </c>
      <c r="I34" s="11" t="str">
        <f>IF(H34=""," ",IFERROR(VLOOKUP(H34,JFP!$D:$E,2,0),"")&amp;IF(COUNTIF(JFP!$G:$G,CALENDRIER!H34),Pont," "))</f>
        <v xml:space="preserve"> </v>
      </c>
      <c r="J34" s="12">
        <f t="shared" si="4"/>
        <v>42153</v>
      </c>
      <c r="K34" s="11" t="str">
        <f>IF(J34=""," ",IFERROR(VLOOKUP(J34,JFP!$D:$E,2,0),"")&amp;IF(COUNTIF(JFP!$G:$G,CALENDRIER!J34),Pont," "))</f>
        <v xml:space="preserve"> </v>
      </c>
      <c r="L34" s="12">
        <f t="shared" si="5"/>
        <v>42184</v>
      </c>
      <c r="M34" s="11" t="str">
        <f>IF(L34=""," ",IFERROR(VLOOKUP(L34,JFP!$D:$E,2,0),"")&amp;IF(COUNTIF(JFP!$G:$G,CALENDRIER!L34),Pont," "))</f>
        <v xml:space="preserve"> </v>
      </c>
    </row>
    <row r="35" spans="2:13" x14ac:dyDescent="0.35">
      <c r="B35" s="12">
        <f t="shared" si="0"/>
        <v>42034</v>
      </c>
      <c r="C35" s="11" t="str">
        <f>IF(B35=""," ",IFERROR(VLOOKUP(B35,JFP!$D:$E,2,0),"")&amp;IF(COUNTIF(JFP!$G:$G,CALENDRIER!B35),Pont," "))</f>
        <v xml:space="preserve"> </v>
      </c>
      <c r="D35" s="14"/>
      <c r="E35" s="13"/>
      <c r="F35" s="12">
        <f t="shared" si="2"/>
        <v>42093</v>
      </c>
      <c r="G35" s="11" t="str">
        <f>IF(F35=""," ",IFERROR(VLOOKUP(F35,JFP!$D:$E,2,0),"")&amp;IF(COUNTIF(JFP!$G:$G,CALENDRIER!F35),Pont," "))</f>
        <v xml:space="preserve"> </v>
      </c>
      <c r="H35" s="12">
        <f t="shared" si="3"/>
        <v>42124</v>
      </c>
      <c r="I35" s="11" t="str">
        <f>IF(H35=""," ",IFERROR(VLOOKUP(H35,JFP!$D:$E,2,0),"")&amp;IF(COUNTIF(JFP!$G:$G,CALENDRIER!H35),Pont," "))</f>
        <v xml:space="preserve"> </v>
      </c>
      <c r="J35" s="12">
        <f t="shared" si="4"/>
        <v>42154</v>
      </c>
      <c r="K35" s="11" t="str">
        <f>IF(J35=""," ",IFERROR(VLOOKUP(J35,JFP!$D:$E,2,0),"")&amp;IF(COUNTIF(JFP!$G:$G,CALENDRIER!J35),Pont," "))</f>
        <v xml:space="preserve"> </v>
      </c>
      <c r="L35" s="12">
        <f t="shared" si="5"/>
        <v>42185</v>
      </c>
      <c r="M35" s="11" t="str">
        <f>IF(L35=""," ",IFERROR(VLOOKUP(L35,JFP!$D:$E,2,0),"")&amp;IF(COUNTIF(JFP!$G:$G,CALENDRIER!L35),Pont," "))</f>
        <v xml:space="preserve"> </v>
      </c>
    </row>
    <row r="36" spans="2:13" x14ac:dyDescent="0.35">
      <c r="B36" s="12">
        <f t="shared" si="0"/>
        <v>42035</v>
      </c>
      <c r="C36" s="11" t="str">
        <f>IF(B36=""," ",IFERROR(VLOOKUP(B36,JFP!$D:$E,2,0),"")&amp;IF(COUNTIF(JFP!$G:$G,CALENDRIER!B36),Pont," "))</f>
        <v xml:space="preserve"> </v>
      </c>
      <c r="D36" s="14"/>
      <c r="E36" s="13"/>
      <c r="F36" s="12">
        <f t="shared" si="2"/>
        <v>42094</v>
      </c>
      <c r="G36" s="11" t="str">
        <f>IF(F36=""," ",IFERROR(VLOOKUP(F36,JFP!$D:$E,2,0),"")&amp;IF(COUNTIF(JFP!$G:$G,CALENDRIER!F36),Pont," "))</f>
        <v xml:space="preserve"> </v>
      </c>
      <c r="H36" s="14"/>
      <c r="I36" s="13"/>
      <c r="J36" s="12">
        <f t="shared" si="4"/>
        <v>42155</v>
      </c>
      <c r="K36" s="11" t="str">
        <f>IF(J36=""," ",IFERROR(VLOOKUP(J36,JFP!$D:$E,2,0),"")&amp;IF(COUNTIF(JFP!$G:$G,CALENDRIER!J36),Pont," "))</f>
        <v xml:space="preserve"> </v>
      </c>
      <c r="L36" s="14"/>
      <c r="M36" s="13"/>
    </row>
    <row r="40" spans="2:13" x14ac:dyDescent="0.35">
      <c r="B40" s="1">
        <v>7</v>
      </c>
      <c r="D40" s="1">
        <v>8</v>
      </c>
      <c r="F40" s="1">
        <v>9</v>
      </c>
      <c r="H40" s="1">
        <v>10</v>
      </c>
      <c r="J40" s="1">
        <v>11</v>
      </c>
      <c r="L40" s="1">
        <v>12</v>
      </c>
    </row>
    <row r="41" spans="2:13" ht="18.5" x14ac:dyDescent="0.35">
      <c r="B41" s="26">
        <f>DATE($D$1,B40,1)</f>
        <v>42186</v>
      </c>
      <c r="C41" s="27"/>
      <c r="D41" s="26">
        <f>DATE($D$1,D40,1)</f>
        <v>42217</v>
      </c>
      <c r="E41" s="27"/>
      <c r="F41" s="26">
        <f>DATE($D$1,F40,1)</f>
        <v>42248</v>
      </c>
      <c r="G41" s="27"/>
      <c r="H41" s="26">
        <f>DATE($D$1,H40,1)</f>
        <v>42278</v>
      </c>
      <c r="I41" s="27"/>
      <c r="J41" s="26">
        <f>DATE($D$1,J40,1)</f>
        <v>42309</v>
      </c>
      <c r="K41" s="27"/>
      <c r="L41" s="26">
        <f>DATE($D$1,L40,1)</f>
        <v>42339</v>
      </c>
      <c r="M41" s="27"/>
    </row>
    <row r="42" spans="2:13" x14ac:dyDescent="0.35">
      <c r="B42" s="12">
        <f>+B41</f>
        <v>42186</v>
      </c>
      <c r="C42" s="11" t="str">
        <f>IF(B42=""," ",IFERROR(VLOOKUP(B42,JFP!$D:$E,2,0),"")&amp;IF(COUNTIF(JFP!$G:$G,CALENDRIER!B42),Pont," "))</f>
        <v xml:space="preserve"> </v>
      </c>
      <c r="D42" s="12">
        <f>+D41</f>
        <v>42217</v>
      </c>
      <c r="E42" s="11" t="str">
        <f>IF(D42=""," ",IFERROR(VLOOKUP(D42,JFP!$D:$E,2,0),"")&amp;IF(COUNTIF(JFP!$G:$G,CALENDRIER!D42),Pont," "))</f>
        <v xml:space="preserve"> </v>
      </c>
      <c r="F42" s="12">
        <f>+F41</f>
        <v>42248</v>
      </c>
      <c r="G42" s="11" t="str">
        <f>IF(F42=""," ",IFERROR(VLOOKUP(F42,JFP!$D:$E,2,0),"")&amp;IF(COUNTIF(JFP!$G:$G,CALENDRIER!F42),Pont," "))</f>
        <v xml:space="preserve"> </v>
      </c>
      <c r="H42" s="12">
        <f>+H41</f>
        <v>42278</v>
      </c>
      <c r="I42" s="11" t="str">
        <f>IF(H42=""," ",IFERROR(VLOOKUP(H42,JFP!$D:$E,2,0),"")&amp;IF(COUNTIF(JFP!$G:$G,CALENDRIER!H42),Pont," "))</f>
        <v xml:space="preserve"> </v>
      </c>
      <c r="J42" s="12">
        <f>+J41</f>
        <v>42309</v>
      </c>
      <c r="K42" s="11" t="str">
        <f>IF(J42=""," ",IFERROR(VLOOKUP(J42,JFP!$D:$E,2,0),"")&amp;IF(COUNTIF(JFP!$G:$G,CALENDRIER!J42),Pont," "))</f>
        <v xml:space="preserve">Toussaint </v>
      </c>
      <c r="L42" s="12">
        <f>+L41</f>
        <v>42339</v>
      </c>
      <c r="M42" s="11" t="str">
        <f>IF(L42=""," ",IFERROR(VLOOKUP(L42,JFP!$D:$E,2,0),"")&amp;IF(COUNTIF(JFP!$G:$G,CALENDRIER!L42),Pont," "))</f>
        <v xml:space="preserve"> </v>
      </c>
    </row>
    <row r="43" spans="2:13" x14ac:dyDescent="0.35">
      <c r="B43" s="12">
        <f t="shared" ref="B43:B72" si="6">B42+1</f>
        <v>42187</v>
      </c>
      <c r="C43" s="11" t="str">
        <f>IF(B43=""," ",IFERROR(VLOOKUP(B43,JFP!$D:$E,2,0),"")&amp;IF(COUNTIF(JFP!$G:$G,CALENDRIER!B43),Pont," "))</f>
        <v xml:space="preserve"> </v>
      </c>
      <c r="D43" s="12">
        <f t="shared" ref="D43:D72" si="7">D42+1</f>
        <v>42218</v>
      </c>
      <c r="E43" s="11" t="str">
        <f>IF(D43=""," ",IFERROR(VLOOKUP(D43,JFP!$D:$E,2,0),"")&amp;IF(COUNTIF(JFP!$G:$G,CALENDRIER!D43),Pont," "))</f>
        <v xml:space="preserve"> </v>
      </c>
      <c r="F43" s="12">
        <f t="shared" ref="F43:F71" si="8">F42+1</f>
        <v>42249</v>
      </c>
      <c r="G43" s="11" t="str">
        <f>IF(F43=""," ",IFERROR(VLOOKUP(F43,JFP!$D:$E,2,0),"")&amp;IF(COUNTIF(JFP!$G:$G,CALENDRIER!F43),Pont," "))</f>
        <v xml:space="preserve"> </v>
      </c>
      <c r="H43" s="12">
        <f t="shared" ref="H43:H72" si="9">H42+1</f>
        <v>42279</v>
      </c>
      <c r="I43" s="11" t="str">
        <f>IF(H43=""," ",IFERROR(VLOOKUP(H43,JFP!$D:$E,2,0),"")&amp;IF(COUNTIF(JFP!$G:$G,CALENDRIER!H43),Pont," "))</f>
        <v xml:space="preserve"> </v>
      </c>
      <c r="J43" s="12">
        <f t="shared" ref="J43:J71" si="10">J42+1</f>
        <v>42310</v>
      </c>
      <c r="K43" s="11" t="str">
        <f>IF(J43=""," ",IFERROR(VLOOKUP(J43,JFP!$D:$E,2,0),"")&amp;IF(COUNTIF(JFP!$G:$G,CALENDRIER!J43),Pont," "))</f>
        <v xml:space="preserve"> </v>
      </c>
      <c r="L43" s="12">
        <f t="shared" ref="L43:L72" si="11">L42+1</f>
        <v>42340</v>
      </c>
      <c r="M43" s="11" t="str">
        <f>IF(L43=""," ",IFERROR(VLOOKUP(L43,JFP!$D:$E,2,0),"")&amp;IF(COUNTIF(JFP!$G:$G,CALENDRIER!L43),Pont," "))</f>
        <v xml:space="preserve"> </v>
      </c>
    </row>
    <row r="44" spans="2:13" x14ac:dyDescent="0.35">
      <c r="B44" s="12">
        <f t="shared" si="6"/>
        <v>42188</v>
      </c>
      <c r="C44" s="11" t="str">
        <f>IF(B44=""," ",IFERROR(VLOOKUP(B44,JFP!$D:$E,2,0),"")&amp;IF(COUNTIF(JFP!$G:$G,CALENDRIER!B44),Pont," "))</f>
        <v xml:space="preserve"> </v>
      </c>
      <c r="D44" s="12">
        <f t="shared" si="7"/>
        <v>42219</v>
      </c>
      <c r="E44" s="11" t="str">
        <f>IF(D44=""," ",IFERROR(VLOOKUP(D44,JFP!$D:$E,2,0),"")&amp;IF(COUNTIF(JFP!$G:$G,CALENDRIER!D44),Pont," "))</f>
        <v xml:space="preserve"> </v>
      </c>
      <c r="F44" s="12">
        <f t="shared" si="8"/>
        <v>42250</v>
      </c>
      <c r="G44" s="11" t="str">
        <f>IF(F44=""," ",IFERROR(VLOOKUP(F44,JFP!$D:$E,2,0),"")&amp;IF(COUNTIF(JFP!$G:$G,CALENDRIER!F44),Pont," "))</f>
        <v xml:space="preserve"> </v>
      </c>
      <c r="H44" s="12">
        <f t="shared" si="9"/>
        <v>42280</v>
      </c>
      <c r="I44" s="11" t="str">
        <f>IF(H44=""," ",IFERROR(VLOOKUP(H44,JFP!$D:$E,2,0),"")&amp;IF(COUNTIF(JFP!$G:$G,CALENDRIER!H44),Pont," "))</f>
        <v xml:space="preserve"> </v>
      </c>
      <c r="J44" s="12">
        <f t="shared" si="10"/>
        <v>42311</v>
      </c>
      <c r="K44" s="11" t="str">
        <f>IF(J44=""," ",IFERROR(VLOOKUP(J44,JFP!$D:$E,2,0),"")&amp;IF(COUNTIF(JFP!$G:$G,CALENDRIER!J44),Pont," "))</f>
        <v xml:space="preserve"> </v>
      </c>
      <c r="L44" s="12">
        <f t="shared" si="11"/>
        <v>42341</v>
      </c>
      <c r="M44" s="11" t="str">
        <f>IF(L44=""," ",IFERROR(VLOOKUP(L44,JFP!$D:$E,2,0),"")&amp;IF(COUNTIF(JFP!$G:$G,CALENDRIER!L44),Pont," "))</f>
        <v xml:space="preserve"> </v>
      </c>
    </row>
    <row r="45" spans="2:13" x14ac:dyDescent="0.35">
      <c r="B45" s="12">
        <f t="shared" si="6"/>
        <v>42189</v>
      </c>
      <c r="C45" s="11" t="str">
        <f>IF(B45=""," ",IFERROR(VLOOKUP(B45,JFP!$D:$E,2,0),"")&amp;IF(COUNTIF(JFP!$G:$G,CALENDRIER!B45),Pont," "))</f>
        <v xml:space="preserve"> </v>
      </c>
      <c r="D45" s="12">
        <f t="shared" si="7"/>
        <v>42220</v>
      </c>
      <c r="E45" s="11" t="str">
        <f>IF(D45=""," ",IFERROR(VLOOKUP(D45,JFP!$D:$E,2,0),"")&amp;IF(COUNTIF(JFP!$G:$G,CALENDRIER!D45),Pont," "))</f>
        <v xml:space="preserve"> </v>
      </c>
      <c r="F45" s="12">
        <f t="shared" si="8"/>
        <v>42251</v>
      </c>
      <c r="G45" s="11" t="str">
        <f>IF(F45=""," ",IFERROR(VLOOKUP(F45,JFP!$D:$E,2,0),"")&amp;IF(COUNTIF(JFP!$G:$G,CALENDRIER!F45),Pont," "))</f>
        <v xml:space="preserve"> </v>
      </c>
      <c r="H45" s="12">
        <f t="shared" si="9"/>
        <v>42281</v>
      </c>
      <c r="I45" s="11" t="str">
        <f>IF(H45=""," ",IFERROR(VLOOKUP(H45,JFP!$D:$E,2,0),"")&amp;IF(COUNTIF(JFP!$G:$G,CALENDRIER!H45),Pont," "))</f>
        <v xml:space="preserve"> </v>
      </c>
      <c r="J45" s="12">
        <f t="shared" si="10"/>
        <v>42312</v>
      </c>
      <c r="K45" s="11" t="str">
        <f>IF(J45=""," ",IFERROR(VLOOKUP(J45,JFP!$D:$E,2,0),"")&amp;IF(COUNTIF(JFP!$G:$G,CALENDRIER!J45),Pont," "))</f>
        <v xml:space="preserve"> </v>
      </c>
      <c r="L45" s="12">
        <f t="shared" si="11"/>
        <v>42342</v>
      </c>
      <c r="M45" s="11" t="str">
        <f>IF(L45=""," ",IFERROR(VLOOKUP(L45,JFP!$D:$E,2,0),"")&amp;IF(COUNTIF(JFP!$G:$G,CALENDRIER!L45),Pont," "))</f>
        <v xml:space="preserve"> </v>
      </c>
    </row>
    <row r="46" spans="2:13" x14ac:dyDescent="0.35">
      <c r="B46" s="12">
        <f t="shared" si="6"/>
        <v>42190</v>
      </c>
      <c r="C46" s="11" t="str">
        <f>IF(B46=""," ",IFERROR(VLOOKUP(B46,JFP!$D:$E,2,0),"")&amp;IF(COUNTIF(JFP!$G:$G,CALENDRIER!B46),Pont," "))</f>
        <v xml:space="preserve"> </v>
      </c>
      <c r="D46" s="12">
        <f t="shared" si="7"/>
        <v>42221</v>
      </c>
      <c r="E46" s="11" t="str">
        <f>IF(D46=""," ",IFERROR(VLOOKUP(D46,JFP!$D:$E,2,0),"")&amp;IF(COUNTIF(JFP!$G:$G,CALENDRIER!D46),Pont," "))</f>
        <v xml:space="preserve"> </v>
      </c>
      <c r="F46" s="12">
        <f t="shared" si="8"/>
        <v>42252</v>
      </c>
      <c r="G46" s="11" t="str">
        <f>IF(F46=""," ",IFERROR(VLOOKUP(F46,JFP!$D:$E,2,0),"")&amp;IF(COUNTIF(JFP!$G:$G,CALENDRIER!F46),Pont," "))</f>
        <v xml:space="preserve"> </v>
      </c>
      <c r="H46" s="12">
        <f t="shared" si="9"/>
        <v>42282</v>
      </c>
      <c r="I46" s="11" t="str">
        <f>IF(H46=""," ",IFERROR(VLOOKUP(H46,JFP!$D:$E,2,0),"")&amp;IF(COUNTIF(JFP!$G:$G,CALENDRIER!H46),Pont," "))</f>
        <v xml:space="preserve"> </v>
      </c>
      <c r="J46" s="12">
        <f t="shared" si="10"/>
        <v>42313</v>
      </c>
      <c r="K46" s="11" t="str">
        <f>IF(J46=""," ",IFERROR(VLOOKUP(J46,JFP!$D:$E,2,0),"")&amp;IF(COUNTIF(JFP!$G:$G,CALENDRIER!J46),Pont," "))</f>
        <v xml:space="preserve"> </v>
      </c>
      <c r="L46" s="12">
        <f t="shared" si="11"/>
        <v>42343</v>
      </c>
      <c r="M46" s="11" t="str">
        <f>IF(L46=""," ",IFERROR(VLOOKUP(L46,JFP!$D:$E,2,0),"")&amp;IF(COUNTIF(JFP!$G:$G,CALENDRIER!L46),Pont," "))</f>
        <v xml:space="preserve"> </v>
      </c>
    </row>
    <row r="47" spans="2:13" x14ac:dyDescent="0.35">
      <c r="B47" s="12">
        <f t="shared" si="6"/>
        <v>42191</v>
      </c>
      <c r="C47" s="11" t="str">
        <f>IF(B47=""," ",IFERROR(VLOOKUP(B47,JFP!$D:$E,2,0),"")&amp;IF(COUNTIF(JFP!$G:$G,CALENDRIER!B47),Pont," "))</f>
        <v xml:space="preserve"> </v>
      </c>
      <c r="D47" s="12">
        <f t="shared" si="7"/>
        <v>42222</v>
      </c>
      <c r="E47" s="11" t="str">
        <f>IF(D47=""," ",IFERROR(VLOOKUP(D47,JFP!$D:$E,2,0),"")&amp;IF(COUNTIF(JFP!$G:$G,CALENDRIER!D47),Pont," "))</f>
        <v xml:space="preserve"> </v>
      </c>
      <c r="F47" s="12">
        <f t="shared" si="8"/>
        <v>42253</v>
      </c>
      <c r="G47" s="11" t="str">
        <f>IF(F47=""," ",IFERROR(VLOOKUP(F47,JFP!$D:$E,2,0),"")&amp;IF(COUNTIF(JFP!$G:$G,CALENDRIER!F47),Pont," "))</f>
        <v xml:space="preserve"> </v>
      </c>
      <c r="H47" s="12">
        <f t="shared" si="9"/>
        <v>42283</v>
      </c>
      <c r="I47" s="11" t="str">
        <f>IF(H47=""," ",IFERROR(VLOOKUP(H47,JFP!$D:$E,2,0),"")&amp;IF(COUNTIF(JFP!$G:$G,CALENDRIER!H47),Pont," "))</f>
        <v xml:space="preserve"> </v>
      </c>
      <c r="J47" s="12">
        <f t="shared" si="10"/>
        <v>42314</v>
      </c>
      <c r="K47" s="11" t="str">
        <f>IF(J47=""," ",IFERROR(VLOOKUP(J47,JFP!$D:$E,2,0),"")&amp;IF(COUNTIF(JFP!$G:$G,CALENDRIER!J47),Pont," "))</f>
        <v xml:space="preserve"> </v>
      </c>
      <c r="L47" s="12">
        <f t="shared" si="11"/>
        <v>42344</v>
      </c>
      <c r="M47" s="11" t="str">
        <f>IF(L47=""," ",IFERROR(VLOOKUP(L47,JFP!$D:$E,2,0),"")&amp;IF(COUNTIF(JFP!$G:$G,CALENDRIER!L47),Pont," "))</f>
        <v xml:space="preserve"> </v>
      </c>
    </row>
    <row r="48" spans="2:13" x14ac:dyDescent="0.35">
      <c r="B48" s="12">
        <f t="shared" si="6"/>
        <v>42192</v>
      </c>
      <c r="C48" s="11" t="str">
        <f>IF(B48=""," ",IFERROR(VLOOKUP(B48,JFP!$D:$E,2,0),"")&amp;IF(COUNTIF(JFP!$G:$G,CALENDRIER!B48),Pont," "))</f>
        <v xml:space="preserve"> </v>
      </c>
      <c r="D48" s="12">
        <f t="shared" si="7"/>
        <v>42223</v>
      </c>
      <c r="E48" s="11" t="str">
        <f>IF(D48=""," ",IFERROR(VLOOKUP(D48,JFP!$D:$E,2,0),"")&amp;IF(COUNTIF(JFP!$G:$G,CALENDRIER!D48),Pont," "))</f>
        <v xml:space="preserve"> </v>
      </c>
      <c r="F48" s="12">
        <f t="shared" si="8"/>
        <v>42254</v>
      </c>
      <c r="G48" s="11" t="str">
        <f>IF(F48=""," ",IFERROR(VLOOKUP(F48,JFP!$D:$E,2,0),"")&amp;IF(COUNTIF(JFP!$G:$G,CALENDRIER!F48),Pont," "))</f>
        <v xml:space="preserve"> </v>
      </c>
      <c r="H48" s="12">
        <f t="shared" si="9"/>
        <v>42284</v>
      </c>
      <c r="I48" s="11" t="str">
        <f>IF(H48=""," ",IFERROR(VLOOKUP(H48,JFP!$D:$E,2,0),"")&amp;IF(COUNTIF(JFP!$G:$G,CALENDRIER!H48),Pont," "))</f>
        <v xml:space="preserve"> </v>
      </c>
      <c r="J48" s="12">
        <f t="shared" si="10"/>
        <v>42315</v>
      </c>
      <c r="K48" s="11" t="str">
        <f>IF(J48=""," ",IFERROR(VLOOKUP(J48,JFP!$D:$E,2,0),"")&amp;IF(COUNTIF(JFP!$G:$G,CALENDRIER!J48),Pont," "))</f>
        <v xml:space="preserve"> </v>
      </c>
      <c r="L48" s="12">
        <f t="shared" si="11"/>
        <v>42345</v>
      </c>
      <c r="M48" s="11" t="str">
        <f>IF(L48=""," ",IFERROR(VLOOKUP(L48,JFP!$D:$E,2,0),"")&amp;IF(COUNTIF(JFP!$G:$G,CALENDRIER!L48),Pont," "))</f>
        <v xml:space="preserve"> </v>
      </c>
    </row>
    <row r="49" spans="2:13" x14ac:dyDescent="0.35">
      <c r="B49" s="12">
        <f t="shared" si="6"/>
        <v>42193</v>
      </c>
      <c r="C49" s="11" t="str">
        <f>IF(B49=""," ",IFERROR(VLOOKUP(B49,JFP!$D:$E,2,0),"")&amp;IF(COUNTIF(JFP!$G:$G,CALENDRIER!B49),Pont," "))</f>
        <v xml:space="preserve"> </v>
      </c>
      <c r="D49" s="12">
        <f t="shared" si="7"/>
        <v>42224</v>
      </c>
      <c r="E49" s="11" t="str">
        <f>IF(D49=""," ",IFERROR(VLOOKUP(D49,JFP!$D:$E,2,0),"")&amp;IF(COUNTIF(JFP!$G:$G,CALENDRIER!D49),Pont," "))</f>
        <v xml:space="preserve"> </v>
      </c>
      <c r="F49" s="12">
        <f t="shared" si="8"/>
        <v>42255</v>
      </c>
      <c r="G49" s="11" t="str">
        <f>IF(F49=""," ",IFERROR(VLOOKUP(F49,JFP!$D:$E,2,0),"")&amp;IF(COUNTIF(JFP!$G:$G,CALENDRIER!F49),Pont," "))</f>
        <v xml:space="preserve"> </v>
      </c>
      <c r="H49" s="12">
        <f t="shared" si="9"/>
        <v>42285</v>
      </c>
      <c r="I49" s="11" t="str">
        <f>IF(H49=""," ",IFERROR(VLOOKUP(H49,JFP!$D:$E,2,0),"")&amp;IF(COUNTIF(JFP!$G:$G,CALENDRIER!H49),Pont," "))</f>
        <v xml:space="preserve"> </v>
      </c>
      <c r="J49" s="12">
        <f t="shared" si="10"/>
        <v>42316</v>
      </c>
      <c r="K49" s="11" t="str">
        <f>IF(J49=""," ",IFERROR(VLOOKUP(J49,JFP!$D:$E,2,0),"")&amp;IF(COUNTIF(JFP!$G:$G,CALENDRIER!J49),Pont," "))</f>
        <v xml:space="preserve"> </v>
      </c>
      <c r="L49" s="12">
        <f t="shared" si="11"/>
        <v>42346</v>
      </c>
      <c r="M49" s="11" t="str">
        <f>IF(L49=""," ",IFERROR(VLOOKUP(L49,JFP!$D:$E,2,0),"")&amp;IF(COUNTIF(JFP!$G:$G,CALENDRIER!L49),Pont," "))</f>
        <v xml:space="preserve"> </v>
      </c>
    </row>
    <row r="50" spans="2:13" x14ac:dyDescent="0.35">
      <c r="B50" s="12">
        <f t="shared" si="6"/>
        <v>42194</v>
      </c>
      <c r="C50" s="11" t="str">
        <f>IF(B50=""," ",IFERROR(VLOOKUP(B50,JFP!$D:$E,2,0),"")&amp;IF(COUNTIF(JFP!$G:$G,CALENDRIER!B50),Pont," "))</f>
        <v xml:space="preserve"> </v>
      </c>
      <c r="D50" s="12">
        <f t="shared" si="7"/>
        <v>42225</v>
      </c>
      <c r="E50" s="11" t="str">
        <f>IF(D50=""," ",IFERROR(VLOOKUP(D50,JFP!$D:$E,2,0),"")&amp;IF(COUNTIF(JFP!$G:$G,CALENDRIER!D50),Pont," "))</f>
        <v xml:space="preserve"> </v>
      </c>
      <c r="F50" s="12">
        <f t="shared" si="8"/>
        <v>42256</v>
      </c>
      <c r="G50" s="11" t="str">
        <f>IF(F50=""," ",IFERROR(VLOOKUP(F50,JFP!$D:$E,2,0),"")&amp;IF(COUNTIF(JFP!$G:$G,CALENDRIER!F50),Pont," "))</f>
        <v xml:space="preserve"> </v>
      </c>
      <c r="H50" s="12">
        <f t="shared" si="9"/>
        <v>42286</v>
      </c>
      <c r="I50" s="11" t="str">
        <f>IF(H50=""," ",IFERROR(VLOOKUP(H50,JFP!$D:$E,2,0),"")&amp;IF(COUNTIF(JFP!$G:$G,CALENDRIER!H50),Pont," "))</f>
        <v xml:space="preserve"> </v>
      </c>
      <c r="J50" s="12">
        <f t="shared" si="10"/>
        <v>42317</v>
      </c>
      <c r="K50" s="11" t="str">
        <f>IF(J50=""," ",IFERROR(VLOOKUP(J50,JFP!$D:$E,2,0),"")&amp;IF(COUNTIF(JFP!$G:$G,CALENDRIER!J50),Pont," "))</f>
        <v xml:space="preserve"> </v>
      </c>
      <c r="L50" s="12">
        <f t="shared" si="11"/>
        <v>42347</v>
      </c>
      <c r="M50" s="11" t="str">
        <f>IF(L50=""," ",IFERROR(VLOOKUP(L50,JFP!$D:$E,2,0),"")&amp;IF(COUNTIF(JFP!$G:$G,CALENDRIER!L50),Pont," "))</f>
        <v xml:space="preserve"> </v>
      </c>
    </row>
    <row r="51" spans="2:13" x14ac:dyDescent="0.35">
      <c r="B51" s="12">
        <f t="shared" si="6"/>
        <v>42195</v>
      </c>
      <c r="C51" s="11" t="str">
        <f>IF(B51=""," ",IFERROR(VLOOKUP(B51,JFP!$D:$E,2,0),"")&amp;IF(COUNTIF(JFP!$G:$G,CALENDRIER!B51),Pont," "))</f>
        <v xml:space="preserve"> </v>
      </c>
      <c r="D51" s="12">
        <f t="shared" si="7"/>
        <v>42226</v>
      </c>
      <c r="E51" s="11" t="str">
        <f>IF(D51=""," ",IFERROR(VLOOKUP(D51,JFP!$D:$E,2,0),"")&amp;IF(COUNTIF(JFP!$G:$G,CALENDRIER!D51),Pont," "))</f>
        <v xml:space="preserve"> </v>
      </c>
      <c r="F51" s="12">
        <f t="shared" si="8"/>
        <v>42257</v>
      </c>
      <c r="G51" s="11" t="str">
        <f>IF(F51=""," ",IFERROR(VLOOKUP(F51,JFP!$D:$E,2,0),"")&amp;IF(COUNTIF(JFP!$G:$G,CALENDRIER!F51),Pont," "))</f>
        <v xml:space="preserve"> </v>
      </c>
      <c r="H51" s="12">
        <f t="shared" si="9"/>
        <v>42287</v>
      </c>
      <c r="I51" s="11" t="str">
        <f>IF(H51=""," ",IFERROR(VLOOKUP(H51,JFP!$D:$E,2,0),"")&amp;IF(COUNTIF(JFP!$G:$G,CALENDRIER!H51),Pont," "))</f>
        <v xml:space="preserve"> </v>
      </c>
      <c r="J51" s="12">
        <f t="shared" si="10"/>
        <v>42318</v>
      </c>
      <c r="K51" s="11" t="str">
        <f>IF(J51=""," ",IFERROR(VLOOKUP(J51,JFP!$D:$E,2,0),"")&amp;IF(COUNTIF(JFP!$G:$G,CALENDRIER!J51),Pont," "))</f>
        <v xml:space="preserve"> </v>
      </c>
      <c r="L51" s="12">
        <f t="shared" si="11"/>
        <v>42348</v>
      </c>
      <c r="M51" s="11" t="str">
        <f>IF(L51=""," ",IFERROR(VLOOKUP(L51,JFP!$D:$E,2,0),"")&amp;IF(COUNTIF(JFP!$G:$G,CALENDRIER!L51),Pont," "))</f>
        <v xml:space="preserve"> </v>
      </c>
    </row>
    <row r="52" spans="2:13" x14ac:dyDescent="0.35">
      <c r="B52" s="12">
        <f t="shared" si="6"/>
        <v>42196</v>
      </c>
      <c r="C52" s="11" t="str">
        <f>IF(B52=""," ",IFERROR(VLOOKUP(B52,JFP!$D:$E,2,0),"")&amp;IF(COUNTIF(JFP!$G:$G,CALENDRIER!B52),Pont," "))</f>
        <v xml:space="preserve"> </v>
      </c>
      <c r="D52" s="12">
        <f t="shared" si="7"/>
        <v>42227</v>
      </c>
      <c r="E52" s="11" t="str">
        <f>IF(D52=""," ",IFERROR(VLOOKUP(D52,JFP!$D:$E,2,0),"")&amp;IF(COUNTIF(JFP!$G:$G,CALENDRIER!D52),Pont," "))</f>
        <v xml:space="preserve"> </v>
      </c>
      <c r="F52" s="12">
        <f t="shared" si="8"/>
        <v>42258</v>
      </c>
      <c r="G52" s="11" t="str">
        <f>IF(F52=""," ",IFERROR(VLOOKUP(F52,JFP!$D:$E,2,0),"")&amp;IF(COUNTIF(JFP!$G:$G,CALENDRIER!F52),Pont," "))</f>
        <v xml:space="preserve"> </v>
      </c>
      <c r="H52" s="12">
        <f t="shared" si="9"/>
        <v>42288</v>
      </c>
      <c r="I52" s="11" t="str">
        <f>IF(H52=""," ",IFERROR(VLOOKUP(H52,JFP!$D:$E,2,0),"")&amp;IF(COUNTIF(JFP!$G:$G,CALENDRIER!H52),Pont," "))</f>
        <v xml:space="preserve"> </v>
      </c>
      <c r="J52" s="12">
        <f t="shared" si="10"/>
        <v>42319</v>
      </c>
      <c r="K52" s="11" t="str">
        <f>IF(J52=""," ",IFERROR(VLOOKUP(J52,JFP!$D:$E,2,0),"")&amp;IF(COUNTIF(JFP!$G:$G,CALENDRIER!J52),Pont," "))</f>
        <v xml:space="preserve">Armistice </v>
      </c>
      <c r="L52" s="12">
        <f t="shared" si="11"/>
        <v>42349</v>
      </c>
      <c r="M52" s="11" t="str">
        <f>IF(L52=""," ",IFERROR(VLOOKUP(L52,JFP!$D:$E,2,0),"")&amp;IF(COUNTIF(JFP!$G:$G,CALENDRIER!L52),Pont," "))</f>
        <v xml:space="preserve"> </v>
      </c>
    </row>
    <row r="53" spans="2:13" x14ac:dyDescent="0.35">
      <c r="B53" s="12">
        <f t="shared" si="6"/>
        <v>42197</v>
      </c>
      <c r="C53" s="11" t="str">
        <f>IF(B53=""," ",IFERROR(VLOOKUP(B53,JFP!$D:$E,2,0),"")&amp;IF(COUNTIF(JFP!$G:$G,CALENDRIER!B53),Pont," "))</f>
        <v xml:space="preserve"> </v>
      </c>
      <c r="D53" s="12">
        <f t="shared" si="7"/>
        <v>42228</v>
      </c>
      <c r="E53" s="11" t="str">
        <f>IF(D53=""," ",IFERROR(VLOOKUP(D53,JFP!$D:$E,2,0),"")&amp;IF(COUNTIF(JFP!$G:$G,CALENDRIER!D53),Pont," "))</f>
        <v xml:space="preserve"> </v>
      </c>
      <c r="F53" s="12">
        <f t="shared" si="8"/>
        <v>42259</v>
      </c>
      <c r="G53" s="11" t="str">
        <f>IF(F53=""," ",IFERROR(VLOOKUP(F53,JFP!$D:$E,2,0),"")&amp;IF(COUNTIF(JFP!$G:$G,CALENDRIER!F53),Pont," "))</f>
        <v xml:space="preserve"> </v>
      </c>
      <c r="H53" s="12">
        <f t="shared" si="9"/>
        <v>42289</v>
      </c>
      <c r="I53" s="11" t="str">
        <f>IF(H53=""," ",IFERROR(VLOOKUP(H53,JFP!$D:$E,2,0),"")&amp;IF(COUNTIF(JFP!$G:$G,CALENDRIER!H53),Pont," "))</f>
        <v xml:space="preserve"> </v>
      </c>
      <c r="J53" s="12">
        <f t="shared" si="10"/>
        <v>42320</v>
      </c>
      <c r="K53" s="11" t="str">
        <f>IF(J53=""," ",IFERROR(VLOOKUP(J53,JFP!$D:$E,2,0),"")&amp;IF(COUNTIF(JFP!$G:$G,CALENDRIER!J53),Pont," "))</f>
        <v xml:space="preserve"> </v>
      </c>
      <c r="L53" s="12">
        <f t="shared" si="11"/>
        <v>42350</v>
      </c>
      <c r="M53" s="11" t="str">
        <f>IF(L53=""," ",IFERROR(VLOOKUP(L53,JFP!$D:$E,2,0),"")&amp;IF(COUNTIF(JFP!$G:$G,CALENDRIER!L53),Pont," "))</f>
        <v xml:space="preserve"> </v>
      </c>
    </row>
    <row r="54" spans="2:13" x14ac:dyDescent="0.35">
      <c r="B54" s="12">
        <f t="shared" si="6"/>
        <v>42198</v>
      </c>
      <c r="C54" s="11" t="str">
        <f>IF(B54=""," ",IFERROR(VLOOKUP(B54,JFP!$D:$E,2,0),"")&amp;IF(COUNTIF(JFP!$G:$G,CALENDRIER!B54),Pont," "))</f>
        <v>Pont</v>
      </c>
      <c r="D54" s="12">
        <f t="shared" si="7"/>
        <v>42229</v>
      </c>
      <c r="E54" s="11" t="str">
        <f>IF(D54=""," ",IFERROR(VLOOKUP(D54,JFP!$D:$E,2,0),"")&amp;IF(COUNTIF(JFP!$G:$G,CALENDRIER!D54),Pont," "))</f>
        <v xml:space="preserve"> </v>
      </c>
      <c r="F54" s="12">
        <f t="shared" si="8"/>
        <v>42260</v>
      </c>
      <c r="G54" s="11" t="str">
        <f>IF(F54=""," ",IFERROR(VLOOKUP(F54,JFP!$D:$E,2,0),"")&amp;IF(COUNTIF(JFP!$G:$G,CALENDRIER!F54),Pont," "))</f>
        <v xml:space="preserve"> </v>
      </c>
      <c r="H54" s="12">
        <f t="shared" si="9"/>
        <v>42290</v>
      </c>
      <c r="I54" s="11" t="str">
        <f>IF(H54=""," ",IFERROR(VLOOKUP(H54,JFP!$D:$E,2,0),"")&amp;IF(COUNTIF(JFP!$G:$G,CALENDRIER!H54),Pont," "))</f>
        <v xml:space="preserve"> </v>
      </c>
      <c r="J54" s="12">
        <f t="shared" si="10"/>
        <v>42321</v>
      </c>
      <c r="K54" s="11" t="str">
        <f>IF(J54=""," ",IFERROR(VLOOKUP(J54,JFP!$D:$E,2,0),"")&amp;IF(COUNTIF(JFP!$G:$G,CALENDRIER!J54),Pont," "))</f>
        <v xml:space="preserve"> </v>
      </c>
      <c r="L54" s="12">
        <f t="shared" si="11"/>
        <v>42351</v>
      </c>
      <c r="M54" s="11" t="str">
        <f>IF(L54=""," ",IFERROR(VLOOKUP(L54,JFP!$D:$E,2,0),"")&amp;IF(COUNTIF(JFP!$G:$G,CALENDRIER!L54),Pont," "))</f>
        <v xml:space="preserve"> </v>
      </c>
    </row>
    <row r="55" spans="2:13" x14ac:dyDescent="0.35">
      <c r="B55" s="12">
        <f t="shared" si="6"/>
        <v>42199</v>
      </c>
      <c r="C55" s="11" t="str">
        <f>IF(B55=""," ",IFERROR(VLOOKUP(B55,JFP!$D:$E,2,0),"")&amp;IF(COUNTIF(JFP!$G:$G,CALENDRIER!B55),Pont," "))</f>
        <v xml:space="preserve">Fête nationale </v>
      </c>
      <c r="D55" s="12">
        <f t="shared" si="7"/>
        <v>42230</v>
      </c>
      <c r="E55" s="11" t="str">
        <f>IF(D55=""," ",IFERROR(VLOOKUP(D55,JFP!$D:$E,2,0),"")&amp;IF(COUNTIF(JFP!$G:$G,CALENDRIER!D55),Pont," "))</f>
        <v xml:space="preserve"> </v>
      </c>
      <c r="F55" s="12">
        <f t="shared" si="8"/>
        <v>42261</v>
      </c>
      <c r="G55" s="11" t="str">
        <f>IF(F55=""," ",IFERROR(VLOOKUP(F55,JFP!$D:$E,2,0),"")&amp;IF(COUNTIF(JFP!$G:$G,CALENDRIER!F55),Pont," "))</f>
        <v xml:space="preserve"> </v>
      </c>
      <c r="H55" s="12">
        <f t="shared" si="9"/>
        <v>42291</v>
      </c>
      <c r="I55" s="11" t="str">
        <f>IF(H55=""," ",IFERROR(VLOOKUP(H55,JFP!$D:$E,2,0),"")&amp;IF(COUNTIF(JFP!$G:$G,CALENDRIER!H55),Pont," "))</f>
        <v xml:space="preserve"> </v>
      </c>
      <c r="J55" s="12">
        <f t="shared" si="10"/>
        <v>42322</v>
      </c>
      <c r="K55" s="11" t="str">
        <f>IF(J55=""," ",IFERROR(VLOOKUP(J55,JFP!$D:$E,2,0),"")&amp;IF(COUNTIF(JFP!$G:$G,CALENDRIER!J55),Pont," "))</f>
        <v xml:space="preserve"> </v>
      </c>
      <c r="L55" s="12">
        <f t="shared" si="11"/>
        <v>42352</v>
      </c>
      <c r="M55" s="11" t="str">
        <f>IF(L55=""," ",IFERROR(VLOOKUP(L55,JFP!$D:$E,2,0),"")&amp;IF(COUNTIF(JFP!$G:$G,CALENDRIER!L55),Pont," "))</f>
        <v xml:space="preserve"> </v>
      </c>
    </row>
    <row r="56" spans="2:13" x14ac:dyDescent="0.35">
      <c r="B56" s="12">
        <f t="shared" si="6"/>
        <v>42200</v>
      </c>
      <c r="C56" s="11" t="str">
        <f>IF(B56=""," ",IFERROR(VLOOKUP(B56,JFP!$D:$E,2,0),"")&amp;IF(COUNTIF(JFP!$G:$G,CALENDRIER!B56),Pont," "))</f>
        <v xml:space="preserve"> </v>
      </c>
      <c r="D56" s="12">
        <f t="shared" si="7"/>
        <v>42231</v>
      </c>
      <c r="E56" s="11" t="str">
        <f>IF(D56=""," ",IFERROR(VLOOKUP(D56,JFP!$D:$E,2,0),"")&amp;IF(COUNTIF(JFP!$G:$G,CALENDRIER!D56),Pont," "))</f>
        <v xml:space="preserve">Assomption </v>
      </c>
      <c r="F56" s="12">
        <f t="shared" si="8"/>
        <v>42262</v>
      </c>
      <c r="G56" s="11" t="str">
        <f>IF(F56=""," ",IFERROR(VLOOKUP(F56,JFP!$D:$E,2,0),"")&amp;IF(COUNTIF(JFP!$G:$G,CALENDRIER!F56),Pont," "))</f>
        <v xml:space="preserve"> </v>
      </c>
      <c r="H56" s="12">
        <f t="shared" si="9"/>
        <v>42292</v>
      </c>
      <c r="I56" s="11" t="str">
        <f>IF(H56=""," ",IFERROR(VLOOKUP(H56,JFP!$D:$E,2,0),"")&amp;IF(COUNTIF(JFP!$G:$G,CALENDRIER!H56),Pont," "))</f>
        <v xml:space="preserve"> </v>
      </c>
      <c r="J56" s="12">
        <f t="shared" si="10"/>
        <v>42323</v>
      </c>
      <c r="K56" s="11" t="str">
        <f>IF(J56=""," ",IFERROR(VLOOKUP(J56,JFP!$D:$E,2,0),"")&amp;IF(COUNTIF(JFP!$G:$G,CALENDRIER!J56),Pont," "))</f>
        <v xml:space="preserve"> </v>
      </c>
      <c r="L56" s="12">
        <f t="shared" si="11"/>
        <v>42353</v>
      </c>
      <c r="M56" s="11" t="str">
        <f>IF(L56=""," ",IFERROR(VLOOKUP(L56,JFP!$D:$E,2,0),"")&amp;IF(COUNTIF(JFP!$G:$G,CALENDRIER!L56),Pont," "))</f>
        <v xml:space="preserve"> </v>
      </c>
    </row>
    <row r="57" spans="2:13" x14ac:dyDescent="0.35">
      <c r="B57" s="12">
        <f t="shared" si="6"/>
        <v>42201</v>
      </c>
      <c r="C57" s="11" t="str">
        <f>IF(B57=""," ",IFERROR(VLOOKUP(B57,JFP!$D:$E,2,0),"")&amp;IF(COUNTIF(JFP!$G:$G,CALENDRIER!B57),Pont," "))</f>
        <v xml:space="preserve"> </v>
      </c>
      <c r="D57" s="12">
        <f t="shared" si="7"/>
        <v>42232</v>
      </c>
      <c r="E57" s="11" t="str">
        <f>IF(D57=""," ",IFERROR(VLOOKUP(D57,JFP!$D:$E,2,0),"")&amp;IF(COUNTIF(JFP!$G:$G,CALENDRIER!D57),Pont," "))</f>
        <v xml:space="preserve"> </v>
      </c>
      <c r="F57" s="12">
        <f t="shared" si="8"/>
        <v>42263</v>
      </c>
      <c r="G57" s="11" t="str">
        <f>IF(F57=""," ",IFERROR(VLOOKUP(F57,JFP!$D:$E,2,0),"")&amp;IF(COUNTIF(JFP!$G:$G,CALENDRIER!F57),Pont," "))</f>
        <v xml:space="preserve"> </v>
      </c>
      <c r="H57" s="12">
        <f t="shared" si="9"/>
        <v>42293</v>
      </c>
      <c r="I57" s="11" t="str">
        <f>IF(H57=""," ",IFERROR(VLOOKUP(H57,JFP!$D:$E,2,0),"")&amp;IF(COUNTIF(JFP!$G:$G,CALENDRIER!H57),Pont," "))</f>
        <v xml:space="preserve"> </v>
      </c>
      <c r="J57" s="12">
        <f t="shared" si="10"/>
        <v>42324</v>
      </c>
      <c r="K57" s="11" t="str">
        <f>IF(J57=""," ",IFERROR(VLOOKUP(J57,JFP!$D:$E,2,0),"")&amp;IF(COUNTIF(JFP!$G:$G,CALENDRIER!J57),Pont," "))</f>
        <v xml:space="preserve"> </v>
      </c>
      <c r="L57" s="12">
        <f t="shared" si="11"/>
        <v>42354</v>
      </c>
      <c r="M57" s="11" t="str">
        <f>IF(L57=""," ",IFERROR(VLOOKUP(L57,JFP!$D:$E,2,0),"")&amp;IF(COUNTIF(JFP!$G:$G,CALENDRIER!L57),Pont," "))</f>
        <v xml:space="preserve"> </v>
      </c>
    </row>
    <row r="58" spans="2:13" x14ac:dyDescent="0.35">
      <c r="B58" s="12">
        <f t="shared" si="6"/>
        <v>42202</v>
      </c>
      <c r="C58" s="11" t="str">
        <f>IF(B58=""," ",IFERROR(VLOOKUP(B58,JFP!$D:$E,2,0),"")&amp;IF(COUNTIF(JFP!$G:$G,CALENDRIER!B58),Pont," "))</f>
        <v xml:space="preserve"> </v>
      </c>
      <c r="D58" s="12">
        <f t="shared" si="7"/>
        <v>42233</v>
      </c>
      <c r="E58" s="11" t="str">
        <f>IF(D58=""," ",IFERROR(VLOOKUP(D58,JFP!$D:$E,2,0),"")&amp;IF(COUNTIF(JFP!$G:$G,CALENDRIER!D58),Pont," "))</f>
        <v xml:space="preserve"> </v>
      </c>
      <c r="F58" s="12">
        <f t="shared" si="8"/>
        <v>42264</v>
      </c>
      <c r="G58" s="11" t="str">
        <f>IF(F58=""," ",IFERROR(VLOOKUP(F58,JFP!$D:$E,2,0),"")&amp;IF(COUNTIF(JFP!$G:$G,CALENDRIER!F58),Pont," "))</f>
        <v xml:space="preserve"> </v>
      </c>
      <c r="H58" s="12">
        <f t="shared" si="9"/>
        <v>42294</v>
      </c>
      <c r="I58" s="11" t="str">
        <f>IF(H58=""," ",IFERROR(VLOOKUP(H58,JFP!$D:$E,2,0),"")&amp;IF(COUNTIF(JFP!$G:$G,CALENDRIER!H58),Pont," "))</f>
        <v xml:space="preserve"> </v>
      </c>
      <c r="J58" s="12">
        <f t="shared" si="10"/>
        <v>42325</v>
      </c>
      <c r="K58" s="11" t="str">
        <f>IF(J58=""," ",IFERROR(VLOOKUP(J58,JFP!$D:$E,2,0),"")&amp;IF(COUNTIF(JFP!$G:$G,CALENDRIER!J58),Pont," "))</f>
        <v xml:space="preserve"> </v>
      </c>
      <c r="L58" s="12">
        <f t="shared" si="11"/>
        <v>42355</v>
      </c>
      <c r="M58" s="11" t="str">
        <f>IF(L58=""," ",IFERROR(VLOOKUP(L58,JFP!$D:$E,2,0),"")&amp;IF(COUNTIF(JFP!$G:$G,CALENDRIER!L58),Pont," "))</f>
        <v xml:space="preserve"> </v>
      </c>
    </row>
    <row r="59" spans="2:13" x14ac:dyDescent="0.35">
      <c r="B59" s="12">
        <f t="shared" si="6"/>
        <v>42203</v>
      </c>
      <c r="C59" s="11" t="str">
        <f>IF(B59=""," ",IFERROR(VLOOKUP(B59,JFP!$D:$E,2,0),"")&amp;IF(COUNTIF(JFP!$G:$G,CALENDRIER!B59),Pont," "))</f>
        <v xml:space="preserve"> </v>
      </c>
      <c r="D59" s="12">
        <f t="shared" si="7"/>
        <v>42234</v>
      </c>
      <c r="E59" s="11" t="str">
        <f>IF(D59=""," ",IFERROR(VLOOKUP(D59,JFP!$D:$E,2,0),"")&amp;IF(COUNTIF(JFP!$G:$G,CALENDRIER!D59),Pont," "))</f>
        <v xml:space="preserve"> </v>
      </c>
      <c r="F59" s="12">
        <f t="shared" si="8"/>
        <v>42265</v>
      </c>
      <c r="G59" s="11" t="str">
        <f>IF(F59=""," ",IFERROR(VLOOKUP(F59,JFP!$D:$E,2,0),"")&amp;IF(COUNTIF(JFP!$G:$G,CALENDRIER!F59),Pont," "))</f>
        <v xml:space="preserve"> </v>
      </c>
      <c r="H59" s="12">
        <f t="shared" si="9"/>
        <v>42295</v>
      </c>
      <c r="I59" s="11" t="str">
        <f>IF(H59=""," ",IFERROR(VLOOKUP(H59,JFP!$D:$E,2,0),"")&amp;IF(COUNTIF(JFP!$G:$G,CALENDRIER!H59),Pont," "))</f>
        <v xml:space="preserve"> </v>
      </c>
      <c r="J59" s="12">
        <f t="shared" si="10"/>
        <v>42326</v>
      </c>
      <c r="K59" s="11" t="str">
        <f>IF(J59=""," ",IFERROR(VLOOKUP(J59,JFP!$D:$E,2,0),"")&amp;IF(COUNTIF(JFP!$G:$G,CALENDRIER!J59),Pont," "))</f>
        <v xml:space="preserve"> </v>
      </c>
      <c r="L59" s="12">
        <f t="shared" si="11"/>
        <v>42356</v>
      </c>
      <c r="M59" s="11" t="str">
        <f>IF(L59=""," ",IFERROR(VLOOKUP(L59,JFP!$D:$E,2,0),"")&amp;IF(COUNTIF(JFP!$G:$G,CALENDRIER!L59),Pont," "))</f>
        <v xml:space="preserve"> </v>
      </c>
    </row>
    <row r="60" spans="2:13" x14ac:dyDescent="0.35">
      <c r="B60" s="12">
        <f t="shared" si="6"/>
        <v>42204</v>
      </c>
      <c r="C60" s="11" t="str">
        <f>IF(B60=""," ",IFERROR(VLOOKUP(B60,JFP!$D:$E,2,0),"")&amp;IF(COUNTIF(JFP!$G:$G,CALENDRIER!B60),Pont," "))</f>
        <v xml:space="preserve"> </v>
      </c>
      <c r="D60" s="12">
        <f t="shared" si="7"/>
        <v>42235</v>
      </c>
      <c r="E60" s="11" t="str">
        <f>IF(D60=""," ",IFERROR(VLOOKUP(D60,JFP!$D:$E,2,0),"")&amp;IF(COUNTIF(JFP!$G:$G,CALENDRIER!D60),Pont," "))</f>
        <v xml:space="preserve"> </v>
      </c>
      <c r="F60" s="12">
        <f t="shared" si="8"/>
        <v>42266</v>
      </c>
      <c r="G60" s="11" t="str">
        <f>IF(F60=""," ",IFERROR(VLOOKUP(F60,JFP!$D:$E,2,0),"")&amp;IF(COUNTIF(JFP!$G:$G,CALENDRIER!F60),Pont," "))</f>
        <v xml:space="preserve"> </v>
      </c>
      <c r="H60" s="12">
        <f t="shared" si="9"/>
        <v>42296</v>
      </c>
      <c r="I60" s="11" t="str">
        <f>IF(H60=""," ",IFERROR(VLOOKUP(H60,JFP!$D:$E,2,0),"")&amp;IF(COUNTIF(JFP!$G:$G,CALENDRIER!H60),Pont," "))</f>
        <v xml:space="preserve"> </v>
      </c>
      <c r="J60" s="12">
        <f t="shared" si="10"/>
        <v>42327</v>
      </c>
      <c r="K60" s="11" t="str">
        <f>IF(J60=""," ",IFERROR(VLOOKUP(J60,JFP!$D:$E,2,0),"")&amp;IF(COUNTIF(JFP!$G:$G,CALENDRIER!J60),Pont," "))</f>
        <v xml:space="preserve"> </v>
      </c>
      <c r="L60" s="12">
        <f t="shared" si="11"/>
        <v>42357</v>
      </c>
      <c r="M60" s="11" t="str">
        <f>IF(L60=""," ",IFERROR(VLOOKUP(L60,JFP!$D:$E,2,0),"")&amp;IF(COUNTIF(JFP!$G:$G,CALENDRIER!L60),Pont," "))</f>
        <v xml:space="preserve"> </v>
      </c>
    </row>
    <row r="61" spans="2:13" x14ac:dyDescent="0.35">
      <c r="B61" s="12">
        <f t="shared" si="6"/>
        <v>42205</v>
      </c>
      <c r="C61" s="11" t="str">
        <f>IF(B61=""," ",IFERROR(VLOOKUP(B61,JFP!$D:$E,2,0),"")&amp;IF(COUNTIF(JFP!$G:$G,CALENDRIER!B61),Pont," "))</f>
        <v xml:space="preserve"> </v>
      </c>
      <c r="D61" s="12">
        <f t="shared" si="7"/>
        <v>42236</v>
      </c>
      <c r="E61" s="11" t="str">
        <f>IF(D61=""," ",IFERROR(VLOOKUP(D61,JFP!$D:$E,2,0),"")&amp;IF(COUNTIF(JFP!$G:$G,CALENDRIER!D61),Pont," "))</f>
        <v xml:space="preserve"> </v>
      </c>
      <c r="F61" s="12">
        <f t="shared" si="8"/>
        <v>42267</v>
      </c>
      <c r="G61" s="11" t="str">
        <f>IF(F61=""," ",IFERROR(VLOOKUP(F61,JFP!$D:$E,2,0),"")&amp;IF(COUNTIF(JFP!$G:$G,CALENDRIER!F61),Pont," "))</f>
        <v xml:space="preserve"> </v>
      </c>
      <c r="H61" s="12">
        <f t="shared" si="9"/>
        <v>42297</v>
      </c>
      <c r="I61" s="11" t="str">
        <f>IF(H61=""," ",IFERROR(VLOOKUP(H61,JFP!$D:$E,2,0),"")&amp;IF(COUNTIF(JFP!$G:$G,CALENDRIER!H61),Pont," "))</f>
        <v xml:space="preserve"> </v>
      </c>
      <c r="J61" s="12">
        <f t="shared" si="10"/>
        <v>42328</v>
      </c>
      <c r="K61" s="11" t="str">
        <f>IF(J61=""," ",IFERROR(VLOOKUP(J61,JFP!$D:$E,2,0),"")&amp;IF(COUNTIF(JFP!$G:$G,CALENDRIER!J61),Pont," "))</f>
        <v xml:space="preserve"> </v>
      </c>
      <c r="L61" s="12">
        <f t="shared" si="11"/>
        <v>42358</v>
      </c>
      <c r="M61" s="11" t="str">
        <f>IF(L61=""," ",IFERROR(VLOOKUP(L61,JFP!$D:$E,2,0),"")&amp;IF(COUNTIF(JFP!$G:$G,CALENDRIER!L61),Pont," "))</f>
        <v xml:space="preserve"> </v>
      </c>
    </row>
    <row r="62" spans="2:13" x14ac:dyDescent="0.35">
      <c r="B62" s="12">
        <f t="shared" si="6"/>
        <v>42206</v>
      </c>
      <c r="C62" s="11" t="str">
        <f>IF(B62=""," ",IFERROR(VLOOKUP(B62,JFP!$D:$E,2,0),"")&amp;IF(COUNTIF(JFP!$G:$G,CALENDRIER!B62),Pont," "))</f>
        <v xml:space="preserve"> </v>
      </c>
      <c r="D62" s="12">
        <f t="shared" si="7"/>
        <v>42237</v>
      </c>
      <c r="E62" s="11" t="str">
        <f>IF(D62=""," ",IFERROR(VLOOKUP(D62,JFP!$D:$E,2,0),"")&amp;IF(COUNTIF(JFP!$G:$G,CALENDRIER!D62),Pont," "))</f>
        <v xml:space="preserve"> </v>
      </c>
      <c r="F62" s="12">
        <f t="shared" si="8"/>
        <v>42268</v>
      </c>
      <c r="G62" s="11" t="str">
        <f>IF(F62=""," ",IFERROR(VLOOKUP(F62,JFP!$D:$E,2,0),"")&amp;IF(COUNTIF(JFP!$G:$G,CALENDRIER!F62),Pont," "))</f>
        <v xml:space="preserve"> </v>
      </c>
      <c r="H62" s="12">
        <f t="shared" si="9"/>
        <v>42298</v>
      </c>
      <c r="I62" s="11" t="str">
        <f>IF(H62=""," ",IFERROR(VLOOKUP(H62,JFP!$D:$E,2,0),"")&amp;IF(COUNTIF(JFP!$G:$G,CALENDRIER!H62),Pont," "))</f>
        <v xml:space="preserve"> </v>
      </c>
      <c r="J62" s="12">
        <f t="shared" si="10"/>
        <v>42329</v>
      </c>
      <c r="K62" s="11" t="str">
        <f>IF(J62=""," ",IFERROR(VLOOKUP(J62,JFP!$D:$E,2,0),"")&amp;IF(COUNTIF(JFP!$G:$G,CALENDRIER!J62),Pont," "))</f>
        <v xml:space="preserve"> </v>
      </c>
      <c r="L62" s="12">
        <f t="shared" si="11"/>
        <v>42359</v>
      </c>
      <c r="M62" s="11" t="str">
        <f>IF(L62=""," ",IFERROR(VLOOKUP(L62,JFP!$D:$E,2,0),"")&amp;IF(COUNTIF(JFP!$G:$G,CALENDRIER!L62),Pont," "))</f>
        <v xml:space="preserve"> </v>
      </c>
    </row>
    <row r="63" spans="2:13" x14ac:dyDescent="0.35">
      <c r="B63" s="12">
        <f t="shared" si="6"/>
        <v>42207</v>
      </c>
      <c r="C63" s="11" t="str">
        <f>IF(B63=""," ",IFERROR(VLOOKUP(B63,JFP!$D:$E,2,0),"")&amp;IF(COUNTIF(JFP!$G:$G,CALENDRIER!B63),Pont," "))</f>
        <v xml:space="preserve"> </v>
      </c>
      <c r="D63" s="12">
        <f t="shared" si="7"/>
        <v>42238</v>
      </c>
      <c r="E63" s="11" t="str">
        <f>IF(D63=""," ",IFERROR(VLOOKUP(D63,JFP!$D:$E,2,0),"")&amp;IF(COUNTIF(JFP!$G:$G,CALENDRIER!D63),Pont," "))</f>
        <v xml:space="preserve"> </v>
      </c>
      <c r="F63" s="12">
        <f t="shared" si="8"/>
        <v>42269</v>
      </c>
      <c r="G63" s="11" t="str">
        <f>IF(F63=""," ",IFERROR(VLOOKUP(F63,JFP!$D:$E,2,0),"")&amp;IF(COUNTIF(JFP!$G:$G,CALENDRIER!F63),Pont," "))</f>
        <v xml:space="preserve"> </v>
      </c>
      <c r="H63" s="12">
        <f t="shared" si="9"/>
        <v>42299</v>
      </c>
      <c r="I63" s="11" t="str">
        <f>IF(H63=""," ",IFERROR(VLOOKUP(H63,JFP!$D:$E,2,0),"")&amp;IF(COUNTIF(JFP!$G:$G,CALENDRIER!H63),Pont," "))</f>
        <v xml:space="preserve"> </v>
      </c>
      <c r="J63" s="12">
        <f t="shared" si="10"/>
        <v>42330</v>
      </c>
      <c r="K63" s="11" t="str">
        <f>IF(J63=""," ",IFERROR(VLOOKUP(J63,JFP!$D:$E,2,0),"")&amp;IF(COUNTIF(JFP!$G:$G,CALENDRIER!J63),Pont," "))</f>
        <v xml:space="preserve"> </v>
      </c>
      <c r="L63" s="12">
        <f t="shared" si="11"/>
        <v>42360</v>
      </c>
      <c r="M63" s="11" t="str">
        <f>IF(L63=""," ",IFERROR(VLOOKUP(L63,JFP!$D:$E,2,0),"")&amp;IF(COUNTIF(JFP!$G:$G,CALENDRIER!L63),Pont," "))</f>
        <v xml:space="preserve"> </v>
      </c>
    </row>
    <row r="64" spans="2:13" x14ac:dyDescent="0.35">
      <c r="B64" s="12">
        <f t="shared" si="6"/>
        <v>42208</v>
      </c>
      <c r="C64" s="11" t="str">
        <f>IF(B64=""," ",IFERROR(VLOOKUP(B64,JFP!$D:$E,2,0),"")&amp;IF(COUNTIF(JFP!$G:$G,CALENDRIER!B64),Pont," "))</f>
        <v xml:space="preserve"> </v>
      </c>
      <c r="D64" s="12">
        <f t="shared" si="7"/>
        <v>42239</v>
      </c>
      <c r="E64" s="11" t="str">
        <f>IF(D64=""," ",IFERROR(VLOOKUP(D64,JFP!$D:$E,2,0),"")&amp;IF(COUNTIF(JFP!$G:$G,CALENDRIER!D64),Pont," "))</f>
        <v xml:space="preserve"> </v>
      </c>
      <c r="F64" s="12">
        <f t="shared" si="8"/>
        <v>42270</v>
      </c>
      <c r="G64" s="11" t="str">
        <f>IF(F64=""," ",IFERROR(VLOOKUP(F64,JFP!$D:$E,2,0),"")&amp;IF(COUNTIF(JFP!$G:$G,CALENDRIER!F64),Pont," "))</f>
        <v xml:space="preserve"> </v>
      </c>
      <c r="H64" s="12">
        <f t="shared" si="9"/>
        <v>42300</v>
      </c>
      <c r="I64" s="11" t="str">
        <f>IF(H64=""," ",IFERROR(VLOOKUP(H64,JFP!$D:$E,2,0),"")&amp;IF(COUNTIF(JFP!$G:$G,CALENDRIER!H64),Pont," "))</f>
        <v xml:space="preserve"> </v>
      </c>
      <c r="J64" s="12">
        <f t="shared" si="10"/>
        <v>42331</v>
      </c>
      <c r="K64" s="11" t="str">
        <f>IF(J64=""," ",IFERROR(VLOOKUP(J64,JFP!$D:$E,2,0),"")&amp;IF(COUNTIF(JFP!$G:$G,CALENDRIER!J64),Pont," "))</f>
        <v xml:space="preserve"> </v>
      </c>
      <c r="L64" s="12">
        <f t="shared" si="11"/>
        <v>42361</v>
      </c>
      <c r="M64" s="11" t="str">
        <f>IF(L64=""," ",IFERROR(VLOOKUP(L64,JFP!$D:$E,2,0),"")&amp;IF(COUNTIF(JFP!$G:$G,CALENDRIER!L64),Pont," "))</f>
        <v xml:space="preserve"> </v>
      </c>
    </row>
    <row r="65" spans="2:13" x14ac:dyDescent="0.35">
      <c r="B65" s="12">
        <f t="shared" si="6"/>
        <v>42209</v>
      </c>
      <c r="C65" s="11" t="str">
        <f>IF(B65=""," ",IFERROR(VLOOKUP(B65,JFP!$D:$E,2,0),"")&amp;IF(COUNTIF(JFP!$G:$G,CALENDRIER!B65),Pont," "))</f>
        <v xml:space="preserve"> </v>
      </c>
      <c r="D65" s="12">
        <f t="shared" si="7"/>
        <v>42240</v>
      </c>
      <c r="E65" s="11" t="str">
        <f>IF(D65=""," ",IFERROR(VLOOKUP(D65,JFP!$D:$E,2,0),"")&amp;IF(COUNTIF(JFP!$G:$G,CALENDRIER!D65),Pont," "))</f>
        <v xml:space="preserve"> </v>
      </c>
      <c r="F65" s="12">
        <f t="shared" si="8"/>
        <v>42271</v>
      </c>
      <c r="G65" s="11" t="str">
        <f>IF(F65=""," ",IFERROR(VLOOKUP(F65,JFP!$D:$E,2,0),"")&amp;IF(COUNTIF(JFP!$G:$G,CALENDRIER!F65),Pont," "))</f>
        <v xml:space="preserve"> </v>
      </c>
      <c r="H65" s="12">
        <f t="shared" si="9"/>
        <v>42301</v>
      </c>
      <c r="I65" s="11" t="str">
        <f>IF(H65=""," ",IFERROR(VLOOKUP(H65,JFP!$D:$E,2,0),"")&amp;IF(COUNTIF(JFP!$G:$G,CALENDRIER!H65),Pont," "))</f>
        <v xml:space="preserve"> </v>
      </c>
      <c r="J65" s="12">
        <f t="shared" si="10"/>
        <v>42332</v>
      </c>
      <c r="K65" s="11" t="str">
        <f>IF(J65=""," ",IFERROR(VLOOKUP(J65,JFP!$D:$E,2,0),"")&amp;IF(COUNTIF(JFP!$G:$G,CALENDRIER!J65),Pont," "))</f>
        <v xml:space="preserve"> </v>
      </c>
      <c r="L65" s="12">
        <f t="shared" si="11"/>
        <v>42362</v>
      </c>
      <c r="M65" s="11" t="str">
        <f>IF(L65=""," ",IFERROR(VLOOKUP(L65,JFP!$D:$E,2,0),"")&amp;IF(COUNTIF(JFP!$G:$G,CALENDRIER!L65),Pont," "))</f>
        <v xml:space="preserve"> </v>
      </c>
    </row>
    <row r="66" spans="2:13" x14ac:dyDescent="0.35">
      <c r="B66" s="12">
        <f t="shared" si="6"/>
        <v>42210</v>
      </c>
      <c r="C66" s="11" t="str">
        <f>IF(B66=""," ",IFERROR(VLOOKUP(B66,JFP!$D:$E,2,0),"")&amp;IF(COUNTIF(JFP!$G:$G,CALENDRIER!B66),Pont," "))</f>
        <v xml:space="preserve"> </v>
      </c>
      <c r="D66" s="12">
        <f t="shared" si="7"/>
        <v>42241</v>
      </c>
      <c r="E66" s="11" t="str">
        <f>IF(D66=""," ",IFERROR(VLOOKUP(D66,JFP!$D:$E,2,0),"")&amp;IF(COUNTIF(JFP!$G:$G,CALENDRIER!D66),Pont," "))</f>
        <v xml:space="preserve"> </v>
      </c>
      <c r="F66" s="12">
        <f t="shared" si="8"/>
        <v>42272</v>
      </c>
      <c r="G66" s="11" t="str">
        <f>IF(F66=""," ",IFERROR(VLOOKUP(F66,JFP!$D:$E,2,0),"")&amp;IF(COUNTIF(JFP!$G:$G,CALENDRIER!F66),Pont," "))</f>
        <v xml:space="preserve"> </v>
      </c>
      <c r="H66" s="12">
        <f t="shared" si="9"/>
        <v>42302</v>
      </c>
      <c r="I66" s="11" t="str">
        <f>IF(H66=""," ",IFERROR(VLOOKUP(H66,JFP!$D:$E,2,0),"")&amp;IF(COUNTIF(JFP!$G:$G,CALENDRIER!H66),Pont," "))</f>
        <v xml:space="preserve"> </v>
      </c>
      <c r="J66" s="12">
        <f t="shared" si="10"/>
        <v>42333</v>
      </c>
      <c r="K66" s="11" t="str">
        <f>IF(J66=""," ",IFERROR(VLOOKUP(J66,JFP!$D:$E,2,0),"")&amp;IF(COUNTIF(JFP!$G:$G,CALENDRIER!J66),Pont," "))</f>
        <v xml:space="preserve"> </v>
      </c>
      <c r="L66" s="12">
        <f t="shared" si="11"/>
        <v>42363</v>
      </c>
      <c r="M66" s="11" t="str">
        <f>IF(L66=""," ",IFERROR(VLOOKUP(L66,JFP!$D:$E,2,0),"")&amp;IF(COUNTIF(JFP!$G:$G,CALENDRIER!L66),Pont," "))</f>
        <v xml:space="preserve">Noël </v>
      </c>
    </row>
    <row r="67" spans="2:13" x14ac:dyDescent="0.35">
      <c r="B67" s="12">
        <f t="shared" si="6"/>
        <v>42211</v>
      </c>
      <c r="C67" s="11" t="str">
        <f>IF(B67=""," ",IFERROR(VLOOKUP(B67,JFP!$D:$E,2,0),"")&amp;IF(COUNTIF(JFP!$G:$G,CALENDRIER!B67),Pont," "))</f>
        <v xml:space="preserve"> </v>
      </c>
      <c r="D67" s="12">
        <f t="shared" si="7"/>
        <v>42242</v>
      </c>
      <c r="E67" s="11" t="str">
        <f>IF(D67=""," ",IFERROR(VLOOKUP(D67,JFP!$D:$E,2,0),"")&amp;IF(COUNTIF(JFP!$G:$G,CALENDRIER!D67),Pont," "))</f>
        <v xml:space="preserve"> </v>
      </c>
      <c r="F67" s="12">
        <f t="shared" si="8"/>
        <v>42273</v>
      </c>
      <c r="G67" s="11" t="str">
        <f>IF(F67=""," ",IFERROR(VLOOKUP(F67,JFP!$D:$E,2,0),"")&amp;IF(COUNTIF(JFP!$G:$G,CALENDRIER!F67),Pont," "))</f>
        <v xml:space="preserve"> </v>
      </c>
      <c r="H67" s="12">
        <f t="shared" si="9"/>
        <v>42303</v>
      </c>
      <c r="I67" s="11" t="str">
        <f>IF(H67=""," ",IFERROR(VLOOKUP(H67,JFP!$D:$E,2,0),"")&amp;IF(COUNTIF(JFP!$G:$G,CALENDRIER!H67),Pont," "))</f>
        <v xml:space="preserve"> </v>
      </c>
      <c r="J67" s="12">
        <f t="shared" si="10"/>
        <v>42334</v>
      </c>
      <c r="K67" s="11" t="str">
        <f>IF(J67=""," ",IFERROR(VLOOKUP(J67,JFP!$D:$E,2,0),"")&amp;IF(COUNTIF(JFP!$G:$G,CALENDRIER!J67),Pont," "))</f>
        <v xml:space="preserve"> </v>
      </c>
      <c r="L67" s="12">
        <f t="shared" si="11"/>
        <v>42364</v>
      </c>
      <c r="M67" s="11" t="str">
        <f>IF(L67=""," ",IFERROR(VLOOKUP(L67,JFP!$D:$E,2,0),"")&amp;IF(COUNTIF(JFP!$G:$G,CALENDRIER!L67),Pont," "))</f>
        <v xml:space="preserve"> </v>
      </c>
    </row>
    <row r="68" spans="2:13" x14ac:dyDescent="0.35">
      <c r="B68" s="12">
        <f t="shared" si="6"/>
        <v>42212</v>
      </c>
      <c r="C68" s="11" t="str">
        <f>IF(B68=""," ",IFERROR(VLOOKUP(B68,JFP!$D:$E,2,0),"")&amp;IF(COUNTIF(JFP!$G:$G,CALENDRIER!B68),Pont," "))</f>
        <v xml:space="preserve"> </v>
      </c>
      <c r="D68" s="12">
        <f t="shared" si="7"/>
        <v>42243</v>
      </c>
      <c r="E68" s="11" t="str">
        <f>IF(D68=""," ",IFERROR(VLOOKUP(D68,JFP!$D:$E,2,0),"")&amp;IF(COUNTIF(JFP!$G:$G,CALENDRIER!D68),Pont," "))</f>
        <v xml:space="preserve"> </v>
      </c>
      <c r="F68" s="12">
        <f t="shared" si="8"/>
        <v>42274</v>
      </c>
      <c r="G68" s="11" t="str">
        <f>IF(F68=""," ",IFERROR(VLOOKUP(F68,JFP!$D:$E,2,0),"")&amp;IF(COUNTIF(JFP!$G:$G,CALENDRIER!F68),Pont," "))</f>
        <v xml:space="preserve"> </v>
      </c>
      <c r="H68" s="12">
        <f t="shared" si="9"/>
        <v>42304</v>
      </c>
      <c r="I68" s="11" t="str">
        <f>IF(H68=""," ",IFERROR(VLOOKUP(H68,JFP!$D:$E,2,0),"")&amp;IF(COUNTIF(JFP!$G:$G,CALENDRIER!H68),Pont," "))</f>
        <v xml:space="preserve"> </v>
      </c>
      <c r="J68" s="12">
        <f t="shared" si="10"/>
        <v>42335</v>
      </c>
      <c r="K68" s="11" t="str">
        <f>IF(J68=""," ",IFERROR(VLOOKUP(J68,JFP!$D:$E,2,0),"")&amp;IF(COUNTIF(JFP!$G:$G,CALENDRIER!J68),Pont," "))</f>
        <v xml:space="preserve"> </v>
      </c>
      <c r="L68" s="12">
        <f t="shared" si="11"/>
        <v>42365</v>
      </c>
      <c r="M68" s="11" t="str">
        <f>IF(L68=""," ",IFERROR(VLOOKUP(L68,JFP!$D:$E,2,0),"")&amp;IF(COUNTIF(JFP!$G:$G,CALENDRIER!L68),Pont," "))</f>
        <v xml:space="preserve"> </v>
      </c>
    </row>
    <row r="69" spans="2:13" x14ac:dyDescent="0.35">
      <c r="B69" s="12">
        <f t="shared" si="6"/>
        <v>42213</v>
      </c>
      <c r="C69" s="11" t="str">
        <f>IF(B69=""," ",IFERROR(VLOOKUP(B69,JFP!$D:$E,2,0),"")&amp;IF(COUNTIF(JFP!$G:$G,CALENDRIER!B69),Pont," "))</f>
        <v xml:space="preserve"> </v>
      </c>
      <c r="D69" s="12">
        <f t="shared" si="7"/>
        <v>42244</v>
      </c>
      <c r="E69" s="11" t="str">
        <f>IF(D69=""," ",IFERROR(VLOOKUP(D69,JFP!$D:$E,2,0),"")&amp;IF(COUNTIF(JFP!$G:$G,CALENDRIER!D69),Pont," "))</f>
        <v xml:space="preserve"> </v>
      </c>
      <c r="F69" s="12">
        <f t="shared" si="8"/>
        <v>42275</v>
      </c>
      <c r="G69" s="11" t="str">
        <f>IF(F69=""," ",IFERROR(VLOOKUP(F69,JFP!$D:$E,2,0),"")&amp;IF(COUNTIF(JFP!$G:$G,CALENDRIER!F69),Pont," "))</f>
        <v xml:space="preserve"> </v>
      </c>
      <c r="H69" s="12">
        <f t="shared" si="9"/>
        <v>42305</v>
      </c>
      <c r="I69" s="11" t="str">
        <f>IF(H69=""," ",IFERROR(VLOOKUP(H69,JFP!$D:$E,2,0),"")&amp;IF(COUNTIF(JFP!$G:$G,CALENDRIER!H69),Pont," "))</f>
        <v xml:space="preserve"> </v>
      </c>
      <c r="J69" s="12">
        <f t="shared" si="10"/>
        <v>42336</v>
      </c>
      <c r="K69" s="11" t="str">
        <f>IF(J69=""," ",IFERROR(VLOOKUP(J69,JFP!$D:$E,2,0),"")&amp;IF(COUNTIF(JFP!$G:$G,CALENDRIER!J69),Pont," "))</f>
        <v xml:space="preserve"> </v>
      </c>
      <c r="L69" s="12">
        <f t="shared" si="11"/>
        <v>42366</v>
      </c>
      <c r="M69" s="11" t="str">
        <f>IF(L69=""," ",IFERROR(VLOOKUP(L69,JFP!$D:$E,2,0),"")&amp;IF(COUNTIF(JFP!$G:$G,CALENDRIER!L69),Pont," "))</f>
        <v xml:space="preserve"> </v>
      </c>
    </row>
    <row r="70" spans="2:13" x14ac:dyDescent="0.35">
      <c r="B70" s="12">
        <f t="shared" si="6"/>
        <v>42214</v>
      </c>
      <c r="C70" s="11" t="str">
        <f>IF(B70=""," ",IFERROR(VLOOKUP(B70,JFP!$D:$E,2,0),"")&amp;IF(COUNTIF(JFP!$G:$G,CALENDRIER!B70),Pont," "))</f>
        <v xml:space="preserve"> </v>
      </c>
      <c r="D70" s="12">
        <f t="shared" si="7"/>
        <v>42245</v>
      </c>
      <c r="E70" s="11" t="str">
        <f>IF(D70=""," ",IFERROR(VLOOKUP(D70,JFP!$D:$E,2,0),"")&amp;IF(COUNTIF(JFP!$G:$G,CALENDRIER!D70),Pont," "))</f>
        <v xml:space="preserve"> </v>
      </c>
      <c r="F70" s="12">
        <f t="shared" si="8"/>
        <v>42276</v>
      </c>
      <c r="G70" s="11" t="str">
        <f>IF(F70=""," ",IFERROR(VLOOKUP(F70,JFP!$D:$E,2,0),"")&amp;IF(COUNTIF(JFP!$G:$G,CALENDRIER!F70),Pont," "))</f>
        <v xml:space="preserve"> </v>
      </c>
      <c r="H70" s="12">
        <f t="shared" si="9"/>
        <v>42306</v>
      </c>
      <c r="I70" s="11" t="str">
        <f>IF(H70=""," ",IFERROR(VLOOKUP(H70,JFP!$D:$E,2,0),"")&amp;IF(COUNTIF(JFP!$G:$G,CALENDRIER!H70),Pont," "))</f>
        <v xml:space="preserve"> </v>
      </c>
      <c r="J70" s="12">
        <f t="shared" si="10"/>
        <v>42337</v>
      </c>
      <c r="K70" s="11" t="str">
        <f>IF(J70=""," ",IFERROR(VLOOKUP(J70,JFP!$D:$E,2,0),"")&amp;IF(COUNTIF(JFP!$G:$G,CALENDRIER!J70),Pont," "))</f>
        <v xml:space="preserve"> </v>
      </c>
      <c r="L70" s="12">
        <f t="shared" si="11"/>
        <v>42367</v>
      </c>
      <c r="M70" s="11" t="str">
        <f>IF(L70=""," ",IFERROR(VLOOKUP(L70,JFP!$D:$E,2,0),"")&amp;IF(COUNTIF(JFP!$G:$G,CALENDRIER!L70),Pont," "))</f>
        <v xml:space="preserve"> </v>
      </c>
    </row>
    <row r="71" spans="2:13" x14ac:dyDescent="0.35">
      <c r="B71" s="12">
        <f t="shared" si="6"/>
        <v>42215</v>
      </c>
      <c r="C71" s="11" t="str">
        <f>IF(B71=""," ",IFERROR(VLOOKUP(B71,JFP!$D:$E,2,0),"")&amp;IF(COUNTIF(JFP!$G:$G,CALENDRIER!B71),Pont," "))</f>
        <v xml:space="preserve"> </v>
      </c>
      <c r="D71" s="12">
        <f t="shared" si="7"/>
        <v>42246</v>
      </c>
      <c r="E71" s="11" t="str">
        <f>IF(D71=""," ",IFERROR(VLOOKUP(D71,JFP!$D:$E,2,0),"")&amp;IF(COUNTIF(JFP!$G:$G,CALENDRIER!D71),Pont," "))</f>
        <v xml:space="preserve"> </v>
      </c>
      <c r="F71" s="12">
        <f t="shared" si="8"/>
        <v>42277</v>
      </c>
      <c r="G71" s="11" t="str">
        <f>IF(F71=""," ",IFERROR(VLOOKUP(F71,JFP!$D:$E,2,0),"")&amp;IF(COUNTIF(JFP!$G:$G,CALENDRIER!F71),Pont," "))</f>
        <v xml:space="preserve"> </v>
      </c>
      <c r="H71" s="12">
        <f t="shared" si="9"/>
        <v>42307</v>
      </c>
      <c r="I71" s="11" t="str">
        <f>IF(H71=""," ",IFERROR(VLOOKUP(H71,JFP!$D:$E,2,0),"")&amp;IF(COUNTIF(JFP!$G:$G,CALENDRIER!H71),Pont," "))</f>
        <v xml:space="preserve"> </v>
      </c>
      <c r="J71" s="12">
        <f t="shared" si="10"/>
        <v>42338</v>
      </c>
      <c r="K71" s="11" t="str">
        <f>IF(J71=""," ",IFERROR(VLOOKUP(J71,JFP!$D:$E,2,0),"")&amp;IF(COUNTIF(JFP!$G:$G,CALENDRIER!J71),Pont," "))</f>
        <v xml:space="preserve"> </v>
      </c>
      <c r="L71" s="12">
        <f t="shared" si="11"/>
        <v>42368</v>
      </c>
      <c r="M71" s="11" t="str">
        <f>IF(L71=""," ",IFERROR(VLOOKUP(L71,JFP!$D:$E,2,0),"")&amp;IF(COUNTIF(JFP!$G:$G,CALENDRIER!L71),Pont," "))</f>
        <v xml:space="preserve"> </v>
      </c>
    </row>
    <row r="72" spans="2:13" x14ac:dyDescent="0.35">
      <c r="B72" s="12">
        <f t="shared" si="6"/>
        <v>42216</v>
      </c>
      <c r="C72" s="11" t="str">
        <f>IF(B72=""," ",IFERROR(VLOOKUP(B72,JFP!$D:$E,2,0),"")&amp;IF(COUNTIF(JFP!$G:$G,CALENDRIER!B72),Pont," "))</f>
        <v xml:space="preserve"> </v>
      </c>
      <c r="D72" s="12">
        <f t="shared" si="7"/>
        <v>42247</v>
      </c>
      <c r="E72" s="11" t="str">
        <f>IF(D72=""," ",IFERROR(VLOOKUP(D72,JFP!$D:$E,2,0),"")&amp;IF(COUNTIF(JFP!$G:$G,CALENDRIER!D72),Pont," "))</f>
        <v xml:space="preserve"> </v>
      </c>
      <c r="F72" s="14"/>
      <c r="G72" s="13"/>
      <c r="H72" s="12">
        <f t="shared" si="9"/>
        <v>42308</v>
      </c>
      <c r="I72" s="11" t="str">
        <f>IF(H72=""," ",IFERROR(VLOOKUP(H72,JFP!$D:$E,2,0),"")&amp;IF(COUNTIF(JFP!$G:$G,CALENDRIER!H72),Pont," "))</f>
        <v xml:space="preserve"> </v>
      </c>
      <c r="J72" s="14"/>
      <c r="K72" s="13"/>
      <c r="L72" s="12">
        <f t="shared" si="11"/>
        <v>42369</v>
      </c>
      <c r="M72" s="11" t="str">
        <f>IF(L72=""," ",IFERROR(VLOOKUP(L72,JFP!$D:$E,2,0),"")&amp;IF(COUNTIF(JFP!$G:$G,CALENDRIER!L72),Pont," "))</f>
        <v xml:space="preserve"> </v>
      </c>
    </row>
  </sheetData>
  <sheetProtection sheet="1" objects="1" scenarios="1"/>
  <mergeCells count="12">
    <mergeCell ref="H41:I41"/>
    <mergeCell ref="J41:K41"/>
    <mergeCell ref="L41:M41"/>
    <mergeCell ref="B5:C5"/>
    <mergeCell ref="D5:E5"/>
    <mergeCell ref="F5:G5"/>
    <mergeCell ref="H5:I5"/>
    <mergeCell ref="J5:K5"/>
    <mergeCell ref="L5:M5"/>
    <mergeCell ref="B41:C41"/>
    <mergeCell ref="D41:E41"/>
    <mergeCell ref="F41:G41"/>
  </mergeCells>
  <conditionalFormatting sqref="B6:B36 D6:D34 F6:F36 H6:H35 J6:J36 L6:L35 B42:B72 D42:D72 F42:F71 H42:H72 J42:J71 L42:L72">
    <cfRule type="expression" dxfId="5" priority="2">
      <formula>C6=Pont</formula>
    </cfRule>
    <cfRule type="expression" dxfId="4" priority="6">
      <formula>WEEKDAY(B6,2)&gt;5</formula>
    </cfRule>
  </conditionalFormatting>
  <conditionalFormatting sqref="C6:C36 E6:E34 G6:G36 I6:I35 K6:K36 M6:M35 M42:M72 K42:K71 I42:I72 G42:G71 E42:E72 C42:C72">
    <cfRule type="cellIs" dxfId="3" priority="1" operator="equal">
      <formula>Pont</formula>
    </cfRule>
    <cfRule type="expression" dxfId="2" priority="5">
      <formula>WEEKDAY(B6,2)&gt;5</formula>
    </cfRule>
  </conditionalFormatting>
  <conditionalFormatting sqref="C6:C36 E6:E34 G6:G36 I6:I35 K6:K36 M6:M35 M42:M72 K42:K71 I42:I72 G42:G71 E42:E72 C42:C72">
    <cfRule type="cellIs" dxfId="1" priority="3" operator="notEqual">
      <formula>$B$1</formula>
    </cfRule>
  </conditionalFormatting>
  <conditionalFormatting sqref="B6:B36 D6:D34 F6:F36 H6:H35 J6:J36 L6:L35 B42:B72 D42:D72 F42:F71 H42:H72 J42:J71 L42:L72">
    <cfRule type="expression" dxfId="0" priority="4">
      <formula>C6&lt;&gt;$B$1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JFP</vt:lpstr>
      <vt:lpstr>CALENDRIER</vt:lpstr>
      <vt:lpstr>Pont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/>
  <dcterms:created xsi:type="dcterms:W3CDTF">2006-09-12T15:06:44Z</dcterms:created>
  <dcterms:modified xsi:type="dcterms:W3CDTF">2014-10-14T09:04:41Z</dcterms:modified>
</cp:coreProperties>
</file>