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Feuil1" sheetId="1" r:id="rId1"/>
    <sheet name="param" sheetId="4" r:id="rId2"/>
  </sheets>
  <definedNames>
    <definedName name="debut">param!$B$1</definedName>
    <definedName name="fin">param!$B$2</definedName>
  </definedNames>
  <calcPr calcId="152511"/>
</workbook>
</file>

<file path=xl/calcChain.xml><?xml version="1.0" encoding="utf-8"?>
<calcChain xmlns="http://schemas.openxmlformats.org/spreadsheetml/2006/main">
  <c r="X4" i="1" l="1"/>
  <c r="X5" i="1"/>
  <c r="X6" i="1"/>
  <c r="X3" i="1"/>
  <c r="X7" i="1"/>
  <c r="X11" i="1"/>
  <c r="X15" i="1"/>
  <c r="X8" i="1"/>
  <c r="X12" i="1"/>
  <c r="X16" i="1"/>
  <c r="X19" i="1"/>
  <c r="X9" i="1"/>
  <c r="X13" i="1"/>
  <c r="X17" i="1"/>
  <c r="X10" i="1"/>
  <c r="X14" i="1"/>
  <c r="X18" i="1"/>
  <c r="X2" i="1"/>
  <c r="W19" i="1" l="1"/>
  <c r="V19" i="1"/>
  <c r="U19" i="1"/>
  <c r="T19" i="1"/>
  <c r="S19" i="1"/>
  <c r="W18" i="1"/>
  <c r="V18" i="1"/>
  <c r="U18" i="1"/>
  <c r="T18" i="1"/>
  <c r="S18" i="1"/>
  <c r="W17" i="1"/>
  <c r="V17" i="1"/>
  <c r="U17" i="1"/>
  <c r="T17" i="1"/>
  <c r="S17" i="1"/>
  <c r="W16" i="1"/>
  <c r="V16" i="1"/>
  <c r="U16" i="1"/>
  <c r="T16" i="1"/>
  <c r="S16" i="1"/>
  <c r="W15" i="1"/>
  <c r="V15" i="1"/>
  <c r="U15" i="1"/>
  <c r="T15" i="1"/>
  <c r="S15" i="1"/>
  <c r="W14" i="1"/>
  <c r="V14" i="1"/>
  <c r="U14" i="1"/>
  <c r="T14" i="1"/>
  <c r="S14" i="1"/>
  <c r="W13" i="1"/>
  <c r="V13" i="1"/>
  <c r="U13" i="1"/>
  <c r="T13" i="1"/>
  <c r="S13" i="1"/>
  <c r="W12" i="1"/>
  <c r="V12" i="1"/>
  <c r="U12" i="1"/>
  <c r="T12" i="1"/>
  <c r="S12" i="1"/>
  <c r="W11" i="1"/>
  <c r="V11" i="1"/>
  <c r="U11" i="1"/>
  <c r="T11" i="1"/>
  <c r="S11" i="1"/>
  <c r="W10" i="1"/>
  <c r="V10" i="1"/>
  <c r="U10" i="1"/>
  <c r="T10" i="1"/>
  <c r="S10" i="1"/>
  <c r="W9" i="1"/>
  <c r="V9" i="1"/>
  <c r="U9" i="1"/>
  <c r="T9" i="1"/>
  <c r="S9" i="1"/>
  <c r="W8" i="1"/>
  <c r="V8" i="1"/>
  <c r="U8" i="1"/>
  <c r="T8" i="1"/>
  <c r="S8" i="1"/>
  <c r="W7" i="1"/>
  <c r="V7" i="1"/>
  <c r="U7" i="1"/>
  <c r="T7" i="1"/>
  <c r="S7" i="1"/>
  <c r="W6" i="1"/>
  <c r="V6" i="1"/>
  <c r="U6" i="1"/>
  <c r="T6" i="1"/>
  <c r="S6" i="1"/>
  <c r="W5" i="1"/>
  <c r="V5" i="1"/>
  <c r="U5" i="1"/>
  <c r="T5" i="1"/>
  <c r="S5" i="1"/>
  <c r="W4" i="1"/>
  <c r="V4" i="1"/>
  <c r="U4" i="1"/>
  <c r="T4" i="1"/>
  <c r="S4" i="1"/>
  <c r="W3" i="1"/>
  <c r="V3" i="1"/>
  <c r="U3" i="1"/>
  <c r="T3" i="1"/>
  <c r="S3" i="1"/>
  <c r="W2" i="1"/>
  <c r="V2" i="1"/>
  <c r="U2" i="1"/>
  <c r="T2" i="1"/>
  <c r="S2" i="1"/>
</calcChain>
</file>

<file path=xl/sharedStrings.xml><?xml version="1.0" encoding="utf-8"?>
<sst xmlns="http://schemas.openxmlformats.org/spreadsheetml/2006/main" count="237" uniqueCount="114">
  <si>
    <t>Type</t>
  </si>
  <si>
    <t>Société</t>
  </si>
  <si>
    <t>Statut de la DA</t>
  </si>
  <si>
    <t>Ouvert</t>
  </si>
  <si>
    <t>N° DA</t>
  </si>
  <si>
    <t>N° d'incident client</t>
  </si>
  <si>
    <t>Titre</t>
  </si>
  <si>
    <t>Description</t>
  </si>
  <si>
    <t>Titulaire</t>
  </si>
  <si>
    <t>Nom</t>
  </si>
  <si>
    <t>Source</t>
  </si>
  <si>
    <t>Catégorie</t>
  </si>
  <si>
    <t>Sous-catégorie</t>
  </si>
  <si>
    <t>Créé par</t>
  </si>
  <si>
    <t>Société parent</t>
  </si>
  <si>
    <t>Date de clôture</t>
  </si>
  <si>
    <t>Echéance réalisée</t>
  </si>
  <si>
    <t>Echéance</t>
  </si>
  <si>
    <t>Semaine Ouv.</t>
  </si>
  <si>
    <t>Mois Ouv</t>
  </si>
  <si>
    <t>Semaine Rés.</t>
  </si>
  <si>
    <t>Mois Rés</t>
  </si>
  <si>
    <t>SLAs</t>
  </si>
  <si>
    <t>Tps de traitement</t>
  </si>
  <si>
    <t>Maintenance (MCO)</t>
  </si>
  <si>
    <t>DECATHLON MAG FRS296 LAVAL</t>
  </si>
  <si>
    <t>Terminée</t>
  </si>
  <si>
    <t>1-156341631</t>
  </si>
  <si>
    <t>soucis appels</t>
  </si>
  <si>
    <t>La ligne 80296130 du magasin 296 n'est pas joignable et peut pas initier des appels meme apres avoir re-enregistre le numero sur MitelMC. Quand on fait un appel depuis le telephone ca sonne 3 fois puis - busy tone. Quand on essaye de joindre la ligne - direct busy tone.</t>
  </si>
  <si>
    <t>DAGA-SD-SPIE</t>
  </si>
  <si>
    <t>Movit</t>
  </si>
  <si>
    <t>Web</t>
  </si>
  <si>
    <t>Comm unifiées et collaboration</t>
  </si>
  <si>
    <t>SUPPORT.MOVIT</t>
  </si>
  <si>
    <t>MOVIT</t>
  </si>
  <si>
    <t>Exploitation</t>
  </si>
  <si>
    <t>DECATHLON MAG FRS454 COLMAR</t>
  </si>
  <si>
    <t>1-156341681</t>
  </si>
  <si>
    <t xml:space="preserve">transformation de ligne </t>
  </si>
  <si>
    <t>L'utilisateur voudrait que le SKI_V1 ( 80454031 / +3364876085) devient DMF dans le magasin 454.</t>
  </si>
  <si>
    <t>DECATHLON MAG FRS539 PARIS LA DEFENSE</t>
  </si>
  <si>
    <t>Suspendue</t>
  </si>
  <si>
    <t>1-156785651</t>
  </si>
  <si>
    <t>Utilisatrice dispo. à partir du 29/11 CF ACT - Mise à jour des numéros de téléphone sur le standard</t>
  </si>
  <si>
    <t>Description : user asks us to update the standard​​​​​​​  Since when :05/10/2016  Profile : SDENIS20 Segolène DENIS Store : S539  Phone : 0149037520</t>
  </si>
  <si>
    <t>DECATHLON MAG FRS236 MULHOUSE</t>
  </si>
  <si>
    <t>Attente Rép. Client</t>
  </si>
  <si>
    <t>1-158647735</t>
  </si>
  <si>
    <t>Att. Retour clt - changement de noms</t>
  </si>
  <si>
    <t xml:space="preserve">Related to 1-158133711 ObligatoireLe magasin a toujours les anciens noms des lignes et voudrait les actualiser: S0236_FORME_RR est devenu S0236_RUNNING_RR S0236_CYCLE_RR est devenu S0236_RUNNING_V1 Merci de changer les noms. Le numero du magasin etait donnee (236) contacte: WINTZ, VIRGINIE  hone: +33389334210 </t>
  </si>
  <si>
    <t>DECATHLON MAG FRS694 DOUBS</t>
  </si>
  <si>
    <t>1-159309911</t>
  </si>
  <si>
    <t>Att. retour clt -transfert d'appels.</t>
  </si>
  <si>
    <t>Le poste standard est HS et l'utilisateur aimerait transferer les appels depuis sur le : S0694_PERMANENT8069400233698442248BTAMC2fmc80694002_569  Magasin : FRS694 Contacte: Barone Maxime - +33698442248</t>
  </si>
  <si>
    <t>DECATHLON MAG FRS131 LIMONEST</t>
  </si>
  <si>
    <t>1-159599094</t>
  </si>
  <si>
    <t>CMD Remplacement poste accueil pour casse</t>
  </si>
  <si>
    <t>Remplacement poste accueil Ils ont du mal a entendre</t>
  </si>
  <si>
    <t>JELLOULI</t>
  </si>
  <si>
    <t>ALEXIA.ESCUDERO</t>
  </si>
  <si>
    <t>DECATHLON LOG FRDKL91 ROUVIGNIES</t>
  </si>
  <si>
    <t>1-160660987</t>
  </si>
  <si>
    <t>EXPL - FRDKL91 Renommage de postes</t>
  </si>
  <si>
    <t>De : Mathilde POIL [mailto:mathilde.poil@decathlon.com]  Envoyé : vendredi 28 octobre 2016 14:11 À : CDS_MOVIT Daga Objet : Décathlon Rouvignies magasin n° FRDKL91 - Ticket changements de nom de téléphone  Bonjour,  Le téléphone 70091040 du magasin n° FRDKL91 est attribué à Narval. Serait-il possible de corriger la faute d'orthographe afin de l'attribuer Nawal (W et non RV au milieu) car il est impossible de trouver le numéro en utilisant la fonction recherche.  Le téléphone 70091014 du magasin n° FRDKL91 est attribué à Mahtilde OSEL. Serait-il possible de corriger la faute d'orthographe afin de l'attribuer Mathilde OSEL (T et H inversés) car il est impossible de trouver le numéro en utilisant la fonction recherche.  Merci d'avance.  PS : j'avais fait la demande sur votre ancienne adresse mail mais je n'ai pas eu de retour de numéro de ticket, donc je me permets de vous contacter sur votre nouvelle boîte mail.   Cordialement,  Mathilde POIL    Logistique France SAS-CAC Rouvignies   ZAC de l'Aérodrome Ouest, rue Marc Jodot 59220 Rouvignies  Tel accueil : 03 61 10 10 10</t>
  </si>
  <si>
    <t>E-mail</t>
  </si>
  <si>
    <t>DECATHLON MAG FRS149 MEAUX</t>
  </si>
  <si>
    <t>1-160358301</t>
  </si>
  <si>
    <t xml:space="preserve"> demande de changement des horaires sur le message du répondeur du magasin</t>
  </si>
  <si>
    <t xml:space="preserve">Description : The user has an issue with the voicemail on the reception phone that gives the wrongs open hours. he would like to change it. the right opening hours are from 9 am to 8 pm . from monday to saturday.  Error message: /  Date : 29/10/2016 Since when : 29/10/2016  Test :    Profile: BHEINE31  Station: only the station  Store : frs149  Phone: 33666525269  User disponibilities : Anytime </t>
  </si>
  <si>
    <t>DECATHLON MAG FRS1302 SCIONZIER</t>
  </si>
  <si>
    <t>1-160358381</t>
  </si>
  <si>
    <t>Recontacter 21/11 - Modification annuaire</t>
  </si>
  <si>
    <t>Le magasin FRS_1302 voudrait changer la ligne 81302903 du S1392_KS3 en S1302_SKYV1 dans l'annuaire. Contacte: Anne Helene BIDAUD +33450479270</t>
  </si>
  <si>
    <t>DECATHLON MAG FRS026 CESSON</t>
  </si>
  <si>
    <t>1-160358386</t>
  </si>
  <si>
    <t>Demande d'etat</t>
  </si>
  <si>
    <t xml:space="preserve">Apres une activation reussie suite au un factory reset, le S0026_EXPLOIT n'arrive pas a appeler et recevoir des appels. Est la carte SIM toujour active? S0026_EXPLOIT - 80026004 - 33761738240 FRS026 Contacte: Yoan MARECHAL +33164417221 </t>
  </si>
  <si>
    <t>DECATHLON MAG FRS067 WITTENHEIM</t>
  </si>
  <si>
    <t>1-160358481</t>
  </si>
  <si>
    <t>Ajout de lignes</t>
  </si>
  <si>
    <t>L'utilisateur aimerait ajouter 2 lignes a son parque informatique: 80067913 - S0067_KS13-14 80067914 - S0067_KS15-16 La commande de carte sim a ete passee sur le myteam FRS067 Contacte:GOETTELMANN, Elodie                    +33389570730</t>
  </si>
  <si>
    <t>DECATHLON MAG FRS468 THIAIS</t>
  </si>
  <si>
    <t>1-160358548</t>
  </si>
  <si>
    <t>Coupure totale</t>
  </si>
  <si>
    <t xml:space="preserve">L'utilisateur ne peut ni recevoir ni emettre d'appel.  L'utilisateur à déjà rencontrer le problème (1-160574809) </t>
  </si>
  <si>
    <t>DECATHLON MAG FRS846 MARSEILLE</t>
  </si>
  <si>
    <t>1-160923711</t>
  </si>
  <si>
    <t>2 dect's HS</t>
  </si>
  <si>
    <t>L'utilisateur nous signale que depuis hier il a 2 dects qui ne fonctionnent plus. Il peut pas appeler dessous ni recevoir des appels. Les IPEI ne sont pas dans l'ordre, il les a melange avant de savoir lequel est lequel.  Lines: 80846160 - 80846021  IPEI:  1034506836090  1034506841982  Contacte: Florent VIVALDI, +33413420880</t>
  </si>
  <si>
    <t>DECATHLON MAG FRS302 REIMS</t>
  </si>
  <si>
    <t>1-160923971</t>
  </si>
  <si>
    <t>Suite a une création de lignes, les numéros sont interchangés.</t>
  </si>
  <si>
    <t>Bonjour, suite a cette creation de poste 1-149488851 les numéros ne sont plus correctement attribués. Exemple: le 80302141 doit être le V1 et non le RR. jonathan.foissy@decathlon.com 0326350330</t>
  </si>
  <si>
    <t>1-161335481</t>
  </si>
  <si>
    <t>Demande reconfig téléphone suite à renommage</t>
  </si>
  <si>
    <t>De : Mathilde POIL [mailto:mathilde.poil@decathlon.com]  Envoyé : jeudi 3 novembre 2016 09:19 À : CDS_MOVIT Daga Objet : Re: Décathlon Rouvignies magasin n° FRDKL91 - Ticket changements de nom de téléphone  Bonjour,  Le téléphone de Mathilde OSEL, 70091014 IPEI n'est plus reconnu par le réseau depuis la fin de semaine dernière (ce qui semble coïncider avec votre intervention) J'ai tenté un master reset mais je pense que le numéro de PARK que je possède n'est plus le bon (28 100 402 02 104) Pouvez-vous intervenir ?  Merci d'avance,   Mathilde POIL    Logistique France SAS-CAC Rouvignies   ZAC de l'Aérodrome Ouest, rue Marc Jodot 59220 Rouvignies  Tel accueil : 03 61 10 10 10</t>
  </si>
  <si>
    <t>DECATHLON MAG FRS188 ESCALQUENS</t>
  </si>
  <si>
    <t>1-160924431</t>
  </si>
  <si>
    <t>Impossible d'appeler ou de recevoir des appels sur Aastra</t>
  </si>
  <si>
    <t xml:space="preserve">Bonjour,  L'utilisateur a un incident avec un téléphone aastra. lors du démarrage du téléphone un login est demandé et donc impossible d'appeler ou de recevoir des appels.  ipei number : 1034501488000  Cordialement,  </t>
  </si>
  <si>
    <t>ANTONACCI</t>
  </si>
  <si>
    <t>DECATHLON MAG FRS023 ECHIROLLES</t>
  </si>
  <si>
    <t>1-160924441</t>
  </si>
  <si>
    <t>N2 - Impossible de passer des appels internes</t>
  </si>
  <si>
    <t>Bonjour, Il est impossible de passer des appels internes dans le magasin depuis hier. nous avons fait redémarré le routeur MOVIT hier mais le problème est toujours présent. Les appels externes ne sont pas concernés</t>
  </si>
  <si>
    <t>DECATHLON MAG FRS035 LIMOGES</t>
  </si>
  <si>
    <t>1-161415939</t>
  </si>
  <si>
    <t>N2 - Perte des répertoires téléphonique de tous les postes</t>
  </si>
  <si>
    <t>Appel de M.AUDONNET 0641766017  Défaut perte des répertoires téléphonique de tous les postes, comment les recréer soit depuis le poste ou en RHM. Technicien attend la procédure pour les recréer</t>
  </si>
  <si>
    <t>Téléphone</t>
  </si>
  <si>
    <t>DIDIER.JOLY</t>
  </si>
  <si>
    <t>debut</t>
  </si>
  <si>
    <t>fin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</si>
</sst>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ss;@"/>
  </numFmts>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0" fillId="0" borderId="1" xfId="0" applyBorder="1"/>
    <xf numFmtId="22" fontId="0" fillId="0" borderId="1" xfId="0" applyNumberFormat="1" applyBorder="1"/>
    <xf numFmtId="1" fontId="0" fillId="2" borderId="1" xfId="0" applyNumberFormat="1" applyFill="1" applyBorder="1"/>
    <xf numFmtId="0" fontId="0" fillId="2" borderId="1" xfId="0" applyFill="1" applyBorder="1"/>
    <xf numFmtId="164" fontId="0" fillId="2" borderId="1" xfId="0" applyNumberFormat="1" applyFill="1" applyBorder="1"/>
    <xf numFmtId="20"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
  <sheetViews>
    <sheetView tabSelected="1" topLeftCell="N1" zoomScale="85" zoomScaleNormal="85" workbookViewId="0">
      <selection activeCell="X2" sqref="X2"/>
    </sheetView>
  </sheetViews>
  <sheetFormatPr baseColWidth="10" defaultRowHeight="14.5" x14ac:dyDescent="0.35"/>
  <cols>
    <col min="1" max="1" width="17.7265625" bestFit="1" customWidth="1"/>
    <col min="2" max="2" width="38.453125" bestFit="1" customWidth="1"/>
    <col min="3" max="3" width="16.453125" bestFit="1" customWidth="1"/>
    <col min="4" max="4" width="16.26953125" bestFit="1" customWidth="1"/>
    <col min="5" max="5" width="12.26953125" bestFit="1" customWidth="1"/>
    <col min="6" max="6" width="16.36328125" bestFit="1" customWidth="1"/>
    <col min="7" max="7" width="83.453125" bestFit="1" customWidth="1"/>
    <col min="8" max="8" width="255.6328125" bestFit="1" customWidth="1"/>
    <col min="9" max="9" width="13" bestFit="1" customWidth="1"/>
    <col min="10" max="10" width="11" bestFit="1" customWidth="1"/>
    <col min="11" max="11" width="9.6328125" bestFit="1" customWidth="1"/>
    <col min="12" max="12" width="27.08984375" bestFit="1" customWidth="1"/>
    <col min="13" max="13" width="13.1796875" bestFit="1" customWidth="1"/>
    <col min="14" max="14" width="16.36328125" bestFit="1" customWidth="1"/>
    <col min="15" max="15" width="12.7265625" bestFit="1" customWidth="1"/>
    <col min="16" max="18" width="16.26953125" bestFit="1" customWidth="1"/>
    <col min="19" max="19" width="12.26953125" bestFit="1" customWidth="1"/>
    <col min="20" max="20" width="8.81640625" bestFit="1" customWidth="1"/>
    <col min="21" max="21" width="11.81640625" bestFit="1" customWidth="1"/>
    <col min="22" max="22" width="8.36328125" bestFit="1" customWidth="1"/>
    <col min="23" max="23" width="5.453125" bestFit="1" customWidth="1"/>
    <col min="24" max="24" width="15.54296875" bestFit="1" customWidth="1"/>
  </cols>
  <sheetData>
    <row r="1" spans="1:24" x14ac:dyDescent="0.3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3" t="s">
        <v>18</v>
      </c>
      <c r="T1" s="4" t="s">
        <v>19</v>
      </c>
      <c r="U1" s="4" t="s">
        <v>20</v>
      </c>
      <c r="V1" s="4" t="s">
        <v>21</v>
      </c>
      <c r="W1" s="4" t="s">
        <v>22</v>
      </c>
      <c r="X1" s="4" t="s">
        <v>23</v>
      </c>
    </row>
    <row r="2" spans="1:24" x14ac:dyDescent="0.35">
      <c r="A2" s="1" t="s">
        <v>24</v>
      </c>
      <c r="B2" s="1" t="s">
        <v>25</v>
      </c>
      <c r="C2" s="1" t="s">
        <v>26</v>
      </c>
      <c r="D2" s="2">
        <v>42647.475532407407</v>
      </c>
      <c r="E2" s="1" t="s">
        <v>27</v>
      </c>
      <c r="F2" s="1">
        <v>7510243</v>
      </c>
      <c r="G2" s="1" t="s">
        <v>28</v>
      </c>
      <c r="H2" s="1" t="s">
        <v>29</v>
      </c>
      <c r="I2" s="1" t="s">
        <v>30</v>
      </c>
      <c r="J2" s="1" t="s">
        <v>31</v>
      </c>
      <c r="K2" s="1" t="s">
        <v>32</v>
      </c>
      <c r="L2" s="1" t="s">
        <v>33</v>
      </c>
      <c r="M2" s="1"/>
      <c r="N2" s="1" t="s">
        <v>34</v>
      </c>
      <c r="O2" s="1" t="s">
        <v>35</v>
      </c>
      <c r="P2" s="2">
        <v>42692.590543981481</v>
      </c>
      <c r="Q2" s="2">
        <v>42649.590277777781</v>
      </c>
      <c r="R2" s="2">
        <v>42649.642199074071</v>
      </c>
      <c r="S2" s="3">
        <f t="shared" ref="S2:S19" si="0">WEEKNUM(D2)-1</f>
        <v>40</v>
      </c>
      <c r="T2" s="4">
        <f t="shared" ref="T2:T19" si="1">MONTH(D2)</f>
        <v>10</v>
      </c>
      <c r="U2" s="3">
        <f t="shared" ref="U2:U19" si="2">IF(P2&lt;&gt;"",WEEKNUM(P2)-1)</f>
        <v>46</v>
      </c>
      <c r="V2" s="4">
        <f t="shared" ref="V2:V8" si="3">IF(P2&lt;&gt;"",MONTH(P2))</f>
        <v>11</v>
      </c>
      <c r="W2" s="4" t="str">
        <f t="shared" ref="W2:W19" si="4">IF(Q2&lt;&gt;"",IF(Q2&gt;R2,"OUT","IN"))</f>
        <v>IN</v>
      </c>
      <c r="X2" s="5">
        <f ca="1">IF(P2="","",(SUMPRODUCT(N(WEEKDAY(ROW(INDIRECT(INT(D2)&amp;":"&amp;INT(P2))),2)&lt;6))-2)*(fin-debut)+(fin-MOD(D2,1))+(MOD(P2,1)-debut))</f>
        <v>13.865011574074742</v>
      </c>
    </row>
    <row r="3" spans="1:24" x14ac:dyDescent="0.35">
      <c r="A3" s="1" t="s">
        <v>36</v>
      </c>
      <c r="B3" s="1" t="s">
        <v>37</v>
      </c>
      <c r="C3" s="1" t="s">
        <v>26</v>
      </c>
      <c r="D3" s="2">
        <v>42647.503460648149</v>
      </c>
      <c r="E3" s="1" t="s">
        <v>38</v>
      </c>
      <c r="F3" s="1">
        <v>7494685</v>
      </c>
      <c r="G3" s="1" t="s">
        <v>39</v>
      </c>
      <c r="H3" s="1" t="s">
        <v>40</v>
      </c>
      <c r="I3" s="1" t="s">
        <v>30</v>
      </c>
      <c r="J3" s="1" t="s">
        <v>31</v>
      </c>
      <c r="K3" s="1" t="s">
        <v>32</v>
      </c>
      <c r="L3" s="1" t="s">
        <v>33</v>
      </c>
      <c r="M3" s="1"/>
      <c r="N3" s="1" t="s">
        <v>34</v>
      </c>
      <c r="O3" s="1" t="s">
        <v>35</v>
      </c>
      <c r="P3" s="2">
        <v>42692.563715277778</v>
      </c>
      <c r="Q3" s="2">
        <v>42692.563622685186</v>
      </c>
      <c r="R3" s="2">
        <v>42654.503460648149</v>
      </c>
      <c r="S3" s="3">
        <f t="shared" si="0"/>
        <v>40</v>
      </c>
      <c r="T3" s="4">
        <f t="shared" si="1"/>
        <v>10</v>
      </c>
      <c r="U3" s="3">
        <f t="shared" si="2"/>
        <v>46</v>
      </c>
      <c r="V3" s="4">
        <f t="shared" si="3"/>
        <v>11</v>
      </c>
      <c r="W3" s="4" t="str">
        <f t="shared" si="4"/>
        <v>OUT</v>
      </c>
      <c r="X3" s="5">
        <f ca="1">IF(P3="","",(SUMPRODUCT(N(WEEKDAY(ROW(INDIRECT(INT(D3)&amp;":"&amp;INT(P3))),2)&lt;6))-2)*(fin-debut)+(fin-MOD(D3,1))+(MOD(P3,1)-debut))</f>
        <v>13.810254629628616</v>
      </c>
    </row>
    <row r="4" spans="1:24" x14ac:dyDescent="0.35">
      <c r="A4" s="1" t="s">
        <v>36</v>
      </c>
      <c r="B4" s="1" t="s">
        <v>41</v>
      </c>
      <c r="C4" s="1" t="s">
        <v>42</v>
      </c>
      <c r="D4" s="2">
        <v>42649.540196759262</v>
      </c>
      <c r="E4" s="1" t="s">
        <v>43</v>
      </c>
      <c r="F4" s="1"/>
      <c r="G4" s="1" t="s">
        <v>44</v>
      </c>
      <c r="H4" s="1" t="s">
        <v>45</v>
      </c>
      <c r="I4" s="1" t="s">
        <v>30</v>
      </c>
      <c r="J4" s="1" t="s">
        <v>31</v>
      </c>
      <c r="K4" s="1" t="s">
        <v>32</v>
      </c>
      <c r="L4" s="1" t="s">
        <v>33</v>
      </c>
      <c r="M4" s="1"/>
      <c r="N4" s="1" t="s">
        <v>34</v>
      </c>
      <c r="O4" s="1" t="s">
        <v>35</v>
      </c>
      <c r="P4" s="1"/>
      <c r="Q4" s="1"/>
      <c r="R4" s="2">
        <v>42746.476863425924</v>
      </c>
      <c r="S4" s="3">
        <f t="shared" si="0"/>
        <v>40</v>
      </c>
      <c r="T4" s="4">
        <f t="shared" si="1"/>
        <v>10</v>
      </c>
      <c r="U4" s="3" t="b">
        <f t="shared" si="2"/>
        <v>0</v>
      </c>
      <c r="V4" s="4" t="b">
        <f t="shared" si="3"/>
        <v>0</v>
      </c>
      <c r="W4" s="4" t="b">
        <f t="shared" si="4"/>
        <v>0</v>
      </c>
      <c r="X4" s="5" t="str">
        <f ca="1">IF(P4="","",(SUMPRODUCT(N(WEEKDAY(ROW(INDIRECT(INT(D4)&amp;":"&amp;INT(P4))),2)&lt;6))-2)*(fin-debut)+(fin-MOD(D4,1))+(MOD(P4,1)-debut))</f>
        <v/>
      </c>
    </row>
    <row r="5" spans="1:24" x14ac:dyDescent="0.35">
      <c r="A5" s="1" t="s">
        <v>36</v>
      </c>
      <c r="B5" s="1" t="s">
        <v>46</v>
      </c>
      <c r="C5" s="1" t="s">
        <v>47</v>
      </c>
      <c r="D5" s="2">
        <v>42661.457141203704</v>
      </c>
      <c r="E5" s="1" t="s">
        <v>48</v>
      </c>
      <c r="F5" s="1">
        <v>7739059</v>
      </c>
      <c r="G5" s="1" t="s">
        <v>49</v>
      </c>
      <c r="H5" s="1" t="s">
        <v>50</v>
      </c>
      <c r="I5" s="1" t="s">
        <v>30</v>
      </c>
      <c r="J5" s="1" t="s">
        <v>31</v>
      </c>
      <c r="K5" s="1" t="s">
        <v>32</v>
      </c>
      <c r="L5" s="1" t="s">
        <v>33</v>
      </c>
      <c r="M5" s="1"/>
      <c r="N5" s="1" t="s">
        <v>34</v>
      </c>
      <c r="O5" s="1" t="s">
        <v>35</v>
      </c>
      <c r="P5" s="1"/>
      <c r="Q5" s="1"/>
      <c r="R5" s="2">
        <v>42668.457141203704</v>
      </c>
      <c r="S5" s="3">
        <f t="shared" si="0"/>
        <v>42</v>
      </c>
      <c r="T5" s="4">
        <f t="shared" si="1"/>
        <v>10</v>
      </c>
      <c r="U5" s="3" t="b">
        <f t="shared" si="2"/>
        <v>0</v>
      </c>
      <c r="V5" s="4" t="b">
        <f t="shared" si="3"/>
        <v>0</v>
      </c>
      <c r="W5" s="4" t="b">
        <f t="shared" si="4"/>
        <v>0</v>
      </c>
      <c r="X5" s="5" t="str">
        <f ca="1">IF(P5="","",(SUMPRODUCT(N(WEEKDAY(ROW(INDIRECT(INT(D5)&amp;":"&amp;INT(P5))),2)&lt;6))-2)*(fin-debut)+(fin-MOD(D5,1))+(MOD(P5,1)-debut))</f>
        <v/>
      </c>
    </row>
    <row r="6" spans="1:24" x14ac:dyDescent="0.35">
      <c r="A6" s="1" t="s">
        <v>36</v>
      </c>
      <c r="B6" s="1" t="s">
        <v>51</v>
      </c>
      <c r="C6" s="1" t="s">
        <v>47</v>
      </c>
      <c r="D6" s="2">
        <v>42667.366400462961</v>
      </c>
      <c r="E6" s="1" t="s">
        <v>52</v>
      </c>
      <c r="F6" s="1">
        <v>7950391</v>
      </c>
      <c r="G6" s="1" t="s">
        <v>53</v>
      </c>
      <c r="H6" s="1" t="s">
        <v>54</v>
      </c>
      <c r="I6" s="1" t="s">
        <v>30</v>
      </c>
      <c r="J6" s="1" t="s">
        <v>31</v>
      </c>
      <c r="K6" s="1" t="s">
        <v>32</v>
      </c>
      <c r="L6" s="1" t="s">
        <v>33</v>
      </c>
      <c r="M6" s="1"/>
      <c r="N6" s="1" t="s">
        <v>34</v>
      </c>
      <c r="O6" s="1" t="s">
        <v>35</v>
      </c>
      <c r="P6" s="1"/>
      <c r="Q6" s="1"/>
      <c r="R6" s="2">
        <v>42674.366400462961</v>
      </c>
      <c r="S6" s="3">
        <f t="shared" si="0"/>
        <v>43</v>
      </c>
      <c r="T6" s="4">
        <f t="shared" si="1"/>
        <v>10</v>
      </c>
      <c r="U6" s="3" t="b">
        <f t="shared" si="2"/>
        <v>0</v>
      </c>
      <c r="V6" s="4" t="b">
        <f t="shared" si="3"/>
        <v>0</v>
      </c>
      <c r="W6" s="4" t="b">
        <f t="shared" si="4"/>
        <v>0</v>
      </c>
      <c r="X6" s="5" t="str">
        <f ca="1">IF(P6="","",(SUMPRODUCT(N(WEEKDAY(ROW(INDIRECT(INT(D6)&amp;":"&amp;INT(P6))),2)&lt;6))-2)*(fin-debut)+(fin-MOD(D6,1))+(MOD(P6,1)-debut))</f>
        <v/>
      </c>
    </row>
    <row r="7" spans="1:24" x14ac:dyDescent="0.35">
      <c r="A7" s="1" t="s">
        <v>36</v>
      </c>
      <c r="B7" s="1" t="s">
        <v>55</v>
      </c>
      <c r="C7" s="1" t="s">
        <v>26</v>
      </c>
      <c r="D7" s="2">
        <v>42667.649791666663</v>
      </c>
      <c r="E7" s="1" t="s">
        <v>56</v>
      </c>
      <c r="F7" s="1"/>
      <c r="G7" s="1" t="s">
        <v>57</v>
      </c>
      <c r="H7" s="1" t="s">
        <v>58</v>
      </c>
      <c r="I7" s="1" t="s">
        <v>30</v>
      </c>
      <c r="J7" s="1" t="s">
        <v>59</v>
      </c>
      <c r="K7" s="1" t="s">
        <v>32</v>
      </c>
      <c r="L7" s="1" t="s">
        <v>33</v>
      </c>
      <c r="M7" s="1"/>
      <c r="N7" s="1" t="s">
        <v>60</v>
      </c>
      <c r="O7" s="1" t="s">
        <v>35</v>
      </c>
      <c r="P7" s="2">
        <v>42667.66033564815</v>
      </c>
      <c r="Q7" s="1"/>
      <c r="R7" s="1"/>
      <c r="S7" s="3">
        <f t="shared" si="0"/>
        <v>43</v>
      </c>
      <c r="T7" s="4">
        <f t="shared" si="1"/>
        <v>10</v>
      </c>
      <c r="U7" s="3">
        <f t="shared" si="2"/>
        <v>43</v>
      </c>
      <c r="V7" s="4">
        <f t="shared" si="3"/>
        <v>10</v>
      </c>
      <c r="W7" s="4" t="b">
        <f t="shared" si="4"/>
        <v>0</v>
      </c>
      <c r="X7" s="5">
        <f ca="1">IF(P7="","",(SUMPRODUCT(N(WEEKDAY(ROW(INDIRECT(INT(D7)&amp;":"&amp;INT(P7))),2)&lt;6))-2)*(fin-debut)+(fin-MOD(D7,1))+(MOD(P7,1)-debut))</f>
        <v>1.0543981486989651E-2</v>
      </c>
    </row>
    <row r="8" spans="1:24" x14ac:dyDescent="0.35">
      <c r="A8" s="1" t="s">
        <v>36</v>
      </c>
      <c r="B8" s="1" t="s">
        <v>61</v>
      </c>
      <c r="C8" s="1" t="s">
        <v>26</v>
      </c>
      <c r="D8" s="2">
        <v>42671.643564814818</v>
      </c>
      <c r="E8" s="1" t="s">
        <v>62</v>
      </c>
      <c r="F8" s="1"/>
      <c r="G8" s="1" t="s">
        <v>63</v>
      </c>
      <c r="H8" s="1" t="s">
        <v>64</v>
      </c>
      <c r="I8" s="1" t="s">
        <v>30</v>
      </c>
      <c r="J8" s="1" t="s">
        <v>31</v>
      </c>
      <c r="K8" s="1" t="s">
        <v>65</v>
      </c>
      <c r="L8" s="1" t="s">
        <v>33</v>
      </c>
      <c r="M8" s="1"/>
      <c r="N8" s="1" t="s">
        <v>60</v>
      </c>
      <c r="O8" s="1" t="s">
        <v>35</v>
      </c>
      <c r="P8" s="2">
        <v>42671.737071759257</v>
      </c>
      <c r="Q8" s="1"/>
      <c r="R8" s="1"/>
      <c r="S8" s="3">
        <f t="shared" si="0"/>
        <v>43</v>
      </c>
      <c r="T8" s="4">
        <f t="shared" si="1"/>
        <v>10</v>
      </c>
      <c r="U8" s="3">
        <f t="shared" si="2"/>
        <v>43</v>
      </c>
      <c r="V8" s="4">
        <f t="shared" si="3"/>
        <v>10</v>
      </c>
      <c r="W8" s="4" t="b">
        <f t="shared" si="4"/>
        <v>0</v>
      </c>
      <c r="X8" s="5">
        <f ca="1">IF(P8="","",(SUMPRODUCT(N(WEEKDAY(ROW(INDIRECT(INT(D8)&amp;":"&amp;INT(P8))),2)&lt;6))-2)*(fin-debut)+(fin-MOD(D8,1))+(MOD(P8,1)-debut))</f>
        <v>9.3506944438559003E-2</v>
      </c>
    </row>
    <row r="9" spans="1:24" x14ac:dyDescent="0.35">
      <c r="A9" s="1" t="s">
        <v>36</v>
      </c>
      <c r="B9" s="1" t="s">
        <v>66</v>
      </c>
      <c r="C9" s="1" t="s">
        <v>26</v>
      </c>
      <c r="D9" s="2">
        <v>42672.403564814813</v>
      </c>
      <c r="E9" s="1" t="s">
        <v>67</v>
      </c>
      <c r="F9" s="1">
        <v>8073718</v>
      </c>
      <c r="G9" s="1" t="s">
        <v>68</v>
      </c>
      <c r="H9" s="1" t="s">
        <v>69</v>
      </c>
      <c r="I9" s="1" t="s">
        <v>30</v>
      </c>
      <c r="J9" s="1" t="s">
        <v>31</v>
      </c>
      <c r="K9" s="1" t="s">
        <v>32</v>
      </c>
      <c r="L9" s="1" t="s">
        <v>33</v>
      </c>
      <c r="M9" s="1"/>
      <c r="N9" s="1" t="s">
        <v>34</v>
      </c>
      <c r="O9" s="1" t="s">
        <v>35</v>
      </c>
      <c r="P9" s="2">
        <v>42676.692708333336</v>
      </c>
      <c r="Q9" s="1"/>
      <c r="R9" s="1"/>
      <c r="S9" s="3">
        <f t="shared" si="0"/>
        <v>43</v>
      </c>
      <c r="T9" s="4">
        <f t="shared" si="1"/>
        <v>10</v>
      </c>
      <c r="U9" s="3">
        <f t="shared" si="2"/>
        <v>44</v>
      </c>
      <c r="V9" s="4">
        <f t="shared" ref="V9:V11" si="5">IF(P9&lt;&gt;"",MONTH(P9))</f>
        <v>11</v>
      </c>
      <c r="W9" s="4" t="b">
        <f t="shared" si="4"/>
        <v>0</v>
      </c>
      <c r="X9" s="5">
        <f ca="1">IF(P9="","",(SUMPRODUCT(N(WEEKDAY(ROW(INDIRECT(INT(D9)&amp;":"&amp;INT(P9))),2)&lt;6))-2)*(fin-debut)+(fin-MOD(D9,1))+(MOD(P9,1)-debut))</f>
        <v>1.1224768518562391</v>
      </c>
    </row>
    <row r="10" spans="1:24" x14ac:dyDescent="0.35">
      <c r="A10" s="1" t="s">
        <v>24</v>
      </c>
      <c r="B10" s="1" t="s">
        <v>70</v>
      </c>
      <c r="C10" s="1" t="s">
        <v>26</v>
      </c>
      <c r="D10" s="2">
        <v>42674.299641203703</v>
      </c>
      <c r="E10" s="1" t="s">
        <v>71</v>
      </c>
      <c r="F10" s="1">
        <v>8073684</v>
      </c>
      <c r="G10" s="1" t="s">
        <v>72</v>
      </c>
      <c r="H10" s="1" t="s">
        <v>73</v>
      </c>
      <c r="I10" s="1" t="s">
        <v>30</v>
      </c>
      <c r="J10" s="1" t="s">
        <v>31</v>
      </c>
      <c r="K10" s="1" t="s">
        <v>32</v>
      </c>
      <c r="L10" s="1"/>
      <c r="M10" s="1"/>
      <c r="N10" s="1" t="s">
        <v>34</v>
      </c>
      <c r="O10" s="1" t="s">
        <v>35</v>
      </c>
      <c r="P10" s="2">
        <v>42695.406817129631</v>
      </c>
      <c r="Q10" s="2">
        <v>42695.406724537039</v>
      </c>
      <c r="R10" s="2">
        <v>42681.75</v>
      </c>
      <c r="S10" s="3">
        <f t="shared" si="0"/>
        <v>44</v>
      </c>
      <c r="T10" s="4">
        <f t="shared" si="1"/>
        <v>10</v>
      </c>
      <c r="U10" s="3">
        <f t="shared" si="2"/>
        <v>47</v>
      </c>
      <c r="V10" s="4">
        <f t="shared" si="5"/>
        <v>11</v>
      </c>
      <c r="W10" s="4" t="str">
        <f t="shared" si="4"/>
        <v>OUT</v>
      </c>
      <c r="X10" s="5">
        <f ca="1">IF(P10="","",(SUMPRODUCT(N(WEEKDAY(ROW(INDIRECT(INT(D10)&amp;":"&amp;INT(P10))),2)&lt;6))-2)*(fin-debut)+(fin-MOD(D10,1))+(MOD(P10,1)-debut))</f>
        <v>6.3571759259284599</v>
      </c>
    </row>
    <row r="11" spans="1:24" x14ac:dyDescent="0.35">
      <c r="A11" s="1" t="s">
        <v>24</v>
      </c>
      <c r="B11" s="1" t="s">
        <v>74</v>
      </c>
      <c r="C11" s="1" t="s">
        <v>26</v>
      </c>
      <c r="D11" s="2">
        <v>42674.301134259258</v>
      </c>
      <c r="E11" s="1" t="s">
        <v>75</v>
      </c>
      <c r="F11" s="1">
        <v>8074036</v>
      </c>
      <c r="G11" s="1" t="s">
        <v>76</v>
      </c>
      <c r="H11" s="1" t="s">
        <v>77</v>
      </c>
      <c r="I11" s="1" t="s">
        <v>30</v>
      </c>
      <c r="J11" s="1" t="s">
        <v>31</v>
      </c>
      <c r="K11" s="1" t="s">
        <v>32</v>
      </c>
      <c r="L11" s="1"/>
      <c r="M11" s="1"/>
      <c r="N11" s="1" t="s">
        <v>34</v>
      </c>
      <c r="O11" s="1" t="s">
        <v>35</v>
      </c>
      <c r="P11" s="2">
        <v>42696.415046296293</v>
      </c>
      <c r="Q11" s="2">
        <v>42696.414872685185</v>
      </c>
      <c r="R11" s="2">
        <v>42677.75</v>
      </c>
      <c r="S11" s="3">
        <f t="shared" si="0"/>
        <v>44</v>
      </c>
      <c r="T11" s="4">
        <f t="shared" si="1"/>
        <v>10</v>
      </c>
      <c r="U11" s="3">
        <f t="shared" si="2"/>
        <v>47</v>
      </c>
      <c r="V11" s="4">
        <f t="shared" si="5"/>
        <v>11</v>
      </c>
      <c r="W11" s="4" t="str">
        <f t="shared" si="4"/>
        <v>OUT</v>
      </c>
      <c r="X11" s="5">
        <f ca="1">IF(P11="","",(SUMPRODUCT(N(WEEKDAY(ROW(INDIRECT(INT(D11)&amp;":"&amp;INT(P11))),2)&lt;6))-2)*(fin-debut)+(fin-MOD(D11,1))+(MOD(P11,1)-debut))</f>
        <v>6.7805787037020009</v>
      </c>
    </row>
    <row r="12" spans="1:24" x14ac:dyDescent="0.35">
      <c r="A12" s="1" t="s">
        <v>36</v>
      </c>
      <c r="B12" s="1" t="s">
        <v>78</v>
      </c>
      <c r="C12" s="1" t="s">
        <v>26</v>
      </c>
      <c r="D12" s="2">
        <v>42674.502303240741</v>
      </c>
      <c r="E12" s="1" t="s">
        <v>79</v>
      </c>
      <c r="F12" s="1">
        <v>8114199</v>
      </c>
      <c r="G12" s="1" t="s">
        <v>80</v>
      </c>
      <c r="H12" s="1" t="s">
        <v>81</v>
      </c>
      <c r="I12" s="1" t="s">
        <v>30</v>
      </c>
      <c r="J12" s="1" t="s">
        <v>31</v>
      </c>
      <c r="K12" s="1" t="s">
        <v>32</v>
      </c>
      <c r="L12" s="1" t="s">
        <v>33</v>
      </c>
      <c r="M12" s="1"/>
      <c r="N12" s="1" t="s">
        <v>34</v>
      </c>
      <c r="O12" s="1" t="s">
        <v>35</v>
      </c>
      <c r="P12" s="2">
        <v>42692.659097222226</v>
      </c>
      <c r="Q12" s="2">
        <v>42674.658900462964</v>
      </c>
      <c r="R12" s="2">
        <v>42678.502303240741</v>
      </c>
      <c r="S12" s="3">
        <f t="shared" si="0"/>
        <v>44</v>
      </c>
      <c r="T12" s="4">
        <f t="shared" si="1"/>
        <v>10</v>
      </c>
      <c r="U12" s="3">
        <f t="shared" si="2"/>
        <v>46</v>
      </c>
      <c r="V12" s="4">
        <f>IF(P12&lt;&gt;"",MONTH(P12))</f>
        <v>11</v>
      </c>
      <c r="W12" s="4" t="str">
        <f t="shared" si="4"/>
        <v>IN</v>
      </c>
      <c r="X12" s="5">
        <f ca="1">IF(P12="","",(SUMPRODUCT(N(WEEKDAY(ROW(INDIRECT(INT(D12)&amp;":"&amp;INT(P12))),2)&lt;6))-2)*(fin-debut)+(fin-MOD(D12,1))+(MOD(P12,1)-debut))</f>
        <v>5.9901273148182863</v>
      </c>
    </row>
    <row r="13" spans="1:24" x14ac:dyDescent="0.35">
      <c r="A13" s="1" t="s">
        <v>24</v>
      </c>
      <c r="B13" s="1" t="s">
        <v>82</v>
      </c>
      <c r="C13" s="1" t="s">
        <v>26</v>
      </c>
      <c r="D13" s="2">
        <v>42674.613182870373</v>
      </c>
      <c r="E13" s="1" t="s">
        <v>83</v>
      </c>
      <c r="F13" s="1">
        <v>8058463</v>
      </c>
      <c r="G13" s="1" t="s">
        <v>84</v>
      </c>
      <c r="H13" s="1" t="s">
        <v>85</v>
      </c>
      <c r="I13" s="1" t="s">
        <v>30</v>
      </c>
      <c r="J13" s="1" t="s">
        <v>31</v>
      </c>
      <c r="K13" s="1" t="s">
        <v>32</v>
      </c>
      <c r="L13" s="1" t="s">
        <v>33</v>
      </c>
      <c r="M13" s="1"/>
      <c r="N13" s="1" t="s">
        <v>34</v>
      </c>
      <c r="O13" s="1" t="s">
        <v>35</v>
      </c>
      <c r="P13" s="2">
        <v>42681.693425925929</v>
      </c>
      <c r="Q13" s="2">
        <v>42678.692418981482</v>
      </c>
      <c r="R13" s="2">
        <v>42674.946516203701</v>
      </c>
      <c r="S13" s="3">
        <f t="shared" si="0"/>
        <v>44</v>
      </c>
      <c r="T13" s="4">
        <f t="shared" si="1"/>
        <v>10</v>
      </c>
      <c r="U13" s="3">
        <f t="shared" si="2"/>
        <v>45</v>
      </c>
      <c r="V13" s="4">
        <f>IF(P13&lt;&gt;"",MONTH(P13))</f>
        <v>11</v>
      </c>
      <c r="W13" s="4" t="str">
        <f t="shared" si="4"/>
        <v>OUT</v>
      </c>
      <c r="X13" s="5">
        <f ca="1">IF(P13="","",(SUMPRODUCT(N(WEEKDAY(ROW(INDIRECT(INT(D13)&amp;":"&amp;INT(P13))),2)&lt;6))-2)*(fin-debut)+(fin-MOD(D13,1))+(MOD(P13,1)-debut))</f>
        <v>2.1635763888892448</v>
      </c>
    </row>
    <row r="14" spans="1:24" x14ac:dyDescent="0.35">
      <c r="A14" s="1" t="s">
        <v>24</v>
      </c>
      <c r="B14" s="1" t="s">
        <v>86</v>
      </c>
      <c r="C14" s="1" t="s">
        <v>26</v>
      </c>
      <c r="D14" s="2">
        <v>42675.508275462962</v>
      </c>
      <c r="E14" s="1" t="s">
        <v>87</v>
      </c>
      <c r="F14" s="1">
        <v>8137139</v>
      </c>
      <c r="G14" s="1" t="s">
        <v>88</v>
      </c>
      <c r="H14" s="1" t="s">
        <v>89</v>
      </c>
      <c r="I14" s="1" t="s">
        <v>30</v>
      </c>
      <c r="J14" s="1" t="s">
        <v>31</v>
      </c>
      <c r="K14" s="1" t="s">
        <v>32</v>
      </c>
      <c r="L14" s="1"/>
      <c r="M14" s="1"/>
      <c r="N14" s="1" t="s">
        <v>34</v>
      </c>
      <c r="O14" s="1" t="s">
        <v>35</v>
      </c>
      <c r="P14" s="2">
        <v>42692.717418981483</v>
      </c>
      <c r="Q14" s="2">
        <v>42692.708333333336</v>
      </c>
      <c r="R14" s="2">
        <v>42678.5</v>
      </c>
      <c r="S14" s="3">
        <f t="shared" si="0"/>
        <v>44</v>
      </c>
      <c r="T14" s="4">
        <f t="shared" si="1"/>
        <v>11</v>
      </c>
      <c r="U14" s="3">
        <f t="shared" si="2"/>
        <v>46</v>
      </c>
      <c r="V14" s="4">
        <f>IF(P14&lt;&gt;"",MONTH(P14))</f>
        <v>11</v>
      </c>
      <c r="W14" s="4" t="str">
        <f t="shared" si="4"/>
        <v>OUT</v>
      </c>
      <c r="X14" s="5">
        <f ca="1">IF(P14="","",(SUMPRODUCT(N(WEEKDAY(ROW(INDIRECT(INT(D14)&amp;":"&amp;INT(P14))),2)&lt;6))-2)*(fin-debut)+(fin-MOD(D14,1))+(MOD(P14,1)-debut))</f>
        <v>5.6258101851878264</v>
      </c>
    </row>
    <row r="15" spans="1:24" x14ac:dyDescent="0.35">
      <c r="A15" s="1" t="s">
        <v>24</v>
      </c>
      <c r="B15" s="1" t="s">
        <v>90</v>
      </c>
      <c r="C15" s="1" t="s">
        <v>26</v>
      </c>
      <c r="D15" s="2">
        <v>42676.713796296295</v>
      </c>
      <c r="E15" s="1" t="s">
        <v>91</v>
      </c>
      <c r="F15" s="1">
        <v>8080857</v>
      </c>
      <c r="G15" s="1" t="s">
        <v>92</v>
      </c>
      <c r="H15" s="1" t="s">
        <v>93</v>
      </c>
      <c r="I15" s="1" t="s">
        <v>30</v>
      </c>
      <c r="J15" s="1" t="s">
        <v>31</v>
      </c>
      <c r="K15" s="1" t="s">
        <v>32</v>
      </c>
      <c r="L15" s="1" t="s">
        <v>33</v>
      </c>
      <c r="M15" s="1"/>
      <c r="N15" s="1" t="s">
        <v>34</v>
      </c>
      <c r="O15" s="1" t="s">
        <v>35</v>
      </c>
      <c r="P15" s="2">
        <v>42681.739710648151</v>
      </c>
      <c r="Q15" s="1"/>
      <c r="R15" s="1"/>
      <c r="S15" s="3">
        <f t="shared" si="0"/>
        <v>44</v>
      </c>
      <c r="T15" s="4">
        <f t="shared" si="1"/>
        <v>11</v>
      </c>
      <c r="U15" s="3">
        <f t="shared" si="2"/>
        <v>45</v>
      </c>
      <c r="V15" s="4">
        <f>IF(P15&lt;&gt;"",MONTH(P15))</f>
        <v>11</v>
      </c>
      <c r="W15" s="4" t="b">
        <f t="shared" si="4"/>
        <v>0</v>
      </c>
      <c r="X15" s="5">
        <f ca="1">IF(P15="","",(SUMPRODUCT(N(WEEKDAY(ROW(INDIRECT(INT(D15)&amp;":"&amp;INT(P15))),2)&lt;6))-2)*(fin-debut)+(fin-MOD(D15,1))+(MOD(P15,1)-debut))</f>
        <v>1.275914351856045</v>
      </c>
    </row>
    <row r="16" spans="1:24" x14ac:dyDescent="0.35">
      <c r="A16" s="1" t="s">
        <v>36</v>
      </c>
      <c r="B16" s="1" t="s">
        <v>61</v>
      </c>
      <c r="C16" s="1" t="s">
        <v>26</v>
      </c>
      <c r="D16" s="2">
        <v>42678.36546296296</v>
      </c>
      <c r="E16" s="1" t="s">
        <v>94</v>
      </c>
      <c r="F16" s="1"/>
      <c r="G16" s="1" t="s">
        <v>95</v>
      </c>
      <c r="H16" s="1" t="s">
        <v>96</v>
      </c>
      <c r="I16" s="1" t="s">
        <v>30</v>
      </c>
      <c r="J16" s="1" t="s">
        <v>31</v>
      </c>
      <c r="K16" s="1" t="s">
        <v>65</v>
      </c>
      <c r="L16" s="1" t="s">
        <v>33</v>
      </c>
      <c r="M16" s="1"/>
      <c r="N16" s="1" t="s">
        <v>60</v>
      </c>
      <c r="O16" s="1" t="s">
        <v>35</v>
      </c>
      <c r="P16" s="2">
        <v>42678.380324074074</v>
      </c>
      <c r="Q16" s="1"/>
      <c r="R16" s="1"/>
      <c r="S16" s="3">
        <f t="shared" si="0"/>
        <v>44</v>
      </c>
      <c r="T16" s="4">
        <f t="shared" si="1"/>
        <v>11</v>
      </c>
      <c r="U16" s="3">
        <f t="shared" si="2"/>
        <v>44</v>
      </c>
      <c r="V16" s="4">
        <f>IF(P16&lt;&gt;"",MONTH(P16))</f>
        <v>11</v>
      </c>
      <c r="W16" s="4" t="b">
        <f t="shared" si="4"/>
        <v>0</v>
      </c>
      <c r="X16" s="5">
        <f ca="1">IF(P16="","",(SUMPRODUCT(N(WEEKDAY(ROW(INDIRECT(INT(D16)&amp;":"&amp;INT(P16))),2)&lt;6))-2)*(fin-debut)+(fin-MOD(D16,1))+(MOD(P16,1)-debut))</f>
        <v>1.4861111114441883E-2</v>
      </c>
    </row>
    <row r="17" spans="1:24" x14ac:dyDescent="0.35">
      <c r="A17" s="1" t="s">
        <v>24</v>
      </c>
      <c r="B17" s="1" t="s">
        <v>97</v>
      </c>
      <c r="C17" s="1" t="s">
        <v>26</v>
      </c>
      <c r="D17" s="2">
        <v>42678.492986111109</v>
      </c>
      <c r="E17" s="1" t="s">
        <v>98</v>
      </c>
      <c r="F17" s="1">
        <v>8212459</v>
      </c>
      <c r="G17" s="1" t="s">
        <v>99</v>
      </c>
      <c r="H17" s="1" t="s">
        <v>100</v>
      </c>
      <c r="I17" s="1" t="s">
        <v>30</v>
      </c>
      <c r="J17" s="1" t="s">
        <v>101</v>
      </c>
      <c r="K17" s="1" t="s">
        <v>32</v>
      </c>
      <c r="L17" s="1" t="s">
        <v>33</v>
      </c>
      <c r="M17" s="1"/>
      <c r="N17" s="1" t="s">
        <v>34</v>
      </c>
      <c r="O17" s="1" t="s">
        <v>35</v>
      </c>
      <c r="P17" s="2">
        <v>42684.434884259259</v>
      </c>
      <c r="Q17" s="2">
        <v>42684.434814814813</v>
      </c>
      <c r="R17" s="2">
        <v>42682.65965277778</v>
      </c>
      <c r="S17" s="3">
        <f t="shared" si="0"/>
        <v>44</v>
      </c>
      <c r="T17" s="4">
        <f t="shared" si="1"/>
        <v>11</v>
      </c>
      <c r="U17" s="3">
        <f t="shared" si="2"/>
        <v>45</v>
      </c>
      <c r="V17" s="4">
        <f t="shared" ref="V17:V19" si="6">IF(P17&lt;&gt;"",MONTH(P17))</f>
        <v>11</v>
      </c>
      <c r="W17" s="4" t="str">
        <f t="shared" si="4"/>
        <v>OUT</v>
      </c>
      <c r="X17" s="5">
        <f ca="1">IF(P17="","",(SUMPRODUCT(N(WEEKDAY(ROW(INDIRECT(INT(D17)&amp;":"&amp;INT(P17))),2)&lt;6))-2)*(fin-debut)+(fin-MOD(D17,1))+(MOD(P17,1)-debut))</f>
        <v>1.6085648148170246</v>
      </c>
    </row>
    <row r="18" spans="1:24" x14ac:dyDescent="0.35">
      <c r="A18" s="1" t="s">
        <v>24</v>
      </c>
      <c r="B18" s="1" t="s">
        <v>102</v>
      </c>
      <c r="C18" s="1" t="s">
        <v>26</v>
      </c>
      <c r="D18" s="2">
        <v>42678.518460648149</v>
      </c>
      <c r="E18" s="1" t="s">
        <v>103</v>
      </c>
      <c r="F18" s="1">
        <v>8194207</v>
      </c>
      <c r="G18" s="1" t="s">
        <v>104</v>
      </c>
      <c r="H18" s="1" t="s">
        <v>105</v>
      </c>
      <c r="I18" s="1" t="s">
        <v>30</v>
      </c>
      <c r="J18" s="1" t="s">
        <v>31</v>
      </c>
      <c r="K18" s="1" t="s">
        <v>32</v>
      </c>
      <c r="L18" s="1"/>
      <c r="M18" s="1"/>
      <c r="N18" s="1" t="s">
        <v>34</v>
      </c>
      <c r="O18" s="1" t="s">
        <v>35</v>
      </c>
      <c r="P18" s="2">
        <v>42683.595034722224</v>
      </c>
      <c r="Q18" s="2">
        <v>42683.569444444445</v>
      </c>
      <c r="R18" s="2">
        <v>42678.851793981485</v>
      </c>
      <c r="S18" s="3">
        <f t="shared" si="0"/>
        <v>44</v>
      </c>
      <c r="T18" s="4">
        <f t="shared" si="1"/>
        <v>11</v>
      </c>
      <c r="U18" s="3">
        <f t="shared" si="2"/>
        <v>45</v>
      </c>
      <c r="V18" s="4">
        <f t="shared" si="6"/>
        <v>11</v>
      </c>
      <c r="W18" s="4" t="str">
        <f t="shared" si="4"/>
        <v>OUT</v>
      </c>
      <c r="X18" s="5">
        <f ca="1">IF(P18="","",(SUMPRODUCT(N(WEEKDAY(ROW(INDIRECT(INT(D18)&amp;":"&amp;INT(P18))),2)&lt;6))-2)*(fin-debut)+(fin-MOD(D18,1))+(MOD(P18,1)-debut))</f>
        <v>1.3265740740753247</v>
      </c>
    </row>
    <row r="19" spans="1:24" x14ac:dyDescent="0.35">
      <c r="A19" s="1" t="s">
        <v>36</v>
      </c>
      <c r="B19" s="1" t="s">
        <v>106</v>
      </c>
      <c r="C19" s="1" t="s">
        <v>26</v>
      </c>
      <c r="D19" s="2">
        <v>42678.564699074072</v>
      </c>
      <c r="E19" s="1" t="s">
        <v>107</v>
      </c>
      <c r="F19" s="1"/>
      <c r="G19" s="1" t="s">
        <v>108</v>
      </c>
      <c r="H19" s="1" t="s">
        <v>109</v>
      </c>
      <c r="I19" s="1" t="s">
        <v>30</v>
      </c>
      <c r="J19" s="1"/>
      <c r="K19" s="1" t="s">
        <v>110</v>
      </c>
      <c r="L19" s="1" t="s">
        <v>33</v>
      </c>
      <c r="M19" s="1"/>
      <c r="N19" s="1" t="s">
        <v>111</v>
      </c>
      <c r="O19" s="1" t="s">
        <v>35</v>
      </c>
      <c r="P19" s="2">
        <v>42681.447962962964</v>
      </c>
      <c r="Q19" s="2">
        <v>42681.447916666664</v>
      </c>
      <c r="R19" s="2">
        <v>42681.481261574074</v>
      </c>
      <c r="S19" s="3">
        <f t="shared" si="0"/>
        <v>44</v>
      </c>
      <c r="T19" s="4">
        <f t="shared" si="1"/>
        <v>11</v>
      </c>
      <c r="U19" s="3">
        <f t="shared" si="2"/>
        <v>45</v>
      </c>
      <c r="V19" s="4">
        <f t="shared" si="6"/>
        <v>11</v>
      </c>
      <c r="W19" s="4" t="str">
        <f t="shared" si="4"/>
        <v>IN</v>
      </c>
      <c r="X19" s="5">
        <f ca="1">IF(P19="","",(SUMPRODUCT(N(WEEKDAY(ROW(INDIRECT(INT(D19)&amp;":"&amp;INT(P19))),2)&lt;6))-2)*(fin-debut)+(fin-MOD(D19,1))+(MOD(P19,1)-debut))</f>
        <v>0.29993055555920972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activeCell="B2" sqref="B2"/>
    </sheetView>
  </sheetViews>
  <sheetFormatPr baseColWidth="10" defaultRowHeight="14.5" x14ac:dyDescent="0.35"/>
  <sheetData>
    <row r="1" spans="1:2" x14ac:dyDescent="0.35">
      <c r="A1" t="s">
        <v>112</v>
      </c>
      <c r="B1" s="6">
        <v>0.33333333333333331</v>
      </c>
    </row>
    <row r="2" spans="1:2" x14ac:dyDescent="0.35">
      <c r="A2" t="s">
        <v>113</v>
      </c>
      <c r="B2" s="6">
        <v>0.75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param</vt:lpstr>
      <vt:lpstr>debut</vt:lpstr>
      <vt:lpstr>fin</vt:lpstr>
    </vt:vector>
  </TitlesOfParts>
  <Company>SPIE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ESCUDERO Alexia</dc:creator>
  <cp:lastModifiedBy>Michel</cp:lastModifiedBy>
  <dcterms:created xsi:type="dcterms:W3CDTF">2016-11-30T09:34:30Z</dcterms:created>
  <dcterms:modified xsi:type="dcterms:W3CDTF">2016-11-30T10:37:13Z</dcterms:modified>
</cp:coreProperties>
</file>