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422" firstSheet="1" activeTab="1"/>
  </bookViews>
  <sheets>
    <sheet name="SUIVI DES AFFAIRES" sheetId="14" r:id="rId1"/>
    <sheet name="TCD" sheetId="16" r:id="rId2"/>
    <sheet name="RECAPITULATIF (PORTEFEUILLE)" sheetId="15" r:id="rId3"/>
  </sheets>
  <definedNames>
    <definedName name="_xlnm._FilterDatabase" localSheetId="2" hidden="1">'RECAPITULATIF (PORTEFEUILLE)'!$A$1:$AS$1</definedName>
    <definedName name="_xlnm._FilterDatabase" localSheetId="0" hidden="1">'SUIVI DES AFFAIRES'!$A$1:$N$156</definedName>
    <definedName name="Segment_Années">#N/A</definedName>
    <definedName name="Segment_DATE_OFFRE">#N/A</definedName>
  </definedNames>
  <calcPr calcId="152511"/>
  <pivotCaches>
    <pivotCache cacheId="5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S9" i="15" l="1"/>
  <c r="AS8" i="15"/>
  <c r="AS7" i="15"/>
  <c r="AS6" i="15"/>
  <c r="AS5" i="15"/>
  <c r="AS4" i="15"/>
  <c r="AS3" i="15"/>
  <c r="AS10" i="15" s="1"/>
  <c r="AQ9" i="15"/>
  <c r="AQ8" i="15"/>
  <c r="AQ7" i="15"/>
  <c r="AQ6" i="15"/>
  <c r="AQ5" i="15"/>
  <c r="AQ4" i="15"/>
  <c r="AQ3" i="15"/>
  <c r="AQ10" i="15" s="1"/>
  <c r="AO9" i="15"/>
  <c r="AO8" i="15"/>
  <c r="AO7" i="15"/>
  <c r="AO6" i="15"/>
  <c r="AO5" i="15"/>
  <c r="AO4" i="15"/>
  <c r="AO3" i="15"/>
  <c r="AO10" i="15" s="1"/>
  <c r="AM9" i="15"/>
  <c r="AM8" i="15"/>
  <c r="AM7" i="15"/>
  <c r="AM6" i="15"/>
  <c r="AM5" i="15"/>
  <c r="AM4" i="15"/>
  <c r="AM3" i="15"/>
  <c r="AM10" i="15" s="1"/>
  <c r="AK9" i="15"/>
  <c r="AK8" i="15"/>
  <c r="AK7" i="15"/>
  <c r="AK6" i="15"/>
  <c r="AK5" i="15"/>
  <c r="AK4" i="15"/>
  <c r="AK3" i="15"/>
  <c r="AK10" i="15" s="1"/>
  <c r="AI9" i="15"/>
  <c r="AI8" i="15"/>
  <c r="AI7" i="15"/>
  <c r="AI6" i="15"/>
  <c r="AI5" i="15"/>
  <c r="AI4" i="15"/>
  <c r="AI3" i="15"/>
  <c r="AI10" i="15" s="1"/>
  <c r="AG9" i="15"/>
  <c r="AG8" i="15"/>
  <c r="AG7" i="15"/>
  <c r="AG6" i="15"/>
  <c r="AG5" i="15"/>
  <c r="AG4" i="15"/>
  <c r="AG3" i="15"/>
  <c r="AG10" i="15" s="1"/>
  <c r="AE9" i="15"/>
  <c r="AE8" i="15"/>
  <c r="AE7" i="15"/>
  <c r="AE6" i="15"/>
  <c r="AE5" i="15"/>
  <c r="AE4" i="15"/>
  <c r="AE3" i="15"/>
  <c r="AE10" i="15" s="1"/>
  <c r="AC9" i="15"/>
  <c r="AC8" i="15"/>
  <c r="AC7" i="15"/>
  <c r="AC6" i="15"/>
  <c r="AC5" i="15"/>
  <c r="AC4" i="15"/>
  <c r="AC3" i="15"/>
  <c r="AC10" i="15" s="1"/>
  <c r="AA9" i="15"/>
  <c r="AA8" i="15"/>
  <c r="AA7" i="15"/>
  <c r="AA6" i="15"/>
  <c r="AA5" i="15"/>
  <c r="AA4" i="15"/>
  <c r="AA3" i="15"/>
  <c r="AA10" i="15" s="1"/>
  <c r="Y9" i="15"/>
  <c r="Y8" i="15"/>
  <c r="Y7" i="15"/>
  <c r="Y6" i="15"/>
  <c r="Y5" i="15"/>
  <c r="Y4" i="15"/>
  <c r="Y3" i="15"/>
  <c r="Y10" i="15" s="1"/>
  <c r="W9" i="15"/>
  <c r="W8" i="15"/>
  <c r="W7" i="15"/>
  <c r="W6" i="15"/>
  <c r="W5" i="15"/>
  <c r="W4" i="15"/>
  <c r="W3" i="15"/>
  <c r="W10" i="15" s="1"/>
  <c r="U9" i="15"/>
  <c r="U8" i="15"/>
  <c r="U7" i="15"/>
  <c r="U6" i="15"/>
  <c r="U5" i="15"/>
  <c r="U4" i="15"/>
  <c r="U3" i="15"/>
  <c r="U10" i="15" s="1"/>
  <c r="S9" i="15"/>
  <c r="S8" i="15"/>
  <c r="S7" i="15"/>
  <c r="S6" i="15"/>
  <c r="S5" i="15"/>
  <c r="S4" i="15"/>
  <c r="S3" i="15"/>
  <c r="S10" i="15" s="1"/>
  <c r="Q9" i="15"/>
  <c r="Q8" i="15"/>
  <c r="Q7" i="15"/>
  <c r="Q6" i="15"/>
  <c r="Q5" i="15"/>
  <c r="Q4" i="15"/>
  <c r="Q3" i="15"/>
  <c r="Q10" i="15" s="1"/>
  <c r="O9" i="15"/>
  <c r="O8" i="15"/>
  <c r="O7" i="15"/>
  <c r="O6" i="15"/>
  <c r="O5" i="15"/>
  <c r="O4" i="15"/>
  <c r="O3" i="15"/>
  <c r="O10" i="15" s="1"/>
  <c r="M9" i="15"/>
  <c r="M8" i="15"/>
  <c r="M7" i="15"/>
  <c r="M6" i="15"/>
  <c r="M5" i="15"/>
  <c r="M4" i="15"/>
  <c r="M3" i="15"/>
  <c r="M10" i="15" s="1"/>
  <c r="K9" i="15"/>
  <c r="K8" i="15"/>
  <c r="K7" i="15"/>
  <c r="K6" i="15"/>
  <c r="K5" i="15"/>
  <c r="K4" i="15"/>
  <c r="K3" i="15"/>
  <c r="K10" i="15" s="1"/>
  <c r="C10" i="15"/>
  <c r="E10" i="15"/>
  <c r="G10" i="15"/>
  <c r="I10" i="15"/>
  <c r="I9" i="15"/>
  <c r="I8" i="15"/>
  <c r="I7" i="15"/>
  <c r="I6" i="15"/>
  <c r="I5" i="15"/>
  <c r="I4" i="15"/>
  <c r="I3" i="15"/>
  <c r="G9" i="15"/>
  <c r="G8" i="15"/>
  <c r="G7" i="15"/>
  <c r="G6" i="15"/>
  <c r="G5" i="15"/>
  <c r="G4" i="15"/>
  <c r="G3" i="15"/>
  <c r="E9" i="15"/>
  <c r="E8" i="15"/>
  <c r="E7" i="15"/>
  <c r="E6" i="15"/>
  <c r="E5" i="15"/>
  <c r="E4" i="15"/>
  <c r="E3" i="15"/>
  <c r="C5" i="15"/>
  <c r="C4" i="15"/>
  <c r="C3" i="15"/>
  <c r="C9" i="15"/>
  <c r="C8" i="15"/>
  <c r="C7" i="15"/>
  <c r="C6" i="15"/>
  <c r="AR9" i="15"/>
  <c r="AR8" i="15"/>
  <c r="AR7" i="15"/>
  <c r="AR6" i="15"/>
  <c r="AR10" i="15" s="1"/>
  <c r="AP9" i="15"/>
  <c r="AP8" i="15"/>
  <c r="AP7" i="15"/>
  <c r="AP6" i="15"/>
  <c r="AP10" i="15" s="1"/>
  <c r="AN9" i="15"/>
  <c r="AN8" i="15"/>
  <c r="AN7" i="15"/>
  <c r="AN6" i="15"/>
  <c r="AN10" i="15" s="1"/>
  <c r="AL9" i="15"/>
  <c r="AL8" i="15"/>
  <c r="AL7" i="15"/>
  <c r="AL6" i="15"/>
  <c r="AL10" i="15" s="1"/>
  <c r="AJ9" i="15"/>
  <c r="AJ8" i="15"/>
  <c r="AJ7" i="15"/>
  <c r="AJ6" i="15"/>
  <c r="AJ10" i="15" s="1"/>
  <c r="AH9" i="15"/>
  <c r="AH8" i="15"/>
  <c r="AH7" i="15"/>
  <c r="AH6" i="15"/>
  <c r="AH10" i="15" s="1"/>
  <c r="AF9" i="15"/>
  <c r="AF8" i="15"/>
  <c r="AF7" i="15"/>
  <c r="AF6" i="15"/>
  <c r="AF10" i="15" s="1"/>
  <c r="AD9" i="15"/>
  <c r="AD8" i="15"/>
  <c r="AD7" i="15"/>
  <c r="AD6" i="15"/>
  <c r="AD10" i="15" s="1"/>
  <c r="AB9" i="15"/>
  <c r="AB8" i="15"/>
  <c r="AB7" i="15"/>
  <c r="AB6" i="15"/>
  <c r="AB10" i="15" s="1"/>
  <c r="Z9" i="15"/>
  <c r="Z8" i="15"/>
  <c r="Z7" i="15"/>
  <c r="Z6" i="15"/>
  <c r="Z10" i="15" s="1"/>
  <c r="X9" i="15"/>
  <c r="X8" i="15"/>
  <c r="X7" i="15"/>
  <c r="X6" i="15"/>
  <c r="X10" i="15" s="1"/>
  <c r="V9" i="15"/>
  <c r="V8" i="15"/>
  <c r="V7" i="15"/>
  <c r="V6" i="15"/>
  <c r="V10" i="15" s="1"/>
  <c r="T9" i="15"/>
  <c r="T8" i="15"/>
  <c r="T7" i="15"/>
  <c r="T6" i="15"/>
  <c r="T10" i="15" s="1"/>
  <c r="R9" i="15"/>
  <c r="R8" i="15"/>
  <c r="R7" i="15"/>
  <c r="R6" i="15"/>
  <c r="R10" i="15" s="1"/>
  <c r="P9" i="15"/>
  <c r="P8" i="15"/>
  <c r="P7" i="15"/>
  <c r="P6" i="15"/>
  <c r="P10" i="15" s="1"/>
  <c r="N9" i="15"/>
  <c r="N8" i="15"/>
  <c r="N7" i="15"/>
  <c r="N6" i="15"/>
  <c r="N10" i="15" s="1"/>
  <c r="L9" i="15"/>
  <c r="L8" i="15"/>
  <c r="L7" i="15"/>
  <c r="L6" i="15"/>
  <c r="L10" i="15" s="1"/>
  <c r="J9" i="15"/>
  <c r="J8" i="15"/>
  <c r="J7" i="15"/>
  <c r="J6" i="15"/>
  <c r="J10" i="15" s="1"/>
  <c r="H9" i="15"/>
  <c r="H8" i="15"/>
  <c r="H7" i="15"/>
  <c r="H6" i="15"/>
  <c r="H10" i="15" s="1"/>
  <c r="F9" i="15"/>
  <c r="F8" i="15"/>
  <c r="F7" i="15"/>
  <c r="F6" i="15"/>
  <c r="F10" i="15" s="1"/>
  <c r="D7" i="15"/>
  <c r="D8" i="15"/>
  <c r="D9" i="15"/>
  <c r="D6" i="15"/>
  <c r="D10" i="15" s="1"/>
  <c r="B10" i="15"/>
  <c r="B7" i="15"/>
  <c r="B8" i="15"/>
  <c r="B9" i="15"/>
  <c r="B6" i="15"/>
  <c r="D158" i="14" l="1"/>
  <c r="C158" i="14"/>
  <c r="B13" i="15" l="1"/>
  <c r="B12" i="15"/>
</calcChain>
</file>

<file path=xl/sharedStrings.xml><?xml version="1.0" encoding="utf-8"?>
<sst xmlns="http://schemas.openxmlformats.org/spreadsheetml/2006/main" count="620" uniqueCount="218">
  <si>
    <t xml:space="preserve">SOCIETE </t>
  </si>
  <si>
    <t>OFFRE REF.</t>
  </si>
  <si>
    <t>REF CLIENT</t>
  </si>
  <si>
    <t>% DE CHANCE DE SORTIE</t>
  </si>
  <si>
    <r>
      <t>MONTANT ESTIM</t>
    </r>
    <r>
      <rPr>
        <b/>
        <sz val="11"/>
        <color theme="1"/>
        <rFont val="Calibri"/>
        <family val="2"/>
      </rPr>
      <t>É</t>
    </r>
  </si>
  <si>
    <t>CONTENU</t>
  </si>
  <si>
    <t>COMMENTAIRES</t>
  </si>
  <si>
    <t>CONTACT</t>
  </si>
  <si>
    <t>Offre à faire</t>
  </si>
  <si>
    <t>Consultation(s) en cours</t>
  </si>
  <si>
    <t>Offre envoyée</t>
  </si>
  <si>
    <t>Commande passée</t>
  </si>
  <si>
    <t>Commande perdue</t>
  </si>
  <si>
    <t>Commande prévue</t>
  </si>
  <si>
    <t>DATE OFFRE</t>
  </si>
  <si>
    <t>DATE  DEMANDE</t>
  </si>
  <si>
    <t>Attente retour client</t>
  </si>
  <si>
    <t>MONTANT COMMANDE CLIENT</t>
  </si>
  <si>
    <t>Ligne</t>
  </si>
  <si>
    <t>Montant</t>
  </si>
  <si>
    <t>Nombre</t>
  </si>
  <si>
    <t>066337</t>
  </si>
  <si>
    <t>066320</t>
  </si>
  <si>
    <t>066040</t>
  </si>
  <si>
    <t>066055</t>
  </si>
  <si>
    <t>066058</t>
  </si>
  <si>
    <t>066067</t>
  </si>
  <si>
    <t>066084</t>
  </si>
  <si>
    <t>066087</t>
  </si>
  <si>
    <t>066162</t>
  </si>
  <si>
    <t>066177</t>
  </si>
  <si>
    <t>066178</t>
  </si>
  <si>
    <t>066213</t>
  </si>
  <si>
    <t>066296</t>
  </si>
  <si>
    <t>066307</t>
  </si>
  <si>
    <t>066281</t>
  </si>
  <si>
    <t>200415LMLB01A</t>
  </si>
  <si>
    <t>066185</t>
  </si>
  <si>
    <t>200407LMLB02A</t>
  </si>
  <si>
    <t>200407LMLB01A</t>
  </si>
  <si>
    <t>066184</t>
  </si>
  <si>
    <t>FRN9127 à 9132</t>
  </si>
  <si>
    <t>200402LMLB01A</t>
  </si>
  <si>
    <t>ENQ3029613/SSEL303454</t>
  </si>
  <si>
    <t>ENQ3029677A</t>
  </si>
  <si>
    <t>200330LMLB01B</t>
  </si>
  <si>
    <t>200330LMLB02A</t>
  </si>
  <si>
    <t>066048</t>
  </si>
  <si>
    <t>ENQ30029634A</t>
  </si>
  <si>
    <t>200320LMLB03A</t>
  </si>
  <si>
    <t>200319LMLB01A</t>
  </si>
  <si>
    <t>200319LMLB02A</t>
  </si>
  <si>
    <t>200309LMLB01B</t>
  </si>
  <si>
    <t>065942</t>
  </si>
  <si>
    <t>065747</t>
  </si>
  <si>
    <t>065757</t>
  </si>
  <si>
    <t>065754</t>
  </si>
  <si>
    <t>065725</t>
  </si>
  <si>
    <t>065734</t>
  </si>
  <si>
    <t>065702</t>
  </si>
  <si>
    <t>065711</t>
  </si>
  <si>
    <t>065698</t>
  </si>
  <si>
    <t>065670</t>
  </si>
  <si>
    <t>065640</t>
  </si>
  <si>
    <t>065598</t>
  </si>
  <si>
    <t>065592</t>
  </si>
  <si>
    <t>065585</t>
  </si>
  <si>
    <t>065582</t>
  </si>
  <si>
    <t>065545</t>
  </si>
  <si>
    <t>065540</t>
  </si>
  <si>
    <t>065506</t>
  </si>
  <si>
    <t>065504</t>
  </si>
  <si>
    <t>065507</t>
  </si>
  <si>
    <t>065479</t>
  </si>
  <si>
    <t>065463</t>
  </si>
  <si>
    <t>200219LBLM01A</t>
  </si>
  <si>
    <t>200217LBLM02B</t>
  </si>
  <si>
    <t>065421</t>
  </si>
  <si>
    <t>065467</t>
  </si>
  <si>
    <t>065386</t>
  </si>
  <si>
    <t>065392</t>
  </si>
  <si>
    <t>065397</t>
  </si>
  <si>
    <t>065385</t>
  </si>
  <si>
    <t>065389</t>
  </si>
  <si>
    <t>200217LBLM01A</t>
  </si>
  <si>
    <t>065391</t>
  </si>
  <si>
    <t>065384</t>
  </si>
  <si>
    <t>065358</t>
  </si>
  <si>
    <t>065364</t>
  </si>
  <si>
    <t>065338</t>
  </si>
  <si>
    <t>065296</t>
  </si>
  <si>
    <t>065318</t>
  </si>
  <si>
    <t>065316</t>
  </si>
  <si>
    <t>065297</t>
  </si>
  <si>
    <t>065243</t>
  </si>
  <si>
    <t>065231</t>
  </si>
  <si>
    <t>065250</t>
  </si>
  <si>
    <t>065233</t>
  </si>
  <si>
    <t>065209</t>
  </si>
  <si>
    <t>065192</t>
  </si>
  <si>
    <t>065195</t>
  </si>
  <si>
    <t>065054</t>
  </si>
  <si>
    <t>065088</t>
  </si>
  <si>
    <t>065167</t>
  </si>
  <si>
    <t>065024</t>
  </si>
  <si>
    <t>064982</t>
  </si>
  <si>
    <t>064953</t>
  </si>
  <si>
    <t>064952</t>
  </si>
  <si>
    <t>064945</t>
  </si>
  <si>
    <t>064894</t>
  </si>
  <si>
    <t>064893</t>
  </si>
  <si>
    <t>064830</t>
  </si>
  <si>
    <t>064733</t>
  </si>
  <si>
    <t>064702</t>
  </si>
  <si>
    <t>064708</t>
  </si>
  <si>
    <t>064754</t>
  </si>
  <si>
    <t>064675</t>
  </si>
  <si>
    <t>064649</t>
  </si>
  <si>
    <t>064570</t>
  </si>
  <si>
    <t>064577</t>
  </si>
  <si>
    <t>064541</t>
  </si>
  <si>
    <t>064589</t>
  </si>
  <si>
    <t>064591</t>
  </si>
  <si>
    <t>064588</t>
  </si>
  <si>
    <t>064544</t>
  </si>
  <si>
    <t>064542</t>
  </si>
  <si>
    <t>064540</t>
  </si>
  <si>
    <t>064503</t>
  </si>
  <si>
    <t>064002</t>
  </si>
  <si>
    <t>064507</t>
  </si>
  <si>
    <t>PORTEFEUILLE</t>
  </si>
  <si>
    <t>ENQ3029127/A</t>
  </si>
  <si>
    <t>066458</t>
  </si>
  <si>
    <t>066456</t>
  </si>
  <si>
    <t>066421</t>
  </si>
  <si>
    <t>066397</t>
  </si>
  <si>
    <t>066308</t>
  </si>
  <si>
    <t>066220</t>
  </si>
  <si>
    <t>DATE COMMANDE</t>
  </si>
  <si>
    <t>TOTAUX</t>
  </si>
  <si>
    <t>FRN9694</t>
  </si>
  <si>
    <t>CATEGORIE INDUSTRIE</t>
  </si>
  <si>
    <t>AESDST</t>
  </si>
  <si>
    <t>AESGRP</t>
  </si>
  <si>
    <t>AESIDA</t>
  </si>
  <si>
    <t>AESJV</t>
  </si>
  <si>
    <t>AUTO</t>
  </si>
  <si>
    <t>BIO</t>
  </si>
  <si>
    <t>BUILD</t>
  </si>
  <si>
    <t>CHEM</t>
  </si>
  <si>
    <t>CORN</t>
  </si>
  <si>
    <t>EMR</t>
  </si>
  <si>
    <t>FOOD</t>
  </si>
  <si>
    <t>GENERL</t>
  </si>
  <si>
    <t>MARINE</t>
  </si>
  <si>
    <t>METAL</t>
  </si>
  <si>
    <t>MINING</t>
  </si>
  <si>
    <t>OEM</t>
  </si>
  <si>
    <t>OIL</t>
  </si>
  <si>
    <t>PAPER</t>
  </si>
  <si>
    <t>PETRO</t>
  </si>
  <si>
    <t>PHARM</t>
  </si>
  <si>
    <t>PMPRPR</t>
  </si>
  <si>
    <t>POWER</t>
  </si>
  <si>
    <t>RETAIL</t>
  </si>
  <si>
    <t>SUGAR</t>
  </si>
  <si>
    <t>WATER</t>
  </si>
  <si>
    <t>066420</t>
  </si>
  <si>
    <t>066356</t>
  </si>
  <si>
    <t>065974</t>
  </si>
  <si>
    <t>065945</t>
  </si>
  <si>
    <t>065939</t>
  </si>
  <si>
    <t>065924</t>
  </si>
  <si>
    <t>065897</t>
  </si>
  <si>
    <t>065896</t>
  </si>
  <si>
    <t>065881</t>
  </si>
  <si>
    <t>065880</t>
  </si>
  <si>
    <t>065876</t>
  </si>
  <si>
    <t>065859</t>
  </si>
  <si>
    <t>065856</t>
  </si>
  <si>
    <t>065855</t>
  </si>
  <si>
    <t>065836</t>
  </si>
  <si>
    <t>065780</t>
  </si>
  <si>
    <t>065778</t>
  </si>
  <si>
    <t>066502</t>
  </si>
  <si>
    <t>066444</t>
  </si>
  <si>
    <t>066460</t>
  </si>
  <si>
    <t>STATUT</t>
  </si>
  <si>
    <t>20428LMLB01</t>
  </si>
  <si>
    <t>066529</t>
  </si>
  <si>
    <t>066495</t>
  </si>
  <si>
    <t>066520</t>
  </si>
  <si>
    <t>200505LMLB01A</t>
  </si>
  <si>
    <t>066589</t>
  </si>
  <si>
    <t>TOTAL</t>
  </si>
  <si>
    <t>Taux de transformation en comande</t>
  </si>
  <si>
    <t>Taux d'echec</t>
  </si>
  <si>
    <t>Total (pris en compte)</t>
  </si>
  <si>
    <t>Offres à faire</t>
  </si>
  <si>
    <t>066594</t>
  </si>
  <si>
    <t>066639</t>
  </si>
  <si>
    <t>066640</t>
  </si>
  <si>
    <t>066641</t>
  </si>
  <si>
    <t>066662</t>
  </si>
  <si>
    <t>066665</t>
  </si>
  <si>
    <t>066666</t>
  </si>
  <si>
    <t>Date départ (innclus)</t>
  </si>
  <si>
    <t>Date fin (inclus)</t>
  </si>
  <si>
    <t>Période de référence (dates des offres)</t>
  </si>
  <si>
    <t>(vide)</t>
  </si>
  <si>
    <t>Total général</t>
  </si>
  <si>
    <t>Années</t>
  </si>
  <si>
    <t>(Tous)</t>
  </si>
  <si>
    <t>Nombre de MONTANT ESTIMÉ</t>
  </si>
  <si>
    <t>Somme de MONTANT ESTIMÉ</t>
  </si>
  <si>
    <t>Valeurs</t>
  </si>
  <si>
    <t>Total Somme de MONTANT ESTIMÉ</t>
  </si>
  <si>
    <t>Total Nombre de MONTANT ESTIMÉ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</si>
</sst>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E687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5" fillId="0" borderId="0" xfId="0" applyFont="1"/>
    <xf numFmtId="0" fontId="10" fillId="0" borderId="0" xfId="0" applyFont="1" applyFill="1" applyBorder="1" applyAlignment="1">
      <alignment vertical="center"/>
    </xf>
    <xf numFmtId="0" fontId="4" fillId="0" borderId="13" xfId="0" applyFont="1" applyFill="1" applyBorder="1" applyAlignment="1" applyProtection="1">
      <protection hidden="1"/>
    </xf>
    <xf numFmtId="0" fontId="1" fillId="0" borderId="15" xfId="0" applyFont="1" applyFill="1" applyBorder="1" applyProtection="1">
      <protection hidden="1"/>
    </xf>
    <xf numFmtId="49" fontId="1" fillId="0" borderId="5" xfId="0" applyNumberFormat="1" applyFont="1" applyFill="1" applyBorder="1" applyAlignment="1" applyProtection="1">
      <alignment horizontal="center"/>
      <protection hidden="1"/>
    </xf>
    <xf numFmtId="49" fontId="1" fillId="0" borderId="6" xfId="0" applyNumberFormat="1" applyFont="1" applyFill="1" applyBorder="1" applyAlignment="1" applyProtection="1">
      <alignment horizontal="center"/>
      <protection hidden="1"/>
    </xf>
    <xf numFmtId="49" fontId="1" fillId="0" borderId="14" xfId="0" applyNumberFormat="1" applyFont="1" applyFill="1" applyBorder="1" applyAlignment="1" applyProtection="1">
      <alignment horizontal="center"/>
      <protection hidden="1"/>
    </xf>
    <xf numFmtId="0" fontId="0" fillId="0" borderId="16" xfId="0" applyFill="1" applyBorder="1" applyProtection="1">
      <protection hidden="1"/>
    </xf>
    <xf numFmtId="165" fontId="0" fillId="4" borderId="7" xfId="0" applyNumberFormat="1" applyFill="1" applyBorder="1" applyAlignment="1" applyProtection="1">
      <alignment horizontal="right" vertical="center"/>
      <protection hidden="1"/>
    </xf>
    <xf numFmtId="1" fontId="0" fillId="0" borderId="8" xfId="0" applyNumberFormat="1" applyFill="1" applyBorder="1" applyAlignment="1" applyProtection="1">
      <alignment horizontal="center"/>
      <protection hidden="1"/>
    </xf>
    <xf numFmtId="165" fontId="0" fillId="3" borderId="12" xfId="0" applyNumberFormat="1" applyFill="1" applyBorder="1" applyAlignment="1" applyProtection="1">
      <alignment horizontal="right" vertical="center"/>
      <protection hidden="1"/>
    </xf>
    <xf numFmtId="165" fontId="0" fillId="0" borderId="7" xfId="0" applyNumberFormat="1" applyFill="1" applyBorder="1" applyAlignment="1" applyProtection="1">
      <alignment horizontal="right" vertical="center"/>
      <protection hidden="1"/>
    </xf>
    <xf numFmtId="0" fontId="0" fillId="0" borderId="17" xfId="0" applyFill="1" applyBorder="1" applyProtection="1">
      <protection hidden="1"/>
    </xf>
    <xf numFmtId="1" fontId="0" fillId="0" borderId="10" xfId="0" applyNumberFormat="1" applyFill="1" applyBorder="1" applyAlignment="1" applyProtection="1">
      <alignment horizontal="center"/>
      <protection hidden="1"/>
    </xf>
    <xf numFmtId="0" fontId="0" fillId="0" borderId="20" xfId="0" applyFill="1" applyBorder="1" applyProtection="1">
      <protection hidden="1"/>
    </xf>
    <xf numFmtId="165" fontId="0" fillId="4" borderId="21" xfId="0" applyNumberFormat="1" applyFill="1" applyBorder="1" applyAlignment="1" applyProtection="1">
      <alignment horizontal="right" vertical="center"/>
      <protection hidden="1"/>
    </xf>
    <xf numFmtId="1" fontId="0" fillId="0" borderId="22" xfId="0" applyNumberFormat="1" applyFill="1" applyBorder="1" applyAlignment="1" applyProtection="1">
      <alignment horizontal="center"/>
      <protection hidden="1"/>
    </xf>
    <xf numFmtId="165" fontId="0" fillId="3" borderId="23" xfId="0" applyNumberFormat="1" applyFill="1" applyBorder="1" applyAlignment="1" applyProtection="1">
      <alignment horizontal="right" vertical="center"/>
      <protection hidden="1"/>
    </xf>
    <xf numFmtId="1" fontId="0" fillId="0" borderId="24" xfId="0" applyNumberFormat="1" applyFill="1" applyBorder="1" applyAlignment="1" applyProtection="1">
      <alignment horizontal="center"/>
      <protection hidden="1"/>
    </xf>
    <xf numFmtId="165" fontId="0" fillId="0" borderId="9" xfId="0" applyNumberFormat="1" applyFill="1" applyBorder="1" applyAlignment="1" applyProtection="1">
      <alignment horizontal="right" vertical="center"/>
      <protection hidden="1"/>
    </xf>
    <xf numFmtId="165" fontId="0" fillId="3" borderId="7" xfId="0" applyNumberFormat="1" applyFill="1" applyBorder="1" applyAlignment="1" applyProtection="1">
      <alignment horizontal="right" vertical="center"/>
      <protection hidden="1"/>
    </xf>
    <xf numFmtId="165" fontId="0" fillId="3" borderId="21" xfId="0" applyNumberFormat="1" applyFill="1" applyBorder="1" applyAlignment="1" applyProtection="1">
      <alignment horizontal="right" vertical="center"/>
      <protection hidden="1"/>
    </xf>
    <xf numFmtId="49" fontId="1" fillId="0" borderId="25" xfId="0" applyNumberFormat="1" applyFont="1" applyFill="1" applyBorder="1" applyAlignment="1" applyProtection="1">
      <alignment horizontal="center"/>
      <protection hidden="1"/>
    </xf>
    <xf numFmtId="49" fontId="0" fillId="0" borderId="1" xfId="0" applyNumberForma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protection locked="0"/>
    </xf>
    <xf numFmtId="165" fontId="0" fillId="0" borderId="1" xfId="0" applyNumberFormat="1" applyFill="1" applyBorder="1" applyAlignment="1" applyProtection="1">
      <alignment horizontal="right"/>
      <protection locked="0"/>
    </xf>
    <xf numFmtId="14" fontId="0" fillId="0" borderId="1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center"/>
      <protection locked="0"/>
    </xf>
    <xf numFmtId="9" fontId="0" fillId="0" borderId="1" xfId="0" applyNumberFormat="1" applyFill="1" applyBorder="1" applyProtection="1">
      <protection locked="0"/>
    </xf>
    <xf numFmtId="0" fontId="1" fillId="0" borderId="0" xfId="0" applyFont="1" applyFill="1" applyProtection="1">
      <protection locked="0"/>
    </xf>
    <xf numFmtId="164" fontId="0" fillId="0" borderId="1" xfId="0" applyNumberFormat="1" applyFill="1" applyBorder="1" applyAlignment="1" applyProtection="1">
      <alignment horizontal="right"/>
      <protection locked="0"/>
    </xf>
    <xf numFmtId="0" fontId="0" fillId="0" borderId="0" xfId="0" applyFill="1" applyProtection="1">
      <protection locked="0"/>
    </xf>
    <xf numFmtId="49" fontId="0" fillId="0" borderId="1" xfId="0" applyNumberForma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ill="1" applyBorder="1" applyAlignment="1" applyProtection="1">
      <alignment horizontal="right" vertical="center" wrapText="1"/>
      <protection locked="0"/>
    </xf>
    <xf numFmtId="165" fontId="0" fillId="0" borderId="1" xfId="0" applyNumberFormat="1" applyFill="1" applyBorder="1" applyAlignment="1" applyProtection="1">
      <alignment horizontal="right" vertical="center" wrapText="1"/>
      <protection locked="0"/>
    </xf>
    <xf numFmtId="14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9" fontId="0" fillId="0" borderId="1" xfId="0" applyNumberForma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center"/>
      <protection locked="0"/>
    </xf>
    <xf numFmtId="9" fontId="0" fillId="0" borderId="0" xfId="0" applyNumberFormat="1" applyFill="1" applyProtection="1">
      <protection locked="0"/>
    </xf>
    <xf numFmtId="49" fontId="0" fillId="0" borderId="0" xfId="0" applyNumberFormat="1" applyFill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Alignment="1" applyProtection="1">
      <protection locked="0"/>
    </xf>
    <xf numFmtId="164" fontId="0" fillId="0" borderId="0" xfId="0" applyNumberFormat="1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0" fontId="1" fillId="0" borderId="0" xfId="0" applyFont="1" applyFill="1" applyBorder="1" applyProtection="1"/>
    <xf numFmtId="0" fontId="1" fillId="0" borderId="0" xfId="0" applyFont="1" applyFill="1" applyProtection="1"/>
    <xf numFmtId="14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/>
    </xf>
    <xf numFmtId="9" fontId="1" fillId="0" borderId="0" xfId="0" applyNumberFormat="1" applyFont="1" applyFill="1" applyProtection="1"/>
    <xf numFmtId="49" fontId="1" fillId="0" borderId="0" xfId="0" applyNumberFormat="1" applyFont="1" applyFill="1" applyProtection="1"/>
    <xf numFmtId="0" fontId="1" fillId="2" borderId="1" xfId="0" applyFont="1" applyFill="1" applyBorder="1" applyProtection="1"/>
    <xf numFmtId="49" fontId="1" fillId="2" borderId="11" xfId="0" applyNumberFormat="1" applyFont="1" applyFill="1" applyBorder="1" applyAlignment="1" applyProtection="1">
      <alignment horizontal="center"/>
    </xf>
    <xf numFmtId="164" fontId="1" fillId="2" borderId="12" xfId="0" applyNumberFormat="1" applyFont="1" applyFill="1" applyBorder="1" applyAlignment="1" applyProtection="1"/>
    <xf numFmtId="165" fontId="1" fillId="2" borderId="12" xfId="0" applyNumberFormat="1" applyFont="1" applyFill="1" applyBorder="1" applyAlignment="1" applyProtection="1"/>
    <xf numFmtId="14" fontId="0" fillId="0" borderId="0" xfId="0" applyNumberFormat="1" applyFill="1" applyAlignment="1" applyProtection="1">
      <alignment horizontal="center"/>
    </xf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center"/>
    </xf>
    <xf numFmtId="9" fontId="0" fillId="0" borderId="0" xfId="0" applyNumberFormat="1" applyFill="1" applyProtection="1"/>
    <xf numFmtId="49" fontId="0" fillId="0" borderId="0" xfId="0" applyNumberFormat="1" applyFill="1" applyProtection="1"/>
    <xf numFmtId="0" fontId="0" fillId="0" borderId="0" xfId="0" applyFill="1" applyProtection="1"/>
    <xf numFmtId="0" fontId="9" fillId="5" borderId="0" xfId="0" applyFont="1" applyFill="1" applyBorder="1" applyProtection="1"/>
    <xf numFmtId="0" fontId="8" fillId="5" borderId="0" xfId="0" applyFont="1" applyFill="1" applyBorder="1" applyProtection="1"/>
    <xf numFmtId="0" fontId="1" fillId="5" borderId="0" xfId="0" applyFont="1" applyFill="1" applyBorder="1" applyProtection="1"/>
    <xf numFmtId="0" fontId="9" fillId="5" borderId="0" xfId="0" applyFont="1" applyFill="1" applyProtection="1"/>
    <xf numFmtId="0" fontId="8" fillId="5" borderId="0" xfId="0" applyFont="1" applyFill="1" applyProtection="1"/>
    <xf numFmtId="0" fontId="1" fillId="5" borderId="0" xfId="0" applyFont="1" applyFill="1" applyProtection="1"/>
    <xf numFmtId="0" fontId="9" fillId="5" borderId="0" xfId="0" applyFont="1" applyFill="1" applyProtection="1">
      <protection locked="0"/>
    </xf>
    <xf numFmtId="0" fontId="8" fillId="5" borderId="0" xfId="0" applyFont="1" applyFill="1" applyProtection="1">
      <protection locked="0"/>
    </xf>
    <xf numFmtId="0" fontId="1" fillId="5" borderId="0" xfId="0" applyFont="1" applyFill="1" applyProtection="1">
      <protection locked="0"/>
    </xf>
    <xf numFmtId="0" fontId="10" fillId="5" borderId="0" xfId="0" applyFont="1" applyFill="1" applyProtection="1">
      <protection locked="0"/>
    </xf>
    <xf numFmtId="0" fontId="3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3" fillId="5" borderId="0" xfId="0" applyFont="1" applyFill="1" applyBorder="1" applyAlignment="1" applyProtection="1">
      <alignment vertical="center"/>
      <protection locked="0"/>
    </xf>
    <xf numFmtId="0" fontId="3" fillId="5" borderId="0" xfId="0" applyFont="1" applyFill="1" applyBorder="1" applyProtection="1">
      <protection locked="0"/>
    </xf>
    <xf numFmtId="0" fontId="10" fillId="5" borderId="0" xfId="0" applyFont="1" applyFill="1" applyProtection="1"/>
    <xf numFmtId="0" fontId="3" fillId="5" borderId="0" xfId="0" applyFont="1" applyFill="1" applyProtection="1"/>
    <xf numFmtId="0" fontId="0" fillId="5" borderId="0" xfId="0" applyFill="1" applyProtection="1"/>
    <xf numFmtId="0" fontId="0" fillId="0" borderId="12" xfId="0" applyFill="1" applyBorder="1" applyProtection="1">
      <protection locked="0"/>
    </xf>
    <xf numFmtId="49" fontId="0" fillId="0" borderId="26" xfId="0" applyNumberFormat="1" applyFill="1" applyBorder="1" applyProtection="1">
      <protection locked="0"/>
    </xf>
    <xf numFmtId="49" fontId="6" fillId="0" borderId="26" xfId="0" applyNumberFormat="1" applyFont="1" applyFill="1" applyBorder="1" applyProtection="1">
      <protection locked="0"/>
    </xf>
    <xf numFmtId="49" fontId="0" fillId="0" borderId="26" xfId="0" applyNumberFormat="1" applyFill="1" applyBorder="1" applyAlignment="1" applyProtection="1">
      <alignment horizontal="center" vertical="center" wrapText="1"/>
      <protection locked="0"/>
    </xf>
    <xf numFmtId="0" fontId="1" fillId="0" borderId="14" xfId="0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 vertical="center" wrapText="1"/>
    </xf>
    <xf numFmtId="164" fontId="1" fillId="0" borderId="28" xfId="0" applyNumberFormat="1" applyFont="1" applyFill="1" applyBorder="1" applyAlignment="1" applyProtection="1">
      <alignment horizontal="center" vertical="center" wrapText="1"/>
    </xf>
    <xf numFmtId="14" fontId="1" fillId="0" borderId="28" xfId="0" applyNumberFormat="1" applyFont="1" applyFill="1" applyBorder="1" applyAlignment="1" applyProtection="1">
      <alignment horizontal="center" vertical="center" wrapText="1"/>
    </xf>
    <xf numFmtId="0" fontId="1" fillId="0" borderId="28" xfId="0" applyFont="1" applyFill="1" applyBorder="1" applyAlignment="1" applyProtection="1">
      <alignment horizontal="center" vertical="center" wrapText="1"/>
    </xf>
    <xf numFmtId="9" fontId="1" fillId="0" borderId="28" xfId="0" applyNumberFormat="1" applyFont="1" applyFill="1" applyBorder="1" applyAlignment="1" applyProtection="1">
      <alignment horizontal="center" vertical="center" wrapText="1"/>
    </xf>
    <xf numFmtId="49" fontId="1" fillId="0" borderId="25" xfId="0" applyNumberFormat="1" applyFont="1" applyFill="1" applyBorder="1" applyAlignment="1" applyProtection="1">
      <alignment horizontal="center" vertical="center" wrapText="1"/>
    </xf>
    <xf numFmtId="0" fontId="0" fillId="0" borderId="23" xfId="0" applyFill="1" applyBorder="1" applyProtection="1">
      <protection locked="0"/>
    </xf>
    <xf numFmtId="49" fontId="0" fillId="0" borderId="29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165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14" fontId="0" fillId="0" borderId="2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9" xfId="0" applyFill="1" applyBorder="1" applyAlignment="1" applyProtection="1">
      <alignment horizontal="left" vertical="center" wrapText="1"/>
      <protection locked="0"/>
    </xf>
    <xf numFmtId="0" fontId="0" fillId="0" borderId="29" xfId="0" applyFill="1" applyBorder="1" applyAlignment="1" applyProtection="1">
      <alignment horizontal="center" vertical="center" wrapText="1"/>
      <protection locked="0"/>
    </xf>
    <xf numFmtId="0" fontId="0" fillId="0" borderId="29" xfId="0" applyFont="1" applyFill="1" applyBorder="1" applyAlignment="1" applyProtection="1">
      <alignment horizontal="left" vertical="center" wrapText="1"/>
      <protection locked="0"/>
    </xf>
    <xf numFmtId="9" fontId="0" fillId="0" borderId="29" xfId="0" applyNumberFormat="1" applyFont="1" applyFill="1" applyBorder="1" applyAlignment="1" applyProtection="1">
      <alignment horizontal="right" vertical="center" wrapText="1"/>
      <protection locked="0"/>
    </xf>
    <xf numFmtId="49" fontId="0" fillId="0" borderId="27" xfId="0" applyNumberFormat="1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Protection="1">
      <protection locked="0"/>
    </xf>
    <xf numFmtId="14" fontId="1" fillId="2" borderId="1" xfId="0" applyNumberFormat="1" applyFont="1" applyFill="1" applyBorder="1" applyAlignment="1" applyProtection="1">
      <alignment horizontal="center"/>
      <protection locked="0"/>
    </xf>
    <xf numFmtId="164" fontId="1" fillId="2" borderId="1" xfId="0" applyNumberFormat="1" applyFont="1" applyFill="1" applyBorder="1" applyAlignment="1" applyProtection="1">
      <protection locked="0"/>
    </xf>
    <xf numFmtId="0" fontId="0" fillId="6" borderId="18" xfId="0" applyFill="1" applyBorder="1" applyProtection="1">
      <protection hidden="1"/>
    </xf>
    <xf numFmtId="9" fontId="0" fillId="6" borderId="19" xfId="0" applyNumberFormat="1" applyFill="1" applyBorder="1" applyAlignment="1">
      <alignment horizontal="center"/>
    </xf>
    <xf numFmtId="0" fontId="0" fillId="7" borderId="9" xfId="0" applyFill="1" applyBorder="1" applyProtection="1">
      <protection hidden="1"/>
    </xf>
    <xf numFmtId="9" fontId="0" fillId="7" borderId="10" xfId="0" applyNumberForma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/>
      <protection hidden="1"/>
    </xf>
    <xf numFmtId="0" fontId="4" fillId="0" borderId="2" xfId="0" applyFont="1" applyFill="1" applyBorder="1" applyAlignment="1" applyProtection="1">
      <alignment horizontal="center"/>
      <protection hidden="1"/>
    </xf>
    <xf numFmtId="0" fontId="4" fillId="0" borderId="4" xfId="0" applyFont="1" applyFill="1" applyBorder="1" applyAlignment="1" applyProtection="1">
      <alignment horizontal="center"/>
      <protection hidden="1"/>
    </xf>
    <xf numFmtId="0" fontId="1" fillId="2" borderId="2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4" fillId="4" borderId="2" xfId="0" applyFont="1" applyFill="1" applyBorder="1" applyAlignment="1" applyProtection="1">
      <alignment horizontal="center"/>
      <protection hidden="1"/>
    </xf>
    <xf numFmtId="0" fontId="4" fillId="4" borderId="4" xfId="0" applyFont="1" applyFill="1" applyBorder="1" applyAlignment="1" applyProtection="1">
      <alignment horizontal="center"/>
      <protection hidden="1"/>
    </xf>
    <xf numFmtId="0" fontId="0" fillId="0" borderId="0" xfId="0" pivotButton="1"/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83">
    <dxf>
      <numFmt numFmtId="30" formatCode="@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3" formatCode="0%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\ &quot;€&quot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theme="6" tint="0.39994506668294322"/>
        </patternFill>
      </fill>
    </dxf>
    <dxf>
      <fill>
        <patternFill>
          <bgColor rgb="FFEE6875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</dxfs>
  <tableStyles count="1" defaultTableStyle="TableStyleMedium9" defaultPivotStyle="PivotStyleLight16">
    <tableStyle name="Style de tableau 1" pivot="0" count="0"/>
  </tableStyles>
  <colors>
    <mruColors>
      <color rgb="FFEE6875"/>
      <color rgb="FFEA42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005774278215223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'RECAPITULATIF (PORTEFEUILLE)'!$A$6</c:f>
              <c:strCache>
                <c:ptCount val="1"/>
                <c:pt idx="0">
                  <c:v>Offre envoyée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(PORTEFEUILLE)'!$B$6</c:f>
              <c:numCache>
                <c:formatCode>#\ ##0.00\ "€"</c:formatCode>
                <c:ptCount val="1"/>
                <c:pt idx="0">
                  <c:v>136110.78</c:v>
                </c:pt>
              </c:numCache>
            </c:numRef>
          </c:val>
        </c:ser>
        <c:ser>
          <c:idx val="1"/>
          <c:order val="1"/>
          <c:tx>
            <c:strRef>
              <c:f>'RECAPITULATIF (PORTEFEUILLE)'!$A$7</c:f>
              <c:strCache>
                <c:ptCount val="1"/>
                <c:pt idx="0">
                  <c:v>Commande passée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(PORTEFEUILLE)'!$B$7</c:f>
              <c:numCache>
                <c:formatCode>#\ ##0.00\ "€"</c:formatCode>
                <c:ptCount val="1"/>
                <c:pt idx="0">
                  <c:v>42242.57</c:v>
                </c:pt>
              </c:numCache>
            </c:numRef>
          </c:val>
        </c:ser>
        <c:ser>
          <c:idx val="2"/>
          <c:order val="2"/>
          <c:tx>
            <c:strRef>
              <c:f>'RECAPITULATIF (PORTEFEUILLE)'!$A$8</c:f>
              <c:strCache>
                <c:ptCount val="1"/>
                <c:pt idx="0">
                  <c:v>Commande prévue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(PORTEFEUILLE)'!$B$8</c:f>
              <c:numCache>
                <c:formatCode>#\ ##0.00\ "€"</c:formatCode>
                <c:ptCount val="1"/>
                <c:pt idx="0">
                  <c:v>7965</c:v>
                </c:pt>
              </c:numCache>
            </c:numRef>
          </c:val>
        </c:ser>
        <c:ser>
          <c:idx val="3"/>
          <c:order val="3"/>
          <c:tx>
            <c:strRef>
              <c:f>'RECAPITULATIF (PORTEFEUILLE)'!$A$9</c:f>
              <c:strCache>
                <c:ptCount val="1"/>
                <c:pt idx="0">
                  <c:v>Commande perdue</c:v>
                </c:pt>
              </c:strCache>
            </c:strRef>
          </c:tx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(PORTEFEUILLE)'!$B$1:$C$1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'RECAPITULATIF (PORTEFEUILLE)'!$B$9</c:f>
              <c:numCache>
                <c:formatCode>#\ ##0.00\ "€"</c:formatCode>
                <c:ptCount val="1"/>
                <c:pt idx="0">
                  <c:v>4413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020768"/>
        <c:axId val="151017240"/>
      </c:barChart>
      <c:catAx>
        <c:axId val="1510207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017240"/>
        <c:crosses val="autoZero"/>
        <c:auto val="1"/>
        <c:lblAlgn val="ctr"/>
        <c:lblOffset val="100"/>
        <c:noMultiLvlLbl val="0"/>
      </c:catAx>
      <c:valAx>
        <c:axId val="15101724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020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55378153162589749"/>
          <c:y val="0.28626932050160397"/>
          <c:w val="0.37325272448562374"/>
          <c:h val="0.38116506270049577"/>
        </c:manualLayout>
      </c:layout>
      <c:overlay val="0"/>
      <c:txPr>
        <a:bodyPr/>
        <a:lstStyle/>
        <a:p>
          <a:pPr>
            <a:defRPr sz="12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(PORTEFEUILLE)'!$D$1:$E$1</c:f>
              <c:strCache>
                <c:ptCount val="1"/>
                <c:pt idx="0">
                  <c:v>AUTO</c:v>
                </c:pt>
              </c:strCache>
            </c:strRef>
          </c:cat>
          <c:val>
            <c:numRef>
              <c:f>'RECAPITULATIF (PORTEFEUILLE)'!$D$9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015672"/>
        <c:axId val="151021552"/>
      </c:barChart>
      <c:catAx>
        <c:axId val="1510156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021552"/>
        <c:crosses val="autoZero"/>
        <c:auto val="1"/>
        <c:lblAlgn val="ctr"/>
        <c:lblOffset val="100"/>
        <c:noMultiLvlLbl val="0"/>
      </c:catAx>
      <c:valAx>
        <c:axId val="15102155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0156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(PORTEFEUILLE)'!$F$1:$G$1</c:f>
              <c:strCache>
                <c:ptCount val="1"/>
                <c:pt idx="0">
                  <c:v>BIO</c:v>
                </c:pt>
              </c:strCache>
            </c:strRef>
          </c:cat>
          <c:val>
            <c:numRef>
              <c:f>'RECAPITULATIF (PORTEFEUILLE)'!$F$9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1017632"/>
        <c:axId val="151018024"/>
      </c:barChart>
      <c:catAx>
        <c:axId val="1510176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1018024"/>
        <c:crosses val="autoZero"/>
        <c:auto val="1"/>
        <c:lblAlgn val="ctr"/>
        <c:lblOffset val="100"/>
        <c:noMultiLvlLbl val="0"/>
      </c:catAx>
      <c:valAx>
        <c:axId val="15101802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10176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(PORTEFEUILLE)'!$H$7</c:f>
              <c:numCache>
                <c:formatCode>#\ ##0.00\ "€"</c:formatCode>
                <c:ptCount val="1"/>
                <c:pt idx="0">
                  <c:v>1510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(PORTEFEUILLE)'!$H$1:$I$1</c:f>
              <c:strCache>
                <c:ptCount val="1"/>
                <c:pt idx="0">
                  <c:v>BUILD</c:v>
                </c:pt>
              </c:strCache>
            </c:strRef>
          </c:cat>
          <c:val>
            <c:numRef>
              <c:f>'RECAPITULATIF (PORTEFEUILLE)'!$H$9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6769120"/>
        <c:axId val="156768336"/>
      </c:barChart>
      <c:catAx>
        <c:axId val="156769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6768336"/>
        <c:crosses val="autoZero"/>
        <c:auto val="1"/>
        <c:lblAlgn val="ctr"/>
        <c:lblOffset val="100"/>
        <c:noMultiLvlLbl val="0"/>
      </c:catAx>
      <c:valAx>
        <c:axId val="15676833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67691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(PORTEFEUILLE)'!$J$6</c:f>
              <c:numCache>
                <c:formatCode>#\ ##0.00\ "€"</c:formatCode>
                <c:ptCount val="1"/>
                <c:pt idx="0">
                  <c:v>22445.65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(PORTEFEUILLE)'!$J$7</c:f>
              <c:numCache>
                <c:formatCode>#\ ##0.00\ "€"</c:formatCode>
                <c:ptCount val="1"/>
                <c:pt idx="0">
                  <c:v>1852.43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(PORTEFEUILLE)'!$J$1:$K$1</c:f>
              <c:strCache>
                <c:ptCount val="1"/>
                <c:pt idx="0">
                  <c:v>CHEM</c:v>
                </c:pt>
              </c:strCache>
            </c:strRef>
          </c:cat>
          <c:val>
            <c:numRef>
              <c:f>'RECAPITULATIF (PORTEFEUILLE)'!$J$9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6767160"/>
        <c:axId val="156769904"/>
      </c:barChart>
      <c:catAx>
        <c:axId val="156767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6769904"/>
        <c:crosses val="autoZero"/>
        <c:auto val="1"/>
        <c:lblAlgn val="ctr"/>
        <c:lblOffset val="100"/>
        <c:noMultiLvlLbl val="0"/>
      </c:catAx>
      <c:valAx>
        <c:axId val="15676990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67671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(PORTEFEUILLE)'!$L$1:$M$1</c:f>
              <c:strCache>
                <c:ptCount val="1"/>
                <c:pt idx="0">
                  <c:v>CORN</c:v>
                </c:pt>
              </c:strCache>
            </c:strRef>
          </c:cat>
          <c:val>
            <c:numRef>
              <c:f>'RECAPITULATIF (PORTEFEUILLE)'!$L$9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6769512"/>
        <c:axId val="156772648"/>
      </c:barChart>
      <c:catAx>
        <c:axId val="1567695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6772648"/>
        <c:crosses val="autoZero"/>
        <c:auto val="1"/>
        <c:lblAlgn val="ctr"/>
        <c:lblOffset val="100"/>
        <c:noMultiLvlLbl val="0"/>
      </c:catAx>
      <c:valAx>
        <c:axId val="15677264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6769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(PORTEFEUILLE)'!$N$1:$O$1</c:f>
              <c:strCache>
                <c:ptCount val="1"/>
                <c:pt idx="0">
                  <c:v>EMR</c:v>
                </c:pt>
              </c:strCache>
            </c:strRef>
          </c:cat>
          <c:val>
            <c:numRef>
              <c:f>'RECAPITULATIF (PORTEFEUILLE)'!$N$9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6765984"/>
        <c:axId val="156772256"/>
      </c:barChart>
      <c:catAx>
        <c:axId val="15676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6772256"/>
        <c:crosses val="autoZero"/>
        <c:auto val="1"/>
        <c:lblAlgn val="ctr"/>
        <c:lblOffset val="100"/>
        <c:noMultiLvlLbl val="0"/>
      </c:catAx>
      <c:valAx>
        <c:axId val="15677225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6765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(PORTEFEUILLE)'!$P$7</c:f>
              <c:numCache>
                <c:formatCode>#\ ##0.00\ "€"</c:formatCode>
                <c:ptCount val="1"/>
                <c:pt idx="0">
                  <c:v>158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(PORTEFEUILLE)'!$P$1:$Q$1</c:f>
              <c:strCache>
                <c:ptCount val="1"/>
                <c:pt idx="0">
                  <c:v>FOOD</c:v>
                </c:pt>
              </c:strCache>
            </c:strRef>
          </c:cat>
          <c:val>
            <c:numRef>
              <c:f>'RECAPITULATIF (PORTEFEUILLE)'!$P$9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6767944"/>
        <c:axId val="156770296"/>
      </c:barChart>
      <c:catAx>
        <c:axId val="156767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6770296"/>
        <c:crosses val="autoZero"/>
        <c:auto val="1"/>
        <c:lblAlgn val="ctr"/>
        <c:lblOffset val="100"/>
        <c:noMultiLvlLbl val="0"/>
      </c:catAx>
      <c:valAx>
        <c:axId val="15677029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67679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(PORTEFEUILLE)'!$R$7</c:f>
              <c:numCache>
                <c:formatCode>#\ ##0.00\ "€"</c:formatCode>
                <c:ptCount val="1"/>
                <c:pt idx="0">
                  <c:v>1613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(PORTEFEUILLE)'!$R$1:$S$1</c:f>
              <c:strCache>
                <c:ptCount val="1"/>
                <c:pt idx="0">
                  <c:v>GENERL</c:v>
                </c:pt>
              </c:strCache>
            </c:strRef>
          </c:cat>
          <c:val>
            <c:numRef>
              <c:f>'RECAPITULATIF (PORTEFEUILLE)'!$R$9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6771472"/>
        <c:axId val="156771864"/>
      </c:barChart>
      <c:catAx>
        <c:axId val="156771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6771864"/>
        <c:crosses val="autoZero"/>
        <c:auto val="1"/>
        <c:lblAlgn val="ctr"/>
        <c:lblOffset val="100"/>
        <c:noMultiLvlLbl val="0"/>
      </c:catAx>
      <c:valAx>
        <c:axId val="15677186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677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(PORTEFEUILLE)'!$T$1:$U$1</c:f>
              <c:strCache>
                <c:ptCount val="1"/>
                <c:pt idx="0">
                  <c:v>MARINE</c:v>
                </c:pt>
              </c:strCache>
            </c:strRef>
          </c:cat>
          <c:val>
            <c:numRef>
              <c:f>'RECAPITULATIF (PORTEFEUILLE)'!$T$9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6773432"/>
        <c:axId val="156766376"/>
      </c:barChart>
      <c:catAx>
        <c:axId val="156773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6766376"/>
        <c:crosses val="autoZero"/>
        <c:auto val="1"/>
        <c:lblAlgn val="ctr"/>
        <c:lblOffset val="100"/>
        <c:noMultiLvlLbl val="0"/>
      </c:catAx>
      <c:valAx>
        <c:axId val="15676637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67734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(PORTEFEUILLE)'!$V$1:$W$1</c:f>
              <c:strCache>
                <c:ptCount val="1"/>
                <c:pt idx="0">
                  <c:v>METAL</c:v>
                </c:pt>
              </c:strCache>
            </c:strRef>
          </c:cat>
          <c:val>
            <c:numRef>
              <c:f>'RECAPITULATIF (PORTEFEUILLE)'!$V$9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060032"/>
        <c:axId val="157062384"/>
      </c:barChart>
      <c:catAx>
        <c:axId val="157060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062384"/>
        <c:crosses val="autoZero"/>
        <c:auto val="1"/>
        <c:lblAlgn val="ctr"/>
        <c:lblOffset val="100"/>
        <c:noMultiLvlLbl val="0"/>
      </c:catAx>
      <c:valAx>
        <c:axId val="15706238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0600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(PORTEFEUILLE)'!$X$1:$Y$1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'RECAPITULATIF (PORTEFEUILLE)'!$X$9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057680"/>
        <c:axId val="157059248"/>
      </c:barChart>
      <c:catAx>
        <c:axId val="157057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059248"/>
        <c:crosses val="autoZero"/>
        <c:auto val="1"/>
        <c:lblAlgn val="ctr"/>
        <c:lblOffset val="100"/>
        <c:noMultiLvlLbl val="0"/>
      </c:catAx>
      <c:valAx>
        <c:axId val="15705924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057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(PORTEFEUILLE)'!$Z$6</c:f>
              <c:numCache>
                <c:formatCode>#\ ##0.00\ "€"</c:formatCode>
                <c:ptCount val="1"/>
                <c:pt idx="0">
                  <c:v>15451.68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(PORTEFEUILLE)'!$Z$7</c:f>
              <c:numCache>
                <c:formatCode>#\ ##0.00\ "€"</c:formatCode>
                <c:ptCount val="1"/>
                <c:pt idx="0">
                  <c:v>5107.3999999999996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(PORTEFEUILLE)'!$Z$1:$AA$1</c:f>
              <c:strCache>
                <c:ptCount val="1"/>
                <c:pt idx="0">
                  <c:v>OEM</c:v>
                </c:pt>
              </c:strCache>
            </c:strRef>
          </c:cat>
          <c:val>
            <c:numRef>
              <c:f>'RECAPITULATIF (PORTEFEUILLE)'!$Z$9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056504"/>
        <c:axId val="157060424"/>
      </c:barChart>
      <c:catAx>
        <c:axId val="1570565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060424"/>
        <c:crosses val="autoZero"/>
        <c:auto val="1"/>
        <c:lblAlgn val="ctr"/>
        <c:lblOffset val="100"/>
        <c:noMultiLvlLbl val="0"/>
      </c:catAx>
      <c:valAx>
        <c:axId val="15706042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056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(PORTEFEUILLE)'!$AB$1:$AC$1</c:f>
              <c:strCache>
                <c:ptCount val="1"/>
                <c:pt idx="0">
                  <c:v>OIL</c:v>
                </c:pt>
              </c:strCache>
            </c:strRef>
          </c:cat>
          <c:val>
            <c:numRef>
              <c:f>'RECAPITULATIF (PORTEFEUILLE)'!$AB$9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060816"/>
        <c:axId val="157055720"/>
      </c:barChart>
      <c:catAx>
        <c:axId val="157060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055720"/>
        <c:crosses val="autoZero"/>
        <c:auto val="1"/>
        <c:lblAlgn val="ctr"/>
        <c:lblOffset val="100"/>
        <c:noMultiLvlLbl val="0"/>
      </c:catAx>
      <c:valAx>
        <c:axId val="157055720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060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(PORTEFEUILLE)'!$AD$6</c:f>
              <c:numCache>
                <c:formatCode>#\ ##0.00\ "€"</c:formatCode>
                <c:ptCount val="1"/>
                <c:pt idx="0">
                  <c:v>6456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(PORTEFEUILLE)'!$AD$1:$AE$1</c:f>
              <c:strCache>
                <c:ptCount val="1"/>
                <c:pt idx="0">
                  <c:v>PAPER</c:v>
                </c:pt>
              </c:strCache>
            </c:strRef>
          </c:cat>
          <c:val>
            <c:numRef>
              <c:f>'RECAPITULATIF (PORTEFEUILLE)'!$AD$9</c:f>
              <c:numCache>
                <c:formatCode>#\ ##0.00\ "€"</c:formatCode>
                <c:ptCount val="1"/>
                <c:pt idx="0">
                  <c:v>443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061208"/>
        <c:axId val="157056112"/>
      </c:barChart>
      <c:catAx>
        <c:axId val="1570612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056112"/>
        <c:crosses val="autoZero"/>
        <c:auto val="1"/>
        <c:lblAlgn val="ctr"/>
        <c:lblOffset val="100"/>
        <c:noMultiLvlLbl val="0"/>
      </c:catAx>
      <c:valAx>
        <c:axId val="15705611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061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(PORTEFEUILLE)'!$AF$1:$AG$1</c:f>
              <c:strCache>
                <c:ptCount val="1"/>
                <c:pt idx="0">
                  <c:v>PETRO</c:v>
                </c:pt>
              </c:strCache>
            </c:strRef>
          </c:cat>
          <c:val>
            <c:numRef>
              <c:f>'RECAPITULATIF (PORTEFEUILLE)'!$AF$9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062776"/>
        <c:axId val="157055328"/>
      </c:barChart>
      <c:catAx>
        <c:axId val="157062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055328"/>
        <c:crosses val="autoZero"/>
        <c:auto val="1"/>
        <c:lblAlgn val="ctr"/>
        <c:lblOffset val="100"/>
        <c:noMultiLvlLbl val="0"/>
      </c:catAx>
      <c:valAx>
        <c:axId val="15705532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062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(PORTEFEUILLE)'!$AH$7</c:f>
              <c:numCache>
                <c:formatCode>#\ ##0.00\ "€"</c:formatCode>
                <c:ptCount val="1"/>
                <c:pt idx="0">
                  <c:v>10532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(PORTEFEUILLE)'!$AH$1:$AI$1</c:f>
              <c:strCache>
                <c:ptCount val="1"/>
                <c:pt idx="0">
                  <c:v>PHARM</c:v>
                </c:pt>
              </c:strCache>
            </c:strRef>
          </c:cat>
          <c:val>
            <c:numRef>
              <c:f>'RECAPITULATIF (PORTEFEUILLE)'!$AH$9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058072"/>
        <c:axId val="157724024"/>
      </c:barChart>
      <c:catAx>
        <c:axId val="1570580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724024"/>
        <c:crosses val="autoZero"/>
        <c:auto val="1"/>
        <c:lblAlgn val="ctr"/>
        <c:lblOffset val="100"/>
        <c:noMultiLvlLbl val="0"/>
      </c:catAx>
      <c:valAx>
        <c:axId val="157724024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0580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(PORTEFEUILLE)'!$AJ$6</c:f>
              <c:numCache>
                <c:formatCode>#\ ##0.00\ "€"</c:formatCode>
                <c:ptCount val="1"/>
                <c:pt idx="0">
                  <c:v>16271.81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(PORTEFEUILLE)'!$AJ$7</c:f>
              <c:numCache>
                <c:formatCode>#\ ##0.00\ "€"</c:formatCode>
                <c:ptCount val="1"/>
                <c:pt idx="0">
                  <c:v>8645.74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(PORTEFEUILLE)'!$AJ$1:$AK$1</c:f>
              <c:strCache>
                <c:ptCount val="1"/>
                <c:pt idx="0">
                  <c:v>PMPRPR</c:v>
                </c:pt>
              </c:strCache>
            </c:strRef>
          </c:cat>
          <c:val>
            <c:numRef>
              <c:f>'RECAPITULATIF (PORTEFEUILLE)'!$AJ$9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723240"/>
        <c:axId val="157720888"/>
      </c:barChart>
      <c:catAx>
        <c:axId val="1577232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720888"/>
        <c:crosses val="autoZero"/>
        <c:auto val="1"/>
        <c:lblAlgn val="ctr"/>
        <c:lblOffset val="100"/>
        <c:noMultiLvlLbl val="0"/>
      </c:catAx>
      <c:valAx>
        <c:axId val="157720888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7232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(PORTEFEUILLE)'!$AL$1:$AM$1</c:f>
              <c:strCache>
                <c:ptCount val="1"/>
                <c:pt idx="0">
                  <c:v>POWER</c:v>
                </c:pt>
              </c:strCache>
            </c:strRef>
          </c:cat>
          <c:val>
            <c:numRef>
              <c:f>'RECAPITULATIF (PORTEFEUILLE)'!$AL$9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724416"/>
        <c:axId val="157720496"/>
      </c:barChart>
      <c:catAx>
        <c:axId val="1577244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720496"/>
        <c:crosses val="autoZero"/>
        <c:auto val="1"/>
        <c:lblAlgn val="ctr"/>
        <c:lblOffset val="100"/>
        <c:noMultiLvlLbl val="0"/>
      </c:catAx>
      <c:valAx>
        <c:axId val="157720496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7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(PORTEFEUILLE)'!$AN$6</c:f>
              <c:numCache>
                <c:formatCode>#\ ##0.00\ "€"</c:formatCode>
                <c:ptCount val="1"/>
                <c:pt idx="0">
                  <c:v>70930.259999999995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(PORTEFEUILLE)'!$AN$7</c:f>
              <c:numCache>
                <c:formatCode>#\ ##0.00\ "€"</c:formatCode>
                <c:ptCount val="1"/>
                <c:pt idx="0">
                  <c:v>537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(PORTEFEUILLE)'!$AN$1:$AO$1</c:f>
              <c:strCache>
                <c:ptCount val="1"/>
                <c:pt idx="0">
                  <c:v>RETAIL</c:v>
                </c:pt>
              </c:strCache>
            </c:strRef>
          </c:cat>
          <c:val>
            <c:numRef>
              <c:f>'RECAPITULATIF (PORTEFEUILLE)'!$AN$9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724808"/>
        <c:axId val="157723632"/>
      </c:barChart>
      <c:catAx>
        <c:axId val="1577248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723632"/>
        <c:crosses val="autoZero"/>
        <c:auto val="1"/>
        <c:lblAlgn val="ctr"/>
        <c:lblOffset val="100"/>
        <c:noMultiLvlLbl val="0"/>
      </c:catAx>
      <c:valAx>
        <c:axId val="15772363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724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(PORTEFEUILLE)'!$AP$6</c:f>
              <c:numCache>
                <c:formatCode>#\ ##0.00\ "€"</c:formatCode>
                <c:ptCount val="1"/>
                <c:pt idx="0">
                  <c:v>1480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(PORTEFEUILLE)'!$AP$7</c:f>
              <c:numCache>
                <c:formatCode>#\ ##0.00\ "€"</c:formatCode>
                <c:ptCount val="1"/>
                <c:pt idx="0">
                  <c:v>12287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(PORTEFEUILLE)'!$AP$8</c:f>
              <c:numCache>
                <c:formatCode>#\ ##0.00\ "€"</c:formatCode>
                <c:ptCount val="1"/>
                <c:pt idx="0">
                  <c:v>7465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(PORTEFEUILLE)'!$AP$1:$AQ$1</c:f>
              <c:strCache>
                <c:ptCount val="1"/>
                <c:pt idx="0">
                  <c:v>SUGAR</c:v>
                </c:pt>
              </c:strCache>
            </c:strRef>
          </c:cat>
          <c:val>
            <c:numRef>
              <c:f>'RECAPITULATIF (PORTEFEUILLE)'!$AP$9</c:f>
              <c:numCache>
                <c:formatCode>#\ ##0.00\ "€"</c:formatCode>
                <c:ptCount val="1"/>
                <c:pt idx="0">
                  <c:v>3970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727944"/>
        <c:axId val="157725592"/>
      </c:barChart>
      <c:catAx>
        <c:axId val="157727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725592"/>
        <c:crosses val="autoZero"/>
        <c:auto val="1"/>
        <c:lblAlgn val="ctr"/>
        <c:lblOffset val="100"/>
        <c:noMultiLvlLbl val="0"/>
      </c:catAx>
      <c:valAx>
        <c:axId val="15772559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7279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501187364762982"/>
          <c:y val="5.1400554097404488E-2"/>
          <c:w val="0.31792869641294841"/>
          <c:h val="0.8326195683872849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00B0F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(PORTEFEUILLE)'!$AR$6</c:f>
              <c:numCache>
                <c:formatCode>#\ ##0.00\ "€"</c:formatCode>
                <c:ptCount val="1"/>
                <c:pt idx="0">
                  <c:v>3075.38</c:v>
                </c:pt>
              </c:numCache>
            </c:numRef>
          </c:val>
        </c:ser>
        <c:ser>
          <c:idx val="1"/>
          <c:order val="1"/>
          <c:spPr>
            <a:solidFill>
              <a:srgbClr val="92D050"/>
            </a:solidFill>
          </c:spPr>
          <c:invertIfNegative val="0"/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(PORTEFEUILLE)'!$AR$8</c:f>
              <c:numCache>
                <c:formatCode>#\ ##0.00\ "€"</c:formatCode>
                <c:ptCount val="1"/>
                <c:pt idx="0">
                  <c:v>500</c:v>
                </c:pt>
              </c:numCache>
            </c:numRef>
          </c:val>
        </c:ser>
        <c:ser>
          <c:idx val="3"/>
          <c:order val="3"/>
          <c:spPr>
            <a:solidFill>
              <a:srgbClr val="EE6875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EA4252"/>
              </a:solidFill>
            </c:spPr>
          </c:dPt>
          <c:cat>
            <c:strRef>
              <c:f>'RECAPITULATIF (PORTEFEUILLE)'!$AR$1:$AS$1</c:f>
              <c:strCache>
                <c:ptCount val="1"/>
                <c:pt idx="0">
                  <c:v>WATER</c:v>
                </c:pt>
              </c:strCache>
            </c:strRef>
          </c:cat>
          <c:val>
            <c:numRef>
              <c:f>'RECAPITULATIF (PORTEFEUILLE)'!$AR$9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7725984"/>
        <c:axId val="157721672"/>
      </c:barChart>
      <c:catAx>
        <c:axId val="15772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157721672"/>
        <c:crosses val="autoZero"/>
        <c:auto val="1"/>
        <c:lblAlgn val="ctr"/>
        <c:lblOffset val="100"/>
        <c:noMultiLvlLbl val="0"/>
      </c:catAx>
      <c:valAx>
        <c:axId val="157721672"/>
        <c:scaling>
          <c:orientation val="minMax"/>
        </c:scaling>
        <c:delete val="0"/>
        <c:axPos val="l"/>
        <c:majorGridlines/>
        <c:numFmt formatCode="#,##0\ &quot;€&quot;" sourceLinked="0"/>
        <c:majorTickMark val="out"/>
        <c:minorTickMark val="none"/>
        <c:tickLblPos val="nextTo"/>
        <c:crossAx val="157725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</xdr:colOff>
          <xdr:row>0</xdr:row>
          <xdr:rowOff>19050</xdr:rowOff>
        </xdr:from>
        <xdr:to>
          <xdr:col>0</xdr:col>
          <xdr:colOff>1536700</xdr:colOff>
          <xdr:row>0</xdr:row>
          <xdr:rowOff>317500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ENTREE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13</xdr:row>
      <xdr:rowOff>101600</xdr:rowOff>
    </xdr:from>
    <xdr:to>
      <xdr:col>3</xdr:col>
      <xdr:colOff>63500</xdr:colOff>
      <xdr:row>27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 OFF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OFF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55950" y="2495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12700</xdr:colOff>
      <xdr:row>13</xdr:row>
      <xdr:rowOff>101600</xdr:rowOff>
    </xdr:from>
    <xdr:to>
      <xdr:col>2</xdr:col>
      <xdr:colOff>0</xdr:colOff>
      <xdr:row>27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50950" y="2495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57156</xdr:colOff>
      <xdr:row>17</xdr:row>
      <xdr:rowOff>9525</xdr:rowOff>
    </xdr:from>
    <xdr:to>
      <xdr:col>2</xdr:col>
      <xdr:colOff>723900</xdr:colOff>
      <xdr:row>31</xdr:row>
      <xdr:rowOff>85725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38101</xdr:colOff>
      <xdr:row>17</xdr:row>
      <xdr:rowOff>9525</xdr:rowOff>
    </xdr:from>
    <xdr:to>
      <xdr:col>4</xdr:col>
      <xdr:colOff>476251</xdr:colOff>
      <xdr:row>31</xdr:row>
      <xdr:rowOff>85725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17</xdr:row>
      <xdr:rowOff>0</xdr:rowOff>
    </xdr:from>
    <xdr:to>
      <xdr:col>6</xdr:col>
      <xdr:colOff>438150</xdr:colOff>
      <xdr:row>31</xdr:row>
      <xdr:rowOff>76200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17</xdr:row>
      <xdr:rowOff>0</xdr:rowOff>
    </xdr:from>
    <xdr:to>
      <xdr:col>8</xdr:col>
      <xdr:colOff>438150</xdr:colOff>
      <xdr:row>31</xdr:row>
      <xdr:rowOff>76200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0</xdr:colOff>
      <xdr:row>17</xdr:row>
      <xdr:rowOff>0</xdr:rowOff>
    </xdr:from>
    <xdr:to>
      <xdr:col>10</xdr:col>
      <xdr:colOff>438150</xdr:colOff>
      <xdr:row>31</xdr:row>
      <xdr:rowOff>76200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17</xdr:row>
      <xdr:rowOff>0</xdr:rowOff>
    </xdr:from>
    <xdr:to>
      <xdr:col>12</xdr:col>
      <xdr:colOff>438150</xdr:colOff>
      <xdr:row>31</xdr:row>
      <xdr:rowOff>76200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0</xdr:colOff>
      <xdr:row>17</xdr:row>
      <xdr:rowOff>0</xdr:rowOff>
    </xdr:from>
    <xdr:to>
      <xdr:col>14</xdr:col>
      <xdr:colOff>438150</xdr:colOff>
      <xdr:row>31</xdr:row>
      <xdr:rowOff>76200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0</xdr:colOff>
      <xdr:row>17</xdr:row>
      <xdr:rowOff>0</xdr:rowOff>
    </xdr:from>
    <xdr:to>
      <xdr:col>16</xdr:col>
      <xdr:colOff>438150</xdr:colOff>
      <xdr:row>31</xdr:row>
      <xdr:rowOff>76200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0</xdr:colOff>
      <xdr:row>17</xdr:row>
      <xdr:rowOff>0</xdr:rowOff>
    </xdr:from>
    <xdr:to>
      <xdr:col>18</xdr:col>
      <xdr:colOff>438150</xdr:colOff>
      <xdr:row>31</xdr:row>
      <xdr:rowOff>76200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0</xdr:colOff>
      <xdr:row>17</xdr:row>
      <xdr:rowOff>0</xdr:rowOff>
    </xdr:from>
    <xdr:to>
      <xdr:col>20</xdr:col>
      <xdr:colOff>438150</xdr:colOff>
      <xdr:row>31</xdr:row>
      <xdr:rowOff>76200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21</xdr:col>
      <xdr:colOff>0</xdr:colOff>
      <xdr:row>17</xdr:row>
      <xdr:rowOff>0</xdr:rowOff>
    </xdr:from>
    <xdr:to>
      <xdr:col>22</xdr:col>
      <xdr:colOff>438150</xdr:colOff>
      <xdr:row>31</xdr:row>
      <xdr:rowOff>76200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23</xdr:col>
      <xdr:colOff>0</xdr:colOff>
      <xdr:row>17</xdr:row>
      <xdr:rowOff>0</xdr:rowOff>
    </xdr:from>
    <xdr:to>
      <xdr:col>24</xdr:col>
      <xdr:colOff>438150</xdr:colOff>
      <xdr:row>31</xdr:row>
      <xdr:rowOff>76200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25</xdr:col>
      <xdr:colOff>0</xdr:colOff>
      <xdr:row>17</xdr:row>
      <xdr:rowOff>0</xdr:rowOff>
    </xdr:from>
    <xdr:to>
      <xdr:col>26</xdr:col>
      <xdr:colOff>438150</xdr:colOff>
      <xdr:row>31</xdr:row>
      <xdr:rowOff>76200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27</xdr:col>
      <xdr:colOff>0</xdr:colOff>
      <xdr:row>17</xdr:row>
      <xdr:rowOff>0</xdr:rowOff>
    </xdr:from>
    <xdr:to>
      <xdr:col>28</xdr:col>
      <xdr:colOff>438150</xdr:colOff>
      <xdr:row>31</xdr:row>
      <xdr:rowOff>76200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0</xdr:colOff>
      <xdr:row>17</xdr:row>
      <xdr:rowOff>0</xdr:rowOff>
    </xdr:from>
    <xdr:to>
      <xdr:col>30</xdr:col>
      <xdr:colOff>438150</xdr:colOff>
      <xdr:row>31</xdr:row>
      <xdr:rowOff>76200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31</xdr:col>
      <xdr:colOff>0</xdr:colOff>
      <xdr:row>17</xdr:row>
      <xdr:rowOff>0</xdr:rowOff>
    </xdr:from>
    <xdr:to>
      <xdr:col>32</xdr:col>
      <xdr:colOff>438150</xdr:colOff>
      <xdr:row>31</xdr:row>
      <xdr:rowOff>76200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33</xdr:col>
      <xdr:colOff>0</xdr:colOff>
      <xdr:row>17</xdr:row>
      <xdr:rowOff>0</xdr:rowOff>
    </xdr:from>
    <xdr:to>
      <xdr:col>34</xdr:col>
      <xdr:colOff>438150</xdr:colOff>
      <xdr:row>31</xdr:row>
      <xdr:rowOff>76200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35</xdr:col>
      <xdr:colOff>0</xdr:colOff>
      <xdr:row>17</xdr:row>
      <xdr:rowOff>0</xdr:rowOff>
    </xdr:from>
    <xdr:to>
      <xdr:col>36</xdr:col>
      <xdr:colOff>438150</xdr:colOff>
      <xdr:row>31</xdr:row>
      <xdr:rowOff>76200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37</xdr:col>
      <xdr:colOff>0</xdr:colOff>
      <xdr:row>17</xdr:row>
      <xdr:rowOff>0</xdr:rowOff>
    </xdr:from>
    <xdr:to>
      <xdr:col>38</xdr:col>
      <xdr:colOff>438150</xdr:colOff>
      <xdr:row>31</xdr:row>
      <xdr:rowOff>76200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39</xdr:col>
      <xdr:colOff>0</xdr:colOff>
      <xdr:row>17</xdr:row>
      <xdr:rowOff>0</xdr:rowOff>
    </xdr:from>
    <xdr:to>
      <xdr:col>40</xdr:col>
      <xdr:colOff>438150</xdr:colOff>
      <xdr:row>31</xdr:row>
      <xdr:rowOff>76200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41</xdr:col>
      <xdr:colOff>0</xdr:colOff>
      <xdr:row>17</xdr:row>
      <xdr:rowOff>0</xdr:rowOff>
    </xdr:from>
    <xdr:to>
      <xdr:col>42</xdr:col>
      <xdr:colOff>438150</xdr:colOff>
      <xdr:row>31</xdr:row>
      <xdr:rowOff>76200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43</xdr:col>
      <xdr:colOff>0</xdr:colOff>
      <xdr:row>17</xdr:row>
      <xdr:rowOff>0</xdr:rowOff>
    </xdr:from>
    <xdr:to>
      <xdr:col>44</xdr:col>
      <xdr:colOff>438150</xdr:colOff>
      <xdr:row>31</xdr:row>
      <xdr:rowOff>76200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71.186356944447" createdVersion="5" refreshedVersion="5" minRefreshableVersion="3" recordCount="155">
  <cacheSource type="worksheet">
    <worksheetSource name="Tableau2"/>
  </cacheSource>
  <cacheFields count="15">
    <cacheField name="STATUT" numFmtId="0">
      <sharedItems count="6">
        <s v="Offre envoyée"/>
        <s v="Commande passée"/>
        <s v="Attente retour client"/>
        <s v="Commande perdue"/>
        <s v="Commande prévue"/>
        <s v="Offre à faire"/>
      </sharedItems>
    </cacheField>
    <cacheField name="OFFRE REF." numFmtId="49">
      <sharedItems containsBlank="1"/>
    </cacheField>
    <cacheField name="MONTANT ESTIMÉ" numFmtId="164">
      <sharedItems containsString="0" containsBlank="1" containsNumber="1" minValue="54" maxValue="60000"/>
    </cacheField>
    <cacheField name="MONTANT COMMANDE CLIENT" numFmtId="165">
      <sharedItems containsString="0" containsBlank="1" containsNumber="1" minValue="161.93" maxValue="14940.64"/>
    </cacheField>
    <cacheField name="DATE  DEMANDE" numFmtId="14">
      <sharedItems containsNonDate="0" containsDate="1" containsString="0" containsBlank="1" minDate="2019-12-31T00:00:00" maxDate="2020-05-15T00:00:00"/>
    </cacheField>
    <cacheField name="DATE OFFRE" numFmtId="14">
      <sharedItems containsNonDate="0" containsDate="1" containsString="0" containsBlank="1" minDate="2019-04-29T00:00:00" maxDate="2020-05-15T00:00:00" count="67">
        <d v="2020-05-14T00:00:00"/>
        <d v="2020-05-13T00:00:00"/>
        <d v="2020-05-11T00:00:00"/>
        <d v="2020-05-07T00:00:00"/>
        <d v="2020-05-05T00:00:00"/>
        <d v="2020-04-30T00:00:00"/>
        <d v="2020-05-04T00:00:00"/>
        <m/>
        <d v="2020-04-28T00:00:00"/>
        <d v="2020-04-27T00:00:00"/>
        <d v="2020-04-29T00:00:00"/>
        <d v="2020-04-24T00:00:00"/>
        <d v="2020-02-12T00:00:00"/>
        <d v="2020-04-22T00:00:00"/>
        <d v="2020-04-16T00:00:00"/>
        <d v="2020-04-17T00:00:00"/>
        <d v="2020-04-14T00:00:00"/>
        <d v="2020-03-25T00:00:00"/>
        <d v="2020-03-26T00:00:00"/>
        <d v="2020-03-27T00:00:00"/>
        <d v="2020-03-30T00:00:00"/>
        <d v="2020-04-03T00:00:00"/>
        <d v="2020-04-06T00:00:00"/>
        <d v="2020-04-07T00:00:00"/>
        <d v="2020-04-08T00:00:00"/>
        <d v="2020-04-15T00:00:00"/>
        <d v="2020-04-02T00:00:00"/>
        <d v="2020-03-31T00:00:00"/>
        <d v="2020-03-20T00:00:00"/>
        <d v="2020-03-19T00:00:00"/>
        <d v="2020-03-18T00:00:00"/>
        <d v="2020-03-17T00:00:00"/>
        <d v="2020-03-13T00:00:00"/>
        <d v="2020-03-12T00:00:00"/>
        <d v="2020-03-11T00:00:00"/>
        <d v="2020-03-09T00:00:00"/>
        <d v="2020-03-06T00:00:00"/>
        <d v="2020-03-05T00:00:00"/>
        <d v="2020-03-04T00:00:00"/>
        <d v="2020-03-03T00:00:00"/>
        <d v="2020-03-02T00:00:00"/>
        <d v="2020-02-26T00:00:00"/>
        <d v="2020-02-24T00:00:00"/>
        <d v="2020-02-20T00:00:00"/>
        <d v="2020-02-19T00:00:00"/>
        <d v="2020-02-18T00:00:00"/>
        <d v="2020-02-17T00:00:00"/>
        <d v="2020-02-14T00:00:00"/>
        <d v="2020-02-13T00:00:00"/>
        <d v="2020-02-11T00:00:00"/>
        <d v="2020-02-10T00:00:00"/>
        <d v="2020-02-07T00:00:00"/>
        <d v="2020-02-05T00:00:00"/>
        <d v="2020-01-29T00:00:00"/>
        <d v="2020-01-28T00:00:00"/>
        <d v="2020-01-27T00:00:00"/>
        <d v="2020-01-24T00:00:00"/>
        <d v="2020-01-23T00:00:00"/>
        <d v="2020-01-21T00:00:00"/>
        <d v="2020-01-15T00:00:00"/>
        <d v="2020-01-14T00:00:00"/>
        <d v="2020-01-13T00:00:00"/>
        <d v="2020-01-10T00:00:00"/>
        <d v="2020-01-08T00:00:00"/>
        <d v="2020-01-07T00:00:00"/>
        <d v="2020-01-03T00:00:00"/>
        <d v="2019-04-29T00:00:00"/>
      </sharedItems>
      <fieldGroup par="14" base="5">
        <rangePr groupBy="months" startDate="2019-04-29T00:00:00" endDate="2020-05-15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5/2020"/>
        </groupItems>
      </fieldGroup>
    </cacheField>
    <cacheField name="DATE COMMANDE" numFmtId="14">
      <sharedItems containsNonDate="0" containsDate="1" containsString="0" containsBlank="1" minDate="2020-04-27T00:00:00" maxDate="2020-05-13T00:00:00"/>
    </cacheField>
    <cacheField name="SOCIETE " numFmtId="0">
      <sharedItems containsNonDate="0" containsString="0" containsBlank="1"/>
    </cacheField>
    <cacheField name="CATEGORIE INDUSTRIE" numFmtId="0">
      <sharedItems containsBlank="1" count="14">
        <s v="RETAIL"/>
        <s v="OEM"/>
        <s v="PMPRPR"/>
        <s v="SUGAR"/>
        <s v="CHEM"/>
        <s v="WATER"/>
        <s v="OIL"/>
        <s v="BUILD"/>
        <s v="PAPER"/>
        <s v="FOOD"/>
        <s v="GENERL"/>
        <s v="PHARM"/>
        <s v="POWER"/>
        <m/>
      </sharedItems>
    </cacheField>
    <cacheField name="CONTACT" numFmtId="0">
      <sharedItems containsNonDate="0" containsString="0" containsBlank="1"/>
    </cacheField>
    <cacheField name="CONTENU" numFmtId="0">
      <sharedItems containsNonDate="0" containsString="0" containsBlank="1"/>
    </cacheField>
    <cacheField name="REF CLIENT" numFmtId="0">
      <sharedItems containsNonDate="0" containsString="0" containsBlank="1"/>
    </cacheField>
    <cacheField name="% DE CHANCE DE SORTIE" numFmtId="9">
      <sharedItems containsString="0" containsBlank="1" containsNumber="1" minValue="0" maxValue="1"/>
    </cacheField>
    <cacheField name="COMMENTAIRES" numFmtId="49">
      <sharedItems containsNonDate="0" containsString="0" containsBlank="1"/>
    </cacheField>
    <cacheField name="Années" numFmtId="0" databaseField="0">
      <fieldGroup base="5">
        <rangePr groupBy="years" startDate="2019-04-29T00:00:00" endDate="2020-05-15T00:00:00"/>
        <groupItems count="4">
          <s v="&lt;29/04/2019"/>
          <s v="2019"/>
          <s v="2020"/>
          <s v="&gt;15/05/202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5">
  <r>
    <x v="0"/>
    <s v="066666"/>
    <n v="127.68"/>
    <m/>
    <d v="2020-05-14T00:00:00"/>
    <x v="0"/>
    <m/>
    <m/>
    <x v="0"/>
    <m/>
    <m/>
    <m/>
    <m/>
    <m/>
  </r>
  <r>
    <x v="0"/>
    <s v="066665"/>
    <n v="8600.6"/>
    <m/>
    <d v="2020-05-14T00:00:00"/>
    <x v="0"/>
    <m/>
    <m/>
    <x v="1"/>
    <m/>
    <m/>
    <m/>
    <m/>
    <m/>
  </r>
  <r>
    <x v="0"/>
    <s v="066662"/>
    <n v="509.94"/>
    <m/>
    <d v="2020-05-14T00:00:00"/>
    <x v="0"/>
    <m/>
    <m/>
    <x v="0"/>
    <m/>
    <m/>
    <m/>
    <m/>
    <m/>
  </r>
  <r>
    <x v="0"/>
    <s v="066641"/>
    <n v="595.04"/>
    <m/>
    <d v="2020-05-11T00:00:00"/>
    <x v="1"/>
    <m/>
    <m/>
    <x v="2"/>
    <m/>
    <m/>
    <m/>
    <m/>
    <m/>
  </r>
  <r>
    <x v="0"/>
    <s v="066640"/>
    <n v="5455.24"/>
    <m/>
    <d v="2020-05-13T00:00:00"/>
    <x v="1"/>
    <m/>
    <m/>
    <x v="2"/>
    <m/>
    <m/>
    <m/>
    <m/>
    <m/>
  </r>
  <r>
    <x v="0"/>
    <s v="066639"/>
    <n v="808.19"/>
    <m/>
    <d v="2020-05-11T00:00:00"/>
    <x v="1"/>
    <m/>
    <m/>
    <x v="2"/>
    <m/>
    <m/>
    <m/>
    <m/>
    <m/>
  </r>
  <r>
    <x v="0"/>
    <s v="066594"/>
    <n v="505.2"/>
    <m/>
    <d v="2020-05-07T00:00:00"/>
    <x v="2"/>
    <m/>
    <m/>
    <x v="2"/>
    <m/>
    <m/>
    <m/>
    <m/>
    <m/>
  </r>
  <r>
    <x v="1"/>
    <s v="066589"/>
    <n v="765"/>
    <n v="765"/>
    <d v="2020-05-07T00:00:00"/>
    <x v="3"/>
    <d v="2020-05-12T00:00:00"/>
    <m/>
    <x v="3"/>
    <m/>
    <m/>
    <m/>
    <m/>
    <m/>
  </r>
  <r>
    <x v="0"/>
    <s v="200505LMLB01A"/>
    <n v="2000"/>
    <m/>
    <m/>
    <x v="4"/>
    <m/>
    <m/>
    <x v="1"/>
    <m/>
    <m/>
    <m/>
    <m/>
    <m/>
  </r>
  <r>
    <x v="1"/>
    <s v="066520"/>
    <n v="1852.43"/>
    <n v="3704.86"/>
    <d v="2020-04-30T00:00:00"/>
    <x v="5"/>
    <m/>
    <m/>
    <x v="4"/>
    <m/>
    <m/>
    <m/>
    <m/>
    <m/>
  </r>
  <r>
    <x v="0"/>
    <s v="066529"/>
    <n v="3190.89"/>
    <m/>
    <d v="2020-05-04T00:00:00"/>
    <x v="6"/>
    <m/>
    <m/>
    <x v="2"/>
    <m/>
    <m/>
    <m/>
    <m/>
    <m/>
  </r>
  <r>
    <x v="2"/>
    <m/>
    <m/>
    <m/>
    <d v="2020-04-30T00:00:00"/>
    <x v="7"/>
    <m/>
    <m/>
    <x v="0"/>
    <m/>
    <m/>
    <m/>
    <m/>
    <m/>
  </r>
  <r>
    <x v="0"/>
    <s v="20428LMLB01"/>
    <n v="1500"/>
    <m/>
    <d v="2020-04-27T00:00:00"/>
    <x v="8"/>
    <m/>
    <m/>
    <x v="1"/>
    <m/>
    <m/>
    <m/>
    <m/>
    <m/>
  </r>
  <r>
    <x v="0"/>
    <s v="066460"/>
    <n v="271.67"/>
    <m/>
    <d v="2020-04-27T00:00:00"/>
    <x v="8"/>
    <m/>
    <m/>
    <x v="0"/>
    <m/>
    <m/>
    <m/>
    <m/>
    <m/>
  </r>
  <r>
    <x v="1"/>
    <s v="066444"/>
    <n v="161.93"/>
    <n v="161.93"/>
    <d v="2020-04-27T00:00:00"/>
    <x v="9"/>
    <d v="2020-04-27T00:00:00"/>
    <m/>
    <x v="2"/>
    <m/>
    <m/>
    <m/>
    <m/>
    <m/>
  </r>
  <r>
    <x v="0"/>
    <s v="066502"/>
    <n v="334.54"/>
    <m/>
    <d v="2020-04-29T00:00:00"/>
    <x v="10"/>
    <m/>
    <m/>
    <x v="2"/>
    <m/>
    <m/>
    <m/>
    <m/>
    <m/>
  </r>
  <r>
    <x v="1"/>
    <s v="066356"/>
    <n v="2349"/>
    <n v="900"/>
    <d v="2020-03-27T00:00:00"/>
    <x v="11"/>
    <m/>
    <m/>
    <x v="2"/>
    <m/>
    <m/>
    <m/>
    <m/>
    <m/>
  </r>
  <r>
    <x v="0"/>
    <s v="066420"/>
    <n v="807.38"/>
    <m/>
    <d v="2020-04-24T00:00:00"/>
    <x v="11"/>
    <m/>
    <m/>
    <x v="5"/>
    <m/>
    <m/>
    <m/>
    <m/>
    <m/>
  </r>
  <r>
    <x v="1"/>
    <s v="066495"/>
    <n v="3943.81"/>
    <n v="2000.08"/>
    <d v="2020-04-28T00:00:00"/>
    <x v="8"/>
    <m/>
    <m/>
    <x v="2"/>
    <m/>
    <m/>
    <m/>
    <m/>
    <m/>
  </r>
  <r>
    <x v="0"/>
    <s v="FRN9694"/>
    <n v="490"/>
    <m/>
    <m/>
    <x v="8"/>
    <m/>
    <m/>
    <x v="0"/>
    <m/>
    <m/>
    <m/>
    <m/>
    <m/>
  </r>
  <r>
    <x v="3"/>
    <s v="ENQ3029127/A"/>
    <n v="5497"/>
    <m/>
    <d v="2020-01-07T00:00:00"/>
    <x v="12"/>
    <m/>
    <m/>
    <x v="6"/>
    <m/>
    <m/>
    <m/>
    <m/>
    <m/>
  </r>
  <r>
    <x v="0"/>
    <s v="066458"/>
    <n v="1480"/>
    <m/>
    <d v="2020-04-27T00:00:00"/>
    <x v="9"/>
    <m/>
    <m/>
    <x v="3"/>
    <m/>
    <m/>
    <m/>
    <m/>
    <m/>
  </r>
  <r>
    <x v="1"/>
    <s v="066456"/>
    <n v="72"/>
    <m/>
    <d v="2020-04-24T00:00:00"/>
    <x v="9"/>
    <m/>
    <m/>
    <x v="2"/>
    <m/>
    <m/>
    <m/>
    <m/>
    <m/>
  </r>
  <r>
    <x v="1"/>
    <s v="066421"/>
    <n v="537"/>
    <m/>
    <d v="2020-04-24T00:00:00"/>
    <x v="9"/>
    <m/>
    <m/>
    <x v="0"/>
    <m/>
    <m/>
    <m/>
    <m/>
    <m/>
  </r>
  <r>
    <x v="0"/>
    <s v="066397"/>
    <n v="3190"/>
    <m/>
    <d v="2020-04-22T00:00:00"/>
    <x v="13"/>
    <m/>
    <m/>
    <x v="2"/>
    <m/>
    <m/>
    <m/>
    <m/>
    <m/>
  </r>
  <r>
    <x v="0"/>
    <s v="066308"/>
    <n v="74"/>
    <m/>
    <d v="2020-04-22T00:00:00"/>
    <x v="14"/>
    <m/>
    <m/>
    <x v="2"/>
    <m/>
    <m/>
    <m/>
    <m/>
    <m/>
  </r>
  <r>
    <x v="0"/>
    <s v="066337"/>
    <n v="6538"/>
    <m/>
    <d v="2020-04-17T00:00:00"/>
    <x v="15"/>
    <m/>
    <m/>
    <x v="0"/>
    <m/>
    <m/>
    <m/>
    <m/>
    <m/>
  </r>
  <r>
    <x v="0"/>
    <s v="066320"/>
    <n v="1144"/>
    <m/>
    <d v="2020-04-17T00:00:00"/>
    <x v="16"/>
    <m/>
    <m/>
    <x v="1"/>
    <m/>
    <m/>
    <m/>
    <m/>
    <m/>
  </r>
  <r>
    <x v="1"/>
    <s v="066040"/>
    <n v="1609"/>
    <n v="1608.85"/>
    <d v="2020-03-25T00:00:00"/>
    <x v="17"/>
    <m/>
    <m/>
    <x v="3"/>
    <m/>
    <m/>
    <m/>
    <n v="1"/>
    <m/>
  </r>
  <r>
    <x v="0"/>
    <s v="066055"/>
    <n v="169"/>
    <m/>
    <d v="2020-03-26T00:00:00"/>
    <x v="18"/>
    <m/>
    <m/>
    <x v="2"/>
    <m/>
    <m/>
    <m/>
    <m/>
    <m/>
  </r>
  <r>
    <x v="1"/>
    <s v="066058"/>
    <n v="924"/>
    <m/>
    <d v="2020-03-26T00:00:00"/>
    <x v="18"/>
    <m/>
    <m/>
    <x v="2"/>
    <m/>
    <m/>
    <m/>
    <n v="1"/>
    <m/>
  </r>
  <r>
    <x v="1"/>
    <s v="066067"/>
    <n v="938"/>
    <m/>
    <d v="2020-03-27T00:00:00"/>
    <x v="19"/>
    <m/>
    <m/>
    <x v="2"/>
    <m/>
    <m/>
    <m/>
    <m/>
    <m/>
  </r>
  <r>
    <x v="1"/>
    <s v="066084"/>
    <n v="1510"/>
    <m/>
    <d v="2020-03-27T00:00:00"/>
    <x v="19"/>
    <m/>
    <m/>
    <x v="7"/>
    <m/>
    <m/>
    <m/>
    <n v="1"/>
    <m/>
  </r>
  <r>
    <x v="0"/>
    <s v="066084"/>
    <n v="210"/>
    <m/>
    <d v="2020-03-30T00:00:00"/>
    <x v="20"/>
    <m/>
    <m/>
    <x v="2"/>
    <m/>
    <m/>
    <m/>
    <m/>
    <m/>
  </r>
  <r>
    <x v="1"/>
    <s v="066087"/>
    <n v="108"/>
    <m/>
    <d v="2020-03-30T00:00:00"/>
    <x v="20"/>
    <m/>
    <m/>
    <x v="3"/>
    <m/>
    <m/>
    <m/>
    <n v="1"/>
    <m/>
  </r>
  <r>
    <x v="0"/>
    <s v="066162"/>
    <n v="2327"/>
    <m/>
    <d v="2020-04-03T00:00:00"/>
    <x v="21"/>
    <m/>
    <m/>
    <x v="8"/>
    <m/>
    <m/>
    <m/>
    <m/>
    <m/>
  </r>
  <r>
    <x v="1"/>
    <s v="066177"/>
    <n v="158"/>
    <m/>
    <d v="2020-04-06T00:00:00"/>
    <x v="22"/>
    <m/>
    <m/>
    <x v="9"/>
    <m/>
    <m/>
    <m/>
    <n v="1"/>
    <m/>
  </r>
  <r>
    <x v="1"/>
    <s v="066178"/>
    <n v="1613"/>
    <m/>
    <d v="2020-04-06T00:00:00"/>
    <x v="22"/>
    <m/>
    <m/>
    <x v="10"/>
    <m/>
    <m/>
    <m/>
    <n v="1"/>
    <m/>
  </r>
  <r>
    <x v="0"/>
    <s v="066213"/>
    <n v="1583"/>
    <m/>
    <d v="2020-04-07T00:00:00"/>
    <x v="23"/>
    <m/>
    <m/>
    <x v="2"/>
    <m/>
    <m/>
    <m/>
    <m/>
    <m/>
  </r>
  <r>
    <x v="0"/>
    <s v="066220"/>
    <n v="54"/>
    <m/>
    <d v="2020-04-08T00:00:00"/>
    <x v="24"/>
    <m/>
    <m/>
    <x v="0"/>
    <m/>
    <m/>
    <m/>
    <m/>
    <m/>
  </r>
  <r>
    <x v="1"/>
    <s v="066296"/>
    <n v="257"/>
    <m/>
    <d v="2020-04-16T00:00:00"/>
    <x v="14"/>
    <m/>
    <m/>
    <x v="2"/>
    <m/>
    <m/>
    <m/>
    <n v="1"/>
    <m/>
  </r>
  <r>
    <x v="0"/>
    <s v="066307"/>
    <n v="452"/>
    <m/>
    <d v="2020-04-16T00:00:00"/>
    <x v="14"/>
    <m/>
    <m/>
    <x v="2"/>
    <m/>
    <m/>
    <m/>
    <m/>
    <m/>
  </r>
  <r>
    <x v="3"/>
    <s v="066281"/>
    <n v="443"/>
    <m/>
    <d v="2020-04-13T00:00:00"/>
    <x v="25"/>
    <m/>
    <m/>
    <x v="8"/>
    <m/>
    <m/>
    <m/>
    <n v="0"/>
    <m/>
  </r>
  <r>
    <x v="3"/>
    <s v="200415LMLB01A"/>
    <n v="1263"/>
    <m/>
    <m/>
    <x v="25"/>
    <m/>
    <m/>
    <x v="3"/>
    <m/>
    <m/>
    <m/>
    <n v="0.5"/>
    <m/>
  </r>
  <r>
    <x v="0"/>
    <s v="066185"/>
    <n v="1110.9000000000001"/>
    <m/>
    <d v="2020-04-06T00:00:00"/>
    <x v="23"/>
    <m/>
    <m/>
    <x v="1"/>
    <m/>
    <m/>
    <m/>
    <n v="0.8"/>
    <m/>
  </r>
  <r>
    <x v="0"/>
    <s v="200407LMLB02A"/>
    <n v="500"/>
    <m/>
    <m/>
    <x v="23"/>
    <m/>
    <m/>
    <x v="5"/>
    <m/>
    <m/>
    <m/>
    <n v="0.8"/>
    <m/>
  </r>
  <r>
    <x v="4"/>
    <s v="200407LMLB01A"/>
    <n v="500"/>
    <m/>
    <m/>
    <x v="23"/>
    <m/>
    <m/>
    <x v="5"/>
    <m/>
    <m/>
    <m/>
    <n v="0.8"/>
    <m/>
  </r>
  <r>
    <x v="0"/>
    <s v="066184"/>
    <n v="11696.78"/>
    <m/>
    <d v="2020-04-01T00:00:00"/>
    <x v="22"/>
    <m/>
    <m/>
    <x v="1"/>
    <m/>
    <m/>
    <m/>
    <n v="0.4"/>
    <m/>
  </r>
  <r>
    <x v="1"/>
    <s v="FRN9127 à 9132"/>
    <n v="10532"/>
    <m/>
    <m/>
    <x v="21"/>
    <m/>
    <m/>
    <x v="11"/>
    <m/>
    <m/>
    <m/>
    <n v="1"/>
    <m/>
  </r>
  <r>
    <x v="0"/>
    <s v="200402LMLB01A"/>
    <n v="4304.24"/>
    <m/>
    <d v="2020-03-31T00:00:00"/>
    <x v="26"/>
    <m/>
    <m/>
    <x v="4"/>
    <m/>
    <m/>
    <m/>
    <n v="1"/>
    <m/>
  </r>
  <r>
    <x v="0"/>
    <s v="ENQ3029613/SSEL303454"/>
    <n v="11523"/>
    <m/>
    <m/>
    <x v="27"/>
    <m/>
    <m/>
    <x v="4"/>
    <m/>
    <m/>
    <m/>
    <n v="0.6"/>
    <m/>
  </r>
  <r>
    <x v="0"/>
    <s v="ENQ3029677A"/>
    <n v="40736"/>
    <m/>
    <d v="2020-03-24T00:00:00"/>
    <x v="20"/>
    <m/>
    <m/>
    <x v="0"/>
    <m/>
    <m/>
    <m/>
    <n v="0"/>
    <m/>
  </r>
  <r>
    <x v="0"/>
    <s v="200330LMLB01B"/>
    <n v="3265.53"/>
    <m/>
    <m/>
    <x v="20"/>
    <m/>
    <m/>
    <x v="4"/>
    <m/>
    <m/>
    <m/>
    <n v="1"/>
    <m/>
  </r>
  <r>
    <x v="0"/>
    <s v="200330LMLB02A"/>
    <n v="3352.88"/>
    <m/>
    <m/>
    <x v="20"/>
    <m/>
    <m/>
    <x v="4"/>
    <m/>
    <m/>
    <m/>
    <n v="1"/>
    <m/>
  </r>
  <r>
    <x v="0"/>
    <s v="066048"/>
    <n v="1568"/>
    <m/>
    <d v="2020-03-26T00:00:00"/>
    <x v="18"/>
    <m/>
    <m/>
    <x v="0"/>
    <m/>
    <m/>
    <m/>
    <n v="0.5"/>
    <m/>
  </r>
  <r>
    <x v="0"/>
    <s v="ENQ30029634A"/>
    <n v="8014"/>
    <m/>
    <m/>
    <x v="17"/>
    <m/>
    <m/>
    <x v="0"/>
    <m/>
    <m/>
    <m/>
    <n v="0.2"/>
    <m/>
  </r>
  <r>
    <x v="0"/>
    <s v="ENQ30029634A"/>
    <n v="7567"/>
    <m/>
    <m/>
    <x v="17"/>
    <m/>
    <m/>
    <x v="0"/>
    <m/>
    <m/>
    <m/>
    <n v="0.2"/>
    <m/>
  </r>
  <r>
    <x v="4"/>
    <s v="200320LMLB03A"/>
    <n v="7465"/>
    <m/>
    <m/>
    <x v="28"/>
    <m/>
    <m/>
    <x v="3"/>
    <m/>
    <m/>
    <m/>
    <n v="1"/>
    <m/>
  </r>
  <r>
    <x v="3"/>
    <s v="200319LMLB01A"/>
    <n v="2707"/>
    <m/>
    <m/>
    <x v="28"/>
    <m/>
    <m/>
    <x v="3"/>
    <m/>
    <m/>
    <m/>
    <n v="0.8"/>
    <m/>
  </r>
  <r>
    <x v="1"/>
    <s v="200319LMLB02A"/>
    <n v="10570"/>
    <n v="11000"/>
    <m/>
    <x v="28"/>
    <d v="2020-05-11T00:00:00"/>
    <m/>
    <x v="3"/>
    <m/>
    <m/>
    <m/>
    <n v="0.8"/>
    <m/>
  </r>
  <r>
    <x v="0"/>
    <s v="200309LMLB01B"/>
    <n v="4129"/>
    <m/>
    <m/>
    <x v="29"/>
    <m/>
    <m/>
    <x v="8"/>
    <m/>
    <m/>
    <m/>
    <n v="0.8"/>
    <m/>
  </r>
  <r>
    <x v="1"/>
    <s v="065942"/>
    <n v="5107.3999999999996"/>
    <n v="2842.2"/>
    <d v="2020-03-16T00:00:00"/>
    <x v="30"/>
    <m/>
    <m/>
    <x v="1"/>
    <m/>
    <m/>
    <m/>
    <n v="1"/>
    <m/>
  </r>
  <r>
    <x v="1"/>
    <s v="065974"/>
    <m/>
    <m/>
    <d v="2020-03-18T00:00:00"/>
    <x v="29"/>
    <m/>
    <m/>
    <x v="2"/>
    <m/>
    <m/>
    <m/>
    <m/>
    <m/>
  </r>
  <r>
    <x v="0"/>
    <s v="065945"/>
    <m/>
    <m/>
    <d v="2020-03-18T00:00:00"/>
    <x v="30"/>
    <m/>
    <m/>
    <x v="2"/>
    <m/>
    <m/>
    <m/>
    <m/>
    <m/>
  </r>
  <r>
    <x v="1"/>
    <s v="065939"/>
    <m/>
    <m/>
    <d v="2020-03-17T00:00:00"/>
    <x v="31"/>
    <m/>
    <m/>
    <x v="12"/>
    <m/>
    <m/>
    <m/>
    <m/>
    <m/>
  </r>
  <r>
    <x v="1"/>
    <s v="065924"/>
    <m/>
    <m/>
    <d v="2020-03-17T00:00:00"/>
    <x v="31"/>
    <m/>
    <m/>
    <x v="2"/>
    <m/>
    <m/>
    <m/>
    <m/>
    <m/>
  </r>
  <r>
    <x v="1"/>
    <s v="065897"/>
    <m/>
    <m/>
    <d v="2020-03-13T00:00:00"/>
    <x v="32"/>
    <m/>
    <m/>
    <x v="2"/>
    <m/>
    <m/>
    <m/>
    <m/>
    <m/>
  </r>
  <r>
    <x v="1"/>
    <s v="065896"/>
    <m/>
    <m/>
    <d v="2020-03-13T00:00:00"/>
    <x v="32"/>
    <m/>
    <m/>
    <x v="2"/>
    <m/>
    <m/>
    <m/>
    <m/>
    <m/>
  </r>
  <r>
    <x v="0"/>
    <s v="065881"/>
    <n v="1768"/>
    <m/>
    <d v="2020-03-06T00:00:00"/>
    <x v="32"/>
    <m/>
    <m/>
    <x v="5"/>
    <m/>
    <m/>
    <m/>
    <m/>
    <m/>
  </r>
  <r>
    <x v="1"/>
    <s v="065880"/>
    <m/>
    <m/>
    <d v="2020-03-13T00:00:00"/>
    <x v="32"/>
    <m/>
    <m/>
    <x v="2"/>
    <m/>
    <m/>
    <m/>
    <m/>
    <m/>
  </r>
  <r>
    <x v="1"/>
    <s v="065876"/>
    <m/>
    <m/>
    <d v="2020-03-12T00:00:00"/>
    <x v="33"/>
    <m/>
    <m/>
    <x v="2"/>
    <m/>
    <m/>
    <m/>
    <m/>
    <m/>
  </r>
  <r>
    <x v="1"/>
    <s v="065859"/>
    <m/>
    <m/>
    <d v="2020-03-12T00:00:00"/>
    <x v="33"/>
    <m/>
    <m/>
    <x v="0"/>
    <m/>
    <m/>
    <m/>
    <m/>
    <m/>
  </r>
  <r>
    <x v="0"/>
    <s v="065856"/>
    <m/>
    <m/>
    <d v="2020-03-11T00:00:00"/>
    <x v="33"/>
    <m/>
    <m/>
    <x v="4"/>
    <m/>
    <m/>
    <m/>
    <m/>
    <m/>
  </r>
  <r>
    <x v="0"/>
    <s v="065855"/>
    <n v="446"/>
    <m/>
    <d v="2020-03-11T00:00:00"/>
    <x v="33"/>
    <m/>
    <m/>
    <x v="0"/>
    <m/>
    <m/>
    <m/>
    <m/>
    <m/>
  </r>
  <r>
    <x v="0"/>
    <s v="065836"/>
    <n v="1310"/>
    <m/>
    <d v="2020-03-10T00:00:00"/>
    <x v="34"/>
    <m/>
    <m/>
    <x v="0"/>
    <m/>
    <m/>
    <m/>
    <m/>
    <m/>
  </r>
  <r>
    <x v="1"/>
    <s v="065780"/>
    <m/>
    <m/>
    <d v="2020-03-09T00:00:00"/>
    <x v="35"/>
    <m/>
    <m/>
    <x v="4"/>
    <m/>
    <m/>
    <m/>
    <m/>
    <m/>
  </r>
  <r>
    <x v="1"/>
    <s v="065778"/>
    <m/>
    <m/>
    <d v="2020-03-09T00:00:00"/>
    <x v="35"/>
    <m/>
    <m/>
    <x v="2"/>
    <m/>
    <m/>
    <m/>
    <m/>
    <m/>
  </r>
  <r>
    <x v="0"/>
    <s v="065747"/>
    <n v="659"/>
    <m/>
    <d v="2020-03-06T00:00:00"/>
    <x v="36"/>
    <m/>
    <m/>
    <x v="0"/>
    <m/>
    <m/>
    <m/>
    <m/>
    <m/>
  </r>
  <r>
    <x v="3"/>
    <s v="065757"/>
    <m/>
    <m/>
    <d v="2020-03-06T00:00:00"/>
    <x v="36"/>
    <m/>
    <m/>
    <x v="4"/>
    <m/>
    <m/>
    <m/>
    <n v="0"/>
    <m/>
  </r>
  <r>
    <x v="0"/>
    <s v="065754"/>
    <n v="8543.49"/>
    <m/>
    <d v="2020-03-02T00:00:00"/>
    <x v="36"/>
    <m/>
    <m/>
    <x v="2"/>
    <m/>
    <m/>
    <m/>
    <n v="0.8"/>
    <m/>
  </r>
  <r>
    <x v="0"/>
    <s v="065725"/>
    <n v="1715.78"/>
    <m/>
    <d v="2020-03-05T00:00:00"/>
    <x v="37"/>
    <m/>
    <m/>
    <x v="2"/>
    <m/>
    <m/>
    <m/>
    <m/>
    <m/>
  </r>
  <r>
    <x v="1"/>
    <s v="065734"/>
    <m/>
    <m/>
    <d v="2020-03-05T00:00:00"/>
    <x v="37"/>
    <m/>
    <m/>
    <x v="0"/>
    <m/>
    <m/>
    <m/>
    <m/>
    <m/>
  </r>
  <r>
    <x v="1"/>
    <s v="065702"/>
    <m/>
    <m/>
    <d v="2020-03-04T00:00:00"/>
    <x v="38"/>
    <m/>
    <m/>
    <x v="2"/>
    <m/>
    <m/>
    <m/>
    <m/>
    <m/>
  </r>
  <r>
    <x v="0"/>
    <s v="065711"/>
    <n v="770.59"/>
    <m/>
    <d v="2020-03-02T00:00:00"/>
    <x v="38"/>
    <m/>
    <m/>
    <x v="0"/>
    <m/>
    <m/>
    <m/>
    <m/>
    <m/>
  </r>
  <r>
    <x v="0"/>
    <s v="065698"/>
    <n v="2506"/>
    <m/>
    <d v="2020-03-03T00:00:00"/>
    <x v="39"/>
    <m/>
    <m/>
    <x v="0"/>
    <m/>
    <m/>
    <m/>
    <m/>
    <m/>
  </r>
  <r>
    <x v="1"/>
    <s v="065670"/>
    <m/>
    <m/>
    <d v="2020-03-02T00:00:00"/>
    <x v="39"/>
    <m/>
    <m/>
    <x v="2"/>
    <m/>
    <m/>
    <m/>
    <m/>
    <m/>
  </r>
  <r>
    <x v="1"/>
    <s v="065640"/>
    <m/>
    <m/>
    <d v="2020-03-02T00:00:00"/>
    <x v="40"/>
    <m/>
    <m/>
    <x v="4"/>
    <m/>
    <m/>
    <m/>
    <m/>
    <m/>
  </r>
  <r>
    <x v="0"/>
    <s v="065598"/>
    <n v="1367"/>
    <m/>
    <d v="2020-02-26T00:00:00"/>
    <x v="41"/>
    <m/>
    <m/>
    <x v="1"/>
    <m/>
    <m/>
    <m/>
    <m/>
    <m/>
  </r>
  <r>
    <x v="4"/>
    <s v="065592"/>
    <n v="3523"/>
    <m/>
    <d v="2020-02-26T00:00:00"/>
    <x v="41"/>
    <m/>
    <m/>
    <x v="2"/>
    <m/>
    <m/>
    <m/>
    <m/>
    <m/>
  </r>
  <r>
    <x v="0"/>
    <s v="065585"/>
    <n v="720"/>
    <m/>
    <d v="2020-02-26T00:00:00"/>
    <x v="41"/>
    <m/>
    <m/>
    <x v="5"/>
    <m/>
    <m/>
    <m/>
    <m/>
    <m/>
  </r>
  <r>
    <x v="0"/>
    <s v="065582"/>
    <n v="3665"/>
    <m/>
    <d v="2020-02-26T00:00:00"/>
    <x v="41"/>
    <m/>
    <m/>
    <x v="0"/>
    <m/>
    <m/>
    <m/>
    <m/>
    <m/>
  </r>
  <r>
    <x v="1"/>
    <s v="065545"/>
    <n v="193"/>
    <m/>
    <d v="2020-02-24T00:00:00"/>
    <x v="42"/>
    <m/>
    <m/>
    <x v="2"/>
    <m/>
    <m/>
    <m/>
    <m/>
    <m/>
  </r>
  <r>
    <x v="0"/>
    <s v="065540"/>
    <n v="1019"/>
    <m/>
    <d v="2020-02-21T00:00:00"/>
    <x v="42"/>
    <m/>
    <m/>
    <x v="2"/>
    <m/>
    <m/>
    <m/>
    <m/>
    <m/>
  </r>
  <r>
    <x v="0"/>
    <s v="065506"/>
    <n v="1163"/>
    <m/>
    <d v="2020-02-20T00:00:00"/>
    <x v="43"/>
    <m/>
    <m/>
    <x v="2"/>
    <m/>
    <m/>
    <m/>
    <m/>
    <m/>
  </r>
  <r>
    <x v="0"/>
    <s v="065504"/>
    <n v="605"/>
    <m/>
    <d v="2020-02-20T00:00:00"/>
    <x v="43"/>
    <m/>
    <m/>
    <x v="1"/>
    <m/>
    <m/>
    <m/>
    <m/>
    <m/>
  </r>
  <r>
    <x v="1"/>
    <s v="065507"/>
    <n v="2528.33"/>
    <m/>
    <d v="2020-02-17T00:00:00"/>
    <x v="43"/>
    <m/>
    <m/>
    <x v="2"/>
    <m/>
    <m/>
    <m/>
    <m/>
    <m/>
  </r>
  <r>
    <x v="1"/>
    <s v="065479"/>
    <n v="252"/>
    <n v="697.24"/>
    <d v="2020-02-19T00:00:00"/>
    <x v="44"/>
    <m/>
    <m/>
    <x v="2"/>
    <m/>
    <m/>
    <m/>
    <m/>
    <m/>
  </r>
  <r>
    <x v="0"/>
    <s v="065463"/>
    <n v="388"/>
    <m/>
    <d v="2020-02-19T00:00:00"/>
    <x v="44"/>
    <m/>
    <m/>
    <x v="2"/>
    <m/>
    <m/>
    <m/>
    <m/>
    <m/>
  </r>
  <r>
    <x v="0"/>
    <s v="200219LBLM01A"/>
    <m/>
    <m/>
    <d v="2020-02-18T00:00:00"/>
    <x v="44"/>
    <m/>
    <m/>
    <x v="9"/>
    <m/>
    <m/>
    <m/>
    <m/>
    <m/>
  </r>
  <r>
    <x v="1"/>
    <s v="200217LBLM02B"/>
    <m/>
    <m/>
    <d v="2020-02-14T00:00:00"/>
    <x v="44"/>
    <m/>
    <m/>
    <x v="7"/>
    <m/>
    <m/>
    <m/>
    <m/>
    <m/>
  </r>
  <r>
    <x v="0"/>
    <s v="065421"/>
    <m/>
    <m/>
    <d v="2020-02-13T00:00:00"/>
    <x v="45"/>
    <m/>
    <m/>
    <x v="0"/>
    <m/>
    <m/>
    <m/>
    <m/>
    <m/>
  </r>
  <r>
    <x v="1"/>
    <s v="065467"/>
    <m/>
    <m/>
    <d v="2020-02-17T00:00:00"/>
    <x v="46"/>
    <m/>
    <m/>
    <x v="11"/>
    <m/>
    <m/>
    <m/>
    <m/>
    <m/>
  </r>
  <r>
    <x v="1"/>
    <s v="065386"/>
    <m/>
    <m/>
    <d v="2020-02-17T00:00:00"/>
    <x v="46"/>
    <m/>
    <m/>
    <x v="2"/>
    <m/>
    <m/>
    <m/>
    <m/>
    <m/>
  </r>
  <r>
    <x v="0"/>
    <s v="065392"/>
    <m/>
    <m/>
    <d v="2020-02-17T00:00:00"/>
    <x v="46"/>
    <m/>
    <m/>
    <x v="2"/>
    <m/>
    <m/>
    <m/>
    <m/>
    <m/>
  </r>
  <r>
    <x v="0"/>
    <s v="065397"/>
    <m/>
    <m/>
    <d v="2020-02-17T00:00:00"/>
    <x v="46"/>
    <m/>
    <m/>
    <x v="2"/>
    <m/>
    <m/>
    <m/>
    <m/>
    <m/>
  </r>
  <r>
    <x v="3"/>
    <s v="065385"/>
    <m/>
    <m/>
    <d v="2020-02-14T00:00:00"/>
    <x v="46"/>
    <m/>
    <m/>
    <x v="11"/>
    <m/>
    <m/>
    <m/>
    <m/>
    <m/>
  </r>
  <r>
    <x v="0"/>
    <s v="065389"/>
    <n v="7365.73"/>
    <m/>
    <d v="2020-02-14T00:00:00"/>
    <x v="46"/>
    <m/>
    <m/>
    <x v="2"/>
    <m/>
    <m/>
    <m/>
    <n v="1"/>
    <m/>
  </r>
  <r>
    <x v="0"/>
    <s v="200217LBLM01A"/>
    <m/>
    <m/>
    <d v="2020-02-14T00:00:00"/>
    <x v="46"/>
    <m/>
    <m/>
    <x v="3"/>
    <m/>
    <m/>
    <m/>
    <m/>
    <m/>
  </r>
  <r>
    <x v="1"/>
    <s v="065391"/>
    <m/>
    <m/>
    <d v="2020-02-14T00:00:00"/>
    <x v="46"/>
    <m/>
    <m/>
    <x v="10"/>
    <m/>
    <m/>
    <m/>
    <m/>
    <m/>
  </r>
  <r>
    <x v="1"/>
    <s v="065384"/>
    <n v="487"/>
    <n v="487.64"/>
    <d v="2020-02-13T00:00:00"/>
    <x v="46"/>
    <m/>
    <m/>
    <x v="3"/>
    <m/>
    <m/>
    <m/>
    <m/>
    <m/>
  </r>
  <r>
    <x v="1"/>
    <s v="065358"/>
    <m/>
    <n v="5069.9799999999996"/>
    <m/>
    <x v="47"/>
    <m/>
    <m/>
    <x v="1"/>
    <m/>
    <m/>
    <m/>
    <m/>
    <m/>
  </r>
  <r>
    <x v="1"/>
    <s v="065364"/>
    <n v="1058"/>
    <n v="1058.06"/>
    <m/>
    <x v="47"/>
    <m/>
    <m/>
    <x v="3"/>
    <m/>
    <m/>
    <m/>
    <m/>
    <m/>
  </r>
  <r>
    <x v="1"/>
    <s v="065338"/>
    <m/>
    <m/>
    <d v="2020-02-13T00:00:00"/>
    <x v="48"/>
    <m/>
    <m/>
    <x v="2"/>
    <m/>
    <m/>
    <m/>
    <m/>
    <m/>
  </r>
  <r>
    <x v="0"/>
    <s v="065296"/>
    <m/>
    <m/>
    <d v="2020-02-12T00:00:00"/>
    <x v="12"/>
    <m/>
    <m/>
    <x v="2"/>
    <m/>
    <m/>
    <m/>
    <m/>
    <m/>
  </r>
  <r>
    <x v="0"/>
    <s v="065318"/>
    <n v="2287"/>
    <m/>
    <d v="2020-02-12T00:00:00"/>
    <x v="12"/>
    <m/>
    <m/>
    <x v="2"/>
    <m/>
    <m/>
    <m/>
    <m/>
    <m/>
  </r>
  <r>
    <x v="1"/>
    <s v="065316"/>
    <n v="1769"/>
    <m/>
    <d v="2020-02-12T00:00:00"/>
    <x v="12"/>
    <m/>
    <m/>
    <x v="2"/>
    <m/>
    <m/>
    <m/>
    <m/>
    <m/>
  </r>
  <r>
    <x v="1"/>
    <s v="065297"/>
    <m/>
    <m/>
    <d v="2020-02-11T00:00:00"/>
    <x v="12"/>
    <m/>
    <m/>
    <x v="3"/>
    <m/>
    <m/>
    <m/>
    <m/>
    <m/>
  </r>
  <r>
    <x v="1"/>
    <s v="065243"/>
    <m/>
    <m/>
    <d v="2020-02-07T00:00:00"/>
    <x v="49"/>
    <m/>
    <m/>
    <x v="2"/>
    <m/>
    <m/>
    <m/>
    <m/>
    <m/>
  </r>
  <r>
    <x v="0"/>
    <s v="065231"/>
    <m/>
    <m/>
    <d v="2020-02-10T00:00:00"/>
    <x v="50"/>
    <m/>
    <m/>
    <x v="2"/>
    <m/>
    <m/>
    <m/>
    <m/>
    <m/>
  </r>
  <r>
    <x v="1"/>
    <s v="065250"/>
    <m/>
    <m/>
    <d v="2020-02-07T00:00:00"/>
    <x v="50"/>
    <m/>
    <m/>
    <x v="2"/>
    <m/>
    <m/>
    <m/>
    <m/>
    <m/>
  </r>
  <r>
    <x v="1"/>
    <s v="065233"/>
    <n v="1239"/>
    <n v="1239.04"/>
    <d v="2020-02-06T00:00:00"/>
    <x v="50"/>
    <m/>
    <m/>
    <x v="2"/>
    <m/>
    <m/>
    <m/>
    <m/>
    <m/>
  </r>
  <r>
    <x v="1"/>
    <s v="065209"/>
    <n v="14940"/>
    <n v="14940.64"/>
    <d v="2020-02-07T00:00:00"/>
    <x v="51"/>
    <m/>
    <m/>
    <x v="13"/>
    <m/>
    <m/>
    <m/>
    <m/>
    <m/>
  </r>
  <r>
    <x v="0"/>
    <s v="065192"/>
    <m/>
    <m/>
    <d v="2020-02-07T00:00:00"/>
    <x v="51"/>
    <m/>
    <m/>
    <x v="13"/>
    <m/>
    <m/>
    <m/>
    <m/>
    <m/>
  </r>
  <r>
    <x v="1"/>
    <s v="065195"/>
    <m/>
    <m/>
    <d v="2020-02-06T00:00:00"/>
    <x v="51"/>
    <m/>
    <m/>
    <x v="13"/>
    <m/>
    <m/>
    <m/>
    <m/>
    <m/>
  </r>
  <r>
    <x v="1"/>
    <s v="065054"/>
    <m/>
    <m/>
    <d v="2020-02-05T00:00:00"/>
    <x v="52"/>
    <m/>
    <m/>
    <x v="13"/>
    <m/>
    <m/>
    <m/>
    <m/>
    <m/>
  </r>
  <r>
    <x v="0"/>
    <s v="065088"/>
    <m/>
    <m/>
    <d v="2020-02-03T00:00:00"/>
    <x v="52"/>
    <m/>
    <m/>
    <x v="13"/>
    <m/>
    <m/>
    <m/>
    <m/>
    <m/>
  </r>
  <r>
    <x v="1"/>
    <s v="065167"/>
    <m/>
    <m/>
    <d v="2020-02-03T00:00:00"/>
    <x v="52"/>
    <m/>
    <m/>
    <x v="13"/>
    <m/>
    <m/>
    <m/>
    <m/>
    <m/>
  </r>
  <r>
    <x v="0"/>
    <s v="065024"/>
    <n v="357"/>
    <m/>
    <d v="2020-01-23T00:00:00"/>
    <x v="53"/>
    <m/>
    <m/>
    <x v="2"/>
    <m/>
    <m/>
    <m/>
    <m/>
    <m/>
  </r>
  <r>
    <x v="1"/>
    <s v="064982"/>
    <m/>
    <m/>
    <d v="2020-01-28T00:00:00"/>
    <x v="54"/>
    <m/>
    <m/>
    <x v="13"/>
    <m/>
    <m/>
    <m/>
    <m/>
    <m/>
  </r>
  <r>
    <x v="1"/>
    <s v="064953"/>
    <m/>
    <m/>
    <d v="2020-01-27T00:00:00"/>
    <x v="55"/>
    <m/>
    <m/>
    <x v="13"/>
    <m/>
    <m/>
    <m/>
    <m/>
    <m/>
  </r>
  <r>
    <x v="0"/>
    <s v="064952"/>
    <m/>
    <m/>
    <d v="2020-01-24T00:00:00"/>
    <x v="55"/>
    <m/>
    <m/>
    <x v="13"/>
    <m/>
    <m/>
    <m/>
    <m/>
    <m/>
  </r>
  <r>
    <x v="0"/>
    <s v="064945"/>
    <m/>
    <m/>
    <m/>
    <x v="56"/>
    <m/>
    <m/>
    <x v="11"/>
    <m/>
    <m/>
    <m/>
    <m/>
    <m/>
  </r>
  <r>
    <x v="1"/>
    <s v="064894"/>
    <m/>
    <m/>
    <d v="2020-01-23T00:00:00"/>
    <x v="57"/>
    <m/>
    <m/>
    <x v="13"/>
    <m/>
    <m/>
    <m/>
    <m/>
    <m/>
  </r>
  <r>
    <x v="1"/>
    <s v="064893"/>
    <m/>
    <m/>
    <d v="2020-01-16T00:00:00"/>
    <x v="57"/>
    <m/>
    <m/>
    <x v="13"/>
    <m/>
    <m/>
    <m/>
    <m/>
    <m/>
  </r>
  <r>
    <x v="0"/>
    <s v="064830"/>
    <m/>
    <m/>
    <d v="2020-01-20T00:00:00"/>
    <x v="58"/>
    <m/>
    <m/>
    <x v="13"/>
    <m/>
    <m/>
    <m/>
    <m/>
    <m/>
  </r>
  <r>
    <x v="0"/>
    <s v="064733"/>
    <m/>
    <m/>
    <d v="2020-01-10T00:00:00"/>
    <x v="59"/>
    <m/>
    <m/>
    <x v="13"/>
    <m/>
    <m/>
    <m/>
    <m/>
    <m/>
  </r>
  <r>
    <x v="1"/>
    <s v="064702"/>
    <m/>
    <m/>
    <d v="2020-01-14T00:00:00"/>
    <x v="60"/>
    <m/>
    <m/>
    <x v="13"/>
    <m/>
    <m/>
    <m/>
    <m/>
    <m/>
  </r>
  <r>
    <x v="1"/>
    <s v="064708"/>
    <m/>
    <n v="4264.62"/>
    <d v="2020-01-14T00:00:00"/>
    <x v="60"/>
    <m/>
    <m/>
    <x v="13"/>
    <m/>
    <m/>
    <m/>
    <m/>
    <m/>
  </r>
  <r>
    <x v="1"/>
    <s v="064754"/>
    <m/>
    <m/>
    <d v="2020-01-13T00:00:00"/>
    <x v="61"/>
    <m/>
    <m/>
    <x v="13"/>
    <m/>
    <m/>
    <m/>
    <m/>
    <m/>
  </r>
  <r>
    <x v="1"/>
    <s v="064675"/>
    <n v="774"/>
    <n v="773.94"/>
    <d v="2020-01-13T00:00:00"/>
    <x v="61"/>
    <m/>
    <m/>
    <x v="13"/>
    <m/>
    <m/>
    <m/>
    <m/>
    <m/>
  </r>
  <r>
    <x v="1"/>
    <s v="064649"/>
    <m/>
    <m/>
    <d v="2020-01-10T00:00:00"/>
    <x v="62"/>
    <m/>
    <m/>
    <x v="13"/>
    <m/>
    <m/>
    <m/>
    <m/>
    <m/>
  </r>
  <r>
    <x v="1"/>
    <s v="064570"/>
    <m/>
    <m/>
    <d v="2020-01-08T00:00:00"/>
    <x v="63"/>
    <m/>
    <m/>
    <x v="13"/>
    <m/>
    <m/>
    <m/>
    <m/>
    <m/>
  </r>
  <r>
    <x v="1"/>
    <s v="064577"/>
    <m/>
    <m/>
    <d v="2020-01-08T00:00:00"/>
    <x v="63"/>
    <m/>
    <m/>
    <x v="13"/>
    <m/>
    <m/>
    <m/>
    <m/>
    <m/>
  </r>
  <r>
    <x v="0"/>
    <s v="064541"/>
    <m/>
    <m/>
    <d v="2020-01-07T00:00:00"/>
    <x v="63"/>
    <m/>
    <m/>
    <x v="13"/>
    <m/>
    <m/>
    <m/>
    <m/>
    <m/>
  </r>
  <r>
    <x v="1"/>
    <s v="064589"/>
    <m/>
    <m/>
    <d v="2020-01-07T00:00:00"/>
    <x v="63"/>
    <m/>
    <m/>
    <x v="13"/>
    <m/>
    <m/>
    <m/>
    <m/>
    <m/>
  </r>
  <r>
    <x v="0"/>
    <s v="064591"/>
    <m/>
    <m/>
    <d v="2020-01-07T00:00:00"/>
    <x v="63"/>
    <m/>
    <m/>
    <x v="13"/>
    <m/>
    <m/>
    <m/>
    <m/>
    <m/>
  </r>
  <r>
    <x v="0"/>
    <s v="064588"/>
    <m/>
    <m/>
    <d v="2020-01-07T00:00:00"/>
    <x v="63"/>
    <m/>
    <m/>
    <x v="13"/>
    <m/>
    <m/>
    <m/>
    <m/>
    <m/>
  </r>
  <r>
    <x v="1"/>
    <s v="064544"/>
    <m/>
    <m/>
    <d v="2020-01-07T00:00:00"/>
    <x v="64"/>
    <m/>
    <m/>
    <x v="11"/>
    <m/>
    <m/>
    <m/>
    <m/>
    <m/>
  </r>
  <r>
    <x v="0"/>
    <s v="064542"/>
    <n v="4305.8900000000003"/>
    <m/>
    <d v="2020-01-06T00:00:00"/>
    <x v="64"/>
    <m/>
    <m/>
    <x v="2"/>
    <m/>
    <m/>
    <m/>
    <m/>
    <m/>
  </r>
  <r>
    <x v="1"/>
    <s v="064540"/>
    <m/>
    <m/>
    <d v="2020-01-06T00:00:00"/>
    <x v="64"/>
    <m/>
    <m/>
    <x v="13"/>
    <m/>
    <m/>
    <m/>
    <m/>
    <m/>
  </r>
  <r>
    <x v="1"/>
    <s v="064503"/>
    <m/>
    <m/>
    <d v="2020-01-03T00:00:00"/>
    <x v="65"/>
    <m/>
    <m/>
    <x v="13"/>
    <m/>
    <m/>
    <m/>
    <m/>
    <m/>
  </r>
  <r>
    <x v="1"/>
    <s v="064002"/>
    <m/>
    <m/>
    <d v="2020-01-02T00:00:00"/>
    <x v="65"/>
    <m/>
    <m/>
    <x v="13"/>
    <m/>
    <m/>
    <m/>
    <m/>
    <m/>
  </r>
  <r>
    <x v="0"/>
    <s v="064507"/>
    <n v="3143"/>
    <m/>
    <d v="2019-12-31T00:00:00"/>
    <x v="65"/>
    <m/>
    <m/>
    <x v="13"/>
    <m/>
    <m/>
    <m/>
    <m/>
    <m/>
  </r>
  <r>
    <x v="1"/>
    <m/>
    <m/>
    <m/>
    <d v="2019-12-31T00:00:00"/>
    <x v="65"/>
    <m/>
    <m/>
    <x v="13"/>
    <m/>
    <m/>
    <m/>
    <m/>
    <m/>
  </r>
  <r>
    <x v="5"/>
    <m/>
    <n v="60000"/>
    <m/>
    <m/>
    <x v="66"/>
    <m/>
    <m/>
    <x v="13"/>
    <m/>
    <m/>
    <m/>
    <n v="0.2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4:AE13" firstHeaderRow="1" firstDataRow="3" firstDataCol="1" rowPageCount="2" colPageCount="1"/>
  <pivotFields count="15">
    <pivotField axis="axisRow" compact="0" outline="0" showAll="0">
      <items count="7">
        <item x="2"/>
        <item x="1"/>
        <item x="3"/>
        <item x="4"/>
        <item x="5"/>
        <item x="0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/>
    <pivotField compact="0" outline="0" showAll="0"/>
    <pivotField axis="axisCol" compact="0" outline="0" showAll="0">
      <items count="15">
        <item x="7"/>
        <item x="4"/>
        <item x="9"/>
        <item x="10"/>
        <item x="1"/>
        <item x="6"/>
        <item x="8"/>
        <item x="11"/>
        <item x="2"/>
        <item x="12"/>
        <item x="0"/>
        <item x="3"/>
        <item x="5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 defaultSubtotal="0">
      <items count="4">
        <item x="0"/>
        <item x="1"/>
        <item x="2"/>
        <item x="3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2">
    <field x="8"/>
    <field x="-2"/>
  </colFields>
  <colItems count="30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 t="grand">
      <x/>
    </i>
    <i t="grand" i="1">
      <x/>
    </i>
  </colItems>
  <pageFields count="2">
    <pageField fld="14" hier="-1"/>
    <pageField fld="5" hier="-1"/>
  </pageFields>
  <dataFields count="2">
    <dataField name="Somme de MONTANT ESTIMÉ" fld="2" baseField="0" baseItem="0" numFmtId="165"/>
    <dataField name="Nombre de MONTANT ESTIMÉ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OFFRE" sourceName="DATE OFFRE">
  <pivotTables>
    <pivotTable tabId="16" name="Tableau croisé dynamique1"/>
  </pivotTables>
  <data>
    <tabular pivotCacheId="1">
      <items count="14">
        <i x="1" s="1"/>
        <i x="2" s="1"/>
        <i x="3" s="1"/>
        <i x="4" s="1"/>
        <i x="5" s="1"/>
        <i x="6" s="1" nd="1"/>
        <i x="7" s="1" nd="1"/>
        <i x="8" s="1" nd="1"/>
        <i x="9" s="1" nd="1"/>
        <i x="10" s="1" nd="1"/>
        <i x="11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6" name="Tableau croisé dynamique1"/>
  </pivotTables>
  <data>
    <tabular pivotCacheId="1">
      <items count="4">
        <i x="1" s="1"/>
        <i x="2" s="1"/>
        <i x="0" s="1" nd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 OFFRE" cache="Segment_DATE_OFFRE" caption="DATE OFFRE" rowHeight="241300"/>
  <slicer name="Années" cache="Segment_Années" caption="Années" rowHeight="241300"/>
</slicers>
</file>

<file path=xl/tables/table1.xml><?xml version="1.0" encoding="utf-8"?>
<table xmlns="http://schemas.openxmlformats.org/spreadsheetml/2006/main" id="2" name="Tableau2" displayName="Tableau2" ref="A1:N156" totalsRowShown="0" headerRowDxfId="18" dataDxfId="16" headerRowBorderDxfId="17" tableBorderDxfId="15" totalsRowBorderDxfId="14">
  <autoFilter ref="A1:N156"/>
  <tableColumns count="14">
    <tableColumn id="1" name="STATUT" dataDxfId="13"/>
    <tableColumn id="2" name="OFFRE REF." dataDxfId="12"/>
    <tableColumn id="3" name="MONTANT ESTIMÉ" dataDxfId="11"/>
    <tableColumn id="4" name="MONTANT COMMANDE CLIENT" dataDxfId="10"/>
    <tableColumn id="5" name="DATE  DEMANDE" dataDxfId="9"/>
    <tableColumn id="6" name="DATE OFFRE" dataDxfId="8"/>
    <tableColumn id="7" name="DATE COMMANDE" dataDxfId="7"/>
    <tableColumn id="8" name="SOCIETE " dataDxfId="6"/>
    <tableColumn id="9" name="CATEGORIE INDUSTRIE" dataDxfId="5"/>
    <tableColumn id="10" name="CONTACT" dataDxfId="4"/>
    <tableColumn id="11" name="CONTENU" dataDxfId="3"/>
    <tableColumn id="12" name="REF CLIENT" dataDxfId="2"/>
    <tableColumn id="13" name="% DE CHANCE DE SORTIE" dataDxfId="1"/>
    <tableColumn id="14" name="COMMENTAIRES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43"/>
  <sheetViews>
    <sheetView zoomScaleNormal="100" workbookViewId="0">
      <pane ySplit="1" topLeftCell="A2" activePane="bottomLeft" state="frozenSplit"/>
      <selection pane="bottomLeft" activeCell="B1" sqref="B1"/>
    </sheetView>
  </sheetViews>
  <sheetFormatPr baseColWidth="10" defaultColWidth="11.453125" defaultRowHeight="14.5" x14ac:dyDescent="0.35"/>
  <cols>
    <col min="1" max="1" width="23.1796875" style="33" customWidth="1"/>
    <col min="2" max="2" width="24.26953125" style="46" customWidth="1"/>
    <col min="3" max="3" width="19.453125" style="47" customWidth="1"/>
    <col min="4" max="4" width="30.7265625" style="46" customWidth="1"/>
    <col min="5" max="5" width="17.7265625" style="43" customWidth="1"/>
    <col min="6" max="6" width="13.7265625" style="41" customWidth="1"/>
    <col min="7" max="7" width="19.453125" style="41" customWidth="1"/>
    <col min="8" max="8" width="28.7265625" style="42" customWidth="1"/>
    <col min="9" max="9" width="23" style="43" customWidth="1"/>
    <col min="10" max="10" width="24.453125" style="42" customWidth="1"/>
    <col min="11" max="11" width="60" style="42" customWidth="1"/>
    <col min="12" max="12" width="32.1796875" style="42" customWidth="1"/>
    <col min="13" max="13" width="24.453125" style="44" customWidth="1"/>
    <col min="14" max="14" width="134.1796875" style="45" customWidth="1"/>
    <col min="15" max="15" width="11.453125" style="33"/>
    <col min="16" max="18" width="11.453125" style="76"/>
    <col min="19" max="19" width="11.453125" style="77"/>
    <col min="20" max="23" width="11.453125" style="78"/>
    <col min="24" max="16384" width="11.453125" style="33"/>
  </cols>
  <sheetData>
    <row r="1" spans="1:23" s="50" customFormat="1" ht="45" customHeight="1" x14ac:dyDescent="0.35">
      <c r="A1" s="88" t="s">
        <v>187</v>
      </c>
      <c r="B1" s="89" t="s">
        <v>1</v>
      </c>
      <c r="C1" s="90" t="s">
        <v>4</v>
      </c>
      <c r="D1" s="89" t="s">
        <v>17</v>
      </c>
      <c r="E1" s="91" t="s">
        <v>15</v>
      </c>
      <c r="F1" s="91" t="s">
        <v>14</v>
      </c>
      <c r="G1" s="91" t="s">
        <v>138</v>
      </c>
      <c r="H1" s="92" t="s">
        <v>0</v>
      </c>
      <c r="I1" s="92" t="s">
        <v>141</v>
      </c>
      <c r="J1" s="92" t="s">
        <v>7</v>
      </c>
      <c r="K1" s="92" t="s">
        <v>5</v>
      </c>
      <c r="L1" s="92" t="s">
        <v>2</v>
      </c>
      <c r="M1" s="93" t="s">
        <v>3</v>
      </c>
      <c r="N1" s="94" t="s">
        <v>6</v>
      </c>
      <c r="P1" s="67"/>
      <c r="Q1" s="67"/>
      <c r="R1" s="67"/>
      <c r="S1" s="68"/>
      <c r="T1" s="69"/>
      <c r="U1" s="69"/>
      <c r="V1" s="69"/>
      <c r="W1" s="69"/>
    </row>
    <row r="2" spans="1:23" s="31" customFormat="1" ht="16.5" customHeight="1" x14ac:dyDescent="0.35">
      <c r="A2" s="84" t="s">
        <v>10</v>
      </c>
      <c r="B2" s="24" t="s">
        <v>205</v>
      </c>
      <c r="C2" s="25">
        <v>127.68</v>
      </c>
      <c r="D2" s="26"/>
      <c r="E2" s="27">
        <v>43965</v>
      </c>
      <c r="F2" s="27">
        <v>43965</v>
      </c>
      <c r="G2" s="27"/>
      <c r="H2" s="28"/>
      <c r="I2" s="29" t="s">
        <v>164</v>
      </c>
      <c r="J2" s="28"/>
      <c r="K2" s="28"/>
      <c r="L2" s="28"/>
      <c r="M2" s="30"/>
      <c r="N2" s="85"/>
      <c r="P2" s="73"/>
      <c r="Q2" s="73"/>
      <c r="R2" s="73"/>
      <c r="S2" s="74"/>
      <c r="T2" s="75"/>
      <c r="U2" s="75"/>
      <c r="V2" s="75"/>
      <c r="W2" s="75"/>
    </row>
    <row r="3" spans="1:23" s="31" customFormat="1" ht="16.5" customHeight="1" x14ac:dyDescent="0.35">
      <c r="A3" s="84" t="s">
        <v>10</v>
      </c>
      <c r="B3" s="24" t="s">
        <v>204</v>
      </c>
      <c r="C3" s="25">
        <v>8600.6</v>
      </c>
      <c r="D3" s="26"/>
      <c r="E3" s="27">
        <v>43965</v>
      </c>
      <c r="F3" s="27">
        <v>43965</v>
      </c>
      <c r="G3" s="27"/>
      <c r="H3" s="28"/>
      <c r="I3" s="29" t="s">
        <v>157</v>
      </c>
      <c r="J3" s="28"/>
      <c r="K3" s="28"/>
      <c r="L3" s="28"/>
      <c r="M3" s="30"/>
      <c r="N3" s="85"/>
      <c r="P3" s="73"/>
      <c r="Q3" s="73"/>
      <c r="R3" s="73"/>
      <c r="S3" s="74"/>
      <c r="T3" s="75"/>
      <c r="U3" s="75"/>
      <c r="V3" s="75"/>
      <c r="W3" s="75"/>
    </row>
    <row r="4" spans="1:23" s="31" customFormat="1" ht="16.5" customHeight="1" x14ac:dyDescent="0.35">
      <c r="A4" s="84" t="s">
        <v>10</v>
      </c>
      <c r="B4" s="24" t="s">
        <v>203</v>
      </c>
      <c r="C4" s="25">
        <v>509.94</v>
      </c>
      <c r="D4" s="26"/>
      <c r="E4" s="27">
        <v>43965</v>
      </c>
      <c r="F4" s="27">
        <v>43965</v>
      </c>
      <c r="G4" s="27"/>
      <c r="H4" s="28"/>
      <c r="I4" s="29" t="s">
        <v>164</v>
      </c>
      <c r="J4" s="28"/>
      <c r="K4" s="28"/>
      <c r="L4" s="28"/>
      <c r="M4" s="30"/>
      <c r="N4" s="85"/>
      <c r="P4" s="73"/>
      <c r="Q4" s="73"/>
      <c r="R4" s="73"/>
      <c r="S4" s="74"/>
      <c r="T4" s="75"/>
      <c r="U4" s="75"/>
      <c r="V4" s="75"/>
      <c r="W4" s="75"/>
    </row>
    <row r="5" spans="1:23" s="31" customFormat="1" ht="16.5" customHeight="1" x14ac:dyDescent="0.35">
      <c r="A5" s="84" t="s">
        <v>10</v>
      </c>
      <c r="B5" s="24" t="s">
        <v>202</v>
      </c>
      <c r="C5" s="25">
        <v>595.04</v>
      </c>
      <c r="D5" s="26"/>
      <c r="E5" s="27">
        <v>43962</v>
      </c>
      <c r="F5" s="27">
        <v>43964</v>
      </c>
      <c r="G5" s="27"/>
      <c r="H5" s="28"/>
      <c r="I5" s="29" t="s">
        <v>162</v>
      </c>
      <c r="J5" s="28"/>
      <c r="K5" s="28"/>
      <c r="L5" s="28"/>
      <c r="M5" s="30"/>
      <c r="N5" s="85"/>
      <c r="P5" s="73"/>
      <c r="Q5" s="73"/>
      <c r="R5" s="73"/>
      <c r="S5" s="74"/>
      <c r="T5" s="75"/>
      <c r="U5" s="75"/>
      <c r="V5" s="75"/>
      <c r="W5" s="75"/>
    </row>
    <row r="6" spans="1:23" s="31" customFormat="1" ht="16.5" customHeight="1" x14ac:dyDescent="0.35">
      <c r="A6" s="84" t="s">
        <v>10</v>
      </c>
      <c r="B6" s="24" t="s">
        <v>201</v>
      </c>
      <c r="C6" s="25">
        <v>5455.24</v>
      </c>
      <c r="D6" s="26"/>
      <c r="E6" s="27">
        <v>43964</v>
      </c>
      <c r="F6" s="27">
        <v>43964</v>
      </c>
      <c r="G6" s="27"/>
      <c r="H6" s="28"/>
      <c r="I6" s="29" t="s">
        <v>162</v>
      </c>
      <c r="J6" s="28"/>
      <c r="K6" s="28"/>
      <c r="L6" s="28"/>
      <c r="M6" s="30"/>
      <c r="N6" s="85"/>
      <c r="P6" s="73"/>
      <c r="Q6" s="73"/>
      <c r="R6" s="73"/>
      <c r="S6" s="74"/>
      <c r="T6" s="75"/>
      <c r="U6" s="75"/>
      <c r="V6" s="75"/>
      <c r="W6" s="75"/>
    </row>
    <row r="7" spans="1:23" s="31" customFormat="1" ht="16.5" customHeight="1" x14ac:dyDescent="0.35">
      <c r="A7" s="84" t="s">
        <v>10</v>
      </c>
      <c r="B7" s="24" t="s">
        <v>200</v>
      </c>
      <c r="C7" s="25">
        <v>808.19</v>
      </c>
      <c r="D7" s="26"/>
      <c r="E7" s="27">
        <v>43962</v>
      </c>
      <c r="F7" s="27">
        <v>43964</v>
      </c>
      <c r="G7" s="27"/>
      <c r="H7" s="28"/>
      <c r="I7" s="29" t="s">
        <v>162</v>
      </c>
      <c r="J7" s="28"/>
      <c r="K7" s="28"/>
      <c r="L7" s="28"/>
      <c r="M7" s="30"/>
      <c r="N7" s="85"/>
      <c r="P7" s="73"/>
      <c r="Q7" s="73"/>
      <c r="R7" s="73"/>
      <c r="S7" s="74"/>
      <c r="T7" s="75"/>
      <c r="U7" s="75"/>
      <c r="V7" s="75"/>
      <c r="W7" s="75"/>
    </row>
    <row r="8" spans="1:23" s="31" customFormat="1" ht="16.5" customHeight="1" x14ac:dyDescent="0.35">
      <c r="A8" s="84" t="s">
        <v>10</v>
      </c>
      <c r="B8" s="24" t="s">
        <v>199</v>
      </c>
      <c r="C8" s="25">
        <v>505.2</v>
      </c>
      <c r="D8" s="26"/>
      <c r="E8" s="27">
        <v>43958</v>
      </c>
      <c r="F8" s="27">
        <v>43962</v>
      </c>
      <c r="G8" s="27"/>
      <c r="H8" s="28"/>
      <c r="I8" s="29" t="s">
        <v>162</v>
      </c>
      <c r="J8" s="28"/>
      <c r="K8" s="28"/>
      <c r="L8" s="28"/>
      <c r="M8" s="30"/>
      <c r="N8" s="85"/>
      <c r="P8" s="73"/>
      <c r="Q8" s="73"/>
      <c r="R8" s="73"/>
      <c r="S8" s="74"/>
      <c r="T8" s="75"/>
      <c r="U8" s="75"/>
      <c r="V8" s="75"/>
      <c r="W8" s="75"/>
    </row>
    <row r="9" spans="1:23" s="31" customFormat="1" ht="16.5" customHeight="1" x14ac:dyDescent="0.35">
      <c r="A9" s="84" t="s">
        <v>11</v>
      </c>
      <c r="B9" s="24" t="s">
        <v>193</v>
      </c>
      <c r="C9" s="32">
        <v>765</v>
      </c>
      <c r="D9" s="26">
        <v>765</v>
      </c>
      <c r="E9" s="27">
        <v>43958</v>
      </c>
      <c r="F9" s="27">
        <v>43958</v>
      </c>
      <c r="G9" s="27">
        <v>43963</v>
      </c>
      <c r="H9" s="28"/>
      <c r="I9" s="29" t="s">
        <v>165</v>
      </c>
      <c r="J9" s="28"/>
      <c r="K9" s="28"/>
      <c r="L9" s="28"/>
      <c r="M9" s="30"/>
      <c r="N9" s="85"/>
      <c r="P9" s="73"/>
      <c r="Q9" s="73"/>
      <c r="R9" s="73"/>
      <c r="S9" s="74"/>
      <c r="T9" s="75"/>
      <c r="U9" s="75"/>
      <c r="V9" s="75"/>
      <c r="W9" s="75"/>
    </row>
    <row r="10" spans="1:23" s="31" customFormat="1" ht="16.5" customHeight="1" x14ac:dyDescent="0.35">
      <c r="A10" s="84" t="s">
        <v>10</v>
      </c>
      <c r="B10" s="24" t="s">
        <v>192</v>
      </c>
      <c r="C10" s="32">
        <v>2000</v>
      </c>
      <c r="D10" s="26"/>
      <c r="E10" s="27"/>
      <c r="F10" s="27">
        <v>43956</v>
      </c>
      <c r="G10" s="27"/>
      <c r="H10" s="28"/>
      <c r="I10" s="29" t="s">
        <v>157</v>
      </c>
      <c r="J10" s="28"/>
      <c r="K10" s="28"/>
      <c r="L10" s="28"/>
      <c r="M10" s="30"/>
      <c r="N10" s="85"/>
      <c r="P10" s="73"/>
      <c r="Q10" s="73"/>
      <c r="R10" s="73"/>
      <c r="S10" s="74"/>
      <c r="T10" s="75"/>
      <c r="U10" s="75"/>
      <c r="V10" s="75"/>
      <c r="W10" s="75"/>
    </row>
    <row r="11" spans="1:23" s="31" customFormat="1" x14ac:dyDescent="0.35">
      <c r="A11" s="84" t="s">
        <v>11</v>
      </c>
      <c r="B11" s="24" t="s">
        <v>191</v>
      </c>
      <c r="C11" s="32">
        <v>1852.43</v>
      </c>
      <c r="D11" s="26">
        <v>3704.86</v>
      </c>
      <c r="E11" s="27">
        <v>43951</v>
      </c>
      <c r="F11" s="27">
        <v>43951</v>
      </c>
      <c r="G11" s="27"/>
      <c r="H11" s="28"/>
      <c r="I11" s="29" t="s">
        <v>149</v>
      </c>
      <c r="J11" s="28"/>
      <c r="K11" s="28"/>
      <c r="L11" s="28"/>
      <c r="M11" s="30"/>
      <c r="N11" s="85"/>
      <c r="P11" s="73"/>
      <c r="Q11" s="73"/>
      <c r="R11" s="73"/>
      <c r="S11" s="74"/>
      <c r="T11" s="75"/>
      <c r="U11" s="75"/>
      <c r="V11" s="75"/>
      <c r="W11" s="75"/>
    </row>
    <row r="12" spans="1:23" s="31" customFormat="1" x14ac:dyDescent="0.35">
      <c r="A12" s="84" t="s">
        <v>10</v>
      </c>
      <c r="B12" s="24" t="s">
        <v>189</v>
      </c>
      <c r="C12" s="32">
        <v>3190.89</v>
      </c>
      <c r="D12" s="26"/>
      <c r="E12" s="27">
        <v>43955</v>
      </c>
      <c r="F12" s="27">
        <v>43955</v>
      </c>
      <c r="G12" s="27"/>
      <c r="H12" s="28"/>
      <c r="I12" s="29" t="s">
        <v>162</v>
      </c>
      <c r="J12" s="28"/>
      <c r="K12" s="28"/>
      <c r="L12" s="28"/>
      <c r="M12" s="30"/>
      <c r="N12" s="85"/>
      <c r="P12" s="73"/>
      <c r="Q12" s="73"/>
      <c r="R12" s="73"/>
      <c r="S12" s="74"/>
      <c r="T12" s="75"/>
      <c r="U12" s="75"/>
      <c r="V12" s="75"/>
      <c r="W12" s="75"/>
    </row>
    <row r="13" spans="1:23" s="31" customFormat="1" x14ac:dyDescent="0.35">
      <c r="A13" s="84" t="s">
        <v>16</v>
      </c>
      <c r="B13" s="24"/>
      <c r="C13" s="32"/>
      <c r="D13" s="26"/>
      <c r="E13" s="27">
        <v>43951</v>
      </c>
      <c r="F13" s="27"/>
      <c r="G13" s="27"/>
      <c r="H13" s="28"/>
      <c r="I13" s="29" t="s">
        <v>164</v>
      </c>
      <c r="J13" s="28"/>
      <c r="K13" s="28"/>
      <c r="L13" s="28"/>
      <c r="M13" s="30"/>
      <c r="N13" s="85"/>
      <c r="P13" s="73"/>
      <c r="Q13" s="73"/>
      <c r="R13" s="73"/>
      <c r="S13" s="74"/>
      <c r="T13" s="75"/>
      <c r="U13" s="75"/>
      <c r="V13" s="75"/>
      <c r="W13" s="75"/>
    </row>
    <row r="14" spans="1:23" s="31" customFormat="1" x14ac:dyDescent="0.35">
      <c r="A14" s="84" t="s">
        <v>10</v>
      </c>
      <c r="B14" s="24" t="s">
        <v>188</v>
      </c>
      <c r="C14" s="32">
        <v>1500</v>
      </c>
      <c r="D14" s="26"/>
      <c r="E14" s="27">
        <v>43948</v>
      </c>
      <c r="F14" s="27">
        <v>43949</v>
      </c>
      <c r="G14" s="27"/>
      <c r="H14" s="28"/>
      <c r="I14" s="29" t="s">
        <v>157</v>
      </c>
      <c r="J14" s="28"/>
      <c r="K14" s="28"/>
      <c r="L14" s="28"/>
      <c r="M14" s="30"/>
      <c r="N14" s="85"/>
      <c r="P14" s="73"/>
      <c r="Q14" s="73"/>
      <c r="R14" s="73"/>
      <c r="S14" s="74"/>
      <c r="T14" s="75"/>
      <c r="U14" s="75"/>
      <c r="V14" s="75"/>
      <c r="W14" s="75"/>
    </row>
    <row r="15" spans="1:23" s="31" customFormat="1" x14ac:dyDescent="0.35">
      <c r="A15" s="84" t="s">
        <v>10</v>
      </c>
      <c r="B15" s="24" t="s">
        <v>186</v>
      </c>
      <c r="C15" s="32">
        <v>271.67</v>
      </c>
      <c r="D15" s="26"/>
      <c r="E15" s="27">
        <v>43948</v>
      </c>
      <c r="F15" s="27">
        <v>43949</v>
      </c>
      <c r="G15" s="27"/>
      <c r="H15" s="28"/>
      <c r="I15" s="29" t="s">
        <v>164</v>
      </c>
      <c r="J15" s="28"/>
      <c r="K15" s="28"/>
      <c r="L15" s="28"/>
      <c r="M15" s="30"/>
      <c r="N15" s="85"/>
      <c r="P15" s="73"/>
      <c r="Q15" s="73"/>
      <c r="R15" s="73"/>
      <c r="S15" s="74"/>
      <c r="T15" s="75"/>
      <c r="U15" s="75"/>
      <c r="V15" s="75"/>
      <c r="W15" s="75"/>
    </row>
    <row r="16" spans="1:23" s="31" customFormat="1" x14ac:dyDescent="0.35">
      <c r="A16" s="84" t="s">
        <v>11</v>
      </c>
      <c r="B16" s="24" t="s">
        <v>185</v>
      </c>
      <c r="C16" s="32">
        <v>161.93</v>
      </c>
      <c r="D16" s="26">
        <v>161.93</v>
      </c>
      <c r="E16" s="27">
        <v>43948</v>
      </c>
      <c r="F16" s="27">
        <v>43948</v>
      </c>
      <c r="G16" s="27">
        <v>43948</v>
      </c>
      <c r="H16" s="28"/>
      <c r="I16" s="29" t="s">
        <v>162</v>
      </c>
      <c r="J16" s="28"/>
      <c r="K16" s="28"/>
      <c r="L16" s="28"/>
      <c r="M16" s="30"/>
      <c r="N16" s="85"/>
      <c r="P16" s="73"/>
      <c r="Q16" s="73"/>
      <c r="R16" s="73"/>
      <c r="S16" s="74"/>
      <c r="T16" s="75"/>
      <c r="U16" s="75"/>
      <c r="V16" s="75"/>
      <c r="W16" s="75"/>
    </row>
    <row r="17" spans="1:23" s="31" customFormat="1" x14ac:dyDescent="0.35">
      <c r="A17" s="84" t="s">
        <v>10</v>
      </c>
      <c r="B17" s="24" t="s">
        <v>184</v>
      </c>
      <c r="C17" s="32">
        <v>334.54</v>
      </c>
      <c r="D17" s="26"/>
      <c r="E17" s="27">
        <v>43950</v>
      </c>
      <c r="F17" s="27">
        <v>43950</v>
      </c>
      <c r="G17" s="27"/>
      <c r="H17" s="28"/>
      <c r="I17" s="29" t="s">
        <v>162</v>
      </c>
      <c r="J17" s="28"/>
      <c r="K17" s="28"/>
      <c r="L17" s="28"/>
      <c r="M17" s="30"/>
      <c r="N17" s="85"/>
      <c r="P17" s="73"/>
      <c r="Q17" s="73"/>
      <c r="R17" s="73"/>
      <c r="S17" s="74"/>
      <c r="T17" s="75"/>
      <c r="U17" s="75"/>
      <c r="V17" s="75"/>
      <c r="W17" s="75"/>
    </row>
    <row r="18" spans="1:23" s="31" customFormat="1" x14ac:dyDescent="0.35">
      <c r="A18" s="84" t="s">
        <v>11</v>
      </c>
      <c r="B18" s="24" t="s">
        <v>168</v>
      </c>
      <c r="C18" s="32">
        <v>2349</v>
      </c>
      <c r="D18" s="26">
        <v>900</v>
      </c>
      <c r="E18" s="27">
        <v>43917</v>
      </c>
      <c r="F18" s="27">
        <v>43945</v>
      </c>
      <c r="G18" s="27"/>
      <c r="H18" s="28"/>
      <c r="I18" s="29" t="s">
        <v>162</v>
      </c>
      <c r="J18" s="28"/>
      <c r="K18" s="28"/>
      <c r="L18" s="28"/>
      <c r="M18" s="30"/>
      <c r="N18" s="85"/>
      <c r="P18" s="73"/>
      <c r="Q18" s="73"/>
      <c r="R18" s="73"/>
      <c r="S18" s="74"/>
      <c r="T18" s="75"/>
      <c r="U18" s="75"/>
      <c r="V18" s="75"/>
      <c r="W18" s="75"/>
    </row>
    <row r="19" spans="1:23" s="31" customFormat="1" x14ac:dyDescent="0.35">
      <c r="A19" s="84" t="s">
        <v>10</v>
      </c>
      <c r="B19" s="24" t="s">
        <v>167</v>
      </c>
      <c r="C19" s="32">
        <v>807.38</v>
      </c>
      <c r="D19" s="26"/>
      <c r="E19" s="27">
        <v>43945</v>
      </c>
      <c r="F19" s="27">
        <v>43945</v>
      </c>
      <c r="G19" s="27"/>
      <c r="H19" s="28"/>
      <c r="I19" s="29" t="s">
        <v>166</v>
      </c>
      <c r="J19" s="28"/>
      <c r="K19" s="28"/>
      <c r="L19" s="28"/>
      <c r="M19" s="30"/>
      <c r="N19" s="85"/>
      <c r="P19" s="73"/>
      <c r="Q19" s="73"/>
      <c r="R19" s="73"/>
      <c r="S19" s="74"/>
      <c r="T19" s="75"/>
      <c r="U19" s="75"/>
      <c r="V19" s="75"/>
      <c r="W19" s="75"/>
    </row>
    <row r="20" spans="1:23" s="31" customFormat="1" x14ac:dyDescent="0.35">
      <c r="A20" s="84" t="s">
        <v>11</v>
      </c>
      <c r="B20" s="24" t="s">
        <v>190</v>
      </c>
      <c r="C20" s="32">
        <v>3943.81</v>
      </c>
      <c r="D20" s="26">
        <v>2000.08</v>
      </c>
      <c r="E20" s="27">
        <v>43949</v>
      </c>
      <c r="F20" s="27">
        <v>43949</v>
      </c>
      <c r="G20" s="27"/>
      <c r="H20" s="28"/>
      <c r="I20" s="29" t="s">
        <v>162</v>
      </c>
      <c r="J20" s="28"/>
      <c r="K20" s="28"/>
      <c r="L20" s="28"/>
      <c r="M20" s="30"/>
      <c r="N20" s="85"/>
      <c r="P20" s="73"/>
      <c r="Q20" s="73"/>
      <c r="R20" s="73"/>
      <c r="S20" s="74"/>
      <c r="T20" s="75"/>
      <c r="U20" s="75"/>
      <c r="V20" s="75"/>
      <c r="W20" s="75"/>
    </row>
    <row r="21" spans="1:23" s="31" customFormat="1" x14ac:dyDescent="0.35">
      <c r="A21" s="84" t="s">
        <v>10</v>
      </c>
      <c r="B21" s="24" t="s">
        <v>140</v>
      </c>
      <c r="C21" s="32">
        <v>490</v>
      </c>
      <c r="D21" s="26"/>
      <c r="E21" s="27"/>
      <c r="F21" s="27">
        <v>43949</v>
      </c>
      <c r="G21" s="27"/>
      <c r="H21" s="28"/>
      <c r="I21" s="29" t="s">
        <v>164</v>
      </c>
      <c r="J21" s="28"/>
      <c r="K21" s="28"/>
      <c r="L21" s="28"/>
      <c r="M21" s="30"/>
      <c r="N21" s="85"/>
      <c r="P21" s="73"/>
      <c r="Q21" s="73"/>
      <c r="R21" s="73"/>
      <c r="S21" s="74"/>
      <c r="T21" s="75"/>
      <c r="U21" s="75"/>
      <c r="V21" s="75"/>
      <c r="W21" s="75"/>
    </row>
    <row r="22" spans="1:23" s="31" customFormat="1" x14ac:dyDescent="0.35">
      <c r="A22" s="84" t="s">
        <v>12</v>
      </c>
      <c r="B22" s="24" t="s">
        <v>131</v>
      </c>
      <c r="C22" s="32">
        <v>5497</v>
      </c>
      <c r="D22" s="26"/>
      <c r="E22" s="27">
        <v>43837</v>
      </c>
      <c r="F22" s="27">
        <v>43873</v>
      </c>
      <c r="G22" s="27"/>
      <c r="H22" s="28"/>
      <c r="I22" s="29" t="s">
        <v>158</v>
      </c>
      <c r="J22" s="28"/>
      <c r="K22" s="28"/>
      <c r="L22" s="28"/>
      <c r="M22" s="30"/>
      <c r="N22" s="85"/>
      <c r="P22" s="73"/>
      <c r="Q22" s="73"/>
      <c r="R22" s="73"/>
      <c r="S22" s="74"/>
      <c r="T22" s="75"/>
      <c r="U22" s="75"/>
      <c r="V22" s="75"/>
      <c r="W22" s="75"/>
    </row>
    <row r="23" spans="1:23" s="31" customFormat="1" x14ac:dyDescent="0.35">
      <c r="A23" s="84" t="s">
        <v>10</v>
      </c>
      <c r="B23" s="24" t="s">
        <v>132</v>
      </c>
      <c r="C23" s="32">
        <v>1480</v>
      </c>
      <c r="D23" s="26"/>
      <c r="E23" s="27">
        <v>43948</v>
      </c>
      <c r="F23" s="27">
        <v>43948</v>
      </c>
      <c r="G23" s="27"/>
      <c r="H23" s="28"/>
      <c r="I23" s="29" t="s">
        <v>165</v>
      </c>
      <c r="J23" s="28"/>
      <c r="K23" s="28"/>
      <c r="L23" s="28"/>
      <c r="M23" s="30"/>
      <c r="N23" s="85"/>
      <c r="P23" s="73"/>
      <c r="Q23" s="73"/>
      <c r="R23" s="73"/>
      <c r="S23" s="74"/>
      <c r="T23" s="75"/>
      <c r="U23" s="75"/>
      <c r="V23" s="75"/>
      <c r="W23" s="75"/>
    </row>
    <row r="24" spans="1:23" s="31" customFormat="1" x14ac:dyDescent="0.35">
      <c r="A24" s="84" t="s">
        <v>11</v>
      </c>
      <c r="B24" s="24" t="s">
        <v>133</v>
      </c>
      <c r="C24" s="32">
        <v>72</v>
      </c>
      <c r="D24" s="26"/>
      <c r="E24" s="27">
        <v>43945</v>
      </c>
      <c r="F24" s="27">
        <v>43948</v>
      </c>
      <c r="G24" s="27"/>
      <c r="H24" s="28"/>
      <c r="I24" s="29" t="s">
        <v>162</v>
      </c>
      <c r="J24" s="28"/>
      <c r="K24" s="28"/>
      <c r="L24" s="28"/>
      <c r="M24" s="30"/>
      <c r="N24" s="85"/>
      <c r="P24" s="73"/>
      <c r="Q24" s="73"/>
      <c r="R24" s="73"/>
      <c r="S24" s="74"/>
      <c r="T24" s="75"/>
      <c r="U24" s="75"/>
      <c r="V24" s="75"/>
      <c r="W24" s="75"/>
    </row>
    <row r="25" spans="1:23" s="31" customFormat="1" x14ac:dyDescent="0.35">
      <c r="A25" s="84" t="s">
        <v>11</v>
      </c>
      <c r="B25" s="24" t="s">
        <v>134</v>
      </c>
      <c r="C25" s="32">
        <v>537</v>
      </c>
      <c r="D25" s="26"/>
      <c r="E25" s="27">
        <v>43945</v>
      </c>
      <c r="F25" s="27">
        <v>43948</v>
      </c>
      <c r="G25" s="27"/>
      <c r="H25" s="28"/>
      <c r="I25" s="29" t="s">
        <v>164</v>
      </c>
      <c r="J25" s="28"/>
      <c r="K25" s="28"/>
      <c r="L25" s="28"/>
      <c r="M25" s="30"/>
      <c r="N25" s="85"/>
      <c r="P25" s="73"/>
      <c r="Q25" s="73"/>
      <c r="R25" s="73"/>
      <c r="S25" s="74"/>
      <c r="T25" s="75"/>
      <c r="U25" s="75"/>
      <c r="V25" s="75"/>
      <c r="W25" s="75"/>
    </row>
    <row r="26" spans="1:23" s="31" customFormat="1" x14ac:dyDescent="0.35">
      <c r="A26" s="84" t="s">
        <v>10</v>
      </c>
      <c r="B26" s="24" t="s">
        <v>135</v>
      </c>
      <c r="C26" s="32">
        <v>3190</v>
      </c>
      <c r="D26" s="26"/>
      <c r="E26" s="27">
        <v>43943</v>
      </c>
      <c r="F26" s="27">
        <v>43943</v>
      </c>
      <c r="G26" s="27"/>
      <c r="H26" s="28"/>
      <c r="I26" s="29" t="s">
        <v>162</v>
      </c>
      <c r="J26" s="28"/>
      <c r="K26" s="28"/>
      <c r="L26" s="28"/>
      <c r="M26" s="30"/>
      <c r="N26" s="85"/>
      <c r="P26" s="73"/>
      <c r="Q26" s="73"/>
      <c r="R26" s="73"/>
      <c r="S26" s="74"/>
      <c r="T26" s="75"/>
      <c r="U26" s="75"/>
      <c r="V26" s="75"/>
      <c r="W26" s="75"/>
    </row>
    <row r="27" spans="1:23" s="31" customFormat="1" x14ac:dyDescent="0.35">
      <c r="A27" s="84" t="s">
        <v>10</v>
      </c>
      <c r="B27" s="24" t="s">
        <v>136</v>
      </c>
      <c r="C27" s="32">
        <v>74</v>
      </c>
      <c r="D27" s="26"/>
      <c r="E27" s="27">
        <v>43943</v>
      </c>
      <c r="F27" s="27">
        <v>43937</v>
      </c>
      <c r="G27" s="27"/>
      <c r="H27" s="28"/>
      <c r="I27" s="29" t="s">
        <v>162</v>
      </c>
      <c r="J27" s="28"/>
      <c r="K27" s="28"/>
      <c r="L27" s="28"/>
      <c r="M27" s="30"/>
      <c r="N27" s="85"/>
      <c r="P27" s="73"/>
      <c r="Q27" s="73"/>
      <c r="R27" s="73"/>
      <c r="S27" s="74"/>
      <c r="T27" s="75"/>
      <c r="U27" s="75"/>
      <c r="V27" s="75"/>
      <c r="W27" s="75"/>
    </row>
    <row r="28" spans="1:23" s="31" customFormat="1" x14ac:dyDescent="0.35">
      <c r="A28" s="84" t="s">
        <v>10</v>
      </c>
      <c r="B28" s="24" t="s">
        <v>21</v>
      </c>
      <c r="C28" s="32">
        <v>6538</v>
      </c>
      <c r="D28" s="26"/>
      <c r="E28" s="27">
        <v>43938</v>
      </c>
      <c r="F28" s="27">
        <v>43938</v>
      </c>
      <c r="G28" s="27"/>
      <c r="H28" s="28"/>
      <c r="I28" s="29" t="s">
        <v>164</v>
      </c>
      <c r="J28" s="28"/>
      <c r="K28" s="28"/>
      <c r="L28" s="28"/>
      <c r="M28" s="30"/>
      <c r="N28" s="85"/>
      <c r="P28" s="73"/>
      <c r="Q28" s="73"/>
      <c r="R28" s="73"/>
      <c r="S28" s="74"/>
      <c r="T28" s="75"/>
      <c r="U28" s="75"/>
      <c r="V28" s="75"/>
      <c r="W28" s="75"/>
    </row>
    <row r="29" spans="1:23" s="31" customFormat="1" x14ac:dyDescent="0.35">
      <c r="A29" s="84" t="s">
        <v>10</v>
      </c>
      <c r="B29" s="24" t="s">
        <v>22</v>
      </c>
      <c r="C29" s="32">
        <v>1144</v>
      </c>
      <c r="D29" s="26"/>
      <c r="E29" s="27">
        <v>43938</v>
      </c>
      <c r="F29" s="27">
        <v>43935</v>
      </c>
      <c r="G29" s="27"/>
      <c r="H29" s="28"/>
      <c r="I29" s="29" t="s">
        <v>157</v>
      </c>
      <c r="J29" s="28"/>
      <c r="K29" s="28"/>
      <c r="L29" s="28"/>
      <c r="M29" s="30"/>
      <c r="N29" s="85"/>
      <c r="P29" s="73"/>
      <c r="Q29" s="73"/>
      <c r="R29" s="73"/>
      <c r="S29" s="74"/>
      <c r="T29" s="75"/>
      <c r="U29" s="75"/>
      <c r="V29" s="75"/>
      <c r="W29" s="75"/>
    </row>
    <row r="30" spans="1:23" s="31" customFormat="1" x14ac:dyDescent="0.35">
      <c r="A30" s="84" t="s">
        <v>11</v>
      </c>
      <c r="B30" s="24" t="s">
        <v>23</v>
      </c>
      <c r="C30" s="32">
        <v>1609</v>
      </c>
      <c r="D30" s="26">
        <v>1608.85</v>
      </c>
      <c r="E30" s="27">
        <v>43915</v>
      </c>
      <c r="F30" s="27">
        <v>43915</v>
      </c>
      <c r="G30" s="27"/>
      <c r="H30" s="28"/>
      <c r="I30" s="29" t="s">
        <v>165</v>
      </c>
      <c r="J30" s="28"/>
      <c r="K30" s="28"/>
      <c r="L30" s="28"/>
      <c r="M30" s="30">
        <v>1</v>
      </c>
      <c r="N30" s="85"/>
      <c r="P30" s="73"/>
      <c r="Q30" s="73"/>
      <c r="R30" s="73"/>
      <c r="S30" s="74"/>
      <c r="T30" s="75"/>
      <c r="U30" s="75"/>
      <c r="V30" s="75"/>
      <c r="W30" s="75"/>
    </row>
    <row r="31" spans="1:23" s="31" customFormat="1" x14ac:dyDescent="0.35">
      <c r="A31" s="84" t="s">
        <v>10</v>
      </c>
      <c r="B31" s="24" t="s">
        <v>24</v>
      </c>
      <c r="C31" s="32">
        <v>169</v>
      </c>
      <c r="D31" s="26"/>
      <c r="E31" s="27">
        <v>43916</v>
      </c>
      <c r="F31" s="27">
        <v>43916</v>
      </c>
      <c r="G31" s="27"/>
      <c r="H31" s="28"/>
      <c r="I31" s="29" t="s">
        <v>162</v>
      </c>
      <c r="J31" s="28"/>
      <c r="K31" s="28"/>
      <c r="L31" s="28"/>
      <c r="M31" s="30"/>
      <c r="N31" s="85"/>
      <c r="P31" s="73"/>
      <c r="Q31" s="73"/>
      <c r="R31" s="73"/>
      <c r="S31" s="74"/>
      <c r="T31" s="75"/>
      <c r="U31" s="75"/>
      <c r="V31" s="75"/>
      <c r="W31" s="75"/>
    </row>
    <row r="32" spans="1:23" s="31" customFormat="1" x14ac:dyDescent="0.35">
      <c r="A32" s="84" t="s">
        <v>11</v>
      </c>
      <c r="B32" s="24" t="s">
        <v>25</v>
      </c>
      <c r="C32" s="32">
        <v>924</v>
      </c>
      <c r="D32" s="26"/>
      <c r="E32" s="27">
        <v>43916</v>
      </c>
      <c r="F32" s="27">
        <v>43916</v>
      </c>
      <c r="G32" s="27"/>
      <c r="H32" s="28"/>
      <c r="I32" s="29" t="s">
        <v>162</v>
      </c>
      <c r="J32" s="28"/>
      <c r="K32" s="28"/>
      <c r="L32" s="28"/>
      <c r="M32" s="30">
        <v>1</v>
      </c>
      <c r="N32" s="85"/>
      <c r="P32" s="73"/>
      <c r="Q32" s="73"/>
      <c r="R32" s="73"/>
      <c r="S32" s="74"/>
      <c r="T32" s="75"/>
      <c r="U32" s="75"/>
      <c r="V32" s="75"/>
      <c r="W32" s="75"/>
    </row>
    <row r="33" spans="1:23" s="31" customFormat="1" x14ac:dyDescent="0.35">
      <c r="A33" s="84" t="s">
        <v>11</v>
      </c>
      <c r="B33" s="24" t="s">
        <v>26</v>
      </c>
      <c r="C33" s="32">
        <v>938</v>
      </c>
      <c r="D33" s="26"/>
      <c r="E33" s="27">
        <v>43917</v>
      </c>
      <c r="F33" s="27">
        <v>43917</v>
      </c>
      <c r="G33" s="27"/>
      <c r="H33" s="28"/>
      <c r="I33" s="29" t="s">
        <v>162</v>
      </c>
      <c r="J33" s="28"/>
      <c r="K33" s="28"/>
      <c r="L33" s="28"/>
      <c r="M33" s="30"/>
      <c r="N33" s="85"/>
      <c r="P33" s="73"/>
      <c r="Q33" s="73"/>
      <c r="R33" s="73"/>
      <c r="S33" s="74"/>
      <c r="T33" s="75"/>
      <c r="U33" s="75"/>
      <c r="V33" s="75"/>
      <c r="W33" s="75"/>
    </row>
    <row r="34" spans="1:23" s="31" customFormat="1" x14ac:dyDescent="0.35">
      <c r="A34" s="84" t="s">
        <v>11</v>
      </c>
      <c r="B34" s="24" t="s">
        <v>27</v>
      </c>
      <c r="C34" s="32">
        <v>1510</v>
      </c>
      <c r="D34" s="26"/>
      <c r="E34" s="27">
        <v>43917</v>
      </c>
      <c r="F34" s="27">
        <v>43917</v>
      </c>
      <c r="G34" s="27"/>
      <c r="H34" s="28"/>
      <c r="I34" s="29" t="s">
        <v>148</v>
      </c>
      <c r="J34" s="28"/>
      <c r="K34" s="28"/>
      <c r="L34" s="28"/>
      <c r="M34" s="30">
        <v>1</v>
      </c>
      <c r="N34" s="85"/>
      <c r="P34" s="73"/>
      <c r="Q34" s="73"/>
      <c r="R34" s="73"/>
      <c r="S34" s="74"/>
      <c r="T34" s="75"/>
      <c r="U34" s="75"/>
      <c r="V34" s="75"/>
      <c r="W34" s="75"/>
    </row>
    <row r="35" spans="1:23" s="31" customFormat="1" x14ac:dyDescent="0.35">
      <c r="A35" s="84" t="s">
        <v>10</v>
      </c>
      <c r="B35" s="24" t="s">
        <v>27</v>
      </c>
      <c r="C35" s="32">
        <v>210</v>
      </c>
      <c r="D35" s="26"/>
      <c r="E35" s="27">
        <v>43920</v>
      </c>
      <c r="F35" s="27">
        <v>43920</v>
      </c>
      <c r="G35" s="27"/>
      <c r="H35" s="28"/>
      <c r="I35" s="29" t="s">
        <v>162</v>
      </c>
      <c r="J35" s="28"/>
      <c r="K35" s="28"/>
      <c r="L35" s="28"/>
      <c r="M35" s="30"/>
      <c r="N35" s="85"/>
      <c r="P35" s="73"/>
      <c r="Q35" s="73"/>
      <c r="R35" s="73"/>
      <c r="S35" s="74"/>
      <c r="T35" s="75"/>
      <c r="U35" s="75"/>
      <c r="V35" s="75"/>
      <c r="W35" s="75"/>
    </row>
    <row r="36" spans="1:23" s="31" customFormat="1" x14ac:dyDescent="0.35">
      <c r="A36" s="84" t="s">
        <v>11</v>
      </c>
      <c r="B36" s="24" t="s">
        <v>28</v>
      </c>
      <c r="C36" s="32">
        <v>108</v>
      </c>
      <c r="D36" s="26"/>
      <c r="E36" s="27">
        <v>43920</v>
      </c>
      <c r="F36" s="27">
        <v>43920</v>
      </c>
      <c r="G36" s="27"/>
      <c r="H36" s="28"/>
      <c r="I36" s="29" t="s">
        <v>165</v>
      </c>
      <c r="J36" s="28"/>
      <c r="K36" s="28"/>
      <c r="L36" s="28"/>
      <c r="M36" s="30">
        <v>1</v>
      </c>
      <c r="N36" s="85"/>
      <c r="P36" s="73"/>
      <c r="Q36" s="73"/>
      <c r="R36" s="73"/>
      <c r="S36" s="74"/>
      <c r="T36" s="75"/>
      <c r="U36" s="75"/>
      <c r="V36" s="75"/>
      <c r="W36" s="75"/>
    </row>
    <row r="37" spans="1:23" s="31" customFormat="1" x14ac:dyDescent="0.35">
      <c r="A37" s="84" t="s">
        <v>10</v>
      </c>
      <c r="B37" s="24" t="s">
        <v>29</v>
      </c>
      <c r="C37" s="32">
        <v>2327</v>
      </c>
      <c r="D37" s="26"/>
      <c r="E37" s="27">
        <v>43924</v>
      </c>
      <c r="F37" s="27">
        <v>43924</v>
      </c>
      <c r="G37" s="27"/>
      <c r="H37" s="28"/>
      <c r="I37" s="29" t="s">
        <v>159</v>
      </c>
      <c r="J37" s="28"/>
      <c r="K37" s="28"/>
      <c r="L37" s="28"/>
      <c r="M37" s="30"/>
      <c r="N37" s="85"/>
      <c r="P37" s="73"/>
      <c r="Q37" s="73"/>
      <c r="R37" s="73"/>
      <c r="S37" s="74"/>
      <c r="T37" s="75"/>
      <c r="U37" s="75"/>
      <c r="V37" s="75"/>
      <c r="W37" s="75"/>
    </row>
    <row r="38" spans="1:23" s="31" customFormat="1" x14ac:dyDescent="0.35">
      <c r="A38" s="84" t="s">
        <v>11</v>
      </c>
      <c r="B38" s="24" t="s">
        <v>30</v>
      </c>
      <c r="C38" s="32">
        <v>158</v>
      </c>
      <c r="D38" s="26"/>
      <c r="E38" s="27">
        <v>43927</v>
      </c>
      <c r="F38" s="27">
        <v>43927</v>
      </c>
      <c r="G38" s="27"/>
      <c r="H38" s="28"/>
      <c r="I38" s="29" t="s">
        <v>152</v>
      </c>
      <c r="J38" s="28"/>
      <c r="K38" s="28"/>
      <c r="L38" s="28"/>
      <c r="M38" s="30">
        <v>1</v>
      </c>
      <c r="N38" s="85"/>
      <c r="P38" s="73"/>
      <c r="Q38" s="73"/>
      <c r="R38" s="73"/>
      <c r="S38" s="74"/>
      <c r="T38" s="75"/>
      <c r="U38" s="75"/>
      <c r="V38" s="75"/>
      <c r="W38" s="75"/>
    </row>
    <row r="39" spans="1:23" s="31" customFormat="1" x14ac:dyDescent="0.35">
      <c r="A39" s="84" t="s">
        <v>11</v>
      </c>
      <c r="B39" s="24" t="s">
        <v>31</v>
      </c>
      <c r="C39" s="32">
        <v>1613</v>
      </c>
      <c r="D39" s="26"/>
      <c r="E39" s="27">
        <v>43927</v>
      </c>
      <c r="F39" s="27">
        <v>43927</v>
      </c>
      <c r="G39" s="27"/>
      <c r="H39" s="28"/>
      <c r="I39" s="29" t="s">
        <v>153</v>
      </c>
      <c r="J39" s="28"/>
      <c r="K39" s="28"/>
      <c r="L39" s="28"/>
      <c r="M39" s="30">
        <v>1</v>
      </c>
      <c r="N39" s="85"/>
      <c r="P39" s="73"/>
      <c r="Q39" s="73"/>
      <c r="R39" s="73"/>
      <c r="S39" s="74"/>
      <c r="T39" s="75"/>
      <c r="U39" s="75"/>
      <c r="V39" s="75"/>
      <c r="W39" s="75"/>
    </row>
    <row r="40" spans="1:23" s="31" customFormat="1" x14ac:dyDescent="0.35">
      <c r="A40" s="84" t="s">
        <v>10</v>
      </c>
      <c r="B40" s="24" t="s">
        <v>32</v>
      </c>
      <c r="C40" s="32">
        <v>1583</v>
      </c>
      <c r="D40" s="26"/>
      <c r="E40" s="27">
        <v>43928</v>
      </c>
      <c r="F40" s="27">
        <v>43928</v>
      </c>
      <c r="G40" s="27"/>
      <c r="H40" s="28"/>
      <c r="I40" s="29" t="s">
        <v>162</v>
      </c>
      <c r="J40" s="28"/>
      <c r="K40" s="28"/>
      <c r="L40" s="28"/>
      <c r="M40" s="30"/>
      <c r="N40" s="85"/>
      <c r="P40" s="73"/>
      <c r="Q40" s="73"/>
      <c r="R40" s="73"/>
      <c r="S40" s="74"/>
      <c r="T40" s="75"/>
      <c r="U40" s="75"/>
      <c r="V40" s="75"/>
      <c r="W40" s="75"/>
    </row>
    <row r="41" spans="1:23" x14ac:dyDescent="0.35">
      <c r="A41" s="84" t="s">
        <v>10</v>
      </c>
      <c r="B41" s="24" t="s">
        <v>137</v>
      </c>
      <c r="C41" s="32">
        <v>54</v>
      </c>
      <c r="D41" s="26"/>
      <c r="E41" s="27">
        <v>43929</v>
      </c>
      <c r="F41" s="27">
        <v>43929</v>
      </c>
      <c r="G41" s="27"/>
      <c r="H41" s="28"/>
      <c r="I41" s="29" t="s">
        <v>164</v>
      </c>
      <c r="J41" s="28"/>
      <c r="K41" s="28"/>
      <c r="L41" s="28"/>
      <c r="M41" s="30"/>
      <c r="N41" s="85"/>
    </row>
    <row r="42" spans="1:23" x14ac:dyDescent="0.35">
      <c r="A42" s="84" t="s">
        <v>11</v>
      </c>
      <c r="B42" s="24" t="s">
        <v>33</v>
      </c>
      <c r="C42" s="32">
        <v>257</v>
      </c>
      <c r="D42" s="26"/>
      <c r="E42" s="27">
        <v>43937</v>
      </c>
      <c r="F42" s="27">
        <v>43937</v>
      </c>
      <c r="G42" s="27"/>
      <c r="H42" s="28"/>
      <c r="I42" s="29" t="s">
        <v>162</v>
      </c>
      <c r="J42" s="28"/>
      <c r="K42" s="28"/>
      <c r="L42" s="28"/>
      <c r="M42" s="30">
        <v>1</v>
      </c>
      <c r="N42" s="85"/>
    </row>
    <row r="43" spans="1:23" x14ac:dyDescent="0.35">
      <c r="A43" s="84" t="s">
        <v>10</v>
      </c>
      <c r="B43" s="24" t="s">
        <v>34</v>
      </c>
      <c r="C43" s="32">
        <v>452</v>
      </c>
      <c r="D43" s="26"/>
      <c r="E43" s="27">
        <v>43937</v>
      </c>
      <c r="F43" s="27">
        <v>43937</v>
      </c>
      <c r="G43" s="27"/>
      <c r="H43" s="28"/>
      <c r="I43" s="29" t="s">
        <v>162</v>
      </c>
      <c r="J43" s="28"/>
      <c r="K43" s="28"/>
      <c r="L43" s="28"/>
      <c r="M43" s="30"/>
      <c r="N43" s="85"/>
    </row>
    <row r="44" spans="1:23" x14ac:dyDescent="0.35">
      <c r="A44" s="84" t="s">
        <v>12</v>
      </c>
      <c r="B44" s="24" t="s">
        <v>35</v>
      </c>
      <c r="C44" s="32">
        <v>443</v>
      </c>
      <c r="D44" s="26"/>
      <c r="E44" s="27">
        <v>43934</v>
      </c>
      <c r="F44" s="27">
        <v>43936</v>
      </c>
      <c r="G44" s="27"/>
      <c r="H44" s="28"/>
      <c r="I44" s="29" t="s">
        <v>159</v>
      </c>
      <c r="J44" s="28"/>
      <c r="K44" s="28"/>
      <c r="L44" s="28"/>
      <c r="M44" s="30">
        <v>0</v>
      </c>
      <c r="N44" s="85"/>
    </row>
    <row r="45" spans="1:23" x14ac:dyDescent="0.35">
      <c r="A45" s="84" t="s">
        <v>12</v>
      </c>
      <c r="B45" s="24" t="s">
        <v>36</v>
      </c>
      <c r="C45" s="32">
        <v>1263</v>
      </c>
      <c r="D45" s="26"/>
      <c r="E45" s="27"/>
      <c r="F45" s="27">
        <v>43936</v>
      </c>
      <c r="G45" s="27"/>
      <c r="H45" s="28"/>
      <c r="I45" s="29" t="s">
        <v>165</v>
      </c>
      <c r="J45" s="28"/>
      <c r="K45" s="28"/>
      <c r="L45" s="28"/>
      <c r="M45" s="30">
        <v>0.5</v>
      </c>
      <c r="N45" s="85"/>
    </row>
    <row r="46" spans="1:23" x14ac:dyDescent="0.35">
      <c r="A46" s="84" t="s">
        <v>10</v>
      </c>
      <c r="B46" s="24" t="s">
        <v>37</v>
      </c>
      <c r="C46" s="32">
        <v>1110.9000000000001</v>
      </c>
      <c r="D46" s="26"/>
      <c r="E46" s="27">
        <v>43927</v>
      </c>
      <c r="F46" s="27">
        <v>43928</v>
      </c>
      <c r="G46" s="27"/>
      <c r="H46" s="28"/>
      <c r="I46" s="29" t="s">
        <v>157</v>
      </c>
      <c r="J46" s="28"/>
      <c r="K46" s="28"/>
      <c r="L46" s="28"/>
      <c r="M46" s="30">
        <v>0.8</v>
      </c>
      <c r="N46" s="85"/>
    </row>
    <row r="47" spans="1:23" x14ac:dyDescent="0.35">
      <c r="A47" s="84" t="s">
        <v>10</v>
      </c>
      <c r="B47" s="24" t="s">
        <v>38</v>
      </c>
      <c r="C47" s="32">
        <v>500</v>
      </c>
      <c r="D47" s="26"/>
      <c r="E47" s="27"/>
      <c r="F47" s="27">
        <v>43928</v>
      </c>
      <c r="G47" s="27"/>
      <c r="H47" s="28"/>
      <c r="I47" s="29" t="s">
        <v>166</v>
      </c>
      <c r="J47" s="28"/>
      <c r="K47" s="28"/>
      <c r="L47" s="28"/>
      <c r="M47" s="30">
        <v>0.8</v>
      </c>
      <c r="N47" s="85"/>
    </row>
    <row r="48" spans="1:23" x14ac:dyDescent="0.35">
      <c r="A48" s="84" t="s">
        <v>13</v>
      </c>
      <c r="B48" s="24" t="s">
        <v>39</v>
      </c>
      <c r="C48" s="32">
        <v>500</v>
      </c>
      <c r="D48" s="26"/>
      <c r="E48" s="27"/>
      <c r="F48" s="27">
        <v>43928</v>
      </c>
      <c r="G48" s="27"/>
      <c r="H48" s="28"/>
      <c r="I48" s="29" t="s">
        <v>166</v>
      </c>
      <c r="J48" s="28"/>
      <c r="K48" s="28"/>
      <c r="L48" s="28"/>
      <c r="M48" s="30">
        <v>0.8</v>
      </c>
      <c r="N48" s="85"/>
    </row>
    <row r="49" spans="1:14" x14ac:dyDescent="0.35">
      <c r="A49" s="84" t="s">
        <v>10</v>
      </c>
      <c r="B49" s="24" t="s">
        <v>40</v>
      </c>
      <c r="C49" s="32">
        <v>11696.78</v>
      </c>
      <c r="D49" s="26"/>
      <c r="E49" s="27">
        <v>43922</v>
      </c>
      <c r="F49" s="27">
        <v>43927</v>
      </c>
      <c r="G49" s="27"/>
      <c r="H49" s="28"/>
      <c r="I49" s="29" t="s">
        <v>157</v>
      </c>
      <c r="J49" s="28"/>
      <c r="K49" s="28"/>
      <c r="L49" s="28"/>
      <c r="M49" s="30">
        <v>0.4</v>
      </c>
      <c r="N49" s="85"/>
    </row>
    <row r="50" spans="1:14" x14ac:dyDescent="0.35">
      <c r="A50" s="84" t="s">
        <v>11</v>
      </c>
      <c r="B50" s="24" t="s">
        <v>41</v>
      </c>
      <c r="C50" s="32">
        <v>10532</v>
      </c>
      <c r="D50" s="26"/>
      <c r="E50" s="27"/>
      <c r="F50" s="27">
        <v>43924</v>
      </c>
      <c r="G50" s="27"/>
      <c r="H50" s="28"/>
      <c r="I50" s="29" t="s">
        <v>161</v>
      </c>
      <c r="J50" s="28"/>
      <c r="K50" s="28"/>
      <c r="L50" s="28"/>
      <c r="M50" s="30">
        <v>1</v>
      </c>
      <c r="N50" s="85"/>
    </row>
    <row r="51" spans="1:14" x14ac:dyDescent="0.35">
      <c r="A51" s="84" t="s">
        <v>10</v>
      </c>
      <c r="B51" s="24" t="s">
        <v>42</v>
      </c>
      <c r="C51" s="32">
        <v>4304.24</v>
      </c>
      <c r="D51" s="26"/>
      <c r="E51" s="27">
        <v>43921</v>
      </c>
      <c r="F51" s="27">
        <v>43923</v>
      </c>
      <c r="G51" s="27"/>
      <c r="H51" s="28"/>
      <c r="I51" s="29" t="s">
        <v>149</v>
      </c>
      <c r="J51" s="28"/>
      <c r="K51" s="28"/>
      <c r="L51" s="28"/>
      <c r="M51" s="30">
        <v>1</v>
      </c>
      <c r="N51" s="85"/>
    </row>
    <row r="52" spans="1:14" x14ac:dyDescent="0.35">
      <c r="A52" s="84" t="s">
        <v>10</v>
      </c>
      <c r="B52" s="24" t="s">
        <v>43</v>
      </c>
      <c r="C52" s="32">
        <v>11523</v>
      </c>
      <c r="D52" s="26"/>
      <c r="E52" s="27"/>
      <c r="F52" s="27">
        <v>43921</v>
      </c>
      <c r="G52" s="27"/>
      <c r="H52" s="28"/>
      <c r="I52" s="29" t="s">
        <v>149</v>
      </c>
      <c r="J52" s="28"/>
      <c r="K52" s="28"/>
      <c r="L52" s="28"/>
      <c r="M52" s="30">
        <v>0.6</v>
      </c>
      <c r="N52" s="85"/>
    </row>
    <row r="53" spans="1:14" x14ac:dyDescent="0.35">
      <c r="A53" s="84" t="s">
        <v>10</v>
      </c>
      <c r="B53" s="24" t="s">
        <v>44</v>
      </c>
      <c r="C53" s="32">
        <v>40736</v>
      </c>
      <c r="D53" s="26"/>
      <c r="E53" s="27">
        <v>43914</v>
      </c>
      <c r="F53" s="27">
        <v>43920</v>
      </c>
      <c r="G53" s="27"/>
      <c r="H53" s="28"/>
      <c r="I53" s="29" t="s">
        <v>164</v>
      </c>
      <c r="J53" s="28"/>
      <c r="K53" s="28"/>
      <c r="L53" s="28"/>
      <c r="M53" s="30">
        <v>0</v>
      </c>
      <c r="N53" s="85"/>
    </row>
    <row r="54" spans="1:14" x14ac:dyDescent="0.35">
      <c r="A54" s="84" t="s">
        <v>10</v>
      </c>
      <c r="B54" s="24" t="s">
        <v>45</v>
      </c>
      <c r="C54" s="32">
        <v>3265.53</v>
      </c>
      <c r="D54" s="26"/>
      <c r="E54" s="27"/>
      <c r="F54" s="27">
        <v>43920</v>
      </c>
      <c r="G54" s="27"/>
      <c r="H54" s="28"/>
      <c r="I54" s="29" t="s">
        <v>149</v>
      </c>
      <c r="J54" s="28"/>
      <c r="K54" s="28"/>
      <c r="L54" s="28"/>
      <c r="M54" s="30">
        <v>1</v>
      </c>
      <c r="N54" s="85"/>
    </row>
    <row r="55" spans="1:14" x14ac:dyDescent="0.35">
      <c r="A55" s="84" t="s">
        <v>10</v>
      </c>
      <c r="B55" s="24" t="s">
        <v>46</v>
      </c>
      <c r="C55" s="32">
        <v>3352.88</v>
      </c>
      <c r="D55" s="26"/>
      <c r="E55" s="27"/>
      <c r="F55" s="27">
        <v>43920</v>
      </c>
      <c r="G55" s="27"/>
      <c r="H55" s="28"/>
      <c r="I55" s="29" t="s">
        <v>149</v>
      </c>
      <c r="J55" s="28"/>
      <c r="K55" s="28"/>
      <c r="L55" s="28"/>
      <c r="M55" s="30">
        <v>1</v>
      </c>
      <c r="N55" s="85"/>
    </row>
    <row r="56" spans="1:14" x14ac:dyDescent="0.35">
      <c r="A56" s="84" t="s">
        <v>10</v>
      </c>
      <c r="B56" s="24" t="s">
        <v>47</v>
      </c>
      <c r="C56" s="32">
        <v>1568</v>
      </c>
      <c r="D56" s="26"/>
      <c r="E56" s="27">
        <v>43916</v>
      </c>
      <c r="F56" s="27">
        <v>43916</v>
      </c>
      <c r="G56" s="27"/>
      <c r="H56" s="28"/>
      <c r="I56" s="29" t="s">
        <v>164</v>
      </c>
      <c r="J56" s="28"/>
      <c r="K56" s="28"/>
      <c r="L56" s="28"/>
      <c r="M56" s="30">
        <v>0.5</v>
      </c>
      <c r="N56" s="85"/>
    </row>
    <row r="57" spans="1:14" x14ac:dyDescent="0.35">
      <c r="A57" s="84" t="s">
        <v>10</v>
      </c>
      <c r="B57" s="24" t="s">
        <v>48</v>
      </c>
      <c r="C57" s="32">
        <v>8014</v>
      </c>
      <c r="D57" s="26"/>
      <c r="E57" s="27"/>
      <c r="F57" s="27">
        <v>43915</v>
      </c>
      <c r="G57" s="27"/>
      <c r="H57" s="28"/>
      <c r="I57" s="29" t="s">
        <v>164</v>
      </c>
      <c r="J57" s="28"/>
      <c r="K57" s="28"/>
      <c r="L57" s="28"/>
      <c r="M57" s="30">
        <v>0.2</v>
      </c>
      <c r="N57" s="85"/>
    </row>
    <row r="58" spans="1:14" x14ac:dyDescent="0.35">
      <c r="A58" s="84" t="s">
        <v>10</v>
      </c>
      <c r="B58" s="24" t="s">
        <v>48</v>
      </c>
      <c r="C58" s="32">
        <v>7567</v>
      </c>
      <c r="D58" s="26"/>
      <c r="E58" s="27"/>
      <c r="F58" s="27">
        <v>43915</v>
      </c>
      <c r="G58" s="27"/>
      <c r="H58" s="28"/>
      <c r="I58" s="29" t="s">
        <v>164</v>
      </c>
      <c r="J58" s="28"/>
      <c r="K58" s="28"/>
      <c r="L58" s="28"/>
      <c r="M58" s="30">
        <v>0.2</v>
      </c>
      <c r="N58" s="85"/>
    </row>
    <row r="59" spans="1:14" x14ac:dyDescent="0.35">
      <c r="A59" s="84" t="s">
        <v>13</v>
      </c>
      <c r="B59" s="24" t="s">
        <v>49</v>
      </c>
      <c r="C59" s="32">
        <v>7465</v>
      </c>
      <c r="D59" s="26"/>
      <c r="E59" s="27"/>
      <c r="F59" s="27">
        <v>43910</v>
      </c>
      <c r="G59" s="27"/>
      <c r="H59" s="28"/>
      <c r="I59" s="29" t="s">
        <v>165</v>
      </c>
      <c r="J59" s="28"/>
      <c r="K59" s="28"/>
      <c r="L59" s="28"/>
      <c r="M59" s="30">
        <v>1</v>
      </c>
      <c r="N59" s="85"/>
    </row>
    <row r="60" spans="1:14" x14ac:dyDescent="0.35">
      <c r="A60" s="84" t="s">
        <v>12</v>
      </c>
      <c r="B60" s="24" t="s">
        <v>50</v>
      </c>
      <c r="C60" s="32">
        <v>2707</v>
      </c>
      <c r="D60" s="26"/>
      <c r="E60" s="27"/>
      <c r="F60" s="27">
        <v>43910</v>
      </c>
      <c r="G60" s="27"/>
      <c r="H60" s="28"/>
      <c r="I60" s="29" t="s">
        <v>165</v>
      </c>
      <c r="J60" s="28"/>
      <c r="K60" s="28"/>
      <c r="L60" s="28"/>
      <c r="M60" s="30">
        <v>0.8</v>
      </c>
      <c r="N60" s="86"/>
    </row>
    <row r="61" spans="1:14" x14ac:dyDescent="0.35">
      <c r="A61" s="84" t="s">
        <v>11</v>
      </c>
      <c r="B61" s="24" t="s">
        <v>51</v>
      </c>
      <c r="C61" s="32">
        <v>10570</v>
      </c>
      <c r="D61" s="26">
        <v>11000</v>
      </c>
      <c r="E61" s="27"/>
      <c r="F61" s="27">
        <v>43910</v>
      </c>
      <c r="G61" s="27">
        <v>43962</v>
      </c>
      <c r="H61" s="28"/>
      <c r="I61" s="29" t="s">
        <v>165</v>
      </c>
      <c r="J61" s="28"/>
      <c r="K61" s="28"/>
      <c r="L61" s="28"/>
      <c r="M61" s="30">
        <v>0.8</v>
      </c>
      <c r="N61" s="85"/>
    </row>
    <row r="62" spans="1:14" x14ac:dyDescent="0.35">
      <c r="A62" s="84" t="s">
        <v>10</v>
      </c>
      <c r="B62" s="24" t="s">
        <v>52</v>
      </c>
      <c r="C62" s="32">
        <v>4129</v>
      </c>
      <c r="D62" s="26"/>
      <c r="E62" s="27"/>
      <c r="F62" s="27">
        <v>43909</v>
      </c>
      <c r="G62" s="27"/>
      <c r="H62" s="28"/>
      <c r="I62" s="29" t="s">
        <v>159</v>
      </c>
      <c r="J62" s="28"/>
      <c r="K62" s="28"/>
      <c r="L62" s="28"/>
      <c r="M62" s="30">
        <v>0.8</v>
      </c>
      <c r="N62" s="85"/>
    </row>
    <row r="63" spans="1:14" x14ac:dyDescent="0.35">
      <c r="A63" s="84" t="s">
        <v>11</v>
      </c>
      <c r="B63" s="24" t="s">
        <v>53</v>
      </c>
      <c r="C63" s="32">
        <v>5107.3999999999996</v>
      </c>
      <c r="D63" s="26">
        <v>2842.2</v>
      </c>
      <c r="E63" s="27">
        <v>43906</v>
      </c>
      <c r="F63" s="27">
        <v>43908</v>
      </c>
      <c r="G63" s="27"/>
      <c r="H63" s="28"/>
      <c r="I63" s="29" t="s">
        <v>157</v>
      </c>
      <c r="J63" s="28"/>
      <c r="K63" s="28"/>
      <c r="L63" s="28"/>
      <c r="M63" s="30">
        <v>1</v>
      </c>
      <c r="N63" s="85"/>
    </row>
    <row r="64" spans="1:14" x14ac:dyDescent="0.35">
      <c r="A64" s="84" t="s">
        <v>11</v>
      </c>
      <c r="B64" s="24" t="s">
        <v>169</v>
      </c>
      <c r="C64" s="32"/>
      <c r="D64" s="26"/>
      <c r="E64" s="27">
        <v>43908</v>
      </c>
      <c r="F64" s="27">
        <v>43909</v>
      </c>
      <c r="G64" s="27"/>
      <c r="H64" s="28"/>
      <c r="I64" s="29" t="s">
        <v>162</v>
      </c>
      <c r="J64" s="28"/>
      <c r="K64" s="28"/>
      <c r="L64" s="28"/>
      <c r="M64" s="30"/>
      <c r="N64" s="85"/>
    </row>
    <row r="65" spans="1:14" x14ac:dyDescent="0.35">
      <c r="A65" s="84" t="s">
        <v>10</v>
      </c>
      <c r="B65" s="24" t="s">
        <v>170</v>
      </c>
      <c r="C65" s="32"/>
      <c r="D65" s="26"/>
      <c r="E65" s="27">
        <v>43908</v>
      </c>
      <c r="F65" s="27">
        <v>43908</v>
      </c>
      <c r="G65" s="27"/>
      <c r="H65" s="28"/>
      <c r="I65" s="29" t="s">
        <v>162</v>
      </c>
      <c r="J65" s="28"/>
      <c r="K65" s="28"/>
      <c r="L65" s="28"/>
      <c r="M65" s="30"/>
      <c r="N65" s="85"/>
    </row>
    <row r="66" spans="1:14" x14ac:dyDescent="0.35">
      <c r="A66" s="84" t="s">
        <v>11</v>
      </c>
      <c r="B66" s="24" t="s">
        <v>171</v>
      </c>
      <c r="C66" s="32"/>
      <c r="D66" s="26"/>
      <c r="E66" s="27">
        <v>43907</v>
      </c>
      <c r="F66" s="27">
        <v>43907</v>
      </c>
      <c r="G66" s="27"/>
      <c r="H66" s="28"/>
      <c r="I66" s="29" t="s">
        <v>163</v>
      </c>
      <c r="J66" s="28"/>
      <c r="K66" s="28"/>
      <c r="L66" s="28"/>
      <c r="M66" s="30"/>
      <c r="N66" s="85"/>
    </row>
    <row r="67" spans="1:14" x14ac:dyDescent="0.35">
      <c r="A67" s="84" t="s">
        <v>11</v>
      </c>
      <c r="B67" s="24" t="s">
        <v>172</v>
      </c>
      <c r="C67" s="32"/>
      <c r="D67" s="26"/>
      <c r="E67" s="27">
        <v>43907</v>
      </c>
      <c r="F67" s="27">
        <v>43907</v>
      </c>
      <c r="G67" s="27"/>
      <c r="H67" s="28"/>
      <c r="I67" s="29" t="s">
        <v>162</v>
      </c>
      <c r="J67" s="28"/>
      <c r="K67" s="28"/>
      <c r="L67" s="28"/>
      <c r="M67" s="30"/>
      <c r="N67" s="85"/>
    </row>
    <row r="68" spans="1:14" x14ac:dyDescent="0.35">
      <c r="A68" s="84" t="s">
        <v>11</v>
      </c>
      <c r="B68" s="24" t="s">
        <v>173</v>
      </c>
      <c r="C68" s="32"/>
      <c r="D68" s="26"/>
      <c r="E68" s="27">
        <v>43903</v>
      </c>
      <c r="F68" s="27">
        <v>43903</v>
      </c>
      <c r="G68" s="27"/>
      <c r="H68" s="28"/>
      <c r="I68" s="29" t="s">
        <v>162</v>
      </c>
      <c r="J68" s="28"/>
      <c r="K68" s="28"/>
      <c r="L68" s="28"/>
      <c r="M68" s="30"/>
      <c r="N68" s="85"/>
    </row>
    <row r="69" spans="1:14" x14ac:dyDescent="0.35">
      <c r="A69" s="84" t="s">
        <v>11</v>
      </c>
      <c r="B69" s="24" t="s">
        <v>174</v>
      </c>
      <c r="C69" s="32"/>
      <c r="D69" s="26"/>
      <c r="E69" s="27">
        <v>43903</v>
      </c>
      <c r="F69" s="27">
        <v>43903</v>
      </c>
      <c r="G69" s="27"/>
      <c r="H69" s="28"/>
      <c r="I69" s="29" t="s">
        <v>162</v>
      </c>
      <c r="J69" s="28"/>
      <c r="K69" s="28"/>
      <c r="L69" s="28"/>
      <c r="M69" s="30"/>
      <c r="N69" s="85"/>
    </row>
    <row r="70" spans="1:14" x14ac:dyDescent="0.35">
      <c r="A70" s="84" t="s">
        <v>10</v>
      </c>
      <c r="B70" s="24" t="s">
        <v>175</v>
      </c>
      <c r="C70" s="32">
        <v>1768</v>
      </c>
      <c r="D70" s="26"/>
      <c r="E70" s="27">
        <v>43896</v>
      </c>
      <c r="F70" s="27">
        <v>43903</v>
      </c>
      <c r="G70" s="27"/>
      <c r="H70" s="28"/>
      <c r="I70" s="29" t="s">
        <v>166</v>
      </c>
      <c r="J70" s="28"/>
      <c r="K70" s="28"/>
      <c r="L70" s="28"/>
      <c r="M70" s="30"/>
      <c r="N70" s="85"/>
    </row>
    <row r="71" spans="1:14" x14ac:dyDescent="0.35">
      <c r="A71" s="84" t="s">
        <v>11</v>
      </c>
      <c r="B71" s="24" t="s">
        <v>176</v>
      </c>
      <c r="C71" s="32"/>
      <c r="D71" s="26"/>
      <c r="E71" s="27">
        <v>43903</v>
      </c>
      <c r="F71" s="27">
        <v>43903</v>
      </c>
      <c r="G71" s="27"/>
      <c r="H71" s="28"/>
      <c r="I71" s="29" t="s">
        <v>162</v>
      </c>
      <c r="J71" s="28"/>
      <c r="K71" s="28"/>
      <c r="L71" s="28"/>
      <c r="M71" s="30"/>
      <c r="N71" s="85"/>
    </row>
    <row r="72" spans="1:14" x14ac:dyDescent="0.35">
      <c r="A72" s="84" t="s">
        <v>11</v>
      </c>
      <c r="B72" s="24" t="s">
        <v>177</v>
      </c>
      <c r="C72" s="32"/>
      <c r="D72" s="26"/>
      <c r="E72" s="27">
        <v>43902</v>
      </c>
      <c r="F72" s="27">
        <v>43902</v>
      </c>
      <c r="G72" s="27"/>
      <c r="H72" s="28"/>
      <c r="I72" s="29" t="s">
        <v>162</v>
      </c>
      <c r="J72" s="28"/>
      <c r="K72" s="28"/>
      <c r="L72" s="28"/>
      <c r="M72" s="30"/>
      <c r="N72" s="85"/>
    </row>
    <row r="73" spans="1:14" x14ac:dyDescent="0.35">
      <c r="A73" s="84" t="s">
        <v>11</v>
      </c>
      <c r="B73" s="24" t="s">
        <v>178</v>
      </c>
      <c r="C73" s="32"/>
      <c r="D73" s="26"/>
      <c r="E73" s="27">
        <v>43902</v>
      </c>
      <c r="F73" s="27">
        <v>43902</v>
      </c>
      <c r="G73" s="27"/>
      <c r="H73" s="28"/>
      <c r="I73" s="29" t="s">
        <v>164</v>
      </c>
      <c r="J73" s="28"/>
      <c r="K73" s="28"/>
      <c r="L73" s="28"/>
      <c r="M73" s="30"/>
      <c r="N73" s="85"/>
    </row>
    <row r="74" spans="1:14" x14ac:dyDescent="0.35">
      <c r="A74" s="84" t="s">
        <v>10</v>
      </c>
      <c r="B74" s="24" t="s">
        <v>179</v>
      </c>
      <c r="C74" s="32"/>
      <c r="D74" s="26"/>
      <c r="E74" s="27">
        <v>43901</v>
      </c>
      <c r="F74" s="27">
        <v>43902</v>
      </c>
      <c r="G74" s="27"/>
      <c r="H74" s="28"/>
      <c r="I74" s="29" t="s">
        <v>149</v>
      </c>
      <c r="J74" s="28"/>
      <c r="K74" s="28"/>
      <c r="L74" s="28"/>
      <c r="M74" s="30"/>
      <c r="N74" s="85"/>
    </row>
    <row r="75" spans="1:14" x14ac:dyDescent="0.35">
      <c r="A75" s="84" t="s">
        <v>10</v>
      </c>
      <c r="B75" s="24" t="s">
        <v>180</v>
      </c>
      <c r="C75" s="32">
        <v>446</v>
      </c>
      <c r="D75" s="26"/>
      <c r="E75" s="27">
        <v>43901</v>
      </c>
      <c r="F75" s="27">
        <v>43902</v>
      </c>
      <c r="G75" s="27"/>
      <c r="H75" s="28"/>
      <c r="I75" s="29" t="s">
        <v>164</v>
      </c>
      <c r="J75" s="28"/>
      <c r="K75" s="28"/>
      <c r="L75" s="28"/>
      <c r="M75" s="30"/>
      <c r="N75" s="85"/>
    </row>
    <row r="76" spans="1:14" x14ac:dyDescent="0.35">
      <c r="A76" s="84" t="s">
        <v>10</v>
      </c>
      <c r="B76" s="24" t="s">
        <v>181</v>
      </c>
      <c r="C76" s="32">
        <v>1310</v>
      </c>
      <c r="D76" s="26"/>
      <c r="E76" s="27">
        <v>43900</v>
      </c>
      <c r="F76" s="27">
        <v>43901</v>
      </c>
      <c r="G76" s="27"/>
      <c r="H76" s="28"/>
      <c r="I76" s="29" t="s">
        <v>164</v>
      </c>
      <c r="J76" s="28"/>
      <c r="K76" s="28"/>
      <c r="L76" s="28"/>
      <c r="M76" s="30"/>
      <c r="N76" s="85"/>
    </row>
    <row r="77" spans="1:14" x14ac:dyDescent="0.35">
      <c r="A77" s="84" t="s">
        <v>11</v>
      </c>
      <c r="B77" s="24" t="s">
        <v>182</v>
      </c>
      <c r="C77" s="32"/>
      <c r="D77" s="26"/>
      <c r="E77" s="27">
        <v>43899</v>
      </c>
      <c r="F77" s="27">
        <v>43899</v>
      </c>
      <c r="G77" s="27"/>
      <c r="H77" s="28"/>
      <c r="I77" s="29" t="s">
        <v>149</v>
      </c>
      <c r="J77" s="28"/>
      <c r="K77" s="28"/>
      <c r="L77" s="28"/>
      <c r="M77" s="30"/>
      <c r="N77" s="85"/>
    </row>
    <row r="78" spans="1:14" x14ac:dyDescent="0.35">
      <c r="A78" s="84" t="s">
        <v>11</v>
      </c>
      <c r="B78" s="24" t="s">
        <v>183</v>
      </c>
      <c r="C78" s="32"/>
      <c r="D78" s="26"/>
      <c r="E78" s="27">
        <v>43899</v>
      </c>
      <c r="F78" s="27">
        <v>43899</v>
      </c>
      <c r="G78" s="27"/>
      <c r="H78" s="28"/>
      <c r="I78" s="29" t="s">
        <v>162</v>
      </c>
      <c r="J78" s="28"/>
      <c r="K78" s="28"/>
      <c r="L78" s="28"/>
      <c r="M78" s="30"/>
      <c r="N78" s="85"/>
    </row>
    <row r="79" spans="1:14" x14ac:dyDescent="0.35">
      <c r="A79" s="84" t="s">
        <v>10</v>
      </c>
      <c r="B79" s="24" t="s">
        <v>54</v>
      </c>
      <c r="C79" s="32">
        <v>659</v>
      </c>
      <c r="D79" s="26"/>
      <c r="E79" s="27">
        <v>43896</v>
      </c>
      <c r="F79" s="27">
        <v>43896</v>
      </c>
      <c r="G79" s="27"/>
      <c r="H79" s="28"/>
      <c r="I79" s="29" t="s">
        <v>164</v>
      </c>
      <c r="J79" s="28"/>
      <c r="K79" s="28"/>
      <c r="L79" s="28"/>
      <c r="M79" s="30"/>
      <c r="N79" s="85"/>
    </row>
    <row r="80" spans="1:14" x14ac:dyDescent="0.35">
      <c r="A80" s="84" t="s">
        <v>12</v>
      </c>
      <c r="B80" s="24" t="s">
        <v>55</v>
      </c>
      <c r="C80" s="32"/>
      <c r="D80" s="26"/>
      <c r="E80" s="27">
        <v>43896</v>
      </c>
      <c r="F80" s="27">
        <v>43896</v>
      </c>
      <c r="G80" s="27"/>
      <c r="H80" s="28"/>
      <c r="I80" s="29" t="s">
        <v>149</v>
      </c>
      <c r="J80" s="28"/>
      <c r="K80" s="28"/>
      <c r="L80" s="28"/>
      <c r="M80" s="30">
        <v>0</v>
      </c>
      <c r="N80" s="85"/>
    </row>
    <row r="81" spans="1:14" x14ac:dyDescent="0.35">
      <c r="A81" s="84" t="s">
        <v>10</v>
      </c>
      <c r="B81" s="24" t="s">
        <v>56</v>
      </c>
      <c r="C81" s="32">
        <v>8543.49</v>
      </c>
      <c r="D81" s="26"/>
      <c r="E81" s="27">
        <v>43892</v>
      </c>
      <c r="F81" s="27">
        <v>43896</v>
      </c>
      <c r="G81" s="27"/>
      <c r="H81" s="28"/>
      <c r="I81" s="29" t="s">
        <v>162</v>
      </c>
      <c r="J81" s="28"/>
      <c r="K81" s="28"/>
      <c r="L81" s="28"/>
      <c r="M81" s="30">
        <v>0.8</v>
      </c>
      <c r="N81" s="85"/>
    </row>
    <row r="82" spans="1:14" x14ac:dyDescent="0.35">
      <c r="A82" s="84" t="s">
        <v>10</v>
      </c>
      <c r="B82" s="24" t="s">
        <v>57</v>
      </c>
      <c r="C82" s="32">
        <v>1715.78</v>
      </c>
      <c r="D82" s="26"/>
      <c r="E82" s="27">
        <v>43895</v>
      </c>
      <c r="F82" s="27">
        <v>43895</v>
      </c>
      <c r="G82" s="27"/>
      <c r="H82" s="28"/>
      <c r="I82" s="29" t="s">
        <v>162</v>
      </c>
      <c r="J82" s="28"/>
      <c r="K82" s="28"/>
      <c r="L82" s="28"/>
      <c r="M82" s="30"/>
      <c r="N82" s="85"/>
    </row>
    <row r="83" spans="1:14" x14ac:dyDescent="0.35">
      <c r="A83" s="84" t="s">
        <v>11</v>
      </c>
      <c r="B83" s="24" t="s">
        <v>58</v>
      </c>
      <c r="C83" s="32"/>
      <c r="D83" s="26"/>
      <c r="E83" s="27">
        <v>43895</v>
      </c>
      <c r="F83" s="27">
        <v>43895</v>
      </c>
      <c r="G83" s="27"/>
      <c r="H83" s="28"/>
      <c r="I83" s="29" t="s">
        <v>164</v>
      </c>
      <c r="J83" s="28"/>
      <c r="K83" s="28"/>
      <c r="L83" s="28"/>
      <c r="M83" s="30"/>
      <c r="N83" s="85"/>
    </row>
    <row r="84" spans="1:14" x14ac:dyDescent="0.35">
      <c r="A84" s="84" t="s">
        <v>11</v>
      </c>
      <c r="B84" s="24" t="s">
        <v>59</v>
      </c>
      <c r="C84" s="32"/>
      <c r="D84" s="26"/>
      <c r="E84" s="27">
        <v>43894</v>
      </c>
      <c r="F84" s="27">
        <v>43894</v>
      </c>
      <c r="G84" s="27"/>
      <c r="H84" s="28"/>
      <c r="I84" s="29" t="s">
        <v>162</v>
      </c>
      <c r="J84" s="28"/>
      <c r="K84" s="28"/>
      <c r="L84" s="28"/>
      <c r="M84" s="30"/>
      <c r="N84" s="85"/>
    </row>
    <row r="85" spans="1:14" x14ac:dyDescent="0.35">
      <c r="A85" s="84" t="s">
        <v>10</v>
      </c>
      <c r="B85" s="24" t="s">
        <v>60</v>
      </c>
      <c r="C85" s="32">
        <v>770.59</v>
      </c>
      <c r="D85" s="26"/>
      <c r="E85" s="27">
        <v>43892</v>
      </c>
      <c r="F85" s="27">
        <v>43894</v>
      </c>
      <c r="G85" s="27"/>
      <c r="H85" s="28"/>
      <c r="I85" s="29" t="s">
        <v>164</v>
      </c>
      <c r="J85" s="28"/>
      <c r="K85" s="28"/>
      <c r="L85" s="28"/>
      <c r="M85" s="30"/>
      <c r="N85" s="85"/>
    </row>
    <row r="86" spans="1:14" x14ac:dyDescent="0.35">
      <c r="A86" s="84" t="s">
        <v>10</v>
      </c>
      <c r="B86" s="24" t="s">
        <v>61</v>
      </c>
      <c r="C86" s="32">
        <v>2506</v>
      </c>
      <c r="D86" s="26"/>
      <c r="E86" s="27">
        <v>43893</v>
      </c>
      <c r="F86" s="27">
        <v>43893</v>
      </c>
      <c r="G86" s="27"/>
      <c r="H86" s="28"/>
      <c r="I86" s="29" t="s">
        <v>164</v>
      </c>
      <c r="J86" s="28"/>
      <c r="K86" s="28"/>
      <c r="L86" s="28"/>
      <c r="M86" s="30"/>
      <c r="N86" s="85"/>
    </row>
    <row r="87" spans="1:14" x14ac:dyDescent="0.35">
      <c r="A87" s="84" t="s">
        <v>11</v>
      </c>
      <c r="B87" s="24" t="s">
        <v>62</v>
      </c>
      <c r="C87" s="32"/>
      <c r="D87" s="26"/>
      <c r="E87" s="27">
        <v>43892</v>
      </c>
      <c r="F87" s="27">
        <v>43893</v>
      </c>
      <c r="G87" s="27"/>
      <c r="H87" s="28"/>
      <c r="I87" s="29" t="s">
        <v>162</v>
      </c>
      <c r="J87" s="28"/>
      <c r="K87" s="28"/>
      <c r="L87" s="28"/>
      <c r="M87" s="30"/>
      <c r="N87" s="85"/>
    </row>
    <row r="88" spans="1:14" x14ac:dyDescent="0.35">
      <c r="A88" s="84" t="s">
        <v>11</v>
      </c>
      <c r="B88" s="24" t="s">
        <v>63</v>
      </c>
      <c r="C88" s="32"/>
      <c r="D88" s="26"/>
      <c r="E88" s="27">
        <v>43892</v>
      </c>
      <c r="F88" s="27">
        <v>43892</v>
      </c>
      <c r="G88" s="27"/>
      <c r="H88" s="28"/>
      <c r="I88" s="29" t="s">
        <v>149</v>
      </c>
      <c r="J88" s="28"/>
      <c r="K88" s="28"/>
      <c r="L88" s="28"/>
      <c r="M88" s="30"/>
      <c r="N88" s="85"/>
    </row>
    <row r="89" spans="1:14" x14ac:dyDescent="0.35">
      <c r="A89" s="84" t="s">
        <v>10</v>
      </c>
      <c r="B89" s="24" t="s">
        <v>64</v>
      </c>
      <c r="C89" s="32">
        <v>1367</v>
      </c>
      <c r="D89" s="26"/>
      <c r="E89" s="27">
        <v>43887</v>
      </c>
      <c r="F89" s="27">
        <v>43887</v>
      </c>
      <c r="G89" s="27"/>
      <c r="H89" s="28"/>
      <c r="I89" s="29" t="s">
        <v>157</v>
      </c>
      <c r="J89" s="28"/>
      <c r="K89" s="28"/>
      <c r="L89" s="28"/>
      <c r="M89" s="30"/>
      <c r="N89" s="85"/>
    </row>
    <row r="90" spans="1:14" x14ac:dyDescent="0.35">
      <c r="A90" s="84" t="s">
        <v>13</v>
      </c>
      <c r="B90" s="24" t="s">
        <v>65</v>
      </c>
      <c r="C90" s="32">
        <v>3523</v>
      </c>
      <c r="D90" s="26"/>
      <c r="E90" s="27">
        <v>43887</v>
      </c>
      <c r="F90" s="27">
        <v>43887</v>
      </c>
      <c r="G90" s="27"/>
      <c r="H90" s="28"/>
      <c r="I90" s="29" t="s">
        <v>162</v>
      </c>
      <c r="J90" s="28"/>
      <c r="K90" s="28"/>
      <c r="L90" s="28"/>
      <c r="M90" s="30"/>
      <c r="N90" s="85"/>
    </row>
    <row r="91" spans="1:14" x14ac:dyDescent="0.35">
      <c r="A91" s="84" t="s">
        <v>10</v>
      </c>
      <c r="B91" s="24" t="s">
        <v>66</v>
      </c>
      <c r="C91" s="32">
        <v>720</v>
      </c>
      <c r="D91" s="26"/>
      <c r="E91" s="27">
        <v>43887</v>
      </c>
      <c r="F91" s="27">
        <v>43887</v>
      </c>
      <c r="G91" s="27"/>
      <c r="H91" s="28"/>
      <c r="I91" s="29" t="s">
        <v>166</v>
      </c>
      <c r="J91" s="28"/>
      <c r="K91" s="28"/>
      <c r="L91" s="28"/>
      <c r="M91" s="30"/>
      <c r="N91" s="85"/>
    </row>
    <row r="92" spans="1:14" x14ac:dyDescent="0.35">
      <c r="A92" s="84" t="s">
        <v>10</v>
      </c>
      <c r="B92" s="24" t="s">
        <v>67</v>
      </c>
      <c r="C92" s="32">
        <v>3665</v>
      </c>
      <c r="D92" s="26"/>
      <c r="E92" s="27">
        <v>43887</v>
      </c>
      <c r="F92" s="27">
        <v>43887</v>
      </c>
      <c r="G92" s="27"/>
      <c r="H92" s="28"/>
      <c r="I92" s="29" t="s">
        <v>164</v>
      </c>
      <c r="J92" s="28"/>
      <c r="K92" s="28"/>
      <c r="L92" s="28"/>
      <c r="M92" s="30"/>
      <c r="N92" s="85"/>
    </row>
    <row r="93" spans="1:14" x14ac:dyDescent="0.35">
      <c r="A93" s="84" t="s">
        <v>11</v>
      </c>
      <c r="B93" s="24" t="s">
        <v>68</v>
      </c>
      <c r="C93" s="32">
        <v>193</v>
      </c>
      <c r="D93" s="26"/>
      <c r="E93" s="27">
        <v>43885</v>
      </c>
      <c r="F93" s="27">
        <v>43885</v>
      </c>
      <c r="G93" s="27"/>
      <c r="H93" s="28"/>
      <c r="I93" s="29" t="s">
        <v>162</v>
      </c>
      <c r="J93" s="28"/>
      <c r="K93" s="28"/>
      <c r="L93" s="28"/>
      <c r="M93" s="30"/>
      <c r="N93" s="85"/>
    </row>
    <row r="94" spans="1:14" x14ac:dyDescent="0.35">
      <c r="A94" s="84" t="s">
        <v>10</v>
      </c>
      <c r="B94" s="24" t="s">
        <v>69</v>
      </c>
      <c r="C94" s="32">
        <v>1019</v>
      </c>
      <c r="D94" s="26"/>
      <c r="E94" s="27">
        <v>43882</v>
      </c>
      <c r="F94" s="27">
        <v>43885</v>
      </c>
      <c r="G94" s="27"/>
      <c r="H94" s="28"/>
      <c r="I94" s="29" t="s">
        <v>162</v>
      </c>
      <c r="J94" s="28"/>
      <c r="K94" s="28"/>
      <c r="L94" s="28"/>
      <c r="M94" s="30"/>
      <c r="N94" s="85"/>
    </row>
    <row r="95" spans="1:14" x14ac:dyDescent="0.35">
      <c r="A95" s="84" t="s">
        <v>10</v>
      </c>
      <c r="B95" s="24" t="s">
        <v>70</v>
      </c>
      <c r="C95" s="32">
        <v>1163</v>
      </c>
      <c r="D95" s="26"/>
      <c r="E95" s="27">
        <v>43881</v>
      </c>
      <c r="F95" s="27">
        <v>43881</v>
      </c>
      <c r="G95" s="27"/>
      <c r="H95" s="28"/>
      <c r="I95" s="29" t="s">
        <v>162</v>
      </c>
      <c r="J95" s="28"/>
      <c r="K95" s="28"/>
      <c r="L95" s="28"/>
      <c r="M95" s="30"/>
      <c r="N95" s="85"/>
    </row>
    <row r="96" spans="1:14" x14ac:dyDescent="0.35">
      <c r="A96" s="84" t="s">
        <v>10</v>
      </c>
      <c r="B96" s="24" t="s">
        <v>71</v>
      </c>
      <c r="C96" s="32">
        <v>605</v>
      </c>
      <c r="D96" s="26"/>
      <c r="E96" s="27">
        <v>43881</v>
      </c>
      <c r="F96" s="27">
        <v>43881</v>
      </c>
      <c r="G96" s="27"/>
      <c r="H96" s="28"/>
      <c r="I96" s="29" t="s">
        <v>157</v>
      </c>
      <c r="J96" s="28"/>
      <c r="K96" s="28"/>
      <c r="L96" s="28"/>
      <c r="M96" s="30"/>
      <c r="N96" s="85"/>
    </row>
    <row r="97" spans="1:14" x14ac:dyDescent="0.35">
      <c r="A97" s="84" t="s">
        <v>11</v>
      </c>
      <c r="B97" s="24" t="s">
        <v>72</v>
      </c>
      <c r="C97" s="32">
        <v>2528.33</v>
      </c>
      <c r="D97" s="26"/>
      <c r="E97" s="27">
        <v>43878</v>
      </c>
      <c r="F97" s="27">
        <v>43881</v>
      </c>
      <c r="G97" s="27"/>
      <c r="H97" s="28"/>
      <c r="I97" s="29" t="s">
        <v>162</v>
      </c>
      <c r="J97" s="28"/>
      <c r="K97" s="28"/>
      <c r="L97" s="28"/>
      <c r="M97" s="30"/>
      <c r="N97" s="85"/>
    </row>
    <row r="98" spans="1:14" x14ac:dyDescent="0.35">
      <c r="A98" s="84" t="s">
        <v>11</v>
      </c>
      <c r="B98" s="24" t="s">
        <v>73</v>
      </c>
      <c r="C98" s="32">
        <v>252</v>
      </c>
      <c r="D98" s="26">
        <v>697.24</v>
      </c>
      <c r="E98" s="27">
        <v>43880</v>
      </c>
      <c r="F98" s="27">
        <v>43880</v>
      </c>
      <c r="G98" s="27"/>
      <c r="H98" s="28"/>
      <c r="I98" s="29" t="s">
        <v>162</v>
      </c>
      <c r="J98" s="28"/>
      <c r="K98" s="28"/>
      <c r="L98" s="28"/>
      <c r="M98" s="30"/>
      <c r="N98" s="85"/>
    </row>
    <row r="99" spans="1:14" x14ac:dyDescent="0.35">
      <c r="A99" s="84" t="s">
        <v>10</v>
      </c>
      <c r="B99" s="24" t="s">
        <v>74</v>
      </c>
      <c r="C99" s="32">
        <v>388</v>
      </c>
      <c r="D99" s="26"/>
      <c r="E99" s="27">
        <v>43880</v>
      </c>
      <c r="F99" s="27">
        <v>43880</v>
      </c>
      <c r="G99" s="27"/>
      <c r="H99" s="28"/>
      <c r="I99" s="29" t="s">
        <v>162</v>
      </c>
      <c r="J99" s="28"/>
      <c r="K99" s="28"/>
      <c r="L99" s="28"/>
      <c r="M99" s="30"/>
      <c r="N99" s="85"/>
    </row>
    <row r="100" spans="1:14" x14ac:dyDescent="0.35">
      <c r="A100" s="84" t="s">
        <v>10</v>
      </c>
      <c r="B100" s="24" t="s">
        <v>75</v>
      </c>
      <c r="C100" s="32"/>
      <c r="D100" s="26"/>
      <c r="E100" s="27">
        <v>43879</v>
      </c>
      <c r="F100" s="27">
        <v>43880</v>
      </c>
      <c r="G100" s="27"/>
      <c r="H100" s="28"/>
      <c r="I100" s="29" t="s">
        <v>152</v>
      </c>
      <c r="J100" s="28"/>
      <c r="K100" s="28"/>
      <c r="L100" s="28"/>
      <c r="M100" s="30"/>
      <c r="N100" s="85"/>
    </row>
    <row r="101" spans="1:14" x14ac:dyDescent="0.35">
      <c r="A101" s="84" t="s">
        <v>11</v>
      </c>
      <c r="B101" s="24" t="s">
        <v>76</v>
      </c>
      <c r="C101" s="32"/>
      <c r="D101" s="26"/>
      <c r="E101" s="27">
        <v>43875</v>
      </c>
      <c r="F101" s="27">
        <v>43880</v>
      </c>
      <c r="G101" s="27"/>
      <c r="H101" s="28"/>
      <c r="I101" s="29" t="s">
        <v>148</v>
      </c>
      <c r="J101" s="28"/>
      <c r="K101" s="28"/>
      <c r="L101" s="28"/>
      <c r="M101" s="30"/>
      <c r="N101" s="85"/>
    </row>
    <row r="102" spans="1:14" x14ac:dyDescent="0.35">
      <c r="A102" s="84" t="s">
        <v>10</v>
      </c>
      <c r="B102" s="24" t="s">
        <v>77</v>
      </c>
      <c r="C102" s="32"/>
      <c r="D102" s="26"/>
      <c r="E102" s="27">
        <v>43874</v>
      </c>
      <c r="F102" s="27">
        <v>43879</v>
      </c>
      <c r="G102" s="27"/>
      <c r="H102" s="28"/>
      <c r="I102" s="29" t="s">
        <v>164</v>
      </c>
      <c r="J102" s="28"/>
      <c r="K102" s="28"/>
      <c r="L102" s="28"/>
      <c r="M102" s="30"/>
      <c r="N102" s="85"/>
    </row>
    <row r="103" spans="1:14" x14ac:dyDescent="0.35">
      <c r="A103" s="84" t="s">
        <v>11</v>
      </c>
      <c r="B103" s="24" t="s">
        <v>78</v>
      </c>
      <c r="C103" s="32"/>
      <c r="D103" s="26"/>
      <c r="E103" s="27">
        <v>43878</v>
      </c>
      <c r="F103" s="27">
        <v>43878</v>
      </c>
      <c r="G103" s="27"/>
      <c r="H103" s="28"/>
      <c r="I103" s="29" t="s">
        <v>161</v>
      </c>
      <c r="J103" s="28"/>
      <c r="K103" s="28"/>
      <c r="L103" s="28"/>
      <c r="M103" s="30"/>
      <c r="N103" s="85"/>
    </row>
    <row r="104" spans="1:14" x14ac:dyDescent="0.35">
      <c r="A104" s="84" t="s">
        <v>11</v>
      </c>
      <c r="B104" s="24" t="s">
        <v>79</v>
      </c>
      <c r="C104" s="32"/>
      <c r="D104" s="26"/>
      <c r="E104" s="27">
        <v>43878</v>
      </c>
      <c r="F104" s="27">
        <v>43878</v>
      </c>
      <c r="G104" s="27"/>
      <c r="H104" s="28"/>
      <c r="I104" s="29" t="s">
        <v>162</v>
      </c>
      <c r="J104" s="28"/>
      <c r="K104" s="28"/>
      <c r="L104" s="28"/>
      <c r="M104" s="30"/>
      <c r="N104" s="85"/>
    </row>
    <row r="105" spans="1:14" x14ac:dyDescent="0.35">
      <c r="A105" s="84" t="s">
        <v>10</v>
      </c>
      <c r="B105" s="24" t="s">
        <v>80</v>
      </c>
      <c r="C105" s="32"/>
      <c r="D105" s="26"/>
      <c r="E105" s="27">
        <v>43878</v>
      </c>
      <c r="F105" s="27">
        <v>43878</v>
      </c>
      <c r="G105" s="27"/>
      <c r="H105" s="28"/>
      <c r="I105" s="29" t="s">
        <v>162</v>
      </c>
      <c r="J105" s="28"/>
      <c r="K105" s="28"/>
      <c r="L105" s="28"/>
      <c r="M105" s="30"/>
      <c r="N105" s="85"/>
    </row>
    <row r="106" spans="1:14" x14ac:dyDescent="0.35">
      <c r="A106" s="84" t="s">
        <v>10</v>
      </c>
      <c r="B106" s="24" t="s">
        <v>81</v>
      </c>
      <c r="C106" s="32"/>
      <c r="D106" s="26"/>
      <c r="E106" s="27">
        <v>43878</v>
      </c>
      <c r="F106" s="27">
        <v>43878</v>
      </c>
      <c r="G106" s="27"/>
      <c r="H106" s="28"/>
      <c r="I106" s="29" t="s">
        <v>162</v>
      </c>
      <c r="J106" s="28"/>
      <c r="K106" s="28"/>
      <c r="L106" s="28"/>
      <c r="M106" s="30"/>
      <c r="N106" s="85"/>
    </row>
    <row r="107" spans="1:14" x14ac:dyDescent="0.35">
      <c r="A107" s="84" t="s">
        <v>12</v>
      </c>
      <c r="B107" s="24" t="s">
        <v>82</v>
      </c>
      <c r="C107" s="32"/>
      <c r="D107" s="26"/>
      <c r="E107" s="27">
        <v>43875</v>
      </c>
      <c r="F107" s="27">
        <v>43878</v>
      </c>
      <c r="G107" s="27"/>
      <c r="H107" s="28"/>
      <c r="I107" s="29" t="s">
        <v>161</v>
      </c>
      <c r="J107" s="28"/>
      <c r="K107" s="28"/>
      <c r="L107" s="28"/>
      <c r="M107" s="30"/>
      <c r="N107" s="85"/>
    </row>
    <row r="108" spans="1:14" x14ac:dyDescent="0.35">
      <c r="A108" s="84" t="s">
        <v>10</v>
      </c>
      <c r="B108" s="24" t="s">
        <v>83</v>
      </c>
      <c r="C108" s="32">
        <v>7365.73</v>
      </c>
      <c r="D108" s="26"/>
      <c r="E108" s="27">
        <v>43875</v>
      </c>
      <c r="F108" s="27">
        <v>43878</v>
      </c>
      <c r="G108" s="27"/>
      <c r="H108" s="28"/>
      <c r="I108" s="29" t="s">
        <v>162</v>
      </c>
      <c r="J108" s="28"/>
      <c r="K108" s="28"/>
      <c r="L108" s="28"/>
      <c r="M108" s="30">
        <v>1</v>
      </c>
      <c r="N108" s="85"/>
    </row>
    <row r="109" spans="1:14" x14ac:dyDescent="0.35">
      <c r="A109" s="84" t="s">
        <v>10</v>
      </c>
      <c r="B109" s="24" t="s">
        <v>84</v>
      </c>
      <c r="C109" s="32"/>
      <c r="D109" s="26"/>
      <c r="E109" s="27">
        <v>43875</v>
      </c>
      <c r="F109" s="27">
        <v>43878</v>
      </c>
      <c r="G109" s="27"/>
      <c r="H109" s="28"/>
      <c r="I109" s="29" t="s">
        <v>165</v>
      </c>
      <c r="J109" s="28"/>
      <c r="K109" s="28"/>
      <c r="L109" s="28"/>
      <c r="M109" s="30"/>
      <c r="N109" s="85"/>
    </row>
    <row r="110" spans="1:14" x14ac:dyDescent="0.35">
      <c r="A110" s="84" t="s">
        <v>11</v>
      </c>
      <c r="B110" s="24" t="s">
        <v>85</v>
      </c>
      <c r="C110" s="32"/>
      <c r="D110" s="26"/>
      <c r="E110" s="27">
        <v>43875</v>
      </c>
      <c r="F110" s="27">
        <v>43878</v>
      </c>
      <c r="G110" s="27"/>
      <c r="H110" s="28"/>
      <c r="I110" s="29" t="s">
        <v>153</v>
      </c>
      <c r="J110" s="28"/>
      <c r="K110" s="28"/>
      <c r="L110" s="28"/>
      <c r="M110" s="30"/>
      <c r="N110" s="85"/>
    </row>
    <row r="111" spans="1:14" x14ac:dyDescent="0.35">
      <c r="A111" s="84" t="s">
        <v>11</v>
      </c>
      <c r="B111" s="24" t="s">
        <v>86</v>
      </c>
      <c r="C111" s="32">
        <v>487</v>
      </c>
      <c r="D111" s="26">
        <v>487.64</v>
      </c>
      <c r="E111" s="27">
        <v>43874</v>
      </c>
      <c r="F111" s="27">
        <v>43878</v>
      </c>
      <c r="G111" s="27"/>
      <c r="H111" s="28"/>
      <c r="I111" s="29" t="s">
        <v>165</v>
      </c>
      <c r="J111" s="28"/>
      <c r="K111" s="28"/>
      <c r="L111" s="28"/>
      <c r="M111" s="30"/>
      <c r="N111" s="85"/>
    </row>
    <row r="112" spans="1:14" x14ac:dyDescent="0.35">
      <c r="A112" s="84" t="s">
        <v>11</v>
      </c>
      <c r="B112" s="24" t="s">
        <v>87</v>
      </c>
      <c r="C112" s="32"/>
      <c r="D112" s="26">
        <v>5069.9799999999996</v>
      </c>
      <c r="E112" s="27"/>
      <c r="F112" s="27">
        <v>43875</v>
      </c>
      <c r="G112" s="27"/>
      <c r="H112" s="28"/>
      <c r="I112" s="29" t="s">
        <v>157</v>
      </c>
      <c r="J112" s="28"/>
      <c r="K112" s="28"/>
      <c r="L112" s="28"/>
      <c r="M112" s="30"/>
      <c r="N112" s="85"/>
    </row>
    <row r="113" spans="1:17" x14ac:dyDescent="0.35">
      <c r="A113" s="84" t="s">
        <v>11</v>
      </c>
      <c r="B113" s="24" t="s">
        <v>88</v>
      </c>
      <c r="C113" s="32">
        <v>1058</v>
      </c>
      <c r="D113" s="26">
        <v>1058.06</v>
      </c>
      <c r="E113" s="27"/>
      <c r="F113" s="27">
        <v>43875</v>
      </c>
      <c r="G113" s="27"/>
      <c r="H113" s="28"/>
      <c r="I113" s="29" t="s">
        <v>165</v>
      </c>
      <c r="J113" s="28"/>
      <c r="K113" s="28"/>
      <c r="L113" s="28"/>
      <c r="M113" s="30"/>
      <c r="N113" s="85"/>
    </row>
    <row r="114" spans="1:17" x14ac:dyDescent="0.35">
      <c r="A114" s="84" t="s">
        <v>11</v>
      </c>
      <c r="B114" s="24" t="s">
        <v>89</v>
      </c>
      <c r="C114" s="32"/>
      <c r="D114" s="26"/>
      <c r="E114" s="27">
        <v>43874</v>
      </c>
      <c r="F114" s="27">
        <v>43874</v>
      </c>
      <c r="G114" s="27"/>
      <c r="H114" s="28"/>
      <c r="I114" s="29" t="s">
        <v>162</v>
      </c>
      <c r="J114" s="28"/>
      <c r="K114" s="28"/>
      <c r="L114" s="28"/>
      <c r="M114" s="30"/>
      <c r="N114" s="85"/>
    </row>
    <row r="115" spans="1:17" x14ac:dyDescent="0.35">
      <c r="A115" s="84" t="s">
        <v>10</v>
      </c>
      <c r="B115" s="24" t="s">
        <v>90</v>
      </c>
      <c r="C115" s="32"/>
      <c r="D115" s="26"/>
      <c r="E115" s="27">
        <v>43873</v>
      </c>
      <c r="F115" s="27">
        <v>43873</v>
      </c>
      <c r="G115" s="27"/>
      <c r="H115" s="28"/>
      <c r="I115" s="29" t="s">
        <v>162</v>
      </c>
      <c r="J115" s="28"/>
      <c r="K115" s="28"/>
      <c r="L115" s="28"/>
      <c r="M115" s="30"/>
      <c r="N115" s="85"/>
    </row>
    <row r="116" spans="1:17" x14ac:dyDescent="0.35">
      <c r="A116" s="84" t="s">
        <v>10</v>
      </c>
      <c r="B116" s="24" t="s">
        <v>91</v>
      </c>
      <c r="C116" s="32">
        <v>2287</v>
      </c>
      <c r="D116" s="26"/>
      <c r="E116" s="27">
        <v>43873</v>
      </c>
      <c r="F116" s="27">
        <v>43873</v>
      </c>
      <c r="G116" s="27"/>
      <c r="H116" s="28"/>
      <c r="I116" s="29" t="s">
        <v>162</v>
      </c>
      <c r="J116" s="28"/>
      <c r="K116" s="28"/>
      <c r="L116" s="28"/>
      <c r="M116" s="30"/>
      <c r="N116" s="85"/>
    </row>
    <row r="117" spans="1:17" x14ac:dyDescent="0.35">
      <c r="A117" s="84" t="s">
        <v>11</v>
      </c>
      <c r="B117" s="24" t="s">
        <v>92</v>
      </c>
      <c r="C117" s="32">
        <v>1769</v>
      </c>
      <c r="D117" s="26"/>
      <c r="E117" s="27">
        <v>43873</v>
      </c>
      <c r="F117" s="27">
        <v>43873</v>
      </c>
      <c r="G117" s="27"/>
      <c r="H117" s="28"/>
      <c r="I117" s="29" t="s">
        <v>162</v>
      </c>
      <c r="J117" s="28"/>
      <c r="K117" s="28"/>
      <c r="L117" s="28"/>
      <c r="M117" s="30"/>
      <c r="N117" s="85"/>
    </row>
    <row r="118" spans="1:17" x14ac:dyDescent="0.35">
      <c r="A118" s="84" t="s">
        <v>11</v>
      </c>
      <c r="B118" s="24" t="s">
        <v>93</v>
      </c>
      <c r="C118" s="32"/>
      <c r="D118" s="26"/>
      <c r="E118" s="27">
        <v>43872</v>
      </c>
      <c r="F118" s="27">
        <v>43873</v>
      </c>
      <c r="G118" s="27"/>
      <c r="H118" s="28"/>
      <c r="I118" s="29" t="s">
        <v>165</v>
      </c>
      <c r="J118" s="28"/>
      <c r="K118" s="28"/>
      <c r="L118" s="28"/>
      <c r="M118" s="30"/>
      <c r="N118" s="85"/>
    </row>
    <row r="119" spans="1:17" x14ac:dyDescent="0.35">
      <c r="A119" s="84" t="s">
        <v>11</v>
      </c>
      <c r="B119" s="24" t="s">
        <v>94</v>
      </c>
      <c r="C119" s="32"/>
      <c r="D119" s="26"/>
      <c r="E119" s="27">
        <v>43868</v>
      </c>
      <c r="F119" s="27">
        <v>43872</v>
      </c>
      <c r="G119" s="27"/>
      <c r="H119" s="28"/>
      <c r="I119" s="29" t="s">
        <v>162</v>
      </c>
      <c r="J119" s="28"/>
      <c r="K119" s="28"/>
      <c r="L119" s="28"/>
      <c r="M119" s="30"/>
      <c r="N119" s="85"/>
    </row>
    <row r="120" spans="1:17" x14ac:dyDescent="0.35">
      <c r="A120" s="84" t="s">
        <v>10</v>
      </c>
      <c r="B120" s="24" t="s">
        <v>95</v>
      </c>
      <c r="C120" s="32"/>
      <c r="D120" s="26"/>
      <c r="E120" s="27">
        <v>43871</v>
      </c>
      <c r="F120" s="27">
        <v>43871</v>
      </c>
      <c r="G120" s="27"/>
      <c r="H120" s="28"/>
      <c r="I120" s="29" t="s">
        <v>162</v>
      </c>
      <c r="J120" s="28"/>
      <c r="K120" s="28"/>
      <c r="L120" s="28"/>
      <c r="M120" s="30"/>
      <c r="N120" s="85"/>
    </row>
    <row r="121" spans="1:17" x14ac:dyDescent="0.35">
      <c r="A121" s="84" t="s">
        <v>11</v>
      </c>
      <c r="B121" s="24" t="s">
        <v>96</v>
      </c>
      <c r="C121" s="32"/>
      <c r="D121" s="26"/>
      <c r="E121" s="27">
        <v>43868</v>
      </c>
      <c r="F121" s="27">
        <v>43871</v>
      </c>
      <c r="G121" s="27"/>
      <c r="H121" s="28"/>
      <c r="I121" s="29" t="s">
        <v>162</v>
      </c>
      <c r="J121" s="28"/>
      <c r="K121" s="28"/>
      <c r="L121" s="28"/>
      <c r="M121" s="30"/>
      <c r="N121" s="85"/>
    </row>
    <row r="122" spans="1:17" x14ac:dyDescent="0.35">
      <c r="A122" s="84" t="s">
        <v>11</v>
      </c>
      <c r="B122" s="24" t="s">
        <v>97</v>
      </c>
      <c r="C122" s="32">
        <v>1239</v>
      </c>
      <c r="D122" s="26">
        <v>1239.04</v>
      </c>
      <c r="E122" s="27">
        <v>43867</v>
      </c>
      <c r="F122" s="27">
        <v>43871</v>
      </c>
      <c r="G122" s="27"/>
      <c r="H122" s="28"/>
      <c r="I122" s="29" t="s">
        <v>162</v>
      </c>
      <c r="J122" s="28"/>
      <c r="K122" s="28"/>
      <c r="L122" s="28"/>
      <c r="M122" s="30"/>
      <c r="N122" s="85"/>
    </row>
    <row r="123" spans="1:17" x14ac:dyDescent="0.35">
      <c r="A123" s="84" t="s">
        <v>11</v>
      </c>
      <c r="B123" s="24" t="s">
        <v>98</v>
      </c>
      <c r="C123" s="32">
        <v>14940</v>
      </c>
      <c r="D123" s="26">
        <v>14940.64</v>
      </c>
      <c r="E123" s="27">
        <v>43868</v>
      </c>
      <c r="F123" s="27">
        <v>43868</v>
      </c>
      <c r="G123" s="27"/>
      <c r="H123" s="28"/>
      <c r="I123" s="29"/>
      <c r="J123" s="28"/>
      <c r="K123" s="28"/>
      <c r="L123" s="28"/>
      <c r="M123" s="30"/>
      <c r="N123" s="85"/>
    </row>
    <row r="124" spans="1:17" x14ac:dyDescent="0.35">
      <c r="A124" s="84" t="s">
        <v>10</v>
      </c>
      <c r="B124" s="24" t="s">
        <v>99</v>
      </c>
      <c r="C124" s="32"/>
      <c r="D124" s="26"/>
      <c r="E124" s="27">
        <v>43868</v>
      </c>
      <c r="F124" s="27">
        <v>43868</v>
      </c>
      <c r="G124" s="27"/>
      <c r="H124" s="28"/>
      <c r="I124" s="29"/>
      <c r="J124" s="28"/>
      <c r="K124" s="28"/>
      <c r="L124" s="28"/>
      <c r="M124" s="30"/>
      <c r="N124" s="85"/>
    </row>
    <row r="125" spans="1:17" x14ac:dyDescent="0.35">
      <c r="A125" s="84" t="s">
        <v>11</v>
      </c>
      <c r="B125" s="24" t="s">
        <v>100</v>
      </c>
      <c r="C125" s="32"/>
      <c r="D125" s="26"/>
      <c r="E125" s="27">
        <v>43867</v>
      </c>
      <c r="F125" s="27">
        <v>43868</v>
      </c>
      <c r="G125" s="27"/>
      <c r="H125" s="28"/>
      <c r="I125" s="29"/>
      <c r="J125" s="28"/>
      <c r="K125" s="28"/>
      <c r="L125" s="28"/>
      <c r="M125" s="30"/>
      <c r="N125" s="85"/>
      <c r="Q125" s="77"/>
    </row>
    <row r="126" spans="1:17" x14ac:dyDescent="0.35">
      <c r="A126" s="84" t="s">
        <v>11</v>
      </c>
      <c r="B126" s="24" t="s">
        <v>101</v>
      </c>
      <c r="C126" s="32"/>
      <c r="D126" s="26"/>
      <c r="E126" s="27">
        <v>43866</v>
      </c>
      <c r="F126" s="27">
        <v>43866</v>
      </c>
      <c r="G126" s="27"/>
      <c r="H126" s="28"/>
      <c r="I126" s="29"/>
      <c r="J126" s="28"/>
      <c r="K126" s="28"/>
      <c r="L126" s="28"/>
      <c r="M126" s="30"/>
      <c r="N126" s="85"/>
    </row>
    <row r="127" spans="1:17" x14ac:dyDescent="0.35">
      <c r="A127" s="84" t="s">
        <v>10</v>
      </c>
      <c r="B127" s="24" t="s">
        <v>102</v>
      </c>
      <c r="C127" s="32"/>
      <c r="D127" s="26"/>
      <c r="E127" s="27">
        <v>43864</v>
      </c>
      <c r="F127" s="27">
        <v>43866</v>
      </c>
      <c r="G127" s="27"/>
      <c r="H127" s="28"/>
      <c r="I127" s="29"/>
      <c r="J127" s="28"/>
      <c r="K127" s="28"/>
      <c r="L127" s="28"/>
      <c r="M127" s="30"/>
      <c r="N127" s="85"/>
    </row>
    <row r="128" spans="1:17" x14ac:dyDescent="0.35">
      <c r="A128" s="84" t="s">
        <v>11</v>
      </c>
      <c r="B128" s="24" t="s">
        <v>103</v>
      </c>
      <c r="C128" s="32"/>
      <c r="D128" s="26"/>
      <c r="E128" s="27">
        <v>43864</v>
      </c>
      <c r="F128" s="27">
        <v>43866</v>
      </c>
      <c r="G128" s="27"/>
      <c r="H128" s="28"/>
      <c r="I128" s="29"/>
      <c r="J128" s="28"/>
      <c r="K128" s="28"/>
      <c r="L128" s="28"/>
      <c r="M128" s="30"/>
      <c r="N128" s="85"/>
    </row>
    <row r="129" spans="1:19" x14ac:dyDescent="0.35">
      <c r="A129" s="84" t="s">
        <v>10</v>
      </c>
      <c r="B129" s="24" t="s">
        <v>104</v>
      </c>
      <c r="C129" s="32">
        <v>357</v>
      </c>
      <c r="D129" s="26"/>
      <c r="E129" s="27">
        <v>43853</v>
      </c>
      <c r="F129" s="27">
        <v>43859</v>
      </c>
      <c r="G129" s="27"/>
      <c r="H129" s="28"/>
      <c r="I129" s="29" t="s">
        <v>162</v>
      </c>
      <c r="J129" s="28"/>
      <c r="K129" s="28"/>
      <c r="L129" s="28"/>
      <c r="M129" s="30"/>
      <c r="N129" s="85"/>
    </row>
    <row r="130" spans="1:19" x14ac:dyDescent="0.35">
      <c r="A130" s="84" t="s">
        <v>11</v>
      </c>
      <c r="B130" s="24" t="s">
        <v>105</v>
      </c>
      <c r="C130" s="32"/>
      <c r="D130" s="26"/>
      <c r="E130" s="27">
        <v>43858</v>
      </c>
      <c r="F130" s="27">
        <v>43858</v>
      </c>
      <c r="G130" s="27"/>
      <c r="H130" s="28"/>
      <c r="I130" s="29"/>
      <c r="J130" s="28"/>
      <c r="K130" s="28"/>
      <c r="L130" s="28"/>
      <c r="M130" s="30"/>
      <c r="N130" s="85"/>
    </row>
    <row r="131" spans="1:19" x14ac:dyDescent="0.35">
      <c r="A131" s="84" t="s">
        <v>11</v>
      </c>
      <c r="B131" s="24" t="s">
        <v>106</v>
      </c>
      <c r="C131" s="32"/>
      <c r="D131" s="26"/>
      <c r="E131" s="27">
        <v>43857</v>
      </c>
      <c r="F131" s="27">
        <v>43857</v>
      </c>
      <c r="G131" s="27"/>
      <c r="H131" s="28"/>
      <c r="I131" s="29"/>
      <c r="J131" s="28"/>
      <c r="K131" s="28"/>
      <c r="L131" s="28"/>
      <c r="M131" s="30"/>
      <c r="N131" s="85"/>
    </row>
    <row r="132" spans="1:19" x14ac:dyDescent="0.35">
      <c r="A132" s="84" t="s">
        <v>10</v>
      </c>
      <c r="B132" s="24" t="s">
        <v>107</v>
      </c>
      <c r="C132" s="32"/>
      <c r="D132" s="26"/>
      <c r="E132" s="27">
        <v>43854</v>
      </c>
      <c r="F132" s="27">
        <v>43857</v>
      </c>
      <c r="G132" s="27"/>
      <c r="H132" s="28"/>
      <c r="I132" s="29"/>
      <c r="J132" s="28"/>
      <c r="K132" s="28"/>
      <c r="L132" s="28"/>
      <c r="M132" s="30"/>
      <c r="N132" s="85"/>
    </row>
    <row r="133" spans="1:19" x14ac:dyDescent="0.35">
      <c r="A133" s="84" t="s">
        <v>10</v>
      </c>
      <c r="B133" s="24" t="s">
        <v>108</v>
      </c>
      <c r="C133" s="32"/>
      <c r="D133" s="26"/>
      <c r="E133" s="27"/>
      <c r="F133" s="27">
        <v>43854</v>
      </c>
      <c r="G133" s="27"/>
      <c r="H133" s="28"/>
      <c r="I133" s="29" t="s">
        <v>161</v>
      </c>
      <c r="J133" s="28"/>
      <c r="K133" s="28"/>
      <c r="L133" s="28"/>
      <c r="M133" s="30"/>
      <c r="N133" s="85"/>
      <c r="S133" s="79" t="s">
        <v>142</v>
      </c>
    </row>
    <row r="134" spans="1:19" x14ac:dyDescent="0.35">
      <c r="A134" s="84" t="s">
        <v>11</v>
      </c>
      <c r="B134" s="24" t="s">
        <v>109</v>
      </c>
      <c r="C134" s="32"/>
      <c r="D134" s="26"/>
      <c r="E134" s="27">
        <v>43853</v>
      </c>
      <c r="F134" s="27">
        <v>43853</v>
      </c>
      <c r="G134" s="27"/>
      <c r="H134" s="28"/>
      <c r="I134" s="29"/>
      <c r="J134" s="28"/>
      <c r="K134" s="28"/>
      <c r="L134" s="28"/>
      <c r="M134" s="30"/>
      <c r="N134" s="85"/>
      <c r="S134" s="79" t="s">
        <v>143</v>
      </c>
    </row>
    <row r="135" spans="1:19" x14ac:dyDescent="0.35">
      <c r="A135" s="84" t="s">
        <v>11</v>
      </c>
      <c r="B135" s="24" t="s">
        <v>110</v>
      </c>
      <c r="C135" s="32"/>
      <c r="D135" s="26"/>
      <c r="E135" s="27">
        <v>43846</v>
      </c>
      <c r="F135" s="27">
        <v>43853</v>
      </c>
      <c r="G135" s="27"/>
      <c r="H135" s="28"/>
      <c r="I135" s="29"/>
      <c r="J135" s="28"/>
      <c r="K135" s="28"/>
      <c r="L135" s="28"/>
      <c r="M135" s="30"/>
      <c r="N135" s="85"/>
      <c r="S135" s="79" t="s">
        <v>144</v>
      </c>
    </row>
    <row r="136" spans="1:19" x14ac:dyDescent="0.35">
      <c r="A136" s="84" t="s">
        <v>10</v>
      </c>
      <c r="B136" s="24" t="s">
        <v>111</v>
      </c>
      <c r="C136" s="32"/>
      <c r="D136" s="26"/>
      <c r="E136" s="27">
        <v>43850</v>
      </c>
      <c r="F136" s="27">
        <v>43851</v>
      </c>
      <c r="G136" s="27"/>
      <c r="H136" s="28"/>
      <c r="I136" s="29"/>
      <c r="J136" s="28"/>
      <c r="K136" s="28"/>
      <c r="L136" s="28"/>
      <c r="M136" s="30"/>
      <c r="N136" s="85"/>
      <c r="S136" s="79" t="s">
        <v>145</v>
      </c>
    </row>
    <row r="137" spans="1:19" x14ac:dyDescent="0.35">
      <c r="A137" s="84" t="s">
        <v>10</v>
      </c>
      <c r="B137" s="24" t="s">
        <v>112</v>
      </c>
      <c r="C137" s="32"/>
      <c r="D137" s="26"/>
      <c r="E137" s="27">
        <v>43840</v>
      </c>
      <c r="F137" s="27">
        <v>43845</v>
      </c>
      <c r="G137" s="27"/>
      <c r="H137" s="28"/>
      <c r="I137" s="29"/>
      <c r="J137" s="28"/>
      <c r="K137" s="28"/>
      <c r="L137" s="28"/>
      <c r="M137" s="30"/>
      <c r="N137" s="85"/>
      <c r="S137" s="79" t="s">
        <v>146</v>
      </c>
    </row>
    <row r="138" spans="1:19" x14ac:dyDescent="0.35">
      <c r="A138" s="84" t="s">
        <v>11</v>
      </c>
      <c r="B138" s="24" t="s">
        <v>113</v>
      </c>
      <c r="C138" s="32"/>
      <c r="D138" s="26"/>
      <c r="E138" s="27">
        <v>43844</v>
      </c>
      <c r="F138" s="27">
        <v>43844</v>
      </c>
      <c r="G138" s="27"/>
      <c r="H138" s="28"/>
      <c r="I138" s="29"/>
      <c r="J138" s="28"/>
      <c r="K138" s="28"/>
      <c r="L138" s="28"/>
      <c r="M138" s="30"/>
      <c r="N138" s="85"/>
      <c r="S138" s="79" t="s">
        <v>147</v>
      </c>
    </row>
    <row r="139" spans="1:19" x14ac:dyDescent="0.35">
      <c r="A139" s="84" t="s">
        <v>11</v>
      </c>
      <c r="B139" s="24" t="s">
        <v>114</v>
      </c>
      <c r="C139" s="32"/>
      <c r="D139" s="26">
        <v>4264.62</v>
      </c>
      <c r="E139" s="27">
        <v>43844</v>
      </c>
      <c r="F139" s="27">
        <v>43844</v>
      </c>
      <c r="G139" s="27"/>
      <c r="H139" s="28"/>
      <c r="I139" s="29"/>
      <c r="J139" s="28"/>
      <c r="K139" s="28"/>
      <c r="L139" s="28"/>
      <c r="M139" s="30"/>
      <c r="N139" s="85"/>
      <c r="S139" s="79" t="s">
        <v>148</v>
      </c>
    </row>
    <row r="140" spans="1:19" x14ac:dyDescent="0.35">
      <c r="A140" s="84" t="s">
        <v>11</v>
      </c>
      <c r="B140" s="24" t="s">
        <v>115</v>
      </c>
      <c r="C140" s="32"/>
      <c r="D140" s="26"/>
      <c r="E140" s="27">
        <v>43843</v>
      </c>
      <c r="F140" s="27">
        <v>43843</v>
      </c>
      <c r="G140" s="27"/>
      <c r="H140" s="28"/>
      <c r="I140" s="29"/>
      <c r="J140" s="28"/>
      <c r="K140" s="28"/>
      <c r="L140" s="28"/>
      <c r="M140" s="30"/>
      <c r="N140" s="85"/>
      <c r="S140" s="79" t="s">
        <v>149</v>
      </c>
    </row>
    <row r="141" spans="1:19" x14ac:dyDescent="0.35">
      <c r="A141" s="84" t="s">
        <v>11</v>
      </c>
      <c r="B141" s="24" t="s">
        <v>116</v>
      </c>
      <c r="C141" s="32">
        <v>774</v>
      </c>
      <c r="D141" s="26">
        <v>773.94</v>
      </c>
      <c r="E141" s="27">
        <v>43843</v>
      </c>
      <c r="F141" s="27">
        <v>43843</v>
      </c>
      <c r="G141" s="27"/>
      <c r="H141" s="28"/>
      <c r="I141" s="29"/>
      <c r="J141" s="28"/>
      <c r="K141" s="28"/>
      <c r="L141" s="28"/>
      <c r="M141" s="30"/>
      <c r="N141" s="85"/>
      <c r="S141" s="79" t="s">
        <v>150</v>
      </c>
    </row>
    <row r="142" spans="1:19" x14ac:dyDescent="0.35">
      <c r="A142" s="84" t="s">
        <v>11</v>
      </c>
      <c r="B142" s="24" t="s">
        <v>117</v>
      </c>
      <c r="C142" s="32"/>
      <c r="D142" s="26"/>
      <c r="E142" s="27">
        <v>43840</v>
      </c>
      <c r="F142" s="27">
        <v>43840</v>
      </c>
      <c r="G142" s="27"/>
      <c r="H142" s="28"/>
      <c r="I142" s="29"/>
      <c r="J142" s="28"/>
      <c r="K142" s="28"/>
      <c r="L142" s="28"/>
      <c r="M142" s="30"/>
      <c r="N142" s="85"/>
      <c r="S142" s="79" t="s">
        <v>151</v>
      </c>
    </row>
    <row r="143" spans="1:19" x14ac:dyDescent="0.35">
      <c r="A143" s="84" t="s">
        <v>11</v>
      </c>
      <c r="B143" s="24" t="s">
        <v>118</v>
      </c>
      <c r="C143" s="32"/>
      <c r="D143" s="26"/>
      <c r="E143" s="27">
        <v>43838</v>
      </c>
      <c r="F143" s="27">
        <v>43838</v>
      </c>
      <c r="G143" s="27"/>
      <c r="H143" s="28"/>
      <c r="I143" s="29"/>
      <c r="J143" s="28"/>
      <c r="K143" s="28"/>
      <c r="L143" s="28"/>
      <c r="M143" s="30"/>
      <c r="N143" s="85"/>
      <c r="S143" s="79" t="s">
        <v>152</v>
      </c>
    </row>
    <row r="144" spans="1:19" x14ac:dyDescent="0.35">
      <c r="A144" s="84" t="s">
        <v>11</v>
      </c>
      <c r="B144" s="24" t="s">
        <v>119</v>
      </c>
      <c r="C144" s="32"/>
      <c r="D144" s="26"/>
      <c r="E144" s="27">
        <v>43838</v>
      </c>
      <c r="F144" s="27">
        <v>43838</v>
      </c>
      <c r="G144" s="27"/>
      <c r="H144" s="28"/>
      <c r="I144" s="29"/>
      <c r="J144" s="28"/>
      <c r="K144" s="28"/>
      <c r="L144" s="28"/>
      <c r="M144" s="30"/>
      <c r="N144" s="85"/>
      <c r="S144" s="79" t="s">
        <v>153</v>
      </c>
    </row>
    <row r="145" spans="1:23" x14ac:dyDescent="0.35">
      <c r="A145" s="84" t="s">
        <v>10</v>
      </c>
      <c r="B145" s="24" t="s">
        <v>120</v>
      </c>
      <c r="C145" s="32"/>
      <c r="D145" s="26"/>
      <c r="E145" s="27">
        <v>43837</v>
      </c>
      <c r="F145" s="27">
        <v>43838</v>
      </c>
      <c r="G145" s="27"/>
      <c r="H145" s="28"/>
      <c r="I145" s="29"/>
      <c r="J145" s="28"/>
      <c r="K145" s="28"/>
      <c r="L145" s="28"/>
      <c r="M145" s="30"/>
      <c r="N145" s="85"/>
      <c r="S145" s="79" t="s">
        <v>154</v>
      </c>
    </row>
    <row r="146" spans="1:23" x14ac:dyDescent="0.35">
      <c r="A146" s="84" t="s">
        <v>11</v>
      </c>
      <c r="B146" s="24" t="s">
        <v>121</v>
      </c>
      <c r="C146" s="32"/>
      <c r="D146" s="26"/>
      <c r="E146" s="27">
        <v>43837</v>
      </c>
      <c r="F146" s="27">
        <v>43838</v>
      </c>
      <c r="G146" s="27"/>
      <c r="H146" s="28"/>
      <c r="I146" s="29"/>
      <c r="J146" s="28"/>
      <c r="K146" s="28"/>
      <c r="L146" s="28"/>
      <c r="M146" s="30"/>
      <c r="N146" s="85"/>
      <c r="S146" s="79" t="s">
        <v>155</v>
      </c>
    </row>
    <row r="147" spans="1:23" x14ac:dyDescent="0.35">
      <c r="A147" s="84" t="s">
        <v>10</v>
      </c>
      <c r="B147" s="24" t="s">
        <v>122</v>
      </c>
      <c r="C147" s="32"/>
      <c r="D147" s="26"/>
      <c r="E147" s="27">
        <v>43837</v>
      </c>
      <c r="F147" s="27">
        <v>43838</v>
      </c>
      <c r="G147" s="27"/>
      <c r="H147" s="28"/>
      <c r="I147" s="29"/>
      <c r="J147" s="28"/>
      <c r="K147" s="28"/>
      <c r="L147" s="28"/>
      <c r="M147" s="30"/>
      <c r="N147" s="85"/>
      <c r="S147" s="79" t="s">
        <v>156</v>
      </c>
    </row>
    <row r="148" spans="1:23" x14ac:dyDescent="0.35">
      <c r="A148" s="84" t="s">
        <v>10</v>
      </c>
      <c r="B148" s="24" t="s">
        <v>123</v>
      </c>
      <c r="C148" s="32"/>
      <c r="D148" s="26"/>
      <c r="E148" s="27">
        <v>43837</v>
      </c>
      <c r="F148" s="27">
        <v>43838</v>
      </c>
      <c r="G148" s="27"/>
      <c r="H148" s="28"/>
      <c r="I148" s="29"/>
      <c r="J148" s="28"/>
      <c r="K148" s="28"/>
      <c r="L148" s="28"/>
      <c r="M148" s="30"/>
      <c r="N148" s="85"/>
      <c r="S148" s="79" t="s">
        <v>157</v>
      </c>
    </row>
    <row r="149" spans="1:23" x14ac:dyDescent="0.35">
      <c r="A149" s="84" t="s">
        <v>11</v>
      </c>
      <c r="B149" s="24" t="s">
        <v>124</v>
      </c>
      <c r="C149" s="32"/>
      <c r="D149" s="26"/>
      <c r="E149" s="27">
        <v>43837</v>
      </c>
      <c r="F149" s="27">
        <v>43837</v>
      </c>
      <c r="G149" s="27"/>
      <c r="H149" s="28"/>
      <c r="I149" s="29" t="s">
        <v>161</v>
      </c>
      <c r="J149" s="28"/>
      <c r="K149" s="28"/>
      <c r="L149" s="28"/>
      <c r="M149" s="30"/>
      <c r="N149" s="85"/>
      <c r="S149" s="79" t="s">
        <v>158</v>
      </c>
    </row>
    <row r="150" spans="1:23" x14ac:dyDescent="0.35">
      <c r="A150" s="84" t="s">
        <v>10</v>
      </c>
      <c r="B150" s="24" t="s">
        <v>125</v>
      </c>
      <c r="C150" s="32">
        <v>4305.8900000000003</v>
      </c>
      <c r="D150" s="26"/>
      <c r="E150" s="27">
        <v>43836</v>
      </c>
      <c r="F150" s="27">
        <v>43837</v>
      </c>
      <c r="G150" s="27"/>
      <c r="H150" s="28"/>
      <c r="I150" s="29" t="s">
        <v>162</v>
      </c>
      <c r="J150" s="28"/>
      <c r="K150" s="28"/>
      <c r="L150" s="28"/>
      <c r="M150" s="30"/>
      <c r="N150" s="85"/>
      <c r="S150" s="79" t="s">
        <v>159</v>
      </c>
      <c r="T150" s="80" t="s">
        <v>8</v>
      </c>
    </row>
    <row r="151" spans="1:23" x14ac:dyDescent="0.35">
      <c r="A151" s="84" t="s">
        <v>11</v>
      </c>
      <c r="B151" s="24" t="s">
        <v>126</v>
      </c>
      <c r="C151" s="32"/>
      <c r="D151" s="26"/>
      <c r="E151" s="27">
        <v>43836</v>
      </c>
      <c r="F151" s="27">
        <v>43837</v>
      </c>
      <c r="G151" s="27"/>
      <c r="H151" s="28"/>
      <c r="I151" s="29"/>
      <c r="J151" s="28"/>
      <c r="K151" s="28"/>
      <c r="L151" s="28"/>
      <c r="M151" s="30"/>
      <c r="N151" s="85"/>
      <c r="S151" s="79" t="s">
        <v>160</v>
      </c>
      <c r="T151" s="80" t="s">
        <v>9</v>
      </c>
    </row>
    <row r="152" spans="1:23" x14ac:dyDescent="0.35">
      <c r="A152" s="84" t="s">
        <v>11</v>
      </c>
      <c r="B152" s="24" t="s">
        <v>127</v>
      </c>
      <c r="C152" s="32"/>
      <c r="D152" s="26"/>
      <c r="E152" s="27">
        <v>43833</v>
      </c>
      <c r="F152" s="27">
        <v>43833</v>
      </c>
      <c r="G152" s="27"/>
      <c r="H152" s="28"/>
      <c r="I152" s="29"/>
      <c r="J152" s="28"/>
      <c r="K152" s="28"/>
      <c r="L152" s="28"/>
      <c r="M152" s="30"/>
      <c r="N152" s="85"/>
      <c r="S152" s="79" t="s">
        <v>161</v>
      </c>
      <c r="T152" s="80" t="s">
        <v>10</v>
      </c>
    </row>
    <row r="153" spans="1:23" x14ac:dyDescent="0.35">
      <c r="A153" s="84" t="s">
        <v>11</v>
      </c>
      <c r="B153" s="24" t="s">
        <v>128</v>
      </c>
      <c r="C153" s="32"/>
      <c r="D153" s="26"/>
      <c r="E153" s="27">
        <v>43832</v>
      </c>
      <c r="F153" s="27">
        <v>43833</v>
      </c>
      <c r="G153" s="27"/>
      <c r="H153" s="28"/>
      <c r="I153" s="29"/>
      <c r="J153" s="28"/>
      <c r="K153" s="28"/>
      <c r="L153" s="28"/>
      <c r="M153" s="30"/>
      <c r="N153" s="85"/>
      <c r="S153" s="79" t="s">
        <v>162</v>
      </c>
      <c r="T153" s="80" t="s">
        <v>16</v>
      </c>
    </row>
    <row r="154" spans="1:23" x14ac:dyDescent="0.35">
      <c r="A154" s="84" t="s">
        <v>10</v>
      </c>
      <c r="B154" s="34" t="s">
        <v>129</v>
      </c>
      <c r="C154" s="35">
        <v>3143</v>
      </c>
      <c r="D154" s="36"/>
      <c r="E154" s="37">
        <v>43830</v>
      </c>
      <c r="F154" s="37">
        <v>43833</v>
      </c>
      <c r="G154" s="37"/>
      <c r="H154" s="38"/>
      <c r="I154" s="39"/>
      <c r="J154" s="38"/>
      <c r="K154" s="38"/>
      <c r="L154" s="38"/>
      <c r="M154" s="40"/>
      <c r="N154" s="87"/>
      <c r="S154" s="79" t="s">
        <v>163</v>
      </c>
      <c r="T154" s="80" t="s">
        <v>11</v>
      </c>
    </row>
    <row r="155" spans="1:23" x14ac:dyDescent="0.35">
      <c r="A155" s="84" t="s">
        <v>11</v>
      </c>
      <c r="B155" s="24"/>
      <c r="C155" s="32"/>
      <c r="D155" s="26"/>
      <c r="E155" s="27">
        <v>43830</v>
      </c>
      <c r="F155" s="27">
        <v>43833</v>
      </c>
      <c r="G155" s="27"/>
      <c r="H155" s="28"/>
      <c r="I155" s="29"/>
      <c r="J155" s="28"/>
      <c r="K155" s="28"/>
      <c r="L155" s="28"/>
      <c r="M155" s="30"/>
      <c r="N155" s="85"/>
      <c r="S155" s="79" t="s">
        <v>164</v>
      </c>
      <c r="T155" s="80" t="s">
        <v>13</v>
      </c>
    </row>
    <row r="156" spans="1:23" x14ac:dyDescent="0.35">
      <c r="A156" s="95" t="s">
        <v>8</v>
      </c>
      <c r="B156" s="96"/>
      <c r="C156" s="97">
        <v>60000</v>
      </c>
      <c r="D156" s="98"/>
      <c r="E156" s="99"/>
      <c r="F156" s="99">
        <v>43584</v>
      </c>
      <c r="G156" s="99"/>
      <c r="H156" s="100"/>
      <c r="I156" s="101"/>
      <c r="J156" s="100"/>
      <c r="K156" s="102"/>
      <c r="L156" s="102"/>
      <c r="M156" s="103">
        <v>0.25</v>
      </c>
      <c r="N156" s="104"/>
      <c r="S156" s="79" t="s">
        <v>165</v>
      </c>
      <c r="T156" s="80" t="s">
        <v>12</v>
      </c>
    </row>
    <row r="157" spans="1:23" s="51" customFormat="1" x14ac:dyDescent="0.35">
      <c r="E157" s="52"/>
      <c r="F157" s="52"/>
      <c r="G157" s="52"/>
      <c r="H157" s="53"/>
      <c r="I157" s="54"/>
      <c r="J157" s="53"/>
      <c r="K157" s="53"/>
      <c r="L157" s="53"/>
      <c r="M157" s="55"/>
      <c r="N157" s="56"/>
      <c r="P157" s="70"/>
      <c r="Q157" s="70"/>
      <c r="R157" s="70"/>
      <c r="S157" s="71"/>
      <c r="T157" s="80"/>
      <c r="U157" s="72"/>
      <c r="V157" s="72"/>
      <c r="W157" s="72"/>
    </row>
    <row r="158" spans="1:23" s="66" customFormat="1" x14ac:dyDescent="0.35">
      <c r="A158" s="57" t="s">
        <v>139</v>
      </c>
      <c r="B158" s="58"/>
      <c r="C158" s="59">
        <f>SUMIFS(Tableau2[MONTANT ESTIMÉ],Tableau2[DATE OFFRE],"&gt;="&amp;B161,Tableau2[DATE OFFRE],"&lt;="&amp;D161)</f>
        <v>190731.35</v>
      </c>
      <c r="D158" s="60">
        <f>SUMIFS(Tableau2[MONTANT COMMANDE CLIENT],Tableau2[DATE OFFRE],"&gt;="&amp;B161,Tableau2[DATE OFFRE],"&lt;="&amp;D161)</f>
        <v>22217.920000000002</v>
      </c>
      <c r="E158" s="61"/>
      <c r="F158" s="61"/>
      <c r="G158" s="61"/>
      <c r="H158" s="62"/>
      <c r="I158" s="63"/>
      <c r="J158" s="62"/>
      <c r="K158" s="62"/>
      <c r="L158" s="62"/>
      <c r="M158" s="64"/>
      <c r="N158" s="65"/>
      <c r="P158" s="81"/>
      <c r="Q158" s="81"/>
      <c r="R158" s="81"/>
      <c r="S158" s="82"/>
      <c r="T158" s="83"/>
      <c r="U158" s="83"/>
      <c r="V158" s="83"/>
      <c r="W158" s="83"/>
    </row>
    <row r="159" spans="1:23" x14ac:dyDescent="0.35">
      <c r="E159" s="41"/>
    </row>
    <row r="160" spans="1:23" x14ac:dyDescent="0.35">
      <c r="A160" s="112" t="s">
        <v>208</v>
      </c>
      <c r="B160" s="112"/>
      <c r="C160" s="112"/>
      <c r="D160" s="112"/>
      <c r="E160" s="41"/>
    </row>
    <row r="161" spans="1:5" x14ac:dyDescent="0.35">
      <c r="A161" s="105" t="s">
        <v>206</v>
      </c>
      <c r="B161" s="106">
        <v>43891</v>
      </c>
      <c r="C161" s="107" t="s">
        <v>207</v>
      </c>
      <c r="D161" s="106">
        <v>43951</v>
      </c>
    </row>
    <row r="162" spans="1:5" x14ac:dyDescent="0.35">
      <c r="E162" s="41"/>
    </row>
    <row r="163" spans="1:5" x14ac:dyDescent="0.35">
      <c r="E163" s="41"/>
    </row>
    <row r="165" spans="1:5" x14ac:dyDescent="0.35">
      <c r="E165" s="41"/>
    </row>
    <row r="168" spans="1:5" x14ac:dyDescent="0.35">
      <c r="E168" s="41"/>
    </row>
    <row r="169" spans="1:5" x14ac:dyDescent="0.35">
      <c r="E169" s="41"/>
    </row>
    <row r="170" spans="1:5" x14ac:dyDescent="0.35">
      <c r="E170" s="41"/>
    </row>
    <row r="171" spans="1:5" x14ac:dyDescent="0.35">
      <c r="E171" s="41"/>
    </row>
    <row r="172" spans="1:5" x14ac:dyDescent="0.35">
      <c r="E172" s="41"/>
    </row>
    <row r="173" spans="1:5" x14ac:dyDescent="0.35">
      <c r="E173" s="41"/>
    </row>
    <row r="174" spans="1:5" x14ac:dyDescent="0.35">
      <c r="E174" s="41"/>
    </row>
    <row r="175" spans="1:5" x14ac:dyDescent="0.35">
      <c r="E175" s="41"/>
    </row>
    <row r="176" spans="1:5" x14ac:dyDescent="0.35">
      <c r="E176" s="41"/>
    </row>
    <row r="177" spans="5:5" x14ac:dyDescent="0.35">
      <c r="E177" s="41"/>
    </row>
    <row r="178" spans="5:5" x14ac:dyDescent="0.35">
      <c r="E178" s="41"/>
    </row>
    <row r="179" spans="5:5" x14ac:dyDescent="0.35">
      <c r="E179" s="41"/>
    </row>
    <row r="180" spans="5:5" x14ac:dyDescent="0.35">
      <c r="E180" s="41"/>
    </row>
    <row r="181" spans="5:5" x14ac:dyDescent="0.35">
      <c r="E181" s="41"/>
    </row>
    <row r="182" spans="5:5" x14ac:dyDescent="0.35">
      <c r="E182" s="41"/>
    </row>
    <row r="183" spans="5:5" x14ac:dyDescent="0.35">
      <c r="E183" s="41"/>
    </row>
    <row r="184" spans="5:5" x14ac:dyDescent="0.35">
      <c r="E184" s="41"/>
    </row>
    <row r="185" spans="5:5" x14ac:dyDescent="0.35">
      <c r="E185" s="41"/>
    </row>
    <row r="186" spans="5:5" x14ac:dyDescent="0.35">
      <c r="E186" s="41"/>
    </row>
    <row r="187" spans="5:5" x14ac:dyDescent="0.35">
      <c r="E187" s="41"/>
    </row>
    <row r="188" spans="5:5" x14ac:dyDescent="0.35">
      <c r="E188" s="41"/>
    </row>
    <row r="189" spans="5:5" x14ac:dyDescent="0.35">
      <c r="E189" s="41"/>
    </row>
    <row r="190" spans="5:5" x14ac:dyDescent="0.35">
      <c r="E190" s="41"/>
    </row>
    <row r="191" spans="5:5" x14ac:dyDescent="0.35">
      <c r="E191" s="41"/>
    </row>
    <row r="192" spans="5:5" x14ac:dyDescent="0.35">
      <c r="E192" s="41"/>
    </row>
    <row r="193" spans="5:5" x14ac:dyDescent="0.35">
      <c r="E193" s="41"/>
    </row>
    <row r="194" spans="5:5" x14ac:dyDescent="0.35">
      <c r="E194" s="41"/>
    </row>
    <row r="195" spans="5:5" x14ac:dyDescent="0.35">
      <c r="E195" s="41"/>
    </row>
    <row r="196" spans="5:5" x14ac:dyDescent="0.35">
      <c r="E196" s="41"/>
    </row>
    <row r="197" spans="5:5" x14ac:dyDescent="0.35">
      <c r="E197" s="41"/>
    </row>
    <row r="198" spans="5:5" x14ac:dyDescent="0.35">
      <c r="E198" s="41"/>
    </row>
    <row r="199" spans="5:5" x14ac:dyDescent="0.35">
      <c r="E199" s="41"/>
    </row>
    <row r="200" spans="5:5" x14ac:dyDescent="0.35">
      <c r="E200" s="41"/>
    </row>
    <row r="201" spans="5:5" x14ac:dyDescent="0.35">
      <c r="E201" s="41"/>
    </row>
    <row r="202" spans="5:5" x14ac:dyDescent="0.35">
      <c r="E202" s="41"/>
    </row>
    <row r="203" spans="5:5" x14ac:dyDescent="0.35">
      <c r="E203" s="41"/>
    </row>
    <row r="204" spans="5:5" x14ac:dyDescent="0.35">
      <c r="E204" s="41"/>
    </row>
    <row r="205" spans="5:5" x14ac:dyDescent="0.35">
      <c r="E205" s="41"/>
    </row>
    <row r="206" spans="5:5" x14ac:dyDescent="0.35">
      <c r="E206" s="41"/>
    </row>
    <row r="207" spans="5:5" x14ac:dyDescent="0.35">
      <c r="E207" s="41"/>
    </row>
    <row r="208" spans="5:5" x14ac:dyDescent="0.35">
      <c r="E208" s="41"/>
    </row>
    <row r="209" spans="5:5" x14ac:dyDescent="0.35">
      <c r="E209" s="41"/>
    </row>
    <row r="210" spans="5:5" x14ac:dyDescent="0.35">
      <c r="E210" s="41"/>
    </row>
    <row r="211" spans="5:5" x14ac:dyDescent="0.35">
      <c r="E211" s="41"/>
    </row>
    <row r="212" spans="5:5" x14ac:dyDescent="0.35">
      <c r="E212" s="41"/>
    </row>
    <row r="213" spans="5:5" x14ac:dyDescent="0.35">
      <c r="E213" s="41"/>
    </row>
    <row r="214" spans="5:5" x14ac:dyDescent="0.35">
      <c r="E214" s="41"/>
    </row>
    <row r="215" spans="5:5" x14ac:dyDescent="0.35">
      <c r="E215" s="41"/>
    </row>
    <row r="216" spans="5:5" x14ac:dyDescent="0.35">
      <c r="E216" s="41"/>
    </row>
    <row r="217" spans="5:5" x14ac:dyDescent="0.35">
      <c r="E217" s="41"/>
    </row>
    <row r="218" spans="5:5" x14ac:dyDescent="0.35">
      <c r="E218" s="41"/>
    </row>
    <row r="219" spans="5:5" x14ac:dyDescent="0.35">
      <c r="E219" s="41"/>
    </row>
    <row r="220" spans="5:5" x14ac:dyDescent="0.35">
      <c r="E220" s="41"/>
    </row>
    <row r="221" spans="5:5" x14ac:dyDescent="0.35">
      <c r="E221" s="41"/>
    </row>
    <row r="222" spans="5:5" x14ac:dyDescent="0.35">
      <c r="E222" s="41"/>
    </row>
    <row r="223" spans="5:5" x14ac:dyDescent="0.35">
      <c r="E223" s="41"/>
    </row>
    <row r="224" spans="5:5" x14ac:dyDescent="0.35">
      <c r="E224" s="41"/>
    </row>
    <row r="225" spans="5:5" x14ac:dyDescent="0.35">
      <c r="E225" s="41"/>
    </row>
    <row r="226" spans="5:5" x14ac:dyDescent="0.35">
      <c r="E226" s="41"/>
    </row>
    <row r="227" spans="5:5" x14ac:dyDescent="0.35">
      <c r="E227" s="41"/>
    </row>
    <row r="228" spans="5:5" x14ac:dyDescent="0.35">
      <c r="E228" s="41"/>
    </row>
    <row r="229" spans="5:5" x14ac:dyDescent="0.35">
      <c r="E229" s="41"/>
    </row>
    <row r="230" spans="5:5" x14ac:dyDescent="0.35">
      <c r="E230" s="41"/>
    </row>
    <row r="231" spans="5:5" x14ac:dyDescent="0.35">
      <c r="E231" s="41"/>
    </row>
    <row r="232" spans="5:5" x14ac:dyDescent="0.35">
      <c r="E232" s="41"/>
    </row>
    <row r="233" spans="5:5" x14ac:dyDescent="0.35">
      <c r="E233" s="41"/>
    </row>
    <row r="234" spans="5:5" x14ac:dyDescent="0.35">
      <c r="E234" s="41"/>
    </row>
    <row r="235" spans="5:5" x14ac:dyDescent="0.35">
      <c r="E235" s="41"/>
    </row>
    <row r="236" spans="5:5" x14ac:dyDescent="0.35">
      <c r="E236" s="41"/>
    </row>
    <row r="237" spans="5:5" x14ac:dyDescent="0.35">
      <c r="E237" s="41"/>
    </row>
    <row r="238" spans="5:5" x14ac:dyDescent="0.35">
      <c r="E238" s="41"/>
    </row>
    <row r="239" spans="5:5" x14ac:dyDescent="0.35">
      <c r="E239" s="41"/>
    </row>
    <row r="240" spans="5:5" x14ac:dyDescent="0.35">
      <c r="E240" s="41"/>
    </row>
    <row r="241" spans="5:5" x14ac:dyDescent="0.35">
      <c r="E241" s="41"/>
    </row>
    <row r="242" spans="5:5" x14ac:dyDescent="0.35">
      <c r="E242" s="41"/>
    </row>
    <row r="243" spans="5:5" x14ac:dyDescent="0.35">
      <c r="E243" s="41"/>
    </row>
    <row r="244" spans="5:5" x14ac:dyDescent="0.35">
      <c r="E244" s="41"/>
    </row>
    <row r="245" spans="5:5" x14ac:dyDescent="0.35">
      <c r="E245" s="41"/>
    </row>
    <row r="246" spans="5:5" x14ac:dyDescent="0.35">
      <c r="E246" s="41"/>
    </row>
    <row r="247" spans="5:5" x14ac:dyDescent="0.35">
      <c r="E247" s="41"/>
    </row>
    <row r="248" spans="5:5" x14ac:dyDescent="0.35">
      <c r="E248" s="41"/>
    </row>
    <row r="249" spans="5:5" x14ac:dyDescent="0.35">
      <c r="E249" s="41"/>
    </row>
    <row r="250" spans="5:5" x14ac:dyDescent="0.35">
      <c r="E250" s="41"/>
    </row>
    <row r="251" spans="5:5" x14ac:dyDescent="0.35">
      <c r="E251" s="41"/>
    </row>
    <row r="252" spans="5:5" x14ac:dyDescent="0.35">
      <c r="E252" s="41"/>
    </row>
    <row r="253" spans="5:5" x14ac:dyDescent="0.35">
      <c r="E253" s="41"/>
    </row>
    <row r="254" spans="5:5" x14ac:dyDescent="0.35">
      <c r="E254" s="41"/>
    </row>
    <row r="255" spans="5:5" x14ac:dyDescent="0.35">
      <c r="E255" s="41"/>
    </row>
    <row r="256" spans="5:5" x14ac:dyDescent="0.35">
      <c r="E256" s="41"/>
    </row>
    <row r="257" spans="5:5" x14ac:dyDescent="0.35">
      <c r="E257" s="41"/>
    </row>
    <row r="258" spans="5:5" x14ac:dyDescent="0.35">
      <c r="E258" s="41"/>
    </row>
    <row r="259" spans="5:5" x14ac:dyDescent="0.35">
      <c r="E259" s="41"/>
    </row>
    <row r="260" spans="5:5" x14ac:dyDescent="0.35">
      <c r="E260" s="41"/>
    </row>
    <row r="261" spans="5:5" x14ac:dyDescent="0.35">
      <c r="E261" s="41"/>
    </row>
    <row r="262" spans="5:5" x14ac:dyDescent="0.35">
      <c r="E262" s="41"/>
    </row>
    <row r="263" spans="5:5" x14ac:dyDescent="0.35">
      <c r="E263" s="41"/>
    </row>
    <row r="264" spans="5:5" x14ac:dyDescent="0.35">
      <c r="E264" s="41"/>
    </row>
    <row r="265" spans="5:5" x14ac:dyDescent="0.35">
      <c r="E265" s="41"/>
    </row>
    <row r="266" spans="5:5" x14ac:dyDescent="0.35">
      <c r="E266" s="41"/>
    </row>
    <row r="267" spans="5:5" x14ac:dyDescent="0.35">
      <c r="E267" s="41"/>
    </row>
    <row r="268" spans="5:5" x14ac:dyDescent="0.35">
      <c r="E268" s="41"/>
    </row>
    <row r="269" spans="5:5" x14ac:dyDescent="0.35">
      <c r="E269" s="41"/>
    </row>
    <row r="270" spans="5:5" x14ac:dyDescent="0.35">
      <c r="E270" s="41"/>
    </row>
    <row r="271" spans="5:5" x14ac:dyDescent="0.35">
      <c r="E271" s="41"/>
    </row>
    <row r="272" spans="5:5" x14ac:dyDescent="0.35">
      <c r="E272" s="41"/>
    </row>
    <row r="273" spans="5:5" x14ac:dyDescent="0.35">
      <c r="E273" s="41"/>
    </row>
    <row r="274" spans="5:5" x14ac:dyDescent="0.35">
      <c r="E274" s="41"/>
    </row>
    <row r="275" spans="5:5" x14ac:dyDescent="0.35">
      <c r="E275" s="41"/>
    </row>
    <row r="276" spans="5:5" x14ac:dyDescent="0.35">
      <c r="E276" s="41"/>
    </row>
    <row r="277" spans="5:5" x14ac:dyDescent="0.35">
      <c r="E277" s="41"/>
    </row>
    <row r="278" spans="5:5" x14ac:dyDescent="0.35">
      <c r="E278" s="41"/>
    </row>
    <row r="279" spans="5:5" x14ac:dyDescent="0.35">
      <c r="E279" s="41"/>
    </row>
    <row r="280" spans="5:5" x14ac:dyDescent="0.35">
      <c r="E280" s="41"/>
    </row>
    <row r="281" spans="5:5" x14ac:dyDescent="0.35">
      <c r="E281" s="41"/>
    </row>
    <row r="282" spans="5:5" x14ac:dyDescent="0.35">
      <c r="E282" s="41"/>
    </row>
    <row r="283" spans="5:5" x14ac:dyDescent="0.35">
      <c r="E283" s="41"/>
    </row>
    <row r="286" spans="5:5" x14ac:dyDescent="0.35">
      <c r="E286" s="41"/>
    </row>
    <row r="287" spans="5:5" x14ac:dyDescent="0.35">
      <c r="E287" s="41"/>
    </row>
    <row r="288" spans="5:5" x14ac:dyDescent="0.35">
      <c r="E288" s="41"/>
    </row>
    <row r="289" spans="3:5" x14ac:dyDescent="0.35">
      <c r="E289" s="41"/>
    </row>
    <row r="290" spans="3:5" x14ac:dyDescent="0.35">
      <c r="E290" s="41"/>
    </row>
    <row r="291" spans="3:5" x14ac:dyDescent="0.35">
      <c r="E291" s="41"/>
    </row>
    <row r="292" spans="3:5" x14ac:dyDescent="0.35">
      <c r="E292" s="41"/>
    </row>
    <row r="293" spans="3:5" x14ac:dyDescent="0.35">
      <c r="E293" s="41"/>
    </row>
    <row r="294" spans="3:5" x14ac:dyDescent="0.35">
      <c r="E294" s="41"/>
    </row>
    <row r="295" spans="3:5" x14ac:dyDescent="0.35">
      <c r="C295" s="48"/>
      <c r="E295" s="41"/>
    </row>
    <row r="296" spans="3:5" x14ac:dyDescent="0.35">
      <c r="C296" s="48"/>
      <c r="E296" s="41"/>
    </row>
    <row r="297" spans="3:5" x14ac:dyDescent="0.35">
      <c r="E297" s="41"/>
    </row>
    <row r="298" spans="3:5" x14ac:dyDescent="0.35">
      <c r="E298" s="41"/>
    </row>
    <row r="299" spans="3:5" x14ac:dyDescent="0.35">
      <c r="E299" s="41"/>
    </row>
    <row r="300" spans="3:5" x14ac:dyDescent="0.35">
      <c r="E300" s="41"/>
    </row>
    <row r="301" spans="3:5" x14ac:dyDescent="0.35">
      <c r="E301" s="41"/>
    </row>
    <row r="302" spans="3:5" x14ac:dyDescent="0.35">
      <c r="E302" s="41"/>
    </row>
    <row r="303" spans="3:5" x14ac:dyDescent="0.35">
      <c r="E303" s="41"/>
    </row>
    <row r="304" spans="3:5" x14ac:dyDescent="0.35">
      <c r="E304" s="41"/>
    </row>
    <row r="305" spans="5:5" x14ac:dyDescent="0.35">
      <c r="E305" s="41"/>
    </row>
    <row r="306" spans="5:5" x14ac:dyDescent="0.35">
      <c r="E306" s="41"/>
    </row>
    <row r="307" spans="5:5" x14ac:dyDescent="0.35">
      <c r="E307" s="41"/>
    </row>
    <row r="308" spans="5:5" x14ac:dyDescent="0.35">
      <c r="E308" s="41"/>
    </row>
    <row r="309" spans="5:5" x14ac:dyDescent="0.35">
      <c r="E309" s="41"/>
    </row>
    <row r="310" spans="5:5" x14ac:dyDescent="0.35">
      <c r="E310" s="41"/>
    </row>
    <row r="311" spans="5:5" x14ac:dyDescent="0.35">
      <c r="E311" s="41"/>
    </row>
    <row r="312" spans="5:5" x14ac:dyDescent="0.35">
      <c r="E312" s="41"/>
    </row>
    <row r="313" spans="5:5" x14ac:dyDescent="0.35">
      <c r="E313" s="41"/>
    </row>
    <row r="314" spans="5:5" x14ac:dyDescent="0.35">
      <c r="E314" s="41"/>
    </row>
    <row r="315" spans="5:5" x14ac:dyDescent="0.35">
      <c r="E315" s="41"/>
    </row>
    <row r="316" spans="5:5" x14ac:dyDescent="0.35">
      <c r="E316" s="41"/>
    </row>
    <row r="317" spans="5:5" x14ac:dyDescent="0.35">
      <c r="E317" s="41"/>
    </row>
    <row r="318" spans="5:5" x14ac:dyDescent="0.35">
      <c r="E318" s="41"/>
    </row>
    <row r="319" spans="5:5" x14ac:dyDescent="0.35">
      <c r="E319" s="41"/>
    </row>
    <row r="320" spans="5:5" x14ac:dyDescent="0.35">
      <c r="E320" s="41"/>
    </row>
    <row r="321" spans="5:5" x14ac:dyDescent="0.35">
      <c r="E321" s="41"/>
    </row>
    <row r="322" spans="5:5" x14ac:dyDescent="0.35">
      <c r="E322" s="41"/>
    </row>
    <row r="323" spans="5:5" x14ac:dyDescent="0.35">
      <c r="E323" s="41"/>
    </row>
    <row r="324" spans="5:5" x14ac:dyDescent="0.35">
      <c r="E324" s="41"/>
    </row>
    <row r="325" spans="5:5" x14ac:dyDescent="0.35">
      <c r="E325" s="41"/>
    </row>
    <row r="326" spans="5:5" x14ac:dyDescent="0.35">
      <c r="E326" s="41"/>
    </row>
    <row r="327" spans="5:5" x14ac:dyDescent="0.35">
      <c r="E327" s="41"/>
    </row>
    <row r="328" spans="5:5" x14ac:dyDescent="0.35">
      <c r="E328" s="41"/>
    </row>
    <row r="329" spans="5:5" x14ac:dyDescent="0.35">
      <c r="E329" s="41"/>
    </row>
    <row r="330" spans="5:5" x14ac:dyDescent="0.35">
      <c r="E330" s="41"/>
    </row>
    <row r="331" spans="5:5" x14ac:dyDescent="0.35">
      <c r="E331" s="41"/>
    </row>
    <row r="332" spans="5:5" x14ac:dyDescent="0.35">
      <c r="E332" s="41"/>
    </row>
    <row r="333" spans="5:5" x14ac:dyDescent="0.35">
      <c r="E333" s="41"/>
    </row>
    <row r="334" spans="5:5" x14ac:dyDescent="0.35">
      <c r="E334" s="41"/>
    </row>
    <row r="335" spans="5:5" x14ac:dyDescent="0.35">
      <c r="E335" s="41"/>
    </row>
    <row r="336" spans="5:5" x14ac:dyDescent="0.35">
      <c r="E336" s="41"/>
    </row>
    <row r="337" spans="5:5" x14ac:dyDescent="0.35">
      <c r="E337" s="41"/>
    </row>
    <row r="338" spans="5:5" x14ac:dyDescent="0.35">
      <c r="E338" s="41"/>
    </row>
    <row r="339" spans="5:5" x14ac:dyDescent="0.35">
      <c r="E339" s="41"/>
    </row>
    <row r="340" spans="5:5" x14ac:dyDescent="0.35">
      <c r="E340" s="41"/>
    </row>
    <row r="341" spans="5:5" x14ac:dyDescent="0.35">
      <c r="E341" s="41"/>
    </row>
    <row r="342" spans="5:5" x14ac:dyDescent="0.35">
      <c r="E342" s="41"/>
    </row>
    <row r="343" spans="5:5" x14ac:dyDescent="0.35">
      <c r="E343" s="41"/>
    </row>
    <row r="344" spans="5:5" x14ac:dyDescent="0.35">
      <c r="E344" s="41"/>
    </row>
    <row r="345" spans="5:5" x14ac:dyDescent="0.35">
      <c r="E345" s="41"/>
    </row>
    <row r="346" spans="5:5" x14ac:dyDescent="0.35">
      <c r="E346" s="41"/>
    </row>
    <row r="347" spans="5:5" x14ac:dyDescent="0.35">
      <c r="E347" s="41"/>
    </row>
    <row r="348" spans="5:5" x14ac:dyDescent="0.35">
      <c r="E348" s="41"/>
    </row>
    <row r="349" spans="5:5" x14ac:dyDescent="0.35">
      <c r="E349" s="41"/>
    </row>
    <row r="350" spans="5:5" x14ac:dyDescent="0.35">
      <c r="E350" s="41"/>
    </row>
    <row r="351" spans="5:5" x14ac:dyDescent="0.35">
      <c r="E351" s="41"/>
    </row>
    <row r="352" spans="5:5" x14ac:dyDescent="0.35">
      <c r="E352" s="41"/>
    </row>
    <row r="353" spans="3:5" x14ac:dyDescent="0.35">
      <c r="E353" s="41"/>
    </row>
    <row r="354" spans="3:5" x14ac:dyDescent="0.35">
      <c r="E354" s="41"/>
    </row>
    <row r="355" spans="3:5" x14ac:dyDescent="0.35">
      <c r="E355" s="41"/>
    </row>
    <row r="356" spans="3:5" x14ac:dyDescent="0.35">
      <c r="E356" s="41"/>
    </row>
    <row r="357" spans="3:5" x14ac:dyDescent="0.35">
      <c r="E357" s="41"/>
    </row>
    <row r="358" spans="3:5" x14ac:dyDescent="0.35">
      <c r="E358" s="41"/>
    </row>
    <row r="359" spans="3:5" x14ac:dyDescent="0.35">
      <c r="E359" s="41"/>
    </row>
    <row r="360" spans="3:5" x14ac:dyDescent="0.35">
      <c r="E360" s="41"/>
    </row>
    <row r="361" spans="3:5" x14ac:dyDescent="0.35">
      <c r="E361" s="41"/>
    </row>
    <row r="362" spans="3:5" x14ac:dyDescent="0.35">
      <c r="C362" s="49"/>
      <c r="E362" s="41"/>
    </row>
    <row r="363" spans="3:5" x14ac:dyDescent="0.35">
      <c r="E363" s="41"/>
    </row>
    <row r="364" spans="3:5" x14ac:dyDescent="0.35">
      <c r="E364" s="41"/>
    </row>
    <row r="365" spans="3:5" x14ac:dyDescent="0.35">
      <c r="E365" s="41"/>
    </row>
    <row r="366" spans="3:5" x14ac:dyDescent="0.35">
      <c r="E366" s="41"/>
    </row>
    <row r="367" spans="3:5" x14ac:dyDescent="0.35">
      <c r="E367" s="41"/>
    </row>
    <row r="368" spans="3:5" x14ac:dyDescent="0.35">
      <c r="E368" s="41"/>
    </row>
    <row r="369" spans="5:5" x14ac:dyDescent="0.35">
      <c r="E369" s="41"/>
    </row>
    <row r="370" spans="5:5" x14ac:dyDescent="0.35">
      <c r="E370" s="41"/>
    </row>
    <row r="371" spans="5:5" x14ac:dyDescent="0.35">
      <c r="E371" s="41"/>
    </row>
    <row r="372" spans="5:5" x14ac:dyDescent="0.35">
      <c r="E372" s="41"/>
    </row>
    <row r="373" spans="5:5" x14ac:dyDescent="0.35">
      <c r="E373" s="41"/>
    </row>
    <row r="374" spans="5:5" x14ac:dyDescent="0.35">
      <c r="E374" s="41"/>
    </row>
    <row r="375" spans="5:5" x14ac:dyDescent="0.35">
      <c r="E375" s="41"/>
    </row>
    <row r="376" spans="5:5" x14ac:dyDescent="0.35">
      <c r="E376" s="41"/>
    </row>
    <row r="377" spans="5:5" x14ac:dyDescent="0.35">
      <c r="E377" s="41"/>
    </row>
    <row r="378" spans="5:5" x14ac:dyDescent="0.35">
      <c r="E378" s="41"/>
    </row>
    <row r="379" spans="5:5" x14ac:dyDescent="0.35">
      <c r="E379" s="41"/>
    </row>
    <row r="380" spans="5:5" x14ac:dyDescent="0.35">
      <c r="E380" s="41"/>
    </row>
    <row r="381" spans="5:5" x14ac:dyDescent="0.35">
      <c r="E381" s="41"/>
    </row>
    <row r="382" spans="5:5" x14ac:dyDescent="0.35">
      <c r="E382" s="41"/>
    </row>
    <row r="383" spans="5:5" x14ac:dyDescent="0.35">
      <c r="E383" s="41"/>
    </row>
    <row r="384" spans="5:5" x14ac:dyDescent="0.35">
      <c r="E384" s="41"/>
    </row>
    <row r="385" spans="5:5" x14ac:dyDescent="0.35">
      <c r="E385" s="41"/>
    </row>
    <row r="386" spans="5:5" x14ac:dyDescent="0.35">
      <c r="E386" s="41"/>
    </row>
    <row r="387" spans="5:5" x14ac:dyDescent="0.35">
      <c r="E387" s="41"/>
    </row>
    <row r="388" spans="5:5" x14ac:dyDescent="0.35">
      <c r="E388" s="41"/>
    </row>
    <row r="389" spans="5:5" x14ac:dyDescent="0.35">
      <c r="E389" s="41"/>
    </row>
    <row r="390" spans="5:5" x14ac:dyDescent="0.35">
      <c r="E390" s="41"/>
    </row>
    <row r="391" spans="5:5" x14ac:dyDescent="0.35">
      <c r="E391" s="41"/>
    </row>
    <row r="392" spans="5:5" x14ac:dyDescent="0.35">
      <c r="E392" s="41"/>
    </row>
    <row r="393" spans="5:5" x14ac:dyDescent="0.35">
      <c r="E393" s="41"/>
    </row>
    <row r="394" spans="5:5" x14ac:dyDescent="0.35">
      <c r="E394" s="41"/>
    </row>
    <row r="395" spans="5:5" x14ac:dyDescent="0.35">
      <c r="E395" s="41"/>
    </row>
    <row r="396" spans="5:5" x14ac:dyDescent="0.35">
      <c r="E396" s="41"/>
    </row>
    <row r="397" spans="5:5" x14ac:dyDescent="0.35">
      <c r="E397" s="41"/>
    </row>
    <row r="398" spans="5:5" x14ac:dyDescent="0.35">
      <c r="E398" s="41"/>
    </row>
    <row r="399" spans="5:5" x14ac:dyDescent="0.35">
      <c r="E399" s="41"/>
    </row>
    <row r="400" spans="5:5" x14ac:dyDescent="0.35">
      <c r="E400" s="41"/>
    </row>
    <row r="401" spans="5:5" x14ac:dyDescent="0.35">
      <c r="E401" s="41"/>
    </row>
    <row r="402" spans="5:5" x14ac:dyDescent="0.35">
      <c r="E402" s="41"/>
    </row>
    <row r="403" spans="5:5" x14ac:dyDescent="0.35">
      <c r="E403" s="41"/>
    </row>
    <row r="404" spans="5:5" x14ac:dyDescent="0.35">
      <c r="E404" s="41"/>
    </row>
    <row r="405" spans="5:5" x14ac:dyDescent="0.35">
      <c r="E405" s="41"/>
    </row>
    <row r="406" spans="5:5" x14ac:dyDescent="0.35">
      <c r="E406" s="41"/>
    </row>
    <row r="407" spans="5:5" x14ac:dyDescent="0.35">
      <c r="E407" s="41"/>
    </row>
    <row r="408" spans="5:5" x14ac:dyDescent="0.35">
      <c r="E408" s="41"/>
    </row>
    <row r="409" spans="5:5" x14ac:dyDescent="0.35">
      <c r="E409" s="41"/>
    </row>
    <row r="410" spans="5:5" x14ac:dyDescent="0.35">
      <c r="E410" s="41"/>
    </row>
    <row r="411" spans="5:5" x14ac:dyDescent="0.35">
      <c r="E411" s="41"/>
    </row>
    <row r="412" spans="5:5" x14ac:dyDescent="0.35">
      <c r="E412" s="41"/>
    </row>
    <row r="413" spans="5:5" x14ac:dyDescent="0.35">
      <c r="E413" s="41"/>
    </row>
    <row r="414" spans="5:5" x14ac:dyDescent="0.35">
      <c r="E414" s="41"/>
    </row>
    <row r="415" spans="5:5" x14ac:dyDescent="0.35">
      <c r="E415" s="41"/>
    </row>
    <row r="416" spans="5:5" x14ac:dyDescent="0.35">
      <c r="E416" s="41"/>
    </row>
    <row r="417" spans="5:5" x14ac:dyDescent="0.35">
      <c r="E417" s="41"/>
    </row>
    <row r="418" spans="5:5" x14ac:dyDescent="0.35">
      <c r="E418" s="41"/>
    </row>
    <row r="419" spans="5:5" x14ac:dyDescent="0.35">
      <c r="E419" s="41"/>
    </row>
    <row r="420" spans="5:5" x14ac:dyDescent="0.35">
      <c r="E420" s="41"/>
    </row>
    <row r="421" spans="5:5" x14ac:dyDescent="0.35">
      <c r="E421" s="41"/>
    </row>
    <row r="422" spans="5:5" x14ac:dyDescent="0.35">
      <c r="E422" s="41"/>
    </row>
    <row r="423" spans="5:5" x14ac:dyDescent="0.35">
      <c r="E423" s="41"/>
    </row>
    <row r="424" spans="5:5" x14ac:dyDescent="0.35">
      <c r="E424" s="41"/>
    </row>
    <row r="425" spans="5:5" x14ac:dyDescent="0.35">
      <c r="E425" s="41"/>
    </row>
    <row r="426" spans="5:5" x14ac:dyDescent="0.35">
      <c r="E426" s="41"/>
    </row>
    <row r="427" spans="5:5" x14ac:dyDescent="0.35">
      <c r="E427" s="41"/>
    </row>
    <row r="428" spans="5:5" x14ac:dyDescent="0.35">
      <c r="E428" s="41"/>
    </row>
    <row r="429" spans="5:5" x14ac:dyDescent="0.35">
      <c r="E429" s="41"/>
    </row>
    <row r="430" spans="5:5" x14ac:dyDescent="0.35">
      <c r="E430" s="41"/>
    </row>
    <row r="431" spans="5:5" x14ac:dyDescent="0.35">
      <c r="E431" s="41"/>
    </row>
    <row r="432" spans="5:5" x14ac:dyDescent="0.35">
      <c r="E432" s="41"/>
    </row>
    <row r="433" spans="5:5" x14ac:dyDescent="0.35">
      <c r="E433" s="41"/>
    </row>
    <row r="434" spans="5:5" x14ac:dyDescent="0.35">
      <c r="E434" s="41"/>
    </row>
    <row r="435" spans="5:5" x14ac:dyDescent="0.35">
      <c r="E435" s="41"/>
    </row>
    <row r="436" spans="5:5" x14ac:dyDescent="0.35">
      <c r="E436" s="41"/>
    </row>
    <row r="437" spans="5:5" x14ac:dyDescent="0.35">
      <c r="E437" s="41"/>
    </row>
    <row r="438" spans="5:5" x14ac:dyDescent="0.35">
      <c r="E438" s="41"/>
    </row>
    <row r="439" spans="5:5" x14ac:dyDescent="0.35">
      <c r="E439" s="41"/>
    </row>
    <row r="440" spans="5:5" x14ac:dyDescent="0.35">
      <c r="E440" s="41"/>
    </row>
    <row r="441" spans="5:5" x14ac:dyDescent="0.35">
      <c r="E441" s="41"/>
    </row>
    <row r="442" spans="5:5" x14ac:dyDescent="0.35">
      <c r="E442" s="41"/>
    </row>
    <row r="443" spans="5:5" x14ac:dyDescent="0.35">
      <c r="E443" s="41"/>
    </row>
  </sheetData>
  <sheetProtection insertRows="0" deleteRows="0" selectLockedCells="1" sort="0" autoFilter="0"/>
  <sortState ref="A2:S386">
    <sortCondition descending="1" ref="F1"/>
  </sortState>
  <mergeCells count="1">
    <mergeCell ref="A160:D160"/>
  </mergeCells>
  <conditionalFormatting sqref="B65:N67 A158 A80:N156 A2:N64">
    <cfRule type="expression" dxfId="82" priority="248">
      <formula>$A2="Facturé complet"</formula>
    </cfRule>
    <cfRule type="expression" dxfId="81" priority="249">
      <formula>$A2="Facturé partiel"</formula>
    </cfRule>
    <cfRule type="expression" dxfId="80" priority="250">
      <formula>$A2="Attente retour client"</formula>
    </cfRule>
    <cfRule type="expression" dxfId="79" priority="251">
      <formula>$A2="Commande perdue"</formula>
    </cfRule>
    <cfRule type="expression" dxfId="78" priority="252">
      <formula>$A2="Commande prévue"</formula>
    </cfRule>
    <cfRule type="expression" dxfId="77" priority="253">
      <formula>$A2="Commande passée"</formula>
    </cfRule>
    <cfRule type="expression" dxfId="76" priority="254">
      <formula>$A2="Offre envoyée"</formula>
    </cfRule>
    <cfRule type="expression" dxfId="75" priority="255">
      <formula>$A2="Consultation(s) en cours"</formula>
    </cfRule>
  </conditionalFormatting>
  <conditionalFormatting sqref="A158 A1:N156">
    <cfRule type="expression" dxfId="74" priority="296">
      <formula>$A1=$A$169</formula>
    </cfRule>
    <cfRule type="expression" dxfId="73" priority="297">
      <formula>$A1=$A$168</formula>
    </cfRule>
    <cfRule type="expression" dxfId="72" priority="298">
      <formula>$A1=$A$167</formula>
    </cfRule>
    <cfRule type="expression" dxfId="71" priority="299">
      <formula>$A1=$A$166</formula>
    </cfRule>
    <cfRule type="expression" dxfId="70" priority="300">
      <formula>$A1=$A$165</formula>
    </cfRule>
    <cfRule type="expression" dxfId="69" priority="301">
      <formula>$A1=$A$164</formula>
    </cfRule>
    <cfRule type="expression" dxfId="68" priority="302">
      <formula>$A1=$A$163</formula>
    </cfRule>
    <cfRule type="expression" dxfId="67" priority="303">
      <formula>$A1=$A$162</formula>
    </cfRule>
  </conditionalFormatting>
  <conditionalFormatting sqref="B68:N70">
    <cfRule type="expression" dxfId="66" priority="81">
      <formula>$A68="Facturé complet"</formula>
    </cfRule>
    <cfRule type="expression" dxfId="65" priority="82">
      <formula>$A68="Facturé partiel"</formula>
    </cfRule>
    <cfRule type="expression" dxfId="64" priority="83">
      <formula>$A68="Attente retour client"</formula>
    </cfRule>
    <cfRule type="expression" dxfId="63" priority="84">
      <formula>$A68="Commande perdue"</formula>
    </cfRule>
    <cfRule type="expression" dxfId="62" priority="85">
      <formula>$A68="Commande prévue"</formula>
    </cfRule>
    <cfRule type="expression" dxfId="61" priority="86">
      <formula>$A68="Commande passée"</formula>
    </cfRule>
    <cfRule type="expression" dxfId="60" priority="87">
      <formula>$A68="Offre envoyée"</formula>
    </cfRule>
    <cfRule type="expression" dxfId="59" priority="88">
      <formula>$A68="Consultation(s) en cours"</formula>
    </cfRule>
  </conditionalFormatting>
  <conditionalFormatting sqref="B71:N73">
    <cfRule type="expression" dxfId="58" priority="65">
      <formula>$A71="Facturé complet"</formula>
    </cfRule>
    <cfRule type="expression" dxfId="57" priority="66">
      <formula>$A71="Facturé partiel"</formula>
    </cfRule>
    <cfRule type="expression" dxfId="56" priority="67">
      <formula>$A71="Attente retour client"</formula>
    </cfRule>
    <cfRule type="expression" dxfId="55" priority="68">
      <formula>$A71="Commande perdue"</formula>
    </cfRule>
    <cfRule type="expression" dxfId="54" priority="69">
      <formula>$A71="Commande prévue"</formula>
    </cfRule>
    <cfRule type="expression" dxfId="53" priority="70">
      <formula>$A71="Commande passée"</formula>
    </cfRule>
    <cfRule type="expression" dxfId="52" priority="71">
      <formula>$A71="Offre envoyée"</formula>
    </cfRule>
    <cfRule type="expression" dxfId="51" priority="72">
      <formula>$A71="Consultation(s) en cours"</formula>
    </cfRule>
  </conditionalFormatting>
  <conditionalFormatting sqref="B74:N76">
    <cfRule type="expression" dxfId="50" priority="49">
      <formula>$A74="Facturé complet"</formula>
    </cfRule>
    <cfRule type="expression" dxfId="49" priority="50">
      <formula>$A74="Facturé partiel"</formula>
    </cfRule>
    <cfRule type="expression" dxfId="48" priority="51">
      <formula>$A74="Attente retour client"</formula>
    </cfRule>
    <cfRule type="expression" dxfId="47" priority="52">
      <formula>$A74="Commande perdue"</formula>
    </cfRule>
    <cfRule type="expression" dxfId="46" priority="53">
      <formula>$A74="Commande prévue"</formula>
    </cfRule>
    <cfRule type="expression" dxfId="45" priority="54">
      <formula>$A74="Commande passée"</formula>
    </cfRule>
    <cfRule type="expression" dxfId="44" priority="55">
      <formula>$A74="Offre envoyée"</formula>
    </cfRule>
    <cfRule type="expression" dxfId="43" priority="56">
      <formula>$A74="Consultation(s) en cours"</formula>
    </cfRule>
  </conditionalFormatting>
  <conditionalFormatting sqref="B77:N79">
    <cfRule type="expression" dxfId="42" priority="33">
      <formula>$A77="Facturé complet"</formula>
    </cfRule>
    <cfRule type="expression" dxfId="41" priority="34">
      <formula>$A77="Facturé partiel"</formula>
    </cfRule>
    <cfRule type="expression" dxfId="40" priority="35">
      <formula>$A77="Attente retour client"</formula>
    </cfRule>
    <cfRule type="expression" dxfId="39" priority="36">
      <formula>$A77="Commande perdue"</formula>
    </cfRule>
    <cfRule type="expression" dxfId="38" priority="37">
      <formula>$A77="Commande prévue"</formula>
    </cfRule>
    <cfRule type="expression" dxfId="37" priority="38">
      <formula>$A77="Commande passée"</formula>
    </cfRule>
    <cfRule type="expression" dxfId="36" priority="39">
      <formula>$A77="Offre envoyée"</formula>
    </cfRule>
    <cfRule type="expression" dxfId="35" priority="40">
      <formula>$A77="Consultation(s) en cours"</formula>
    </cfRule>
  </conditionalFormatting>
  <conditionalFormatting sqref="A65:A77">
    <cfRule type="expression" dxfId="34" priority="17">
      <formula>$A65="Facturé complet"</formula>
    </cfRule>
    <cfRule type="expression" dxfId="33" priority="18">
      <formula>$A65="Facturé partiel"</formula>
    </cfRule>
    <cfRule type="expression" dxfId="32" priority="19">
      <formula>$A65="Attente retour client"</formula>
    </cfRule>
    <cfRule type="expression" dxfId="31" priority="20">
      <formula>$A65="Commande perdue"</formula>
    </cfRule>
    <cfRule type="expression" dxfId="30" priority="21">
      <formula>$A65="Commande prévue"</formula>
    </cfRule>
    <cfRule type="expression" dxfId="29" priority="22">
      <formula>$A65="Commande passée"</formula>
    </cfRule>
    <cfRule type="expression" dxfId="28" priority="23">
      <formula>$A65="Offre envoyée"</formula>
    </cfRule>
    <cfRule type="expression" dxfId="27" priority="24">
      <formula>$A65="Consultation(s) en cours"</formula>
    </cfRule>
  </conditionalFormatting>
  <conditionalFormatting sqref="A78:A79">
    <cfRule type="expression" dxfId="26" priority="1">
      <formula>$A78="Facturé complet"</formula>
    </cfRule>
    <cfRule type="expression" dxfId="25" priority="2">
      <formula>$A78="Facturé partiel"</formula>
    </cfRule>
    <cfRule type="expression" dxfId="24" priority="3">
      <formula>$A78="Attente retour client"</formula>
    </cfRule>
    <cfRule type="expression" dxfId="23" priority="4">
      <formula>$A78="Commande perdue"</formula>
    </cfRule>
    <cfRule type="expression" dxfId="22" priority="5">
      <formula>$A78="Commande prévue"</formula>
    </cfRule>
    <cfRule type="expression" dxfId="21" priority="6">
      <formula>$A78="Commande passée"</formula>
    </cfRule>
    <cfRule type="expression" dxfId="20" priority="7">
      <formula>$A78="Offre envoyée"</formula>
    </cfRule>
    <cfRule type="expression" dxfId="19" priority="8">
      <formula>$A78="Consultation(s) en cours"</formula>
    </cfRule>
  </conditionalFormatting>
  <dataValidations count="2">
    <dataValidation type="list" allowBlank="1" showInputMessage="1" showErrorMessage="1" sqref="I1:I156">
      <formula1>$S$133:$S$156</formula1>
    </dataValidation>
    <dataValidation type="list" allowBlank="1" showInputMessage="1" showErrorMessage="1" sqref="A1:A156">
      <formula1>$T$150:$T$157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1" r:id="rId4" name="Button 27">
              <controlPr defaultSize="0" print="0" autoFill="0" autoPict="0" macro="[0]!Macro2">
                <anchor moveWithCells="1" sizeWithCells="1">
                  <from>
                    <xdr:col>0</xdr:col>
                    <xdr:colOff>12700</xdr:colOff>
                    <xdr:row>0</xdr:row>
                    <xdr:rowOff>19050</xdr:rowOff>
                  </from>
                  <to>
                    <xdr:col>0</xdr:col>
                    <xdr:colOff>1536700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abSelected="1" workbookViewId="0">
      <selection activeCell="A5" sqref="A5"/>
    </sheetView>
  </sheetViews>
  <sheetFormatPr baseColWidth="10" defaultRowHeight="14.5" x14ac:dyDescent="0.35"/>
  <cols>
    <col min="1" max="1" width="17.7265625" customWidth="1"/>
    <col min="2" max="2" width="26.36328125" bestFit="1" customWidth="1"/>
    <col min="3" max="3" width="26.36328125" customWidth="1"/>
    <col min="4" max="15" width="26.36328125" bestFit="1" customWidth="1"/>
    <col min="16" max="17" width="26.36328125" customWidth="1"/>
    <col min="18" max="29" width="26.36328125" bestFit="1" customWidth="1"/>
    <col min="30" max="30" width="30.54296875" bestFit="1" customWidth="1"/>
    <col min="31" max="31" width="31.1796875" bestFit="1" customWidth="1"/>
  </cols>
  <sheetData>
    <row r="1" spans="1:31" x14ac:dyDescent="0.35">
      <c r="A1" s="120" t="s">
        <v>211</v>
      </c>
      <c r="B1" t="s">
        <v>212</v>
      </c>
    </row>
    <row r="2" spans="1:31" x14ac:dyDescent="0.35">
      <c r="A2" s="120" t="s">
        <v>14</v>
      </c>
      <c r="B2" t="s">
        <v>212</v>
      </c>
    </row>
    <row r="4" spans="1:31" x14ac:dyDescent="0.35">
      <c r="B4" s="120" t="s">
        <v>141</v>
      </c>
      <c r="C4" s="120" t="s">
        <v>215</v>
      </c>
    </row>
    <row r="5" spans="1:31" x14ac:dyDescent="0.35">
      <c r="B5" t="s">
        <v>148</v>
      </c>
      <c r="D5" t="s">
        <v>149</v>
      </c>
      <c r="F5" t="s">
        <v>152</v>
      </c>
      <c r="H5" t="s">
        <v>153</v>
      </c>
      <c r="J5" t="s">
        <v>157</v>
      </c>
      <c r="L5" t="s">
        <v>158</v>
      </c>
      <c r="N5" t="s">
        <v>159</v>
      </c>
      <c r="P5" t="s">
        <v>161</v>
      </c>
      <c r="R5" t="s">
        <v>162</v>
      </c>
      <c r="T5" t="s">
        <v>163</v>
      </c>
      <c r="V5" t="s">
        <v>164</v>
      </c>
      <c r="X5" t="s">
        <v>165</v>
      </c>
      <c r="Z5" t="s">
        <v>166</v>
      </c>
      <c r="AB5" t="s">
        <v>209</v>
      </c>
      <c r="AD5" t="s">
        <v>216</v>
      </c>
      <c r="AE5" t="s">
        <v>217</v>
      </c>
    </row>
    <row r="6" spans="1:31" x14ac:dyDescent="0.35">
      <c r="A6" s="120" t="s">
        <v>187</v>
      </c>
      <c r="B6" t="s">
        <v>214</v>
      </c>
      <c r="C6" t="s">
        <v>213</v>
      </c>
      <c r="D6" t="s">
        <v>214</v>
      </c>
      <c r="E6" t="s">
        <v>213</v>
      </c>
      <c r="F6" t="s">
        <v>214</v>
      </c>
      <c r="G6" t="s">
        <v>213</v>
      </c>
      <c r="H6" t="s">
        <v>214</v>
      </c>
      <c r="I6" t="s">
        <v>213</v>
      </c>
      <c r="J6" t="s">
        <v>214</v>
      </c>
      <c r="K6" t="s">
        <v>213</v>
      </c>
      <c r="L6" t="s">
        <v>214</v>
      </c>
      <c r="M6" t="s">
        <v>213</v>
      </c>
      <c r="N6" t="s">
        <v>214</v>
      </c>
      <c r="O6" t="s">
        <v>213</v>
      </c>
      <c r="P6" t="s">
        <v>214</v>
      </c>
      <c r="Q6" t="s">
        <v>213</v>
      </c>
      <c r="R6" t="s">
        <v>214</v>
      </c>
      <c r="S6" t="s">
        <v>213</v>
      </c>
      <c r="T6" t="s">
        <v>214</v>
      </c>
      <c r="U6" t="s">
        <v>213</v>
      </c>
      <c r="V6" t="s">
        <v>214</v>
      </c>
      <c r="W6" t="s">
        <v>213</v>
      </c>
      <c r="X6" t="s">
        <v>214</v>
      </c>
      <c r="Y6" t="s">
        <v>213</v>
      </c>
      <c r="Z6" t="s">
        <v>214</v>
      </c>
      <c r="AA6" t="s">
        <v>213</v>
      </c>
      <c r="AB6" t="s">
        <v>214</v>
      </c>
      <c r="AC6" t="s">
        <v>213</v>
      </c>
    </row>
    <row r="7" spans="1:31" x14ac:dyDescent="0.35">
      <c r="A7" t="s">
        <v>16</v>
      </c>
      <c r="B7" s="122"/>
      <c r="C7" s="121"/>
      <c r="D7" s="122"/>
      <c r="E7" s="121"/>
      <c r="F7" s="122"/>
      <c r="G7" s="121"/>
      <c r="H7" s="122"/>
      <c r="I7" s="121"/>
      <c r="J7" s="122"/>
      <c r="K7" s="121"/>
      <c r="L7" s="122"/>
      <c r="M7" s="121"/>
      <c r="N7" s="122"/>
      <c r="O7" s="121"/>
      <c r="P7" s="122"/>
      <c r="Q7" s="121"/>
      <c r="R7" s="122"/>
      <c r="S7" s="121"/>
      <c r="T7" s="122"/>
      <c r="U7" s="121"/>
      <c r="V7" s="122"/>
      <c r="W7" s="121"/>
      <c r="X7" s="122"/>
      <c r="Y7" s="121"/>
      <c r="Z7" s="122"/>
      <c r="AA7" s="121"/>
      <c r="AB7" s="122"/>
      <c r="AC7" s="121"/>
      <c r="AD7" s="122"/>
      <c r="AE7" s="121"/>
    </row>
    <row r="8" spans="1:31" x14ac:dyDescent="0.35">
      <c r="A8" t="s">
        <v>11</v>
      </c>
      <c r="B8" s="122">
        <v>1510</v>
      </c>
      <c r="C8" s="121">
        <v>1</v>
      </c>
      <c r="D8" s="122">
        <v>1852.43</v>
      </c>
      <c r="E8" s="121">
        <v>1</v>
      </c>
      <c r="F8" s="122">
        <v>158</v>
      </c>
      <c r="G8" s="121">
        <v>1</v>
      </c>
      <c r="H8" s="122">
        <v>1613</v>
      </c>
      <c r="I8" s="121">
        <v>1</v>
      </c>
      <c r="J8" s="122">
        <v>5107.3999999999996</v>
      </c>
      <c r="K8" s="121">
        <v>1</v>
      </c>
      <c r="L8" s="122"/>
      <c r="M8" s="121"/>
      <c r="N8" s="122"/>
      <c r="O8" s="121"/>
      <c r="P8" s="122">
        <v>10532</v>
      </c>
      <c r="Q8" s="121">
        <v>1</v>
      </c>
      <c r="R8" s="122">
        <v>14627.07</v>
      </c>
      <c r="S8" s="121">
        <v>12</v>
      </c>
      <c r="T8" s="122"/>
      <c r="U8" s="121"/>
      <c r="V8" s="122">
        <v>537</v>
      </c>
      <c r="W8" s="121">
        <v>1</v>
      </c>
      <c r="X8" s="122">
        <v>14597</v>
      </c>
      <c r="Y8" s="121">
        <v>6</v>
      </c>
      <c r="Z8" s="122"/>
      <c r="AA8" s="121"/>
      <c r="AB8" s="122">
        <v>15714</v>
      </c>
      <c r="AC8" s="121">
        <v>2</v>
      </c>
      <c r="AD8" s="122">
        <v>66247.899999999994</v>
      </c>
      <c r="AE8" s="121">
        <v>27</v>
      </c>
    </row>
    <row r="9" spans="1:31" x14ac:dyDescent="0.35">
      <c r="A9" t="s">
        <v>12</v>
      </c>
      <c r="B9" s="122"/>
      <c r="C9" s="121"/>
      <c r="D9" s="122"/>
      <c r="E9" s="121"/>
      <c r="F9" s="122"/>
      <c r="G9" s="121"/>
      <c r="H9" s="122"/>
      <c r="I9" s="121"/>
      <c r="J9" s="122"/>
      <c r="K9" s="121"/>
      <c r="L9" s="122">
        <v>5497</v>
      </c>
      <c r="M9" s="121">
        <v>1</v>
      </c>
      <c r="N9" s="122">
        <v>443</v>
      </c>
      <c r="O9" s="121">
        <v>1</v>
      </c>
      <c r="P9" s="122"/>
      <c r="Q9" s="121"/>
      <c r="R9" s="122"/>
      <c r="S9" s="121"/>
      <c r="T9" s="122"/>
      <c r="U9" s="121"/>
      <c r="V9" s="122"/>
      <c r="W9" s="121"/>
      <c r="X9" s="122">
        <v>3970</v>
      </c>
      <c r="Y9" s="121">
        <v>2</v>
      </c>
      <c r="Z9" s="122"/>
      <c r="AA9" s="121"/>
      <c r="AB9" s="122"/>
      <c r="AC9" s="121"/>
      <c r="AD9" s="122">
        <v>9910</v>
      </c>
      <c r="AE9" s="121">
        <v>4</v>
      </c>
    </row>
    <row r="10" spans="1:31" x14ac:dyDescent="0.35">
      <c r="A10" t="s">
        <v>13</v>
      </c>
      <c r="B10" s="122"/>
      <c r="C10" s="121"/>
      <c r="D10" s="122"/>
      <c r="E10" s="121"/>
      <c r="F10" s="122"/>
      <c r="G10" s="121"/>
      <c r="H10" s="122"/>
      <c r="I10" s="121"/>
      <c r="J10" s="122"/>
      <c r="K10" s="121"/>
      <c r="L10" s="122"/>
      <c r="M10" s="121"/>
      <c r="N10" s="122"/>
      <c r="O10" s="121"/>
      <c r="P10" s="122"/>
      <c r="Q10" s="121"/>
      <c r="R10" s="122">
        <v>3523</v>
      </c>
      <c r="S10" s="121">
        <v>1</v>
      </c>
      <c r="T10" s="122"/>
      <c r="U10" s="121"/>
      <c r="V10" s="122"/>
      <c r="W10" s="121"/>
      <c r="X10" s="122">
        <v>7465</v>
      </c>
      <c r="Y10" s="121">
        <v>1</v>
      </c>
      <c r="Z10" s="122">
        <v>500</v>
      </c>
      <c r="AA10" s="121">
        <v>1</v>
      </c>
      <c r="AB10" s="122"/>
      <c r="AC10" s="121"/>
      <c r="AD10" s="122">
        <v>11488</v>
      </c>
      <c r="AE10" s="121">
        <v>3</v>
      </c>
    </row>
    <row r="11" spans="1:31" x14ac:dyDescent="0.35">
      <c r="A11" t="s">
        <v>8</v>
      </c>
      <c r="B11" s="122"/>
      <c r="C11" s="121"/>
      <c r="D11" s="122"/>
      <c r="E11" s="121"/>
      <c r="F11" s="122"/>
      <c r="G11" s="121"/>
      <c r="H11" s="122"/>
      <c r="I11" s="121"/>
      <c r="J11" s="122"/>
      <c r="K11" s="121"/>
      <c r="L11" s="122"/>
      <c r="M11" s="121"/>
      <c r="N11" s="122"/>
      <c r="O11" s="121"/>
      <c r="P11" s="122"/>
      <c r="Q11" s="121"/>
      <c r="R11" s="122"/>
      <c r="S11" s="121"/>
      <c r="T11" s="122"/>
      <c r="U11" s="121"/>
      <c r="V11" s="122"/>
      <c r="W11" s="121"/>
      <c r="X11" s="122"/>
      <c r="Y11" s="121"/>
      <c r="Z11" s="122"/>
      <c r="AA11" s="121"/>
      <c r="AB11" s="122">
        <v>60000</v>
      </c>
      <c r="AC11" s="121">
        <v>1</v>
      </c>
      <c r="AD11" s="122">
        <v>60000</v>
      </c>
      <c r="AE11" s="121">
        <v>1</v>
      </c>
    </row>
    <row r="12" spans="1:31" x14ac:dyDescent="0.35">
      <c r="A12" t="s">
        <v>10</v>
      </c>
      <c r="B12" s="122"/>
      <c r="C12" s="121"/>
      <c r="D12" s="122">
        <v>22445.65</v>
      </c>
      <c r="E12" s="121">
        <v>4</v>
      </c>
      <c r="F12" s="122"/>
      <c r="G12" s="121"/>
      <c r="H12" s="122"/>
      <c r="I12" s="121"/>
      <c r="J12" s="122">
        <v>28024.28</v>
      </c>
      <c r="K12" s="121">
        <v>8</v>
      </c>
      <c r="L12" s="122"/>
      <c r="M12" s="121"/>
      <c r="N12" s="122">
        <v>6456</v>
      </c>
      <c r="O12" s="121">
        <v>2</v>
      </c>
      <c r="P12" s="122"/>
      <c r="Q12" s="121"/>
      <c r="R12" s="122">
        <v>43711.989999999991</v>
      </c>
      <c r="S12" s="121">
        <v>21</v>
      </c>
      <c r="T12" s="122"/>
      <c r="U12" s="121"/>
      <c r="V12" s="122">
        <v>75232.88</v>
      </c>
      <c r="W12" s="121">
        <v>16</v>
      </c>
      <c r="X12" s="122">
        <v>1480</v>
      </c>
      <c r="Y12" s="121">
        <v>1</v>
      </c>
      <c r="Z12" s="122">
        <v>3795.38</v>
      </c>
      <c r="AA12" s="121">
        <v>4</v>
      </c>
      <c r="AB12" s="122">
        <v>3143</v>
      </c>
      <c r="AC12" s="121">
        <v>1</v>
      </c>
      <c r="AD12" s="122">
        <v>184289.18</v>
      </c>
      <c r="AE12" s="121">
        <v>57</v>
      </c>
    </row>
    <row r="13" spans="1:31" x14ac:dyDescent="0.35">
      <c r="A13" t="s">
        <v>210</v>
      </c>
      <c r="B13" s="122">
        <v>1510</v>
      </c>
      <c r="C13" s="121">
        <v>1</v>
      </c>
      <c r="D13" s="122">
        <v>24298.079999999998</v>
      </c>
      <c r="E13" s="121">
        <v>5</v>
      </c>
      <c r="F13" s="122">
        <v>158</v>
      </c>
      <c r="G13" s="121">
        <v>1</v>
      </c>
      <c r="H13" s="122">
        <v>1613</v>
      </c>
      <c r="I13" s="121">
        <v>1</v>
      </c>
      <c r="J13" s="122">
        <v>33131.68</v>
      </c>
      <c r="K13" s="121">
        <v>9</v>
      </c>
      <c r="L13" s="122">
        <v>5497</v>
      </c>
      <c r="M13" s="121">
        <v>1</v>
      </c>
      <c r="N13" s="122">
        <v>6899</v>
      </c>
      <c r="O13" s="121">
        <v>3</v>
      </c>
      <c r="P13" s="122">
        <v>10532</v>
      </c>
      <c r="Q13" s="121">
        <v>1</v>
      </c>
      <c r="R13" s="122">
        <v>61862.06</v>
      </c>
      <c r="S13" s="121">
        <v>34</v>
      </c>
      <c r="T13" s="122"/>
      <c r="U13" s="121"/>
      <c r="V13" s="122">
        <v>75769.88</v>
      </c>
      <c r="W13" s="121">
        <v>17</v>
      </c>
      <c r="X13" s="122">
        <v>27512</v>
      </c>
      <c r="Y13" s="121">
        <v>10</v>
      </c>
      <c r="Z13" s="122">
        <v>4295.38</v>
      </c>
      <c r="AA13" s="121">
        <v>5</v>
      </c>
      <c r="AB13" s="122">
        <v>78857</v>
      </c>
      <c r="AC13" s="121">
        <v>4</v>
      </c>
      <c r="AD13" s="122">
        <v>331935.07999999996</v>
      </c>
      <c r="AE13" s="121">
        <v>92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28"/>
  <sheetViews>
    <sheetView zoomScaleNormal="100" workbookViewId="0">
      <pane xSplit="3" topLeftCell="D1" activePane="topRight" state="frozenSplit"/>
      <selection activeCell="AS10" sqref="AS10"/>
      <selection pane="topRight" activeCell="B6" sqref="B6"/>
    </sheetView>
  </sheetViews>
  <sheetFormatPr baseColWidth="10" defaultRowHeight="14.5" x14ac:dyDescent="0.35"/>
  <cols>
    <col min="1" max="1" width="35" customWidth="1"/>
    <col min="2" max="2" width="17.26953125" customWidth="1"/>
    <col min="3" max="3" width="11.453125" customWidth="1"/>
    <col min="4" max="4" width="13.7265625" customWidth="1"/>
    <col min="6" max="6" width="13.7265625" customWidth="1"/>
    <col min="8" max="8" width="13.7265625" customWidth="1"/>
    <col min="10" max="10" width="13.7265625" customWidth="1"/>
    <col min="12" max="12" width="13.7265625" customWidth="1"/>
    <col min="14" max="14" width="13.7265625" customWidth="1"/>
    <col min="16" max="16" width="13.7265625" customWidth="1"/>
    <col min="18" max="18" width="13.7265625" customWidth="1"/>
    <col min="20" max="20" width="13.7265625" customWidth="1"/>
    <col min="22" max="22" width="13.7265625" customWidth="1"/>
    <col min="24" max="24" width="13.7265625" customWidth="1"/>
    <col min="26" max="26" width="13.7265625" customWidth="1"/>
    <col min="28" max="28" width="13.7265625" customWidth="1"/>
    <col min="30" max="30" width="13.7265625" customWidth="1"/>
    <col min="32" max="32" width="13.7265625" customWidth="1"/>
    <col min="34" max="34" width="13.7265625" customWidth="1"/>
    <col min="36" max="36" width="13.7265625" customWidth="1"/>
    <col min="38" max="38" width="13.7265625" customWidth="1"/>
    <col min="40" max="40" width="13.7265625" customWidth="1"/>
    <col min="42" max="42" width="13.7265625" customWidth="1"/>
    <col min="44" max="44" width="13.7265625" customWidth="1"/>
  </cols>
  <sheetData>
    <row r="1" spans="1:45" s="1" customFormat="1" ht="16" thickBot="1" x14ac:dyDescent="0.4">
      <c r="A1" s="3" t="s">
        <v>130</v>
      </c>
      <c r="B1" s="118" t="s">
        <v>194</v>
      </c>
      <c r="C1" s="119"/>
      <c r="D1" s="114" t="s">
        <v>146</v>
      </c>
      <c r="E1" s="115"/>
      <c r="F1" s="114" t="s">
        <v>147</v>
      </c>
      <c r="G1" s="115"/>
      <c r="H1" s="114" t="s">
        <v>148</v>
      </c>
      <c r="I1" s="115"/>
      <c r="J1" s="114" t="s">
        <v>149</v>
      </c>
      <c r="K1" s="115"/>
      <c r="L1" s="114" t="s">
        <v>150</v>
      </c>
      <c r="M1" s="115"/>
      <c r="N1" s="114" t="s">
        <v>151</v>
      </c>
      <c r="O1" s="115"/>
      <c r="P1" s="114" t="s">
        <v>152</v>
      </c>
      <c r="Q1" s="115"/>
      <c r="R1" s="113" t="s">
        <v>153</v>
      </c>
      <c r="S1" s="113"/>
      <c r="T1" s="114" t="s">
        <v>154</v>
      </c>
      <c r="U1" s="115"/>
      <c r="V1" s="113" t="s">
        <v>155</v>
      </c>
      <c r="W1" s="113"/>
      <c r="X1" s="114" t="s">
        <v>156</v>
      </c>
      <c r="Y1" s="115"/>
      <c r="Z1" s="113" t="s">
        <v>157</v>
      </c>
      <c r="AA1" s="113"/>
      <c r="AB1" s="114" t="s">
        <v>158</v>
      </c>
      <c r="AC1" s="115"/>
      <c r="AD1" s="113" t="s">
        <v>159</v>
      </c>
      <c r="AE1" s="113"/>
      <c r="AF1" s="114" t="s">
        <v>160</v>
      </c>
      <c r="AG1" s="115"/>
      <c r="AH1" s="113" t="s">
        <v>161</v>
      </c>
      <c r="AI1" s="113"/>
      <c r="AJ1" s="114" t="s">
        <v>162</v>
      </c>
      <c r="AK1" s="115"/>
      <c r="AL1" s="113" t="s">
        <v>163</v>
      </c>
      <c r="AM1" s="113"/>
      <c r="AN1" s="114" t="s">
        <v>164</v>
      </c>
      <c r="AO1" s="115"/>
      <c r="AP1" s="113" t="s">
        <v>165</v>
      </c>
      <c r="AQ1" s="113"/>
      <c r="AR1" s="114" t="s">
        <v>166</v>
      </c>
      <c r="AS1" s="115"/>
    </row>
    <row r="2" spans="1:45" x14ac:dyDescent="0.35">
      <c r="A2" s="4" t="s">
        <v>18</v>
      </c>
      <c r="B2" s="5" t="s">
        <v>19</v>
      </c>
      <c r="C2" s="6" t="s">
        <v>20</v>
      </c>
      <c r="D2" s="5" t="s">
        <v>19</v>
      </c>
      <c r="E2" s="6" t="s">
        <v>20</v>
      </c>
      <c r="F2" s="5" t="s">
        <v>19</v>
      </c>
      <c r="G2" s="6" t="s">
        <v>20</v>
      </c>
      <c r="H2" s="5" t="s">
        <v>19</v>
      </c>
      <c r="I2" s="6" t="s">
        <v>20</v>
      </c>
      <c r="J2" s="5" t="s">
        <v>19</v>
      </c>
      <c r="K2" s="6" t="s">
        <v>20</v>
      </c>
      <c r="L2" s="5" t="s">
        <v>19</v>
      </c>
      <c r="M2" s="6" t="s">
        <v>20</v>
      </c>
      <c r="N2" s="5" t="s">
        <v>19</v>
      </c>
      <c r="O2" s="6" t="s">
        <v>20</v>
      </c>
      <c r="P2" s="5" t="s">
        <v>19</v>
      </c>
      <c r="Q2" s="6" t="s">
        <v>20</v>
      </c>
      <c r="R2" s="7" t="s">
        <v>19</v>
      </c>
      <c r="S2" s="23" t="s">
        <v>20</v>
      </c>
      <c r="T2" s="5" t="s">
        <v>19</v>
      </c>
      <c r="U2" s="6" t="s">
        <v>20</v>
      </c>
      <c r="V2" s="7" t="s">
        <v>19</v>
      </c>
      <c r="W2" s="23" t="s">
        <v>20</v>
      </c>
      <c r="X2" s="5" t="s">
        <v>19</v>
      </c>
      <c r="Y2" s="6" t="s">
        <v>20</v>
      </c>
      <c r="Z2" s="7" t="s">
        <v>19</v>
      </c>
      <c r="AA2" s="23" t="s">
        <v>20</v>
      </c>
      <c r="AB2" s="5" t="s">
        <v>19</v>
      </c>
      <c r="AC2" s="6" t="s">
        <v>20</v>
      </c>
      <c r="AD2" s="7" t="s">
        <v>19</v>
      </c>
      <c r="AE2" s="23" t="s">
        <v>20</v>
      </c>
      <c r="AF2" s="5" t="s">
        <v>19</v>
      </c>
      <c r="AG2" s="6" t="s">
        <v>20</v>
      </c>
      <c r="AH2" s="7" t="s">
        <v>19</v>
      </c>
      <c r="AI2" s="23" t="s">
        <v>20</v>
      </c>
      <c r="AJ2" s="5" t="s">
        <v>19</v>
      </c>
      <c r="AK2" s="6" t="s">
        <v>20</v>
      </c>
      <c r="AL2" s="7" t="s">
        <v>19</v>
      </c>
      <c r="AM2" s="23" t="s">
        <v>20</v>
      </c>
      <c r="AN2" s="5" t="s">
        <v>19</v>
      </c>
      <c r="AO2" s="6" t="s">
        <v>20</v>
      </c>
      <c r="AP2" s="7" t="s">
        <v>19</v>
      </c>
      <c r="AQ2" s="23" t="s">
        <v>20</v>
      </c>
      <c r="AR2" s="5" t="s">
        <v>19</v>
      </c>
      <c r="AS2" s="6" t="s">
        <v>20</v>
      </c>
    </row>
    <row r="3" spans="1:45" x14ac:dyDescent="0.35">
      <c r="A3" s="8" t="s">
        <v>198</v>
      </c>
      <c r="B3" s="9"/>
      <c r="C3" s="10">
        <f>COUNTIFS(Tableau2[STATUT], $A3,Tableau2[DATE OFFRE],"&gt;="&amp;$B$15,Tableau2[DATE OFFRE],"&lt;="&amp;$B$16)</f>
        <v>0</v>
      </c>
      <c r="D3" s="21"/>
      <c r="E3" s="10">
        <f>COUNTIFS(Tableau2[STATUT], $A3,Tableau2[DATE OFFRE],"&gt;="&amp;$B$15,Tableau2[DATE OFFRE],"&lt;="&amp;$B$16,Tableau2[CATEGORIE INDUSTRIE],D$1)</f>
        <v>0</v>
      </c>
      <c r="F3" s="21"/>
      <c r="G3" s="10">
        <f>COUNTIFS(Tableau2[STATUT], $A3,Tableau2[DATE OFFRE],"&gt;="&amp;$B$15,Tableau2[DATE OFFRE],"&lt;="&amp;$B$16,Tableau2[CATEGORIE INDUSTRIE],F$1)</f>
        <v>0</v>
      </c>
      <c r="H3" s="21"/>
      <c r="I3" s="10">
        <f>COUNTIFS(Tableau2[STATUT], $A3,Tableau2[DATE OFFRE],"&gt;="&amp;$B$15,Tableau2[DATE OFFRE],"&lt;="&amp;$B$16,Tableau2[CATEGORIE INDUSTRIE],H$1)</f>
        <v>0</v>
      </c>
      <c r="J3" s="21"/>
      <c r="K3" s="10">
        <f>COUNTIFS(Tableau2[STATUT], $A3,Tableau2[DATE OFFRE],"&gt;="&amp;$B$15,Tableau2[DATE OFFRE],"&lt;="&amp;$B$16,Tableau2[CATEGORIE INDUSTRIE],J$1)</f>
        <v>0</v>
      </c>
      <c r="L3" s="21"/>
      <c r="M3" s="10">
        <f>COUNTIFS(Tableau2[STATUT], $A3,Tableau2[DATE OFFRE],"&gt;="&amp;$B$15,Tableau2[DATE OFFRE],"&lt;="&amp;$B$16,Tableau2[CATEGORIE INDUSTRIE],L$1)</f>
        <v>0</v>
      </c>
      <c r="N3" s="21"/>
      <c r="O3" s="10">
        <f>COUNTIFS(Tableau2[STATUT], $A3,Tableau2[DATE OFFRE],"&gt;="&amp;$B$15,Tableau2[DATE OFFRE],"&lt;="&amp;$B$16,Tableau2[CATEGORIE INDUSTRIE],N$1)</f>
        <v>0</v>
      </c>
      <c r="P3" s="21"/>
      <c r="Q3" s="10">
        <f>COUNTIFS(Tableau2[STATUT], $A3,Tableau2[DATE OFFRE],"&gt;="&amp;$B$15,Tableau2[DATE OFFRE],"&lt;="&amp;$B$16,Tableau2[CATEGORIE INDUSTRIE],P$1)</f>
        <v>0</v>
      </c>
      <c r="R3" s="11"/>
      <c r="S3" s="10">
        <f>COUNTIFS(Tableau2[STATUT], $A3,Tableau2[DATE OFFRE],"&gt;="&amp;$B$15,Tableau2[DATE OFFRE],"&lt;="&amp;$B$16,Tableau2[CATEGORIE INDUSTRIE],R$1)</f>
        <v>0</v>
      </c>
      <c r="T3" s="21"/>
      <c r="U3" s="10">
        <f>COUNTIFS(Tableau2[STATUT], $A3,Tableau2[DATE OFFRE],"&gt;="&amp;$B$15,Tableau2[DATE OFFRE],"&lt;="&amp;$B$16,Tableau2[CATEGORIE INDUSTRIE],T$1)</f>
        <v>0</v>
      </c>
      <c r="V3" s="11"/>
      <c r="W3" s="10">
        <f>COUNTIFS(Tableau2[STATUT], $A3,Tableau2[DATE OFFRE],"&gt;="&amp;$B$15,Tableau2[DATE OFFRE],"&lt;="&amp;$B$16,Tableau2[CATEGORIE INDUSTRIE],V$1)</f>
        <v>0</v>
      </c>
      <c r="X3" s="21"/>
      <c r="Y3" s="10">
        <f>COUNTIFS(Tableau2[STATUT], $A3,Tableau2[DATE OFFRE],"&gt;="&amp;$B$15,Tableau2[DATE OFFRE],"&lt;="&amp;$B$16,Tableau2[CATEGORIE INDUSTRIE],X$1)</f>
        <v>0</v>
      </c>
      <c r="Z3" s="11"/>
      <c r="AA3" s="10">
        <f>COUNTIFS(Tableau2[STATUT], $A3,Tableau2[DATE OFFRE],"&gt;="&amp;$B$15,Tableau2[DATE OFFRE],"&lt;="&amp;$B$16,Tableau2[CATEGORIE INDUSTRIE],Z$1)</f>
        <v>0</v>
      </c>
      <c r="AB3" s="21"/>
      <c r="AC3" s="10">
        <f>COUNTIFS(Tableau2[STATUT], $A3,Tableau2[DATE OFFRE],"&gt;="&amp;$B$15,Tableau2[DATE OFFRE],"&lt;="&amp;$B$16,Tableau2[CATEGORIE INDUSTRIE],AB$1)</f>
        <v>0</v>
      </c>
      <c r="AD3" s="11"/>
      <c r="AE3" s="10">
        <f>COUNTIFS(Tableau2[STATUT], $A3,Tableau2[DATE OFFRE],"&gt;="&amp;$B$15,Tableau2[DATE OFFRE],"&lt;="&amp;$B$16,Tableau2[CATEGORIE INDUSTRIE],AD$1)</f>
        <v>0</v>
      </c>
      <c r="AF3" s="21"/>
      <c r="AG3" s="10">
        <f>COUNTIFS(Tableau2[STATUT], $A3,Tableau2[DATE OFFRE],"&gt;="&amp;$B$15,Tableau2[DATE OFFRE],"&lt;="&amp;$B$16,Tableau2[CATEGORIE INDUSTRIE],AF$1)</f>
        <v>0</v>
      </c>
      <c r="AH3" s="11"/>
      <c r="AI3" s="10">
        <f>COUNTIFS(Tableau2[STATUT], $A3,Tableau2[DATE OFFRE],"&gt;="&amp;$B$15,Tableau2[DATE OFFRE],"&lt;="&amp;$B$16,Tableau2[CATEGORIE INDUSTRIE],AH$1)</f>
        <v>0</v>
      </c>
      <c r="AJ3" s="21"/>
      <c r="AK3" s="10">
        <f>COUNTIFS(Tableau2[STATUT], $A3,Tableau2[DATE OFFRE],"&gt;="&amp;$B$15,Tableau2[DATE OFFRE],"&lt;="&amp;$B$16,Tableau2[CATEGORIE INDUSTRIE],AJ$1)</f>
        <v>0</v>
      </c>
      <c r="AL3" s="11"/>
      <c r="AM3" s="10">
        <f>COUNTIFS(Tableau2[STATUT], $A3,Tableau2[DATE OFFRE],"&gt;="&amp;$B$15,Tableau2[DATE OFFRE],"&lt;="&amp;$B$16,Tableau2[CATEGORIE INDUSTRIE],AL$1)</f>
        <v>0</v>
      </c>
      <c r="AN3" s="21"/>
      <c r="AO3" s="10">
        <f>COUNTIFS(Tableau2[STATUT], $A3,Tableau2[DATE OFFRE],"&gt;="&amp;$B$15,Tableau2[DATE OFFRE],"&lt;="&amp;$B$16,Tableau2[CATEGORIE INDUSTRIE],AN$1)</f>
        <v>0</v>
      </c>
      <c r="AP3" s="11"/>
      <c r="AQ3" s="10">
        <f>COUNTIFS(Tableau2[STATUT], $A3,Tableau2[DATE OFFRE],"&gt;="&amp;$B$15,Tableau2[DATE OFFRE],"&lt;="&amp;$B$16,Tableau2[CATEGORIE INDUSTRIE],AP$1)</f>
        <v>0</v>
      </c>
      <c r="AR3" s="21"/>
      <c r="AS3" s="10">
        <f>COUNTIFS(Tableau2[STATUT], $A3,Tableau2[DATE OFFRE],"&gt;="&amp;$B$15,Tableau2[DATE OFFRE],"&lt;="&amp;$B$16,Tableau2[CATEGORIE INDUSTRIE],AR$1)</f>
        <v>0</v>
      </c>
    </row>
    <row r="4" spans="1:45" x14ac:dyDescent="0.35">
      <c r="A4" s="8" t="s">
        <v>9</v>
      </c>
      <c r="B4" s="9"/>
      <c r="C4" s="10">
        <f>COUNTIFS(Tableau2[STATUT], $A4,Tableau2[DATE OFFRE],"&gt;="&amp;$B$15,Tableau2[DATE OFFRE],"&lt;="&amp;$B$16)</f>
        <v>0</v>
      </c>
      <c r="D4" s="21"/>
      <c r="E4" s="10">
        <f>COUNTIFS(Tableau2[STATUT], $A4,Tableau2[DATE OFFRE],"&gt;="&amp;$B$15,Tableau2[DATE OFFRE],"&lt;="&amp;$B$16,Tableau2[CATEGORIE INDUSTRIE],D$1)</f>
        <v>0</v>
      </c>
      <c r="F4" s="21"/>
      <c r="G4" s="10">
        <f>COUNTIFS(Tableau2[STATUT], $A4,Tableau2[DATE OFFRE],"&gt;="&amp;$B$15,Tableau2[DATE OFFRE],"&lt;="&amp;$B$16,Tableau2[CATEGORIE INDUSTRIE],F$1)</f>
        <v>0</v>
      </c>
      <c r="H4" s="21"/>
      <c r="I4" s="10">
        <f>COUNTIFS(Tableau2[STATUT], $A4,Tableau2[DATE OFFRE],"&gt;="&amp;$B$15,Tableau2[DATE OFFRE],"&lt;="&amp;$B$16,Tableau2[CATEGORIE INDUSTRIE],H$1)</f>
        <v>0</v>
      </c>
      <c r="J4" s="21"/>
      <c r="K4" s="10">
        <f>COUNTIFS(Tableau2[STATUT], $A4,Tableau2[DATE OFFRE],"&gt;="&amp;$B$15,Tableau2[DATE OFFRE],"&lt;="&amp;$B$16,Tableau2[CATEGORIE INDUSTRIE],J$1)</f>
        <v>0</v>
      </c>
      <c r="L4" s="21"/>
      <c r="M4" s="10">
        <f>COUNTIFS(Tableau2[STATUT], $A4,Tableau2[DATE OFFRE],"&gt;="&amp;$B$15,Tableau2[DATE OFFRE],"&lt;="&amp;$B$16,Tableau2[CATEGORIE INDUSTRIE],L$1)</f>
        <v>0</v>
      </c>
      <c r="N4" s="21"/>
      <c r="O4" s="10">
        <f>COUNTIFS(Tableau2[STATUT], $A4,Tableau2[DATE OFFRE],"&gt;="&amp;$B$15,Tableau2[DATE OFFRE],"&lt;="&amp;$B$16,Tableau2[CATEGORIE INDUSTRIE],N$1)</f>
        <v>0</v>
      </c>
      <c r="P4" s="21"/>
      <c r="Q4" s="10">
        <f>COUNTIFS(Tableau2[STATUT], $A4,Tableau2[DATE OFFRE],"&gt;="&amp;$B$15,Tableau2[DATE OFFRE],"&lt;="&amp;$B$16,Tableau2[CATEGORIE INDUSTRIE],P$1)</f>
        <v>0</v>
      </c>
      <c r="R4" s="11"/>
      <c r="S4" s="10">
        <f>COUNTIFS(Tableau2[STATUT], $A4,Tableau2[DATE OFFRE],"&gt;="&amp;$B$15,Tableau2[DATE OFFRE],"&lt;="&amp;$B$16,Tableau2[CATEGORIE INDUSTRIE],R$1)</f>
        <v>0</v>
      </c>
      <c r="T4" s="21"/>
      <c r="U4" s="10">
        <f>COUNTIFS(Tableau2[STATUT], $A4,Tableau2[DATE OFFRE],"&gt;="&amp;$B$15,Tableau2[DATE OFFRE],"&lt;="&amp;$B$16,Tableau2[CATEGORIE INDUSTRIE],T$1)</f>
        <v>0</v>
      </c>
      <c r="V4" s="11"/>
      <c r="W4" s="10">
        <f>COUNTIFS(Tableau2[STATUT], $A4,Tableau2[DATE OFFRE],"&gt;="&amp;$B$15,Tableau2[DATE OFFRE],"&lt;="&amp;$B$16,Tableau2[CATEGORIE INDUSTRIE],V$1)</f>
        <v>0</v>
      </c>
      <c r="X4" s="21"/>
      <c r="Y4" s="10">
        <f>COUNTIFS(Tableau2[STATUT], $A4,Tableau2[DATE OFFRE],"&gt;="&amp;$B$15,Tableau2[DATE OFFRE],"&lt;="&amp;$B$16,Tableau2[CATEGORIE INDUSTRIE],X$1)</f>
        <v>0</v>
      </c>
      <c r="Z4" s="11"/>
      <c r="AA4" s="10">
        <f>COUNTIFS(Tableau2[STATUT], $A4,Tableau2[DATE OFFRE],"&gt;="&amp;$B$15,Tableau2[DATE OFFRE],"&lt;="&amp;$B$16,Tableau2[CATEGORIE INDUSTRIE],Z$1)</f>
        <v>0</v>
      </c>
      <c r="AB4" s="21"/>
      <c r="AC4" s="10">
        <f>COUNTIFS(Tableau2[STATUT], $A4,Tableau2[DATE OFFRE],"&gt;="&amp;$B$15,Tableau2[DATE OFFRE],"&lt;="&amp;$B$16,Tableau2[CATEGORIE INDUSTRIE],AB$1)</f>
        <v>0</v>
      </c>
      <c r="AD4" s="11"/>
      <c r="AE4" s="10">
        <f>COUNTIFS(Tableau2[STATUT], $A4,Tableau2[DATE OFFRE],"&gt;="&amp;$B$15,Tableau2[DATE OFFRE],"&lt;="&amp;$B$16,Tableau2[CATEGORIE INDUSTRIE],AD$1)</f>
        <v>0</v>
      </c>
      <c r="AF4" s="21"/>
      <c r="AG4" s="10">
        <f>COUNTIFS(Tableau2[STATUT], $A4,Tableau2[DATE OFFRE],"&gt;="&amp;$B$15,Tableau2[DATE OFFRE],"&lt;="&amp;$B$16,Tableau2[CATEGORIE INDUSTRIE],AF$1)</f>
        <v>0</v>
      </c>
      <c r="AH4" s="11"/>
      <c r="AI4" s="10">
        <f>COUNTIFS(Tableau2[STATUT], $A4,Tableau2[DATE OFFRE],"&gt;="&amp;$B$15,Tableau2[DATE OFFRE],"&lt;="&amp;$B$16,Tableau2[CATEGORIE INDUSTRIE],AH$1)</f>
        <v>0</v>
      </c>
      <c r="AJ4" s="21"/>
      <c r="AK4" s="10">
        <f>COUNTIFS(Tableau2[STATUT], $A4,Tableau2[DATE OFFRE],"&gt;="&amp;$B$15,Tableau2[DATE OFFRE],"&lt;="&amp;$B$16,Tableau2[CATEGORIE INDUSTRIE],AJ$1)</f>
        <v>0</v>
      </c>
      <c r="AL4" s="11"/>
      <c r="AM4" s="10">
        <f>COUNTIFS(Tableau2[STATUT], $A4,Tableau2[DATE OFFRE],"&gt;="&amp;$B$15,Tableau2[DATE OFFRE],"&lt;="&amp;$B$16,Tableau2[CATEGORIE INDUSTRIE],AL$1)</f>
        <v>0</v>
      </c>
      <c r="AN4" s="21"/>
      <c r="AO4" s="10">
        <f>COUNTIFS(Tableau2[STATUT], $A4,Tableau2[DATE OFFRE],"&gt;="&amp;$B$15,Tableau2[DATE OFFRE],"&lt;="&amp;$B$16,Tableau2[CATEGORIE INDUSTRIE],AN$1)</f>
        <v>0</v>
      </c>
      <c r="AP4" s="11"/>
      <c r="AQ4" s="10">
        <f>COUNTIFS(Tableau2[STATUT], $A4,Tableau2[DATE OFFRE],"&gt;="&amp;$B$15,Tableau2[DATE OFFRE],"&lt;="&amp;$B$16,Tableau2[CATEGORIE INDUSTRIE],AP$1)</f>
        <v>0</v>
      </c>
      <c r="AR4" s="21"/>
      <c r="AS4" s="10">
        <f>COUNTIFS(Tableau2[STATUT], $A4,Tableau2[DATE OFFRE],"&gt;="&amp;$B$15,Tableau2[DATE OFFRE],"&lt;="&amp;$B$16,Tableau2[CATEGORIE INDUSTRIE],AR$1)</f>
        <v>0</v>
      </c>
    </row>
    <row r="5" spans="1:45" x14ac:dyDescent="0.35">
      <c r="A5" s="15" t="s">
        <v>16</v>
      </c>
      <c r="B5" s="16"/>
      <c r="C5" s="17">
        <f>COUNTIFS(Tableau2[STATUT], $A5,Tableau2[DATE OFFRE],"&gt;="&amp;$B$15,Tableau2[DATE OFFRE],"&lt;="&amp;$B$16)</f>
        <v>0</v>
      </c>
      <c r="D5" s="22"/>
      <c r="E5" s="17">
        <f>COUNTIFS(Tableau2[STATUT], $A5,Tableau2[DATE OFFRE],"&gt;="&amp;$B$15,Tableau2[DATE OFFRE],"&lt;="&amp;$B$16,Tableau2[CATEGORIE INDUSTRIE],D$1)</f>
        <v>0</v>
      </c>
      <c r="F5" s="22"/>
      <c r="G5" s="17">
        <f>COUNTIFS(Tableau2[STATUT], $A5,Tableau2[DATE OFFRE],"&gt;="&amp;$B$15,Tableau2[DATE OFFRE],"&lt;="&amp;$B$16,Tableau2[CATEGORIE INDUSTRIE],F$1)</f>
        <v>0</v>
      </c>
      <c r="H5" s="22"/>
      <c r="I5" s="17">
        <f>COUNTIFS(Tableau2[STATUT], $A5,Tableau2[DATE OFFRE],"&gt;="&amp;$B$15,Tableau2[DATE OFFRE],"&lt;="&amp;$B$16,Tableau2[CATEGORIE INDUSTRIE],H$1)</f>
        <v>0</v>
      </c>
      <c r="J5" s="22"/>
      <c r="K5" s="17">
        <f>COUNTIFS(Tableau2[STATUT], $A5,Tableau2[DATE OFFRE],"&gt;="&amp;$B$15,Tableau2[DATE OFFRE],"&lt;="&amp;$B$16,Tableau2[CATEGORIE INDUSTRIE],J$1)</f>
        <v>0</v>
      </c>
      <c r="L5" s="22"/>
      <c r="M5" s="17">
        <f>COUNTIFS(Tableau2[STATUT], $A5,Tableau2[DATE OFFRE],"&gt;="&amp;$B$15,Tableau2[DATE OFFRE],"&lt;="&amp;$B$16,Tableau2[CATEGORIE INDUSTRIE],L$1)</f>
        <v>0</v>
      </c>
      <c r="N5" s="22"/>
      <c r="O5" s="17">
        <f>COUNTIFS(Tableau2[STATUT], $A5,Tableau2[DATE OFFRE],"&gt;="&amp;$B$15,Tableau2[DATE OFFRE],"&lt;="&amp;$B$16,Tableau2[CATEGORIE INDUSTRIE],N$1)</f>
        <v>0</v>
      </c>
      <c r="P5" s="22"/>
      <c r="Q5" s="17">
        <f>COUNTIFS(Tableau2[STATUT], $A5,Tableau2[DATE OFFRE],"&gt;="&amp;$B$15,Tableau2[DATE OFFRE],"&lt;="&amp;$B$16,Tableau2[CATEGORIE INDUSTRIE],P$1)</f>
        <v>0</v>
      </c>
      <c r="R5" s="18"/>
      <c r="S5" s="17">
        <f>COUNTIFS(Tableau2[STATUT], $A5,Tableau2[DATE OFFRE],"&gt;="&amp;$B$15,Tableau2[DATE OFFRE],"&lt;="&amp;$B$16,Tableau2[CATEGORIE INDUSTRIE],R$1)</f>
        <v>0</v>
      </c>
      <c r="T5" s="22"/>
      <c r="U5" s="17">
        <f>COUNTIFS(Tableau2[STATUT], $A5,Tableau2[DATE OFFRE],"&gt;="&amp;$B$15,Tableau2[DATE OFFRE],"&lt;="&amp;$B$16,Tableau2[CATEGORIE INDUSTRIE],T$1)</f>
        <v>0</v>
      </c>
      <c r="V5" s="18"/>
      <c r="W5" s="17">
        <f>COUNTIFS(Tableau2[STATUT], $A5,Tableau2[DATE OFFRE],"&gt;="&amp;$B$15,Tableau2[DATE OFFRE],"&lt;="&amp;$B$16,Tableau2[CATEGORIE INDUSTRIE],V$1)</f>
        <v>0</v>
      </c>
      <c r="X5" s="22"/>
      <c r="Y5" s="17">
        <f>COUNTIFS(Tableau2[STATUT], $A5,Tableau2[DATE OFFRE],"&gt;="&amp;$B$15,Tableau2[DATE OFFRE],"&lt;="&amp;$B$16,Tableau2[CATEGORIE INDUSTRIE],X$1)</f>
        <v>0</v>
      </c>
      <c r="Z5" s="18"/>
      <c r="AA5" s="17">
        <f>COUNTIFS(Tableau2[STATUT], $A5,Tableau2[DATE OFFRE],"&gt;="&amp;$B$15,Tableau2[DATE OFFRE],"&lt;="&amp;$B$16,Tableau2[CATEGORIE INDUSTRIE],Z$1)</f>
        <v>0</v>
      </c>
      <c r="AB5" s="22"/>
      <c r="AC5" s="17">
        <f>COUNTIFS(Tableau2[STATUT], $A5,Tableau2[DATE OFFRE],"&gt;="&amp;$B$15,Tableau2[DATE OFFRE],"&lt;="&amp;$B$16,Tableau2[CATEGORIE INDUSTRIE],AB$1)</f>
        <v>0</v>
      </c>
      <c r="AD5" s="18"/>
      <c r="AE5" s="17">
        <f>COUNTIFS(Tableau2[STATUT], $A5,Tableau2[DATE OFFRE],"&gt;="&amp;$B$15,Tableau2[DATE OFFRE],"&lt;="&amp;$B$16,Tableau2[CATEGORIE INDUSTRIE],AD$1)</f>
        <v>0</v>
      </c>
      <c r="AF5" s="22"/>
      <c r="AG5" s="17">
        <f>COUNTIFS(Tableau2[STATUT], $A5,Tableau2[DATE OFFRE],"&gt;="&amp;$B$15,Tableau2[DATE OFFRE],"&lt;="&amp;$B$16,Tableau2[CATEGORIE INDUSTRIE],AF$1)</f>
        <v>0</v>
      </c>
      <c r="AH5" s="18"/>
      <c r="AI5" s="17">
        <f>COUNTIFS(Tableau2[STATUT], $A5,Tableau2[DATE OFFRE],"&gt;="&amp;$B$15,Tableau2[DATE OFFRE],"&lt;="&amp;$B$16,Tableau2[CATEGORIE INDUSTRIE],AH$1)</f>
        <v>0</v>
      </c>
      <c r="AJ5" s="22"/>
      <c r="AK5" s="17">
        <f>COUNTIFS(Tableau2[STATUT], $A5,Tableau2[DATE OFFRE],"&gt;="&amp;$B$15,Tableau2[DATE OFFRE],"&lt;="&amp;$B$16,Tableau2[CATEGORIE INDUSTRIE],AJ$1)</f>
        <v>0</v>
      </c>
      <c r="AL5" s="18"/>
      <c r="AM5" s="17">
        <f>COUNTIFS(Tableau2[STATUT], $A5,Tableau2[DATE OFFRE],"&gt;="&amp;$B$15,Tableau2[DATE OFFRE],"&lt;="&amp;$B$16,Tableau2[CATEGORIE INDUSTRIE],AL$1)</f>
        <v>0</v>
      </c>
      <c r="AN5" s="22"/>
      <c r="AO5" s="17">
        <f>COUNTIFS(Tableau2[STATUT], $A5,Tableau2[DATE OFFRE],"&gt;="&amp;$B$15,Tableau2[DATE OFFRE],"&lt;="&amp;$B$16,Tableau2[CATEGORIE INDUSTRIE],AN$1)</f>
        <v>0</v>
      </c>
      <c r="AP5" s="18"/>
      <c r="AQ5" s="17">
        <f>COUNTIFS(Tableau2[STATUT], $A5,Tableau2[DATE OFFRE],"&gt;="&amp;$B$15,Tableau2[DATE OFFRE],"&lt;="&amp;$B$16,Tableau2[CATEGORIE INDUSTRIE],AP$1)</f>
        <v>0</v>
      </c>
      <c r="AR5" s="22"/>
      <c r="AS5" s="17">
        <f>COUNTIFS(Tableau2[STATUT], $A5,Tableau2[DATE OFFRE],"&gt;="&amp;$B$15,Tableau2[DATE OFFRE],"&lt;="&amp;$B$16,Tableau2[CATEGORIE INDUSTRIE],AR$1)</f>
        <v>0</v>
      </c>
    </row>
    <row r="6" spans="1:45" x14ac:dyDescent="0.35">
      <c r="A6" s="8" t="s">
        <v>10</v>
      </c>
      <c r="B6" s="12">
        <f>SUMIFS(Tableau2[MONTANT ESTIMÉ],Tableau2[STATUT],$A6,Tableau2[DATE OFFRE],"&gt;="&amp;$B$15,Tableau2[DATE OFFRE],"&lt;="&amp;$B$16)</f>
        <v>136110.78</v>
      </c>
      <c r="C6" s="19">
        <f>COUNTIFS(Tableau2[STATUT], $A6,Tableau2[DATE OFFRE],"&gt;="&amp;$B$15,Tableau2[DATE OFFRE],"&lt;="&amp;$B$16)</f>
        <v>38</v>
      </c>
      <c r="D6" s="12">
        <f>SUMIFS(Tableau2[MONTANT ESTIMÉ],Tableau2[CATEGORIE INDUSTRIE],D$1,Tableau2[STATUT],$A6,Tableau2[DATE OFFRE],"&gt;="&amp;$B$15,Tableau2[DATE OFFRE],"&lt;="&amp;$B$16)</f>
        <v>0</v>
      </c>
      <c r="E6" s="19">
        <f>COUNTIFS(Tableau2[STATUT], $A6,Tableau2[DATE OFFRE],"&gt;="&amp;$B$15,Tableau2[DATE OFFRE],"&lt;="&amp;$B$16,Tableau2[CATEGORIE INDUSTRIE],D$1)</f>
        <v>0</v>
      </c>
      <c r="F6" s="12">
        <f>SUMIFS(Tableau2[MONTANT ESTIMÉ],Tableau2[CATEGORIE INDUSTRIE],F$1,Tableau2[STATUT],$A6,Tableau2[DATE OFFRE],"&gt;="&amp;$B$15,Tableau2[DATE OFFRE],"&lt;="&amp;$B$16)</f>
        <v>0</v>
      </c>
      <c r="G6" s="19">
        <f>COUNTIFS(Tableau2[STATUT], $A6,Tableau2[DATE OFFRE],"&gt;="&amp;$B$15,Tableau2[DATE OFFRE],"&lt;="&amp;$B$16,Tableau2[CATEGORIE INDUSTRIE],F$1)</f>
        <v>0</v>
      </c>
      <c r="H6" s="12">
        <f>SUMIFS(Tableau2[MONTANT ESTIMÉ],Tableau2[CATEGORIE INDUSTRIE],H$1,Tableau2[STATUT],$A6,Tableau2[DATE OFFRE],"&gt;="&amp;$B$15,Tableau2[DATE OFFRE],"&lt;="&amp;$B$16)</f>
        <v>0</v>
      </c>
      <c r="I6" s="19">
        <f>COUNTIFS(Tableau2[STATUT], $A6,Tableau2[DATE OFFRE],"&gt;="&amp;$B$15,Tableau2[DATE OFFRE],"&lt;="&amp;$B$16,Tableau2[CATEGORIE INDUSTRIE],H$1)</f>
        <v>0</v>
      </c>
      <c r="J6" s="12">
        <f>SUMIFS(Tableau2[MONTANT ESTIMÉ],Tableau2[CATEGORIE INDUSTRIE],J$1,Tableau2[STATUT],$A6,Tableau2[DATE OFFRE],"&gt;="&amp;$B$15,Tableau2[DATE OFFRE],"&lt;="&amp;$B$16)</f>
        <v>22445.65</v>
      </c>
      <c r="K6" s="19">
        <f>COUNTIFS(Tableau2[STATUT], $A6,Tableau2[DATE OFFRE],"&gt;="&amp;$B$15,Tableau2[DATE OFFRE],"&lt;="&amp;$B$16,Tableau2[CATEGORIE INDUSTRIE],J$1)</f>
        <v>5</v>
      </c>
      <c r="L6" s="12">
        <f>SUMIFS(Tableau2[MONTANT ESTIMÉ],Tableau2[CATEGORIE INDUSTRIE],L$1,Tableau2[STATUT],$A6,Tableau2[DATE OFFRE],"&gt;="&amp;$B$15,Tableau2[DATE OFFRE],"&lt;="&amp;$B$16)</f>
        <v>0</v>
      </c>
      <c r="M6" s="19">
        <f>COUNTIFS(Tableau2[STATUT], $A6,Tableau2[DATE OFFRE],"&gt;="&amp;$B$15,Tableau2[DATE OFFRE],"&lt;="&amp;$B$16,Tableau2[CATEGORIE INDUSTRIE],L$1)</f>
        <v>0</v>
      </c>
      <c r="N6" s="12">
        <f>SUMIFS(Tableau2[MONTANT ESTIMÉ],Tableau2[CATEGORIE INDUSTRIE],N$1,Tableau2[STATUT],$A6,Tableau2[DATE OFFRE],"&gt;="&amp;$B$15,Tableau2[DATE OFFRE],"&lt;="&amp;$B$16)</f>
        <v>0</v>
      </c>
      <c r="O6" s="19">
        <f>COUNTIFS(Tableau2[STATUT], $A6,Tableau2[DATE OFFRE],"&gt;="&amp;$B$15,Tableau2[DATE OFFRE],"&lt;="&amp;$B$16,Tableau2[CATEGORIE INDUSTRIE],N$1)</f>
        <v>0</v>
      </c>
      <c r="P6" s="12">
        <f>SUMIFS(Tableau2[MONTANT ESTIMÉ],Tableau2[CATEGORIE INDUSTRIE],P$1,Tableau2[STATUT],$A6,Tableau2[DATE OFFRE],"&gt;="&amp;$B$15,Tableau2[DATE OFFRE],"&lt;="&amp;$B$16)</f>
        <v>0</v>
      </c>
      <c r="Q6" s="19">
        <f>COUNTIFS(Tableau2[STATUT], $A6,Tableau2[DATE OFFRE],"&gt;="&amp;$B$15,Tableau2[DATE OFFRE],"&lt;="&amp;$B$16,Tableau2[CATEGORIE INDUSTRIE],P$1)</f>
        <v>0</v>
      </c>
      <c r="R6" s="12">
        <f>SUMIFS(Tableau2[MONTANT ESTIMÉ],Tableau2[CATEGORIE INDUSTRIE],R$1,Tableau2[STATUT],$A6,Tableau2[DATE OFFRE],"&gt;="&amp;$B$15,Tableau2[DATE OFFRE],"&lt;="&amp;$B$16)</f>
        <v>0</v>
      </c>
      <c r="S6" s="19">
        <f>COUNTIFS(Tableau2[STATUT], $A6,Tableau2[DATE OFFRE],"&gt;="&amp;$B$15,Tableau2[DATE OFFRE],"&lt;="&amp;$B$16,Tableau2[CATEGORIE INDUSTRIE],R$1)</f>
        <v>0</v>
      </c>
      <c r="T6" s="12">
        <f>SUMIFS(Tableau2[MONTANT ESTIMÉ],Tableau2[CATEGORIE INDUSTRIE],T$1,Tableau2[STATUT],$A6,Tableau2[DATE OFFRE],"&gt;="&amp;$B$15,Tableau2[DATE OFFRE],"&lt;="&amp;$B$16)</f>
        <v>0</v>
      </c>
      <c r="U6" s="19">
        <f>COUNTIFS(Tableau2[STATUT], $A6,Tableau2[DATE OFFRE],"&gt;="&amp;$B$15,Tableau2[DATE OFFRE],"&lt;="&amp;$B$16,Tableau2[CATEGORIE INDUSTRIE],T$1)</f>
        <v>0</v>
      </c>
      <c r="V6" s="12">
        <f>SUMIFS(Tableau2[MONTANT ESTIMÉ],Tableau2[CATEGORIE INDUSTRIE],V$1,Tableau2[STATUT],$A6,Tableau2[DATE OFFRE],"&gt;="&amp;$B$15,Tableau2[DATE OFFRE],"&lt;="&amp;$B$16)</f>
        <v>0</v>
      </c>
      <c r="W6" s="19">
        <f>COUNTIFS(Tableau2[STATUT], $A6,Tableau2[DATE OFFRE],"&gt;="&amp;$B$15,Tableau2[DATE OFFRE],"&lt;="&amp;$B$16,Tableau2[CATEGORIE INDUSTRIE],V$1)</f>
        <v>0</v>
      </c>
      <c r="X6" s="12">
        <f>SUMIFS(Tableau2[MONTANT ESTIMÉ],Tableau2[CATEGORIE INDUSTRIE],X$1,Tableau2[STATUT],$A6,Tableau2[DATE OFFRE],"&gt;="&amp;$B$15,Tableau2[DATE OFFRE],"&lt;="&amp;$B$16)</f>
        <v>0</v>
      </c>
      <c r="Y6" s="19">
        <f>COUNTIFS(Tableau2[STATUT], $A6,Tableau2[DATE OFFRE],"&gt;="&amp;$B$15,Tableau2[DATE OFFRE],"&lt;="&amp;$B$16,Tableau2[CATEGORIE INDUSTRIE],X$1)</f>
        <v>0</v>
      </c>
      <c r="Z6" s="12">
        <f>SUMIFS(Tableau2[MONTANT ESTIMÉ],Tableau2[CATEGORIE INDUSTRIE],Z$1,Tableau2[STATUT],$A6,Tableau2[DATE OFFRE],"&gt;="&amp;$B$15,Tableau2[DATE OFFRE],"&lt;="&amp;$B$16)</f>
        <v>15451.68</v>
      </c>
      <c r="AA6" s="19">
        <f>COUNTIFS(Tableau2[STATUT], $A6,Tableau2[DATE OFFRE],"&gt;="&amp;$B$15,Tableau2[DATE OFFRE],"&lt;="&amp;$B$16,Tableau2[CATEGORIE INDUSTRIE],Z$1)</f>
        <v>4</v>
      </c>
      <c r="AB6" s="12">
        <f>SUMIFS(Tableau2[MONTANT ESTIMÉ],Tableau2[CATEGORIE INDUSTRIE],AB$1,Tableau2[STATUT],$A6,Tableau2[DATE OFFRE],"&gt;="&amp;$B$15,Tableau2[DATE OFFRE],"&lt;="&amp;$B$16)</f>
        <v>0</v>
      </c>
      <c r="AC6" s="19">
        <f>COUNTIFS(Tableau2[STATUT], $A6,Tableau2[DATE OFFRE],"&gt;="&amp;$B$15,Tableau2[DATE OFFRE],"&lt;="&amp;$B$16,Tableau2[CATEGORIE INDUSTRIE],AB$1)</f>
        <v>0</v>
      </c>
      <c r="AD6" s="12">
        <f>SUMIFS(Tableau2[MONTANT ESTIMÉ],Tableau2[CATEGORIE INDUSTRIE],AD$1,Tableau2[STATUT],$A6,Tableau2[DATE OFFRE],"&gt;="&amp;$B$15,Tableau2[DATE OFFRE],"&lt;="&amp;$B$16)</f>
        <v>6456</v>
      </c>
      <c r="AE6" s="19">
        <f>COUNTIFS(Tableau2[STATUT], $A6,Tableau2[DATE OFFRE],"&gt;="&amp;$B$15,Tableau2[DATE OFFRE],"&lt;="&amp;$B$16,Tableau2[CATEGORIE INDUSTRIE],AD$1)</f>
        <v>2</v>
      </c>
      <c r="AF6" s="12">
        <f>SUMIFS(Tableau2[MONTANT ESTIMÉ],Tableau2[CATEGORIE INDUSTRIE],AF$1,Tableau2[STATUT],$A6,Tableau2[DATE OFFRE],"&gt;="&amp;$B$15,Tableau2[DATE OFFRE],"&lt;="&amp;$B$16)</f>
        <v>0</v>
      </c>
      <c r="AG6" s="19">
        <f>COUNTIFS(Tableau2[STATUT], $A6,Tableau2[DATE OFFRE],"&gt;="&amp;$B$15,Tableau2[DATE OFFRE],"&lt;="&amp;$B$16,Tableau2[CATEGORIE INDUSTRIE],AF$1)</f>
        <v>0</v>
      </c>
      <c r="AH6" s="12">
        <f>SUMIFS(Tableau2[MONTANT ESTIMÉ],Tableau2[CATEGORIE INDUSTRIE],AH$1,Tableau2[STATUT],$A6,Tableau2[DATE OFFRE],"&gt;="&amp;$B$15,Tableau2[DATE OFFRE],"&lt;="&amp;$B$16)</f>
        <v>0</v>
      </c>
      <c r="AI6" s="19">
        <f>COUNTIFS(Tableau2[STATUT], $A6,Tableau2[DATE OFFRE],"&gt;="&amp;$B$15,Tableau2[DATE OFFRE],"&lt;="&amp;$B$16,Tableau2[CATEGORIE INDUSTRIE],AH$1)</f>
        <v>0</v>
      </c>
      <c r="AJ6" s="12">
        <f>SUMIFS(Tableau2[MONTANT ESTIMÉ],Tableau2[CATEGORIE INDUSTRIE],AJ$1,Tableau2[STATUT],$A6,Tableau2[DATE OFFRE],"&gt;="&amp;$B$15,Tableau2[DATE OFFRE],"&lt;="&amp;$B$16)</f>
        <v>16271.81</v>
      </c>
      <c r="AK6" s="19">
        <f>COUNTIFS(Tableau2[STATUT], $A6,Tableau2[DATE OFFRE],"&gt;="&amp;$B$15,Tableau2[DATE OFFRE],"&lt;="&amp;$B$16,Tableau2[CATEGORIE INDUSTRIE],AJ$1)</f>
        <v>10</v>
      </c>
      <c r="AL6" s="12">
        <f>SUMIFS(Tableau2[MONTANT ESTIMÉ],Tableau2[CATEGORIE INDUSTRIE],AL$1,Tableau2[STATUT],$A6,Tableau2[DATE OFFRE],"&gt;="&amp;$B$15,Tableau2[DATE OFFRE],"&lt;="&amp;$B$16)</f>
        <v>0</v>
      </c>
      <c r="AM6" s="19">
        <f>COUNTIFS(Tableau2[STATUT], $A6,Tableau2[DATE OFFRE],"&gt;="&amp;$B$15,Tableau2[DATE OFFRE],"&lt;="&amp;$B$16,Tableau2[CATEGORIE INDUSTRIE],AL$1)</f>
        <v>0</v>
      </c>
      <c r="AN6" s="12">
        <f>SUMIFS(Tableau2[MONTANT ESTIMÉ],Tableau2[CATEGORIE INDUSTRIE],AN$1,Tableau2[STATUT],$A6,Tableau2[DATE OFFRE],"&gt;="&amp;$B$15,Tableau2[DATE OFFRE],"&lt;="&amp;$B$16)</f>
        <v>70930.259999999995</v>
      </c>
      <c r="AO6" s="19">
        <f>COUNTIFS(Tableau2[STATUT], $A6,Tableau2[DATE OFFRE],"&gt;="&amp;$B$15,Tableau2[DATE OFFRE],"&lt;="&amp;$B$16,Tableau2[CATEGORIE INDUSTRIE],AN$1)</f>
        <v>13</v>
      </c>
      <c r="AP6" s="12">
        <f>SUMIFS(Tableau2[MONTANT ESTIMÉ],Tableau2[CATEGORIE INDUSTRIE],AP$1,Tableau2[STATUT],$A6,Tableau2[DATE OFFRE],"&gt;="&amp;$B$15,Tableau2[DATE OFFRE],"&lt;="&amp;$B$16)</f>
        <v>1480</v>
      </c>
      <c r="AQ6" s="19">
        <f>COUNTIFS(Tableau2[STATUT], $A6,Tableau2[DATE OFFRE],"&gt;="&amp;$B$15,Tableau2[DATE OFFRE],"&lt;="&amp;$B$16,Tableau2[CATEGORIE INDUSTRIE],AP$1)</f>
        <v>1</v>
      </c>
      <c r="AR6" s="12">
        <f>SUMIFS(Tableau2[MONTANT ESTIMÉ],Tableau2[CATEGORIE INDUSTRIE],AR$1,Tableau2[STATUT],$A6,Tableau2[DATE OFFRE],"&gt;="&amp;$B$15,Tableau2[DATE OFFRE],"&lt;="&amp;$B$16)</f>
        <v>3075.38</v>
      </c>
      <c r="AS6" s="19">
        <f>COUNTIFS(Tableau2[STATUT], $A6,Tableau2[DATE OFFRE],"&gt;="&amp;$B$15,Tableau2[DATE OFFRE],"&lt;="&amp;$B$16,Tableau2[CATEGORIE INDUSTRIE],AR$1)</f>
        <v>3</v>
      </c>
    </row>
    <row r="7" spans="1:45" x14ac:dyDescent="0.35">
      <c r="A7" s="8" t="s">
        <v>11</v>
      </c>
      <c r="B7" s="12">
        <f>SUMIFS(Tableau2[MONTANT ESTIMÉ],Tableau2[STATUT],$A7,Tableau2[DATE OFFRE],"&gt;="&amp;$B$15,Tableau2[DATE OFFRE],"&lt;="&amp;$B$16)</f>
        <v>42242.57</v>
      </c>
      <c r="C7" s="10">
        <f>COUNTIFS(Tableau2[STATUT], $A7,Tableau2[DATE OFFRE],"&gt;="&amp;$B$15,Tableau2[DATE OFFRE],"&lt;="&amp;$B$16)</f>
        <v>31</v>
      </c>
      <c r="D7" s="12">
        <f>SUMIFS(Tableau2[MONTANT ESTIMÉ],Tableau2[CATEGORIE INDUSTRIE],D$1,Tableau2[STATUT],$A7,Tableau2[DATE OFFRE],"&gt;="&amp;$B$15,Tableau2[DATE OFFRE],"&lt;="&amp;$B$16)</f>
        <v>0</v>
      </c>
      <c r="E7" s="10">
        <f>COUNTIFS(Tableau2[STATUT], $A7,Tableau2[DATE OFFRE],"&gt;="&amp;$B$15,Tableau2[DATE OFFRE],"&lt;="&amp;$B$16,Tableau2[CATEGORIE INDUSTRIE],D$1)</f>
        <v>0</v>
      </c>
      <c r="F7" s="12">
        <f>SUMIFS(Tableau2[MONTANT ESTIMÉ],Tableau2[CATEGORIE INDUSTRIE],F$1,Tableau2[STATUT],$A7,Tableau2[DATE OFFRE],"&gt;="&amp;$B$15,Tableau2[DATE OFFRE],"&lt;="&amp;$B$16)</f>
        <v>0</v>
      </c>
      <c r="G7" s="10">
        <f>COUNTIFS(Tableau2[STATUT], $A7,Tableau2[DATE OFFRE],"&gt;="&amp;$B$15,Tableau2[DATE OFFRE],"&lt;="&amp;$B$16,Tableau2[CATEGORIE INDUSTRIE],F$1)</f>
        <v>0</v>
      </c>
      <c r="H7" s="12">
        <f>SUMIFS(Tableau2[MONTANT ESTIMÉ],Tableau2[CATEGORIE INDUSTRIE],H$1,Tableau2[STATUT],$A7,Tableau2[DATE OFFRE],"&gt;="&amp;$B$15,Tableau2[DATE OFFRE],"&lt;="&amp;$B$16)</f>
        <v>1510</v>
      </c>
      <c r="I7" s="10">
        <f>COUNTIFS(Tableau2[STATUT], $A7,Tableau2[DATE OFFRE],"&gt;="&amp;$B$15,Tableau2[DATE OFFRE],"&lt;="&amp;$B$16,Tableau2[CATEGORIE INDUSTRIE],H$1)</f>
        <v>1</v>
      </c>
      <c r="J7" s="12">
        <f>SUMIFS(Tableau2[MONTANT ESTIMÉ],Tableau2[CATEGORIE INDUSTRIE],J$1,Tableau2[STATUT],$A7,Tableau2[DATE OFFRE],"&gt;="&amp;$B$15,Tableau2[DATE OFFRE],"&lt;="&amp;$B$16)</f>
        <v>1852.43</v>
      </c>
      <c r="K7" s="10">
        <f>COUNTIFS(Tableau2[STATUT], $A7,Tableau2[DATE OFFRE],"&gt;="&amp;$B$15,Tableau2[DATE OFFRE],"&lt;="&amp;$B$16,Tableau2[CATEGORIE INDUSTRIE],J$1)</f>
        <v>3</v>
      </c>
      <c r="L7" s="12">
        <f>SUMIFS(Tableau2[MONTANT ESTIMÉ],Tableau2[CATEGORIE INDUSTRIE],L$1,Tableau2[STATUT],$A7,Tableau2[DATE OFFRE],"&gt;="&amp;$B$15,Tableau2[DATE OFFRE],"&lt;="&amp;$B$16)</f>
        <v>0</v>
      </c>
      <c r="M7" s="10">
        <f>COUNTIFS(Tableau2[STATUT], $A7,Tableau2[DATE OFFRE],"&gt;="&amp;$B$15,Tableau2[DATE OFFRE],"&lt;="&amp;$B$16,Tableau2[CATEGORIE INDUSTRIE],L$1)</f>
        <v>0</v>
      </c>
      <c r="N7" s="12">
        <f>SUMIFS(Tableau2[MONTANT ESTIMÉ],Tableau2[CATEGORIE INDUSTRIE],N$1,Tableau2[STATUT],$A7,Tableau2[DATE OFFRE],"&gt;="&amp;$B$15,Tableau2[DATE OFFRE],"&lt;="&amp;$B$16)</f>
        <v>0</v>
      </c>
      <c r="O7" s="10">
        <f>COUNTIFS(Tableau2[STATUT], $A7,Tableau2[DATE OFFRE],"&gt;="&amp;$B$15,Tableau2[DATE OFFRE],"&lt;="&amp;$B$16,Tableau2[CATEGORIE INDUSTRIE],N$1)</f>
        <v>0</v>
      </c>
      <c r="P7" s="12">
        <f>SUMIFS(Tableau2[MONTANT ESTIMÉ],Tableau2[CATEGORIE INDUSTRIE],P$1,Tableau2[STATUT],$A7,Tableau2[DATE OFFRE],"&gt;="&amp;$B$15,Tableau2[DATE OFFRE],"&lt;="&amp;$B$16)</f>
        <v>158</v>
      </c>
      <c r="Q7" s="10">
        <f>COUNTIFS(Tableau2[STATUT], $A7,Tableau2[DATE OFFRE],"&gt;="&amp;$B$15,Tableau2[DATE OFFRE],"&lt;="&amp;$B$16,Tableau2[CATEGORIE INDUSTRIE],P$1)</f>
        <v>1</v>
      </c>
      <c r="R7" s="12">
        <f>SUMIFS(Tableau2[MONTANT ESTIMÉ],Tableau2[CATEGORIE INDUSTRIE],R$1,Tableau2[STATUT],$A7,Tableau2[DATE OFFRE],"&gt;="&amp;$B$15,Tableau2[DATE OFFRE],"&lt;="&amp;$B$16)</f>
        <v>1613</v>
      </c>
      <c r="S7" s="10">
        <f>COUNTIFS(Tableau2[STATUT], $A7,Tableau2[DATE OFFRE],"&gt;="&amp;$B$15,Tableau2[DATE OFFRE],"&lt;="&amp;$B$16,Tableau2[CATEGORIE INDUSTRIE],R$1)</f>
        <v>1</v>
      </c>
      <c r="T7" s="12">
        <f>SUMIFS(Tableau2[MONTANT ESTIMÉ],Tableau2[CATEGORIE INDUSTRIE],T$1,Tableau2[STATUT],$A7,Tableau2[DATE OFFRE],"&gt;="&amp;$B$15,Tableau2[DATE OFFRE],"&lt;="&amp;$B$16)</f>
        <v>0</v>
      </c>
      <c r="U7" s="10">
        <f>COUNTIFS(Tableau2[STATUT], $A7,Tableau2[DATE OFFRE],"&gt;="&amp;$B$15,Tableau2[DATE OFFRE],"&lt;="&amp;$B$16,Tableau2[CATEGORIE INDUSTRIE],T$1)</f>
        <v>0</v>
      </c>
      <c r="V7" s="12">
        <f>SUMIFS(Tableau2[MONTANT ESTIMÉ],Tableau2[CATEGORIE INDUSTRIE],V$1,Tableau2[STATUT],$A7,Tableau2[DATE OFFRE],"&gt;="&amp;$B$15,Tableau2[DATE OFFRE],"&lt;="&amp;$B$16)</f>
        <v>0</v>
      </c>
      <c r="W7" s="10">
        <f>COUNTIFS(Tableau2[STATUT], $A7,Tableau2[DATE OFFRE],"&gt;="&amp;$B$15,Tableau2[DATE OFFRE],"&lt;="&amp;$B$16,Tableau2[CATEGORIE INDUSTRIE],V$1)</f>
        <v>0</v>
      </c>
      <c r="X7" s="12">
        <f>SUMIFS(Tableau2[MONTANT ESTIMÉ],Tableau2[CATEGORIE INDUSTRIE],X$1,Tableau2[STATUT],$A7,Tableau2[DATE OFFRE],"&gt;="&amp;$B$15,Tableau2[DATE OFFRE],"&lt;="&amp;$B$16)</f>
        <v>0</v>
      </c>
      <c r="Y7" s="10">
        <f>COUNTIFS(Tableau2[STATUT], $A7,Tableau2[DATE OFFRE],"&gt;="&amp;$B$15,Tableau2[DATE OFFRE],"&lt;="&amp;$B$16,Tableau2[CATEGORIE INDUSTRIE],X$1)</f>
        <v>0</v>
      </c>
      <c r="Z7" s="12">
        <f>SUMIFS(Tableau2[MONTANT ESTIMÉ],Tableau2[CATEGORIE INDUSTRIE],Z$1,Tableau2[STATUT],$A7,Tableau2[DATE OFFRE],"&gt;="&amp;$B$15,Tableau2[DATE OFFRE],"&lt;="&amp;$B$16)</f>
        <v>5107.3999999999996</v>
      </c>
      <c r="AA7" s="10">
        <f>COUNTIFS(Tableau2[STATUT], $A7,Tableau2[DATE OFFRE],"&gt;="&amp;$B$15,Tableau2[DATE OFFRE],"&lt;="&amp;$B$16,Tableau2[CATEGORIE INDUSTRIE],Z$1)</f>
        <v>1</v>
      </c>
      <c r="AB7" s="12">
        <f>SUMIFS(Tableau2[MONTANT ESTIMÉ],Tableau2[CATEGORIE INDUSTRIE],AB$1,Tableau2[STATUT],$A7,Tableau2[DATE OFFRE],"&gt;="&amp;$B$15,Tableau2[DATE OFFRE],"&lt;="&amp;$B$16)</f>
        <v>0</v>
      </c>
      <c r="AC7" s="10">
        <f>COUNTIFS(Tableau2[STATUT], $A7,Tableau2[DATE OFFRE],"&gt;="&amp;$B$15,Tableau2[DATE OFFRE],"&lt;="&amp;$B$16,Tableau2[CATEGORIE INDUSTRIE],AB$1)</f>
        <v>0</v>
      </c>
      <c r="AD7" s="12">
        <f>SUMIFS(Tableau2[MONTANT ESTIMÉ],Tableau2[CATEGORIE INDUSTRIE],AD$1,Tableau2[STATUT],$A7,Tableau2[DATE OFFRE],"&gt;="&amp;$B$15,Tableau2[DATE OFFRE],"&lt;="&amp;$B$16)</f>
        <v>0</v>
      </c>
      <c r="AE7" s="10">
        <f>COUNTIFS(Tableau2[STATUT], $A7,Tableau2[DATE OFFRE],"&gt;="&amp;$B$15,Tableau2[DATE OFFRE],"&lt;="&amp;$B$16,Tableau2[CATEGORIE INDUSTRIE],AD$1)</f>
        <v>0</v>
      </c>
      <c r="AF7" s="12">
        <f>SUMIFS(Tableau2[MONTANT ESTIMÉ],Tableau2[CATEGORIE INDUSTRIE],AF$1,Tableau2[STATUT],$A7,Tableau2[DATE OFFRE],"&gt;="&amp;$B$15,Tableau2[DATE OFFRE],"&lt;="&amp;$B$16)</f>
        <v>0</v>
      </c>
      <c r="AG7" s="10">
        <f>COUNTIFS(Tableau2[STATUT], $A7,Tableau2[DATE OFFRE],"&gt;="&amp;$B$15,Tableau2[DATE OFFRE],"&lt;="&amp;$B$16,Tableau2[CATEGORIE INDUSTRIE],AF$1)</f>
        <v>0</v>
      </c>
      <c r="AH7" s="12">
        <f>SUMIFS(Tableau2[MONTANT ESTIMÉ],Tableau2[CATEGORIE INDUSTRIE],AH$1,Tableau2[STATUT],$A7,Tableau2[DATE OFFRE],"&gt;="&amp;$B$15,Tableau2[DATE OFFRE],"&lt;="&amp;$B$16)</f>
        <v>10532</v>
      </c>
      <c r="AI7" s="10">
        <f>COUNTIFS(Tableau2[STATUT], $A7,Tableau2[DATE OFFRE],"&gt;="&amp;$B$15,Tableau2[DATE OFFRE],"&lt;="&amp;$B$16,Tableau2[CATEGORIE INDUSTRIE],AH$1)</f>
        <v>1</v>
      </c>
      <c r="AJ7" s="12">
        <f>SUMIFS(Tableau2[MONTANT ESTIMÉ],Tableau2[CATEGORIE INDUSTRIE],AJ$1,Tableau2[STATUT],$A7,Tableau2[DATE OFFRE],"&gt;="&amp;$B$15,Tableau2[DATE OFFRE],"&lt;="&amp;$B$16)</f>
        <v>8645.74</v>
      </c>
      <c r="AK7" s="10">
        <f>COUNTIFS(Tableau2[STATUT], $A7,Tableau2[DATE OFFRE],"&gt;="&amp;$B$15,Tableau2[DATE OFFRE],"&lt;="&amp;$B$16,Tableau2[CATEGORIE INDUSTRIE],AJ$1)</f>
        <v>16</v>
      </c>
      <c r="AL7" s="12">
        <f>SUMIFS(Tableau2[MONTANT ESTIMÉ],Tableau2[CATEGORIE INDUSTRIE],AL$1,Tableau2[STATUT],$A7,Tableau2[DATE OFFRE],"&gt;="&amp;$B$15,Tableau2[DATE OFFRE],"&lt;="&amp;$B$16)</f>
        <v>0</v>
      </c>
      <c r="AM7" s="10">
        <f>COUNTIFS(Tableau2[STATUT], $A7,Tableau2[DATE OFFRE],"&gt;="&amp;$B$15,Tableau2[DATE OFFRE],"&lt;="&amp;$B$16,Tableau2[CATEGORIE INDUSTRIE],AL$1)</f>
        <v>1</v>
      </c>
      <c r="AN7" s="12">
        <f>SUMIFS(Tableau2[MONTANT ESTIMÉ],Tableau2[CATEGORIE INDUSTRIE],AN$1,Tableau2[STATUT],$A7,Tableau2[DATE OFFRE],"&gt;="&amp;$B$15,Tableau2[DATE OFFRE],"&lt;="&amp;$B$16)</f>
        <v>537</v>
      </c>
      <c r="AO7" s="10">
        <f>COUNTIFS(Tableau2[STATUT], $A7,Tableau2[DATE OFFRE],"&gt;="&amp;$B$15,Tableau2[DATE OFFRE],"&lt;="&amp;$B$16,Tableau2[CATEGORIE INDUSTRIE],AN$1)</f>
        <v>3</v>
      </c>
      <c r="AP7" s="12">
        <f>SUMIFS(Tableau2[MONTANT ESTIMÉ],Tableau2[CATEGORIE INDUSTRIE],AP$1,Tableau2[STATUT],$A7,Tableau2[DATE OFFRE],"&gt;="&amp;$B$15,Tableau2[DATE OFFRE],"&lt;="&amp;$B$16)</f>
        <v>12287</v>
      </c>
      <c r="AQ7" s="10">
        <f>COUNTIFS(Tableau2[STATUT], $A7,Tableau2[DATE OFFRE],"&gt;="&amp;$B$15,Tableau2[DATE OFFRE],"&lt;="&amp;$B$16,Tableau2[CATEGORIE INDUSTRIE],AP$1)</f>
        <v>3</v>
      </c>
      <c r="AR7" s="12">
        <f>SUMIFS(Tableau2[MONTANT ESTIMÉ],Tableau2[CATEGORIE INDUSTRIE],AR$1,Tableau2[STATUT],$A7,Tableau2[DATE OFFRE],"&gt;="&amp;$B$15,Tableau2[DATE OFFRE],"&lt;="&amp;$B$16)</f>
        <v>0</v>
      </c>
      <c r="AS7" s="10">
        <f>COUNTIFS(Tableau2[STATUT], $A7,Tableau2[DATE OFFRE],"&gt;="&amp;$B$15,Tableau2[DATE OFFRE],"&lt;="&amp;$B$16,Tableau2[CATEGORIE INDUSTRIE],AR$1)</f>
        <v>0</v>
      </c>
    </row>
    <row r="8" spans="1:45" x14ac:dyDescent="0.35">
      <c r="A8" s="8" t="s">
        <v>13</v>
      </c>
      <c r="B8" s="12">
        <f>SUMIFS(Tableau2[MONTANT ESTIMÉ],Tableau2[STATUT],$A8,Tableau2[DATE OFFRE],"&gt;="&amp;$B$15,Tableau2[DATE OFFRE],"&lt;="&amp;$B$16)</f>
        <v>7965</v>
      </c>
      <c r="C8" s="10">
        <f>COUNTIFS(Tableau2[STATUT], $A8,Tableau2[DATE OFFRE],"&gt;="&amp;$B$15,Tableau2[DATE OFFRE],"&lt;="&amp;$B$16)</f>
        <v>2</v>
      </c>
      <c r="D8" s="12">
        <f>SUMIFS(Tableau2[MONTANT ESTIMÉ],Tableau2[CATEGORIE INDUSTRIE],D$1,Tableau2[STATUT],$A8,Tableau2[DATE OFFRE],"&gt;="&amp;$B$15,Tableau2[DATE OFFRE],"&lt;="&amp;$B$16)</f>
        <v>0</v>
      </c>
      <c r="E8" s="10">
        <f>COUNTIFS(Tableau2[STATUT], $A8,Tableau2[DATE OFFRE],"&gt;="&amp;$B$15,Tableau2[DATE OFFRE],"&lt;="&amp;$B$16,Tableau2[CATEGORIE INDUSTRIE],D$1)</f>
        <v>0</v>
      </c>
      <c r="F8" s="12">
        <f>SUMIFS(Tableau2[MONTANT ESTIMÉ],Tableau2[CATEGORIE INDUSTRIE],F$1,Tableau2[STATUT],$A8,Tableau2[DATE OFFRE],"&gt;="&amp;$B$15,Tableau2[DATE OFFRE],"&lt;="&amp;$B$16)</f>
        <v>0</v>
      </c>
      <c r="G8" s="10">
        <f>COUNTIFS(Tableau2[STATUT], $A8,Tableau2[DATE OFFRE],"&gt;="&amp;$B$15,Tableau2[DATE OFFRE],"&lt;="&amp;$B$16,Tableau2[CATEGORIE INDUSTRIE],F$1)</f>
        <v>0</v>
      </c>
      <c r="H8" s="12">
        <f>SUMIFS(Tableau2[MONTANT ESTIMÉ],Tableau2[CATEGORIE INDUSTRIE],H$1,Tableau2[STATUT],$A8,Tableau2[DATE OFFRE],"&gt;="&amp;$B$15,Tableau2[DATE OFFRE],"&lt;="&amp;$B$16)</f>
        <v>0</v>
      </c>
      <c r="I8" s="10">
        <f>COUNTIFS(Tableau2[STATUT], $A8,Tableau2[DATE OFFRE],"&gt;="&amp;$B$15,Tableau2[DATE OFFRE],"&lt;="&amp;$B$16,Tableau2[CATEGORIE INDUSTRIE],H$1)</f>
        <v>0</v>
      </c>
      <c r="J8" s="12">
        <f>SUMIFS(Tableau2[MONTANT ESTIMÉ],Tableau2[CATEGORIE INDUSTRIE],J$1,Tableau2[STATUT],$A8,Tableau2[DATE OFFRE],"&gt;="&amp;$B$15,Tableau2[DATE OFFRE],"&lt;="&amp;$B$16)</f>
        <v>0</v>
      </c>
      <c r="K8" s="10">
        <f>COUNTIFS(Tableau2[STATUT], $A8,Tableau2[DATE OFFRE],"&gt;="&amp;$B$15,Tableau2[DATE OFFRE],"&lt;="&amp;$B$16,Tableau2[CATEGORIE INDUSTRIE],J$1)</f>
        <v>0</v>
      </c>
      <c r="L8" s="12">
        <f>SUMIFS(Tableau2[MONTANT ESTIMÉ],Tableau2[CATEGORIE INDUSTRIE],L$1,Tableau2[STATUT],$A8,Tableau2[DATE OFFRE],"&gt;="&amp;$B$15,Tableau2[DATE OFFRE],"&lt;="&amp;$B$16)</f>
        <v>0</v>
      </c>
      <c r="M8" s="10">
        <f>COUNTIFS(Tableau2[STATUT], $A8,Tableau2[DATE OFFRE],"&gt;="&amp;$B$15,Tableau2[DATE OFFRE],"&lt;="&amp;$B$16,Tableau2[CATEGORIE INDUSTRIE],L$1)</f>
        <v>0</v>
      </c>
      <c r="N8" s="12">
        <f>SUMIFS(Tableau2[MONTANT ESTIMÉ],Tableau2[CATEGORIE INDUSTRIE],N$1,Tableau2[STATUT],$A8,Tableau2[DATE OFFRE],"&gt;="&amp;$B$15,Tableau2[DATE OFFRE],"&lt;="&amp;$B$16)</f>
        <v>0</v>
      </c>
      <c r="O8" s="10">
        <f>COUNTIFS(Tableau2[STATUT], $A8,Tableau2[DATE OFFRE],"&gt;="&amp;$B$15,Tableau2[DATE OFFRE],"&lt;="&amp;$B$16,Tableau2[CATEGORIE INDUSTRIE],N$1)</f>
        <v>0</v>
      </c>
      <c r="P8" s="12">
        <f>SUMIFS(Tableau2[MONTANT ESTIMÉ],Tableau2[CATEGORIE INDUSTRIE],P$1,Tableau2[STATUT],$A8,Tableau2[DATE OFFRE],"&gt;="&amp;$B$15,Tableau2[DATE OFFRE],"&lt;="&amp;$B$16)</f>
        <v>0</v>
      </c>
      <c r="Q8" s="10">
        <f>COUNTIFS(Tableau2[STATUT], $A8,Tableau2[DATE OFFRE],"&gt;="&amp;$B$15,Tableau2[DATE OFFRE],"&lt;="&amp;$B$16,Tableau2[CATEGORIE INDUSTRIE],P$1)</f>
        <v>0</v>
      </c>
      <c r="R8" s="12">
        <f>SUMIFS(Tableau2[MONTANT ESTIMÉ],Tableau2[CATEGORIE INDUSTRIE],R$1,Tableau2[STATUT],$A8,Tableau2[DATE OFFRE],"&gt;="&amp;$B$15,Tableau2[DATE OFFRE],"&lt;="&amp;$B$16)</f>
        <v>0</v>
      </c>
      <c r="S8" s="10">
        <f>COUNTIFS(Tableau2[STATUT], $A8,Tableau2[DATE OFFRE],"&gt;="&amp;$B$15,Tableau2[DATE OFFRE],"&lt;="&amp;$B$16,Tableau2[CATEGORIE INDUSTRIE],R$1)</f>
        <v>0</v>
      </c>
      <c r="T8" s="12">
        <f>SUMIFS(Tableau2[MONTANT ESTIMÉ],Tableau2[CATEGORIE INDUSTRIE],T$1,Tableau2[STATUT],$A8,Tableau2[DATE OFFRE],"&gt;="&amp;$B$15,Tableau2[DATE OFFRE],"&lt;="&amp;$B$16)</f>
        <v>0</v>
      </c>
      <c r="U8" s="10">
        <f>COUNTIFS(Tableau2[STATUT], $A8,Tableau2[DATE OFFRE],"&gt;="&amp;$B$15,Tableau2[DATE OFFRE],"&lt;="&amp;$B$16,Tableau2[CATEGORIE INDUSTRIE],T$1)</f>
        <v>0</v>
      </c>
      <c r="V8" s="12">
        <f>SUMIFS(Tableau2[MONTANT ESTIMÉ],Tableau2[CATEGORIE INDUSTRIE],V$1,Tableau2[STATUT],$A8,Tableau2[DATE OFFRE],"&gt;="&amp;$B$15,Tableau2[DATE OFFRE],"&lt;="&amp;$B$16)</f>
        <v>0</v>
      </c>
      <c r="W8" s="10">
        <f>COUNTIFS(Tableau2[STATUT], $A8,Tableau2[DATE OFFRE],"&gt;="&amp;$B$15,Tableau2[DATE OFFRE],"&lt;="&amp;$B$16,Tableau2[CATEGORIE INDUSTRIE],V$1)</f>
        <v>0</v>
      </c>
      <c r="X8" s="12">
        <f>SUMIFS(Tableau2[MONTANT ESTIMÉ],Tableau2[CATEGORIE INDUSTRIE],X$1,Tableau2[STATUT],$A8,Tableau2[DATE OFFRE],"&gt;="&amp;$B$15,Tableau2[DATE OFFRE],"&lt;="&amp;$B$16)</f>
        <v>0</v>
      </c>
      <c r="Y8" s="10">
        <f>COUNTIFS(Tableau2[STATUT], $A8,Tableau2[DATE OFFRE],"&gt;="&amp;$B$15,Tableau2[DATE OFFRE],"&lt;="&amp;$B$16,Tableau2[CATEGORIE INDUSTRIE],X$1)</f>
        <v>0</v>
      </c>
      <c r="Z8" s="12">
        <f>SUMIFS(Tableau2[MONTANT ESTIMÉ],Tableau2[CATEGORIE INDUSTRIE],Z$1,Tableau2[STATUT],$A8,Tableau2[DATE OFFRE],"&gt;="&amp;$B$15,Tableau2[DATE OFFRE],"&lt;="&amp;$B$16)</f>
        <v>0</v>
      </c>
      <c r="AA8" s="10">
        <f>COUNTIFS(Tableau2[STATUT], $A8,Tableau2[DATE OFFRE],"&gt;="&amp;$B$15,Tableau2[DATE OFFRE],"&lt;="&amp;$B$16,Tableau2[CATEGORIE INDUSTRIE],Z$1)</f>
        <v>0</v>
      </c>
      <c r="AB8" s="12">
        <f>SUMIFS(Tableau2[MONTANT ESTIMÉ],Tableau2[CATEGORIE INDUSTRIE],AB$1,Tableau2[STATUT],$A8,Tableau2[DATE OFFRE],"&gt;="&amp;$B$15,Tableau2[DATE OFFRE],"&lt;="&amp;$B$16)</f>
        <v>0</v>
      </c>
      <c r="AC8" s="10">
        <f>COUNTIFS(Tableau2[STATUT], $A8,Tableau2[DATE OFFRE],"&gt;="&amp;$B$15,Tableau2[DATE OFFRE],"&lt;="&amp;$B$16,Tableau2[CATEGORIE INDUSTRIE],AB$1)</f>
        <v>0</v>
      </c>
      <c r="AD8" s="12">
        <f>SUMIFS(Tableau2[MONTANT ESTIMÉ],Tableau2[CATEGORIE INDUSTRIE],AD$1,Tableau2[STATUT],$A8,Tableau2[DATE OFFRE],"&gt;="&amp;$B$15,Tableau2[DATE OFFRE],"&lt;="&amp;$B$16)</f>
        <v>0</v>
      </c>
      <c r="AE8" s="10">
        <f>COUNTIFS(Tableau2[STATUT], $A8,Tableau2[DATE OFFRE],"&gt;="&amp;$B$15,Tableau2[DATE OFFRE],"&lt;="&amp;$B$16,Tableau2[CATEGORIE INDUSTRIE],AD$1)</f>
        <v>0</v>
      </c>
      <c r="AF8" s="12">
        <f>SUMIFS(Tableau2[MONTANT ESTIMÉ],Tableau2[CATEGORIE INDUSTRIE],AF$1,Tableau2[STATUT],$A8,Tableau2[DATE OFFRE],"&gt;="&amp;$B$15,Tableau2[DATE OFFRE],"&lt;="&amp;$B$16)</f>
        <v>0</v>
      </c>
      <c r="AG8" s="10">
        <f>COUNTIFS(Tableau2[STATUT], $A8,Tableau2[DATE OFFRE],"&gt;="&amp;$B$15,Tableau2[DATE OFFRE],"&lt;="&amp;$B$16,Tableau2[CATEGORIE INDUSTRIE],AF$1)</f>
        <v>0</v>
      </c>
      <c r="AH8" s="12">
        <f>SUMIFS(Tableau2[MONTANT ESTIMÉ],Tableau2[CATEGORIE INDUSTRIE],AH$1,Tableau2[STATUT],$A8,Tableau2[DATE OFFRE],"&gt;="&amp;$B$15,Tableau2[DATE OFFRE],"&lt;="&amp;$B$16)</f>
        <v>0</v>
      </c>
      <c r="AI8" s="10">
        <f>COUNTIFS(Tableau2[STATUT], $A8,Tableau2[DATE OFFRE],"&gt;="&amp;$B$15,Tableau2[DATE OFFRE],"&lt;="&amp;$B$16,Tableau2[CATEGORIE INDUSTRIE],AH$1)</f>
        <v>0</v>
      </c>
      <c r="AJ8" s="12">
        <f>SUMIFS(Tableau2[MONTANT ESTIMÉ],Tableau2[CATEGORIE INDUSTRIE],AJ$1,Tableau2[STATUT],$A8,Tableau2[DATE OFFRE],"&gt;="&amp;$B$15,Tableau2[DATE OFFRE],"&lt;="&amp;$B$16)</f>
        <v>0</v>
      </c>
      <c r="AK8" s="10">
        <f>COUNTIFS(Tableau2[STATUT], $A8,Tableau2[DATE OFFRE],"&gt;="&amp;$B$15,Tableau2[DATE OFFRE],"&lt;="&amp;$B$16,Tableau2[CATEGORIE INDUSTRIE],AJ$1)</f>
        <v>0</v>
      </c>
      <c r="AL8" s="12">
        <f>SUMIFS(Tableau2[MONTANT ESTIMÉ],Tableau2[CATEGORIE INDUSTRIE],AL$1,Tableau2[STATUT],$A8,Tableau2[DATE OFFRE],"&gt;="&amp;$B$15,Tableau2[DATE OFFRE],"&lt;="&amp;$B$16)</f>
        <v>0</v>
      </c>
      <c r="AM8" s="10">
        <f>COUNTIFS(Tableau2[STATUT], $A8,Tableau2[DATE OFFRE],"&gt;="&amp;$B$15,Tableau2[DATE OFFRE],"&lt;="&amp;$B$16,Tableau2[CATEGORIE INDUSTRIE],AL$1)</f>
        <v>0</v>
      </c>
      <c r="AN8" s="12">
        <f>SUMIFS(Tableau2[MONTANT ESTIMÉ],Tableau2[CATEGORIE INDUSTRIE],AN$1,Tableau2[STATUT],$A8,Tableau2[DATE OFFRE],"&gt;="&amp;$B$15,Tableau2[DATE OFFRE],"&lt;="&amp;$B$16)</f>
        <v>0</v>
      </c>
      <c r="AO8" s="10">
        <f>COUNTIFS(Tableau2[STATUT], $A8,Tableau2[DATE OFFRE],"&gt;="&amp;$B$15,Tableau2[DATE OFFRE],"&lt;="&amp;$B$16,Tableau2[CATEGORIE INDUSTRIE],AN$1)</f>
        <v>0</v>
      </c>
      <c r="AP8" s="12">
        <f>SUMIFS(Tableau2[MONTANT ESTIMÉ],Tableau2[CATEGORIE INDUSTRIE],AP$1,Tableau2[STATUT],$A8,Tableau2[DATE OFFRE],"&gt;="&amp;$B$15,Tableau2[DATE OFFRE],"&lt;="&amp;$B$16)</f>
        <v>7465</v>
      </c>
      <c r="AQ8" s="10">
        <f>COUNTIFS(Tableau2[STATUT], $A8,Tableau2[DATE OFFRE],"&gt;="&amp;$B$15,Tableau2[DATE OFFRE],"&lt;="&amp;$B$16,Tableau2[CATEGORIE INDUSTRIE],AP$1)</f>
        <v>1</v>
      </c>
      <c r="AR8" s="12">
        <f>SUMIFS(Tableau2[MONTANT ESTIMÉ],Tableau2[CATEGORIE INDUSTRIE],AR$1,Tableau2[STATUT],$A8,Tableau2[DATE OFFRE],"&gt;="&amp;$B$15,Tableau2[DATE OFFRE],"&lt;="&amp;$B$16)</f>
        <v>500</v>
      </c>
      <c r="AS8" s="10">
        <f>COUNTIFS(Tableau2[STATUT], $A8,Tableau2[DATE OFFRE],"&gt;="&amp;$B$15,Tableau2[DATE OFFRE],"&lt;="&amp;$B$16,Tableau2[CATEGORIE INDUSTRIE],AR$1)</f>
        <v>1</v>
      </c>
    </row>
    <row r="9" spans="1:45" x14ac:dyDescent="0.35">
      <c r="A9" s="8" t="s">
        <v>12</v>
      </c>
      <c r="B9" s="12">
        <f>SUMIFS(Tableau2[MONTANT ESTIMÉ],Tableau2[STATUT],$A9,Tableau2[DATE OFFRE],"&gt;="&amp;$B$15,Tableau2[DATE OFFRE],"&lt;="&amp;$B$16)</f>
        <v>4413</v>
      </c>
      <c r="C9" s="10">
        <f>COUNTIFS(Tableau2[STATUT], $A9,Tableau2[DATE OFFRE],"&gt;="&amp;$B$15,Tableau2[DATE OFFRE],"&lt;="&amp;$B$16)</f>
        <v>4</v>
      </c>
      <c r="D9" s="12">
        <f>SUMIFS(Tableau2[MONTANT ESTIMÉ],Tableau2[CATEGORIE INDUSTRIE],D$1,Tableau2[STATUT],$A9,Tableau2[DATE OFFRE],"&gt;="&amp;$B$15,Tableau2[DATE OFFRE],"&lt;="&amp;$B$16)</f>
        <v>0</v>
      </c>
      <c r="E9" s="10">
        <f>COUNTIFS(Tableau2[STATUT], $A9,Tableau2[DATE OFFRE],"&gt;="&amp;$B$15,Tableau2[DATE OFFRE],"&lt;="&amp;$B$16,Tableau2[CATEGORIE INDUSTRIE],D$1)</f>
        <v>0</v>
      </c>
      <c r="F9" s="12">
        <f>SUMIFS(Tableau2[MONTANT ESTIMÉ],Tableau2[CATEGORIE INDUSTRIE],F$1,Tableau2[STATUT],$A9,Tableau2[DATE OFFRE],"&gt;="&amp;$B$15,Tableau2[DATE OFFRE],"&lt;="&amp;$B$16)</f>
        <v>0</v>
      </c>
      <c r="G9" s="10">
        <f>COUNTIFS(Tableau2[STATUT], $A9,Tableau2[DATE OFFRE],"&gt;="&amp;$B$15,Tableau2[DATE OFFRE],"&lt;="&amp;$B$16,Tableau2[CATEGORIE INDUSTRIE],F$1)</f>
        <v>0</v>
      </c>
      <c r="H9" s="12">
        <f>SUMIFS(Tableau2[MONTANT ESTIMÉ],Tableau2[CATEGORIE INDUSTRIE],H$1,Tableau2[STATUT],$A9,Tableau2[DATE OFFRE],"&gt;="&amp;$B$15,Tableau2[DATE OFFRE],"&lt;="&amp;$B$16)</f>
        <v>0</v>
      </c>
      <c r="I9" s="10">
        <f>COUNTIFS(Tableau2[STATUT], $A9,Tableau2[DATE OFFRE],"&gt;="&amp;$B$15,Tableau2[DATE OFFRE],"&lt;="&amp;$B$16,Tableau2[CATEGORIE INDUSTRIE],H$1)</f>
        <v>0</v>
      </c>
      <c r="J9" s="12">
        <f>SUMIFS(Tableau2[MONTANT ESTIMÉ],Tableau2[CATEGORIE INDUSTRIE],J$1,Tableau2[STATUT],$A9,Tableau2[DATE OFFRE],"&gt;="&amp;$B$15,Tableau2[DATE OFFRE],"&lt;="&amp;$B$16)</f>
        <v>0</v>
      </c>
      <c r="K9" s="10">
        <f>COUNTIFS(Tableau2[STATUT], $A9,Tableau2[DATE OFFRE],"&gt;="&amp;$B$15,Tableau2[DATE OFFRE],"&lt;="&amp;$B$16,Tableau2[CATEGORIE INDUSTRIE],J$1)</f>
        <v>1</v>
      </c>
      <c r="L9" s="12">
        <f>SUMIFS(Tableau2[MONTANT ESTIMÉ],Tableau2[CATEGORIE INDUSTRIE],L$1,Tableau2[STATUT],$A9,Tableau2[DATE OFFRE],"&gt;="&amp;$B$15,Tableau2[DATE OFFRE],"&lt;="&amp;$B$16)</f>
        <v>0</v>
      </c>
      <c r="M9" s="10">
        <f>COUNTIFS(Tableau2[STATUT], $A9,Tableau2[DATE OFFRE],"&gt;="&amp;$B$15,Tableau2[DATE OFFRE],"&lt;="&amp;$B$16,Tableau2[CATEGORIE INDUSTRIE],L$1)</f>
        <v>0</v>
      </c>
      <c r="N9" s="12">
        <f>SUMIFS(Tableau2[MONTANT ESTIMÉ],Tableau2[CATEGORIE INDUSTRIE],N$1,Tableau2[STATUT],$A9,Tableau2[DATE OFFRE],"&gt;="&amp;$B$15,Tableau2[DATE OFFRE],"&lt;="&amp;$B$16)</f>
        <v>0</v>
      </c>
      <c r="O9" s="10">
        <f>COUNTIFS(Tableau2[STATUT], $A9,Tableau2[DATE OFFRE],"&gt;="&amp;$B$15,Tableau2[DATE OFFRE],"&lt;="&amp;$B$16,Tableau2[CATEGORIE INDUSTRIE],N$1)</f>
        <v>0</v>
      </c>
      <c r="P9" s="12">
        <f>SUMIFS(Tableau2[MONTANT ESTIMÉ],Tableau2[CATEGORIE INDUSTRIE],P$1,Tableau2[STATUT],$A9,Tableau2[DATE OFFRE],"&gt;="&amp;$B$15,Tableau2[DATE OFFRE],"&lt;="&amp;$B$16)</f>
        <v>0</v>
      </c>
      <c r="Q9" s="10">
        <f>COUNTIFS(Tableau2[STATUT], $A9,Tableau2[DATE OFFRE],"&gt;="&amp;$B$15,Tableau2[DATE OFFRE],"&lt;="&amp;$B$16,Tableau2[CATEGORIE INDUSTRIE],P$1)</f>
        <v>0</v>
      </c>
      <c r="R9" s="12">
        <f>SUMIFS(Tableau2[MONTANT ESTIMÉ],Tableau2[CATEGORIE INDUSTRIE],R$1,Tableau2[STATUT],$A9,Tableau2[DATE OFFRE],"&gt;="&amp;$B$15,Tableau2[DATE OFFRE],"&lt;="&amp;$B$16)</f>
        <v>0</v>
      </c>
      <c r="S9" s="10">
        <f>COUNTIFS(Tableau2[STATUT], $A9,Tableau2[DATE OFFRE],"&gt;="&amp;$B$15,Tableau2[DATE OFFRE],"&lt;="&amp;$B$16,Tableau2[CATEGORIE INDUSTRIE],R$1)</f>
        <v>0</v>
      </c>
      <c r="T9" s="12">
        <f>SUMIFS(Tableau2[MONTANT ESTIMÉ],Tableau2[CATEGORIE INDUSTRIE],T$1,Tableau2[STATUT],$A9,Tableau2[DATE OFFRE],"&gt;="&amp;$B$15,Tableau2[DATE OFFRE],"&lt;="&amp;$B$16)</f>
        <v>0</v>
      </c>
      <c r="U9" s="10">
        <f>COUNTIFS(Tableau2[STATUT], $A9,Tableau2[DATE OFFRE],"&gt;="&amp;$B$15,Tableau2[DATE OFFRE],"&lt;="&amp;$B$16,Tableau2[CATEGORIE INDUSTRIE],T$1)</f>
        <v>0</v>
      </c>
      <c r="V9" s="12">
        <f>SUMIFS(Tableau2[MONTANT ESTIMÉ],Tableau2[CATEGORIE INDUSTRIE],V$1,Tableau2[STATUT],$A9,Tableau2[DATE OFFRE],"&gt;="&amp;$B$15,Tableau2[DATE OFFRE],"&lt;="&amp;$B$16)</f>
        <v>0</v>
      </c>
      <c r="W9" s="10">
        <f>COUNTIFS(Tableau2[STATUT], $A9,Tableau2[DATE OFFRE],"&gt;="&amp;$B$15,Tableau2[DATE OFFRE],"&lt;="&amp;$B$16,Tableau2[CATEGORIE INDUSTRIE],V$1)</f>
        <v>0</v>
      </c>
      <c r="X9" s="12">
        <f>SUMIFS(Tableau2[MONTANT ESTIMÉ],Tableau2[CATEGORIE INDUSTRIE],X$1,Tableau2[STATUT],$A9,Tableau2[DATE OFFRE],"&gt;="&amp;$B$15,Tableau2[DATE OFFRE],"&lt;="&amp;$B$16)</f>
        <v>0</v>
      </c>
      <c r="Y9" s="10">
        <f>COUNTIFS(Tableau2[STATUT], $A9,Tableau2[DATE OFFRE],"&gt;="&amp;$B$15,Tableau2[DATE OFFRE],"&lt;="&amp;$B$16,Tableau2[CATEGORIE INDUSTRIE],X$1)</f>
        <v>0</v>
      </c>
      <c r="Z9" s="12">
        <f>SUMIFS(Tableau2[MONTANT ESTIMÉ],Tableau2[CATEGORIE INDUSTRIE],Z$1,Tableau2[STATUT],$A9,Tableau2[DATE OFFRE],"&gt;="&amp;$B$15,Tableau2[DATE OFFRE],"&lt;="&amp;$B$16)</f>
        <v>0</v>
      </c>
      <c r="AA9" s="10">
        <f>COUNTIFS(Tableau2[STATUT], $A9,Tableau2[DATE OFFRE],"&gt;="&amp;$B$15,Tableau2[DATE OFFRE],"&lt;="&amp;$B$16,Tableau2[CATEGORIE INDUSTRIE],Z$1)</f>
        <v>0</v>
      </c>
      <c r="AB9" s="12">
        <f>SUMIFS(Tableau2[MONTANT ESTIMÉ],Tableau2[CATEGORIE INDUSTRIE],AB$1,Tableau2[STATUT],$A9,Tableau2[DATE OFFRE],"&gt;="&amp;$B$15,Tableau2[DATE OFFRE],"&lt;="&amp;$B$16)</f>
        <v>0</v>
      </c>
      <c r="AC9" s="10">
        <f>COUNTIFS(Tableau2[STATUT], $A9,Tableau2[DATE OFFRE],"&gt;="&amp;$B$15,Tableau2[DATE OFFRE],"&lt;="&amp;$B$16,Tableau2[CATEGORIE INDUSTRIE],AB$1)</f>
        <v>0</v>
      </c>
      <c r="AD9" s="12">
        <f>SUMIFS(Tableau2[MONTANT ESTIMÉ],Tableau2[CATEGORIE INDUSTRIE],AD$1,Tableau2[STATUT],$A9,Tableau2[DATE OFFRE],"&gt;="&amp;$B$15,Tableau2[DATE OFFRE],"&lt;="&amp;$B$16)</f>
        <v>443</v>
      </c>
      <c r="AE9" s="10">
        <f>COUNTIFS(Tableau2[STATUT], $A9,Tableau2[DATE OFFRE],"&gt;="&amp;$B$15,Tableau2[DATE OFFRE],"&lt;="&amp;$B$16,Tableau2[CATEGORIE INDUSTRIE],AD$1)</f>
        <v>1</v>
      </c>
      <c r="AF9" s="12">
        <f>SUMIFS(Tableau2[MONTANT ESTIMÉ],Tableau2[CATEGORIE INDUSTRIE],AF$1,Tableau2[STATUT],$A9,Tableau2[DATE OFFRE],"&gt;="&amp;$B$15,Tableau2[DATE OFFRE],"&lt;="&amp;$B$16)</f>
        <v>0</v>
      </c>
      <c r="AG9" s="10">
        <f>COUNTIFS(Tableau2[STATUT], $A9,Tableau2[DATE OFFRE],"&gt;="&amp;$B$15,Tableau2[DATE OFFRE],"&lt;="&amp;$B$16,Tableau2[CATEGORIE INDUSTRIE],AF$1)</f>
        <v>0</v>
      </c>
      <c r="AH9" s="12">
        <f>SUMIFS(Tableau2[MONTANT ESTIMÉ],Tableau2[CATEGORIE INDUSTRIE],AH$1,Tableau2[STATUT],$A9,Tableau2[DATE OFFRE],"&gt;="&amp;$B$15,Tableau2[DATE OFFRE],"&lt;="&amp;$B$16)</f>
        <v>0</v>
      </c>
      <c r="AI9" s="10">
        <f>COUNTIFS(Tableau2[STATUT], $A9,Tableau2[DATE OFFRE],"&gt;="&amp;$B$15,Tableau2[DATE OFFRE],"&lt;="&amp;$B$16,Tableau2[CATEGORIE INDUSTRIE],AH$1)</f>
        <v>0</v>
      </c>
      <c r="AJ9" s="12">
        <f>SUMIFS(Tableau2[MONTANT ESTIMÉ],Tableau2[CATEGORIE INDUSTRIE],AJ$1,Tableau2[STATUT],$A9,Tableau2[DATE OFFRE],"&gt;="&amp;$B$15,Tableau2[DATE OFFRE],"&lt;="&amp;$B$16)</f>
        <v>0</v>
      </c>
      <c r="AK9" s="10">
        <f>COUNTIFS(Tableau2[STATUT], $A9,Tableau2[DATE OFFRE],"&gt;="&amp;$B$15,Tableau2[DATE OFFRE],"&lt;="&amp;$B$16,Tableau2[CATEGORIE INDUSTRIE],AJ$1)</f>
        <v>0</v>
      </c>
      <c r="AL9" s="12">
        <f>SUMIFS(Tableau2[MONTANT ESTIMÉ],Tableau2[CATEGORIE INDUSTRIE],AL$1,Tableau2[STATUT],$A9,Tableau2[DATE OFFRE],"&gt;="&amp;$B$15,Tableau2[DATE OFFRE],"&lt;="&amp;$B$16)</f>
        <v>0</v>
      </c>
      <c r="AM9" s="10">
        <f>COUNTIFS(Tableau2[STATUT], $A9,Tableau2[DATE OFFRE],"&gt;="&amp;$B$15,Tableau2[DATE OFFRE],"&lt;="&amp;$B$16,Tableau2[CATEGORIE INDUSTRIE],AL$1)</f>
        <v>0</v>
      </c>
      <c r="AN9" s="12">
        <f>SUMIFS(Tableau2[MONTANT ESTIMÉ],Tableau2[CATEGORIE INDUSTRIE],AN$1,Tableau2[STATUT],$A9,Tableau2[DATE OFFRE],"&gt;="&amp;$B$15,Tableau2[DATE OFFRE],"&lt;="&amp;$B$16)</f>
        <v>0</v>
      </c>
      <c r="AO9" s="10">
        <f>COUNTIFS(Tableau2[STATUT], $A9,Tableau2[DATE OFFRE],"&gt;="&amp;$B$15,Tableau2[DATE OFFRE],"&lt;="&amp;$B$16,Tableau2[CATEGORIE INDUSTRIE],AN$1)</f>
        <v>0</v>
      </c>
      <c r="AP9" s="12">
        <f>SUMIFS(Tableau2[MONTANT ESTIMÉ],Tableau2[CATEGORIE INDUSTRIE],AP$1,Tableau2[STATUT],$A9,Tableau2[DATE OFFRE],"&gt;="&amp;$B$15,Tableau2[DATE OFFRE],"&lt;="&amp;$B$16)</f>
        <v>3970</v>
      </c>
      <c r="AQ9" s="10">
        <f>COUNTIFS(Tableau2[STATUT], $A9,Tableau2[DATE OFFRE],"&gt;="&amp;$B$15,Tableau2[DATE OFFRE],"&lt;="&amp;$B$16,Tableau2[CATEGORIE INDUSTRIE],AP$1)</f>
        <v>2</v>
      </c>
      <c r="AR9" s="12">
        <f>SUMIFS(Tableau2[MONTANT ESTIMÉ],Tableau2[CATEGORIE INDUSTRIE],AR$1,Tableau2[STATUT],$A9,Tableau2[DATE OFFRE],"&gt;="&amp;$B$15,Tableau2[DATE OFFRE],"&lt;="&amp;$B$16)</f>
        <v>0</v>
      </c>
      <c r="AS9" s="10">
        <f>COUNTIFS(Tableau2[STATUT], $A9,Tableau2[DATE OFFRE],"&gt;="&amp;$B$15,Tableau2[DATE OFFRE],"&lt;="&amp;$B$16,Tableau2[CATEGORIE INDUSTRIE],AR$1)</f>
        <v>0</v>
      </c>
    </row>
    <row r="10" spans="1:45" ht="15" thickBot="1" x14ac:dyDescent="0.4">
      <c r="A10" s="13" t="s">
        <v>197</v>
      </c>
      <c r="B10" s="20">
        <f>SUM(B3:B9)</f>
        <v>190731.35</v>
      </c>
      <c r="C10" s="14">
        <f t="shared" ref="C10:I10" si="0">SUM(C3:C9)</f>
        <v>75</v>
      </c>
      <c r="D10" s="20">
        <f>SUM(D3:D9)</f>
        <v>0</v>
      </c>
      <c r="E10" s="14">
        <f t="shared" si="0"/>
        <v>0</v>
      </c>
      <c r="F10" s="20">
        <f>SUM(F3:F9)</f>
        <v>0</v>
      </c>
      <c r="G10" s="14">
        <f t="shared" si="0"/>
        <v>0</v>
      </c>
      <c r="H10" s="20">
        <f>SUM(H3:H9)</f>
        <v>1510</v>
      </c>
      <c r="I10" s="14">
        <f t="shared" si="0"/>
        <v>1</v>
      </c>
      <c r="J10" s="20">
        <f>SUM(J3:J9)</f>
        <v>24298.080000000002</v>
      </c>
      <c r="K10" s="14">
        <f t="shared" ref="K10" si="1">SUM(K3:K9)</f>
        <v>9</v>
      </c>
      <c r="L10" s="20">
        <f>SUM(L3:L9)</f>
        <v>0</v>
      </c>
      <c r="M10" s="14">
        <f t="shared" ref="M10" si="2">SUM(M3:M9)</f>
        <v>0</v>
      </c>
      <c r="N10" s="20">
        <f>SUM(N3:N9)</f>
        <v>0</v>
      </c>
      <c r="O10" s="14">
        <f t="shared" ref="O10" si="3">SUM(O3:O9)</f>
        <v>0</v>
      </c>
      <c r="P10" s="20">
        <f>SUM(P3:P9)</f>
        <v>158</v>
      </c>
      <c r="Q10" s="14">
        <f t="shared" ref="Q10" si="4">SUM(Q3:Q9)</f>
        <v>1</v>
      </c>
      <c r="R10" s="20">
        <f>SUM(R3:R9)</f>
        <v>1613</v>
      </c>
      <c r="S10" s="14">
        <f t="shared" ref="S10" si="5">SUM(S3:S9)</f>
        <v>1</v>
      </c>
      <c r="T10" s="20">
        <f>SUM(T3:T9)</f>
        <v>0</v>
      </c>
      <c r="U10" s="14">
        <f t="shared" ref="U10" si="6">SUM(U3:U9)</f>
        <v>0</v>
      </c>
      <c r="V10" s="20">
        <f>SUM(V3:V9)</f>
        <v>0</v>
      </c>
      <c r="W10" s="14">
        <f t="shared" ref="W10" si="7">SUM(W3:W9)</f>
        <v>0</v>
      </c>
      <c r="X10" s="20">
        <f>SUM(X3:X9)</f>
        <v>0</v>
      </c>
      <c r="Y10" s="14">
        <f t="shared" ref="Y10" si="8">SUM(Y3:Y9)</f>
        <v>0</v>
      </c>
      <c r="Z10" s="20">
        <f>SUM(Z3:Z9)</f>
        <v>20559.080000000002</v>
      </c>
      <c r="AA10" s="14">
        <f t="shared" ref="AA10" si="9">SUM(AA3:AA9)</f>
        <v>5</v>
      </c>
      <c r="AB10" s="20">
        <f>SUM(AB3:AB9)</f>
        <v>0</v>
      </c>
      <c r="AC10" s="14">
        <f t="shared" ref="AC10" si="10">SUM(AC3:AC9)</f>
        <v>0</v>
      </c>
      <c r="AD10" s="20">
        <f>SUM(AD3:AD9)</f>
        <v>6899</v>
      </c>
      <c r="AE10" s="14">
        <f t="shared" ref="AE10" si="11">SUM(AE3:AE9)</f>
        <v>3</v>
      </c>
      <c r="AF10" s="20">
        <f>SUM(AF3:AF9)</f>
        <v>0</v>
      </c>
      <c r="AG10" s="14">
        <f t="shared" ref="AG10" si="12">SUM(AG3:AG9)</f>
        <v>0</v>
      </c>
      <c r="AH10" s="20">
        <f>SUM(AH3:AH9)</f>
        <v>10532</v>
      </c>
      <c r="AI10" s="14">
        <f t="shared" ref="AI10" si="13">SUM(AI3:AI9)</f>
        <v>1</v>
      </c>
      <c r="AJ10" s="20">
        <f>SUM(AJ3:AJ9)</f>
        <v>24917.55</v>
      </c>
      <c r="AK10" s="14">
        <f t="shared" ref="AK10" si="14">SUM(AK3:AK9)</f>
        <v>26</v>
      </c>
      <c r="AL10" s="20">
        <f>SUM(AL3:AL9)</f>
        <v>0</v>
      </c>
      <c r="AM10" s="14">
        <f t="shared" ref="AM10" si="15">SUM(AM3:AM9)</f>
        <v>1</v>
      </c>
      <c r="AN10" s="20">
        <f>SUM(AN3:AN9)</f>
        <v>71467.259999999995</v>
      </c>
      <c r="AO10" s="14">
        <f t="shared" ref="AO10" si="16">SUM(AO3:AO9)</f>
        <v>16</v>
      </c>
      <c r="AP10" s="20">
        <f>SUM(AP3:AP9)</f>
        <v>25202</v>
      </c>
      <c r="AQ10" s="14">
        <f t="shared" ref="AQ10" si="17">SUM(AQ3:AQ9)</f>
        <v>7</v>
      </c>
      <c r="AR10" s="20">
        <f>SUM(AR3:AR9)</f>
        <v>3575.38</v>
      </c>
      <c r="AS10" s="14">
        <f t="shared" ref="AS10" si="18">SUM(AS3:AS9)</f>
        <v>4</v>
      </c>
    </row>
    <row r="11" spans="1:45" ht="15" thickBot="1" x14ac:dyDescent="0.4"/>
    <row r="12" spans="1:45" x14ac:dyDescent="0.35">
      <c r="A12" s="108" t="s">
        <v>195</v>
      </c>
      <c r="B12" s="109">
        <f>B7/B6</f>
        <v>0.31035433049461625</v>
      </c>
    </row>
    <row r="13" spans="1:45" ht="15" thickBot="1" x14ac:dyDescent="0.4">
      <c r="A13" s="110" t="s">
        <v>196</v>
      </c>
      <c r="B13" s="111">
        <f>B9/B6</f>
        <v>3.242211968809524E-2</v>
      </c>
      <c r="Y13" s="2"/>
    </row>
    <row r="14" spans="1:45" x14ac:dyDescent="0.35">
      <c r="A14" s="116" t="s">
        <v>208</v>
      </c>
      <c r="B14" s="117"/>
      <c r="Y14" s="2"/>
    </row>
    <row r="15" spans="1:45" x14ac:dyDescent="0.35">
      <c r="A15" s="105" t="s">
        <v>206</v>
      </c>
      <c r="B15" s="106">
        <v>43891</v>
      </c>
      <c r="Y15" s="2"/>
    </row>
    <row r="16" spans="1:45" x14ac:dyDescent="0.35">
      <c r="A16" s="107" t="s">
        <v>207</v>
      </c>
      <c r="B16" s="106">
        <v>43951</v>
      </c>
      <c r="Y16" s="2"/>
    </row>
    <row r="17" spans="25:42" x14ac:dyDescent="0.35">
      <c r="Y17" s="2"/>
    </row>
    <row r="18" spans="25:42" x14ac:dyDescent="0.35">
      <c r="Y18" s="2"/>
    </row>
    <row r="19" spans="25:42" x14ac:dyDescent="0.35">
      <c r="Y19" s="2"/>
    </row>
    <row r="20" spans="25:42" x14ac:dyDescent="0.35">
      <c r="Y20" s="2"/>
      <c r="AP20" s="2"/>
    </row>
    <row r="21" spans="25:42" x14ac:dyDescent="0.35">
      <c r="Y21" s="2"/>
      <c r="AP21" s="2"/>
    </row>
    <row r="22" spans="25:42" x14ac:dyDescent="0.35">
      <c r="Y22" s="2"/>
      <c r="AP22" s="2"/>
    </row>
    <row r="23" spans="25:42" x14ac:dyDescent="0.35">
      <c r="Y23" s="2"/>
      <c r="AP23" s="2"/>
    </row>
    <row r="24" spans="25:42" x14ac:dyDescent="0.35">
      <c r="Y24" s="2"/>
      <c r="AP24" s="2"/>
    </row>
    <row r="25" spans="25:42" x14ac:dyDescent="0.35">
      <c r="Y25" s="2"/>
      <c r="AP25" s="2"/>
    </row>
    <row r="26" spans="25:42" x14ac:dyDescent="0.35">
      <c r="Y26" s="2"/>
      <c r="AP26" s="2"/>
    </row>
    <row r="27" spans="25:42" x14ac:dyDescent="0.35">
      <c r="Y27" s="2"/>
    </row>
    <row r="28" spans="25:42" x14ac:dyDescent="0.35">
      <c r="Y28" s="2"/>
    </row>
  </sheetData>
  <mergeCells count="23">
    <mergeCell ref="A14:B14"/>
    <mergeCell ref="D1:E1"/>
    <mergeCell ref="B1:C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P1:AQ1"/>
    <mergeCell ref="AR1:AS1"/>
    <mergeCell ref="AF1:AG1"/>
    <mergeCell ref="AH1:AI1"/>
    <mergeCell ref="AJ1:AK1"/>
    <mergeCell ref="AL1:AM1"/>
    <mergeCell ref="AN1:AO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DES AFFAIRES</vt:lpstr>
      <vt:lpstr>TCD</vt:lpstr>
      <vt:lpstr>RECAPITULATIF (PORTEFEUILLE)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affaires</dc:title>
  <cp:lastModifiedBy>Michel</cp:lastModifiedBy>
  <cp:lastPrinted>2015-10-28T13:28:16Z</cp:lastPrinted>
  <dcterms:created xsi:type="dcterms:W3CDTF">2012-02-02T07:37:42Z</dcterms:created>
  <dcterms:modified xsi:type="dcterms:W3CDTF">2020-05-20T02:31:52Z</dcterms:modified>
</cp:coreProperties>
</file>