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1610" tabRatio="770" activeTab="2"/>
  </bookViews>
  <sheets>
    <sheet name="Feuil1" sheetId="57" r:id="rId1"/>
    <sheet name="SOMMAIRE" sheetId="59" r:id="rId2"/>
    <sheet name="RECAP" sheetId="58" r:id="rId3"/>
    <sheet name="MODEL" sheetId="49" r:id="rId4"/>
    <sheet name="MATRICE code articles" sheetId="1" r:id="rId5"/>
    <sheet name="MATRICE code clts" sheetId="19" r:id="rId6"/>
    <sheet name="381-CHEEZWHSE" sheetId="2" r:id="rId7"/>
    <sheet name="452-BRADBURRY" sheetId="3" r:id="rId8"/>
    <sheet name="377-FOZZY" sheetId="4" r:id="rId9"/>
    <sheet name="323-BOUTER CHEESE" sheetId="5" r:id="rId10"/>
    <sheet name="420..UHRENHOLT" sheetId="7" r:id="rId11"/>
    <sheet name="529-RUWISCH" sheetId="6" r:id="rId12"/>
    <sheet name="480-KAASIMPORT DUPONT" sheetId="8" r:id="rId13"/>
    <sheet name="371-ZIJERVELD" sheetId="9" r:id="rId14"/>
    <sheet name="379-ATALANTA" sheetId="10" r:id="rId15"/>
    <sheet name="539- BIO TROPIC" sheetId="11" r:id="rId16"/>
    <sheet name="448-KOSTADINOV" sheetId="12" r:id="rId17"/>
    <sheet name="570-571-REWE" sheetId="13" r:id="rId18"/>
    <sheet name="ITM" sheetId="14" r:id="rId19"/>
    <sheet name="282-OUTREMER" sheetId="17" r:id="rId20"/>
    <sheet name="278- SCAPALSACE" sheetId="16" r:id="rId21"/>
    <sheet name="Feuil7" sheetId="52" r:id="rId22"/>
    <sheet name="Feuil8" sheetId="53" r:id="rId23"/>
    <sheet name="Feuil9" sheetId="54" r:id="rId24"/>
    <sheet name="Feuil10" sheetId="55" r:id="rId25"/>
  </sheets>
  <definedNames>
    <definedName name="_xlnm._FilterDatabase" localSheetId="10" hidden="1">'420..UHRENHOLT'!$A$18:$K$42</definedName>
    <definedName name="_xlnm._FilterDatabase" localSheetId="18" hidden="1">ITM!$A$30:$O$107</definedName>
    <definedName name="_xlnm._FilterDatabase" localSheetId="4" hidden="1">'MATRICE code articles'!$A$1:$R$1</definedName>
    <definedName name="_xlnm._FilterDatabase" localSheetId="5" hidden="1">'MATRICE code clts'!$A$1:$B$257</definedName>
    <definedName name="NomsOnglets">SOMMAIRE!$B$1</definedName>
    <definedName name="TousLesOnglets">OFFSET(NomsOnglets,1,,COUNTA('MATRICE code clts'!B:B)-1)</definedName>
    <definedName name="_xlnm.Print_Area" localSheetId="4">'MATRICE code articles'!$C$1:$G$73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9" l="1"/>
  <c r="C2" i="59" s="1"/>
  <c r="C3" i="59" l="1"/>
  <c r="C7" i="59"/>
  <c r="C11" i="59"/>
  <c r="C15" i="59"/>
  <c r="C4" i="59"/>
  <c r="C8" i="59"/>
  <c r="C12" i="59"/>
  <c r="C5" i="59"/>
  <c r="C9" i="59"/>
  <c r="C13" i="59"/>
  <c r="C6" i="59"/>
  <c r="C10" i="59"/>
  <c r="C14" i="59"/>
  <c r="B6" i="13" l="1"/>
  <c r="F14" i="49"/>
  <c r="F13" i="49"/>
  <c r="D13" i="49"/>
  <c r="F12" i="49"/>
  <c r="F11" i="49"/>
  <c r="D11" i="49"/>
  <c r="F10" i="49"/>
  <c r="F9" i="49"/>
  <c r="D9" i="49"/>
  <c r="F8" i="49"/>
  <c r="F7" i="49"/>
  <c r="D7" i="49"/>
  <c r="F6" i="49"/>
  <c r="B6" i="49"/>
  <c r="D14" i="49" s="1"/>
  <c r="A2" i="49"/>
  <c r="F14" i="52"/>
  <c r="F13" i="52"/>
  <c r="D13" i="52"/>
  <c r="F12" i="52"/>
  <c r="F11" i="52"/>
  <c r="D11" i="52"/>
  <c r="F10" i="52"/>
  <c r="F9" i="52"/>
  <c r="D9" i="52"/>
  <c r="F8" i="52"/>
  <c r="F7" i="52"/>
  <c r="D7" i="52"/>
  <c r="F6" i="52"/>
  <c r="B6" i="52"/>
  <c r="D14" i="52" s="1"/>
  <c r="A2" i="52"/>
  <c r="F14" i="53"/>
  <c r="F13" i="53"/>
  <c r="D13" i="53"/>
  <c r="F12" i="53"/>
  <c r="F11" i="53"/>
  <c r="D11" i="53"/>
  <c r="F10" i="53"/>
  <c r="F9" i="53"/>
  <c r="D9" i="53"/>
  <c r="F8" i="53"/>
  <c r="F7" i="53"/>
  <c r="D7" i="53"/>
  <c r="F6" i="53"/>
  <c r="B6" i="53"/>
  <c r="D14" i="53" s="1"/>
  <c r="A2" i="53"/>
  <c r="F14" i="54"/>
  <c r="F13" i="54"/>
  <c r="D13" i="54"/>
  <c r="F12" i="54"/>
  <c r="F11" i="54"/>
  <c r="D11" i="54"/>
  <c r="F10" i="54"/>
  <c r="F9" i="54"/>
  <c r="D9" i="54"/>
  <c r="F8" i="54"/>
  <c r="F7" i="54"/>
  <c r="D7" i="54"/>
  <c r="F6" i="54"/>
  <c r="B6" i="54"/>
  <c r="D14" i="54" s="1"/>
  <c r="A2" i="54"/>
  <c r="F14" i="55"/>
  <c r="F13" i="55"/>
  <c r="D13" i="55"/>
  <c r="F12" i="55"/>
  <c r="F11" i="55"/>
  <c r="D11" i="55"/>
  <c r="F10" i="55"/>
  <c r="F9" i="55"/>
  <c r="D9" i="55"/>
  <c r="F8" i="55"/>
  <c r="F7" i="55"/>
  <c r="D7" i="55"/>
  <c r="F6" i="55"/>
  <c r="B6" i="55"/>
  <c r="D14" i="55" s="1"/>
  <c r="A2" i="55"/>
  <c r="M11" i="58"/>
  <c r="M12" i="58"/>
  <c r="M13" i="58"/>
  <c r="M14" i="58"/>
  <c r="M15" i="58"/>
  <c r="M16" i="58"/>
  <c r="M17" i="58"/>
  <c r="M18" i="58"/>
  <c r="M19" i="58"/>
  <c r="M20" i="58"/>
  <c r="M21" i="58"/>
  <c r="M22" i="58"/>
  <c r="M23" i="58"/>
  <c r="M24" i="58"/>
  <c r="M25" i="58"/>
  <c r="M26" i="58"/>
  <c r="M27" i="58"/>
  <c r="M28" i="58"/>
  <c r="M29" i="58"/>
  <c r="M30" i="58"/>
  <c r="M31" i="58"/>
  <c r="M32" i="58"/>
  <c r="M33" i="58"/>
  <c r="M34" i="58"/>
  <c r="M35" i="58"/>
  <c r="M36" i="58"/>
  <c r="M37" i="58"/>
  <c r="M38" i="58"/>
  <c r="M39" i="58"/>
  <c r="M40" i="58"/>
  <c r="M41" i="58"/>
  <c r="M42" i="58"/>
  <c r="M43" i="58"/>
  <c r="M44" i="58"/>
  <c r="M45" i="58"/>
  <c r="M46" i="58"/>
  <c r="M47" i="58"/>
  <c r="M48" i="58"/>
  <c r="M49" i="58"/>
  <c r="M50" i="58"/>
  <c r="O41" i="58"/>
  <c r="O44" i="58"/>
  <c r="O47" i="58"/>
  <c r="O50" i="58"/>
  <c r="P13" i="58"/>
  <c r="P18" i="58"/>
  <c r="P21" i="58"/>
  <c r="P24" i="58"/>
  <c r="P27" i="58"/>
  <c r="P30" i="58"/>
  <c r="P33" i="58"/>
  <c r="P36" i="58"/>
  <c r="P39" i="58"/>
  <c r="P42" i="58"/>
  <c r="P45" i="58"/>
  <c r="P48" i="58"/>
  <c r="N11" i="58"/>
  <c r="N12" i="58"/>
  <c r="N13" i="58"/>
  <c r="N14" i="58"/>
  <c r="N15" i="58"/>
  <c r="N16" i="58"/>
  <c r="N17" i="58"/>
  <c r="N18" i="58"/>
  <c r="N19" i="58"/>
  <c r="N20" i="58"/>
  <c r="N21" i="58"/>
  <c r="N22" i="58"/>
  <c r="N23" i="58"/>
  <c r="N24" i="58"/>
  <c r="N25" i="58"/>
  <c r="N26" i="58"/>
  <c r="N27" i="58"/>
  <c r="N28" i="58"/>
  <c r="N29" i="58"/>
  <c r="N30" i="58"/>
  <c r="N31" i="58"/>
  <c r="N32" i="58"/>
  <c r="N33" i="58"/>
  <c r="N34" i="58"/>
  <c r="N35" i="58"/>
  <c r="N36" i="58"/>
  <c r="N37" i="58"/>
  <c r="N38" i="58"/>
  <c r="N39" i="58"/>
  <c r="N40" i="58"/>
  <c r="N41" i="58"/>
  <c r="N42" i="58"/>
  <c r="N43" i="58"/>
  <c r="N44" i="58"/>
  <c r="N45" i="58"/>
  <c r="N46" i="58"/>
  <c r="N47" i="58"/>
  <c r="N48" i="58"/>
  <c r="N49" i="58"/>
  <c r="N50" i="58"/>
  <c r="O43" i="58"/>
  <c r="O46" i="58"/>
  <c r="O49" i="58"/>
  <c r="P11" i="58"/>
  <c r="P15" i="58"/>
  <c r="P17" i="58"/>
  <c r="P20" i="58"/>
  <c r="P23" i="58"/>
  <c r="P25" i="58"/>
  <c r="P28" i="58"/>
  <c r="P31" i="58"/>
  <c r="P35" i="58"/>
  <c r="P38" i="58"/>
  <c r="P41" i="58"/>
  <c r="P44" i="58"/>
  <c r="P47" i="58"/>
  <c r="P49" i="58"/>
  <c r="O11" i="58"/>
  <c r="O12" i="58"/>
  <c r="O13" i="58"/>
  <c r="O14" i="58"/>
  <c r="O15" i="58"/>
  <c r="O16" i="58"/>
  <c r="O17" i="58"/>
  <c r="O18" i="58"/>
  <c r="O19" i="58"/>
  <c r="O20" i="58"/>
  <c r="O21" i="58"/>
  <c r="O22" i="58"/>
  <c r="O23" i="58"/>
  <c r="O24" i="58"/>
  <c r="O25" i="58"/>
  <c r="O26" i="58"/>
  <c r="O27" i="58"/>
  <c r="O28" i="58"/>
  <c r="O29" i="58"/>
  <c r="O30" i="58"/>
  <c r="O31" i="58"/>
  <c r="O32" i="58"/>
  <c r="O33" i="58"/>
  <c r="O34" i="58"/>
  <c r="O35" i="58"/>
  <c r="O36" i="58"/>
  <c r="O37" i="58"/>
  <c r="O38" i="58"/>
  <c r="O39" i="58"/>
  <c r="O40" i="58"/>
  <c r="O42" i="58"/>
  <c r="O45" i="58"/>
  <c r="O48" i="58"/>
  <c r="P12" i="58"/>
  <c r="P14" i="58"/>
  <c r="P16" i="58"/>
  <c r="P19" i="58"/>
  <c r="P22" i="58"/>
  <c r="P26" i="58"/>
  <c r="P29" i="58"/>
  <c r="P32" i="58"/>
  <c r="P34" i="58"/>
  <c r="P37" i="58"/>
  <c r="P40" i="58"/>
  <c r="P43" i="58"/>
  <c r="P46" i="58"/>
  <c r="P50" i="58"/>
  <c r="A25" i="58"/>
  <c r="E25" i="58"/>
  <c r="I25" i="58"/>
  <c r="A26" i="58"/>
  <c r="E26" i="58"/>
  <c r="I26" i="58"/>
  <c r="A27" i="58"/>
  <c r="E27" i="58"/>
  <c r="I27" i="58"/>
  <c r="A28" i="58"/>
  <c r="E28" i="58"/>
  <c r="I28" i="58"/>
  <c r="A29" i="58"/>
  <c r="E29" i="58"/>
  <c r="I29" i="58"/>
  <c r="A30" i="58"/>
  <c r="E30" i="58"/>
  <c r="I30" i="58"/>
  <c r="A31" i="58"/>
  <c r="E31" i="58"/>
  <c r="I31" i="58"/>
  <c r="A32" i="58"/>
  <c r="E32" i="58"/>
  <c r="I32" i="58"/>
  <c r="A33" i="58"/>
  <c r="E33" i="58"/>
  <c r="I33" i="58"/>
  <c r="A34" i="58"/>
  <c r="E34" i="58"/>
  <c r="I34" i="58"/>
  <c r="A35" i="58"/>
  <c r="E35" i="58"/>
  <c r="I35" i="58"/>
  <c r="A36" i="58"/>
  <c r="E36" i="58"/>
  <c r="I36" i="58"/>
  <c r="A37" i="58"/>
  <c r="E37" i="58"/>
  <c r="I37" i="58"/>
  <c r="A38" i="58"/>
  <c r="E38" i="58"/>
  <c r="I38" i="58"/>
  <c r="A39" i="58"/>
  <c r="E39" i="58"/>
  <c r="I39" i="58"/>
  <c r="A40" i="58"/>
  <c r="E40" i="58"/>
  <c r="I40" i="58"/>
  <c r="A41" i="58"/>
  <c r="E41" i="58"/>
  <c r="I41" i="58"/>
  <c r="A42" i="58"/>
  <c r="E42" i="58"/>
  <c r="I42" i="58"/>
  <c r="A43" i="58"/>
  <c r="E43" i="58"/>
  <c r="I43" i="58"/>
  <c r="A44" i="58"/>
  <c r="E44" i="58"/>
  <c r="I44" i="58"/>
  <c r="A45" i="58"/>
  <c r="E45" i="58"/>
  <c r="I45" i="58"/>
  <c r="A46" i="58"/>
  <c r="E46" i="58"/>
  <c r="I46" i="58"/>
  <c r="A47" i="58"/>
  <c r="E47" i="58"/>
  <c r="I47" i="58"/>
  <c r="A48" i="58"/>
  <c r="E48" i="58"/>
  <c r="I48" i="58"/>
  <c r="A49" i="58"/>
  <c r="E49" i="58"/>
  <c r="I49" i="58"/>
  <c r="A50" i="58"/>
  <c r="E50" i="58"/>
  <c r="I50" i="58"/>
  <c r="K25" i="58"/>
  <c r="G26" i="58"/>
  <c r="C27" i="58"/>
  <c r="G27" i="58"/>
  <c r="C28" i="58"/>
  <c r="K28" i="58"/>
  <c r="G29" i="58"/>
  <c r="C30" i="58"/>
  <c r="K30" i="58"/>
  <c r="G31" i="58"/>
  <c r="C32" i="58"/>
  <c r="K32" i="58"/>
  <c r="G33" i="58"/>
  <c r="C34" i="58"/>
  <c r="K34" i="58"/>
  <c r="G35" i="58"/>
  <c r="C36" i="58"/>
  <c r="K36" i="58"/>
  <c r="G37" i="58"/>
  <c r="C38" i="58"/>
  <c r="K38" i="58"/>
  <c r="G39" i="58"/>
  <c r="C40" i="58"/>
  <c r="K40" i="58"/>
  <c r="G41" i="58"/>
  <c r="G42" i="58"/>
  <c r="C43" i="58"/>
  <c r="G43" i="58"/>
  <c r="C44" i="58"/>
  <c r="K44" i="58"/>
  <c r="K45" i="58"/>
  <c r="G46" i="58"/>
  <c r="C47" i="58"/>
  <c r="G47" i="58"/>
  <c r="C48" i="58"/>
  <c r="K48" i="58"/>
  <c r="G49" i="58"/>
  <c r="C50" i="58"/>
  <c r="K50" i="58"/>
  <c r="H25" i="58"/>
  <c r="D26" i="58"/>
  <c r="L26" i="58"/>
  <c r="H27" i="58"/>
  <c r="D28" i="58"/>
  <c r="L28" i="58"/>
  <c r="H29" i="58"/>
  <c r="H30" i="58"/>
  <c r="D31" i="58"/>
  <c r="L31" i="58"/>
  <c r="B25" i="58"/>
  <c r="F25" i="58"/>
  <c r="J25" i="58"/>
  <c r="B26" i="58"/>
  <c r="F26" i="58"/>
  <c r="J26" i="58"/>
  <c r="B27" i="58"/>
  <c r="F27" i="58"/>
  <c r="J27" i="58"/>
  <c r="B28" i="58"/>
  <c r="F28" i="58"/>
  <c r="J28" i="58"/>
  <c r="B29" i="58"/>
  <c r="F29" i="58"/>
  <c r="J29" i="58"/>
  <c r="B30" i="58"/>
  <c r="F30" i="58"/>
  <c r="J30" i="58"/>
  <c r="B31" i="58"/>
  <c r="F31" i="58"/>
  <c r="J31" i="58"/>
  <c r="B32" i="58"/>
  <c r="F32" i="58"/>
  <c r="J32" i="58"/>
  <c r="B33" i="58"/>
  <c r="F33" i="58"/>
  <c r="J33" i="58"/>
  <c r="B34" i="58"/>
  <c r="F34" i="58"/>
  <c r="J34" i="58"/>
  <c r="B35" i="58"/>
  <c r="F35" i="58"/>
  <c r="J35" i="58"/>
  <c r="B36" i="58"/>
  <c r="F36" i="58"/>
  <c r="J36" i="58"/>
  <c r="B37" i="58"/>
  <c r="F37" i="58"/>
  <c r="J37" i="58"/>
  <c r="B38" i="58"/>
  <c r="F38" i="58"/>
  <c r="J38" i="58"/>
  <c r="B39" i="58"/>
  <c r="F39" i="58"/>
  <c r="J39" i="58"/>
  <c r="B40" i="58"/>
  <c r="F40" i="58"/>
  <c r="J40" i="58"/>
  <c r="B41" i="58"/>
  <c r="F41" i="58"/>
  <c r="J41" i="58"/>
  <c r="B42" i="58"/>
  <c r="F42" i="58"/>
  <c r="J42" i="58"/>
  <c r="B43" i="58"/>
  <c r="F43" i="58"/>
  <c r="J43" i="58"/>
  <c r="B44" i="58"/>
  <c r="F44" i="58"/>
  <c r="J44" i="58"/>
  <c r="B45" i="58"/>
  <c r="F45" i="58"/>
  <c r="J45" i="58"/>
  <c r="B46" i="58"/>
  <c r="F46" i="58"/>
  <c r="J46" i="58"/>
  <c r="B47" i="58"/>
  <c r="F47" i="58"/>
  <c r="J47" i="58"/>
  <c r="B48" i="58"/>
  <c r="F48" i="58"/>
  <c r="J48" i="58"/>
  <c r="B49" i="58"/>
  <c r="F49" i="58"/>
  <c r="J49" i="58"/>
  <c r="B50" i="58"/>
  <c r="F50" i="58"/>
  <c r="J50" i="58"/>
  <c r="G25" i="58"/>
  <c r="C26" i="58"/>
  <c r="K26" i="58"/>
  <c r="K27" i="58"/>
  <c r="G28" i="58"/>
  <c r="C29" i="58"/>
  <c r="K29" i="58"/>
  <c r="G30" i="58"/>
  <c r="C31" i="58"/>
  <c r="K31" i="58"/>
  <c r="G32" i="58"/>
  <c r="C33" i="58"/>
  <c r="K33" i="58"/>
  <c r="G34" i="58"/>
  <c r="C35" i="58"/>
  <c r="K35" i="58"/>
  <c r="G36" i="58"/>
  <c r="C37" i="58"/>
  <c r="K37" i="58"/>
  <c r="G38" i="58"/>
  <c r="C39" i="58"/>
  <c r="K39" i="58"/>
  <c r="G40" i="58"/>
  <c r="C41" i="58"/>
  <c r="K41" i="58"/>
  <c r="C42" i="58"/>
  <c r="K42" i="58"/>
  <c r="K43" i="58"/>
  <c r="G44" i="58"/>
  <c r="C45" i="58"/>
  <c r="G45" i="58"/>
  <c r="C46" i="58"/>
  <c r="K46" i="58"/>
  <c r="K47" i="58"/>
  <c r="G48" i="58"/>
  <c r="C49" i="58"/>
  <c r="K49" i="58"/>
  <c r="G50" i="58"/>
  <c r="D25" i="58"/>
  <c r="L25" i="58"/>
  <c r="H26" i="58"/>
  <c r="D27" i="58"/>
  <c r="L27" i="58"/>
  <c r="H28" i="58"/>
  <c r="D29" i="58"/>
  <c r="L29" i="58"/>
  <c r="D30" i="58"/>
  <c r="L30" i="58"/>
  <c r="H31" i="58"/>
  <c r="C25" i="58"/>
  <c r="D32" i="58"/>
  <c r="H33" i="58"/>
  <c r="L34" i="58"/>
  <c r="D36" i="58"/>
  <c r="H37" i="58"/>
  <c r="L38" i="58"/>
  <c r="D40" i="58"/>
  <c r="H41" i="58"/>
  <c r="L42" i="58"/>
  <c r="D44" i="58"/>
  <c r="H45" i="58"/>
  <c r="L46" i="58"/>
  <c r="D48" i="58"/>
  <c r="H49" i="58"/>
  <c r="L50" i="58"/>
  <c r="H48" i="58"/>
  <c r="L35" i="58"/>
  <c r="L39" i="58"/>
  <c r="L43" i="58"/>
  <c r="L47" i="58"/>
  <c r="H32" i="58"/>
  <c r="L33" i="58"/>
  <c r="D35" i="58"/>
  <c r="H36" i="58"/>
  <c r="L37" i="58"/>
  <c r="D39" i="58"/>
  <c r="H40" i="58"/>
  <c r="L41" i="58"/>
  <c r="D43" i="58"/>
  <c r="H44" i="58"/>
  <c r="L45" i="58"/>
  <c r="D47" i="58"/>
  <c r="L49" i="58"/>
  <c r="D37" i="58"/>
  <c r="H42" i="58"/>
  <c r="H46" i="58"/>
  <c r="H50" i="58"/>
  <c r="L32" i="58"/>
  <c r="D34" i="58"/>
  <c r="H35" i="58"/>
  <c r="L36" i="58"/>
  <c r="D38" i="58"/>
  <c r="H39" i="58"/>
  <c r="L40" i="58"/>
  <c r="D42" i="58"/>
  <c r="H43" i="58"/>
  <c r="L44" i="58"/>
  <c r="D46" i="58"/>
  <c r="H47" i="58"/>
  <c r="L48" i="58"/>
  <c r="D50" i="58"/>
  <c r="D33" i="58"/>
  <c r="H34" i="58"/>
  <c r="H38" i="58"/>
  <c r="D41" i="58"/>
  <c r="D45" i="58"/>
  <c r="D49" i="58"/>
  <c r="H4" i="58"/>
  <c r="P10" i="58"/>
  <c r="P9" i="58"/>
  <c r="P8" i="58"/>
  <c r="P7" i="58"/>
  <c r="P6" i="58"/>
  <c r="P5" i="58"/>
  <c r="E24" i="58"/>
  <c r="E20" i="58"/>
  <c r="E17" i="58"/>
  <c r="E14" i="58"/>
  <c r="E11" i="58"/>
  <c r="A8" i="58"/>
  <c r="E5" i="58"/>
  <c r="C24" i="58"/>
  <c r="C23" i="58"/>
  <c r="C22" i="58"/>
  <c r="C21" i="58"/>
  <c r="C20" i="58"/>
  <c r="C19" i="58"/>
  <c r="C18" i="58"/>
  <c r="C17" i="58"/>
  <c r="C16" i="58"/>
  <c r="C15" i="58"/>
  <c r="C14" i="58"/>
  <c r="C13" i="58"/>
  <c r="C12" i="58"/>
  <c r="C11" i="58"/>
  <c r="C10" i="58"/>
  <c r="C9" i="58"/>
  <c r="C8" i="58"/>
  <c r="C7" i="58"/>
  <c r="C6" i="58"/>
  <c r="C5" i="58"/>
  <c r="A20" i="58"/>
  <c r="M10" i="58"/>
  <c r="M7" i="58"/>
  <c r="N10" i="58"/>
  <c r="N9" i="58"/>
  <c r="N8" i="58"/>
  <c r="N7" i="58"/>
  <c r="N6" i="58"/>
  <c r="N5" i="58"/>
  <c r="E22" i="58"/>
  <c r="A19" i="58"/>
  <c r="A16" i="58"/>
  <c r="E13" i="58"/>
  <c r="E10" i="58"/>
  <c r="I7" i="58"/>
  <c r="I9" i="58"/>
  <c r="D23" i="58"/>
  <c r="D21" i="58"/>
  <c r="D19" i="58"/>
  <c r="D17" i="58"/>
  <c r="D15" i="58"/>
  <c r="D11" i="58"/>
  <c r="D8" i="58"/>
  <c r="D6" i="58"/>
  <c r="A18" i="58"/>
  <c r="I8" i="58"/>
  <c r="G23" i="58"/>
  <c r="G20" i="58"/>
  <c r="G17" i="58"/>
  <c r="G14" i="58"/>
  <c r="G11" i="58"/>
  <c r="G7" i="58"/>
  <c r="E23" i="58"/>
  <c r="M8" i="58"/>
  <c r="B23" i="58"/>
  <c r="B20" i="58"/>
  <c r="B18" i="58"/>
  <c r="B15" i="58"/>
  <c r="B12" i="58"/>
  <c r="B8" i="58"/>
  <c r="B6" i="58"/>
  <c r="A17" i="58"/>
  <c r="A11" i="58"/>
  <c r="L24" i="58"/>
  <c r="L23" i="58"/>
  <c r="L22" i="58"/>
  <c r="L21" i="58"/>
  <c r="L20" i="58"/>
  <c r="L19" i="58"/>
  <c r="L18" i="58"/>
  <c r="L17" i="58"/>
  <c r="L16" i="58"/>
  <c r="L15" i="58"/>
  <c r="L14" i="58"/>
  <c r="L13" i="58"/>
  <c r="L12" i="58"/>
  <c r="L11" i="58"/>
  <c r="L10" i="58"/>
  <c r="L9" i="58"/>
  <c r="L8" i="58"/>
  <c r="L7" i="58"/>
  <c r="L6" i="58"/>
  <c r="L5" i="58"/>
  <c r="I22" i="58"/>
  <c r="I19" i="58"/>
  <c r="I16" i="58"/>
  <c r="I13" i="58"/>
  <c r="I10" i="58"/>
  <c r="E7" i="58"/>
  <c r="O10" i="58"/>
  <c r="O9" i="58"/>
  <c r="O8" i="58"/>
  <c r="O7" i="58"/>
  <c r="O6" i="58"/>
  <c r="O5" i="58"/>
  <c r="I24" i="58"/>
  <c r="A22" i="58"/>
  <c r="E19" i="58"/>
  <c r="E16" i="58"/>
  <c r="A13" i="58"/>
  <c r="A10" i="58"/>
  <c r="A7" i="58"/>
  <c r="J24" i="58"/>
  <c r="J23" i="58"/>
  <c r="J22" i="58"/>
  <c r="J21" i="58"/>
  <c r="J20" i="58"/>
  <c r="J19" i="58"/>
  <c r="J18" i="58"/>
  <c r="J17" i="58"/>
  <c r="J16" i="58"/>
  <c r="J15" i="58"/>
  <c r="J14" i="58"/>
  <c r="J13" i="58"/>
  <c r="J12" i="58"/>
  <c r="J11" i="58"/>
  <c r="J10" i="58"/>
  <c r="J9" i="58"/>
  <c r="J8" i="58"/>
  <c r="J7" i="58"/>
  <c r="J6" i="58"/>
  <c r="J5" i="58"/>
  <c r="A24" i="58"/>
  <c r="I21" i="58"/>
  <c r="I18" i="58"/>
  <c r="E15" i="58"/>
  <c r="I12" i="58"/>
  <c r="I6" i="58"/>
  <c r="D22" i="58"/>
  <c r="D13" i="58"/>
  <c r="D10" i="58"/>
  <c r="D7" i="58"/>
  <c r="D5" i="58"/>
  <c r="A15" i="58"/>
  <c r="A6" i="58"/>
  <c r="G22" i="58"/>
  <c r="G19" i="58"/>
  <c r="G15" i="58"/>
  <c r="G12" i="58"/>
  <c r="G9" i="58"/>
  <c r="G6" i="58"/>
  <c r="I20" i="58"/>
  <c r="I11" i="58"/>
  <c r="B24" i="58"/>
  <c r="B21" i="58"/>
  <c r="B16" i="58"/>
  <c r="B13" i="58"/>
  <c r="B10" i="58"/>
  <c r="B7" i="58"/>
  <c r="A23" i="58"/>
  <c r="A14" i="58"/>
  <c r="A5" i="58"/>
  <c r="H24" i="58"/>
  <c r="H23" i="58"/>
  <c r="H22" i="58"/>
  <c r="H21" i="58"/>
  <c r="H20" i="58"/>
  <c r="H19" i="58"/>
  <c r="H18" i="58"/>
  <c r="H17" i="58"/>
  <c r="H16" i="58"/>
  <c r="H15" i="58"/>
  <c r="H14" i="58"/>
  <c r="H13" i="58"/>
  <c r="H12" i="58"/>
  <c r="H11" i="58"/>
  <c r="H10" i="58"/>
  <c r="H9" i="58"/>
  <c r="H8" i="58"/>
  <c r="H7" i="58"/>
  <c r="H6" i="58"/>
  <c r="H5" i="58"/>
  <c r="M9" i="58"/>
  <c r="M6" i="58"/>
  <c r="K24" i="58"/>
  <c r="K23" i="58"/>
  <c r="K22" i="58"/>
  <c r="K21" i="58"/>
  <c r="K20" i="58"/>
  <c r="K19" i="58"/>
  <c r="K18" i="58"/>
  <c r="K17" i="58"/>
  <c r="K16" i="58"/>
  <c r="K15" i="58"/>
  <c r="K14" i="58"/>
  <c r="K13" i="58"/>
  <c r="K12" i="58"/>
  <c r="K11" i="58"/>
  <c r="K10" i="58"/>
  <c r="K9" i="58"/>
  <c r="K8" i="58"/>
  <c r="K7" i="58"/>
  <c r="K6" i="58"/>
  <c r="K5" i="58"/>
  <c r="E21" i="58"/>
  <c r="E18" i="58"/>
  <c r="I15" i="58"/>
  <c r="E12" i="58"/>
  <c r="E9" i="58"/>
  <c r="E6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I23" i="58"/>
  <c r="I17" i="58"/>
  <c r="A9" i="58"/>
  <c r="M5" i="58"/>
  <c r="D24" i="58"/>
  <c r="D20" i="58"/>
  <c r="D18" i="58"/>
  <c r="D16" i="58"/>
  <c r="D14" i="58"/>
  <c r="D12" i="58"/>
  <c r="D9" i="58"/>
  <c r="A21" i="58"/>
  <c r="A12" i="58"/>
  <c r="G24" i="58"/>
  <c r="G21" i="58"/>
  <c r="G18" i="58"/>
  <c r="G16" i="58"/>
  <c r="G13" i="58"/>
  <c r="G10" i="58"/>
  <c r="G8" i="58"/>
  <c r="G5" i="58"/>
  <c r="I14" i="58"/>
  <c r="I5" i="58"/>
  <c r="B22" i="58"/>
  <c r="B19" i="58"/>
  <c r="B17" i="58"/>
  <c r="B14" i="58"/>
  <c r="B11" i="58"/>
  <c r="B9" i="58"/>
  <c r="B5" i="58"/>
  <c r="E8" i="58"/>
  <c r="D6" i="55" l="1"/>
  <c r="D8" i="55"/>
  <c r="D10" i="55"/>
  <c r="D12" i="55"/>
  <c r="D6" i="54"/>
  <c r="D8" i="54"/>
  <c r="D10" i="54"/>
  <c r="D12" i="54"/>
  <c r="D6" i="53"/>
  <c r="D8" i="53"/>
  <c r="D10" i="53"/>
  <c r="D12" i="53"/>
  <c r="D6" i="52"/>
  <c r="D8" i="52"/>
  <c r="D10" i="52"/>
  <c r="D12" i="52"/>
  <c r="D6" i="49"/>
  <c r="D8" i="49"/>
  <c r="D10" i="49"/>
  <c r="D12" i="49"/>
  <c r="A1" i="14" l="1"/>
  <c r="B7" i="3"/>
  <c r="B7" i="2"/>
  <c r="C8" i="14"/>
  <c r="C13" i="14"/>
  <c r="C7" i="14"/>
  <c r="B13" i="13"/>
  <c r="D14" i="13" s="1"/>
  <c r="F13" i="13"/>
  <c r="F14" i="13"/>
  <c r="F11" i="13"/>
  <c r="A2" i="13"/>
  <c r="D13" i="13" l="1"/>
  <c r="B6" i="17"/>
  <c r="D20" i="17" s="1"/>
  <c r="F19" i="17"/>
  <c r="F20" i="17"/>
  <c r="D21" i="17"/>
  <c r="F21" i="17"/>
  <c r="F22" i="17"/>
  <c r="F7" i="16"/>
  <c r="F8" i="16"/>
  <c r="F6" i="16"/>
  <c r="F7" i="17"/>
  <c r="F8" i="17"/>
  <c r="F9" i="17"/>
  <c r="F10" i="17"/>
  <c r="F11" i="17"/>
  <c r="F12" i="17"/>
  <c r="F13" i="17"/>
  <c r="F14" i="17"/>
  <c r="F15" i="17"/>
  <c r="F16" i="17"/>
  <c r="F17" i="17"/>
  <c r="F18" i="17"/>
  <c r="F6" i="17"/>
  <c r="B6" i="16"/>
  <c r="A2" i="16"/>
  <c r="D8" i="17"/>
  <c r="A2" i="17"/>
  <c r="A1" i="13"/>
  <c r="B14" i="7"/>
  <c r="B13" i="7"/>
  <c r="B12" i="7"/>
  <c r="B11" i="7"/>
  <c r="B9" i="7"/>
  <c r="B10" i="7"/>
  <c r="B8" i="7"/>
  <c r="B7" i="7"/>
  <c r="F9" i="7"/>
  <c r="F10" i="7"/>
  <c r="F11" i="7"/>
  <c r="F12" i="7"/>
  <c r="F13" i="7"/>
  <c r="F14" i="7"/>
  <c r="F7" i="7"/>
  <c r="F8" i="7"/>
  <c r="C2" i="7"/>
  <c r="A2" i="7"/>
  <c r="F1" i="7"/>
  <c r="C1" i="7"/>
  <c r="A1" i="7"/>
  <c r="I1" i="7"/>
  <c r="G1" i="7"/>
  <c r="E2" i="7"/>
  <c r="F42" i="7"/>
  <c r="B42" i="7"/>
  <c r="D42" i="7" s="1"/>
  <c r="F40" i="7"/>
  <c r="B40" i="7"/>
  <c r="D40" i="7" s="1"/>
  <c r="F38" i="7"/>
  <c r="F37" i="7"/>
  <c r="B37" i="7"/>
  <c r="D37" i="7" s="1"/>
  <c r="F35" i="7"/>
  <c r="B35" i="7"/>
  <c r="D35" i="7" s="1"/>
  <c r="F33" i="7"/>
  <c r="B33" i="7"/>
  <c r="D33" i="7" s="1"/>
  <c r="F31" i="7"/>
  <c r="B31" i="7"/>
  <c r="D31" i="7" s="1"/>
  <c r="E1" i="7"/>
  <c r="F29" i="7"/>
  <c r="F28" i="7"/>
  <c r="B28" i="7"/>
  <c r="D29" i="7" s="1"/>
  <c r="F26" i="7"/>
  <c r="F25" i="7"/>
  <c r="F24" i="7"/>
  <c r="B24" i="7"/>
  <c r="D25" i="7" s="1"/>
  <c r="B19" i="7"/>
  <c r="D20" i="7" s="1"/>
  <c r="F22" i="7"/>
  <c r="A1" i="5"/>
  <c r="F20" i="7"/>
  <c r="F21" i="7"/>
  <c r="F19" i="7"/>
  <c r="C17" i="14"/>
  <c r="C16" i="14"/>
  <c r="C15" i="14"/>
  <c r="C14" i="14"/>
  <c r="C12" i="14"/>
  <c r="C11" i="14"/>
  <c r="C10" i="14"/>
  <c r="C9" i="14"/>
  <c r="A19" i="14"/>
  <c r="A20" i="14"/>
  <c r="A21" i="14"/>
  <c r="A22" i="14"/>
  <c r="A23" i="14"/>
  <c r="A24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F8" i="14"/>
  <c r="F9" i="14"/>
  <c r="F10" i="14"/>
  <c r="F11" i="14"/>
  <c r="F12" i="14"/>
  <c r="F13" i="14"/>
  <c r="F14" i="14"/>
  <c r="F15" i="14"/>
  <c r="F16" i="14"/>
  <c r="F17" i="14"/>
  <c r="F7" i="14"/>
  <c r="F104" i="14"/>
  <c r="B104" i="14"/>
  <c r="B24" i="14" s="1"/>
  <c r="F105" i="14"/>
  <c r="F106" i="14"/>
  <c r="F107" i="14"/>
  <c r="F102" i="14"/>
  <c r="B102" i="14"/>
  <c r="D102" i="14" s="1"/>
  <c r="B100" i="14"/>
  <c r="D100" i="14" s="1"/>
  <c r="B97" i="14"/>
  <c r="D98" i="14" s="1"/>
  <c r="B94" i="14"/>
  <c r="D95" i="14" s="1"/>
  <c r="F100" i="14"/>
  <c r="F98" i="14"/>
  <c r="F97" i="14"/>
  <c r="F95" i="14"/>
  <c r="F91" i="14"/>
  <c r="F92" i="14"/>
  <c r="B90" i="14"/>
  <c r="D90" i="14" s="1"/>
  <c r="B85" i="14"/>
  <c r="D87" i="14" s="1"/>
  <c r="F88" i="14"/>
  <c r="F86" i="14"/>
  <c r="F87" i="14"/>
  <c r="B81" i="14"/>
  <c r="D81" i="14" s="1"/>
  <c r="F82" i="14"/>
  <c r="F83" i="14"/>
  <c r="B71" i="14"/>
  <c r="D71" i="14" s="1"/>
  <c r="F72" i="14"/>
  <c r="F73" i="14"/>
  <c r="F74" i="14"/>
  <c r="F75" i="14"/>
  <c r="F76" i="14"/>
  <c r="F77" i="14"/>
  <c r="F78" i="14"/>
  <c r="F79" i="14"/>
  <c r="F94" i="14"/>
  <c r="F90" i="14"/>
  <c r="F85" i="14"/>
  <c r="F81" i="14"/>
  <c r="F71" i="14"/>
  <c r="F69" i="14"/>
  <c r="F67" i="14"/>
  <c r="F66" i="14"/>
  <c r="F65" i="14"/>
  <c r="F63" i="14"/>
  <c r="F62" i="14"/>
  <c r="F60" i="14"/>
  <c r="F59" i="14"/>
  <c r="F58" i="14"/>
  <c r="F54" i="14"/>
  <c r="F51" i="14"/>
  <c r="F52" i="14"/>
  <c r="F50" i="14"/>
  <c r="D28" i="7" l="1"/>
  <c r="D26" i="7"/>
  <c r="D19" i="7"/>
  <c r="D38" i="7"/>
  <c r="D24" i="7"/>
  <c r="D7" i="16"/>
  <c r="D8" i="16"/>
  <c r="D6" i="16"/>
  <c r="D19" i="17"/>
  <c r="D22" i="17"/>
  <c r="D10" i="17"/>
  <c r="D6" i="17"/>
  <c r="D14" i="17"/>
  <c r="D9" i="17"/>
  <c r="D15" i="17"/>
  <c r="D18" i="17"/>
  <c r="D13" i="17"/>
  <c r="D7" i="17"/>
  <c r="D17" i="17"/>
  <c r="D11" i="17"/>
  <c r="D16" i="17"/>
  <c r="D12" i="17"/>
  <c r="B21" i="14"/>
  <c r="C6" i="14"/>
  <c r="B17" i="14"/>
  <c r="B18" i="14"/>
  <c r="B22" i="14"/>
  <c r="B19" i="14"/>
  <c r="B23" i="14"/>
  <c r="B16" i="14"/>
  <c r="B20" i="14"/>
  <c r="D22" i="7"/>
  <c r="D21" i="7"/>
  <c r="D104" i="14"/>
  <c r="D105" i="14"/>
  <c r="D107" i="14"/>
  <c r="D106" i="14"/>
  <c r="D75" i="14"/>
  <c r="D78" i="14"/>
  <c r="D94" i="14"/>
  <c r="D97" i="14"/>
  <c r="D83" i="14"/>
  <c r="D85" i="14"/>
  <c r="D88" i="14"/>
  <c r="D91" i="14"/>
  <c r="D92" i="14"/>
  <c r="D86" i="14"/>
  <c r="D82" i="14"/>
  <c r="D77" i="14"/>
  <c r="D74" i="14"/>
  <c r="D73" i="14"/>
  <c r="D76" i="14"/>
  <c r="D72" i="14"/>
  <c r="D79" i="14"/>
  <c r="F37" i="14"/>
  <c r="F38" i="14"/>
  <c r="F39" i="14"/>
  <c r="F40" i="14"/>
  <c r="F41" i="14"/>
  <c r="F42" i="14"/>
  <c r="F43" i="14"/>
  <c r="F44" i="14"/>
  <c r="F47" i="14"/>
  <c r="F48" i="14"/>
  <c r="F46" i="14"/>
  <c r="B37" i="14"/>
  <c r="B32" i="14"/>
  <c r="B7" i="14" s="1"/>
  <c r="B69" i="14"/>
  <c r="B65" i="14"/>
  <c r="B14" i="14" s="1"/>
  <c r="B62" i="14"/>
  <c r="B13" i="14" s="1"/>
  <c r="B58" i="14"/>
  <c r="B12" i="14" s="1"/>
  <c r="F56" i="14"/>
  <c r="F55" i="14"/>
  <c r="B54" i="14"/>
  <c r="B11" i="14" s="1"/>
  <c r="B50" i="14"/>
  <c r="B10" i="14" s="1"/>
  <c r="B46" i="14"/>
  <c r="B9" i="14" s="1"/>
  <c r="F35" i="14"/>
  <c r="F34" i="14"/>
  <c r="F33" i="14"/>
  <c r="F32" i="14"/>
  <c r="B9" i="13"/>
  <c r="D10" i="13" s="1"/>
  <c r="B6" i="12"/>
  <c r="D8" i="12" s="1"/>
  <c r="D6" i="10"/>
  <c r="B6" i="11"/>
  <c r="D6" i="11" s="1"/>
  <c r="B6" i="10"/>
  <c r="B6" i="9"/>
  <c r="D10" i="9" s="1"/>
  <c r="D7" i="8"/>
  <c r="D8" i="8"/>
  <c r="D9" i="8"/>
  <c r="D10" i="8"/>
  <c r="D11" i="8"/>
  <c r="D12" i="8"/>
  <c r="D6" i="8"/>
  <c r="E6" i="2"/>
  <c r="B6" i="8"/>
  <c r="A3" i="9"/>
  <c r="A3" i="10"/>
  <c r="A3" i="11"/>
  <c r="A3" i="12"/>
  <c r="A3" i="13"/>
  <c r="A3" i="8"/>
  <c r="A2" i="9"/>
  <c r="A2" i="10"/>
  <c r="A2" i="11"/>
  <c r="A2" i="12"/>
  <c r="A2" i="8"/>
  <c r="F7" i="9"/>
  <c r="F8" i="9"/>
  <c r="F9" i="9"/>
  <c r="F10" i="9"/>
  <c r="F11" i="9"/>
  <c r="F12" i="9"/>
  <c r="F13" i="9"/>
  <c r="F7" i="10"/>
  <c r="F8" i="10"/>
  <c r="F9" i="10"/>
  <c r="F10" i="10"/>
  <c r="F11" i="10"/>
  <c r="F7" i="11"/>
  <c r="F8" i="11"/>
  <c r="F7" i="12"/>
  <c r="F8" i="12"/>
  <c r="F9" i="12"/>
  <c r="F10" i="12"/>
  <c r="F11" i="12"/>
  <c r="F12" i="12"/>
  <c r="F13" i="12"/>
  <c r="F10" i="13"/>
  <c r="F7" i="8"/>
  <c r="F8" i="8"/>
  <c r="F9" i="8"/>
  <c r="F10" i="8"/>
  <c r="F11" i="8"/>
  <c r="F12" i="8"/>
  <c r="F6" i="9"/>
  <c r="F6" i="10"/>
  <c r="F6" i="11"/>
  <c r="F6" i="12"/>
  <c r="F9" i="13"/>
  <c r="F6" i="8"/>
  <c r="A1" i="9"/>
  <c r="A1" i="10"/>
  <c r="A1" i="11"/>
  <c r="A1" i="12"/>
  <c r="A1" i="8"/>
  <c r="F7" i="6"/>
  <c r="F8" i="6"/>
  <c r="F9" i="6"/>
  <c r="F10" i="6"/>
  <c r="F11" i="6"/>
  <c r="F12" i="6"/>
  <c r="F13" i="6"/>
  <c r="F14" i="6"/>
  <c r="F15" i="6"/>
  <c r="F16" i="6"/>
  <c r="F17" i="6"/>
  <c r="F18" i="6"/>
  <c r="F6" i="6"/>
  <c r="A1" i="6"/>
  <c r="A2" i="2"/>
  <c r="D40" i="14" l="1"/>
  <c r="B8" i="14"/>
  <c r="D69" i="14"/>
  <c r="B15" i="14"/>
  <c r="D33" i="14"/>
  <c r="D62" i="14"/>
  <c r="D63" i="14"/>
  <c r="D65" i="14"/>
  <c r="D66" i="14"/>
  <c r="D67" i="14"/>
  <c r="D59" i="14"/>
  <c r="D58" i="14"/>
  <c r="D60" i="14"/>
  <c r="D42" i="14"/>
  <c r="D48" i="14"/>
  <c r="D46" i="14"/>
  <c r="D47" i="14"/>
  <c r="D51" i="14"/>
  <c r="D52" i="14"/>
  <c r="D50" i="14"/>
  <c r="D56" i="14"/>
  <c r="D54" i="14"/>
  <c r="D55" i="14"/>
  <c r="D41" i="14"/>
  <c r="D37" i="14"/>
  <c r="D39" i="14"/>
  <c r="D43" i="14"/>
  <c r="D38" i="14"/>
  <c r="D44" i="14"/>
  <c r="D35" i="14"/>
  <c r="D32" i="14"/>
  <c r="D34" i="14"/>
  <c r="D6" i="12"/>
  <c r="D11" i="12"/>
  <c r="D7" i="12"/>
  <c r="D13" i="12"/>
  <c r="D9" i="12"/>
  <c r="D11" i="13"/>
  <c r="D9" i="13"/>
  <c r="D10" i="12"/>
  <c r="D12" i="12"/>
  <c r="D8" i="11"/>
  <c r="D7" i="11"/>
  <c r="D11" i="10"/>
  <c r="D8" i="10"/>
  <c r="D7" i="10"/>
  <c r="D9" i="10"/>
  <c r="D10" i="10"/>
  <c r="D12" i="9"/>
  <c r="D9" i="9"/>
  <c r="D8" i="9"/>
  <c r="D13" i="9"/>
  <c r="D11" i="9"/>
  <c r="D7" i="9"/>
  <c r="D6" i="9"/>
  <c r="F7" i="5"/>
  <c r="F6" i="5"/>
  <c r="F7" i="4"/>
  <c r="F8" i="4"/>
  <c r="F6" i="4"/>
  <c r="A1" i="4"/>
  <c r="G8" i="3"/>
  <c r="G9" i="3"/>
  <c r="G10" i="3"/>
  <c r="G11" i="3"/>
  <c r="G12" i="3"/>
  <c r="G7" i="3"/>
  <c r="G6" i="3"/>
  <c r="A2" i="3"/>
  <c r="G6" i="2"/>
  <c r="G7" i="2"/>
  <c r="G8" i="2"/>
  <c r="G9" i="2"/>
  <c r="G10" i="2"/>
  <c r="G11" i="2"/>
  <c r="B6" i="14" l="1"/>
  <c r="D7" i="14" s="1"/>
  <c r="D16" i="14" l="1"/>
  <c r="D8" i="14"/>
  <c r="D9" i="14"/>
  <c r="D10" i="14"/>
  <c r="D17" i="14"/>
  <c r="D13" i="14"/>
  <c r="D11" i="14"/>
  <c r="D14" i="14"/>
  <c r="D12" i="14"/>
  <c r="D15" i="14"/>
  <c r="D7" i="6"/>
  <c r="D8" i="6"/>
  <c r="D9" i="6"/>
  <c r="D10" i="6"/>
  <c r="D11" i="6"/>
  <c r="D12" i="6"/>
  <c r="D13" i="6"/>
  <c r="D14" i="6"/>
  <c r="D15" i="6"/>
  <c r="D16" i="6"/>
  <c r="D17" i="6"/>
  <c r="D18" i="6"/>
  <c r="D6" i="6"/>
  <c r="D7" i="5"/>
  <c r="D6" i="5"/>
  <c r="D7" i="4"/>
  <c r="D8" i="4"/>
  <c r="D6" i="4"/>
  <c r="E7" i="3"/>
  <c r="E8" i="3"/>
  <c r="E9" i="3"/>
  <c r="E10" i="3"/>
  <c r="E11" i="3"/>
  <c r="E12" i="3"/>
  <c r="E6" i="3"/>
  <c r="E8" i="2"/>
  <c r="E9" i="2"/>
  <c r="E10" i="2"/>
  <c r="E11" i="2"/>
  <c r="E7" i="2"/>
  <c r="B6" i="7" l="1"/>
  <c r="C10" i="7" l="1"/>
  <c r="C14" i="7"/>
  <c r="C7" i="7"/>
  <c r="C11" i="7"/>
  <c r="C13" i="7"/>
  <c r="C8" i="7"/>
  <c r="C9" i="7"/>
  <c r="C12" i="7"/>
</calcChain>
</file>

<file path=xl/comments1.xml><?xml version="1.0" encoding="utf-8"?>
<comments xmlns="http://schemas.openxmlformats.org/spreadsheetml/2006/main">
  <authors>
    <author>Util24</author>
  </authors>
  <commentList>
    <comment ref="I11" authorId="0" shapeId="0">
      <text>
        <r>
          <rPr>
            <b/>
            <sz val="9"/>
            <color indexed="81"/>
            <rFont val="Tahoma"/>
            <family val="2"/>
          </rPr>
          <t>Util24: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Util24: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Util24</author>
  </authors>
  <commentList>
    <comment ref="I7" authorId="0" shapeId="0">
      <text>
        <r>
          <rPr>
            <b/>
            <sz val="9"/>
            <color indexed="81"/>
            <rFont val="Tahoma"/>
            <family val="2"/>
          </rPr>
          <t>Util24:</t>
        </r>
        <r>
          <rPr>
            <sz val="9"/>
            <color indexed="81"/>
            <rFont val="Tahoma"/>
            <family val="2"/>
          </rPr>
          <t xml:space="preserve">
remise du 29/11/16-31/12/16</t>
        </r>
      </text>
    </comment>
  </commentList>
</comments>
</file>

<file path=xl/sharedStrings.xml><?xml version="1.0" encoding="utf-8"?>
<sst xmlns="http://schemas.openxmlformats.org/spreadsheetml/2006/main" count="1571" uniqueCount="942">
  <si>
    <t>420N</t>
  </si>
  <si>
    <t>420E</t>
  </si>
  <si>
    <t>420F</t>
  </si>
  <si>
    <t>420I</t>
  </si>
  <si>
    <t>420S</t>
  </si>
  <si>
    <t>420T</t>
  </si>
  <si>
    <t>ref Articles</t>
  </si>
  <si>
    <t>ca / ref</t>
  </si>
  <si>
    <t>% ca/ article</t>
  </si>
  <si>
    <t>CODE CLT</t>
  </si>
  <si>
    <t>CA 2016</t>
  </si>
  <si>
    <t>% CA/article</t>
  </si>
  <si>
    <t>CA/ article</t>
  </si>
  <si>
    <t>code article</t>
  </si>
  <si>
    <t>designation</t>
  </si>
  <si>
    <t>Prix moyen 2016</t>
  </si>
  <si>
    <t>PRIX 2017</t>
  </si>
  <si>
    <t>remise</t>
  </si>
  <si>
    <t>-0.27</t>
  </si>
  <si>
    <t>3.83 / 3.89 / 3.79 / 3.81 / 3.75</t>
  </si>
  <si>
    <t>3.75 / 3.79 /</t>
  </si>
  <si>
    <t>2.15/ 2.62/</t>
  </si>
  <si>
    <t>3.89/3.84/</t>
  </si>
  <si>
    <t>PRIX  Applicatble 01/02/17</t>
  </si>
  <si>
    <t>Prix de vente a l'unité</t>
  </si>
  <si>
    <t>Prix vente au kg</t>
  </si>
  <si>
    <t>Prix de vente 2016</t>
  </si>
  <si>
    <t>code client</t>
  </si>
  <si>
    <t>CLIENT</t>
  </si>
  <si>
    <t>BRADBURRY &amp; SON LIMITED</t>
  </si>
  <si>
    <t>SERDIS</t>
  </si>
  <si>
    <t>000008</t>
  </si>
  <si>
    <t>000015</t>
  </si>
  <si>
    <t>SARL AESDISTRI</t>
  </si>
  <si>
    <t>000021</t>
  </si>
  <si>
    <t>PRODILAC S.N.C</t>
  </si>
  <si>
    <t>000032</t>
  </si>
  <si>
    <t>MME GALLET EMMANUELLE</t>
  </si>
  <si>
    <t>000036</t>
  </si>
  <si>
    <t>S T F E TRANSPORT LANGRES</t>
  </si>
  <si>
    <t>000039</t>
  </si>
  <si>
    <t>ETS TOUFRAIS</t>
  </si>
  <si>
    <t>000047</t>
  </si>
  <si>
    <t>ETS FROMAGES DE France</t>
  </si>
  <si>
    <t>000053</t>
  </si>
  <si>
    <t>FROMAGERIE MAURON</t>
  </si>
  <si>
    <t>000056</t>
  </si>
  <si>
    <t>LA FERME DES VIKINGS</t>
  </si>
  <si>
    <t>000063</t>
  </si>
  <si>
    <t>SOCALAIT</t>
  </si>
  <si>
    <t>000067</t>
  </si>
  <si>
    <t>STE DOMAFRAIS</t>
  </si>
  <si>
    <t>000068</t>
  </si>
  <si>
    <t>ITM ALIMENTAIRE INTERNA.</t>
  </si>
  <si>
    <t>000069</t>
  </si>
  <si>
    <t>000071</t>
  </si>
  <si>
    <t>000073</t>
  </si>
  <si>
    <t>000074</t>
  </si>
  <si>
    <t>000076</t>
  </si>
  <si>
    <t>000077</t>
  </si>
  <si>
    <t>000078</t>
  </si>
  <si>
    <t>ETS DEXPA</t>
  </si>
  <si>
    <t>000080</t>
  </si>
  <si>
    <t>DIS PRO France</t>
  </si>
  <si>
    <t>000081</t>
  </si>
  <si>
    <t>SARL ETS MAGNE</t>
  </si>
  <si>
    <t>000083</t>
  </si>
  <si>
    <t>SCAF DU VALLON DE SANCEY</t>
  </si>
  <si>
    <t>000084</t>
  </si>
  <si>
    <t>SOCODEX SARL</t>
  </si>
  <si>
    <t>000086</t>
  </si>
  <si>
    <t>PARIS GASTRONOMY DISTRIB.</t>
  </si>
  <si>
    <t>000087</t>
  </si>
  <si>
    <t>SA FROMEX SA</t>
  </si>
  <si>
    <t>000089</t>
  </si>
  <si>
    <t>PRENOT GUINARD</t>
  </si>
  <si>
    <t>000090</t>
  </si>
  <si>
    <t>000091</t>
  </si>
  <si>
    <t>SARL DU PUITS</t>
  </si>
  <si>
    <t>000092</t>
  </si>
  <si>
    <t>000095</t>
  </si>
  <si>
    <t>ETS FUNES</t>
  </si>
  <si>
    <t>000096</t>
  </si>
  <si>
    <t>BOUCHERIE BEGEOT ARNAUD</t>
  </si>
  <si>
    <t>000097</t>
  </si>
  <si>
    <t>FTRECAL</t>
  </si>
  <si>
    <t>000098</t>
  </si>
  <si>
    <t>ETS ETLIN</t>
  </si>
  <si>
    <t>000103</t>
  </si>
  <si>
    <t>LELIEVRE BACK EUROP</t>
  </si>
  <si>
    <t>000106</t>
  </si>
  <si>
    <t>AU BON COIN</t>
  </si>
  <si>
    <t>000118</t>
  </si>
  <si>
    <t>SARL LEHMANN</t>
  </si>
  <si>
    <t>000119</t>
  </si>
  <si>
    <t>MILLERET SA</t>
  </si>
  <si>
    <t>000122</t>
  </si>
  <si>
    <t>SOCIETE DISAL</t>
  </si>
  <si>
    <t>000123</t>
  </si>
  <si>
    <t>LE CALYPTUS</t>
  </si>
  <si>
    <t>000127</t>
  </si>
  <si>
    <t>BRASSERIE DU 7EME ART</t>
  </si>
  <si>
    <t>000129</t>
  </si>
  <si>
    <t>SN AUGIER</t>
  </si>
  <si>
    <t>000130</t>
  </si>
  <si>
    <t>CHEZ HUBERT</t>
  </si>
  <si>
    <t>000133</t>
  </si>
  <si>
    <t>ALIMENTAIRE FB</t>
  </si>
  <si>
    <t>000136</t>
  </si>
  <si>
    <t>CARREFOUR CONTACT</t>
  </si>
  <si>
    <t>000138</t>
  </si>
  <si>
    <t>SNC LA LUDORE</t>
  </si>
  <si>
    <t>000142</t>
  </si>
  <si>
    <t>RESTAURANT LA POMME D OR</t>
  </si>
  <si>
    <t>000143</t>
  </si>
  <si>
    <t>LE PALAIS DES SAVEURS</t>
  </si>
  <si>
    <t>000145</t>
  </si>
  <si>
    <t>PROXI</t>
  </si>
  <si>
    <t>000150</t>
  </si>
  <si>
    <t>LEADER PRO</t>
  </si>
  <si>
    <t>000151</t>
  </si>
  <si>
    <t>METS ET TRADITIONS</t>
  </si>
  <si>
    <t>000153</t>
  </si>
  <si>
    <t>FELIX POTIN CODE D AZUR</t>
  </si>
  <si>
    <t>000154</t>
  </si>
  <si>
    <t>SARL DUMONT - POUPHILE</t>
  </si>
  <si>
    <t>000155</t>
  </si>
  <si>
    <t>A.J.V TRAITEUR</t>
  </si>
  <si>
    <t>000157</t>
  </si>
  <si>
    <t>OBJECTIF AFFAIRES</t>
  </si>
  <si>
    <t>000160</t>
  </si>
  <si>
    <t>METRO SUD</t>
  </si>
  <si>
    <t>000161</t>
  </si>
  <si>
    <t>METRO NORD</t>
  </si>
  <si>
    <t>000162</t>
  </si>
  <si>
    <t>METRO OUEST</t>
  </si>
  <si>
    <t>000163</t>
  </si>
  <si>
    <t>METRO EST</t>
  </si>
  <si>
    <t>000170</t>
  </si>
  <si>
    <t>EURODELICES</t>
  </si>
  <si>
    <t>000180</t>
  </si>
  <si>
    <t>000190</t>
  </si>
  <si>
    <t>000193</t>
  </si>
  <si>
    <t>EURO GLOFE IMPORT EXPORT</t>
  </si>
  <si>
    <t>000195</t>
  </si>
  <si>
    <t>ETS EURL VAL FLEURI</t>
  </si>
  <si>
    <t>JB IMPORT EXPORT</t>
  </si>
  <si>
    <t>000198</t>
  </si>
  <si>
    <t>STEF EUROFRISCHFRACH.</t>
  </si>
  <si>
    <t>000201</t>
  </si>
  <si>
    <t>SARL FROMAGERIE ROY</t>
  </si>
  <si>
    <t>000205</t>
  </si>
  <si>
    <t>ETS APPLE WAY</t>
  </si>
  <si>
    <t>000206</t>
  </si>
  <si>
    <t>000210</t>
  </si>
  <si>
    <t>SUNSEA FRUIT</t>
  </si>
  <si>
    <t>000219</t>
  </si>
  <si>
    <t>BROC FEYZIN</t>
  </si>
  <si>
    <t>000234</t>
  </si>
  <si>
    <t>000235</t>
  </si>
  <si>
    <t>PROLAIDIS</t>
  </si>
  <si>
    <t>FROMI RUNGIS SAS</t>
  </si>
  <si>
    <t>000241</t>
  </si>
  <si>
    <t>FROMI</t>
  </si>
  <si>
    <t>000243</t>
  </si>
  <si>
    <t>FROMI GMBH</t>
  </si>
  <si>
    <t>000247</t>
  </si>
  <si>
    <t>THOMAS EXPORT S.A.</t>
  </si>
  <si>
    <t>000248</t>
  </si>
  <si>
    <t>MES BONNES COURSES</t>
  </si>
  <si>
    <t>000251</t>
  </si>
  <si>
    <t>ALIMENTUM FOOD A/S</t>
  </si>
  <si>
    <t>000252</t>
  </si>
  <si>
    <t>ETS MAROBEN SL</t>
  </si>
  <si>
    <t>000254</t>
  </si>
  <si>
    <t>THE CHEESE PARTNERS</t>
  </si>
  <si>
    <t>000255</t>
  </si>
  <si>
    <t>ETABLISSEMENT ESNAULT</t>
  </si>
  <si>
    <t>000256</t>
  </si>
  <si>
    <t>HOTEL IBIS STYLES</t>
  </si>
  <si>
    <t>000257</t>
  </si>
  <si>
    <t>EUROCHEESE IMPORT ALLIANCE SA</t>
  </si>
  <si>
    <t>000271</t>
  </si>
  <si>
    <t>PRODUITS LAITEIRS P.MICHEL</t>
  </si>
  <si>
    <t>000275</t>
  </si>
  <si>
    <t>EIRESPAN DITRIBURTION LIMITED</t>
  </si>
  <si>
    <t>000276</t>
  </si>
  <si>
    <t>ETS SOCIETE INDUSTRIELLE FROMA</t>
  </si>
  <si>
    <t>000278</t>
  </si>
  <si>
    <t>ETS SCAPALSACE</t>
  </si>
  <si>
    <t>000282</t>
  </si>
  <si>
    <t>OUTREMER EXPORTATION</t>
  </si>
  <si>
    <t>000298</t>
  </si>
  <si>
    <t>MAMENN CHEESE A/S</t>
  </si>
  <si>
    <t>000299</t>
  </si>
  <si>
    <t>FVP FOODS COMERCIO E GESTAO</t>
  </si>
  <si>
    <t>000305</t>
  </si>
  <si>
    <t>SEACREST FOODS INTERNATIONAL</t>
  </si>
  <si>
    <t>000306</t>
  </si>
  <si>
    <t>ETS GUILMOT</t>
  </si>
  <si>
    <t>000313</t>
  </si>
  <si>
    <t>CHEF MARKET ZRT</t>
  </si>
  <si>
    <t>000314</t>
  </si>
  <si>
    <t>GURMANDIZ LTD</t>
  </si>
  <si>
    <t>000315</t>
  </si>
  <si>
    <t>TRADITIONAL CHEESE COMPANY</t>
  </si>
  <si>
    <t>000316</t>
  </si>
  <si>
    <t>ETS POMONA SVS BOURGOGNE</t>
  </si>
  <si>
    <t>000320</t>
  </si>
  <si>
    <t>TRANSGOURMET OPERATIONS</t>
  </si>
  <si>
    <t>000323</t>
  </si>
  <si>
    <t>A-WARE BOUTER CHEESE</t>
  </si>
  <si>
    <t>000325</t>
  </si>
  <si>
    <t>QUESOS ALDANONDO SCIEDAD</t>
  </si>
  <si>
    <t>000326</t>
  </si>
  <si>
    <t>CA.FORM. SRL</t>
  </si>
  <si>
    <t>000329</t>
  </si>
  <si>
    <t>SAS CODI France</t>
  </si>
  <si>
    <t>000321</t>
  </si>
  <si>
    <t>POLINDUS ex MONTS DE JOUX</t>
  </si>
  <si>
    <t>000334</t>
  </si>
  <si>
    <t>JANSEN KACZOROWSKI CICHOCKI</t>
  </si>
  <si>
    <t>000335</t>
  </si>
  <si>
    <t>LAGO Y PUIG GALLARDO</t>
  </si>
  <si>
    <t>000338</t>
  </si>
  <si>
    <t>ETN FRANZ COLRUYT</t>
  </si>
  <si>
    <t>000339</t>
  </si>
  <si>
    <t>ETS SCAPEST</t>
  </si>
  <si>
    <t>000341</t>
  </si>
  <si>
    <t>000355</t>
  </si>
  <si>
    <t>ITM ALIMENTATION INTERNA.</t>
  </si>
  <si>
    <t>000356</t>
  </si>
  <si>
    <t>000357</t>
  </si>
  <si>
    <t>000358</t>
  </si>
  <si>
    <t>000359</t>
  </si>
  <si>
    <t>000362</t>
  </si>
  <si>
    <t>000365</t>
  </si>
  <si>
    <t>000366</t>
  </si>
  <si>
    <t>PROCHAZKA A.S</t>
  </si>
  <si>
    <t>000367</t>
  </si>
  <si>
    <t>000368</t>
  </si>
  <si>
    <t>000371</t>
  </si>
  <si>
    <t>ZIJERVELD</t>
  </si>
  <si>
    <t>000373</t>
  </si>
  <si>
    <t>OSFIR CONSTRUCTION LTD</t>
  </si>
  <si>
    <t>000374</t>
  </si>
  <si>
    <t>PLATE FORME CORRA</t>
  </si>
  <si>
    <t>000377</t>
  </si>
  <si>
    <t>FOZZY FOOD</t>
  </si>
  <si>
    <t>000379</t>
  </si>
  <si>
    <t>ATALANTA CORPORATION</t>
  </si>
  <si>
    <t>000381</t>
  </si>
  <si>
    <t>CHEEZWHSE.COM</t>
  </si>
  <si>
    <t>000385</t>
  </si>
  <si>
    <t>000383</t>
  </si>
  <si>
    <t>ISHIDA INTERNATIONAL</t>
  </si>
  <si>
    <t>ETS IBER CONSEIL</t>
  </si>
  <si>
    <t>MADISFRED S.L</t>
  </si>
  <si>
    <t>000396</t>
  </si>
  <si>
    <t>000397</t>
  </si>
  <si>
    <t>IBEROLACTAL S.L</t>
  </si>
  <si>
    <t>000402</t>
  </si>
  <si>
    <t>SC GEROLA PRODINVEST S.R.L</t>
  </si>
  <si>
    <t>000411</t>
  </si>
  <si>
    <t>DELICE PRODUCKT KFT</t>
  </si>
  <si>
    <t>000413</t>
  </si>
  <si>
    <t>PEDRO DIAZ SA</t>
  </si>
  <si>
    <t>000414</t>
  </si>
  <si>
    <t>COMERCIAL AMAT SL</t>
  </si>
  <si>
    <t>000416</t>
  </si>
  <si>
    <t xml:space="preserve">EUROCHEESE </t>
  </si>
  <si>
    <t>000418</t>
  </si>
  <si>
    <t>DUPONT CHEESE NEDERLAND B.V</t>
  </si>
  <si>
    <t>000420</t>
  </si>
  <si>
    <t>000423</t>
  </si>
  <si>
    <t>000448</t>
  </si>
  <si>
    <t>KOSTADINOV</t>
  </si>
  <si>
    <t>000452</t>
  </si>
  <si>
    <t>000453</t>
  </si>
  <si>
    <t>FROMAGERIE EUROPA BV</t>
  </si>
  <si>
    <t>000455</t>
  </si>
  <si>
    <t>IBIFOOD SL</t>
  </si>
  <si>
    <t>000456</t>
  </si>
  <si>
    <t>ETS GUILLOT JOUANI</t>
  </si>
  <si>
    <t>000459</t>
  </si>
  <si>
    <t>VAN BEEK INTERCHEESE B.V</t>
  </si>
  <si>
    <t>000463</t>
  </si>
  <si>
    <t>TOT FORMATGE 2 S.L</t>
  </si>
  <si>
    <t>000464</t>
  </si>
  <si>
    <t>ETS MILQUESO S.C.C.L</t>
  </si>
  <si>
    <t>000465</t>
  </si>
  <si>
    <t>ETS JAMONES Y FLAMBRES ARENAL</t>
  </si>
  <si>
    <t>000466</t>
  </si>
  <si>
    <t>ETS DOMINGO DEL PALACCIO SA</t>
  </si>
  <si>
    <t>000468</t>
  </si>
  <si>
    <t>ETS UNION QUESERA EUROPEA SL</t>
  </si>
  <si>
    <t>000469</t>
  </si>
  <si>
    <t>ETS GRANAROLO SPA</t>
  </si>
  <si>
    <t>000479</t>
  </si>
  <si>
    <t>000470</t>
  </si>
  <si>
    <t>GOCER ELABORATS SL</t>
  </si>
  <si>
    <t>MILLAN VICENTE SL</t>
  </si>
  <si>
    <t>000480</t>
  </si>
  <si>
    <t>KAASIMPORT JAN DUPONT NV</t>
  </si>
  <si>
    <t>000486</t>
  </si>
  <si>
    <t>France DIS FOOD</t>
  </si>
  <si>
    <t>000488</t>
  </si>
  <si>
    <t>COMERCIAL BAIDES</t>
  </si>
  <si>
    <t>000490</t>
  </si>
  <si>
    <t>LAKTOIMPEX SPOL. S.R.O</t>
  </si>
  <si>
    <t>000494</t>
  </si>
  <si>
    <t>COMERCIAL BLANENCA PROLAC</t>
  </si>
  <si>
    <t>000497</t>
  </si>
  <si>
    <t>LES DEPENDANCES DU MANOIR</t>
  </si>
  <si>
    <t>000498</t>
  </si>
  <si>
    <t>SAPUTO PRODUITS LAITIERS</t>
  </si>
  <si>
    <t>000508</t>
  </si>
  <si>
    <t>FA EBACKO</t>
  </si>
  <si>
    <t>000509</t>
  </si>
  <si>
    <t>000511</t>
  </si>
  <si>
    <t>BAKO WEST Eg</t>
  </si>
  <si>
    <t>000518</t>
  </si>
  <si>
    <t>MUNNICH FROMAGE GMBH</t>
  </si>
  <si>
    <t>000529</t>
  </si>
  <si>
    <t>RUWISCH &amp; ZUCK</t>
  </si>
  <si>
    <t>000533</t>
  </si>
  <si>
    <t>EVERS NACHFOLGER GMBH</t>
  </si>
  <si>
    <t>000534</t>
  </si>
  <si>
    <t>FA ALBERT BARUFE GMBH</t>
  </si>
  <si>
    <t>000537</t>
  </si>
  <si>
    <t>RUPP AG</t>
  </si>
  <si>
    <t>000539</t>
  </si>
  <si>
    <t>BIO TROPIC Gellschaft zur</t>
  </si>
  <si>
    <t>FA MULLER MOERS GMBH &amp; Co</t>
  </si>
  <si>
    <t>000543</t>
  </si>
  <si>
    <t>000545</t>
  </si>
  <si>
    <t>KLEINE Gmbh &amp; Co KG</t>
  </si>
  <si>
    <t>000547</t>
  </si>
  <si>
    <t>LA MERCANTILE SLOVAKIA sro</t>
  </si>
  <si>
    <t>000548</t>
  </si>
  <si>
    <t>ZIEGLER KASESPEZIALITATEN GMBH</t>
  </si>
  <si>
    <t>000551</t>
  </si>
  <si>
    <t>NAGEL ALBATROS SPEDITIONS GMBH</t>
  </si>
  <si>
    <t>000553</t>
  </si>
  <si>
    <t>FEINKOST LEITINGER</t>
  </si>
  <si>
    <t>000554</t>
  </si>
  <si>
    <t>FA WISSMAN</t>
  </si>
  <si>
    <t>000555</t>
  </si>
  <si>
    <t>FA GROHAGE</t>
  </si>
  <si>
    <t>000560</t>
  </si>
  <si>
    <t>INTERBACK NIEDERRHEIN</t>
  </si>
  <si>
    <t>000561</t>
  </si>
  <si>
    <t>P.G KAAS</t>
  </si>
  <si>
    <t>000565</t>
  </si>
  <si>
    <t>AKCIJU SABIEDRIBA SIERA NAMS</t>
  </si>
  <si>
    <t>000569</t>
  </si>
  <si>
    <t>H K L HAMBURGER KASEL</t>
  </si>
  <si>
    <t>000570</t>
  </si>
  <si>
    <t>000578</t>
  </si>
  <si>
    <t>SAR INVESTMENTS PTY LIMITED</t>
  </si>
  <si>
    <t>000579</t>
  </si>
  <si>
    <t>REZOS BRANDS ANOMYMOUS</t>
  </si>
  <si>
    <t>000580</t>
  </si>
  <si>
    <t>FA TOLLE GMBH</t>
  </si>
  <si>
    <t>000581</t>
  </si>
  <si>
    <t>KAASHANDEL</t>
  </si>
  <si>
    <t>MIQUEL ALIMENTACIO GRUP</t>
  </si>
  <si>
    <t>000586</t>
  </si>
  <si>
    <t>LANNISTER DELIKAT</t>
  </si>
  <si>
    <t>000587</t>
  </si>
  <si>
    <t>GROOHAGE</t>
  </si>
  <si>
    <t>000588</t>
  </si>
  <si>
    <t>SELECCIO REGISA SL</t>
  </si>
  <si>
    <t>000589</t>
  </si>
  <si>
    <t>M.D. LACTICS S.L.</t>
  </si>
  <si>
    <t>000590</t>
  </si>
  <si>
    <t>KHALAF NATIONAL</t>
  </si>
  <si>
    <t>000591</t>
  </si>
  <si>
    <t>KARNTNERMILCH REG.GEN M.B.H</t>
  </si>
  <si>
    <t>000592</t>
  </si>
  <si>
    <t>G.D  S.R.L</t>
  </si>
  <si>
    <t>000593</t>
  </si>
  <si>
    <t>CASA BASTIDA S.L.</t>
  </si>
  <si>
    <t>000594</t>
  </si>
  <si>
    <t>000595</t>
  </si>
  <si>
    <t>000596</t>
  </si>
  <si>
    <t>000597</t>
  </si>
  <si>
    <t>000599</t>
  </si>
  <si>
    <t>000602</t>
  </si>
  <si>
    <t>000604</t>
  </si>
  <si>
    <t>000605</t>
  </si>
  <si>
    <t>000606</t>
  </si>
  <si>
    <t>MALLORQUINA DE HOTELES S.L.U</t>
  </si>
  <si>
    <t>NICOLAS Y VALERO SRL</t>
  </si>
  <si>
    <t>LEBENSMITELGROSSHANDEL</t>
  </si>
  <si>
    <t>N.V. KAASIMPORT TEMMERMAN</t>
  </si>
  <si>
    <t>VALLEE VERTE GMBH</t>
  </si>
  <si>
    <t>FORUTNE GOURMET  SPEC. PVT LTD</t>
  </si>
  <si>
    <t>SCHIETSE N.V./SA</t>
  </si>
  <si>
    <t>INTERCIBUS s.r.o</t>
  </si>
  <si>
    <t>WEILING Gmbh</t>
  </si>
  <si>
    <t>000608</t>
  </si>
  <si>
    <t>MEGA FRAIS</t>
  </si>
  <si>
    <t>000614</t>
  </si>
  <si>
    <t>000615</t>
  </si>
  <si>
    <t>INTERMARCHE</t>
  </si>
  <si>
    <t>000616</t>
  </si>
  <si>
    <t>000617</t>
  </si>
  <si>
    <t>NETTO</t>
  </si>
  <si>
    <t>000618</t>
  </si>
  <si>
    <t>000619</t>
  </si>
  <si>
    <t>000645</t>
  </si>
  <si>
    <t>ANDAQUES</t>
  </si>
  <si>
    <t>000646</t>
  </si>
  <si>
    <t>RUIZ CASTRO S.L.</t>
  </si>
  <si>
    <t>000724</t>
  </si>
  <si>
    <t>FA ROUTHIER WEBER Gmbh</t>
  </si>
  <si>
    <t>000800</t>
  </si>
  <si>
    <t>D.G.F</t>
  </si>
  <si>
    <t>000801</t>
  </si>
  <si>
    <t>ETS BOUQUET DE SAVOIE</t>
  </si>
  <si>
    <t>000804</t>
  </si>
  <si>
    <t>DISTRIBUTION DU MIDI</t>
  </si>
  <si>
    <t>000806</t>
  </si>
  <si>
    <t>LALLIARD CHRISTOPHE</t>
  </si>
  <si>
    <t>000807</t>
  </si>
  <si>
    <t>SARL J.A. MICHON</t>
  </si>
  <si>
    <t>000808</t>
  </si>
  <si>
    <t>SARL MT'ALP</t>
  </si>
  <si>
    <t>000809</t>
  </si>
  <si>
    <t>S.A.S PICOLAIT</t>
  </si>
  <si>
    <t>000810</t>
  </si>
  <si>
    <t>ETS ARNAUD</t>
  </si>
  <si>
    <t>000815</t>
  </si>
  <si>
    <t>ETS BESSET</t>
  </si>
  <si>
    <t>000816</t>
  </si>
  <si>
    <t>SARL SAVOIE COMESTIBLE</t>
  </si>
  <si>
    <t>000819</t>
  </si>
  <si>
    <t>VALSERINE FORMAGERIE</t>
  </si>
  <si>
    <t>000820</t>
  </si>
  <si>
    <t xml:space="preserve">C F V A </t>
  </si>
  <si>
    <t>000826</t>
  </si>
  <si>
    <t>ETS SANIAL</t>
  </si>
  <si>
    <t>000827</t>
  </si>
  <si>
    <t>SARL SADIS</t>
  </si>
  <si>
    <t>000832</t>
  </si>
  <si>
    <t>ARDECHE FRAIS</t>
  </si>
  <si>
    <t>000837</t>
  </si>
  <si>
    <t>ETS BENASSAR</t>
  </si>
  <si>
    <t>000838</t>
  </si>
  <si>
    <t>PELLERIN S.A</t>
  </si>
  <si>
    <t>000839</t>
  </si>
  <si>
    <t>S.A.R.L BRENS FRAIS</t>
  </si>
  <si>
    <t>000844</t>
  </si>
  <si>
    <t>MDP DISTRIBUTION</t>
  </si>
  <si>
    <t>000849</t>
  </si>
  <si>
    <t>DISTRIFOOD</t>
  </si>
  <si>
    <t>000853</t>
  </si>
  <si>
    <t>FROMAGERIE DU VELAY</t>
  </si>
  <si>
    <t>000854</t>
  </si>
  <si>
    <t>VINSON ARNAUD</t>
  </si>
  <si>
    <t>000862</t>
  </si>
  <si>
    <t>MAURIENNE B.O.F</t>
  </si>
  <si>
    <t>000863</t>
  </si>
  <si>
    <t>PIZZA MERCATO</t>
  </si>
  <si>
    <t>000865</t>
  </si>
  <si>
    <t>SODIPRO</t>
  </si>
  <si>
    <t>000872</t>
  </si>
  <si>
    <t>BOUCHERIE  ANDRE</t>
  </si>
  <si>
    <t>000873</t>
  </si>
  <si>
    <t>ENTREMONT ALLIANCE</t>
  </si>
  <si>
    <t>000876</t>
  </si>
  <si>
    <t>ATS CASH</t>
  </si>
  <si>
    <t>000877</t>
  </si>
  <si>
    <t>BERTHET</t>
  </si>
  <si>
    <t>000878</t>
  </si>
  <si>
    <t>PATIS SERVICE SAS</t>
  </si>
  <si>
    <t>000880</t>
  </si>
  <si>
    <t>ALPES ALIMENTAIRE DISTRIBUTIONS</t>
  </si>
  <si>
    <t>000882</t>
  </si>
  <si>
    <t>SODIAL</t>
  </si>
  <si>
    <t>000883</t>
  </si>
  <si>
    <t>ARSENA</t>
  </si>
  <si>
    <t>000996</t>
  </si>
  <si>
    <t>SCAL PATURAGES COMTOIS</t>
  </si>
  <si>
    <t>000999</t>
  </si>
  <si>
    <t>CLT DIVERS</t>
  </si>
  <si>
    <t>001119</t>
  </si>
  <si>
    <t>MILLERET S.A</t>
  </si>
  <si>
    <t>110R</t>
  </si>
  <si>
    <t>GAEC TARD</t>
  </si>
  <si>
    <t>371V</t>
  </si>
  <si>
    <t>PLATE FORME CORA</t>
  </si>
  <si>
    <t>420ES</t>
  </si>
  <si>
    <t>CODE ARTICLE</t>
  </si>
  <si>
    <t>DESIGNATION</t>
  </si>
  <si>
    <t>ROGNURE</t>
  </si>
  <si>
    <t>EMMENTAL GRAND CRU BLANC</t>
  </si>
  <si>
    <t>EMMENTAL GRAND CRU MEULE</t>
  </si>
  <si>
    <t>EMMENTAL GRAND CRU 1/8EME MEULE</t>
  </si>
  <si>
    <t>EMMENTAL GRAND CRU 1/12EME MEULE</t>
  </si>
  <si>
    <t>EMMENTAL GRAND CRU 1/4 MEULE</t>
  </si>
  <si>
    <t>EMMENTAL BLANC</t>
  </si>
  <si>
    <t>EMMENTAL EST CENTRAL</t>
  </si>
  <si>
    <t>EMMENTAL EST CENTRAL 1/8EME MEULE</t>
  </si>
  <si>
    <t>EMMENTAL FONTE</t>
  </si>
  <si>
    <t>DECHETS EMMENTAL</t>
  </si>
  <si>
    <t>EMMENTAL RAPE</t>
  </si>
  <si>
    <t>GRUYERE BLANC</t>
  </si>
  <si>
    <t>GRUYERE MEULE</t>
  </si>
  <si>
    <t>GRUYERE FONTE</t>
  </si>
  <si>
    <t>FRANSK BRIE X6</t>
  </si>
  <si>
    <t>GRUYERE BLOC 2.5 KG X 4</t>
  </si>
  <si>
    <t>GRUYERE 1/4 MEULE</t>
  </si>
  <si>
    <t>DECHETS GRUYERE</t>
  </si>
  <si>
    <t>GRUYERE 1/12 MEULE</t>
  </si>
  <si>
    <t>GRUYERE RAPR 5 X 5 KG</t>
  </si>
  <si>
    <t>BRIE 1 KG 50% NU</t>
  </si>
  <si>
    <t>BRIE 1 KG 50% PC X 4</t>
  </si>
  <si>
    <t>BRIE 1 KG 50% PC X 2</t>
  </si>
  <si>
    <t>BRIE 1 KG 50% NEUTRE X 4</t>
  </si>
  <si>
    <t>BRIE  900 GRS 50% NEUTRE X 4</t>
  </si>
  <si>
    <t>BRIE  950 GRS 50% NEUTRE X 4</t>
  </si>
  <si>
    <t>BRIE 1 KG 50% NEUTRE X 2</t>
  </si>
  <si>
    <t>BRIE 1 KG 50% NEUTRE X 1</t>
  </si>
  <si>
    <t>BRIE 1 KG 50% PC X 4 + 10% GRATUIT</t>
  </si>
  <si>
    <t>BRIE 1 KG 50% VDS X 2</t>
  </si>
  <si>
    <t>BRIE 1 KG 50 % VDS X 4</t>
  </si>
  <si>
    <t>BRIE 1 KG 50% VDS X 4 + 10% GRATUIT</t>
  </si>
  <si>
    <t>CAMEMBERT ALEXIS PORT NEUF 50% X 2</t>
  </si>
  <si>
    <t>CAMEMBERT ALEXIS PORT NEUF 50% X 1</t>
  </si>
  <si>
    <t>BRIE 1 KG 50% NEUTRE X 2 ( AU POIDS )</t>
  </si>
  <si>
    <t>BRIE 1 KG 50% NEUTRE X 1SANS DLUO</t>
  </si>
  <si>
    <t>BRIE 1 KG 50% DECLASSE X4</t>
  </si>
  <si>
    <t>BRIE 1KG 50% C'REMOUGE BLANC BIO</t>
  </si>
  <si>
    <t>CAMEMBERT 1KG 50% NEUTRE X4</t>
  </si>
  <si>
    <t>BRIE 1 KG 50% REYBIER</t>
  </si>
  <si>
    <t>C'REMOUGE ROUGE</t>
  </si>
  <si>
    <t>BRIE 1 KG 50% PC (METRO)</t>
  </si>
  <si>
    <t>BRIE 1 KG 50% NEUTRE BIO (AU POIDS)</t>
  </si>
  <si>
    <t>BRIE 1 KG 50% C'REMOUGE BLANC BIO</t>
  </si>
  <si>
    <t>BRIE BIO NEUTRE BLANC</t>
  </si>
  <si>
    <t>BRIE BIO NEUTRE ROUGE</t>
  </si>
  <si>
    <t>BRIE 3 KG 50% NU</t>
  </si>
  <si>
    <t>BRIE 3 KG 50% CARON</t>
  </si>
  <si>
    <t>BRIE 3 KG 50% CARON + COUVERCLE</t>
  </si>
  <si>
    <t>BRIE 3 KG 50% PC</t>
  </si>
  <si>
    <t>BRIE 3 KG 50% MON SIRE</t>
  </si>
  <si>
    <t>BRIE 3 KG 50% GOUPIL</t>
  </si>
  <si>
    <t>BRIE 3 KG 50% TOUR DE MARZE</t>
  </si>
  <si>
    <t>BRIE 3 KG 50% OVATION</t>
  </si>
  <si>
    <t>BRIE 3 KG 50% NEUTRE</t>
  </si>
  <si>
    <t>BRIE 3 KG 50% DECLASSE</t>
  </si>
  <si>
    <t>BRIE 3 KG 50% NEUTRE SANS DLUO</t>
  </si>
  <si>
    <t>BRIE 3 KG 50% MA CREMIERE</t>
  </si>
  <si>
    <t>BRIE 3 KG 50% MA CREMIERE EXPORT</t>
  </si>
  <si>
    <t>BRIE 3 KG 50% PC SANS DLUO</t>
  </si>
  <si>
    <t>BRIE 3 KG 50% PHILIPPE 1ER SANS DLUO</t>
  </si>
  <si>
    <t>BRIE 3 KG 50% LA LOUVE SANS DLUO</t>
  </si>
  <si>
    <t>BRIE 3 KG 50% GOUPIL SANS DLUO</t>
  </si>
  <si>
    <t>BRIE COUPE MAGISTRAUX DE France 50%</t>
  </si>
  <si>
    <t>BRIE 500 GRS NU</t>
  </si>
  <si>
    <t>BRIE 500 GRS PC X 6</t>
  </si>
  <si>
    <t>BRIE 500 GRS PC X 6 SANS DLUO</t>
  </si>
  <si>
    <t>BRIE 500 GRS OVATION X 6</t>
  </si>
  <si>
    <t>BRIE 500 GRS OVATION X 6 SANS DLUO</t>
  </si>
  <si>
    <t>BRIE 16 ONCES ARC DE 
TRIOMPHE X 6</t>
  </si>
  <si>
    <t>BRIE 500 GRS NEUTRE X 6</t>
  </si>
  <si>
    <t>BRIE 16 ONCES BOITE BOIS
 NEUTRE X 6 Golden</t>
  </si>
  <si>
    <t>BRIE 500 GRS 60% NEUTRE X 6</t>
  </si>
  <si>
    <t>BRIE 500 GRS 60% NEUTRE
 SAPUTO X 6</t>
  </si>
  <si>
    <t>BRIE 500 GRS 60% X 6  3 € VACHE</t>
  </si>
  <si>
    <t>BRIE 500 GRS 60% PC ( TCHEQUE)</t>
  </si>
  <si>
    <t>BRIE 500 GRS 60% DECLASSE</t>
  </si>
  <si>
    <t>BRIE 500 GRS 2,5 EUROS</t>
  </si>
  <si>
    <t>BRIE 500 GRS APPLE WAY</t>
  </si>
  <si>
    <t>GOLDEN BRIE 1 Lb AUS HERBES</t>
  </si>
  <si>
    <t>BRIE 500 GRS EIFFLE TOWER</t>
  </si>
  <si>
    <t>BRIE 500 GRS 72% NEUTRE</t>
  </si>
  <si>
    <t>BRIE 500 GRS 70% NEUTRE PETERSON</t>
  </si>
  <si>
    <t>BRIE 500 GRS 60% MON AMI</t>
  </si>
  <si>
    <t>COULOMMIERS 500 GRS MON SIRE</t>
  </si>
  <si>
    <t>BRIE 500 GRS SLOVENIE</t>
  </si>
  <si>
    <t>COULOMMIERS FINE FOOD 500 GRS</t>
  </si>
  <si>
    <t>BRIE 500G 60%*6 BIO</t>
  </si>
  <si>
    <t>BRIE 500G 60 %*6 MON AMI</t>
  </si>
  <si>
    <t>BRIE 500G 60% BARON</t>
  </si>
  <si>
    <t>BRIE 500G 60% *6 MON AMI</t>
  </si>
  <si>
    <t>DER BIO CREMIGE 500 GRS</t>
  </si>
  <si>
    <t>BIO ROSSO BIANCO 500 GRS</t>
  </si>
  <si>
    <t>BRIE DE PARIS 500 G</t>
  </si>
  <si>
    <t>FRANSK BRIE 500 G</t>
  </si>
  <si>
    <t>BRIE 1 KG 60% NU</t>
  </si>
  <si>
    <t>BRIE 1 KG 60% TOUR DE MARZE X 2 Europe</t>
  </si>
  <si>
    <t>BRIE 1 KG 60% TOUR DE MARZE X 2 ANGLETERRE</t>
  </si>
  <si>
    <t>BRIE 1 KG 60% TOUR DE MARZE X 1 SANS DLUO</t>
  </si>
  <si>
    <t>BRIE 1 KG 60% MON SIRE X 2</t>
  </si>
  <si>
    <t>BRIE 1 KG 60% OVATION X 1 SANS DLUO</t>
  </si>
  <si>
    <t>BRIE 1 KG 60% OVATION X 2 SANS DLUO</t>
  </si>
  <si>
    <t>BRIE 1 KG 60% OVATION X 2</t>
  </si>
  <si>
    <t>BRIE 1 KG 60% GOUPIL X 2 ( Papier Neutre )</t>
  </si>
  <si>
    <t>BRIE 1 KG 60% GOUPIL X 2</t>
  </si>
  <si>
    <t>BRIE 1 KG 60% LE DONNET X 4</t>
  </si>
  <si>
    <t>BRIE 1 KG 60% VDS X 4</t>
  </si>
  <si>
    <t>BRIE 1 KG 60% VDS X 2</t>
  </si>
  <si>
    <t>909 G (2LB) GOLDEN *2 LOT BOITE BOIS GOLDEN</t>
  </si>
  <si>
    <t>BRIE 1 KG 60% CHÂTEAU DE France X 4</t>
  </si>
  <si>
    <t>BRIE 1 KG 60% MA CREMIERE X 4</t>
  </si>
  <si>
    <t>BRIE 1 KG 60% VAL D'ANCENIS X 4</t>
  </si>
  <si>
    <t>BRIE 1 KG 60% NEUTRE X 2 SANS DLUO</t>
  </si>
  <si>
    <t>BRIE 1 KG 60% NEUTRE X 2</t>
  </si>
  <si>
    <t>BRIE 1 KG 60% NEUTRE X 2 ( au poids )</t>
  </si>
  <si>
    <t>BRIE 1 KG 60% PC X 4</t>
  </si>
  <si>
    <t>BRIE 1 KG 60% PC X 2</t>
  </si>
  <si>
    <t>BRIE 1 KG 60% PC X 2 ( Pologne )</t>
  </si>
  <si>
    <t>BRIE 1 KG 60% NOTRE DAME X2 SANS DLUO</t>
  </si>
  <si>
    <t>CAMEMBERT ALEXIS PORT NEUF 60%  DOUBLE CREME X 2</t>
  </si>
  <si>
    <t>BRIE 1 KG 60% TIVOLINO X 4</t>
  </si>
  <si>
    <t>BRIE 1 KG 60% PC X 4 + 10% GRATUIT</t>
  </si>
  <si>
    <t>BRIE 1 KG 60% SUNCO</t>
  </si>
  <si>
    <t>BRIE 1 KG 60% 1ER PRIX</t>
  </si>
  <si>
    <t>CAMEMBERT ALEXIS PORT NEUF 60%  DOUBLE CREME X 1</t>
  </si>
  <si>
    <t>BRIE 909 GRS EIFFEL X 1</t>
  </si>
  <si>
    <t>BRIE 1 KG 60% NEUTRE X 4</t>
  </si>
  <si>
    <t>BRIE 1 KG 60% OVATION X 1</t>
  </si>
  <si>
    <t>BRIE 1 KG 60% PC X 2 SANS DLUO</t>
  </si>
  <si>
    <t>BRIE 1 KG 60% NEUTRE X 2 SANS DLUO + ETIQUETTE PC</t>
  </si>
  <si>
    <t>BRIE 1 KG 60% NEUTRE X 1 SANS DLUO</t>
  </si>
  <si>
    <t>BRIE 1 KG 60% MON SIRE X 1</t>
  </si>
  <si>
    <t>BRIE 1 KG 60% HARTFORD RESERVE ss dluo pp etiqnoire fdbte usa</t>
  </si>
  <si>
    <t>BRIE 1 KG 60% CHÂTEAU DE France X 2</t>
  </si>
  <si>
    <t>BRIE 1 KG 60% CHÂTEAU DE France  X 4</t>
  </si>
  <si>
    <t>BRIE 1 KG NEUTRE X1</t>
  </si>
  <si>
    <t>BRIE 1 KG 60% DECLASSE X4</t>
  </si>
  <si>
    <t>BRIE 1 KG 60% PC X4 (AU POIDS)</t>
  </si>
  <si>
    <t>BRIE 1 KG 70% ESSAI</t>
  </si>
  <si>
    <t>BRIE 2lb (909g) VAL DE SAONE 60% X1</t>
  </si>
  <si>
    <t>BRIE 1 KG 60% NEUTRE X2</t>
  </si>
  <si>
    <t>BRIE 1 KG 60% PC (ITALIEN) X4</t>
  </si>
  <si>
    <t>BRIE 1 KG 60% GOUPIL X4</t>
  </si>
  <si>
    <t>BRIE 1 KG 60% PAPIER GOUPIL X2</t>
  </si>
  <si>
    <t>BRIE 1 KG 60% X12 (SEVACREME)</t>
  </si>
  <si>
    <t>BRIE 1 KG 60% MON AMI</t>
  </si>
  <si>
    <t>BRIE 1 KG 60% PC X2 SANS DLUO</t>
  </si>
  <si>
    <t>BRIE 1 KG 60% NEUTRE + COURONNE VDS</t>
  </si>
  <si>
    <t>BRIE 1 KG 60% MON SIRE SD</t>
  </si>
  <si>
    <t>BRIE 1 KG 60% MAISON DU FROMAGE</t>
  </si>
  <si>
    <t>BRIE 1 KG 60% TOUR DE MARZE X4</t>
  </si>
  <si>
    <t>BRIE 1 KG 60% PC X 2 ( AU POIDS )</t>
  </si>
  <si>
    <t>BRIE 1 KG 60% HORECA</t>
  </si>
  <si>
    <t>BRIE 1 KG 60% DELICE DE France X 4</t>
  </si>
  <si>
    <t>BRIE 1KG 60% BARON X4</t>
  </si>
  <si>
    <t>BRIE 1 KG 60% BARON X 4</t>
  </si>
  <si>
    <t>BRIE 1 KG 60% QUES BELT X 2</t>
  </si>
  <si>
    <t>BRIE 1 KG 60% PATURAGES COMTOIS X 4</t>
  </si>
  <si>
    <t>BRIE D'AMIR 1 KG 60%  X 2</t>
  </si>
  <si>
    <t>BRIE 1 KG 60% PATURAGES COMTOIS X2</t>
  </si>
  <si>
    <t>BRIE 3 KG 60% NU</t>
  </si>
  <si>
    <t>BRIE 3 KG 60% PC SANS DLUO ( Papier Neutre + Couvercle  )</t>
  </si>
  <si>
    <t>BRIE 3 KG 60% PC SANS DLUO ( Papier + Etiquette )</t>
  </si>
  <si>
    <t>BRIE 3 KG 60% PC</t>
  </si>
  <si>
    <t>BRIE 3 KG 60% 1ER PRIX</t>
  </si>
  <si>
    <t>BRIE 3 KG 60% EIFFEL TOWER</t>
  </si>
  <si>
    <t>BRIE 3 KG 60% NOTRE DAME</t>
  </si>
  <si>
    <t>BRIE 3 KG 60% NOTRE DAME SANS DLUO</t>
  </si>
  <si>
    <t>BRIE 3 KG 60% TOUR DE MARZE SANS DLUO ( Couvercle )</t>
  </si>
  <si>
    <t>BRIE 3 KG 60% TOUR DE MARZE SANS DLUO</t>
  </si>
  <si>
    <t>BRIE 3 KG 60% TOUR DE MARZE</t>
  </si>
  <si>
    <t>BRIE 3 KG 60% GOUPIL</t>
  </si>
  <si>
    <t>BRIE 3 KG 60% GOUPIL ( Papier Neutre )</t>
  </si>
  <si>
    <t>BRIE 3 KG 60% OVATION</t>
  </si>
  <si>
    <t>BRIE 3 KG 60% OVATION SANS DLUO</t>
  </si>
  <si>
    <t>BRIE 3 KG 60% MON SIRE</t>
  </si>
  <si>
    <t>BRIE 3 KG 60% ALEXIS PORT NEUF DOUBLE CREME</t>
  </si>
  <si>
    <t>BRIE 3 KG 60% ALEXIS PORT NEUF DOUBLE CREME ( Couvercle )</t>
  </si>
  <si>
    <t>BRIE 3 KG 60% TIVOLINO</t>
  </si>
  <si>
    <t>BRIE 3 KG 60% NEUTRE</t>
  </si>
  <si>
    <t>BRIE 3 KG 60% DECLASSE</t>
  </si>
  <si>
    <t>BRIE 3 KG 60% NEUTRE SANS DLUO</t>
  </si>
  <si>
    <t>BRIE 3 KG 60% PC ( Papier + Etiquette )</t>
  </si>
  <si>
    <t>DECHETS PATES MOLLES</t>
  </si>
  <si>
    <t>BRIE 3 KG 60% NEUTRE LAITA</t>
  </si>
  <si>
    <t>BRIE 3 KG 60% GOUPIL HASA NORBERT</t>
  </si>
  <si>
    <t>BRIE 3 KG 60% NEUTRE BOITE BOIS SANS DLUO</t>
  </si>
  <si>
    <t>LOT FROMAGES DECLASSE</t>
  </si>
  <si>
    <t>BRIE 3 KG 60% NEUTRE NEER</t>
  </si>
  <si>
    <t>BRIE 60% SUPER</t>
  </si>
  <si>
    <t>BRIE 3 KG 70% ESSAI</t>
  </si>
  <si>
    <t>BRIE 3 KG 60% LA CHOUETTE (PAPIER+ ETIQUETTE)</t>
  </si>
  <si>
    <t>BRIE 3 KG 60% REYBIER</t>
  </si>
  <si>
    <t>BRIE 3 KG 60% PAPIER NEUTRE + PC COURONNE</t>
  </si>
  <si>
    <t>BRIE 3 KG 60% PC (ITALIEN)</t>
  </si>
  <si>
    <t>BRIE 3 KG 60% MON AMI</t>
  </si>
  <si>
    <t>BRIE 3 KG 60% HARTFORD RESERVE</t>
  </si>
  <si>
    <t>BRIE 3 KG 60% MAISON DU FROMAGE</t>
  </si>
  <si>
    <t>BRIE 3 KG 60% NEUTRE + COURONNE VDS</t>
  </si>
  <si>
    <t>BRIE 3 KG 60% PATURAGES COMTOIS</t>
  </si>
  <si>
    <t>BRIE COUPE 60% NEUTRE X1</t>
  </si>
  <si>
    <t>BRIE 3 KG 60% DIJON</t>
  </si>
  <si>
    <t>BRIE 3 KG 60% NEUTRE X 1</t>
  </si>
  <si>
    <t>BRIE 3 KG 60% MON AMI   SUEDE</t>
  </si>
  <si>
    <t>BRIE 3 KG 60% BARON</t>
  </si>
  <si>
    <t>BRIE 3 KG 60% QUES BELT</t>
  </si>
  <si>
    <t>BRIE 3 KG 60% BARON MIDDLE</t>
  </si>
  <si>
    <t>BRIE D'AMIR COUPE 60%</t>
  </si>
  <si>
    <t>ASSORTIMENT FROMAGES</t>
  </si>
  <si>
    <t>POINTE DE BRIE X6</t>
  </si>
  <si>
    <t>BOOHS POINTE 180GRS X 6</t>
  </si>
  <si>
    <t>POINTE DE BRIE NEUTRE 180 GRS  X 6</t>
  </si>
  <si>
    <t>PAVE LAVE NU</t>
  </si>
  <si>
    <t>PAVE 3 PROVINCES</t>
  </si>
  <si>
    <t>PAVE 3 PROVINCES SANS DLUO</t>
  </si>
  <si>
    <t>PAVE 3 PROVINCES ( Pologne )</t>
  </si>
  <si>
    <t>PAVE 3 PROVINCES X 3 DECLASSE</t>
  </si>
  <si>
    <t>WEICHKÄSE MIT ROTKULTUR X12</t>
  </si>
  <si>
    <t>WEICKÄSE MIT ROTKULTUR X12</t>
  </si>
  <si>
    <t>WEICKÄSE MIT ROTKULTUR X 6</t>
  </si>
  <si>
    <t>ROCHOIS NU</t>
  </si>
  <si>
    <t>ROCHOIS</t>
  </si>
  <si>
    <t>ROCHOIS ( Pologne )</t>
  </si>
  <si>
    <t>DEMON DU MIDI</t>
  </si>
  <si>
    <t>ROCHOIS + 10% GRATUIT</t>
  </si>
  <si>
    <t>ROCHOIS ( Papier Neutre )</t>
  </si>
  <si>
    <t>ROCHOIS SANS DLV</t>
  </si>
  <si>
    <t>DEMON DU MIDI X12</t>
  </si>
  <si>
    <t>ROCHOIS 2 EUROS</t>
  </si>
  <si>
    <t>ROCHOIS DECLASSE</t>
  </si>
  <si>
    <t>ROCHOIS X6 ZUCK</t>
  </si>
  <si>
    <t>ROCHOIS JANSEN</t>
  </si>
  <si>
    <t>ROCHOIS SLOVENIE</t>
  </si>
  <si>
    <t>UKTEKRAM BIO MOULE ROUGE</t>
  </si>
  <si>
    <t>MERLEMONT NU</t>
  </si>
  <si>
    <t>MERLEMONT</t>
  </si>
  <si>
    <t>MERLEMONT ( Pologne )</t>
  </si>
  <si>
    <t>MERLEMONT 200 GRS</t>
  </si>
  <si>
    <t>MERLEMONT + 10% GRATUIT</t>
  </si>
  <si>
    <t>MERLEMONT  SANS DLUO ( Boite Bois )</t>
  </si>
  <si>
    <t>LE P'TIT RABELAIS</t>
  </si>
  <si>
    <t>MERLEMONT DECLASSE</t>
  </si>
  <si>
    <t>MERLEMONT TCHEQUE</t>
  </si>
  <si>
    <t>MERLEMONT 2 EUROS</t>
  </si>
  <si>
    <t>MERLEMONT JANSEN</t>
  </si>
  <si>
    <t>MERLEMONT SLOVENIE</t>
  </si>
  <si>
    <t>MERLEMONT COUPE NU</t>
  </si>
  <si>
    <t>MERLEMONT COUPE</t>
  </si>
  <si>
    <t>MERLEMONT COUPE NEUTRE</t>
  </si>
  <si>
    <t>MERLEMONT COUPE ( Pologne )</t>
  </si>
  <si>
    <t>MERLEMONT COUPE ( MS)</t>
  </si>
  <si>
    <t>MERLEMONT COUPE SECTOR</t>
  </si>
  <si>
    <t>MERLEMONT COUPE HASAS</t>
  </si>
  <si>
    <t>MERLEMONT COUPE ( PIECE )</t>
  </si>
  <si>
    <t>MERLEMONT COUPE DECLASSE</t>
  </si>
  <si>
    <t>MERLEMONT COUPE C'REMOUGE</t>
  </si>
  <si>
    <t>MERLEMONT COUPE X 2</t>
  </si>
  <si>
    <t>BOIS BLOND NU</t>
  </si>
  <si>
    <t>BOIS BLOND 230 GRS</t>
  </si>
  <si>
    <t>BOIS BLOND 230 GRS SANS DLUO</t>
  </si>
  <si>
    <t>BOIS BLOND 230 GRS + 10% GRATUIT</t>
  </si>
  <si>
    <t>BOS BLOND 230 GRS 2 EUROS</t>
  </si>
  <si>
    <t>DOUCEUR SAONOISE  230 GRS</t>
  </si>
  <si>
    <t>FONDANT CHAUD 300 GRS</t>
  </si>
  <si>
    <t>MONT DORE 300 GRS</t>
  </si>
  <si>
    <t>MONT JOUX 300 GRS NU</t>
  </si>
  <si>
    <t>COFFRET AUGUSTE PUY DORE</t>
  </si>
  <si>
    <t>DEMON DU MIDI X 8</t>
  </si>
  <si>
    <t>BOIS BLOND NEUTRE 200 GRS X 12</t>
  </si>
  <si>
    <t>FROMAGE 220 GRS</t>
  </si>
  <si>
    <t>FONDANT CHAUD X 6 3€ VACHE</t>
  </si>
  <si>
    <t>BOIS BLOND PAPIER BLANC X 8</t>
  </si>
  <si>
    <t>BOIS BLOND 2 EUROS SC VACHE</t>
  </si>
  <si>
    <t>BOIS BLOND DECLASSE</t>
  </si>
  <si>
    <t>FONDANT CHAUD DECLASSE</t>
  </si>
  <si>
    <t>FONDANT CHAUD +
 BOUTEILLE 3.5 EUROS</t>
  </si>
  <si>
    <t>BOIS BLOND MON SAPIN</t>
  </si>
  <si>
    <t>BOIS BLOND LAKPOIMPEX</t>
  </si>
  <si>
    <t>BOIS BLOND SLOVENIE</t>
  </si>
  <si>
    <t>GAILLARD GOURMAND</t>
  </si>
  <si>
    <t xml:space="preserve">FONDANT CHAUD X 6 </t>
  </si>
  <si>
    <t>BOIS BLOND BOUTER</t>
  </si>
  <si>
    <t>BOIS BLOND 230 G X 6</t>
  </si>
  <si>
    <t>LE CENDRE</t>
  </si>
  <si>
    <t>TARTIFLETTE NUE</t>
  </si>
  <si>
    <t>TARTIFLETTE PC 350 GRS</t>
  </si>
  <si>
    <t>TARTIFLETTE PC 350 GRS 2 EUROS</t>
  </si>
  <si>
    <t>TARTIFLETTE AFFORETTE</t>
  </si>
  <si>
    <t>TARTIFLETTE PC 350 GRS SANS DLUO</t>
  </si>
  <si>
    <t>TARTIFLETTE 350 GRS SC</t>
  </si>
  <si>
    <t>TARTIFLETTE 2€ VACHE</t>
  </si>
  <si>
    <t>TARTIFLETTE NEUTRE 50%</t>
  </si>
  <si>
    <t>TARTIFLETTE DECLASSEE</t>
  </si>
  <si>
    <t>TARTIFLETTE 350 G X6</t>
  </si>
  <si>
    <t>TARTIFLETTE DES SOMMETS</t>
  </si>
  <si>
    <t>TARTIFLETTE 350 GRS JANSEN</t>
  </si>
  <si>
    <t>TARTIFLETTE EN SAC</t>
  </si>
  <si>
    <t>TARTIFLETTE NUE EN CAISSE</t>
  </si>
  <si>
    <t>LE CREMEUX 200 GRS</t>
  </si>
  <si>
    <t>FILET CAMEMBERT / CARRE COMTOIS</t>
  </si>
  <si>
    <t>CARRE LAVE NU</t>
  </si>
  <si>
    <t>DAUMONT</t>
  </si>
  <si>
    <t>CARREMEMBON</t>
  </si>
  <si>
    <t>CARREMEMBON ( Pologne )</t>
  </si>
  <si>
    <t>CARREMEMBON + 10% GRATUIT</t>
  </si>
  <si>
    <t>CARREMEMBON SANS DLV</t>
  </si>
  <si>
    <t>CARREMENBON DECLASSE</t>
  </si>
  <si>
    <t>CARREMEMBON 2 EUROS</t>
  </si>
  <si>
    <t>CARREMEMBON X6</t>
  </si>
  <si>
    <t>CARREMEMBON JANSEN</t>
  </si>
  <si>
    <t>CARREMEMBON SLOVENIE</t>
  </si>
  <si>
    <t>CARREMEMBON EXQUISIT 250GR X 6</t>
  </si>
  <si>
    <t>CARREMEMBON EXQUISIT 250 G X 6</t>
  </si>
  <si>
    <t>CAMEMBERT ROND NU</t>
  </si>
  <si>
    <t>CAMEMBERT VAL DE SAONE 240 GRS</t>
  </si>
  <si>
    <t>CAMEMBERT VAL DE SAONE  240 GRS SANS DLUO</t>
  </si>
  <si>
    <t>FRANSK BRIE 200GRS</t>
  </si>
  <si>
    <t>FRANSK BRIE 200GRS SANS DLUO</t>
  </si>
  <si>
    <t>FRANSK BRIE 200GRS POLOGNE</t>
  </si>
  <si>
    <t>CAMEMBERT 200 GRS LANCELOT</t>
  </si>
  <si>
    <t>CAMEMBERT 200 GRS NEUTRE</t>
  </si>
  <si>
    <t>CAMEMBERT DECLASSE</t>
  </si>
  <si>
    <t>CAMEMBERT APPLE WAY</t>
  </si>
  <si>
    <t>CAMEMBERT VAL DE SAONE X8</t>
  </si>
  <si>
    <t>FRANSK BRIE JANSEN</t>
  </si>
  <si>
    <t>FRENCH CAMEMBERT</t>
  </si>
  <si>
    <t>CAMENBERT VAL DE SAONE
 TCHEQUE X12</t>
  </si>
  <si>
    <t>CAMEMBERT NOSTALIGIE</t>
  </si>
  <si>
    <t>CAMEMBERT 240GRS MON SIRE</t>
  </si>
  <si>
    <t>CAMEMBERT USA</t>
  </si>
  <si>
    <t>CAMEMBERT VAL DE SAONE X 12 (LOT)</t>
  </si>
  <si>
    <t>CAMEMBERT VAL DE SAONE X 12</t>
  </si>
  <si>
    <t>CAMEMBERT VAL DE SAONE X 6</t>
  </si>
  <si>
    <t>URTEKRAM BIO MONTBELIARD BRIE</t>
  </si>
  <si>
    <t>CAMEMBERT DELICE DE France 200 GRS</t>
  </si>
  <si>
    <t>BRIE DELICE DE France 200 GRS</t>
  </si>
  <si>
    <t>BRIE BIO 200 GRS P.C</t>
  </si>
  <si>
    <t>CAMEMBERT NOTRE DAME X 12</t>
  </si>
  <si>
    <t xml:space="preserve">CAMEMBERT VAL DE SAONE X 12 </t>
  </si>
  <si>
    <t>CAMEMBERT CARRE NU</t>
  </si>
  <si>
    <t>CARRE DOUX CŒUR</t>
  </si>
  <si>
    <t>CARRE DOUX CŒUR SANS DLUO</t>
  </si>
  <si>
    <t>CARRE COMTOIS</t>
  </si>
  <si>
    <t>REGAL DES MOINES</t>
  </si>
  <si>
    <t>CARRE COMTOIS 50% X 12 1.5€ VACHE</t>
  </si>
  <si>
    <t>REGAL DES MOINES DECLASSE</t>
  </si>
  <si>
    <t>REGAL DES MOINE X6</t>
  </si>
  <si>
    <t>CARRE DOUX CŒUR SLOVENIE</t>
  </si>
  <si>
    <t>TOMME NUE</t>
  </si>
  <si>
    <t>TOMME VAL DE SAONE 50%</t>
  </si>
  <si>
    <t>TOMME CAMPAGNE DE France 50%</t>
  </si>
  <si>
    <t>TOMME VAL DE SAONE 60%</t>
  </si>
  <si>
    <t>CAMEMBERT COUPE VAL DE SAONE 60%</t>
  </si>
  <si>
    <t>CAMEMBERT COUPE FORESTIER 60%</t>
  </si>
  <si>
    <t>CAMEMBERT COUPE PHILIPPE 1ER 60%</t>
  </si>
  <si>
    <t>BRIE 1.5 KG 60% OVATION</t>
  </si>
  <si>
    <t>CAMEMBERT COUPE PC 60%</t>
  </si>
  <si>
    <t>CAMEMBERT COUPE NEUTRE 60%</t>
  </si>
  <si>
    <t>TOMME BLANCHE NEUTRE</t>
  </si>
  <si>
    <t>TOMME BLANCHE NEUTRE SANS DLUO</t>
  </si>
  <si>
    <t>CAMEMBERT COUPE NEUTRE 60% SANS DLUO</t>
  </si>
  <si>
    <t>TOMME BLANCHE CREMIER 60%</t>
  </si>
  <si>
    <t>TOMME VAL DE SAONE 60% X 2 DECLASSE</t>
  </si>
  <si>
    <t>TOMME VAL DE SAONE 60% X 2</t>
  </si>
  <si>
    <t>COULOMMIER NU</t>
  </si>
  <si>
    <t>COULOMMIER VAL DE SAONE</t>
  </si>
  <si>
    <t>COULOMMIER VAL DE SAONE ( Pologne )</t>
  </si>
  <si>
    <t>MINI BRIE ALEXIS DE PORTNEUF</t>
  </si>
  <si>
    <t>COULOMMIER VAL DE SAONE
 SANS DLUO</t>
  </si>
  <si>
    <t>COULOMMIER DECLASSE</t>
  </si>
  <si>
    <t>COULOMMIER APPLE WAY</t>
  </si>
  <si>
    <t>COULOMMIER VAL DE SAONE (EDITION GOURMET)</t>
  </si>
  <si>
    <t>COULOMMIER NEUTRE X12</t>
  </si>
  <si>
    <t>COULOMMIER APPLE WAY CHINOIS</t>
  </si>
  <si>
    <t>COULOMMIER LAKTOIMPEX</t>
  </si>
  <si>
    <t>COULOMMIER PETIT BRIE DE PRESTIGE</t>
  </si>
  <si>
    <t>BRIE COULOMMIER 350 GRS
NORVEGE</t>
  </si>
  <si>
    <t>COULOMMIERS 330 GRS ORTOLON</t>
  </si>
  <si>
    <t>LE GOURMAND 300 G</t>
  </si>
  <si>
    <t>PAVE FLEURI NU</t>
  </si>
  <si>
    <t>PAVE VAL DE SAONE</t>
  </si>
  <si>
    <t>PAVE VAL DE SAONE SANS DLV</t>
  </si>
  <si>
    <t>PAVE VAL DE SAONE  ( Pologne )</t>
  </si>
  <si>
    <t>PAVE VAL DE SAONE ( PIECE )</t>
  </si>
  <si>
    <t>PAVE VAL DE SAONE DECLASSE</t>
  </si>
  <si>
    <t>PAVE VAL DE SAONE ( BARUFE)</t>
  </si>
  <si>
    <t>PAVE DE BRIE</t>
  </si>
  <si>
    <t>WEICKÄSE MIT WEISSSCHIMEL X12</t>
  </si>
  <si>
    <t>WEICKÄSE MIT WEISSSCHIMEL X6</t>
  </si>
  <si>
    <t>BRIE BRICK</t>
  </si>
  <si>
    <t>PAVE VAL DE SAONE 50 %</t>
  </si>
  <si>
    <t>LOT REGAL + CAMEMBERT VDS 3 EUROS</t>
  </si>
  <si>
    <t>LOT FROMAGE CARREFOUR</t>
  </si>
  <si>
    <t>METTON LACTIQUE</t>
  </si>
  <si>
    <t>METTON PRESURE</t>
  </si>
  <si>
    <t>000197</t>
  </si>
  <si>
    <t>000240</t>
  </si>
  <si>
    <t>000571</t>
  </si>
  <si>
    <t xml:space="preserve"> </t>
  </si>
  <si>
    <t>TOTAL</t>
  </si>
  <si>
    <t>COMMENTAIRES</t>
  </si>
  <si>
    <t>3 / 1.20</t>
  </si>
  <si>
    <t>2.64 / 1.20</t>
  </si>
  <si>
    <t>3 / 4.60</t>
  </si>
  <si>
    <t>355/357</t>
  </si>
  <si>
    <t>UHRENHOLT A/S - Turquie</t>
  </si>
  <si>
    <t>UHRENHOLT A/S - Norvège</t>
  </si>
  <si>
    <t>UHRENHOLT A/S - Israël</t>
  </si>
  <si>
    <t>UHRENHOLT A/S - Finlande</t>
  </si>
  <si>
    <t>UHRENHOLT A/S -DK</t>
  </si>
  <si>
    <t>UHRENHOLT A/S -SUEDE</t>
  </si>
  <si>
    <t>UHRENHOLT A/S- EGYPTE</t>
  </si>
  <si>
    <t>UHRENHOLT A/S -ESTONIE</t>
  </si>
  <si>
    <t>UHRENHOLT A/S - SINGAPOUR</t>
  </si>
  <si>
    <t>commentaires</t>
  </si>
  <si>
    <t>000584</t>
  </si>
  <si>
    <t>FA REWE WESEL</t>
  </si>
  <si>
    <t>FA REWE DORTMUND</t>
  </si>
  <si>
    <t>CA 2015</t>
  </si>
  <si>
    <t>PRIX MOYEN 2015</t>
  </si>
  <si>
    <t>TARIF 2017</t>
  </si>
  <si>
    <t>FA BAKO RHEIN MOSEL</t>
  </si>
  <si>
    <t>SOMEXPORT</t>
  </si>
  <si>
    <t>total CA</t>
  </si>
  <si>
    <t>Nom du client</t>
  </si>
  <si>
    <t>Code client</t>
  </si>
  <si>
    <t xml:space="preserve">C.AFFAIRE </t>
  </si>
  <si>
    <t>listes articles</t>
  </si>
  <si>
    <t>produits</t>
  </si>
  <si>
    <t>Nom Onglet</t>
  </si>
  <si>
    <t>381-CHEEZWHSE</t>
  </si>
  <si>
    <t>452-BRADBURRY</t>
  </si>
  <si>
    <t>377-FOZZY</t>
  </si>
  <si>
    <t>323-BOUTER CHEESE</t>
  </si>
  <si>
    <t>420..UHRENHOLT</t>
  </si>
  <si>
    <t>529-RUWISCH</t>
  </si>
  <si>
    <t>480-KAASIMPORT DUPONT</t>
  </si>
  <si>
    <t>371-ZIJERVELD</t>
  </si>
  <si>
    <t>379-ATALANTA</t>
  </si>
  <si>
    <t>539- BIO TROPIC</t>
  </si>
  <si>
    <t>448-KOSTADINOV</t>
  </si>
  <si>
    <t>570-571-REWE</t>
  </si>
  <si>
    <t>282-OUTREMER</t>
  </si>
  <si>
    <t>278- SCAPALSACE</t>
  </si>
  <si>
    <t>Lien vers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</si>
</sst>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6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63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10" fontId="0" fillId="0" borderId="1" xfId="1" applyNumberFormat="1" applyFont="1" applyBorder="1"/>
    <xf numFmtId="0" fontId="2" fillId="0" borderId="1" xfId="0" applyFont="1" applyBorder="1"/>
    <xf numFmtId="165" fontId="4" fillId="0" borderId="1" xfId="0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1" xfId="0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0" fillId="0" borderId="1" xfId="0" applyNumberFormat="1" applyBorder="1"/>
    <xf numFmtId="165" fontId="4" fillId="0" borderId="1" xfId="0" applyNumberFormat="1" applyFont="1" applyBorder="1"/>
    <xf numFmtId="165" fontId="2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/>
    <xf numFmtId="49" fontId="4" fillId="0" borderId="1" xfId="0" applyNumberFormat="1" applyFont="1" applyBorder="1" applyAlignment="1">
      <alignment horizontal="center"/>
    </xf>
    <xf numFmtId="0" fontId="1" fillId="6" borderId="2" xfId="2" applyBorder="1" applyAlignment="1">
      <alignment horizontal="center" vertical="center" wrapText="1"/>
    </xf>
    <xf numFmtId="0" fontId="1" fillId="6" borderId="2" xfId="2" applyBorder="1" applyAlignment="1">
      <alignment vertical="center" wrapText="1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left"/>
    </xf>
    <xf numFmtId="49" fontId="0" fillId="0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4" xfId="0" applyNumberFormat="1" applyFill="1" applyBorder="1" applyAlignment="1">
      <alignment horizontal="left"/>
    </xf>
    <xf numFmtId="2" fontId="0" fillId="0" borderId="0" xfId="0" applyNumberFormat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2" fillId="0" borderId="1" xfId="0" applyNumberFormat="1" applyFont="1" applyBorder="1"/>
    <xf numFmtId="2" fontId="0" fillId="0" borderId="1" xfId="0" applyNumberFormat="1" applyBorder="1"/>
    <xf numFmtId="165" fontId="2" fillId="0" borderId="1" xfId="0" applyNumberFormat="1" applyFont="1" applyBorder="1"/>
    <xf numFmtId="0" fontId="0" fillId="4" borderId="1" xfId="0" applyFill="1" applyBorder="1"/>
    <xf numFmtId="0" fontId="0" fillId="0" borderId="1" xfId="0" applyBorder="1" applyAlignment="1">
      <alignment wrapText="1"/>
    </xf>
    <xf numFmtId="49" fontId="4" fillId="0" borderId="1" xfId="0" applyNumberFormat="1" applyFont="1" applyBorder="1"/>
    <xf numFmtId="0" fontId="4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4" fillId="0" borderId="0" xfId="0" applyNumberFormat="1" applyFont="1" applyBorder="1"/>
    <xf numFmtId="165" fontId="4" fillId="0" borderId="0" xfId="0" applyNumberFormat="1" applyFont="1" applyBorder="1"/>
    <xf numFmtId="165" fontId="0" fillId="0" borderId="0" xfId="0" applyNumberFormat="1" applyBorder="1"/>
    <xf numFmtId="10" fontId="0" fillId="0" borderId="0" xfId="1" applyNumberFormat="1" applyFont="1" applyBorder="1"/>
    <xf numFmtId="165" fontId="0" fillId="0" borderId="1" xfId="0" applyNumberFormat="1" applyFill="1" applyBorder="1"/>
    <xf numFmtId="0" fontId="0" fillId="0" borderId="0" xfId="0" applyFill="1"/>
    <xf numFmtId="10" fontId="0" fillId="0" borderId="0" xfId="1" applyNumberFormat="1" applyFont="1"/>
    <xf numFmtId="165" fontId="0" fillId="0" borderId="1" xfId="1" applyNumberFormat="1" applyFont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5" borderId="11" xfId="0" applyFill="1" applyBorder="1"/>
    <xf numFmtId="0" fontId="0" fillId="5" borderId="12" xfId="0" applyFill="1" applyBorder="1"/>
    <xf numFmtId="165" fontId="4" fillId="2" borderId="1" xfId="0" applyNumberFormat="1" applyFont="1" applyFill="1" applyBorder="1"/>
    <xf numFmtId="165" fontId="4" fillId="2" borderId="3" xfId="0" applyNumberFormat="1" applyFont="1" applyFill="1" applyBorder="1"/>
    <xf numFmtId="10" fontId="2" fillId="0" borderId="1" xfId="1" applyNumberFormat="1" applyFont="1" applyBorder="1"/>
    <xf numFmtId="10" fontId="3" fillId="0" borderId="1" xfId="1" applyNumberFormat="1" applyFont="1" applyBorder="1"/>
    <xf numFmtId="0" fontId="5" fillId="3" borderId="1" xfId="0" applyFont="1" applyFill="1" applyBorder="1" applyAlignment="1">
      <alignment wrapText="1"/>
    </xf>
    <xf numFmtId="0" fontId="0" fillId="0" borderId="5" xfId="0" applyBorder="1"/>
    <xf numFmtId="10" fontId="0" fillId="9" borderId="1" xfId="1" applyNumberFormat="1" applyFont="1" applyFill="1" applyBorder="1"/>
    <xf numFmtId="0" fontId="10" fillId="4" borderId="1" xfId="0" applyFont="1" applyFill="1" applyBorder="1" applyAlignment="1">
      <alignment horizontal="center"/>
    </xf>
    <xf numFmtId="0" fontId="0" fillId="3" borderId="0" xfId="0" applyFill="1"/>
    <xf numFmtId="0" fontId="5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/>
    </xf>
    <xf numFmtId="0" fontId="0" fillId="3" borderId="1" xfId="0" applyFill="1" applyBorder="1" applyAlignment="1">
      <alignment vertical="center"/>
    </xf>
    <xf numFmtId="165" fontId="0" fillId="8" borderId="1" xfId="0" applyNumberFormat="1" applyFill="1" applyBorder="1"/>
    <xf numFmtId="0" fontId="0" fillId="11" borderId="1" xfId="0" applyFill="1" applyBorder="1" applyAlignment="1">
      <alignment horizontal="center"/>
    </xf>
    <xf numFmtId="10" fontId="3" fillId="11" borderId="1" xfId="1" applyNumberFormat="1" applyFont="1" applyFill="1" applyBorder="1"/>
    <xf numFmtId="0" fontId="0" fillId="11" borderId="1" xfId="0" applyFill="1" applyBorder="1"/>
    <xf numFmtId="165" fontId="4" fillId="10" borderId="1" xfId="0" applyNumberFormat="1" applyFont="1" applyFill="1" applyBorder="1" applyAlignment="1">
      <alignment horizontal="center"/>
    </xf>
    <xf numFmtId="164" fontId="0" fillId="11" borderId="1" xfId="1" applyNumberFormat="1" applyFont="1" applyFill="1" applyBorder="1"/>
    <xf numFmtId="0" fontId="0" fillId="12" borderId="1" xfId="0" applyFill="1" applyBorder="1"/>
    <xf numFmtId="165" fontId="4" fillId="4" borderId="1" xfId="0" applyNumberFormat="1" applyFon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7" fillId="3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0" fillId="5" borderId="0" xfId="0" applyFill="1"/>
    <xf numFmtId="0" fontId="0" fillId="13" borderId="2" xfId="0" applyFill="1" applyBorder="1"/>
    <xf numFmtId="0" fontId="0" fillId="0" borderId="7" xfId="0" applyBorder="1"/>
    <xf numFmtId="0" fontId="0" fillId="0" borderId="10" xfId="0" applyBorder="1" applyAlignment="1">
      <alignment horizontal="left"/>
    </xf>
    <xf numFmtId="165" fontId="0" fillId="13" borderId="3" xfId="0" applyNumberFormat="1" applyFill="1" applyBorder="1" applyAlignment="1">
      <alignment vertical="center"/>
    </xf>
    <xf numFmtId="0" fontId="0" fillId="8" borderId="7" xfId="0" applyFill="1" applyBorder="1"/>
    <xf numFmtId="0" fontId="0" fillId="8" borderId="14" xfId="0" applyFill="1" applyBorder="1"/>
    <xf numFmtId="0" fontId="0" fillId="8" borderId="14" xfId="0" applyFill="1" applyBorder="1" applyAlignment="1">
      <alignment horizontal="center"/>
    </xf>
    <xf numFmtId="0" fontId="0" fillId="8" borderId="8" xfId="0" applyFill="1" applyBorder="1"/>
    <xf numFmtId="0" fontId="0" fillId="8" borderId="9" xfId="0" applyFill="1" applyBorder="1"/>
    <xf numFmtId="0" fontId="0" fillId="8" borderId="0" xfId="0" applyFill="1" applyBorder="1"/>
    <xf numFmtId="0" fontId="0" fillId="8" borderId="0" xfId="0" applyFill="1" applyBorder="1" applyAlignment="1">
      <alignment horizontal="center"/>
    </xf>
    <xf numFmtId="0" fontId="0" fillId="8" borderId="13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11" xfId="0" applyFill="1" applyBorder="1" applyAlignment="1">
      <alignment horizontal="center"/>
    </xf>
    <xf numFmtId="0" fontId="0" fillId="8" borderId="12" xfId="0" applyFill="1" applyBorder="1"/>
    <xf numFmtId="0" fontId="0" fillId="3" borderId="5" xfId="0" applyFill="1" applyBorder="1" applyAlignment="1"/>
    <xf numFmtId="0" fontId="0" fillId="3" borderId="15" xfId="0" applyFill="1" applyBorder="1" applyAlignment="1"/>
    <xf numFmtId="0" fontId="0" fillId="3" borderId="6" xfId="0" applyFill="1" applyBorder="1" applyAlignment="1"/>
    <xf numFmtId="49" fontId="0" fillId="0" borderId="1" xfId="0" applyNumberForma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0" fontId="0" fillId="0" borderId="1" xfId="1" applyNumberFormat="1" applyFont="1" applyFill="1" applyBorder="1"/>
    <xf numFmtId="0" fontId="4" fillId="0" borderId="1" xfId="0" applyFont="1" applyFill="1" applyBorder="1" applyAlignment="1">
      <alignment horizontal="center"/>
    </xf>
    <xf numFmtId="0" fontId="0" fillId="0" borderId="7" xfId="0" applyFill="1" applyBorder="1" applyAlignment="1"/>
    <xf numFmtId="0" fontId="0" fillId="0" borderId="14" xfId="0" applyFill="1" applyBorder="1" applyAlignment="1"/>
    <xf numFmtId="0" fontId="0" fillId="0" borderId="8" xfId="0" applyFill="1" applyBorder="1" applyAlignment="1"/>
    <xf numFmtId="10" fontId="2" fillId="0" borderId="5" xfId="1" applyNumberFormat="1" applyFont="1" applyFill="1" applyBorder="1" applyAlignment="1"/>
    <xf numFmtId="10" fontId="2" fillId="0" borderId="6" xfId="1" applyNumberFormat="1" applyFont="1" applyFill="1" applyBorder="1" applyAlignment="1"/>
    <xf numFmtId="0" fontId="0" fillId="0" borderId="9" xfId="0" applyFill="1" applyBorder="1" applyAlignment="1"/>
    <xf numFmtId="0" fontId="0" fillId="0" borderId="0" xfId="0" applyFill="1" applyBorder="1" applyAlignment="1"/>
    <xf numFmtId="0" fontId="0" fillId="0" borderId="13" xfId="0" applyFill="1" applyBorder="1" applyAlignment="1"/>
    <xf numFmtId="10" fontId="3" fillId="0" borderId="1" xfId="1" applyNumberFormat="1" applyFont="1" applyFill="1" applyBorder="1"/>
    <xf numFmtId="2" fontId="0" fillId="14" borderId="0" xfId="0" applyNumberFormat="1" applyFill="1"/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0" fontId="2" fillId="5" borderId="5" xfId="1" applyNumberFormat="1" applyFont="1" applyFill="1" applyBorder="1" applyAlignment="1">
      <alignment horizontal="center"/>
    </xf>
    <xf numFmtId="10" fontId="2" fillId="5" borderId="6" xfId="1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2" fillId="0" borderId="0" xfId="3" applyAlignment="1" applyProtection="1"/>
  </cellXfs>
  <cellStyles count="4">
    <cellStyle name="20 % - Accent1" xfId="2" builtinId="30"/>
    <cellStyle name="Lien hypertexte" xfId="3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ECFF"/>
      <color rgb="FFFFCCFF"/>
      <color rgb="FF99FF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F33"/>
  <sheetViews>
    <sheetView workbookViewId="0">
      <selection activeCell="I24" sqref="I24"/>
    </sheetView>
  </sheetViews>
  <sheetFormatPr baseColWidth="10" defaultRowHeight="14.5" x14ac:dyDescent="0.35"/>
  <sheetData>
    <row r="2" spans="2:6" x14ac:dyDescent="0.35">
      <c r="B2" s="133" t="s">
        <v>921</v>
      </c>
      <c r="C2" s="133"/>
      <c r="D2" s="135"/>
      <c r="E2" s="135"/>
      <c r="F2" s="135"/>
    </row>
    <row r="5" spans="2:6" x14ac:dyDescent="0.35">
      <c r="B5" s="133" t="s">
        <v>922</v>
      </c>
      <c r="C5" s="133"/>
      <c r="D5" s="135"/>
      <c r="E5" s="135"/>
    </row>
    <row r="9" spans="2:6" x14ac:dyDescent="0.35">
      <c r="B9" s="133" t="s">
        <v>923</v>
      </c>
      <c r="C9" s="133"/>
      <c r="D9" s="136"/>
      <c r="E9" s="136"/>
    </row>
    <row r="12" spans="2:6" x14ac:dyDescent="0.35">
      <c r="B12" s="133" t="s">
        <v>924</v>
      </c>
      <c r="C12" s="133"/>
      <c r="D12" s="133"/>
      <c r="E12" s="133"/>
    </row>
    <row r="13" spans="2:6" x14ac:dyDescent="0.35">
      <c r="B13" s="51" t="s">
        <v>13</v>
      </c>
      <c r="C13" s="134" t="s">
        <v>925</v>
      </c>
      <c r="D13" s="134"/>
      <c r="E13" s="134"/>
    </row>
    <row r="14" spans="2:6" x14ac:dyDescent="0.35">
      <c r="B14" s="10"/>
      <c r="C14" s="135"/>
      <c r="D14" s="135"/>
      <c r="E14" s="135"/>
    </row>
    <row r="15" spans="2:6" x14ac:dyDescent="0.35">
      <c r="B15" s="10"/>
      <c r="C15" s="130"/>
      <c r="D15" s="131"/>
      <c r="E15" s="132"/>
    </row>
    <row r="16" spans="2:6" x14ac:dyDescent="0.35">
      <c r="B16" s="10"/>
      <c r="C16" s="130"/>
      <c r="D16" s="131"/>
      <c r="E16" s="132"/>
    </row>
    <row r="17" spans="2:5" x14ac:dyDescent="0.35">
      <c r="B17" s="10"/>
      <c r="C17" s="130"/>
      <c r="D17" s="131"/>
      <c r="E17" s="132"/>
    </row>
    <row r="18" spans="2:5" x14ac:dyDescent="0.35">
      <c r="B18" s="10"/>
      <c r="C18" s="130"/>
      <c r="D18" s="131"/>
      <c r="E18" s="132"/>
    </row>
    <row r="19" spans="2:5" x14ac:dyDescent="0.35">
      <c r="B19" s="10"/>
      <c r="C19" s="130"/>
      <c r="D19" s="131"/>
      <c r="E19" s="132"/>
    </row>
    <row r="20" spans="2:5" x14ac:dyDescent="0.35">
      <c r="B20" s="10"/>
      <c r="C20" s="130"/>
      <c r="D20" s="131"/>
      <c r="E20" s="132"/>
    </row>
    <row r="21" spans="2:5" x14ac:dyDescent="0.35">
      <c r="B21" s="10"/>
      <c r="C21" s="130"/>
      <c r="D21" s="131"/>
      <c r="E21" s="132"/>
    </row>
    <row r="22" spans="2:5" x14ac:dyDescent="0.35">
      <c r="B22" s="10"/>
      <c r="C22" s="130"/>
      <c r="D22" s="131"/>
      <c r="E22" s="132"/>
    </row>
    <row r="23" spans="2:5" x14ac:dyDescent="0.35">
      <c r="B23" s="10"/>
      <c r="C23" s="130"/>
      <c r="D23" s="131"/>
      <c r="E23" s="132"/>
    </row>
    <row r="24" spans="2:5" x14ac:dyDescent="0.35">
      <c r="B24" s="10"/>
      <c r="C24" s="130"/>
      <c r="D24" s="131"/>
      <c r="E24" s="132"/>
    </row>
    <row r="25" spans="2:5" x14ac:dyDescent="0.35">
      <c r="B25" s="10"/>
      <c r="C25" s="130"/>
      <c r="D25" s="131"/>
      <c r="E25" s="132"/>
    </row>
    <row r="26" spans="2:5" x14ac:dyDescent="0.35">
      <c r="B26" s="10"/>
      <c r="C26" s="130"/>
      <c r="D26" s="131"/>
      <c r="E26" s="132"/>
    </row>
    <row r="27" spans="2:5" x14ac:dyDescent="0.35">
      <c r="B27" s="10"/>
      <c r="C27" s="130"/>
      <c r="D27" s="131"/>
      <c r="E27" s="132"/>
    </row>
    <row r="28" spans="2:5" x14ac:dyDescent="0.35">
      <c r="B28" s="10"/>
      <c r="C28" s="130"/>
      <c r="D28" s="131"/>
      <c r="E28" s="132"/>
    </row>
    <row r="29" spans="2:5" x14ac:dyDescent="0.35">
      <c r="B29" s="10"/>
      <c r="C29" s="130"/>
      <c r="D29" s="131"/>
      <c r="E29" s="132"/>
    </row>
    <row r="30" spans="2:5" x14ac:dyDescent="0.35">
      <c r="B30" s="10"/>
      <c r="C30" s="130"/>
      <c r="D30" s="131"/>
      <c r="E30" s="132"/>
    </row>
    <row r="31" spans="2:5" x14ac:dyDescent="0.35">
      <c r="B31" s="10"/>
      <c r="C31" s="130"/>
      <c r="D31" s="131"/>
      <c r="E31" s="132"/>
    </row>
    <row r="32" spans="2:5" x14ac:dyDescent="0.35">
      <c r="B32" s="10"/>
      <c r="C32" s="130"/>
      <c r="D32" s="131"/>
      <c r="E32" s="132"/>
    </row>
    <row r="33" spans="2:5" x14ac:dyDescent="0.35">
      <c r="B33" s="10"/>
      <c r="C33" s="130"/>
      <c r="D33" s="131"/>
      <c r="E33" s="132"/>
    </row>
  </sheetData>
  <mergeCells count="28">
    <mergeCell ref="B2:C2"/>
    <mergeCell ref="D2:F2"/>
    <mergeCell ref="B5:C5"/>
    <mergeCell ref="D5:E5"/>
    <mergeCell ref="B9:C9"/>
    <mergeCell ref="D9:E9"/>
    <mergeCell ref="C26:E26"/>
    <mergeCell ref="B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33:E33"/>
    <mergeCell ref="C27:E27"/>
    <mergeCell ref="C28:E28"/>
    <mergeCell ref="C29:E29"/>
    <mergeCell ref="C30:E30"/>
    <mergeCell ref="C31:E31"/>
    <mergeCell ref="C32:E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6" sqref="C6"/>
    </sheetView>
  </sheetViews>
  <sheetFormatPr baseColWidth="10" defaultRowHeight="14.5" x14ac:dyDescent="0.35"/>
  <cols>
    <col min="1" max="1" width="19.36328125" customWidth="1"/>
    <col min="2" max="2" width="35.453125" customWidth="1"/>
    <col min="3" max="3" width="16.81640625" customWidth="1"/>
  </cols>
  <sheetData>
    <row r="1" spans="1:3" x14ac:dyDescent="0.35">
      <c r="A1" t="str">
        <f ca="1">MID(CELL("filename",B1),FIND("[",CELL("filename",B1)),SUM(FIND({"[";"]"},CELL("filename",B1))*{-1;1})+1)</f>
        <v>[fichier teste.xlsx]</v>
      </c>
      <c r="B1" s="27" t="s">
        <v>926</v>
      </c>
      <c r="C1" s="27" t="s">
        <v>941</v>
      </c>
    </row>
    <row r="2" spans="1:3" x14ac:dyDescent="0.35">
      <c r="B2" t="s">
        <v>927</v>
      </c>
      <c r="C2" s="162" t="str">
        <f ca="1">HYPERLINK($A$1&amp;"'"&amp;B2&amp;"'!A1","&gt;&gt;&gt;")</f>
        <v>&gt;&gt;&gt;</v>
      </c>
    </row>
    <row r="3" spans="1:3" x14ac:dyDescent="0.35">
      <c r="B3" t="s">
        <v>928</v>
      </c>
      <c r="C3" s="162" t="str">
        <f t="shared" ref="C3:C15" ca="1" si="0">HYPERLINK($A$1&amp;"'"&amp;B3&amp;"'!A1","&gt;&gt;&gt;")</f>
        <v>&gt;&gt;&gt;</v>
      </c>
    </row>
    <row r="4" spans="1:3" x14ac:dyDescent="0.35">
      <c r="B4" t="s">
        <v>929</v>
      </c>
      <c r="C4" s="162" t="str">
        <f t="shared" ca="1" si="0"/>
        <v>&gt;&gt;&gt;</v>
      </c>
    </row>
    <row r="5" spans="1:3" x14ac:dyDescent="0.35">
      <c r="B5" t="s">
        <v>930</v>
      </c>
      <c r="C5" s="162" t="str">
        <f t="shared" ca="1" si="0"/>
        <v>&gt;&gt;&gt;</v>
      </c>
    </row>
    <row r="6" spans="1:3" x14ac:dyDescent="0.35">
      <c r="B6" t="s">
        <v>931</v>
      </c>
      <c r="C6" s="162" t="str">
        <f t="shared" ca="1" si="0"/>
        <v>&gt;&gt;&gt;</v>
      </c>
    </row>
    <row r="7" spans="1:3" x14ac:dyDescent="0.35">
      <c r="B7" t="s">
        <v>932</v>
      </c>
      <c r="C7" s="162" t="str">
        <f t="shared" ca="1" si="0"/>
        <v>&gt;&gt;&gt;</v>
      </c>
    </row>
    <row r="8" spans="1:3" x14ac:dyDescent="0.35">
      <c r="B8" t="s">
        <v>933</v>
      </c>
      <c r="C8" s="162" t="str">
        <f t="shared" ca="1" si="0"/>
        <v>&gt;&gt;&gt;</v>
      </c>
    </row>
    <row r="9" spans="1:3" x14ac:dyDescent="0.35">
      <c r="B9" t="s">
        <v>934</v>
      </c>
      <c r="C9" s="162" t="str">
        <f t="shared" ca="1" si="0"/>
        <v>&gt;&gt;&gt;</v>
      </c>
    </row>
    <row r="10" spans="1:3" x14ac:dyDescent="0.35">
      <c r="B10" t="s">
        <v>935</v>
      </c>
      <c r="C10" s="162" t="str">
        <f t="shared" ca="1" si="0"/>
        <v>&gt;&gt;&gt;</v>
      </c>
    </row>
    <row r="11" spans="1:3" x14ac:dyDescent="0.35">
      <c r="B11" t="s">
        <v>936</v>
      </c>
      <c r="C11" s="162" t="str">
        <f t="shared" ca="1" si="0"/>
        <v>&gt;&gt;&gt;</v>
      </c>
    </row>
    <row r="12" spans="1:3" x14ac:dyDescent="0.35">
      <c r="B12" t="s">
        <v>937</v>
      </c>
      <c r="C12" s="162" t="str">
        <f t="shared" ca="1" si="0"/>
        <v>&gt;&gt;&gt;</v>
      </c>
    </row>
    <row r="13" spans="1:3" x14ac:dyDescent="0.35">
      <c r="B13" t="s">
        <v>938</v>
      </c>
      <c r="C13" s="162" t="str">
        <f t="shared" ca="1" si="0"/>
        <v>&gt;&gt;&gt;</v>
      </c>
    </row>
    <row r="14" spans="1:3" x14ac:dyDescent="0.35">
      <c r="B14" t="s">
        <v>939</v>
      </c>
      <c r="C14" s="162" t="str">
        <f t="shared" ca="1" si="0"/>
        <v>&gt;&gt;&gt;</v>
      </c>
    </row>
    <row r="15" spans="1:3" x14ac:dyDescent="0.35">
      <c r="B15" t="s">
        <v>940</v>
      </c>
      <c r="C15" s="162" t="str">
        <f t="shared" ca="1" si="0"/>
        <v>&gt;&gt;&gt;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P50"/>
  <sheetViews>
    <sheetView showZeros="0" tabSelected="1" workbookViewId="0">
      <selection activeCell="A2" sqref="A2"/>
    </sheetView>
  </sheetViews>
  <sheetFormatPr baseColWidth="10" defaultRowHeight="14.5" x14ac:dyDescent="0.35"/>
  <cols>
    <col min="1" max="1" width="15.90625" bestFit="1" customWidth="1"/>
    <col min="2" max="2" width="12.7265625" bestFit="1" customWidth="1"/>
    <col min="3" max="3" width="11.81640625" bestFit="1" customWidth="1"/>
    <col min="4" max="4" width="25.6328125" bestFit="1" customWidth="1"/>
    <col min="5" max="5" width="18.7265625" bestFit="1" customWidth="1"/>
    <col min="6" max="6" width="28.54296875" bestFit="1" customWidth="1"/>
    <col min="7" max="7" width="48.26953125" bestFit="1" customWidth="1"/>
    <col min="9" max="9" width="11.7265625" bestFit="1" customWidth="1"/>
    <col min="10" max="10" width="14.54296875" bestFit="1" customWidth="1"/>
    <col min="11" max="11" width="10" bestFit="1" customWidth="1"/>
    <col min="12" max="12" width="7.1796875" bestFit="1" customWidth="1"/>
  </cols>
  <sheetData>
    <row r="2" spans="1:16" x14ac:dyDescent="0.35">
      <c r="A2" s="129" t="s">
        <v>927</v>
      </c>
    </row>
    <row r="3" spans="1:16" x14ac:dyDescent="0.35">
      <c r="A3" s="28"/>
    </row>
    <row r="4" spans="1:16" ht="14.5" customHeight="1" x14ac:dyDescent="0.35">
      <c r="H4" s="137" t="str">
        <f ca="1">OFFSET(INDIRECT("'"&amp;$A$2&amp;"'!A1"),ROW()-1,COLUMN()-1)</f>
        <v>Prix de vente 2016</v>
      </c>
      <c r="I4" s="138"/>
    </row>
    <row r="5" spans="1:16" ht="29" x14ac:dyDescent="0.35">
      <c r="A5" s="80" t="str">
        <f ca="1">OFFSET(INDIRECT("'"&amp;$A$2&amp;"'!A1"),ROW()-1,COLUMN()-1)</f>
        <v>CODE CLT</v>
      </c>
      <c r="B5" s="55" t="str">
        <f t="shared" ref="B4:P20" ca="1" si="0">OFFSET(INDIRECT("'"&amp;$A$2&amp;"'!A1"),ROW()-1,COLUMN()-1)</f>
        <v>CA 2016</v>
      </c>
      <c r="C5" s="55" t="str">
        <f t="shared" ca="1" si="0"/>
        <v>CA 2015</v>
      </c>
      <c r="D5" s="81" t="str">
        <f t="shared" ca="1" si="0"/>
        <v>CA/ article</v>
      </c>
      <c r="E5" s="81" t="str">
        <f t="shared" ca="1" si="0"/>
        <v>% CA/article</v>
      </c>
      <c r="F5" s="81" t="str">
        <f t="shared" ca="1" si="0"/>
        <v>code article</v>
      </c>
      <c r="G5" s="55" t="str">
        <f t="shared" ca="1" si="0"/>
        <v>designation</v>
      </c>
      <c r="H5" s="24" t="str">
        <f t="shared" ca="1" si="0"/>
        <v>Prix de vente a l'unité</v>
      </c>
      <c r="I5" s="25" t="str">
        <f t="shared" ca="1" si="0"/>
        <v>Prix vente au kg</v>
      </c>
      <c r="J5" s="81" t="str">
        <f t="shared" ca="1" si="0"/>
        <v>Prix moyen 2016</v>
      </c>
      <c r="K5" s="84" t="str">
        <f t="shared" ca="1" si="0"/>
        <v>TARIF 2017</v>
      </c>
      <c r="L5" s="82" t="str">
        <f t="shared" ca="1" si="0"/>
        <v>PRIX MOYEN 2015</v>
      </c>
      <c r="M5" s="113" t="str">
        <f t="shared" ca="1" si="0"/>
        <v>COMMENTAIRES</v>
      </c>
      <c r="N5" s="114">
        <f t="shared" ca="1" si="0"/>
        <v>0</v>
      </c>
      <c r="O5" s="114">
        <f t="shared" ca="1" si="0"/>
        <v>0</v>
      </c>
      <c r="P5" s="115">
        <f t="shared" ca="1" si="0"/>
        <v>0</v>
      </c>
    </row>
    <row r="6" spans="1:16" s="61" customFormat="1" x14ac:dyDescent="0.35">
      <c r="A6" s="116" t="str">
        <f t="shared" ref="A6:P21" ca="1" si="1">OFFSET(INDIRECT("'"&amp;$A$2&amp;"'!A1"),ROW()-1,COLUMN()-1)</f>
        <v>000381</v>
      </c>
      <c r="B6" s="117">
        <f t="shared" ca="1" si="0"/>
        <v>718630.43</v>
      </c>
      <c r="C6" s="117">
        <f t="shared" ca="1" si="0"/>
        <v>862372.68</v>
      </c>
      <c r="D6" s="60">
        <f t="shared" ca="1" si="0"/>
        <v>11024</v>
      </c>
      <c r="E6" s="118">
        <f t="shared" ca="1" si="0"/>
        <v>1.5340291114585836E-2</v>
      </c>
      <c r="F6" s="119">
        <f t="shared" ca="1" si="0"/>
        <v>2303</v>
      </c>
      <c r="G6" s="38" t="str">
        <f t="shared" ca="1" si="0"/>
        <v>BRIE 1 KG 60% TOUR DE MARZE X 1 SANS DLUO</v>
      </c>
      <c r="H6" s="19">
        <f t="shared" ca="1" si="0"/>
        <v>5.3</v>
      </c>
      <c r="I6" s="19">
        <f t="shared" ca="1" si="0"/>
        <v>0</v>
      </c>
      <c r="J6" s="19">
        <f t="shared" ca="1" si="0"/>
        <v>5.3</v>
      </c>
      <c r="K6" s="39">
        <f t="shared" ca="1" si="0"/>
        <v>0</v>
      </c>
      <c r="L6" s="38">
        <f t="shared" ca="1" si="0"/>
        <v>5.28</v>
      </c>
      <c r="M6" s="120">
        <f t="shared" ca="1" si="0"/>
        <v>0</v>
      </c>
      <c r="N6" s="121">
        <f t="shared" ca="1" si="0"/>
        <v>0</v>
      </c>
      <c r="O6" s="121">
        <f t="shared" ca="1" si="0"/>
        <v>0</v>
      </c>
      <c r="P6" s="122">
        <f t="shared" ca="1" si="0"/>
        <v>0</v>
      </c>
    </row>
    <row r="7" spans="1:16" s="61" customFormat="1" x14ac:dyDescent="0.35">
      <c r="A7" s="39">
        <f t="shared" ca="1" si="1"/>
        <v>0</v>
      </c>
      <c r="B7" s="123">
        <f t="shared" ca="1" si="0"/>
        <v>-0.16668228636370994</v>
      </c>
      <c r="C7" s="124">
        <f t="shared" ca="1" si="0"/>
        <v>0</v>
      </c>
      <c r="D7" s="60">
        <f t="shared" ca="1" si="0"/>
        <v>46390.559999999998</v>
      </c>
      <c r="E7" s="118">
        <f t="shared" ca="1" si="0"/>
        <v>6.4554126938376366E-2</v>
      </c>
      <c r="F7" s="119">
        <f t="shared" ca="1" si="0"/>
        <v>2323</v>
      </c>
      <c r="G7" s="38" t="str">
        <f t="shared" ca="1" si="0"/>
        <v>BRIE 1 KG 60% NOTRE DAME X2 SANS DLUO</v>
      </c>
      <c r="H7" s="19">
        <f t="shared" ca="1" si="0"/>
        <v>5.08</v>
      </c>
      <c r="I7" s="19">
        <f t="shared" ca="1" si="0"/>
        <v>0</v>
      </c>
      <c r="J7" s="19">
        <f t="shared" ca="1" si="0"/>
        <v>5.07</v>
      </c>
      <c r="K7" s="39">
        <f t="shared" ca="1" si="0"/>
        <v>0</v>
      </c>
      <c r="L7" s="38">
        <f t="shared" ca="1" si="0"/>
        <v>5.0599999999999996</v>
      </c>
      <c r="M7" s="125">
        <f t="shared" ca="1" si="0"/>
        <v>0</v>
      </c>
      <c r="N7" s="126">
        <f t="shared" ca="1" si="0"/>
        <v>0</v>
      </c>
      <c r="O7" s="126">
        <f t="shared" ca="1" si="0"/>
        <v>0</v>
      </c>
      <c r="P7" s="127">
        <f t="shared" ca="1" si="0"/>
        <v>0</v>
      </c>
    </row>
    <row r="8" spans="1:16" s="61" customFormat="1" x14ac:dyDescent="0.35">
      <c r="A8" s="39">
        <f t="shared" ca="1" si="1"/>
        <v>0</v>
      </c>
      <c r="B8" s="39">
        <f t="shared" ca="1" si="0"/>
        <v>0</v>
      </c>
      <c r="C8" s="39">
        <f t="shared" ca="1" si="0"/>
        <v>0</v>
      </c>
      <c r="D8" s="60">
        <f t="shared" ca="1" si="0"/>
        <v>296153.08</v>
      </c>
      <c r="E8" s="128">
        <f t="shared" ca="1" si="0"/>
        <v>0.41210762533392858</v>
      </c>
      <c r="F8" s="119">
        <f t="shared" ca="1" si="0"/>
        <v>2407</v>
      </c>
      <c r="G8" s="38" t="str">
        <f t="shared" ca="1" si="0"/>
        <v>BRIE 3 KG 60% NOTRE DAME SANS DLUO</v>
      </c>
      <c r="H8" s="19">
        <f t="shared" ca="1" si="0"/>
        <v>4.8499999999999996</v>
      </c>
      <c r="I8" s="19">
        <f t="shared" ca="1" si="0"/>
        <v>0</v>
      </c>
      <c r="J8" s="19">
        <f t="shared" ca="1" si="0"/>
        <v>4.84</v>
      </c>
      <c r="K8" s="39">
        <f t="shared" ca="1" si="0"/>
        <v>0</v>
      </c>
      <c r="L8" s="38">
        <f t="shared" ca="1" si="0"/>
        <v>4.84</v>
      </c>
      <c r="M8" s="125">
        <f t="shared" ca="1" si="0"/>
        <v>0</v>
      </c>
      <c r="N8" s="126">
        <f t="shared" ca="1" si="0"/>
        <v>0</v>
      </c>
      <c r="O8" s="126">
        <f t="shared" ca="1" si="0"/>
        <v>0</v>
      </c>
      <c r="P8" s="127">
        <f t="shared" ca="1" si="0"/>
        <v>0</v>
      </c>
    </row>
    <row r="9" spans="1:16" s="61" customFormat="1" x14ac:dyDescent="0.35">
      <c r="A9" s="39">
        <f t="shared" ca="1" si="1"/>
        <v>0</v>
      </c>
      <c r="B9" s="39">
        <f t="shared" ca="1" si="0"/>
        <v>0</v>
      </c>
      <c r="C9" s="39">
        <f t="shared" ca="1" si="0"/>
        <v>0</v>
      </c>
      <c r="D9" s="60">
        <f t="shared" ca="1" si="0"/>
        <v>273418.13</v>
      </c>
      <c r="E9" s="128">
        <f t="shared" ca="1" si="0"/>
        <v>0.38047112755856999</v>
      </c>
      <c r="F9" s="119">
        <f t="shared" ca="1" si="0"/>
        <v>2408</v>
      </c>
      <c r="G9" s="38" t="str">
        <f t="shared" ca="1" si="0"/>
        <v>BRIE 3 KG 60% TOUR DE MARZE SANS DLUO ( Couvercle )</v>
      </c>
      <c r="H9" s="19">
        <f t="shared" ca="1" si="0"/>
        <v>4.87</v>
      </c>
      <c r="I9" s="19">
        <f t="shared" ca="1" si="0"/>
        <v>0</v>
      </c>
      <c r="J9" s="19">
        <f t="shared" ca="1" si="0"/>
        <v>4.8600000000000003</v>
      </c>
      <c r="K9" s="39">
        <f t="shared" ca="1" si="0"/>
        <v>0</v>
      </c>
      <c r="L9" s="38">
        <f t="shared" ca="1" si="0"/>
        <v>4.8600000000000003</v>
      </c>
      <c r="M9" s="125">
        <f t="shared" ca="1" si="0"/>
        <v>0</v>
      </c>
      <c r="N9" s="126">
        <f t="shared" ca="1" si="0"/>
        <v>0</v>
      </c>
      <c r="O9" s="126">
        <f t="shared" ca="1" si="0"/>
        <v>0</v>
      </c>
      <c r="P9" s="127">
        <f t="shared" ca="1" si="0"/>
        <v>0</v>
      </c>
    </row>
    <row r="10" spans="1:16" s="61" customFormat="1" x14ac:dyDescent="0.35">
      <c r="A10" s="39">
        <f t="shared" ca="1" si="1"/>
        <v>0</v>
      </c>
      <c r="B10" s="39">
        <f t="shared" ca="1" si="0"/>
        <v>0</v>
      </c>
      <c r="C10" s="39">
        <f t="shared" ca="1" si="0"/>
        <v>0</v>
      </c>
      <c r="D10" s="60">
        <f t="shared" ca="1" si="0"/>
        <v>81853.2</v>
      </c>
      <c r="E10" s="128">
        <f t="shared" ca="1" si="0"/>
        <v>0.11390166152579984</v>
      </c>
      <c r="F10" s="119">
        <f t="shared" ca="1" si="0"/>
        <v>4016</v>
      </c>
      <c r="G10" s="38" t="str">
        <f t="shared" ca="1" si="0"/>
        <v>CAMEMBERT USA</v>
      </c>
      <c r="H10" s="19">
        <f t="shared" ca="1" si="0"/>
        <v>1.17</v>
      </c>
      <c r="I10" s="19">
        <f t="shared" ca="1" si="0"/>
        <v>0</v>
      </c>
      <c r="J10" s="19">
        <f t="shared" ca="1" si="0"/>
        <v>1.17</v>
      </c>
      <c r="K10" s="39">
        <f t="shared" ca="1" si="0"/>
        <v>0</v>
      </c>
      <c r="L10" s="38">
        <f t="shared" ca="1" si="0"/>
        <v>1.17</v>
      </c>
      <c r="M10" s="125">
        <f t="shared" ca="1" si="0"/>
        <v>0</v>
      </c>
      <c r="N10" s="126">
        <f t="shared" ca="1" si="0"/>
        <v>0</v>
      </c>
      <c r="O10" s="126">
        <f t="shared" ca="1" si="0"/>
        <v>0</v>
      </c>
      <c r="P10" s="127">
        <f t="shared" ca="1" si="0"/>
        <v>0</v>
      </c>
    </row>
    <row r="11" spans="1:16" s="61" customFormat="1" x14ac:dyDescent="0.35">
      <c r="A11" s="39">
        <f t="shared" ca="1" si="1"/>
        <v>0</v>
      </c>
      <c r="B11" s="39">
        <f t="shared" ca="1" si="0"/>
        <v>0</v>
      </c>
      <c r="C11" s="39">
        <f t="shared" ca="1" si="0"/>
        <v>0</v>
      </c>
      <c r="D11" s="60">
        <f t="shared" ca="1" si="0"/>
        <v>9791.4599999999991</v>
      </c>
      <c r="E11" s="118">
        <f t="shared" ca="1" si="0"/>
        <v>1.3625167528739353E-2</v>
      </c>
      <c r="F11" s="119">
        <f t="shared" ca="1" si="0"/>
        <v>2205</v>
      </c>
      <c r="G11" s="38" t="str">
        <f t="shared" ca="1" si="0"/>
        <v>BRIE 16 ONCES ARC DE 
TRIOMPHE X 6</v>
      </c>
      <c r="H11" s="19">
        <f t="shared" ca="1" si="0"/>
        <v>2.66</v>
      </c>
      <c r="I11" s="19">
        <f t="shared" ca="1" si="0"/>
        <v>0</v>
      </c>
      <c r="J11" s="19">
        <f t="shared" ca="1" si="0"/>
        <v>2.65</v>
      </c>
      <c r="K11" s="39">
        <f t="shared" ca="1" si="0"/>
        <v>0</v>
      </c>
      <c r="L11" s="38">
        <f t="shared" ca="1" si="0"/>
        <v>2.65</v>
      </c>
      <c r="M11" s="125">
        <f t="shared" ca="1" si="0"/>
        <v>0</v>
      </c>
      <c r="N11" s="126">
        <f t="shared" ca="1" si="0"/>
        <v>0</v>
      </c>
      <c r="O11" s="126">
        <f t="shared" ca="1" si="0"/>
        <v>0</v>
      </c>
      <c r="P11" s="127">
        <f t="shared" ca="1" si="0"/>
        <v>0</v>
      </c>
    </row>
    <row r="12" spans="1:16" s="61" customFormat="1" x14ac:dyDescent="0.35">
      <c r="A12" s="39">
        <f t="shared" ca="1" si="1"/>
        <v>0</v>
      </c>
      <c r="B12" s="39">
        <f t="shared" ca="1" si="0"/>
        <v>0</v>
      </c>
      <c r="C12" s="39">
        <f t="shared" ca="1" si="0"/>
        <v>0</v>
      </c>
      <c r="D12" s="60">
        <f t="shared" ca="1" si="0"/>
        <v>0</v>
      </c>
      <c r="E12" s="118">
        <f t="shared" ca="1" si="0"/>
        <v>0</v>
      </c>
      <c r="F12" s="119">
        <f t="shared" ca="1" si="0"/>
        <v>0</v>
      </c>
      <c r="G12" s="38">
        <f t="shared" ca="1" si="0"/>
        <v>0</v>
      </c>
      <c r="H12" s="19">
        <f t="shared" ca="1" si="0"/>
        <v>0</v>
      </c>
      <c r="I12" s="19">
        <f t="shared" ca="1" si="0"/>
        <v>0</v>
      </c>
      <c r="J12" s="19">
        <f t="shared" ca="1" si="0"/>
        <v>0</v>
      </c>
      <c r="K12" s="39">
        <f t="shared" ca="1" si="0"/>
        <v>0</v>
      </c>
      <c r="L12" s="38">
        <f t="shared" ca="1" si="0"/>
        <v>0</v>
      </c>
      <c r="M12" s="125">
        <f t="shared" ca="1" si="0"/>
        <v>0</v>
      </c>
      <c r="N12" s="126">
        <f t="shared" ca="1" si="0"/>
        <v>0</v>
      </c>
      <c r="O12" s="126">
        <f t="shared" ca="1" si="0"/>
        <v>0</v>
      </c>
      <c r="P12" s="127">
        <f t="shared" ca="1" si="0"/>
        <v>0</v>
      </c>
    </row>
    <row r="13" spans="1:16" s="61" customFormat="1" x14ac:dyDescent="0.35">
      <c r="A13" s="39">
        <f t="shared" ca="1" si="1"/>
        <v>0</v>
      </c>
      <c r="B13" s="39">
        <f t="shared" ca="1" si="0"/>
        <v>0</v>
      </c>
      <c r="C13" s="39">
        <f t="shared" ca="1" si="0"/>
        <v>0</v>
      </c>
      <c r="D13" s="60">
        <f t="shared" ca="1" si="0"/>
        <v>0</v>
      </c>
      <c r="E13" s="118">
        <f t="shared" ca="1" si="0"/>
        <v>0</v>
      </c>
      <c r="F13" s="119">
        <f t="shared" ca="1" si="0"/>
        <v>0</v>
      </c>
      <c r="G13" s="38">
        <f t="shared" ca="1" si="0"/>
        <v>0</v>
      </c>
      <c r="H13" s="19">
        <f t="shared" ca="1" si="0"/>
        <v>0</v>
      </c>
      <c r="I13" s="19">
        <f t="shared" ca="1" si="0"/>
        <v>0</v>
      </c>
      <c r="J13" s="19">
        <f t="shared" ca="1" si="0"/>
        <v>0</v>
      </c>
      <c r="K13" s="39">
        <f t="shared" ca="1" si="0"/>
        <v>0</v>
      </c>
      <c r="L13" s="38">
        <f t="shared" ca="1" si="0"/>
        <v>0</v>
      </c>
      <c r="M13" s="125">
        <f t="shared" ca="1" si="0"/>
        <v>0</v>
      </c>
      <c r="N13" s="126">
        <f t="shared" ca="1" si="0"/>
        <v>0</v>
      </c>
      <c r="O13" s="126">
        <f t="shared" ca="1" si="0"/>
        <v>0</v>
      </c>
      <c r="P13" s="127">
        <f t="shared" ca="1" si="0"/>
        <v>0</v>
      </c>
    </row>
    <row r="14" spans="1:16" s="61" customFormat="1" x14ac:dyDescent="0.35">
      <c r="A14" s="39">
        <f t="shared" ca="1" si="1"/>
        <v>0</v>
      </c>
      <c r="B14" s="39">
        <f t="shared" ca="1" si="0"/>
        <v>0</v>
      </c>
      <c r="C14" s="39">
        <f t="shared" ca="1" si="0"/>
        <v>0</v>
      </c>
      <c r="D14" s="60">
        <f t="shared" ca="1" si="0"/>
        <v>0</v>
      </c>
      <c r="E14" s="118">
        <f t="shared" ca="1" si="0"/>
        <v>0</v>
      </c>
      <c r="F14" s="119">
        <f t="shared" ca="1" si="0"/>
        <v>0</v>
      </c>
      <c r="G14" s="38">
        <f t="shared" ca="1" si="0"/>
        <v>0</v>
      </c>
      <c r="H14" s="19">
        <f t="shared" ca="1" si="0"/>
        <v>0</v>
      </c>
      <c r="I14" s="19">
        <f t="shared" ca="1" si="0"/>
        <v>0</v>
      </c>
      <c r="J14" s="19">
        <f t="shared" ca="1" si="0"/>
        <v>0</v>
      </c>
      <c r="K14" s="39">
        <f t="shared" ca="1" si="0"/>
        <v>0</v>
      </c>
      <c r="L14" s="38">
        <f t="shared" ca="1" si="0"/>
        <v>0</v>
      </c>
      <c r="M14" s="125">
        <f t="shared" ca="1" si="0"/>
        <v>0</v>
      </c>
      <c r="N14" s="126">
        <f t="shared" ca="1" si="0"/>
        <v>0</v>
      </c>
      <c r="O14" s="126">
        <f t="shared" ca="1" si="0"/>
        <v>0</v>
      </c>
      <c r="P14" s="127">
        <f t="shared" ref="M14:P50" ca="1" si="2">OFFSET(INDIRECT("'"&amp;$A$2&amp;"'!A1"),ROW()-1,COLUMN()-1)</f>
        <v>0</v>
      </c>
    </row>
    <row r="15" spans="1:16" s="61" customFormat="1" x14ac:dyDescent="0.35">
      <c r="A15" s="39">
        <f t="shared" ca="1" si="1"/>
        <v>0</v>
      </c>
      <c r="B15" s="39">
        <f t="shared" ca="1" si="0"/>
        <v>0</v>
      </c>
      <c r="C15" s="39">
        <f t="shared" ca="1" si="0"/>
        <v>0</v>
      </c>
      <c r="D15" s="60">
        <f t="shared" ca="1" si="0"/>
        <v>0</v>
      </c>
      <c r="E15" s="118">
        <f t="shared" ca="1" si="0"/>
        <v>0</v>
      </c>
      <c r="F15" s="119">
        <f t="shared" ca="1" si="0"/>
        <v>0</v>
      </c>
      <c r="G15" s="38">
        <f t="shared" ca="1" si="0"/>
        <v>0</v>
      </c>
      <c r="H15" s="19">
        <f t="shared" ca="1" si="0"/>
        <v>0</v>
      </c>
      <c r="I15" s="19">
        <f t="shared" ca="1" si="0"/>
        <v>0</v>
      </c>
      <c r="J15" s="19">
        <f t="shared" ca="1" si="0"/>
        <v>0</v>
      </c>
      <c r="K15" s="39">
        <f t="shared" ca="1" si="0"/>
        <v>0</v>
      </c>
      <c r="L15" s="38">
        <f t="shared" ca="1" si="0"/>
        <v>0</v>
      </c>
      <c r="M15" s="125">
        <f t="shared" ca="1" si="2"/>
        <v>0</v>
      </c>
      <c r="N15" s="126">
        <f t="shared" ca="1" si="2"/>
        <v>0</v>
      </c>
      <c r="O15" s="126">
        <f t="shared" ca="1" si="2"/>
        <v>0</v>
      </c>
      <c r="P15" s="127">
        <f t="shared" ca="1" si="2"/>
        <v>0</v>
      </c>
    </row>
    <row r="16" spans="1:16" s="61" customFormat="1" x14ac:dyDescent="0.35">
      <c r="A16" s="39">
        <f t="shared" ca="1" si="1"/>
        <v>0</v>
      </c>
      <c r="B16" s="39">
        <f t="shared" ca="1" si="0"/>
        <v>0</v>
      </c>
      <c r="C16" s="39">
        <f t="shared" ca="1" si="0"/>
        <v>0</v>
      </c>
      <c r="D16" s="60">
        <f t="shared" ca="1" si="0"/>
        <v>0</v>
      </c>
      <c r="E16" s="118">
        <f t="shared" ca="1" si="0"/>
        <v>0</v>
      </c>
      <c r="F16" s="119">
        <f t="shared" ca="1" si="0"/>
        <v>0</v>
      </c>
      <c r="G16" s="38">
        <f t="shared" ca="1" si="0"/>
        <v>0</v>
      </c>
      <c r="H16" s="19">
        <f t="shared" ca="1" si="0"/>
        <v>0</v>
      </c>
      <c r="I16" s="19">
        <f t="shared" ca="1" si="0"/>
        <v>0</v>
      </c>
      <c r="J16" s="19">
        <f t="shared" ca="1" si="0"/>
        <v>0</v>
      </c>
      <c r="K16" s="39">
        <f t="shared" ca="1" si="0"/>
        <v>0</v>
      </c>
      <c r="L16" s="38">
        <f t="shared" ca="1" si="0"/>
        <v>0</v>
      </c>
      <c r="M16" s="125">
        <f t="shared" ca="1" si="2"/>
        <v>0</v>
      </c>
      <c r="N16" s="126">
        <f t="shared" ca="1" si="2"/>
        <v>0</v>
      </c>
      <c r="O16" s="126">
        <f t="shared" ca="1" si="2"/>
        <v>0</v>
      </c>
      <c r="P16" s="127">
        <f t="shared" ca="1" si="2"/>
        <v>0</v>
      </c>
    </row>
    <row r="17" spans="1:16" s="61" customFormat="1" x14ac:dyDescent="0.35">
      <c r="A17" s="39">
        <f t="shared" ca="1" si="1"/>
        <v>0</v>
      </c>
      <c r="B17" s="39">
        <f t="shared" ca="1" si="0"/>
        <v>0</v>
      </c>
      <c r="C17" s="39">
        <f t="shared" ca="1" si="0"/>
        <v>0</v>
      </c>
      <c r="D17" s="60">
        <f t="shared" ca="1" si="0"/>
        <v>0</v>
      </c>
      <c r="E17" s="118">
        <f t="shared" ca="1" si="0"/>
        <v>0</v>
      </c>
      <c r="F17" s="119">
        <f t="shared" ca="1" si="0"/>
        <v>0</v>
      </c>
      <c r="G17" s="38">
        <f t="shared" ca="1" si="0"/>
        <v>0</v>
      </c>
      <c r="H17" s="19">
        <f t="shared" ca="1" si="0"/>
        <v>0</v>
      </c>
      <c r="I17" s="19">
        <f t="shared" ca="1" si="0"/>
        <v>0</v>
      </c>
      <c r="J17" s="19">
        <f t="shared" ca="1" si="0"/>
        <v>0</v>
      </c>
      <c r="K17" s="39">
        <f t="shared" ca="1" si="0"/>
        <v>0</v>
      </c>
      <c r="L17" s="38">
        <f t="shared" ca="1" si="0"/>
        <v>0</v>
      </c>
      <c r="M17" s="125">
        <f t="shared" ca="1" si="2"/>
        <v>0</v>
      </c>
      <c r="N17" s="126">
        <f t="shared" ca="1" si="2"/>
        <v>0</v>
      </c>
      <c r="O17" s="126">
        <f t="shared" ca="1" si="2"/>
        <v>0</v>
      </c>
      <c r="P17" s="127">
        <f t="shared" ca="1" si="2"/>
        <v>0</v>
      </c>
    </row>
    <row r="18" spans="1:16" s="61" customFormat="1" x14ac:dyDescent="0.35">
      <c r="A18" s="39">
        <f t="shared" ca="1" si="1"/>
        <v>0</v>
      </c>
      <c r="B18" s="39">
        <f t="shared" ca="1" si="0"/>
        <v>0</v>
      </c>
      <c r="C18" s="39">
        <f t="shared" ca="1" si="0"/>
        <v>0</v>
      </c>
      <c r="D18" s="60">
        <f t="shared" ca="1" si="0"/>
        <v>0</v>
      </c>
      <c r="E18" s="118">
        <f t="shared" ca="1" si="0"/>
        <v>0</v>
      </c>
      <c r="F18" s="119">
        <f t="shared" ca="1" si="0"/>
        <v>0</v>
      </c>
      <c r="G18" s="38">
        <f t="shared" ca="1" si="0"/>
        <v>0</v>
      </c>
      <c r="H18" s="19">
        <f t="shared" ca="1" si="0"/>
        <v>0</v>
      </c>
      <c r="I18" s="19">
        <f t="shared" ca="1" si="0"/>
        <v>0</v>
      </c>
      <c r="J18" s="19">
        <f t="shared" ca="1" si="0"/>
        <v>0</v>
      </c>
      <c r="K18" s="39">
        <f t="shared" ca="1" si="0"/>
        <v>0</v>
      </c>
      <c r="L18" s="38">
        <f t="shared" ca="1" si="0"/>
        <v>0</v>
      </c>
      <c r="M18" s="125">
        <f t="shared" ca="1" si="2"/>
        <v>0</v>
      </c>
      <c r="N18" s="126">
        <f t="shared" ca="1" si="2"/>
        <v>0</v>
      </c>
      <c r="O18" s="126">
        <f t="shared" ca="1" si="2"/>
        <v>0</v>
      </c>
      <c r="P18" s="127">
        <f t="shared" ca="1" si="2"/>
        <v>0</v>
      </c>
    </row>
    <row r="19" spans="1:16" s="61" customFormat="1" x14ac:dyDescent="0.35">
      <c r="A19" s="39">
        <f t="shared" ca="1" si="1"/>
        <v>0</v>
      </c>
      <c r="B19" s="39">
        <f t="shared" ca="1" si="0"/>
        <v>0</v>
      </c>
      <c r="C19" s="39">
        <f t="shared" ca="1" si="0"/>
        <v>0</v>
      </c>
      <c r="D19" s="60">
        <f t="shared" ca="1" si="0"/>
        <v>0</v>
      </c>
      <c r="E19" s="118">
        <f t="shared" ca="1" si="0"/>
        <v>0</v>
      </c>
      <c r="F19" s="119">
        <f t="shared" ca="1" si="0"/>
        <v>0</v>
      </c>
      <c r="G19" s="38">
        <f t="shared" ca="1" si="0"/>
        <v>0</v>
      </c>
      <c r="H19" s="19">
        <f t="shared" ca="1" si="0"/>
        <v>0</v>
      </c>
      <c r="I19" s="19">
        <f t="shared" ca="1" si="0"/>
        <v>0</v>
      </c>
      <c r="J19" s="19">
        <f t="shared" ca="1" si="0"/>
        <v>0</v>
      </c>
      <c r="K19" s="39">
        <f t="shared" ca="1" si="0"/>
        <v>0</v>
      </c>
      <c r="L19" s="38">
        <f t="shared" ca="1" si="0"/>
        <v>0</v>
      </c>
      <c r="M19" s="125">
        <f t="shared" ca="1" si="2"/>
        <v>0</v>
      </c>
      <c r="N19" s="126">
        <f t="shared" ca="1" si="2"/>
        <v>0</v>
      </c>
      <c r="O19" s="126">
        <f t="shared" ca="1" si="2"/>
        <v>0</v>
      </c>
      <c r="P19" s="127">
        <f t="shared" ca="1" si="2"/>
        <v>0</v>
      </c>
    </row>
    <row r="20" spans="1:16" s="61" customFormat="1" x14ac:dyDescent="0.35">
      <c r="A20" s="39">
        <f t="shared" ca="1" si="1"/>
        <v>0</v>
      </c>
      <c r="B20" s="39">
        <f t="shared" ca="1" si="0"/>
        <v>0</v>
      </c>
      <c r="C20" s="39">
        <f t="shared" ca="1" si="0"/>
        <v>0</v>
      </c>
      <c r="D20" s="60">
        <f t="shared" ca="1" si="0"/>
        <v>0</v>
      </c>
      <c r="E20" s="118">
        <f t="shared" ca="1" si="0"/>
        <v>0</v>
      </c>
      <c r="F20" s="119">
        <f t="shared" ca="1" si="0"/>
        <v>0</v>
      </c>
      <c r="G20" s="38">
        <f t="shared" ca="1" si="0"/>
        <v>0</v>
      </c>
      <c r="H20" s="19">
        <f t="shared" ca="1" si="0"/>
        <v>0</v>
      </c>
      <c r="I20" s="19">
        <f t="shared" ca="1" si="0"/>
        <v>0</v>
      </c>
      <c r="J20" s="19">
        <f t="shared" ca="1" si="0"/>
        <v>0</v>
      </c>
      <c r="K20" s="39">
        <f t="shared" ca="1" si="0"/>
        <v>0</v>
      </c>
      <c r="L20" s="38">
        <f t="shared" ca="1" si="0"/>
        <v>0</v>
      </c>
      <c r="M20" s="125">
        <f t="shared" ca="1" si="2"/>
        <v>0</v>
      </c>
      <c r="N20" s="126">
        <f t="shared" ca="1" si="2"/>
        <v>0</v>
      </c>
      <c r="O20" s="126">
        <f t="shared" ca="1" si="2"/>
        <v>0</v>
      </c>
      <c r="P20" s="127">
        <f t="shared" ca="1" si="2"/>
        <v>0</v>
      </c>
    </row>
    <row r="21" spans="1:16" s="61" customFormat="1" x14ac:dyDescent="0.35">
      <c r="A21" s="39">
        <f t="shared" ca="1" si="1"/>
        <v>0</v>
      </c>
      <c r="B21" s="39">
        <f t="shared" ca="1" si="1"/>
        <v>0</v>
      </c>
      <c r="C21" s="39">
        <f t="shared" ca="1" si="1"/>
        <v>0</v>
      </c>
      <c r="D21" s="60">
        <f t="shared" ca="1" si="1"/>
        <v>0</v>
      </c>
      <c r="E21" s="118">
        <f t="shared" ca="1" si="1"/>
        <v>0</v>
      </c>
      <c r="F21" s="119">
        <f t="shared" ca="1" si="1"/>
        <v>0</v>
      </c>
      <c r="G21" s="38">
        <f t="shared" ca="1" si="1"/>
        <v>0</v>
      </c>
      <c r="H21" s="19">
        <f t="shared" ca="1" si="1"/>
        <v>0</v>
      </c>
      <c r="I21" s="19">
        <f t="shared" ca="1" si="1"/>
        <v>0</v>
      </c>
      <c r="J21" s="19">
        <f t="shared" ca="1" si="1"/>
        <v>0</v>
      </c>
      <c r="K21" s="39">
        <f t="shared" ca="1" si="1"/>
        <v>0</v>
      </c>
      <c r="L21" s="38">
        <f t="shared" ca="1" si="1"/>
        <v>0</v>
      </c>
      <c r="M21" s="125">
        <f t="shared" ca="1" si="2"/>
        <v>0</v>
      </c>
      <c r="N21" s="126">
        <f t="shared" ca="1" si="2"/>
        <v>0</v>
      </c>
      <c r="O21" s="126">
        <f t="shared" ca="1" si="2"/>
        <v>0</v>
      </c>
      <c r="P21" s="127">
        <f t="shared" ca="1" si="2"/>
        <v>0</v>
      </c>
    </row>
    <row r="22" spans="1:16" s="61" customFormat="1" x14ac:dyDescent="0.35">
      <c r="A22" s="39">
        <f t="shared" ref="A22:P37" ca="1" si="3">OFFSET(INDIRECT("'"&amp;$A$2&amp;"'!A1"),ROW()-1,COLUMN()-1)</f>
        <v>0</v>
      </c>
      <c r="B22" s="39">
        <f t="shared" ca="1" si="3"/>
        <v>0</v>
      </c>
      <c r="C22" s="39">
        <f t="shared" ca="1" si="3"/>
        <v>0</v>
      </c>
      <c r="D22" s="60">
        <f t="shared" ca="1" si="3"/>
        <v>0</v>
      </c>
      <c r="E22" s="118">
        <f t="shared" ca="1" si="3"/>
        <v>0</v>
      </c>
      <c r="F22" s="119">
        <f t="shared" ca="1" si="3"/>
        <v>0</v>
      </c>
      <c r="G22" s="38">
        <f t="shared" ca="1" si="3"/>
        <v>0</v>
      </c>
      <c r="H22" s="19">
        <f t="shared" ca="1" si="3"/>
        <v>0</v>
      </c>
      <c r="I22" s="19">
        <f t="shared" ca="1" si="3"/>
        <v>0</v>
      </c>
      <c r="J22" s="19">
        <f t="shared" ca="1" si="3"/>
        <v>0</v>
      </c>
      <c r="K22" s="39">
        <f t="shared" ca="1" si="3"/>
        <v>0</v>
      </c>
      <c r="L22" s="38">
        <f t="shared" ca="1" si="3"/>
        <v>0</v>
      </c>
      <c r="M22" s="125">
        <f t="shared" ca="1" si="2"/>
        <v>0</v>
      </c>
      <c r="N22" s="126">
        <f t="shared" ca="1" si="2"/>
        <v>0</v>
      </c>
      <c r="O22" s="126">
        <f t="shared" ca="1" si="2"/>
        <v>0</v>
      </c>
      <c r="P22" s="127">
        <f t="shared" ca="1" si="2"/>
        <v>0</v>
      </c>
    </row>
    <row r="23" spans="1:16" s="61" customFormat="1" x14ac:dyDescent="0.35">
      <c r="A23" s="39">
        <f t="shared" ca="1" si="3"/>
        <v>0</v>
      </c>
      <c r="B23" s="39">
        <f t="shared" ca="1" si="3"/>
        <v>0</v>
      </c>
      <c r="C23" s="39">
        <f t="shared" ca="1" si="3"/>
        <v>0</v>
      </c>
      <c r="D23" s="60">
        <f t="shared" ca="1" si="3"/>
        <v>0</v>
      </c>
      <c r="E23" s="118">
        <f t="shared" ca="1" si="3"/>
        <v>0</v>
      </c>
      <c r="F23" s="119">
        <f t="shared" ca="1" si="3"/>
        <v>0</v>
      </c>
      <c r="G23" s="38">
        <f t="shared" ca="1" si="3"/>
        <v>0</v>
      </c>
      <c r="H23" s="19">
        <f t="shared" ca="1" si="3"/>
        <v>0</v>
      </c>
      <c r="I23" s="19">
        <f t="shared" ca="1" si="3"/>
        <v>0</v>
      </c>
      <c r="J23" s="19">
        <f t="shared" ca="1" si="3"/>
        <v>0</v>
      </c>
      <c r="K23" s="39">
        <f t="shared" ca="1" si="3"/>
        <v>0</v>
      </c>
      <c r="L23" s="38">
        <f t="shared" ca="1" si="3"/>
        <v>0</v>
      </c>
      <c r="M23" s="125">
        <f t="shared" ca="1" si="2"/>
        <v>0</v>
      </c>
      <c r="N23" s="126">
        <f t="shared" ca="1" si="2"/>
        <v>0</v>
      </c>
      <c r="O23" s="126">
        <f t="shared" ca="1" si="2"/>
        <v>0</v>
      </c>
      <c r="P23" s="127">
        <f t="shared" ca="1" si="2"/>
        <v>0</v>
      </c>
    </row>
    <row r="24" spans="1:16" s="61" customFormat="1" x14ac:dyDescent="0.35">
      <c r="A24" s="39">
        <f t="shared" ca="1" si="3"/>
        <v>0</v>
      </c>
      <c r="B24" s="39">
        <f t="shared" ca="1" si="3"/>
        <v>0</v>
      </c>
      <c r="C24" s="39">
        <f t="shared" ca="1" si="3"/>
        <v>0</v>
      </c>
      <c r="D24" s="60">
        <f t="shared" ca="1" si="3"/>
        <v>0</v>
      </c>
      <c r="E24" s="118">
        <f t="shared" ca="1" si="3"/>
        <v>0</v>
      </c>
      <c r="F24" s="119">
        <f t="shared" ca="1" si="3"/>
        <v>0</v>
      </c>
      <c r="G24" s="38">
        <f t="shared" ca="1" si="3"/>
        <v>0</v>
      </c>
      <c r="H24" s="19">
        <f t="shared" ca="1" si="3"/>
        <v>0</v>
      </c>
      <c r="I24" s="19">
        <f t="shared" ca="1" si="3"/>
        <v>0</v>
      </c>
      <c r="J24" s="19">
        <f t="shared" ca="1" si="3"/>
        <v>0</v>
      </c>
      <c r="K24" s="39">
        <f t="shared" ca="1" si="3"/>
        <v>0</v>
      </c>
      <c r="L24" s="38">
        <f t="shared" ca="1" si="3"/>
        <v>0</v>
      </c>
      <c r="M24" s="125">
        <f t="shared" ca="1" si="2"/>
        <v>0</v>
      </c>
      <c r="N24" s="126">
        <f t="shared" ca="1" si="2"/>
        <v>0</v>
      </c>
      <c r="O24" s="126">
        <f t="shared" ca="1" si="2"/>
        <v>0</v>
      </c>
      <c r="P24" s="127">
        <f t="shared" ca="1" si="2"/>
        <v>0</v>
      </c>
    </row>
    <row r="25" spans="1:16" x14ac:dyDescent="0.35">
      <c r="A25" s="39">
        <f t="shared" ca="1" si="3"/>
        <v>0</v>
      </c>
      <c r="B25" s="39">
        <f t="shared" ca="1" si="3"/>
        <v>0</v>
      </c>
      <c r="C25" s="39">
        <f t="shared" ca="1" si="3"/>
        <v>0</v>
      </c>
      <c r="D25" s="60">
        <f t="shared" ca="1" si="3"/>
        <v>0</v>
      </c>
      <c r="E25" s="118">
        <f t="shared" ca="1" si="3"/>
        <v>0</v>
      </c>
      <c r="F25" s="119">
        <f t="shared" ca="1" si="3"/>
        <v>0</v>
      </c>
      <c r="G25" s="38">
        <f t="shared" ca="1" si="3"/>
        <v>0</v>
      </c>
      <c r="H25" s="19">
        <f t="shared" ca="1" si="3"/>
        <v>0</v>
      </c>
      <c r="I25" s="19">
        <f t="shared" ca="1" si="3"/>
        <v>0</v>
      </c>
      <c r="J25" s="19">
        <f t="shared" ca="1" si="3"/>
        <v>0</v>
      </c>
      <c r="K25" s="39">
        <f t="shared" ca="1" si="3"/>
        <v>0</v>
      </c>
      <c r="L25" s="38">
        <f t="shared" ca="1" si="3"/>
        <v>0</v>
      </c>
      <c r="M25" s="125">
        <f t="shared" ca="1" si="2"/>
        <v>0</v>
      </c>
      <c r="N25" s="126">
        <f t="shared" ca="1" si="2"/>
        <v>0</v>
      </c>
      <c r="O25" s="126">
        <f t="shared" ca="1" si="2"/>
        <v>0</v>
      </c>
      <c r="P25" s="127">
        <f t="shared" ca="1" si="2"/>
        <v>0</v>
      </c>
    </row>
    <row r="26" spans="1:16" x14ac:dyDescent="0.35">
      <c r="A26" s="39">
        <f t="shared" ca="1" si="3"/>
        <v>0</v>
      </c>
      <c r="B26" s="39">
        <f t="shared" ca="1" si="3"/>
        <v>0</v>
      </c>
      <c r="C26" s="39">
        <f t="shared" ca="1" si="3"/>
        <v>0</v>
      </c>
      <c r="D26" s="60">
        <f t="shared" ca="1" si="3"/>
        <v>0</v>
      </c>
      <c r="E26" s="118">
        <f t="shared" ca="1" si="3"/>
        <v>0</v>
      </c>
      <c r="F26" s="119">
        <f t="shared" ca="1" si="3"/>
        <v>0</v>
      </c>
      <c r="G26" s="38">
        <f t="shared" ca="1" si="3"/>
        <v>0</v>
      </c>
      <c r="H26" s="19">
        <f t="shared" ca="1" si="3"/>
        <v>0</v>
      </c>
      <c r="I26" s="19">
        <f t="shared" ca="1" si="3"/>
        <v>0</v>
      </c>
      <c r="J26" s="19">
        <f t="shared" ca="1" si="3"/>
        <v>0</v>
      </c>
      <c r="K26" s="39">
        <f t="shared" ca="1" si="3"/>
        <v>0</v>
      </c>
      <c r="L26" s="38">
        <f t="shared" ca="1" si="3"/>
        <v>0</v>
      </c>
      <c r="M26" s="125">
        <f t="shared" ca="1" si="2"/>
        <v>0</v>
      </c>
      <c r="N26" s="126">
        <f t="shared" ca="1" si="2"/>
        <v>0</v>
      </c>
      <c r="O26" s="126">
        <f t="shared" ca="1" si="2"/>
        <v>0</v>
      </c>
      <c r="P26" s="127">
        <f t="shared" ca="1" si="2"/>
        <v>0</v>
      </c>
    </row>
    <row r="27" spans="1:16" x14ac:dyDescent="0.35">
      <c r="A27" s="39">
        <f t="shared" ca="1" si="3"/>
        <v>0</v>
      </c>
      <c r="B27" s="39">
        <f t="shared" ca="1" si="3"/>
        <v>0</v>
      </c>
      <c r="C27" s="39">
        <f t="shared" ca="1" si="3"/>
        <v>0</v>
      </c>
      <c r="D27" s="60">
        <f t="shared" ca="1" si="3"/>
        <v>0</v>
      </c>
      <c r="E27" s="118">
        <f t="shared" ca="1" si="3"/>
        <v>0</v>
      </c>
      <c r="F27" s="119">
        <f t="shared" ca="1" si="3"/>
        <v>0</v>
      </c>
      <c r="G27" s="38">
        <f t="shared" ca="1" si="3"/>
        <v>0</v>
      </c>
      <c r="H27" s="19">
        <f t="shared" ca="1" si="3"/>
        <v>0</v>
      </c>
      <c r="I27" s="19">
        <f t="shared" ca="1" si="3"/>
        <v>0</v>
      </c>
      <c r="J27" s="19">
        <f t="shared" ca="1" si="3"/>
        <v>0</v>
      </c>
      <c r="K27" s="39">
        <f t="shared" ca="1" si="3"/>
        <v>0</v>
      </c>
      <c r="L27" s="38">
        <f t="shared" ca="1" si="3"/>
        <v>0</v>
      </c>
      <c r="M27" s="125">
        <f t="shared" ca="1" si="2"/>
        <v>0</v>
      </c>
      <c r="N27" s="126">
        <f t="shared" ca="1" si="2"/>
        <v>0</v>
      </c>
      <c r="O27" s="126">
        <f t="shared" ca="1" si="2"/>
        <v>0</v>
      </c>
      <c r="P27" s="127">
        <f t="shared" ca="1" si="2"/>
        <v>0</v>
      </c>
    </row>
    <row r="28" spans="1:16" x14ac:dyDescent="0.35">
      <c r="A28" s="39">
        <f t="shared" ca="1" si="3"/>
        <v>0</v>
      </c>
      <c r="B28" s="39">
        <f t="shared" ca="1" si="3"/>
        <v>0</v>
      </c>
      <c r="C28" s="39">
        <f t="shared" ca="1" si="3"/>
        <v>0</v>
      </c>
      <c r="D28" s="60">
        <f t="shared" ca="1" si="3"/>
        <v>0</v>
      </c>
      <c r="E28" s="118">
        <f t="shared" ca="1" si="3"/>
        <v>0</v>
      </c>
      <c r="F28" s="119">
        <f t="shared" ca="1" si="3"/>
        <v>0</v>
      </c>
      <c r="G28" s="38">
        <f t="shared" ca="1" si="3"/>
        <v>0</v>
      </c>
      <c r="H28" s="19">
        <f t="shared" ca="1" si="3"/>
        <v>0</v>
      </c>
      <c r="I28" s="19">
        <f t="shared" ca="1" si="3"/>
        <v>0</v>
      </c>
      <c r="J28" s="19">
        <f t="shared" ca="1" si="3"/>
        <v>0</v>
      </c>
      <c r="K28" s="39">
        <f t="shared" ca="1" si="3"/>
        <v>0</v>
      </c>
      <c r="L28" s="38">
        <f t="shared" ca="1" si="3"/>
        <v>0</v>
      </c>
      <c r="M28" s="125">
        <f t="shared" ca="1" si="2"/>
        <v>0</v>
      </c>
      <c r="N28" s="126">
        <f t="shared" ca="1" si="2"/>
        <v>0</v>
      </c>
      <c r="O28" s="126">
        <f t="shared" ca="1" si="2"/>
        <v>0</v>
      </c>
      <c r="P28" s="127">
        <f t="shared" ca="1" si="2"/>
        <v>0</v>
      </c>
    </row>
    <row r="29" spans="1:16" x14ac:dyDescent="0.35">
      <c r="A29" s="39">
        <f t="shared" ca="1" si="3"/>
        <v>0</v>
      </c>
      <c r="B29" s="39">
        <f t="shared" ca="1" si="3"/>
        <v>0</v>
      </c>
      <c r="C29" s="39">
        <f t="shared" ca="1" si="3"/>
        <v>0</v>
      </c>
      <c r="D29" s="60">
        <f t="shared" ca="1" si="3"/>
        <v>0</v>
      </c>
      <c r="E29" s="118">
        <f t="shared" ca="1" si="3"/>
        <v>0</v>
      </c>
      <c r="F29" s="119">
        <f t="shared" ca="1" si="3"/>
        <v>0</v>
      </c>
      <c r="G29" s="38">
        <f t="shared" ca="1" si="3"/>
        <v>0</v>
      </c>
      <c r="H29" s="19">
        <f t="shared" ca="1" si="3"/>
        <v>0</v>
      </c>
      <c r="I29" s="19">
        <f t="shared" ca="1" si="3"/>
        <v>0</v>
      </c>
      <c r="J29" s="19">
        <f t="shared" ca="1" si="3"/>
        <v>0</v>
      </c>
      <c r="K29" s="39">
        <f t="shared" ca="1" si="3"/>
        <v>0</v>
      </c>
      <c r="L29" s="38">
        <f t="shared" ca="1" si="3"/>
        <v>0</v>
      </c>
      <c r="M29" s="125">
        <f t="shared" ca="1" si="2"/>
        <v>0</v>
      </c>
      <c r="N29" s="126">
        <f t="shared" ca="1" si="2"/>
        <v>0</v>
      </c>
      <c r="O29" s="126">
        <f t="shared" ca="1" si="2"/>
        <v>0</v>
      </c>
      <c r="P29" s="127">
        <f t="shared" ca="1" si="2"/>
        <v>0</v>
      </c>
    </row>
    <row r="30" spans="1:16" x14ac:dyDescent="0.35">
      <c r="A30" s="39">
        <f t="shared" ca="1" si="3"/>
        <v>0</v>
      </c>
      <c r="B30" s="39">
        <f t="shared" ca="1" si="3"/>
        <v>0</v>
      </c>
      <c r="C30" s="39">
        <f t="shared" ca="1" si="3"/>
        <v>0</v>
      </c>
      <c r="D30" s="60">
        <f t="shared" ca="1" si="3"/>
        <v>0</v>
      </c>
      <c r="E30" s="118">
        <f t="shared" ca="1" si="3"/>
        <v>0</v>
      </c>
      <c r="F30" s="119">
        <f t="shared" ca="1" si="3"/>
        <v>0</v>
      </c>
      <c r="G30" s="38">
        <f t="shared" ca="1" si="3"/>
        <v>0</v>
      </c>
      <c r="H30" s="19">
        <f t="shared" ca="1" si="3"/>
        <v>0</v>
      </c>
      <c r="I30" s="19">
        <f t="shared" ca="1" si="3"/>
        <v>0</v>
      </c>
      <c r="J30" s="19">
        <f t="shared" ca="1" si="3"/>
        <v>0</v>
      </c>
      <c r="K30" s="39">
        <f t="shared" ca="1" si="3"/>
        <v>0</v>
      </c>
      <c r="L30" s="38">
        <f t="shared" ca="1" si="3"/>
        <v>0</v>
      </c>
      <c r="M30" s="125">
        <f t="shared" ca="1" si="2"/>
        <v>0</v>
      </c>
      <c r="N30" s="126">
        <f t="shared" ca="1" si="2"/>
        <v>0</v>
      </c>
      <c r="O30" s="126">
        <f t="shared" ca="1" si="2"/>
        <v>0</v>
      </c>
      <c r="P30" s="127">
        <f t="shared" ca="1" si="2"/>
        <v>0</v>
      </c>
    </row>
    <row r="31" spans="1:16" x14ac:dyDescent="0.35">
      <c r="A31" s="39">
        <f t="shared" ca="1" si="3"/>
        <v>0</v>
      </c>
      <c r="B31" s="39">
        <f t="shared" ca="1" si="3"/>
        <v>0</v>
      </c>
      <c r="C31" s="39">
        <f t="shared" ca="1" si="3"/>
        <v>0</v>
      </c>
      <c r="D31" s="60">
        <f t="shared" ca="1" si="3"/>
        <v>0</v>
      </c>
      <c r="E31" s="118">
        <f t="shared" ca="1" si="3"/>
        <v>0</v>
      </c>
      <c r="F31" s="119">
        <f t="shared" ca="1" si="3"/>
        <v>0</v>
      </c>
      <c r="G31" s="38">
        <f t="shared" ca="1" si="3"/>
        <v>0</v>
      </c>
      <c r="H31" s="19">
        <f t="shared" ca="1" si="3"/>
        <v>0</v>
      </c>
      <c r="I31" s="19">
        <f t="shared" ca="1" si="3"/>
        <v>0</v>
      </c>
      <c r="J31" s="19">
        <f t="shared" ca="1" si="3"/>
        <v>0</v>
      </c>
      <c r="K31" s="39">
        <f t="shared" ca="1" si="3"/>
        <v>0</v>
      </c>
      <c r="L31" s="38">
        <f t="shared" ca="1" si="3"/>
        <v>0</v>
      </c>
      <c r="M31" s="125">
        <f t="shared" ca="1" si="2"/>
        <v>0</v>
      </c>
      <c r="N31" s="126">
        <f t="shared" ca="1" si="2"/>
        <v>0</v>
      </c>
      <c r="O31" s="126">
        <f t="shared" ca="1" si="2"/>
        <v>0</v>
      </c>
      <c r="P31" s="127">
        <f t="shared" ca="1" si="2"/>
        <v>0</v>
      </c>
    </row>
    <row r="32" spans="1:16" x14ac:dyDescent="0.35">
      <c r="A32" s="39">
        <f t="shared" ca="1" si="3"/>
        <v>0</v>
      </c>
      <c r="B32" s="39">
        <f t="shared" ca="1" si="3"/>
        <v>0</v>
      </c>
      <c r="C32" s="39">
        <f t="shared" ca="1" si="3"/>
        <v>0</v>
      </c>
      <c r="D32" s="60">
        <f t="shared" ca="1" si="3"/>
        <v>0</v>
      </c>
      <c r="E32" s="118">
        <f t="shared" ca="1" si="3"/>
        <v>0</v>
      </c>
      <c r="F32" s="119">
        <f t="shared" ca="1" si="3"/>
        <v>0</v>
      </c>
      <c r="G32" s="38">
        <f t="shared" ca="1" si="3"/>
        <v>0</v>
      </c>
      <c r="H32" s="19">
        <f t="shared" ca="1" si="3"/>
        <v>0</v>
      </c>
      <c r="I32" s="19">
        <f t="shared" ca="1" si="3"/>
        <v>0</v>
      </c>
      <c r="J32" s="19">
        <f t="shared" ca="1" si="3"/>
        <v>0</v>
      </c>
      <c r="K32" s="39">
        <f t="shared" ca="1" si="3"/>
        <v>0</v>
      </c>
      <c r="L32" s="38">
        <f t="shared" ca="1" si="3"/>
        <v>0</v>
      </c>
      <c r="M32" s="125">
        <f t="shared" ca="1" si="2"/>
        <v>0</v>
      </c>
      <c r="N32" s="126">
        <f t="shared" ca="1" si="2"/>
        <v>0</v>
      </c>
      <c r="O32" s="126">
        <f t="shared" ca="1" si="2"/>
        <v>0</v>
      </c>
      <c r="P32" s="127">
        <f t="shared" ca="1" si="2"/>
        <v>0</v>
      </c>
    </row>
    <row r="33" spans="1:16" x14ac:dyDescent="0.35">
      <c r="A33" s="39">
        <f t="shared" ca="1" si="3"/>
        <v>0</v>
      </c>
      <c r="B33" s="39">
        <f t="shared" ca="1" si="3"/>
        <v>0</v>
      </c>
      <c r="C33" s="39">
        <f t="shared" ca="1" si="3"/>
        <v>0</v>
      </c>
      <c r="D33" s="60">
        <f t="shared" ca="1" si="3"/>
        <v>0</v>
      </c>
      <c r="E33" s="118">
        <f t="shared" ca="1" si="3"/>
        <v>0</v>
      </c>
      <c r="F33" s="119">
        <f t="shared" ca="1" si="3"/>
        <v>0</v>
      </c>
      <c r="G33" s="38">
        <f t="shared" ca="1" si="3"/>
        <v>0</v>
      </c>
      <c r="H33" s="19">
        <f t="shared" ca="1" si="3"/>
        <v>0</v>
      </c>
      <c r="I33" s="19">
        <f t="shared" ca="1" si="3"/>
        <v>0</v>
      </c>
      <c r="J33" s="19">
        <f t="shared" ca="1" si="3"/>
        <v>0</v>
      </c>
      <c r="K33" s="39">
        <f t="shared" ca="1" si="3"/>
        <v>0</v>
      </c>
      <c r="L33" s="38">
        <f t="shared" ca="1" si="3"/>
        <v>0</v>
      </c>
      <c r="M33" s="125">
        <f t="shared" ca="1" si="2"/>
        <v>0</v>
      </c>
      <c r="N33" s="126">
        <f t="shared" ca="1" si="2"/>
        <v>0</v>
      </c>
      <c r="O33" s="126">
        <f t="shared" ca="1" si="2"/>
        <v>0</v>
      </c>
      <c r="P33" s="127">
        <f t="shared" ca="1" si="2"/>
        <v>0</v>
      </c>
    </row>
    <row r="34" spans="1:16" x14ac:dyDescent="0.35">
      <c r="A34" s="39">
        <f t="shared" ca="1" si="3"/>
        <v>0</v>
      </c>
      <c r="B34" s="39">
        <f t="shared" ca="1" si="3"/>
        <v>0</v>
      </c>
      <c r="C34" s="39">
        <f t="shared" ca="1" si="3"/>
        <v>0</v>
      </c>
      <c r="D34" s="60">
        <f t="shared" ca="1" si="3"/>
        <v>0</v>
      </c>
      <c r="E34" s="118">
        <f t="shared" ca="1" si="3"/>
        <v>0</v>
      </c>
      <c r="F34" s="119">
        <f t="shared" ca="1" si="3"/>
        <v>0</v>
      </c>
      <c r="G34" s="38">
        <f t="shared" ca="1" si="3"/>
        <v>0</v>
      </c>
      <c r="H34" s="19">
        <f t="shared" ca="1" si="3"/>
        <v>0</v>
      </c>
      <c r="I34" s="19">
        <f t="shared" ca="1" si="3"/>
        <v>0</v>
      </c>
      <c r="J34" s="19">
        <f t="shared" ca="1" si="3"/>
        <v>0</v>
      </c>
      <c r="K34" s="39">
        <f t="shared" ca="1" si="3"/>
        <v>0</v>
      </c>
      <c r="L34" s="38">
        <f t="shared" ca="1" si="3"/>
        <v>0</v>
      </c>
      <c r="M34" s="125">
        <f t="shared" ca="1" si="2"/>
        <v>0</v>
      </c>
      <c r="N34" s="126">
        <f t="shared" ca="1" si="2"/>
        <v>0</v>
      </c>
      <c r="O34" s="126">
        <f t="shared" ca="1" si="2"/>
        <v>0</v>
      </c>
      <c r="P34" s="127">
        <f t="shared" ca="1" si="2"/>
        <v>0</v>
      </c>
    </row>
    <row r="35" spans="1:16" x14ac:dyDescent="0.35">
      <c r="A35" s="39">
        <f t="shared" ca="1" si="3"/>
        <v>0</v>
      </c>
      <c r="B35" s="39">
        <f t="shared" ca="1" si="3"/>
        <v>0</v>
      </c>
      <c r="C35" s="39">
        <f t="shared" ca="1" si="3"/>
        <v>0</v>
      </c>
      <c r="D35" s="60">
        <f t="shared" ca="1" si="3"/>
        <v>0</v>
      </c>
      <c r="E35" s="118">
        <f t="shared" ca="1" si="3"/>
        <v>0</v>
      </c>
      <c r="F35" s="119">
        <f t="shared" ca="1" si="3"/>
        <v>0</v>
      </c>
      <c r="G35" s="38">
        <f t="shared" ca="1" si="3"/>
        <v>0</v>
      </c>
      <c r="H35" s="19">
        <f t="shared" ca="1" si="3"/>
        <v>0</v>
      </c>
      <c r="I35" s="19">
        <f t="shared" ca="1" si="3"/>
        <v>0</v>
      </c>
      <c r="J35" s="19">
        <f t="shared" ca="1" si="3"/>
        <v>0</v>
      </c>
      <c r="K35" s="39">
        <f t="shared" ca="1" si="3"/>
        <v>0</v>
      </c>
      <c r="L35" s="38">
        <f t="shared" ca="1" si="3"/>
        <v>0</v>
      </c>
      <c r="M35" s="125">
        <f t="shared" ca="1" si="2"/>
        <v>0</v>
      </c>
      <c r="N35" s="126">
        <f t="shared" ca="1" si="2"/>
        <v>0</v>
      </c>
      <c r="O35" s="126">
        <f t="shared" ca="1" si="2"/>
        <v>0</v>
      </c>
      <c r="P35" s="127">
        <f t="shared" ca="1" si="2"/>
        <v>0</v>
      </c>
    </row>
    <row r="36" spans="1:16" x14ac:dyDescent="0.35">
      <c r="A36" s="39">
        <f t="shared" ca="1" si="3"/>
        <v>0</v>
      </c>
      <c r="B36" s="39">
        <f t="shared" ca="1" si="3"/>
        <v>0</v>
      </c>
      <c r="C36" s="39">
        <f t="shared" ca="1" si="3"/>
        <v>0</v>
      </c>
      <c r="D36" s="60">
        <f t="shared" ca="1" si="3"/>
        <v>0</v>
      </c>
      <c r="E36" s="118">
        <f t="shared" ca="1" si="3"/>
        <v>0</v>
      </c>
      <c r="F36" s="119">
        <f t="shared" ca="1" si="3"/>
        <v>0</v>
      </c>
      <c r="G36" s="38">
        <f t="shared" ca="1" si="3"/>
        <v>0</v>
      </c>
      <c r="H36" s="19">
        <f t="shared" ca="1" si="3"/>
        <v>0</v>
      </c>
      <c r="I36" s="19">
        <f t="shared" ca="1" si="3"/>
        <v>0</v>
      </c>
      <c r="J36" s="19">
        <f t="shared" ca="1" si="3"/>
        <v>0</v>
      </c>
      <c r="K36" s="39">
        <f t="shared" ca="1" si="3"/>
        <v>0</v>
      </c>
      <c r="L36" s="38">
        <f t="shared" ca="1" si="3"/>
        <v>0</v>
      </c>
      <c r="M36" s="125">
        <f t="shared" ca="1" si="2"/>
        <v>0</v>
      </c>
      <c r="N36" s="126">
        <f t="shared" ca="1" si="2"/>
        <v>0</v>
      </c>
      <c r="O36" s="126">
        <f t="shared" ca="1" si="2"/>
        <v>0</v>
      </c>
      <c r="P36" s="127">
        <f t="shared" ca="1" si="2"/>
        <v>0</v>
      </c>
    </row>
    <row r="37" spans="1:16" x14ac:dyDescent="0.35">
      <c r="A37" s="39">
        <f t="shared" ca="1" si="3"/>
        <v>0</v>
      </c>
      <c r="B37" s="39">
        <f t="shared" ca="1" si="3"/>
        <v>0</v>
      </c>
      <c r="C37" s="39">
        <f t="shared" ca="1" si="3"/>
        <v>0</v>
      </c>
      <c r="D37" s="60">
        <f t="shared" ca="1" si="3"/>
        <v>0</v>
      </c>
      <c r="E37" s="118">
        <f t="shared" ca="1" si="3"/>
        <v>0</v>
      </c>
      <c r="F37" s="119">
        <f t="shared" ca="1" si="3"/>
        <v>0</v>
      </c>
      <c r="G37" s="38">
        <f t="shared" ca="1" si="3"/>
        <v>0</v>
      </c>
      <c r="H37" s="19">
        <f t="shared" ca="1" si="3"/>
        <v>0</v>
      </c>
      <c r="I37" s="19">
        <f t="shared" ca="1" si="3"/>
        <v>0</v>
      </c>
      <c r="J37" s="19">
        <f t="shared" ca="1" si="3"/>
        <v>0</v>
      </c>
      <c r="K37" s="39">
        <f t="shared" ca="1" si="3"/>
        <v>0</v>
      </c>
      <c r="L37" s="38">
        <f t="shared" ca="1" si="3"/>
        <v>0</v>
      </c>
      <c r="M37" s="125">
        <f t="shared" ca="1" si="2"/>
        <v>0</v>
      </c>
      <c r="N37" s="126">
        <f t="shared" ca="1" si="2"/>
        <v>0</v>
      </c>
      <c r="O37" s="126">
        <f t="shared" ca="1" si="2"/>
        <v>0</v>
      </c>
      <c r="P37" s="127">
        <f t="shared" ca="1" si="2"/>
        <v>0</v>
      </c>
    </row>
    <row r="38" spans="1:16" x14ac:dyDescent="0.35">
      <c r="A38" s="39">
        <f t="shared" ref="A38:L50" ca="1" si="4">OFFSET(INDIRECT("'"&amp;$A$2&amp;"'!A1"),ROW()-1,COLUMN()-1)</f>
        <v>0</v>
      </c>
      <c r="B38" s="39">
        <f t="shared" ca="1" si="4"/>
        <v>0</v>
      </c>
      <c r="C38" s="39">
        <f t="shared" ca="1" si="4"/>
        <v>0</v>
      </c>
      <c r="D38" s="60">
        <f t="shared" ca="1" si="4"/>
        <v>0</v>
      </c>
      <c r="E38" s="118">
        <f t="shared" ca="1" si="4"/>
        <v>0</v>
      </c>
      <c r="F38" s="119">
        <f t="shared" ca="1" si="4"/>
        <v>0</v>
      </c>
      <c r="G38" s="38">
        <f t="shared" ca="1" si="4"/>
        <v>0</v>
      </c>
      <c r="H38" s="19">
        <f t="shared" ca="1" si="4"/>
        <v>0</v>
      </c>
      <c r="I38" s="19">
        <f t="shared" ca="1" si="4"/>
        <v>0</v>
      </c>
      <c r="J38" s="19">
        <f t="shared" ca="1" si="4"/>
        <v>0</v>
      </c>
      <c r="K38" s="39">
        <f t="shared" ca="1" si="4"/>
        <v>0</v>
      </c>
      <c r="L38" s="38">
        <f t="shared" ca="1" si="4"/>
        <v>0</v>
      </c>
      <c r="M38" s="125">
        <f t="shared" ca="1" si="2"/>
        <v>0</v>
      </c>
      <c r="N38" s="126">
        <f t="shared" ca="1" si="2"/>
        <v>0</v>
      </c>
      <c r="O38" s="126">
        <f t="shared" ca="1" si="2"/>
        <v>0</v>
      </c>
      <c r="P38" s="127">
        <f t="shared" ca="1" si="2"/>
        <v>0</v>
      </c>
    </row>
    <row r="39" spans="1:16" x14ac:dyDescent="0.35">
      <c r="A39" s="39">
        <f t="shared" ca="1" si="4"/>
        <v>0</v>
      </c>
      <c r="B39" s="39">
        <f t="shared" ca="1" si="4"/>
        <v>0</v>
      </c>
      <c r="C39" s="39">
        <f t="shared" ca="1" si="4"/>
        <v>0</v>
      </c>
      <c r="D39" s="60">
        <f t="shared" ca="1" si="4"/>
        <v>0</v>
      </c>
      <c r="E39" s="118">
        <f t="shared" ca="1" si="4"/>
        <v>0</v>
      </c>
      <c r="F39" s="119">
        <f t="shared" ca="1" si="4"/>
        <v>0</v>
      </c>
      <c r="G39" s="38">
        <f t="shared" ca="1" si="4"/>
        <v>0</v>
      </c>
      <c r="H39" s="19">
        <f t="shared" ca="1" si="4"/>
        <v>0</v>
      </c>
      <c r="I39" s="19">
        <f t="shared" ca="1" si="4"/>
        <v>0</v>
      </c>
      <c r="J39" s="19">
        <f t="shared" ca="1" si="4"/>
        <v>0</v>
      </c>
      <c r="K39" s="39">
        <f t="shared" ca="1" si="4"/>
        <v>0</v>
      </c>
      <c r="L39" s="38">
        <f t="shared" ca="1" si="4"/>
        <v>0</v>
      </c>
      <c r="M39" s="125">
        <f t="shared" ca="1" si="2"/>
        <v>0</v>
      </c>
      <c r="N39" s="126">
        <f t="shared" ca="1" si="2"/>
        <v>0</v>
      </c>
      <c r="O39" s="126">
        <f t="shared" ca="1" si="2"/>
        <v>0</v>
      </c>
      <c r="P39" s="127">
        <f t="shared" ca="1" si="2"/>
        <v>0</v>
      </c>
    </row>
    <row r="40" spans="1:16" x14ac:dyDescent="0.35">
      <c r="A40" s="39">
        <f t="shared" ca="1" si="4"/>
        <v>0</v>
      </c>
      <c r="B40" s="39">
        <f t="shared" ca="1" si="4"/>
        <v>0</v>
      </c>
      <c r="C40" s="39">
        <f t="shared" ca="1" si="4"/>
        <v>0</v>
      </c>
      <c r="D40" s="60">
        <f t="shared" ca="1" si="4"/>
        <v>0</v>
      </c>
      <c r="E40" s="118">
        <f t="shared" ca="1" si="4"/>
        <v>0</v>
      </c>
      <c r="F40" s="119">
        <f t="shared" ca="1" si="4"/>
        <v>0</v>
      </c>
      <c r="G40" s="38">
        <f t="shared" ca="1" si="4"/>
        <v>0</v>
      </c>
      <c r="H40" s="19">
        <f t="shared" ca="1" si="4"/>
        <v>0</v>
      </c>
      <c r="I40" s="19">
        <f t="shared" ca="1" si="4"/>
        <v>0</v>
      </c>
      <c r="J40" s="19">
        <f t="shared" ca="1" si="4"/>
        <v>0</v>
      </c>
      <c r="K40" s="39">
        <f t="shared" ca="1" si="4"/>
        <v>0</v>
      </c>
      <c r="L40" s="38">
        <f t="shared" ca="1" si="4"/>
        <v>0</v>
      </c>
      <c r="M40" s="125">
        <f t="shared" ca="1" si="2"/>
        <v>0</v>
      </c>
      <c r="N40" s="126">
        <f t="shared" ca="1" si="2"/>
        <v>0</v>
      </c>
      <c r="O40" s="126">
        <f t="shared" ca="1" si="2"/>
        <v>0</v>
      </c>
      <c r="P40" s="127">
        <f t="shared" ca="1" si="2"/>
        <v>0</v>
      </c>
    </row>
    <row r="41" spans="1:16" x14ac:dyDescent="0.35">
      <c r="A41" s="39">
        <f t="shared" ca="1" si="4"/>
        <v>0</v>
      </c>
      <c r="B41" s="39">
        <f t="shared" ca="1" si="4"/>
        <v>0</v>
      </c>
      <c r="C41" s="39">
        <f t="shared" ca="1" si="4"/>
        <v>0</v>
      </c>
      <c r="D41" s="60">
        <f t="shared" ca="1" si="4"/>
        <v>0</v>
      </c>
      <c r="E41" s="118">
        <f t="shared" ca="1" si="4"/>
        <v>0</v>
      </c>
      <c r="F41" s="119">
        <f t="shared" ca="1" si="4"/>
        <v>0</v>
      </c>
      <c r="G41" s="38">
        <f t="shared" ca="1" si="4"/>
        <v>0</v>
      </c>
      <c r="H41" s="19">
        <f t="shared" ca="1" si="4"/>
        <v>0</v>
      </c>
      <c r="I41" s="19">
        <f t="shared" ca="1" si="4"/>
        <v>0</v>
      </c>
      <c r="J41" s="19">
        <f t="shared" ca="1" si="4"/>
        <v>0</v>
      </c>
      <c r="K41" s="39">
        <f t="shared" ca="1" si="4"/>
        <v>0</v>
      </c>
      <c r="L41" s="38">
        <f t="shared" ca="1" si="4"/>
        <v>0</v>
      </c>
      <c r="M41" s="125">
        <f t="shared" ca="1" si="2"/>
        <v>0</v>
      </c>
      <c r="N41" s="126">
        <f t="shared" ca="1" si="2"/>
        <v>0</v>
      </c>
      <c r="O41" s="126">
        <f t="shared" ca="1" si="2"/>
        <v>0</v>
      </c>
      <c r="P41" s="127">
        <f t="shared" ca="1" si="2"/>
        <v>0</v>
      </c>
    </row>
    <row r="42" spans="1:16" x14ac:dyDescent="0.35">
      <c r="A42" s="39">
        <f t="shared" ca="1" si="4"/>
        <v>0</v>
      </c>
      <c r="B42" s="39">
        <f t="shared" ca="1" si="4"/>
        <v>0</v>
      </c>
      <c r="C42" s="39">
        <f t="shared" ca="1" si="4"/>
        <v>0</v>
      </c>
      <c r="D42" s="60">
        <f t="shared" ca="1" si="4"/>
        <v>0</v>
      </c>
      <c r="E42" s="118">
        <f t="shared" ca="1" si="4"/>
        <v>0</v>
      </c>
      <c r="F42" s="119">
        <f t="shared" ca="1" si="4"/>
        <v>0</v>
      </c>
      <c r="G42" s="38">
        <f t="shared" ca="1" si="4"/>
        <v>0</v>
      </c>
      <c r="H42" s="19">
        <f t="shared" ca="1" si="4"/>
        <v>0</v>
      </c>
      <c r="I42" s="19">
        <f t="shared" ca="1" si="4"/>
        <v>0</v>
      </c>
      <c r="J42" s="19">
        <f t="shared" ca="1" si="4"/>
        <v>0</v>
      </c>
      <c r="K42" s="39">
        <f t="shared" ca="1" si="4"/>
        <v>0</v>
      </c>
      <c r="L42" s="38">
        <f t="shared" ca="1" si="4"/>
        <v>0</v>
      </c>
      <c r="M42" s="125">
        <f t="shared" ca="1" si="2"/>
        <v>0</v>
      </c>
      <c r="N42" s="126">
        <f t="shared" ca="1" si="2"/>
        <v>0</v>
      </c>
      <c r="O42" s="126">
        <f t="shared" ca="1" si="2"/>
        <v>0</v>
      </c>
      <c r="P42" s="127">
        <f t="shared" ca="1" si="2"/>
        <v>0</v>
      </c>
    </row>
    <row r="43" spans="1:16" x14ac:dyDescent="0.35">
      <c r="A43" s="39">
        <f t="shared" ca="1" si="4"/>
        <v>0</v>
      </c>
      <c r="B43" s="39">
        <f t="shared" ca="1" si="4"/>
        <v>0</v>
      </c>
      <c r="C43" s="39">
        <f t="shared" ca="1" si="4"/>
        <v>0</v>
      </c>
      <c r="D43" s="60">
        <f t="shared" ca="1" si="4"/>
        <v>0</v>
      </c>
      <c r="E43" s="118">
        <f t="shared" ca="1" si="4"/>
        <v>0</v>
      </c>
      <c r="F43" s="119">
        <f t="shared" ca="1" si="4"/>
        <v>0</v>
      </c>
      <c r="G43" s="38">
        <f t="shared" ca="1" si="4"/>
        <v>0</v>
      </c>
      <c r="H43" s="19">
        <f t="shared" ca="1" si="4"/>
        <v>0</v>
      </c>
      <c r="I43" s="19">
        <f t="shared" ca="1" si="4"/>
        <v>0</v>
      </c>
      <c r="J43" s="19">
        <f t="shared" ca="1" si="4"/>
        <v>0</v>
      </c>
      <c r="K43" s="39">
        <f t="shared" ca="1" si="4"/>
        <v>0</v>
      </c>
      <c r="L43" s="38">
        <f t="shared" ca="1" si="4"/>
        <v>0</v>
      </c>
      <c r="M43" s="125">
        <f t="shared" ca="1" si="2"/>
        <v>0</v>
      </c>
      <c r="N43" s="126">
        <f t="shared" ca="1" si="2"/>
        <v>0</v>
      </c>
      <c r="O43" s="126">
        <f t="shared" ca="1" si="2"/>
        <v>0</v>
      </c>
      <c r="P43" s="127">
        <f t="shared" ca="1" si="2"/>
        <v>0</v>
      </c>
    </row>
    <row r="44" spans="1:16" x14ac:dyDescent="0.35">
      <c r="A44" s="39">
        <f t="shared" ca="1" si="4"/>
        <v>0</v>
      </c>
      <c r="B44" s="39">
        <f t="shared" ca="1" si="4"/>
        <v>0</v>
      </c>
      <c r="C44" s="39">
        <f t="shared" ca="1" si="4"/>
        <v>0</v>
      </c>
      <c r="D44" s="60">
        <f t="shared" ca="1" si="4"/>
        <v>0</v>
      </c>
      <c r="E44" s="118">
        <f t="shared" ca="1" si="4"/>
        <v>0</v>
      </c>
      <c r="F44" s="119">
        <f t="shared" ca="1" si="4"/>
        <v>0</v>
      </c>
      <c r="G44" s="38">
        <f t="shared" ca="1" si="4"/>
        <v>0</v>
      </c>
      <c r="H44" s="19">
        <f t="shared" ca="1" si="4"/>
        <v>0</v>
      </c>
      <c r="I44" s="19">
        <f t="shared" ca="1" si="4"/>
        <v>0</v>
      </c>
      <c r="J44" s="19">
        <f t="shared" ca="1" si="4"/>
        <v>0</v>
      </c>
      <c r="K44" s="39">
        <f t="shared" ca="1" si="4"/>
        <v>0</v>
      </c>
      <c r="L44" s="38">
        <f t="shared" ca="1" si="4"/>
        <v>0</v>
      </c>
      <c r="M44" s="125">
        <f t="shared" ca="1" si="2"/>
        <v>0</v>
      </c>
      <c r="N44" s="126">
        <f t="shared" ca="1" si="2"/>
        <v>0</v>
      </c>
      <c r="O44" s="126">
        <f t="shared" ca="1" si="2"/>
        <v>0</v>
      </c>
      <c r="P44" s="127">
        <f t="shared" ca="1" si="2"/>
        <v>0</v>
      </c>
    </row>
    <row r="45" spans="1:16" x14ac:dyDescent="0.35">
      <c r="A45" s="39">
        <f t="shared" ca="1" si="4"/>
        <v>0</v>
      </c>
      <c r="B45" s="39">
        <f t="shared" ca="1" si="4"/>
        <v>0</v>
      </c>
      <c r="C45" s="39">
        <f t="shared" ca="1" si="4"/>
        <v>0</v>
      </c>
      <c r="D45" s="60">
        <f t="shared" ca="1" si="4"/>
        <v>0</v>
      </c>
      <c r="E45" s="118">
        <f t="shared" ca="1" si="4"/>
        <v>0</v>
      </c>
      <c r="F45" s="119">
        <f t="shared" ca="1" si="4"/>
        <v>0</v>
      </c>
      <c r="G45" s="38">
        <f t="shared" ca="1" si="4"/>
        <v>0</v>
      </c>
      <c r="H45" s="19">
        <f t="shared" ca="1" si="4"/>
        <v>0</v>
      </c>
      <c r="I45" s="19">
        <f t="shared" ca="1" si="4"/>
        <v>0</v>
      </c>
      <c r="J45" s="19">
        <f t="shared" ca="1" si="4"/>
        <v>0</v>
      </c>
      <c r="K45" s="39">
        <f t="shared" ca="1" si="4"/>
        <v>0</v>
      </c>
      <c r="L45" s="38">
        <f t="shared" ca="1" si="4"/>
        <v>0</v>
      </c>
      <c r="M45" s="125">
        <f t="shared" ca="1" si="2"/>
        <v>0</v>
      </c>
      <c r="N45" s="126">
        <f t="shared" ca="1" si="2"/>
        <v>0</v>
      </c>
      <c r="O45" s="126">
        <f t="shared" ca="1" si="2"/>
        <v>0</v>
      </c>
      <c r="P45" s="127">
        <f t="shared" ca="1" si="2"/>
        <v>0</v>
      </c>
    </row>
    <row r="46" spans="1:16" x14ac:dyDescent="0.35">
      <c r="A46" s="39">
        <f t="shared" ca="1" si="4"/>
        <v>0</v>
      </c>
      <c r="B46" s="39">
        <f t="shared" ca="1" si="4"/>
        <v>0</v>
      </c>
      <c r="C46" s="39">
        <f t="shared" ca="1" si="4"/>
        <v>0</v>
      </c>
      <c r="D46" s="60">
        <f t="shared" ca="1" si="4"/>
        <v>0</v>
      </c>
      <c r="E46" s="118">
        <f t="shared" ca="1" si="4"/>
        <v>0</v>
      </c>
      <c r="F46" s="119">
        <f t="shared" ca="1" si="4"/>
        <v>0</v>
      </c>
      <c r="G46" s="38">
        <f t="shared" ca="1" si="4"/>
        <v>0</v>
      </c>
      <c r="H46" s="19">
        <f t="shared" ca="1" si="4"/>
        <v>0</v>
      </c>
      <c r="I46" s="19">
        <f t="shared" ca="1" si="4"/>
        <v>0</v>
      </c>
      <c r="J46" s="19">
        <f t="shared" ca="1" si="4"/>
        <v>0</v>
      </c>
      <c r="K46" s="39">
        <f t="shared" ca="1" si="4"/>
        <v>0</v>
      </c>
      <c r="L46" s="38">
        <f t="shared" ca="1" si="4"/>
        <v>0</v>
      </c>
      <c r="M46" s="125">
        <f t="shared" ca="1" si="2"/>
        <v>0</v>
      </c>
      <c r="N46" s="126">
        <f t="shared" ca="1" si="2"/>
        <v>0</v>
      </c>
      <c r="O46" s="126">
        <f t="shared" ca="1" si="2"/>
        <v>0</v>
      </c>
      <c r="P46" s="127">
        <f t="shared" ca="1" si="2"/>
        <v>0</v>
      </c>
    </row>
    <row r="47" spans="1:16" x14ac:dyDescent="0.35">
      <c r="A47" s="39">
        <f t="shared" ca="1" si="4"/>
        <v>0</v>
      </c>
      <c r="B47" s="39">
        <f t="shared" ca="1" si="4"/>
        <v>0</v>
      </c>
      <c r="C47" s="39">
        <f t="shared" ca="1" si="4"/>
        <v>0</v>
      </c>
      <c r="D47" s="60">
        <f t="shared" ca="1" si="4"/>
        <v>0</v>
      </c>
      <c r="E47" s="118">
        <f t="shared" ca="1" si="4"/>
        <v>0</v>
      </c>
      <c r="F47" s="119">
        <f t="shared" ca="1" si="4"/>
        <v>0</v>
      </c>
      <c r="G47" s="38">
        <f t="shared" ca="1" si="4"/>
        <v>0</v>
      </c>
      <c r="H47" s="19">
        <f t="shared" ca="1" si="4"/>
        <v>0</v>
      </c>
      <c r="I47" s="19">
        <f t="shared" ca="1" si="4"/>
        <v>0</v>
      </c>
      <c r="J47" s="19">
        <f t="shared" ca="1" si="4"/>
        <v>0</v>
      </c>
      <c r="K47" s="39">
        <f t="shared" ca="1" si="4"/>
        <v>0</v>
      </c>
      <c r="L47" s="38">
        <f t="shared" ca="1" si="4"/>
        <v>0</v>
      </c>
      <c r="M47" s="125">
        <f t="shared" ca="1" si="2"/>
        <v>0</v>
      </c>
      <c r="N47" s="126">
        <f t="shared" ca="1" si="2"/>
        <v>0</v>
      </c>
      <c r="O47" s="126">
        <f t="shared" ca="1" si="2"/>
        <v>0</v>
      </c>
      <c r="P47" s="127">
        <f t="shared" ca="1" si="2"/>
        <v>0</v>
      </c>
    </row>
    <row r="48" spans="1:16" x14ac:dyDescent="0.35">
      <c r="A48" s="39">
        <f t="shared" ca="1" si="4"/>
        <v>0</v>
      </c>
      <c r="B48" s="39">
        <f t="shared" ca="1" si="4"/>
        <v>0</v>
      </c>
      <c r="C48" s="39">
        <f t="shared" ca="1" si="4"/>
        <v>0</v>
      </c>
      <c r="D48" s="60">
        <f t="shared" ca="1" si="4"/>
        <v>0</v>
      </c>
      <c r="E48" s="118">
        <f t="shared" ca="1" si="4"/>
        <v>0</v>
      </c>
      <c r="F48" s="119">
        <f t="shared" ca="1" si="4"/>
        <v>0</v>
      </c>
      <c r="G48" s="38">
        <f t="shared" ca="1" si="4"/>
        <v>0</v>
      </c>
      <c r="H48" s="19">
        <f t="shared" ca="1" si="4"/>
        <v>0</v>
      </c>
      <c r="I48" s="19">
        <f t="shared" ca="1" si="4"/>
        <v>0</v>
      </c>
      <c r="J48" s="19">
        <f t="shared" ca="1" si="4"/>
        <v>0</v>
      </c>
      <c r="K48" s="39">
        <f t="shared" ca="1" si="4"/>
        <v>0</v>
      </c>
      <c r="L48" s="38">
        <f t="shared" ca="1" si="4"/>
        <v>0</v>
      </c>
      <c r="M48" s="125">
        <f t="shared" ca="1" si="2"/>
        <v>0</v>
      </c>
      <c r="N48" s="126">
        <f t="shared" ca="1" si="2"/>
        <v>0</v>
      </c>
      <c r="O48" s="126">
        <f t="shared" ca="1" si="2"/>
        <v>0</v>
      </c>
      <c r="P48" s="127">
        <f t="shared" ca="1" si="2"/>
        <v>0</v>
      </c>
    </row>
    <row r="49" spans="1:16" x14ac:dyDescent="0.35">
      <c r="A49" s="39">
        <f t="shared" ca="1" si="4"/>
        <v>0</v>
      </c>
      <c r="B49" s="39">
        <f t="shared" ca="1" si="4"/>
        <v>0</v>
      </c>
      <c r="C49" s="39">
        <f t="shared" ca="1" si="4"/>
        <v>0</v>
      </c>
      <c r="D49" s="60">
        <f t="shared" ca="1" si="4"/>
        <v>0</v>
      </c>
      <c r="E49" s="118">
        <f t="shared" ca="1" si="4"/>
        <v>0</v>
      </c>
      <c r="F49" s="119">
        <f t="shared" ca="1" si="4"/>
        <v>0</v>
      </c>
      <c r="G49" s="38">
        <f t="shared" ca="1" si="4"/>
        <v>0</v>
      </c>
      <c r="H49" s="19">
        <f t="shared" ca="1" si="4"/>
        <v>0</v>
      </c>
      <c r="I49" s="19">
        <f t="shared" ca="1" si="4"/>
        <v>0</v>
      </c>
      <c r="J49" s="19">
        <f t="shared" ca="1" si="4"/>
        <v>0</v>
      </c>
      <c r="K49" s="39">
        <f t="shared" ca="1" si="4"/>
        <v>0</v>
      </c>
      <c r="L49" s="38">
        <f t="shared" ca="1" si="4"/>
        <v>0</v>
      </c>
      <c r="M49" s="125">
        <f t="shared" ca="1" si="2"/>
        <v>0</v>
      </c>
      <c r="N49" s="126">
        <f t="shared" ca="1" si="2"/>
        <v>0</v>
      </c>
      <c r="O49" s="126">
        <f t="shared" ca="1" si="2"/>
        <v>0</v>
      </c>
      <c r="P49" s="127">
        <f t="shared" ca="1" si="2"/>
        <v>0</v>
      </c>
    </row>
    <row r="50" spans="1:16" x14ac:dyDescent="0.35">
      <c r="A50" s="39">
        <f t="shared" ca="1" si="4"/>
        <v>0</v>
      </c>
      <c r="B50" s="39">
        <f t="shared" ca="1" si="4"/>
        <v>0</v>
      </c>
      <c r="C50" s="39">
        <f t="shared" ca="1" si="4"/>
        <v>0</v>
      </c>
      <c r="D50" s="60">
        <f t="shared" ca="1" si="4"/>
        <v>0</v>
      </c>
      <c r="E50" s="118">
        <f t="shared" ca="1" si="4"/>
        <v>0</v>
      </c>
      <c r="F50" s="119">
        <f t="shared" ca="1" si="4"/>
        <v>0</v>
      </c>
      <c r="G50" s="38">
        <f t="shared" ca="1" si="4"/>
        <v>0</v>
      </c>
      <c r="H50" s="19">
        <f t="shared" ca="1" si="4"/>
        <v>0</v>
      </c>
      <c r="I50" s="19">
        <f t="shared" ca="1" si="4"/>
        <v>0</v>
      </c>
      <c r="J50" s="19">
        <f t="shared" ca="1" si="4"/>
        <v>0</v>
      </c>
      <c r="K50" s="39">
        <f t="shared" ca="1" si="4"/>
        <v>0</v>
      </c>
      <c r="L50" s="38">
        <f t="shared" ca="1" si="4"/>
        <v>0</v>
      </c>
      <c r="M50" s="125">
        <f t="shared" ca="1" si="2"/>
        <v>0</v>
      </c>
      <c r="N50" s="126">
        <f t="shared" ca="1" si="2"/>
        <v>0</v>
      </c>
      <c r="O50" s="126">
        <f t="shared" ca="1" si="2"/>
        <v>0</v>
      </c>
      <c r="P50" s="127">
        <f t="shared" ca="1" si="2"/>
        <v>0</v>
      </c>
    </row>
  </sheetData>
  <mergeCells count="1">
    <mergeCell ref="H4:I4"/>
  </mergeCells>
  <dataValidations count="1">
    <dataValidation type="list" allowBlank="1" showInputMessage="1" showErrorMessage="1" sqref="A2">
      <formula1>TousLesOnglets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O14"/>
  <sheetViews>
    <sheetView workbookViewId="0">
      <selection activeCell="C34" sqref="C34"/>
    </sheetView>
  </sheetViews>
  <sheetFormatPr baseColWidth="10" defaultRowHeight="14.5" x14ac:dyDescent="0.35"/>
  <cols>
    <col min="2" max="2" width="11.81640625" customWidth="1"/>
    <col min="3" max="3" width="14.81640625" customWidth="1"/>
    <col min="6" max="6" width="38.54296875" customWidth="1"/>
    <col min="8" max="8" width="13.7265625" customWidth="1"/>
    <col min="10" max="10" width="18.453125" customWidth="1"/>
  </cols>
  <sheetData>
    <row r="2" spans="1:15" x14ac:dyDescent="0.35">
      <c r="A2" t="e">
        <f>LOOKUP(A6,'MATRICE code clts'!$A$2:$B$490)</f>
        <v>#N/A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34" t="s">
        <v>911</v>
      </c>
      <c r="M5" s="134"/>
      <c r="N5" s="134"/>
      <c r="O5" s="134"/>
    </row>
    <row r="6" spans="1:15" x14ac:dyDescent="0.35">
      <c r="A6" s="53"/>
      <c r="B6" s="21">
        <f>SUM(C6:C14)</f>
        <v>0</v>
      </c>
      <c r="C6" s="20"/>
      <c r="D6" s="7" t="e">
        <f>(C6/$B$6)</f>
        <v>#DIV/0!</v>
      </c>
      <c r="E6" s="78"/>
      <c r="F6" s="2" t="e">
        <f>LOOKUP(E6,'MATRICE code articles'!$A$2:$B$489)</f>
        <v>#N/A</v>
      </c>
      <c r="G6" s="2"/>
      <c r="H6" s="2"/>
      <c r="I6" s="2"/>
      <c r="J6" s="18"/>
      <c r="K6" s="2"/>
      <c r="L6" s="139"/>
      <c r="M6" s="140"/>
      <c r="N6" s="140"/>
      <c r="O6" s="141"/>
    </row>
    <row r="7" spans="1:15" x14ac:dyDescent="0.35">
      <c r="A7" s="23"/>
      <c r="B7" s="2"/>
      <c r="C7" s="20"/>
      <c r="D7" s="7" t="e">
        <f t="shared" ref="D7:D14" si="0">(C7/$B$6)</f>
        <v>#DIV/0!</v>
      </c>
      <c r="E7" s="78"/>
      <c r="F7" s="2" t="e">
        <f>LOOKUP(E7,'MATRICE code articles'!$A$2:$B$489)</f>
        <v>#N/A</v>
      </c>
      <c r="G7" s="2"/>
      <c r="H7" s="2"/>
      <c r="I7" s="2"/>
      <c r="J7" s="18"/>
      <c r="K7" s="2"/>
      <c r="L7" s="142"/>
      <c r="M7" s="143"/>
      <c r="N7" s="143"/>
      <c r="O7" s="144"/>
    </row>
    <row r="8" spans="1:15" x14ac:dyDescent="0.35">
      <c r="A8" s="23"/>
      <c r="B8" s="2"/>
      <c r="C8" s="20"/>
      <c r="D8" s="7" t="e">
        <f t="shared" si="0"/>
        <v>#DIV/0!</v>
      </c>
      <c r="E8" s="78"/>
      <c r="F8" s="2" t="e">
        <f>LOOKUP(E8,'MATRICE code articles'!$A$2:$B$489)</f>
        <v>#N/A</v>
      </c>
      <c r="G8" s="2"/>
      <c r="H8" s="2"/>
      <c r="I8" s="2"/>
      <c r="J8" s="18"/>
      <c r="K8" s="2"/>
      <c r="L8" s="142"/>
      <c r="M8" s="143"/>
      <c r="N8" s="143"/>
      <c r="O8" s="144"/>
    </row>
    <row r="9" spans="1:15" x14ac:dyDescent="0.35">
      <c r="A9" s="2"/>
      <c r="B9" s="2"/>
      <c r="C9" s="20"/>
      <c r="D9" s="7" t="e">
        <f t="shared" si="0"/>
        <v>#DIV/0!</v>
      </c>
      <c r="E9" s="78"/>
      <c r="F9" s="2" t="e">
        <f>LOOKUP(E9,'MATRICE code articles'!$A$2:$B$489)</f>
        <v>#N/A</v>
      </c>
      <c r="G9" s="2"/>
      <c r="H9" s="2"/>
      <c r="I9" s="2"/>
      <c r="J9" s="18"/>
      <c r="K9" s="2"/>
      <c r="L9" s="142"/>
      <c r="M9" s="143"/>
      <c r="N9" s="143"/>
      <c r="O9" s="144"/>
    </row>
    <row r="10" spans="1:15" x14ac:dyDescent="0.35">
      <c r="A10" s="2"/>
      <c r="B10" s="2"/>
      <c r="C10" s="20"/>
      <c r="D10" s="7" t="e">
        <f t="shared" si="0"/>
        <v>#DIV/0!</v>
      </c>
      <c r="E10" s="78"/>
      <c r="F10" s="2" t="e">
        <f>LOOKUP(E10,'MATRICE code articles'!$A$2:$B$489)</f>
        <v>#N/A</v>
      </c>
      <c r="G10" s="2"/>
      <c r="H10" s="2"/>
      <c r="I10" s="2"/>
      <c r="J10" s="18"/>
      <c r="K10" s="2"/>
      <c r="L10" s="142"/>
      <c r="M10" s="143"/>
      <c r="N10" s="143"/>
      <c r="O10" s="144"/>
    </row>
    <row r="11" spans="1:15" x14ac:dyDescent="0.35">
      <c r="A11" s="2"/>
      <c r="B11" s="2"/>
      <c r="C11" s="20"/>
      <c r="D11" s="7" t="e">
        <f t="shared" si="0"/>
        <v>#DIV/0!</v>
      </c>
      <c r="E11" s="78"/>
      <c r="F11" s="2" t="e">
        <f>LOOKUP(E11,'MATRICE code articles'!$A$2:$B$489)</f>
        <v>#N/A</v>
      </c>
      <c r="G11" s="2"/>
      <c r="H11" s="2"/>
      <c r="I11" s="2"/>
      <c r="J11" s="18"/>
      <c r="K11" s="2"/>
      <c r="L11" s="142"/>
      <c r="M11" s="143"/>
      <c r="N11" s="143"/>
      <c r="O11" s="144"/>
    </row>
    <row r="12" spans="1:15" x14ac:dyDescent="0.35">
      <c r="A12" s="2"/>
      <c r="B12" s="2"/>
      <c r="C12" s="20"/>
      <c r="D12" s="7" t="e">
        <f t="shared" si="0"/>
        <v>#DIV/0!</v>
      </c>
      <c r="E12" s="78"/>
      <c r="F12" s="2" t="e">
        <f>LOOKUP(E12,'MATRICE code articles'!$A$2:$B$489)</f>
        <v>#N/A</v>
      </c>
      <c r="G12" s="2"/>
      <c r="H12" s="2"/>
      <c r="I12" s="2"/>
      <c r="J12" s="18"/>
      <c r="K12" s="2"/>
      <c r="L12" s="142"/>
      <c r="M12" s="143"/>
      <c r="N12" s="143"/>
      <c r="O12" s="144"/>
    </row>
    <row r="13" spans="1:15" x14ac:dyDescent="0.35">
      <c r="A13" s="2"/>
      <c r="B13" s="2"/>
      <c r="C13" s="20"/>
      <c r="D13" s="7" t="e">
        <f t="shared" si="0"/>
        <v>#DIV/0!</v>
      </c>
      <c r="E13" s="78"/>
      <c r="F13" s="2" t="e">
        <f>LOOKUP(E13,'MATRICE code articles'!$A$2:$B$489)</f>
        <v>#N/A</v>
      </c>
      <c r="G13" s="2"/>
      <c r="H13" s="2"/>
      <c r="I13" s="2"/>
      <c r="J13" s="18"/>
      <c r="K13" s="2"/>
      <c r="L13" s="142"/>
      <c r="M13" s="143"/>
      <c r="N13" s="143"/>
      <c r="O13" s="144"/>
    </row>
    <row r="14" spans="1:15" x14ac:dyDescent="0.35">
      <c r="A14" s="2"/>
      <c r="B14" s="2"/>
      <c r="C14" s="20"/>
      <c r="D14" s="7" t="e">
        <f t="shared" si="0"/>
        <v>#DIV/0!</v>
      </c>
      <c r="E14" s="78"/>
      <c r="F14" s="2" t="e">
        <f>LOOKUP(E14,'MATRICE code articles'!$A$2:$B$489)</f>
        <v>#N/A</v>
      </c>
      <c r="G14" s="2"/>
      <c r="H14" s="2"/>
      <c r="I14" s="2"/>
      <c r="J14" s="18"/>
      <c r="K14" s="2"/>
      <c r="L14" s="145"/>
      <c r="M14" s="146"/>
      <c r="N14" s="146"/>
      <c r="O14" s="147"/>
    </row>
  </sheetData>
  <mergeCells count="3">
    <mergeCell ref="G4:H4"/>
    <mergeCell ref="L5:O5"/>
    <mergeCell ref="L6:O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23"/>
  <sheetViews>
    <sheetView zoomScaleNormal="100" workbookViewId="0">
      <selection activeCell="D28" sqref="D28"/>
    </sheetView>
  </sheetViews>
  <sheetFormatPr baseColWidth="10" defaultRowHeight="14.5" x14ac:dyDescent="0.35"/>
  <cols>
    <col min="2" max="2" width="59.1796875" customWidth="1"/>
  </cols>
  <sheetData>
    <row r="1" spans="1:10" ht="29" x14ac:dyDescent="0.35">
      <c r="A1" s="30" t="s">
        <v>494</v>
      </c>
      <c r="B1" s="31" t="s">
        <v>495</v>
      </c>
    </row>
    <row r="2" spans="1:10" x14ac:dyDescent="0.35">
      <c r="A2" s="6">
        <v>1000</v>
      </c>
      <c r="B2" s="2" t="s">
        <v>496</v>
      </c>
    </row>
    <row r="3" spans="1:10" x14ac:dyDescent="0.35">
      <c r="A3" s="6">
        <v>1100</v>
      </c>
      <c r="B3" s="2" t="s">
        <v>497</v>
      </c>
    </row>
    <row r="4" spans="1:10" x14ac:dyDescent="0.35">
      <c r="A4" s="6">
        <v>1101</v>
      </c>
      <c r="B4" s="2" t="s">
        <v>498</v>
      </c>
    </row>
    <row r="5" spans="1:10" x14ac:dyDescent="0.35">
      <c r="A5" s="6">
        <v>1102</v>
      </c>
      <c r="B5" s="2" t="s">
        <v>499</v>
      </c>
    </row>
    <row r="6" spans="1:10" x14ac:dyDescent="0.35">
      <c r="A6" s="6">
        <v>1103</v>
      </c>
      <c r="B6" s="2" t="s">
        <v>500</v>
      </c>
    </row>
    <row r="7" spans="1:10" x14ac:dyDescent="0.35">
      <c r="A7" s="6">
        <v>1104</v>
      </c>
      <c r="B7" s="2" t="s">
        <v>501</v>
      </c>
    </row>
    <row r="8" spans="1:10" x14ac:dyDescent="0.35">
      <c r="A8" s="6">
        <v>1200</v>
      </c>
      <c r="B8" s="2" t="s">
        <v>502</v>
      </c>
      <c r="J8" s="1"/>
    </row>
    <row r="9" spans="1:10" x14ac:dyDescent="0.35">
      <c r="A9" s="6">
        <v>1201</v>
      </c>
      <c r="B9" s="2" t="s">
        <v>503</v>
      </c>
    </row>
    <row r="10" spans="1:10" x14ac:dyDescent="0.35">
      <c r="A10" s="6">
        <v>1202</v>
      </c>
      <c r="B10" s="2" t="s">
        <v>504</v>
      </c>
    </row>
    <row r="11" spans="1:10" x14ac:dyDescent="0.35">
      <c r="A11" s="6">
        <v>1203</v>
      </c>
      <c r="B11" s="2" t="s">
        <v>505</v>
      </c>
    </row>
    <row r="12" spans="1:10" x14ac:dyDescent="0.35">
      <c r="A12" s="6">
        <v>1204</v>
      </c>
      <c r="B12" s="2" t="s">
        <v>506</v>
      </c>
    </row>
    <row r="13" spans="1:10" x14ac:dyDescent="0.35">
      <c r="A13" s="6">
        <v>1205</v>
      </c>
      <c r="B13" s="2" t="s">
        <v>507</v>
      </c>
    </row>
    <row r="14" spans="1:10" x14ac:dyDescent="0.35">
      <c r="A14" s="6">
        <v>1206</v>
      </c>
      <c r="B14" s="2" t="s">
        <v>502</v>
      </c>
    </row>
    <row r="15" spans="1:10" x14ac:dyDescent="0.35">
      <c r="A15" s="6">
        <v>1207</v>
      </c>
      <c r="B15" s="2"/>
    </row>
    <row r="16" spans="1:10" x14ac:dyDescent="0.35">
      <c r="A16" s="6">
        <v>1300</v>
      </c>
      <c r="B16" s="2"/>
    </row>
    <row r="17" spans="1:2" x14ac:dyDescent="0.35">
      <c r="A17" s="6">
        <v>1301</v>
      </c>
      <c r="B17" s="2" t="s">
        <v>508</v>
      </c>
    </row>
    <row r="18" spans="1:2" x14ac:dyDescent="0.35">
      <c r="A18" s="6">
        <v>1302</v>
      </c>
      <c r="B18" s="2" t="s">
        <v>509</v>
      </c>
    </row>
    <row r="19" spans="1:2" x14ac:dyDescent="0.35">
      <c r="A19" s="6">
        <v>1303</v>
      </c>
      <c r="B19" s="2" t="s">
        <v>510</v>
      </c>
    </row>
    <row r="20" spans="1:2" x14ac:dyDescent="0.35">
      <c r="A20" s="6">
        <v>1304</v>
      </c>
      <c r="B20" s="2" t="s">
        <v>511</v>
      </c>
    </row>
    <row r="21" spans="1:2" x14ac:dyDescent="0.35">
      <c r="A21" s="6">
        <v>1305</v>
      </c>
      <c r="B21" s="2" t="s">
        <v>512</v>
      </c>
    </row>
    <row r="22" spans="1:2" x14ac:dyDescent="0.35">
      <c r="A22" s="6">
        <v>1306</v>
      </c>
      <c r="B22" s="2" t="s">
        <v>513</v>
      </c>
    </row>
    <row r="23" spans="1:2" x14ac:dyDescent="0.35">
      <c r="A23" s="6">
        <v>1307</v>
      </c>
      <c r="B23" s="2" t="s">
        <v>514</v>
      </c>
    </row>
    <row r="24" spans="1:2" x14ac:dyDescent="0.35">
      <c r="A24" s="6">
        <v>1308</v>
      </c>
      <c r="B24" s="2" t="s">
        <v>515</v>
      </c>
    </row>
    <row r="25" spans="1:2" x14ac:dyDescent="0.35">
      <c r="A25" s="6">
        <v>1309</v>
      </c>
      <c r="B25" s="2" t="s">
        <v>516</v>
      </c>
    </row>
    <row r="26" spans="1:2" x14ac:dyDescent="0.35">
      <c r="A26" s="32">
        <v>2000</v>
      </c>
      <c r="B26" s="33" t="s">
        <v>517</v>
      </c>
    </row>
    <row r="27" spans="1:2" x14ac:dyDescent="0.35">
      <c r="A27" s="34">
        <v>2001</v>
      </c>
      <c r="B27" s="35" t="s">
        <v>518</v>
      </c>
    </row>
    <row r="28" spans="1:2" x14ac:dyDescent="0.35">
      <c r="A28" s="34">
        <v>2002</v>
      </c>
      <c r="B28" s="35" t="s">
        <v>519</v>
      </c>
    </row>
    <row r="29" spans="1:2" x14ac:dyDescent="0.35">
      <c r="A29" s="34">
        <v>2003</v>
      </c>
      <c r="B29" s="35" t="s">
        <v>520</v>
      </c>
    </row>
    <row r="30" spans="1:2" x14ac:dyDescent="0.35">
      <c r="A30" s="34">
        <v>2004</v>
      </c>
      <c r="B30" s="35" t="s">
        <v>521</v>
      </c>
    </row>
    <row r="31" spans="1:2" x14ac:dyDescent="0.35">
      <c r="A31" s="32">
        <v>2005</v>
      </c>
      <c r="B31" s="33" t="s">
        <v>522</v>
      </c>
    </row>
    <row r="32" spans="1:2" x14ac:dyDescent="0.35">
      <c r="A32" s="32">
        <v>2006</v>
      </c>
      <c r="B32" s="33" t="s">
        <v>523</v>
      </c>
    </row>
    <row r="33" spans="1:3" x14ac:dyDescent="0.35">
      <c r="A33" s="32">
        <v>2007</v>
      </c>
      <c r="B33" s="33" t="s">
        <v>524</v>
      </c>
    </row>
    <row r="34" spans="1:3" x14ac:dyDescent="0.35">
      <c r="A34" s="32">
        <v>2008</v>
      </c>
      <c r="B34" s="33" t="s">
        <v>525</v>
      </c>
    </row>
    <row r="35" spans="1:3" x14ac:dyDescent="0.35">
      <c r="A35" s="32">
        <v>2009</v>
      </c>
      <c r="B35" s="33" t="s">
        <v>526</v>
      </c>
    </row>
    <row r="36" spans="1:3" x14ac:dyDescent="0.35">
      <c r="A36" s="34">
        <v>2010</v>
      </c>
      <c r="B36" s="35" t="s">
        <v>527</v>
      </c>
    </row>
    <row r="37" spans="1:3" x14ac:dyDescent="0.35">
      <c r="A37" s="32">
        <v>2011</v>
      </c>
      <c r="B37" s="33" t="s">
        <v>528</v>
      </c>
    </row>
    <row r="38" spans="1:3" x14ac:dyDescent="0.35">
      <c r="A38" s="34">
        <v>2012</v>
      </c>
      <c r="B38" s="35" t="s">
        <v>529</v>
      </c>
    </row>
    <row r="39" spans="1:3" x14ac:dyDescent="0.35">
      <c r="A39" s="34">
        <v>2013</v>
      </c>
      <c r="B39" s="35" t="s">
        <v>530</v>
      </c>
    </row>
    <row r="40" spans="1:3" x14ac:dyDescent="0.35">
      <c r="A40" s="32">
        <v>2014</v>
      </c>
      <c r="B40" s="33" t="s">
        <v>531</v>
      </c>
      <c r="C40" s="5"/>
    </row>
    <row r="41" spans="1:3" x14ac:dyDescent="0.35">
      <c r="A41" s="32">
        <v>2015</v>
      </c>
      <c r="B41" s="33" t="s">
        <v>532</v>
      </c>
    </row>
    <row r="42" spans="1:3" x14ac:dyDescent="0.35">
      <c r="A42" s="34">
        <v>2016</v>
      </c>
      <c r="B42" s="35" t="s">
        <v>533</v>
      </c>
    </row>
    <row r="43" spans="1:3" x14ac:dyDescent="0.35">
      <c r="A43" s="34">
        <v>2017</v>
      </c>
      <c r="B43" s="35" t="s">
        <v>534</v>
      </c>
    </row>
    <row r="44" spans="1:3" x14ac:dyDescent="0.35">
      <c r="A44" s="32">
        <v>2018</v>
      </c>
      <c r="B44" s="33" t="s">
        <v>535</v>
      </c>
    </row>
    <row r="45" spans="1:3" x14ac:dyDescent="0.35">
      <c r="A45" s="32">
        <v>2019</v>
      </c>
      <c r="B45" s="33" t="s">
        <v>536</v>
      </c>
    </row>
    <row r="46" spans="1:3" x14ac:dyDescent="0.35">
      <c r="A46" s="34">
        <v>2020</v>
      </c>
      <c r="B46" s="35" t="s">
        <v>537</v>
      </c>
    </row>
    <row r="47" spans="1:3" x14ac:dyDescent="0.35">
      <c r="A47" s="34">
        <v>2021</v>
      </c>
      <c r="B47" s="35" t="s">
        <v>538</v>
      </c>
    </row>
    <row r="48" spans="1:3" x14ac:dyDescent="0.35">
      <c r="A48" s="34">
        <v>2022</v>
      </c>
      <c r="B48" s="35" t="s">
        <v>539</v>
      </c>
    </row>
    <row r="49" spans="1:2" x14ac:dyDescent="0.35">
      <c r="A49" s="34">
        <v>2023</v>
      </c>
      <c r="B49" s="35" t="s">
        <v>537</v>
      </c>
    </row>
    <row r="50" spans="1:2" x14ac:dyDescent="0.35">
      <c r="A50" s="34">
        <v>2024</v>
      </c>
      <c r="B50" s="35" t="s">
        <v>540</v>
      </c>
    </row>
    <row r="51" spans="1:2" x14ac:dyDescent="0.35">
      <c r="A51" s="34">
        <v>2025</v>
      </c>
      <c r="B51" s="35" t="s">
        <v>537</v>
      </c>
    </row>
    <row r="52" spans="1:2" x14ac:dyDescent="0.35">
      <c r="A52" s="32">
        <v>2026</v>
      </c>
      <c r="B52" s="33" t="s">
        <v>540</v>
      </c>
    </row>
    <row r="53" spans="1:2" x14ac:dyDescent="0.35">
      <c r="A53" s="34">
        <v>2027</v>
      </c>
      <c r="B53" s="35" t="s">
        <v>541</v>
      </c>
    </row>
    <row r="54" spans="1:2" x14ac:dyDescent="0.35">
      <c r="A54" s="32">
        <v>2028</v>
      </c>
      <c r="B54" s="33" t="s">
        <v>542</v>
      </c>
    </row>
    <row r="55" spans="1:2" x14ac:dyDescent="0.35">
      <c r="A55" s="32">
        <v>2100</v>
      </c>
      <c r="B55" s="33" t="s">
        <v>543</v>
      </c>
    </row>
    <row r="56" spans="1:2" x14ac:dyDescent="0.35">
      <c r="A56" s="32">
        <v>2101</v>
      </c>
      <c r="B56" s="33" t="s">
        <v>544</v>
      </c>
    </row>
    <row r="57" spans="1:2" x14ac:dyDescent="0.35">
      <c r="A57" s="34">
        <v>2102</v>
      </c>
      <c r="B57" s="35" t="s">
        <v>545</v>
      </c>
    </row>
    <row r="58" spans="1:2" x14ac:dyDescent="0.35">
      <c r="A58" s="34">
        <v>2103</v>
      </c>
      <c r="B58" s="35" t="s">
        <v>546</v>
      </c>
    </row>
    <row r="59" spans="1:2" x14ac:dyDescent="0.35">
      <c r="A59" s="32">
        <v>2104</v>
      </c>
      <c r="B59" s="33" t="s">
        <v>547</v>
      </c>
    </row>
    <row r="60" spans="1:2" x14ac:dyDescent="0.35">
      <c r="A60" s="32">
        <v>2105</v>
      </c>
      <c r="B60" s="33" t="s">
        <v>548</v>
      </c>
    </row>
    <row r="61" spans="1:2" x14ac:dyDescent="0.35">
      <c r="A61" s="34">
        <v>2106</v>
      </c>
      <c r="B61" s="35" t="s">
        <v>549</v>
      </c>
    </row>
    <row r="62" spans="1:2" x14ac:dyDescent="0.35">
      <c r="A62" s="32">
        <v>2107</v>
      </c>
      <c r="B62" s="33" t="s">
        <v>550</v>
      </c>
    </row>
    <row r="63" spans="1:2" x14ac:dyDescent="0.35">
      <c r="A63" s="34">
        <v>2108</v>
      </c>
      <c r="B63" s="35" t="s">
        <v>551</v>
      </c>
    </row>
    <row r="64" spans="1:2" x14ac:dyDescent="0.35">
      <c r="A64" s="34">
        <v>2109</v>
      </c>
      <c r="B64" s="35" t="s">
        <v>552</v>
      </c>
    </row>
    <row r="65" spans="1:2" x14ac:dyDescent="0.35">
      <c r="A65" s="32">
        <v>2110</v>
      </c>
      <c r="B65" s="33" t="s">
        <v>553</v>
      </c>
    </row>
    <row r="66" spans="1:2" x14ac:dyDescent="0.35">
      <c r="A66" s="32">
        <v>2111</v>
      </c>
      <c r="B66" s="33" t="s">
        <v>554</v>
      </c>
    </row>
    <row r="67" spans="1:2" x14ac:dyDescent="0.35">
      <c r="A67" s="32">
        <v>2112</v>
      </c>
      <c r="B67" s="33" t="s">
        <v>555</v>
      </c>
    </row>
    <row r="68" spans="1:2" x14ac:dyDescent="0.35">
      <c r="A68" s="32">
        <v>2113</v>
      </c>
      <c r="B68" s="33" t="s">
        <v>556</v>
      </c>
    </row>
    <row r="69" spans="1:2" x14ac:dyDescent="0.35">
      <c r="A69" s="34">
        <v>2114</v>
      </c>
      <c r="B69" s="35" t="s">
        <v>557</v>
      </c>
    </row>
    <row r="70" spans="1:2" x14ac:dyDescent="0.35">
      <c r="A70" s="34">
        <v>2115</v>
      </c>
      <c r="B70" s="35" t="s">
        <v>558</v>
      </c>
    </row>
    <row r="71" spans="1:2" x14ac:dyDescent="0.35">
      <c r="A71" s="32">
        <v>2116</v>
      </c>
      <c r="B71" s="33" t="s">
        <v>559</v>
      </c>
    </row>
    <row r="72" spans="1:2" x14ac:dyDescent="0.35">
      <c r="A72" s="32">
        <v>2117</v>
      </c>
      <c r="B72" s="33" t="s">
        <v>560</v>
      </c>
    </row>
    <row r="73" spans="1:2" x14ac:dyDescent="0.35">
      <c r="A73" s="32">
        <v>2200</v>
      </c>
      <c r="B73" s="33" t="s">
        <v>561</v>
      </c>
    </row>
    <row r="74" spans="1:2" x14ac:dyDescent="0.35">
      <c r="A74" s="34">
        <v>2201</v>
      </c>
      <c r="B74" s="35" t="s">
        <v>562</v>
      </c>
    </row>
    <row r="75" spans="1:2" x14ac:dyDescent="0.35">
      <c r="A75" s="34">
        <v>2202</v>
      </c>
      <c r="B75" s="35" t="s">
        <v>563</v>
      </c>
    </row>
    <row r="76" spans="1:2" x14ac:dyDescent="0.35">
      <c r="A76" s="32">
        <v>2203</v>
      </c>
      <c r="B76" s="33" t="s">
        <v>564</v>
      </c>
    </row>
    <row r="77" spans="1:2" x14ac:dyDescent="0.35">
      <c r="A77" s="32">
        <v>2204</v>
      </c>
      <c r="B77" s="33" t="s">
        <v>565</v>
      </c>
    </row>
    <row r="78" spans="1:2" x14ac:dyDescent="0.35">
      <c r="A78" s="34">
        <v>2205</v>
      </c>
      <c r="B78" s="35" t="s">
        <v>566</v>
      </c>
    </row>
    <row r="79" spans="1:2" x14ac:dyDescent="0.35">
      <c r="A79" s="32">
        <v>2206</v>
      </c>
      <c r="B79" s="33" t="s">
        <v>511</v>
      </c>
    </row>
    <row r="80" spans="1:2" x14ac:dyDescent="0.35">
      <c r="A80" s="32">
        <v>2207</v>
      </c>
      <c r="B80" s="33" t="s">
        <v>567</v>
      </c>
    </row>
    <row r="81" spans="1:2" x14ac:dyDescent="0.35">
      <c r="A81" s="32">
        <v>2208</v>
      </c>
      <c r="B81" s="33" t="s">
        <v>568</v>
      </c>
    </row>
    <row r="82" spans="1:2" x14ac:dyDescent="0.35">
      <c r="A82" s="34">
        <v>2209</v>
      </c>
      <c r="B82" s="35" t="s">
        <v>569</v>
      </c>
    </row>
    <row r="83" spans="1:2" x14ac:dyDescent="0.35">
      <c r="A83" s="32">
        <v>2210</v>
      </c>
      <c r="B83" s="33" t="s">
        <v>570</v>
      </c>
    </row>
    <row r="84" spans="1:2" x14ac:dyDescent="0.35">
      <c r="A84" s="32">
        <v>2211</v>
      </c>
      <c r="B84" s="33" t="s">
        <v>571</v>
      </c>
    </row>
    <row r="85" spans="1:2" x14ac:dyDescent="0.35">
      <c r="A85" s="34">
        <v>2212</v>
      </c>
      <c r="B85" s="35" t="s">
        <v>572</v>
      </c>
    </row>
    <row r="86" spans="1:2" x14ac:dyDescent="0.35">
      <c r="A86" s="34">
        <v>2213</v>
      </c>
      <c r="B86" s="35" t="s">
        <v>573</v>
      </c>
    </row>
    <row r="87" spans="1:2" x14ac:dyDescent="0.35">
      <c r="A87" s="32">
        <v>2214</v>
      </c>
      <c r="B87" s="33" t="s">
        <v>574</v>
      </c>
    </row>
    <row r="88" spans="1:2" x14ac:dyDescent="0.35">
      <c r="A88" s="32">
        <v>2215</v>
      </c>
      <c r="B88" s="33" t="s">
        <v>575</v>
      </c>
    </row>
    <row r="89" spans="1:2" x14ac:dyDescent="0.35">
      <c r="A89" s="32">
        <v>2216</v>
      </c>
      <c r="B89" s="33" t="s">
        <v>576</v>
      </c>
    </row>
    <row r="90" spans="1:2" x14ac:dyDescent="0.35">
      <c r="A90" s="32">
        <v>2217</v>
      </c>
      <c r="B90" s="33" t="s">
        <v>577</v>
      </c>
    </row>
    <row r="91" spans="1:2" x14ac:dyDescent="0.35">
      <c r="A91" s="32">
        <v>2218</v>
      </c>
      <c r="B91" s="33" t="s">
        <v>578</v>
      </c>
    </row>
    <row r="92" spans="1:2" x14ac:dyDescent="0.35">
      <c r="A92" s="32">
        <v>2219</v>
      </c>
      <c r="B92" s="33" t="s">
        <v>579</v>
      </c>
    </row>
    <row r="93" spans="1:2" x14ac:dyDescent="0.35">
      <c r="A93" s="34">
        <v>2220</v>
      </c>
      <c r="B93" s="35" t="s">
        <v>580</v>
      </c>
    </row>
    <row r="94" spans="1:2" x14ac:dyDescent="0.35">
      <c r="A94" s="34">
        <v>2221</v>
      </c>
      <c r="B94" s="35" t="s">
        <v>581</v>
      </c>
    </row>
    <row r="95" spans="1:2" x14ac:dyDescent="0.35">
      <c r="A95" s="32">
        <v>2222</v>
      </c>
      <c r="B95" s="33" t="s">
        <v>582</v>
      </c>
    </row>
    <row r="96" spans="1:2" x14ac:dyDescent="0.35">
      <c r="A96" s="36">
        <v>2225</v>
      </c>
      <c r="B96" s="37" t="s">
        <v>583</v>
      </c>
    </row>
    <row r="97" spans="1:2" x14ac:dyDescent="0.35">
      <c r="A97" s="36">
        <v>2230</v>
      </c>
      <c r="B97" s="37" t="s">
        <v>584</v>
      </c>
    </row>
    <row r="98" spans="1:2" x14ac:dyDescent="0.35">
      <c r="A98" s="36">
        <v>2231</v>
      </c>
      <c r="B98" s="37" t="s">
        <v>585</v>
      </c>
    </row>
    <row r="99" spans="1:2" x14ac:dyDescent="0.35">
      <c r="A99" s="36">
        <v>2233</v>
      </c>
      <c r="B99" s="37" t="s">
        <v>586</v>
      </c>
    </row>
    <row r="100" spans="1:2" x14ac:dyDescent="0.35">
      <c r="A100" s="36">
        <v>2235</v>
      </c>
      <c r="B100" s="37" t="s">
        <v>587</v>
      </c>
    </row>
    <row r="101" spans="1:2" x14ac:dyDescent="0.35">
      <c r="A101" s="36">
        <v>2236</v>
      </c>
      <c r="B101" s="37" t="s">
        <v>588</v>
      </c>
    </row>
    <row r="102" spans="1:2" x14ac:dyDescent="0.35">
      <c r="A102" s="36">
        <v>2237</v>
      </c>
      <c r="B102" s="37" t="s">
        <v>589</v>
      </c>
    </row>
    <row r="103" spans="1:2" x14ac:dyDescent="0.35">
      <c r="A103" s="36">
        <v>2238</v>
      </c>
      <c r="B103" s="37" t="s">
        <v>590</v>
      </c>
    </row>
    <row r="104" spans="1:2" x14ac:dyDescent="0.35">
      <c r="A104" s="36">
        <v>2239</v>
      </c>
      <c r="B104" s="37" t="s">
        <v>591</v>
      </c>
    </row>
    <row r="105" spans="1:2" x14ac:dyDescent="0.35">
      <c r="A105" s="32">
        <v>2300</v>
      </c>
      <c r="B105" s="33" t="s">
        <v>592</v>
      </c>
    </row>
    <row r="106" spans="1:2" x14ac:dyDescent="0.35">
      <c r="A106" s="34">
        <v>2301</v>
      </c>
      <c r="B106" s="35" t="s">
        <v>593</v>
      </c>
    </row>
    <row r="107" spans="1:2" x14ac:dyDescent="0.35">
      <c r="A107" s="32">
        <v>2302</v>
      </c>
      <c r="B107" s="33" t="s">
        <v>594</v>
      </c>
    </row>
    <row r="108" spans="1:2" x14ac:dyDescent="0.35">
      <c r="A108" s="34">
        <v>2303</v>
      </c>
      <c r="B108" s="35" t="s">
        <v>595</v>
      </c>
    </row>
    <row r="109" spans="1:2" x14ac:dyDescent="0.35">
      <c r="A109" s="32">
        <v>2304</v>
      </c>
      <c r="B109" s="33" t="s">
        <v>596</v>
      </c>
    </row>
    <row r="110" spans="1:2" x14ac:dyDescent="0.35">
      <c r="A110" s="32">
        <v>2305</v>
      </c>
      <c r="B110" s="33" t="s">
        <v>597</v>
      </c>
    </row>
    <row r="111" spans="1:2" x14ac:dyDescent="0.35">
      <c r="A111" s="34">
        <v>2306</v>
      </c>
      <c r="B111" s="35" t="s">
        <v>598</v>
      </c>
    </row>
    <row r="112" spans="1:2" x14ac:dyDescent="0.35">
      <c r="A112" s="34">
        <v>2307</v>
      </c>
      <c r="B112" s="35" t="s">
        <v>599</v>
      </c>
    </row>
    <row r="113" spans="1:2" x14ac:dyDescent="0.35">
      <c r="A113" s="34">
        <v>2308</v>
      </c>
      <c r="B113" s="35" t="s">
        <v>600</v>
      </c>
    </row>
    <row r="114" spans="1:2" x14ac:dyDescent="0.35">
      <c r="A114" s="34">
        <v>2309</v>
      </c>
      <c r="B114" s="35" t="s">
        <v>601</v>
      </c>
    </row>
    <row r="115" spans="1:2" x14ac:dyDescent="0.35">
      <c r="A115" s="32">
        <v>2310</v>
      </c>
      <c r="B115" s="33" t="s">
        <v>602</v>
      </c>
    </row>
    <row r="116" spans="1:2" x14ac:dyDescent="0.35">
      <c r="A116" s="32">
        <v>2311</v>
      </c>
      <c r="B116" s="33" t="s">
        <v>603</v>
      </c>
    </row>
    <row r="117" spans="1:2" x14ac:dyDescent="0.35">
      <c r="A117" s="34">
        <v>2312</v>
      </c>
      <c r="B117" s="35" t="s">
        <v>604</v>
      </c>
    </row>
    <row r="118" spans="1:2" x14ac:dyDescent="0.35">
      <c r="A118" s="32">
        <v>2313</v>
      </c>
      <c r="B118" s="33" t="s">
        <v>605</v>
      </c>
    </row>
    <row r="119" spans="1:2" x14ac:dyDescent="0.35">
      <c r="A119" s="32">
        <v>2314</v>
      </c>
      <c r="B119" s="33" t="s">
        <v>606</v>
      </c>
    </row>
    <row r="120" spans="1:2" x14ac:dyDescent="0.35">
      <c r="A120" s="32">
        <v>2315</v>
      </c>
      <c r="B120" s="33" t="s">
        <v>607</v>
      </c>
    </row>
    <row r="121" spans="1:2" x14ac:dyDescent="0.35">
      <c r="A121" s="32">
        <v>2316</v>
      </c>
      <c r="B121" s="33" t="s">
        <v>608</v>
      </c>
    </row>
    <row r="122" spans="1:2" x14ac:dyDescent="0.35">
      <c r="A122" s="32">
        <v>2317</v>
      </c>
      <c r="B122" s="33" t="s">
        <v>609</v>
      </c>
    </row>
    <row r="123" spans="1:2" x14ac:dyDescent="0.35">
      <c r="A123" s="34">
        <v>2318</v>
      </c>
      <c r="B123" s="35" t="s">
        <v>610</v>
      </c>
    </row>
    <row r="124" spans="1:2" x14ac:dyDescent="0.35">
      <c r="A124" s="34">
        <v>2319</v>
      </c>
      <c r="B124" s="35" t="s">
        <v>611</v>
      </c>
    </row>
    <row r="125" spans="1:2" x14ac:dyDescent="0.35">
      <c r="A125" s="34">
        <v>2320</v>
      </c>
      <c r="B125" s="35" t="s">
        <v>612</v>
      </c>
    </row>
    <row r="126" spans="1:2" x14ac:dyDescent="0.35">
      <c r="A126" s="34">
        <v>2321</v>
      </c>
      <c r="B126" s="35" t="s">
        <v>613</v>
      </c>
    </row>
    <row r="127" spans="1:2" x14ac:dyDescent="0.35">
      <c r="A127" s="34">
        <v>2322</v>
      </c>
      <c r="B127" s="35" t="s">
        <v>614</v>
      </c>
    </row>
    <row r="128" spans="1:2" x14ac:dyDescent="0.35">
      <c r="A128" s="34">
        <v>2323</v>
      </c>
      <c r="B128" s="35" t="s">
        <v>615</v>
      </c>
    </row>
    <row r="129" spans="1:2" x14ac:dyDescent="0.35">
      <c r="A129" s="32">
        <v>2324</v>
      </c>
      <c r="B129" s="33" t="s">
        <v>616</v>
      </c>
    </row>
    <row r="130" spans="1:2" x14ac:dyDescent="0.35">
      <c r="A130" s="32">
        <v>2325</v>
      </c>
      <c r="B130" s="33" t="s">
        <v>617</v>
      </c>
    </row>
    <row r="131" spans="1:2" x14ac:dyDescent="0.35">
      <c r="A131" s="34">
        <v>2326</v>
      </c>
      <c r="B131" s="35" t="s">
        <v>618</v>
      </c>
    </row>
    <row r="132" spans="1:2" x14ac:dyDescent="0.35">
      <c r="A132" s="32">
        <v>2327</v>
      </c>
      <c r="B132" s="33" t="s">
        <v>619</v>
      </c>
    </row>
    <row r="133" spans="1:2" x14ac:dyDescent="0.35">
      <c r="A133" s="32">
        <v>2328</v>
      </c>
      <c r="B133" s="33" t="s">
        <v>620</v>
      </c>
    </row>
    <row r="134" spans="1:2" x14ac:dyDescent="0.35">
      <c r="A134" s="32">
        <v>2329</v>
      </c>
      <c r="B134" s="33" t="s">
        <v>621</v>
      </c>
    </row>
    <row r="135" spans="1:2" x14ac:dyDescent="0.35">
      <c r="A135" s="34">
        <v>2330</v>
      </c>
      <c r="B135" s="35" t="s">
        <v>622</v>
      </c>
    </row>
    <row r="136" spans="1:2" x14ac:dyDescent="0.35">
      <c r="A136" s="34">
        <v>2331</v>
      </c>
      <c r="B136" s="35" t="s">
        <v>623</v>
      </c>
    </row>
    <row r="137" spans="1:2" x14ac:dyDescent="0.35">
      <c r="A137" s="32">
        <v>2332</v>
      </c>
      <c r="B137" s="33" t="s">
        <v>624</v>
      </c>
    </row>
    <row r="138" spans="1:2" x14ac:dyDescent="0.35">
      <c r="A138" s="32">
        <v>2333</v>
      </c>
      <c r="B138" s="33" t="s">
        <v>625</v>
      </c>
    </row>
    <row r="139" spans="1:2" x14ac:dyDescent="0.35">
      <c r="A139" s="32">
        <v>2334</v>
      </c>
      <c r="B139" s="33" t="s">
        <v>626</v>
      </c>
    </row>
    <row r="140" spans="1:2" x14ac:dyDescent="0.35">
      <c r="A140" s="32">
        <v>2335</v>
      </c>
      <c r="B140" s="33" t="s">
        <v>627</v>
      </c>
    </row>
    <row r="141" spans="1:2" x14ac:dyDescent="0.35">
      <c r="A141" s="32">
        <v>2336</v>
      </c>
      <c r="B141" s="33" t="s">
        <v>628</v>
      </c>
    </row>
    <row r="142" spans="1:2" x14ac:dyDescent="0.35">
      <c r="A142" s="32">
        <v>2337</v>
      </c>
      <c r="B142" s="33" t="s">
        <v>629</v>
      </c>
    </row>
    <row r="143" spans="1:2" x14ac:dyDescent="0.35">
      <c r="A143" s="32">
        <v>2338</v>
      </c>
      <c r="B143" s="33" t="s">
        <v>630</v>
      </c>
    </row>
    <row r="144" spans="1:2" x14ac:dyDescent="0.35">
      <c r="A144" s="32">
        <v>2339</v>
      </c>
      <c r="B144" s="33" t="s">
        <v>610</v>
      </c>
    </row>
    <row r="145" spans="1:2" x14ac:dyDescent="0.35">
      <c r="A145" s="32">
        <v>2340</v>
      </c>
      <c r="B145" s="33" t="s">
        <v>631</v>
      </c>
    </row>
    <row r="146" spans="1:2" x14ac:dyDescent="0.35">
      <c r="A146" s="32">
        <v>2341</v>
      </c>
      <c r="B146" s="33" t="s">
        <v>607</v>
      </c>
    </row>
    <row r="147" spans="1:2" x14ac:dyDescent="0.35">
      <c r="A147" s="32">
        <v>2342</v>
      </c>
      <c r="B147" s="33" t="s">
        <v>632</v>
      </c>
    </row>
    <row r="148" spans="1:2" x14ac:dyDescent="0.35">
      <c r="A148" s="34">
        <v>2343</v>
      </c>
      <c r="B148" s="35" t="s">
        <v>633</v>
      </c>
    </row>
    <row r="149" spans="1:2" x14ac:dyDescent="0.35">
      <c r="A149" s="32">
        <v>2344</v>
      </c>
      <c r="B149" s="33" t="s">
        <v>634</v>
      </c>
    </row>
    <row r="150" spans="1:2" x14ac:dyDescent="0.35">
      <c r="A150" s="32">
        <v>2345</v>
      </c>
      <c r="B150" s="33" t="s">
        <v>635</v>
      </c>
    </row>
    <row r="151" spans="1:2" x14ac:dyDescent="0.35">
      <c r="A151" s="34">
        <v>2346</v>
      </c>
      <c r="B151" s="35" t="s">
        <v>636</v>
      </c>
    </row>
    <row r="152" spans="1:2" x14ac:dyDescent="0.35">
      <c r="A152" s="32">
        <v>2347</v>
      </c>
      <c r="B152" s="33" t="s">
        <v>637</v>
      </c>
    </row>
    <row r="153" spans="1:2" x14ac:dyDescent="0.35">
      <c r="A153" s="32">
        <v>2348</v>
      </c>
      <c r="B153" s="33" t="s">
        <v>638</v>
      </c>
    </row>
    <row r="154" spans="1:2" x14ac:dyDescent="0.35">
      <c r="A154" s="32">
        <v>2349</v>
      </c>
      <c r="B154" s="33" t="s">
        <v>639</v>
      </c>
    </row>
    <row r="155" spans="1:2" x14ac:dyDescent="0.35">
      <c r="A155" s="32">
        <v>2350</v>
      </c>
      <c r="B155" s="33" t="s">
        <v>640</v>
      </c>
    </row>
    <row r="156" spans="1:2" x14ac:dyDescent="0.35">
      <c r="A156" s="34">
        <v>2351</v>
      </c>
      <c r="B156" s="35" t="s">
        <v>641</v>
      </c>
    </row>
    <row r="157" spans="1:2" x14ac:dyDescent="0.35">
      <c r="A157" s="34">
        <v>2352</v>
      </c>
      <c r="B157" s="35" t="s">
        <v>642</v>
      </c>
    </row>
    <row r="158" spans="1:2" x14ac:dyDescent="0.35">
      <c r="A158" s="32">
        <v>2353</v>
      </c>
      <c r="B158" s="33" t="s">
        <v>643</v>
      </c>
    </row>
    <row r="159" spans="1:2" x14ac:dyDescent="0.35">
      <c r="A159" s="32">
        <v>2354</v>
      </c>
      <c r="B159" s="33" t="s">
        <v>644</v>
      </c>
    </row>
    <row r="160" spans="1:2" x14ac:dyDescent="0.35">
      <c r="A160" s="32">
        <v>2355</v>
      </c>
      <c r="B160" s="33" t="s">
        <v>645</v>
      </c>
    </row>
    <row r="161" spans="1:2" x14ac:dyDescent="0.35">
      <c r="A161" s="32">
        <v>2356</v>
      </c>
      <c r="B161" s="33" t="s">
        <v>646</v>
      </c>
    </row>
    <row r="162" spans="1:2" x14ac:dyDescent="0.35">
      <c r="A162" s="32">
        <v>2357</v>
      </c>
      <c r="B162" s="33" t="s">
        <v>647</v>
      </c>
    </row>
    <row r="163" spans="1:2" x14ac:dyDescent="0.35">
      <c r="A163" s="34">
        <v>2358</v>
      </c>
      <c r="B163" s="35" t="s">
        <v>648</v>
      </c>
    </row>
    <row r="164" spans="1:2" x14ac:dyDescent="0.35">
      <c r="A164" s="36">
        <v>2359</v>
      </c>
      <c r="B164" s="37" t="s">
        <v>649</v>
      </c>
    </row>
    <row r="165" spans="1:2" x14ac:dyDescent="0.35">
      <c r="A165" s="36">
        <v>2365</v>
      </c>
      <c r="B165" s="37" t="s">
        <v>650</v>
      </c>
    </row>
    <row r="166" spans="1:2" x14ac:dyDescent="0.35">
      <c r="A166" s="36">
        <v>2366</v>
      </c>
      <c r="B166" s="37" t="s">
        <v>651</v>
      </c>
    </row>
    <row r="167" spans="1:2" x14ac:dyDescent="0.35">
      <c r="A167" s="36">
        <v>2367</v>
      </c>
      <c r="B167" s="37" t="s">
        <v>652</v>
      </c>
    </row>
    <row r="168" spans="1:2" x14ac:dyDescent="0.35">
      <c r="A168" s="36">
        <v>2368</v>
      </c>
      <c r="B168" s="37" t="s">
        <v>653</v>
      </c>
    </row>
    <row r="169" spans="1:2" x14ac:dyDescent="0.35">
      <c r="A169" s="36">
        <v>2371</v>
      </c>
      <c r="B169" s="37" t="s">
        <v>610</v>
      </c>
    </row>
    <row r="170" spans="1:2" x14ac:dyDescent="0.35">
      <c r="A170" s="36">
        <v>2372</v>
      </c>
      <c r="B170" s="37" t="s">
        <v>654</v>
      </c>
    </row>
    <row r="171" spans="1:2" x14ac:dyDescent="0.35">
      <c r="A171" s="36">
        <v>2373</v>
      </c>
      <c r="B171" s="37" t="s">
        <v>655</v>
      </c>
    </row>
    <row r="172" spans="1:2" x14ac:dyDescent="0.35">
      <c r="A172" s="36">
        <v>2374</v>
      </c>
      <c r="B172" s="37" t="s">
        <v>610</v>
      </c>
    </row>
    <row r="173" spans="1:2" x14ac:dyDescent="0.35">
      <c r="A173" s="36">
        <v>2375</v>
      </c>
      <c r="B173" s="37" t="s">
        <v>656</v>
      </c>
    </row>
    <row r="174" spans="1:2" x14ac:dyDescent="0.35">
      <c r="A174" s="32">
        <v>2400</v>
      </c>
      <c r="B174" s="33" t="s">
        <v>657</v>
      </c>
    </row>
    <row r="175" spans="1:2" x14ac:dyDescent="0.35">
      <c r="A175" s="32">
        <v>2401</v>
      </c>
      <c r="B175" s="33" t="s">
        <v>658</v>
      </c>
    </row>
    <row r="176" spans="1:2" x14ac:dyDescent="0.35">
      <c r="A176" s="34">
        <v>2402</v>
      </c>
      <c r="B176" s="35" t="s">
        <v>659</v>
      </c>
    </row>
    <row r="177" spans="1:2" x14ac:dyDescent="0.35">
      <c r="A177" s="34">
        <v>2403</v>
      </c>
      <c r="B177" s="35" t="s">
        <v>660</v>
      </c>
    </row>
    <row r="178" spans="1:2" x14ac:dyDescent="0.35">
      <c r="A178" s="32">
        <v>2404</v>
      </c>
      <c r="B178" s="33" t="s">
        <v>661</v>
      </c>
    </row>
    <row r="179" spans="1:2" x14ac:dyDescent="0.35">
      <c r="A179" s="34">
        <v>2405</v>
      </c>
      <c r="B179" s="35" t="s">
        <v>662</v>
      </c>
    </row>
    <row r="180" spans="1:2" x14ac:dyDescent="0.35">
      <c r="A180" s="32">
        <v>2406</v>
      </c>
      <c r="B180" s="33" t="s">
        <v>663</v>
      </c>
    </row>
    <row r="181" spans="1:2" x14ac:dyDescent="0.35">
      <c r="A181" s="34">
        <v>2407</v>
      </c>
      <c r="B181" s="35" t="s">
        <v>664</v>
      </c>
    </row>
    <row r="182" spans="1:2" x14ac:dyDescent="0.35">
      <c r="A182" s="34">
        <v>2408</v>
      </c>
      <c r="B182" s="35" t="s">
        <v>665</v>
      </c>
    </row>
    <row r="183" spans="1:2" x14ac:dyDescent="0.35">
      <c r="A183" s="32">
        <v>2409</v>
      </c>
      <c r="B183" s="33" t="s">
        <v>666</v>
      </c>
    </row>
    <row r="184" spans="1:2" x14ac:dyDescent="0.35">
      <c r="A184" s="34">
        <v>2410</v>
      </c>
      <c r="B184" s="35" t="s">
        <v>667</v>
      </c>
    </row>
    <row r="185" spans="1:2" x14ac:dyDescent="0.35">
      <c r="A185" s="34">
        <v>2411</v>
      </c>
      <c r="B185" s="35" t="s">
        <v>668</v>
      </c>
    </row>
    <row r="186" spans="1:2" x14ac:dyDescent="0.35">
      <c r="A186" s="32">
        <v>2412</v>
      </c>
      <c r="B186" s="33" t="s">
        <v>669</v>
      </c>
    </row>
    <row r="187" spans="1:2" x14ac:dyDescent="0.35">
      <c r="A187" s="34">
        <v>2413</v>
      </c>
      <c r="B187" s="35" t="s">
        <v>670</v>
      </c>
    </row>
    <row r="188" spans="1:2" x14ac:dyDescent="0.35">
      <c r="A188" s="34">
        <v>2414</v>
      </c>
      <c r="B188" s="35" t="s">
        <v>671</v>
      </c>
    </row>
    <row r="189" spans="1:2" x14ac:dyDescent="0.35">
      <c r="A189" s="34">
        <v>2415</v>
      </c>
      <c r="B189" s="35" t="s">
        <v>672</v>
      </c>
    </row>
    <row r="190" spans="1:2" x14ac:dyDescent="0.35">
      <c r="A190" s="32">
        <v>2416</v>
      </c>
      <c r="B190" s="33" t="s">
        <v>673</v>
      </c>
    </row>
    <row r="191" spans="1:2" x14ac:dyDescent="0.35">
      <c r="A191" s="34">
        <v>2417</v>
      </c>
      <c r="B191" s="35" t="s">
        <v>674</v>
      </c>
    </row>
    <row r="192" spans="1:2" x14ac:dyDescent="0.35">
      <c r="A192" s="32">
        <v>2418</v>
      </c>
      <c r="B192" s="33" t="s">
        <v>675</v>
      </c>
    </row>
    <row r="193" spans="1:2" x14ac:dyDescent="0.35">
      <c r="A193" s="34">
        <v>2419</v>
      </c>
      <c r="B193" s="35" t="s">
        <v>676</v>
      </c>
    </row>
    <row r="194" spans="1:2" x14ac:dyDescent="0.35">
      <c r="A194" s="34">
        <v>2420</v>
      </c>
      <c r="B194" s="35" t="s">
        <v>677</v>
      </c>
    </row>
    <row r="195" spans="1:2" x14ac:dyDescent="0.35">
      <c r="A195" s="32">
        <v>2421</v>
      </c>
      <c r="B195" s="33" t="s">
        <v>678</v>
      </c>
    </row>
    <row r="196" spans="1:2" x14ac:dyDescent="0.35">
      <c r="A196" s="32">
        <v>2422</v>
      </c>
      <c r="B196" s="33" t="s">
        <v>679</v>
      </c>
    </row>
    <row r="197" spans="1:2" x14ac:dyDescent="0.35">
      <c r="A197" s="34">
        <v>2423</v>
      </c>
      <c r="B197" s="35" t="s">
        <v>680</v>
      </c>
    </row>
    <row r="198" spans="1:2" x14ac:dyDescent="0.35">
      <c r="A198" s="32">
        <v>2424</v>
      </c>
      <c r="B198" s="33" t="s">
        <v>681</v>
      </c>
    </row>
    <row r="199" spans="1:2" x14ac:dyDescent="0.35">
      <c r="A199" s="32">
        <v>2425</v>
      </c>
      <c r="B199" s="33" t="s">
        <v>682</v>
      </c>
    </row>
    <row r="200" spans="1:2" x14ac:dyDescent="0.35">
      <c r="A200" s="32">
        <v>2426</v>
      </c>
      <c r="B200" s="33" t="s">
        <v>683</v>
      </c>
    </row>
    <row r="201" spans="1:2" x14ac:dyDescent="0.35">
      <c r="A201" s="34">
        <v>2427</v>
      </c>
      <c r="B201" s="35" t="s">
        <v>684</v>
      </c>
    </row>
    <row r="202" spans="1:2" x14ac:dyDescent="0.35">
      <c r="A202" s="34">
        <v>2428</v>
      </c>
      <c r="B202" s="35" t="s">
        <v>685</v>
      </c>
    </row>
    <row r="203" spans="1:2" x14ac:dyDescent="0.35">
      <c r="A203" s="32">
        <v>2429</v>
      </c>
      <c r="B203" s="33" t="s">
        <v>686</v>
      </c>
    </row>
    <row r="204" spans="1:2" x14ac:dyDescent="0.35">
      <c r="A204" s="32">
        <v>2430</v>
      </c>
      <c r="B204" s="33" t="s">
        <v>687</v>
      </c>
    </row>
    <row r="205" spans="1:2" x14ac:dyDescent="0.35">
      <c r="A205" s="32">
        <v>2431</v>
      </c>
      <c r="B205" s="33" t="s">
        <v>688</v>
      </c>
    </row>
    <row r="206" spans="1:2" x14ac:dyDescent="0.35">
      <c r="A206" s="32">
        <v>2433</v>
      </c>
      <c r="B206" s="33" t="s">
        <v>689</v>
      </c>
    </row>
    <row r="207" spans="1:2" x14ac:dyDescent="0.35">
      <c r="A207" s="32">
        <v>2434</v>
      </c>
      <c r="B207" s="33" t="s">
        <v>690</v>
      </c>
    </row>
    <row r="208" spans="1:2" x14ac:dyDescent="0.35">
      <c r="A208" s="34">
        <v>2435</v>
      </c>
      <c r="B208" s="35" t="s">
        <v>691</v>
      </c>
    </row>
    <row r="209" spans="1:2" x14ac:dyDescent="0.35">
      <c r="A209" s="34">
        <v>2436</v>
      </c>
      <c r="B209" s="35" t="s">
        <v>692</v>
      </c>
    </row>
    <row r="210" spans="1:2" x14ac:dyDescent="0.35">
      <c r="A210" s="32">
        <v>2437</v>
      </c>
      <c r="B210" s="33" t="s">
        <v>693</v>
      </c>
    </row>
    <row r="211" spans="1:2" x14ac:dyDescent="0.35">
      <c r="A211" s="32">
        <v>2438</v>
      </c>
      <c r="B211" s="33" t="s">
        <v>694</v>
      </c>
    </row>
    <row r="212" spans="1:2" x14ac:dyDescent="0.35">
      <c r="A212" s="34">
        <v>2439</v>
      </c>
      <c r="B212" s="35" t="s">
        <v>695</v>
      </c>
    </row>
    <row r="213" spans="1:2" x14ac:dyDescent="0.35">
      <c r="A213" s="36">
        <v>2440</v>
      </c>
      <c r="B213" s="37" t="s">
        <v>696</v>
      </c>
    </row>
    <row r="214" spans="1:2" x14ac:dyDescent="0.35">
      <c r="A214" s="36">
        <v>2441</v>
      </c>
      <c r="B214" s="37" t="s">
        <v>697</v>
      </c>
    </row>
    <row r="215" spans="1:2" x14ac:dyDescent="0.35">
      <c r="A215" s="36">
        <v>2444</v>
      </c>
      <c r="B215" s="37" t="s">
        <v>692</v>
      </c>
    </row>
    <row r="216" spans="1:2" x14ac:dyDescent="0.35">
      <c r="A216" s="36">
        <v>2445</v>
      </c>
      <c r="B216" s="37" t="s">
        <v>698</v>
      </c>
    </row>
    <row r="217" spans="1:2" x14ac:dyDescent="0.35">
      <c r="A217" s="36">
        <v>2447</v>
      </c>
      <c r="B217" s="37" t="s">
        <v>699</v>
      </c>
    </row>
    <row r="218" spans="1:2" x14ac:dyDescent="0.35">
      <c r="A218" s="36">
        <v>2448</v>
      </c>
      <c r="B218" s="37" t="s">
        <v>700</v>
      </c>
    </row>
    <row r="219" spans="1:2" x14ac:dyDescent="0.35">
      <c r="A219" s="36">
        <v>2450</v>
      </c>
      <c r="B219" s="37" t="s">
        <v>697</v>
      </c>
    </row>
    <row r="220" spans="1:2" x14ac:dyDescent="0.35">
      <c r="A220" s="36">
        <v>2452</v>
      </c>
      <c r="B220" s="37" t="s">
        <v>701</v>
      </c>
    </row>
    <row r="221" spans="1:2" x14ac:dyDescent="0.35">
      <c r="A221" s="36">
        <v>2453</v>
      </c>
      <c r="B221" s="37" t="s">
        <v>701</v>
      </c>
    </row>
    <row r="222" spans="1:2" x14ac:dyDescent="0.35">
      <c r="A222" s="36">
        <v>2454</v>
      </c>
      <c r="B222" s="37" t="s">
        <v>692</v>
      </c>
    </row>
    <row r="223" spans="1:2" x14ac:dyDescent="0.35">
      <c r="A223" s="36">
        <v>2455</v>
      </c>
      <c r="B223" s="37" t="s">
        <v>702</v>
      </c>
    </row>
    <row r="224" spans="1:2" x14ac:dyDescent="0.35">
      <c r="A224" s="36">
        <v>2456</v>
      </c>
      <c r="B224" s="37" t="s">
        <v>676</v>
      </c>
    </row>
    <row r="225" spans="1:2" x14ac:dyDescent="0.35">
      <c r="A225" s="36">
        <v>2458</v>
      </c>
      <c r="B225" s="37" t="s">
        <v>703</v>
      </c>
    </row>
    <row r="226" spans="1:2" x14ac:dyDescent="0.35">
      <c r="A226" s="36">
        <v>2459</v>
      </c>
      <c r="B226" s="37" t="s">
        <v>696</v>
      </c>
    </row>
    <row r="227" spans="1:2" x14ac:dyDescent="0.35">
      <c r="A227" s="36">
        <v>2460</v>
      </c>
      <c r="B227" s="37" t="s">
        <v>704</v>
      </c>
    </row>
    <row r="228" spans="1:2" x14ac:dyDescent="0.35">
      <c r="A228" s="36">
        <v>2461</v>
      </c>
      <c r="B228" s="37" t="s">
        <v>697</v>
      </c>
    </row>
    <row r="229" spans="1:2" x14ac:dyDescent="0.35">
      <c r="A229" s="36">
        <v>2462</v>
      </c>
      <c r="B229" s="37" t="s">
        <v>696</v>
      </c>
    </row>
    <row r="230" spans="1:2" x14ac:dyDescent="0.35">
      <c r="A230" s="36">
        <v>2470</v>
      </c>
      <c r="B230" s="37" t="s">
        <v>705</v>
      </c>
    </row>
    <row r="231" spans="1:2" x14ac:dyDescent="0.35">
      <c r="A231" s="34">
        <v>2601</v>
      </c>
      <c r="B231" s="35" t="s">
        <v>706</v>
      </c>
    </row>
    <row r="232" spans="1:2" x14ac:dyDescent="0.35">
      <c r="A232" s="32">
        <v>2603</v>
      </c>
      <c r="B232" s="33" t="s">
        <v>707</v>
      </c>
    </row>
    <row r="233" spans="1:2" x14ac:dyDescent="0.35">
      <c r="A233" s="36">
        <v>2606</v>
      </c>
      <c r="B233" s="37" t="s">
        <v>708</v>
      </c>
    </row>
    <row r="234" spans="1:2" x14ac:dyDescent="0.35">
      <c r="A234" s="32">
        <v>3000</v>
      </c>
      <c r="B234" s="33" t="s">
        <v>709</v>
      </c>
    </row>
    <row r="235" spans="1:2" x14ac:dyDescent="0.35">
      <c r="A235" s="34">
        <v>3001</v>
      </c>
      <c r="B235" s="35" t="s">
        <v>710</v>
      </c>
    </row>
    <row r="236" spans="1:2" x14ac:dyDescent="0.35">
      <c r="A236" s="32">
        <v>3002</v>
      </c>
      <c r="B236" s="33" t="s">
        <v>711</v>
      </c>
    </row>
    <row r="237" spans="1:2" x14ac:dyDescent="0.35">
      <c r="A237" s="34">
        <v>3003</v>
      </c>
      <c r="B237" s="35" t="s">
        <v>712</v>
      </c>
    </row>
    <row r="238" spans="1:2" x14ac:dyDescent="0.35">
      <c r="A238" s="36">
        <v>3004</v>
      </c>
      <c r="B238" s="37" t="s">
        <v>713</v>
      </c>
    </row>
    <row r="239" spans="1:2" x14ac:dyDescent="0.35">
      <c r="A239" s="32">
        <v>3005</v>
      </c>
      <c r="B239" s="33" t="s">
        <v>714</v>
      </c>
    </row>
    <row r="240" spans="1:2" x14ac:dyDescent="0.35">
      <c r="A240" s="32">
        <v>3006</v>
      </c>
      <c r="B240" s="33" t="s">
        <v>715</v>
      </c>
    </row>
    <row r="241" spans="1:2" x14ac:dyDescent="0.35">
      <c r="A241" s="32">
        <v>3007</v>
      </c>
      <c r="B241" s="33" t="s">
        <v>715</v>
      </c>
    </row>
    <row r="242" spans="1:2" x14ac:dyDescent="0.35">
      <c r="A242" s="32">
        <v>3008</v>
      </c>
      <c r="B242" s="33" t="s">
        <v>716</v>
      </c>
    </row>
    <row r="243" spans="1:2" x14ac:dyDescent="0.35">
      <c r="A243" s="32">
        <v>3009</v>
      </c>
      <c r="B243" s="33" t="s">
        <v>716</v>
      </c>
    </row>
    <row r="244" spans="1:2" x14ac:dyDescent="0.35">
      <c r="A244" s="32">
        <v>3100</v>
      </c>
      <c r="B244" s="33" t="s">
        <v>717</v>
      </c>
    </row>
    <row r="245" spans="1:2" x14ac:dyDescent="0.35">
      <c r="A245" s="34">
        <v>3101</v>
      </c>
      <c r="B245" s="35" t="s">
        <v>718</v>
      </c>
    </row>
    <row r="246" spans="1:2" x14ac:dyDescent="0.35">
      <c r="A246" s="32">
        <v>3102</v>
      </c>
      <c r="B246" s="33" t="s">
        <v>719</v>
      </c>
    </row>
    <row r="247" spans="1:2" x14ac:dyDescent="0.35">
      <c r="A247" s="32">
        <v>3103</v>
      </c>
      <c r="B247" s="33" t="s">
        <v>720</v>
      </c>
    </row>
    <row r="248" spans="1:2" x14ac:dyDescent="0.35">
      <c r="A248" s="32">
        <v>3104</v>
      </c>
      <c r="B248" s="33" t="s">
        <v>721</v>
      </c>
    </row>
    <row r="249" spans="1:2" x14ac:dyDescent="0.35">
      <c r="A249" s="32">
        <v>3105</v>
      </c>
      <c r="B249" s="33" t="s">
        <v>722</v>
      </c>
    </row>
    <row r="250" spans="1:2" x14ac:dyDescent="0.35">
      <c r="A250" s="32">
        <v>3106</v>
      </c>
      <c r="B250" s="33" t="s">
        <v>723</v>
      </c>
    </row>
    <row r="251" spans="1:2" x14ac:dyDescent="0.35">
      <c r="A251" s="32">
        <v>3107</v>
      </c>
      <c r="B251" s="33" t="s">
        <v>724</v>
      </c>
    </row>
    <row r="252" spans="1:2" x14ac:dyDescent="0.35">
      <c r="A252" s="32">
        <v>3108</v>
      </c>
      <c r="B252" s="33" t="s">
        <v>725</v>
      </c>
    </row>
    <row r="253" spans="1:2" x14ac:dyDescent="0.35">
      <c r="A253" s="32">
        <v>3109</v>
      </c>
      <c r="B253" s="33" t="s">
        <v>726</v>
      </c>
    </row>
    <row r="254" spans="1:2" x14ac:dyDescent="0.35">
      <c r="A254" s="34">
        <v>3110</v>
      </c>
      <c r="B254" s="35" t="s">
        <v>727</v>
      </c>
    </row>
    <row r="255" spans="1:2" x14ac:dyDescent="0.35">
      <c r="A255" s="32">
        <v>3111</v>
      </c>
      <c r="B255" s="33" t="s">
        <v>728</v>
      </c>
    </row>
    <row r="256" spans="1:2" x14ac:dyDescent="0.35">
      <c r="A256" s="32">
        <v>3112</v>
      </c>
      <c r="B256" s="33" t="s">
        <v>729</v>
      </c>
    </row>
    <row r="257" spans="1:2" x14ac:dyDescent="0.35">
      <c r="A257" s="36">
        <v>3114</v>
      </c>
      <c r="B257" s="37" t="s">
        <v>730</v>
      </c>
    </row>
    <row r="258" spans="1:2" x14ac:dyDescent="0.35">
      <c r="A258" s="32">
        <v>3200</v>
      </c>
      <c r="B258" s="33" t="s">
        <v>731</v>
      </c>
    </row>
    <row r="259" spans="1:2" x14ac:dyDescent="0.35">
      <c r="A259" s="34">
        <v>3201</v>
      </c>
      <c r="B259" s="35" t="s">
        <v>732</v>
      </c>
    </row>
    <row r="260" spans="1:2" x14ac:dyDescent="0.35">
      <c r="A260" s="34">
        <v>3202</v>
      </c>
      <c r="B260" s="35" t="s">
        <v>733</v>
      </c>
    </row>
    <row r="261" spans="1:2" x14ac:dyDescent="0.35">
      <c r="A261" s="34">
        <v>3203</v>
      </c>
      <c r="B261" s="35" t="s">
        <v>734</v>
      </c>
    </row>
    <row r="262" spans="1:2" x14ac:dyDescent="0.35">
      <c r="A262" s="32">
        <v>3204</v>
      </c>
      <c r="B262" s="33" t="s">
        <v>735</v>
      </c>
    </row>
    <row r="263" spans="1:2" x14ac:dyDescent="0.35">
      <c r="A263" s="32">
        <v>3205</v>
      </c>
      <c r="B263" s="33" t="s">
        <v>736</v>
      </c>
    </row>
    <row r="264" spans="1:2" x14ac:dyDescent="0.35">
      <c r="A264" s="34">
        <v>3206</v>
      </c>
      <c r="B264" s="35" t="s">
        <v>737</v>
      </c>
    </row>
    <row r="265" spans="1:2" x14ac:dyDescent="0.35">
      <c r="A265" s="32">
        <v>3207</v>
      </c>
      <c r="B265" s="33" t="s">
        <v>738</v>
      </c>
    </row>
    <row r="266" spans="1:2" x14ac:dyDescent="0.35">
      <c r="A266" s="34">
        <v>3208</v>
      </c>
      <c r="B266" s="35" t="s">
        <v>739</v>
      </c>
    </row>
    <row r="267" spans="1:2" x14ac:dyDescent="0.35">
      <c r="A267" s="32">
        <v>3209</v>
      </c>
      <c r="B267" s="33" t="s">
        <v>740</v>
      </c>
    </row>
    <row r="268" spans="1:2" x14ac:dyDescent="0.35">
      <c r="A268" s="34">
        <v>3210</v>
      </c>
      <c r="B268" s="35" t="s">
        <v>741</v>
      </c>
    </row>
    <row r="269" spans="1:2" x14ac:dyDescent="0.35">
      <c r="A269" s="32">
        <v>3211</v>
      </c>
      <c r="B269" s="33" t="s">
        <v>742</v>
      </c>
    </row>
    <row r="270" spans="1:2" x14ac:dyDescent="0.35">
      <c r="A270" s="32">
        <v>3250</v>
      </c>
      <c r="B270" s="33" t="s">
        <v>743</v>
      </c>
    </row>
    <row r="271" spans="1:2" x14ac:dyDescent="0.35">
      <c r="A271" s="34">
        <v>3251</v>
      </c>
      <c r="B271" s="35" t="s">
        <v>744</v>
      </c>
    </row>
    <row r="272" spans="1:2" x14ac:dyDescent="0.35">
      <c r="A272" s="32">
        <v>3252</v>
      </c>
      <c r="B272" s="33" t="s">
        <v>745</v>
      </c>
    </row>
    <row r="273" spans="1:2" x14ac:dyDescent="0.35">
      <c r="A273" s="34">
        <v>3253</v>
      </c>
      <c r="B273" s="35" t="s">
        <v>746</v>
      </c>
    </row>
    <row r="274" spans="1:2" x14ac:dyDescent="0.35">
      <c r="A274" s="32">
        <v>3254</v>
      </c>
      <c r="B274" s="33" t="s">
        <v>747</v>
      </c>
    </row>
    <row r="275" spans="1:2" x14ac:dyDescent="0.35">
      <c r="A275" s="34">
        <v>3255</v>
      </c>
      <c r="B275" s="35" t="s">
        <v>748</v>
      </c>
    </row>
    <row r="276" spans="1:2" x14ac:dyDescent="0.35">
      <c r="A276" s="34">
        <v>3256</v>
      </c>
      <c r="B276" s="35" t="s">
        <v>749</v>
      </c>
    </row>
    <row r="277" spans="1:2" x14ac:dyDescent="0.35">
      <c r="A277" s="32">
        <v>3257</v>
      </c>
      <c r="B277" s="33" t="s">
        <v>750</v>
      </c>
    </row>
    <row r="278" spans="1:2" x14ac:dyDescent="0.35">
      <c r="A278" s="34">
        <v>3258</v>
      </c>
      <c r="B278" s="35" t="s">
        <v>751</v>
      </c>
    </row>
    <row r="279" spans="1:2" x14ac:dyDescent="0.35">
      <c r="A279" s="32">
        <v>3259</v>
      </c>
      <c r="B279" s="33" t="s">
        <v>752</v>
      </c>
    </row>
    <row r="280" spans="1:2" x14ac:dyDescent="0.35">
      <c r="A280" s="36">
        <v>3261</v>
      </c>
      <c r="B280" s="37" t="s">
        <v>753</v>
      </c>
    </row>
    <row r="281" spans="1:2" x14ac:dyDescent="0.35">
      <c r="A281" s="32">
        <v>3300</v>
      </c>
      <c r="B281" s="33" t="s">
        <v>754</v>
      </c>
    </row>
    <row r="282" spans="1:2" x14ac:dyDescent="0.35">
      <c r="A282" s="34">
        <v>3301</v>
      </c>
      <c r="B282" s="35" t="s">
        <v>755</v>
      </c>
    </row>
    <row r="283" spans="1:2" x14ac:dyDescent="0.35">
      <c r="A283" s="32">
        <v>3302</v>
      </c>
      <c r="B283" s="33" t="s">
        <v>756</v>
      </c>
    </row>
    <row r="284" spans="1:2" x14ac:dyDescent="0.35">
      <c r="A284" s="32">
        <v>3303</v>
      </c>
      <c r="B284" s="33" t="s">
        <v>757</v>
      </c>
    </row>
    <row r="285" spans="1:2" x14ac:dyDescent="0.35">
      <c r="A285" s="32">
        <v>3304</v>
      </c>
      <c r="B285" s="33" t="s">
        <v>758</v>
      </c>
    </row>
    <row r="286" spans="1:2" x14ac:dyDescent="0.35">
      <c r="A286" s="34">
        <v>3307</v>
      </c>
      <c r="B286" s="35" t="s">
        <v>759</v>
      </c>
    </row>
    <row r="287" spans="1:2" x14ac:dyDescent="0.35">
      <c r="A287" s="34">
        <v>3308</v>
      </c>
      <c r="B287" s="35" t="s">
        <v>760</v>
      </c>
    </row>
    <row r="288" spans="1:2" x14ac:dyDescent="0.35">
      <c r="A288" s="32">
        <v>3309</v>
      </c>
      <c r="B288" s="33" t="s">
        <v>761</v>
      </c>
    </row>
    <row r="289" spans="1:2" x14ac:dyDescent="0.35">
      <c r="A289" s="32">
        <v>3310</v>
      </c>
      <c r="B289" s="33" t="s">
        <v>762</v>
      </c>
    </row>
    <row r="290" spans="1:2" x14ac:dyDescent="0.35">
      <c r="A290" s="32">
        <v>3311</v>
      </c>
      <c r="B290" s="33" t="s">
        <v>763</v>
      </c>
    </row>
    <row r="291" spans="1:2" x14ac:dyDescent="0.35">
      <c r="A291" s="32">
        <v>3312</v>
      </c>
      <c r="B291" s="33" t="s">
        <v>764</v>
      </c>
    </row>
    <row r="292" spans="1:2" x14ac:dyDescent="0.35">
      <c r="A292" s="32">
        <v>3313</v>
      </c>
      <c r="B292" s="33" t="s">
        <v>765</v>
      </c>
    </row>
    <row r="293" spans="1:2" x14ac:dyDescent="0.35">
      <c r="A293" s="32">
        <v>3314</v>
      </c>
      <c r="B293" s="33" t="s">
        <v>766</v>
      </c>
    </row>
    <row r="294" spans="1:2" x14ac:dyDescent="0.35">
      <c r="A294" s="32">
        <v>3315</v>
      </c>
      <c r="B294" s="33" t="s">
        <v>767</v>
      </c>
    </row>
    <row r="295" spans="1:2" x14ac:dyDescent="0.35">
      <c r="A295" s="32">
        <v>3316</v>
      </c>
      <c r="B295" s="33" t="s">
        <v>768</v>
      </c>
    </row>
    <row r="296" spans="1:2" x14ac:dyDescent="0.35">
      <c r="A296" s="32">
        <v>3317</v>
      </c>
      <c r="B296" s="33" t="s">
        <v>769</v>
      </c>
    </row>
    <row r="297" spans="1:2" x14ac:dyDescent="0.35">
      <c r="A297" s="34">
        <v>3318</v>
      </c>
      <c r="B297" s="35" t="s">
        <v>770</v>
      </c>
    </row>
    <row r="298" spans="1:2" x14ac:dyDescent="0.35">
      <c r="A298" s="32">
        <v>3319</v>
      </c>
      <c r="B298" s="33" t="s">
        <v>771</v>
      </c>
    </row>
    <row r="299" spans="1:2" x14ac:dyDescent="0.35">
      <c r="A299" s="32">
        <v>3320</v>
      </c>
      <c r="B299" s="33" t="s">
        <v>772</v>
      </c>
    </row>
    <row r="300" spans="1:2" x14ac:dyDescent="0.35">
      <c r="A300" s="34">
        <v>3321</v>
      </c>
      <c r="B300" s="35" t="s">
        <v>773</v>
      </c>
    </row>
    <row r="301" spans="1:2" x14ac:dyDescent="0.35">
      <c r="A301" s="34">
        <v>3322</v>
      </c>
      <c r="B301" s="35" t="s">
        <v>774</v>
      </c>
    </row>
    <row r="302" spans="1:2" x14ac:dyDescent="0.35">
      <c r="A302" s="32">
        <v>3323</v>
      </c>
      <c r="B302" s="33" t="s">
        <v>775</v>
      </c>
    </row>
    <row r="303" spans="1:2" x14ac:dyDescent="0.35">
      <c r="A303" s="32">
        <v>3324</v>
      </c>
      <c r="B303" s="33" t="s">
        <v>776</v>
      </c>
    </row>
    <row r="304" spans="1:2" x14ac:dyDescent="0.35">
      <c r="A304" s="36">
        <v>3325</v>
      </c>
      <c r="B304" s="37" t="s">
        <v>777</v>
      </c>
    </row>
    <row r="305" spans="1:2" x14ac:dyDescent="0.35">
      <c r="A305" s="36">
        <v>3326</v>
      </c>
      <c r="B305" s="37" t="s">
        <v>778</v>
      </c>
    </row>
    <row r="306" spans="1:2" x14ac:dyDescent="0.35">
      <c r="A306" s="36">
        <v>3327</v>
      </c>
      <c r="B306" s="37" t="s">
        <v>779</v>
      </c>
    </row>
    <row r="307" spans="1:2" x14ac:dyDescent="0.35">
      <c r="A307" s="36">
        <v>3328</v>
      </c>
      <c r="B307" s="37" t="s">
        <v>780</v>
      </c>
    </row>
    <row r="308" spans="1:2" x14ac:dyDescent="0.35">
      <c r="A308" s="32">
        <v>3400</v>
      </c>
      <c r="B308" s="33" t="s">
        <v>781</v>
      </c>
    </row>
    <row r="309" spans="1:2" x14ac:dyDescent="0.35">
      <c r="A309" s="32">
        <v>3401</v>
      </c>
      <c r="B309" s="33" t="s">
        <v>782</v>
      </c>
    </row>
    <row r="310" spans="1:2" x14ac:dyDescent="0.35">
      <c r="A310" s="32">
        <v>3402</v>
      </c>
      <c r="B310" s="33" t="s">
        <v>783</v>
      </c>
    </row>
    <row r="311" spans="1:2" x14ac:dyDescent="0.35">
      <c r="A311" s="32">
        <v>3403</v>
      </c>
      <c r="B311" s="33" t="s">
        <v>784</v>
      </c>
    </row>
    <row r="312" spans="1:2" x14ac:dyDescent="0.35">
      <c r="A312" s="32">
        <v>3404</v>
      </c>
      <c r="B312" s="33" t="s">
        <v>785</v>
      </c>
    </row>
    <row r="313" spans="1:2" x14ac:dyDescent="0.35">
      <c r="A313" s="32">
        <v>3405</v>
      </c>
      <c r="B313" s="33" t="s">
        <v>786</v>
      </c>
    </row>
    <row r="314" spans="1:2" x14ac:dyDescent="0.35">
      <c r="A314" s="32">
        <v>3406</v>
      </c>
      <c r="B314" s="33" t="s">
        <v>787</v>
      </c>
    </row>
    <row r="315" spans="1:2" x14ac:dyDescent="0.35">
      <c r="A315" s="32">
        <v>3407</v>
      </c>
      <c r="B315" s="33" t="s">
        <v>788</v>
      </c>
    </row>
    <row r="316" spans="1:2" x14ac:dyDescent="0.35">
      <c r="A316" s="32">
        <v>3408</v>
      </c>
      <c r="B316" s="33" t="s">
        <v>789</v>
      </c>
    </row>
    <row r="317" spans="1:2" x14ac:dyDescent="0.35">
      <c r="A317" s="32">
        <v>3411</v>
      </c>
      <c r="B317" s="33" t="s">
        <v>790</v>
      </c>
    </row>
    <row r="318" spans="1:2" x14ac:dyDescent="0.35">
      <c r="A318" s="32">
        <v>3412</v>
      </c>
      <c r="B318" s="33" t="s">
        <v>791</v>
      </c>
    </row>
    <row r="319" spans="1:2" x14ac:dyDescent="0.35">
      <c r="A319" s="32">
        <v>3413</v>
      </c>
      <c r="B319" s="33" t="s">
        <v>792</v>
      </c>
    </row>
    <row r="320" spans="1:2" x14ac:dyDescent="0.35">
      <c r="A320" s="32">
        <v>3414</v>
      </c>
      <c r="B320" s="33" t="s">
        <v>793</v>
      </c>
    </row>
    <row r="321" spans="1:2" x14ac:dyDescent="0.35">
      <c r="A321" s="32">
        <v>3415</v>
      </c>
      <c r="B321" s="33" t="s">
        <v>794</v>
      </c>
    </row>
    <row r="322" spans="1:2" x14ac:dyDescent="0.35">
      <c r="A322" s="32">
        <v>3416</v>
      </c>
      <c r="B322" s="33" t="s">
        <v>795</v>
      </c>
    </row>
    <row r="323" spans="1:2" x14ac:dyDescent="0.35">
      <c r="A323" s="36">
        <v>3418</v>
      </c>
      <c r="B323" s="37" t="s">
        <v>796</v>
      </c>
    </row>
    <row r="324" spans="1:2" x14ac:dyDescent="0.35">
      <c r="A324" s="36">
        <v>3419</v>
      </c>
      <c r="B324" s="37" t="s">
        <v>796</v>
      </c>
    </row>
    <row r="325" spans="1:2" x14ac:dyDescent="0.35">
      <c r="A325" s="32">
        <v>3500</v>
      </c>
      <c r="B325" s="33" t="s">
        <v>797</v>
      </c>
    </row>
    <row r="326" spans="1:2" x14ac:dyDescent="0.35">
      <c r="A326" s="32">
        <v>3501</v>
      </c>
      <c r="B326" s="33" t="s">
        <v>798</v>
      </c>
    </row>
    <row r="327" spans="1:2" x14ac:dyDescent="0.35">
      <c r="A327" s="34">
        <v>3502</v>
      </c>
      <c r="B327" s="35" t="s">
        <v>799</v>
      </c>
    </row>
    <row r="328" spans="1:2" x14ac:dyDescent="0.35">
      <c r="A328" s="32">
        <v>3503</v>
      </c>
      <c r="B328" s="33" t="s">
        <v>800</v>
      </c>
    </row>
    <row r="329" spans="1:2" x14ac:dyDescent="0.35">
      <c r="A329" s="32">
        <v>3504</v>
      </c>
      <c r="B329" s="33" t="s">
        <v>801</v>
      </c>
    </row>
    <row r="330" spans="1:2" x14ac:dyDescent="0.35">
      <c r="A330" s="32">
        <v>3505</v>
      </c>
      <c r="B330" s="33" t="s">
        <v>802</v>
      </c>
    </row>
    <row r="331" spans="1:2" x14ac:dyDescent="0.35">
      <c r="A331" s="34">
        <v>3506</v>
      </c>
      <c r="B331" s="35" t="s">
        <v>803</v>
      </c>
    </row>
    <row r="332" spans="1:2" x14ac:dyDescent="0.35">
      <c r="A332" s="32">
        <v>3507</v>
      </c>
      <c r="B332" s="33" t="s">
        <v>804</v>
      </c>
    </row>
    <row r="333" spans="1:2" x14ac:dyDescent="0.35">
      <c r="A333" s="34">
        <v>3508</v>
      </c>
      <c r="B333" s="35" t="s">
        <v>805</v>
      </c>
    </row>
    <row r="334" spans="1:2" x14ac:dyDescent="0.35">
      <c r="A334" s="32">
        <v>3509</v>
      </c>
      <c r="B334" s="33" t="s">
        <v>806</v>
      </c>
    </row>
    <row r="335" spans="1:2" x14ac:dyDescent="0.35">
      <c r="A335" s="32">
        <v>3510</v>
      </c>
      <c r="B335" s="33" t="s">
        <v>807</v>
      </c>
    </row>
    <row r="336" spans="1:2" x14ac:dyDescent="0.35">
      <c r="A336" s="36">
        <v>3512</v>
      </c>
      <c r="B336" s="37" t="s">
        <v>808</v>
      </c>
    </row>
    <row r="337" spans="1:2" x14ac:dyDescent="0.35">
      <c r="A337" s="36">
        <v>3513</v>
      </c>
      <c r="B337" s="37" t="s">
        <v>809</v>
      </c>
    </row>
    <row r="338" spans="1:2" x14ac:dyDescent="0.35">
      <c r="A338" s="32">
        <v>4000</v>
      </c>
      <c r="B338" s="33" t="s">
        <v>810</v>
      </c>
    </row>
    <row r="339" spans="1:2" x14ac:dyDescent="0.35">
      <c r="A339" s="34">
        <v>4001</v>
      </c>
      <c r="B339" s="35" t="s">
        <v>811</v>
      </c>
    </row>
    <row r="340" spans="1:2" x14ac:dyDescent="0.35">
      <c r="A340" s="34">
        <v>4002</v>
      </c>
      <c r="B340" s="35" t="s">
        <v>812</v>
      </c>
    </row>
    <row r="341" spans="1:2" x14ac:dyDescent="0.35">
      <c r="A341" s="34">
        <v>4003</v>
      </c>
      <c r="B341" s="35" t="s">
        <v>813</v>
      </c>
    </row>
    <row r="342" spans="1:2" x14ac:dyDescent="0.35">
      <c r="A342" s="32">
        <v>4004</v>
      </c>
      <c r="B342" s="33" t="s">
        <v>814</v>
      </c>
    </row>
    <row r="343" spans="1:2" x14ac:dyDescent="0.35">
      <c r="A343" s="34">
        <v>4005</v>
      </c>
      <c r="B343" s="35" t="s">
        <v>815</v>
      </c>
    </row>
    <row r="344" spans="1:2" x14ac:dyDescent="0.35">
      <c r="A344" s="32">
        <v>4006</v>
      </c>
      <c r="B344" s="33" t="s">
        <v>816</v>
      </c>
    </row>
    <row r="345" spans="1:2" x14ac:dyDescent="0.35">
      <c r="A345" s="32">
        <v>4007</v>
      </c>
      <c r="B345" s="33" t="s">
        <v>817</v>
      </c>
    </row>
    <row r="346" spans="1:2" x14ac:dyDescent="0.35">
      <c r="A346" s="34">
        <v>4008</v>
      </c>
      <c r="B346" s="35" t="s">
        <v>818</v>
      </c>
    </row>
    <row r="347" spans="1:2" x14ac:dyDescent="0.35">
      <c r="A347" s="32">
        <v>4009</v>
      </c>
      <c r="B347" s="33" t="s">
        <v>819</v>
      </c>
    </row>
    <row r="348" spans="1:2" x14ac:dyDescent="0.35">
      <c r="A348" s="32">
        <v>4010</v>
      </c>
      <c r="B348" s="33" t="s">
        <v>820</v>
      </c>
    </row>
    <row r="349" spans="1:2" x14ac:dyDescent="0.35">
      <c r="A349" s="34">
        <v>4011</v>
      </c>
      <c r="B349" s="35" t="s">
        <v>821</v>
      </c>
    </row>
    <row r="350" spans="1:2" x14ac:dyDescent="0.35">
      <c r="A350" s="32">
        <v>4012</v>
      </c>
      <c r="B350" s="33" t="s">
        <v>822</v>
      </c>
    </row>
    <row r="351" spans="1:2" x14ac:dyDescent="0.35">
      <c r="A351" s="34">
        <v>4013</v>
      </c>
      <c r="B351" s="35" t="s">
        <v>823</v>
      </c>
    </row>
    <row r="352" spans="1:2" x14ac:dyDescent="0.35">
      <c r="A352" s="32">
        <v>4014</v>
      </c>
      <c r="B352" s="33" t="s">
        <v>824</v>
      </c>
    </row>
    <row r="353" spans="1:2" x14ac:dyDescent="0.35">
      <c r="A353" s="34">
        <v>4015</v>
      </c>
      <c r="B353" s="35" t="s">
        <v>825</v>
      </c>
    </row>
    <row r="354" spans="1:2" x14ac:dyDescent="0.35">
      <c r="A354" s="34">
        <v>4016</v>
      </c>
      <c r="B354" s="35" t="s">
        <v>826</v>
      </c>
    </row>
    <row r="355" spans="1:2" x14ac:dyDescent="0.35">
      <c r="A355" s="32">
        <v>4017</v>
      </c>
      <c r="B355" s="33" t="s">
        <v>827</v>
      </c>
    </row>
    <row r="356" spans="1:2" x14ac:dyDescent="0.35">
      <c r="A356" s="36">
        <v>4018</v>
      </c>
      <c r="B356" s="37" t="s">
        <v>828</v>
      </c>
    </row>
    <row r="357" spans="1:2" x14ac:dyDescent="0.35">
      <c r="A357" s="36">
        <v>4019</v>
      </c>
      <c r="B357" s="37" t="s">
        <v>829</v>
      </c>
    </row>
    <row r="358" spans="1:2" x14ac:dyDescent="0.35">
      <c r="A358" s="36">
        <v>4020</v>
      </c>
      <c r="B358" s="37" t="s">
        <v>830</v>
      </c>
    </row>
    <row r="359" spans="1:2" x14ac:dyDescent="0.35">
      <c r="A359" s="36">
        <v>4023</v>
      </c>
      <c r="B359" s="37" t="s">
        <v>831</v>
      </c>
    </row>
    <row r="360" spans="1:2" x14ac:dyDescent="0.35">
      <c r="A360" s="36">
        <v>4024</v>
      </c>
      <c r="B360" s="37" t="s">
        <v>832</v>
      </c>
    </row>
    <row r="361" spans="1:2" x14ac:dyDescent="0.35">
      <c r="A361" s="36">
        <v>4025</v>
      </c>
      <c r="B361" s="37" t="s">
        <v>833</v>
      </c>
    </row>
    <row r="362" spans="1:2" x14ac:dyDescent="0.35">
      <c r="A362" s="36">
        <v>4026</v>
      </c>
      <c r="B362" s="37" t="s">
        <v>834</v>
      </c>
    </row>
    <row r="363" spans="1:2" x14ac:dyDescent="0.35">
      <c r="A363" s="36">
        <v>4027</v>
      </c>
      <c r="B363" s="37" t="s">
        <v>835</v>
      </c>
    </row>
    <row r="364" spans="1:2" x14ac:dyDescent="0.35">
      <c r="A364" s="32">
        <v>4100</v>
      </c>
      <c r="B364" s="33" t="s">
        <v>836</v>
      </c>
    </row>
    <row r="365" spans="1:2" x14ac:dyDescent="0.35">
      <c r="A365" s="32">
        <v>4101</v>
      </c>
      <c r="B365" s="33" t="s">
        <v>837</v>
      </c>
    </row>
    <row r="366" spans="1:2" x14ac:dyDescent="0.35">
      <c r="A366" s="32">
        <v>4102</v>
      </c>
      <c r="B366" s="33" t="s">
        <v>838</v>
      </c>
    </row>
    <row r="367" spans="1:2" x14ac:dyDescent="0.35">
      <c r="A367" s="34">
        <v>4103</v>
      </c>
      <c r="B367" s="35" t="s">
        <v>839</v>
      </c>
    </row>
    <row r="368" spans="1:2" x14ac:dyDescent="0.35">
      <c r="A368" s="34">
        <v>4104</v>
      </c>
      <c r="B368" s="35" t="s">
        <v>840</v>
      </c>
    </row>
    <row r="369" spans="1:2" x14ac:dyDescent="0.35">
      <c r="A369" s="32">
        <v>4105</v>
      </c>
      <c r="B369" s="33" t="s">
        <v>841</v>
      </c>
    </row>
    <row r="370" spans="1:2" x14ac:dyDescent="0.35">
      <c r="A370" s="34">
        <v>4106</v>
      </c>
      <c r="B370" s="35" t="s">
        <v>842</v>
      </c>
    </row>
    <row r="371" spans="1:2" x14ac:dyDescent="0.35">
      <c r="A371" s="34">
        <v>4107</v>
      </c>
      <c r="B371" s="35" t="s">
        <v>843</v>
      </c>
    </row>
    <row r="372" spans="1:2" x14ac:dyDescent="0.35">
      <c r="A372" s="32">
        <v>4108</v>
      </c>
      <c r="B372" s="33" t="s">
        <v>844</v>
      </c>
    </row>
    <row r="373" spans="1:2" x14ac:dyDescent="0.35">
      <c r="A373" s="32">
        <v>4200</v>
      </c>
      <c r="B373" s="33" t="s">
        <v>845</v>
      </c>
    </row>
    <row r="374" spans="1:2" x14ac:dyDescent="0.35">
      <c r="A374" s="34">
        <v>4201</v>
      </c>
      <c r="B374" s="35" t="s">
        <v>846</v>
      </c>
    </row>
    <row r="375" spans="1:2" x14ac:dyDescent="0.35">
      <c r="A375" s="32">
        <v>4202</v>
      </c>
      <c r="B375" s="33" t="s">
        <v>847</v>
      </c>
    </row>
    <row r="376" spans="1:2" x14ac:dyDescent="0.35">
      <c r="A376" s="34">
        <v>4203</v>
      </c>
      <c r="B376" s="35" t="s">
        <v>848</v>
      </c>
    </row>
    <row r="377" spans="1:2" x14ac:dyDescent="0.35">
      <c r="A377" s="34">
        <v>4204</v>
      </c>
      <c r="B377" s="35" t="s">
        <v>849</v>
      </c>
    </row>
    <row r="378" spans="1:2" x14ac:dyDescent="0.35">
      <c r="A378" s="34">
        <v>4205</v>
      </c>
      <c r="B378" s="35" t="s">
        <v>850</v>
      </c>
    </row>
    <row r="379" spans="1:2" x14ac:dyDescent="0.35">
      <c r="A379" s="34">
        <v>4206</v>
      </c>
      <c r="B379" s="35" t="s">
        <v>851</v>
      </c>
    </row>
    <row r="380" spans="1:2" x14ac:dyDescent="0.35">
      <c r="A380" s="32">
        <v>4207</v>
      </c>
      <c r="B380" s="33" t="s">
        <v>852</v>
      </c>
    </row>
    <row r="381" spans="1:2" x14ac:dyDescent="0.35">
      <c r="A381" s="34">
        <v>4208</v>
      </c>
      <c r="B381" s="35" t="s">
        <v>853</v>
      </c>
    </row>
    <row r="382" spans="1:2" x14ac:dyDescent="0.35">
      <c r="A382" s="32">
        <v>4209</v>
      </c>
      <c r="B382" s="33" t="s">
        <v>854</v>
      </c>
    </row>
    <row r="383" spans="1:2" x14ac:dyDescent="0.35">
      <c r="A383" s="32">
        <v>4210</v>
      </c>
      <c r="B383" s="33" t="s">
        <v>855</v>
      </c>
    </row>
    <row r="384" spans="1:2" x14ac:dyDescent="0.35">
      <c r="A384" s="32">
        <v>4211</v>
      </c>
      <c r="B384" s="33" t="s">
        <v>856</v>
      </c>
    </row>
    <row r="385" spans="1:2" x14ac:dyDescent="0.35">
      <c r="A385" s="32">
        <v>4212</v>
      </c>
      <c r="B385" s="33" t="s">
        <v>857</v>
      </c>
    </row>
    <row r="386" spans="1:2" x14ac:dyDescent="0.35">
      <c r="A386" s="34">
        <v>4213</v>
      </c>
      <c r="B386" s="35" t="s">
        <v>858</v>
      </c>
    </row>
    <row r="387" spans="1:2" x14ac:dyDescent="0.35">
      <c r="A387" s="36">
        <v>4214</v>
      </c>
      <c r="B387" s="37" t="s">
        <v>859</v>
      </c>
    </row>
    <row r="388" spans="1:2" x14ac:dyDescent="0.35">
      <c r="A388" s="36">
        <v>4215</v>
      </c>
      <c r="B388" s="37" t="s">
        <v>860</v>
      </c>
    </row>
    <row r="389" spans="1:2" x14ac:dyDescent="0.35">
      <c r="A389" s="32">
        <v>4300</v>
      </c>
      <c r="B389" s="33" t="s">
        <v>861</v>
      </c>
    </row>
    <row r="390" spans="1:2" x14ac:dyDescent="0.35">
      <c r="A390" s="34">
        <v>4301</v>
      </c>
      <c r="B390" s="35" t="s">
        <v>862</v>
      </c>
    </row>
    <row r="391" spans="1:2" x14ac:dyDescent="0.35">
      <c r="A391" s="32">
        <v>4302</v>
      </c>
      <c r="B391" s="33" t="s">
        <v>863</v>
      </c>
    </row>
    <row r="392" spans="1:2" x14ac:dyDescent="0.35">
      <c r="A392" s="34">
        <v>4303</v>
      </c>
      <c r="B392" s="35" t="s">
        <v>864</v>
      </c>
    </row>
    <row r="393" spans="1:2" x14ac:dyDescent="0.35">
      <c r="A393" s="32">
        <v>4304</v>
      </c>
      <c r="B393" s="33" t="s">
        <v>865</v>
      </c>
    </row>
    <row r="394" spans="1:2" x14ac:dyDescent="0.35">
      <c r="A394" s="32">
        <v>4305</v>
      </c>
      <c r="B394" s="33" t="s">
        <v>866</v>
      </c>
    </row>
    <row r="395" spans="1:2" x14ac:dyDescent="0.35">
      <c r="A395" s="32">
        <v>4306</v>
      </c>
      <c r="B395" s="33" t="s">
        <v>867</v>
      </c>
    </row>
    <row r="396" spans="1:2" x14ac:dyDescent="0.35">
      <c r="A396" s="32">
        <v>4307</v>
      </c>
      <c r="B396" s="33" t="s">
        <v>868</v>
      </c>
    </row>
    <row r="397" spans="1:2" x14ac:dyDescent="0.35">
      <c r="A397" s="32">
        <v>4308</v>
      </c>
      <c r="B397" s="33" t="s">
        <v>869</v>
      </c>
    </row>
    <row r="398" spans="1:2" x14ac:dyDescent="0.35">
      <c r="A398" s="32">
        <v>4309</v>
      </c>
      <c r="B398" s="33" t="s">
        <v>870</v>
      </c>
    </row>
    <row r="399" spans="1:2" x14ac:dyDescent="0.35">
      <c r="A399" s="34">
        <v>4310</v>
      </c>
      <c r="B399" s="35" t="s">
        <v>871</v>
      </c>
    </row>
    <row r="400" spans="1:2" x14ac:dyDescent="0.35">
      <c r="A400" s="32">
        <v>4311</v>
      </c>
      <c r="B400" s="33" t="s">
        <v>872</v>
      </c>
    </row>
    <row r="401" spans="1:2" x14ac:dyDescent="0.35">
      <c r="A401" s="34">
        <v>4312</v>
      </c>
      <c r="B401" s="35" t="s">
        <v>873</v>
      </c>
    </row>
    <row r="402" spans="1:2" x14ac:dyDescent="0.35">
      <c r="A402" s="36">
        <v>4313</v>
      </c>
      <c r="B402" s="37" t="s">
        <v>874</v>
      </c>
    </row>
    <row r="403" spans="1:2" x14ac:dyDescent="0.35">
      <c r="A403" s="36">
        <v>4315</v>
      </c>
      <c r="B403" s="37" t="s">
        <v>875</v>
      </c>
    </row>
    <row r="404" spans="1:2" x14ac:dyDescent="0.35">
      <c r="A404" s="36">
        <v>4316</v>
      </c>
      <c r="B404" s="37" t="s">
        <v>862</v>
      </c>
    </row>
    <row r="405" spans="1:2" x14ac:dyDescent="0.35">
      <c r="A405" s="32">
        <v>4400</v>
      </c>
      <c r="B405" s="33" t="s">
        <v>876</v>
      </c>
    </row>
    <row r="406" spans="1:2" x14ac:dyDescent="0.35">
      <c r="A406" s="34">
        <v>4401</v>
      </c>
      <c r="B406" s="35" t="s">
        <v>877</v>
      </c>
    </row>
    <row r="407" spans="1:2" x14ac:dyDescent="0.35">
      <c r="A407" s="34">
        <v>4402</v>
      </c>
      <c r="B407" s="35" t="s">
        <v>878</v>
      </c>
    </row>
    <row r="408" spans="1:2" x14ac:dyDescent="0.35">
      <c r="A408" s="34">
        <v>4403</v>
      </c>
      <c r="B408" s="35" t="s">
        <v>879</v>
      </c>
    </row>
    <row r="409" spans="1:2" x14ac:dyDescent="0.35">
      <c r="A409" s="32">
        <v>4404</v>
      </c>
      <c r="B409" s="33" t="s">
        <v>880</v>
      </c>
    </row>
    <row r="410" spans="1:2" x14ac:dyDescent="0.35">
      <c r="A410" s="34">
        <v>4405</v>
      </c>
      <c r="B410" s="35" t="s">
        <v>881</v>
      </c>
    </row>
    <row r="411" spans="1:2" x14ac:dyDescent="0.35">
      <c r="A411" s="34">
        <v>4406</v>
      </c>
      <c r="B411" s="35" t="s">
        <v>882</v>
      </c>
    </row>
    <row r="412" spans="1:2" x14ac:dyDescent="0.35">
      <c r="A412" s="34">
        <v>4407</v>
      </c>
      <c r="B412" s="35" t="s">
        <v>883</v>
      </c>
    </row>
    <row r="413" spans="1:2" x14ac:dyDescent="0.35">
      <c r="A413" s="32">
        <v>4408</v>
      </c>
      <c r="B413" s="33" t="s">
        <v>884</v>
      </c>
    </row>
    <row r="414" spans="1:2" x14ac:dyDescent="0.35">
      <c r="A414" s="32">
        <v>4409</v>
      </c>
      <c r="B414" s="33" t="s">
        <v>884</v>
      </c>
    </row>
    <row r="415" spans="1:2" x14ac:dyDescent="0.35">
      <c r="A415" s="32">
        <v>4410</v>
      </c>
      <c r="B415" s="33" t="s">
        <v>885</v>
      </c>
    </row>
    <row r="416" spans="1:2" x14ac:dyDescent="0.35">
      <c r="A416" s="32">
        <v>4411</v>
      </c>
      <c r="B416" s="33" t="s">
        <v>885</v>
      </c>
    </row>
    <row r="417" spans="1:2" x14ac:dyDescent="0.35">
      <c r="A417" s="36">
        <v>4413</v>
      </c>
      <c r="B417" s="37" t="s">
        <v>886</v>
      </c>
    </row>
    <row r="418" spans="1:2" x14ac:dyDescent="0.35">
      <c r="A418" s="38">
        <v>4414</v>
      </c>
      <c r="B418" s="39" t="s">
        <v>886</v>
      </c>
    </row>
    <row r="419" spans="1:2" x14ac:dyDescent="0.35">
      <c r="A419" s="36">
        <v>4415</v>
      </c>
      <c r="B419" s="37" t="s">
        <v>887</v>
      </c>
    </row>
    <row r="420" spans="1:2" x14ac:dyDescent="0.35">
      <c r="A420" s="6">
        <v>4501</v>
      </c>
      <c r="B420" s="2" t="s">
        <v>888</v>
      </c>
    </row>
    <row r="421" spans="1:2" x14ac:dyDescent="0.35">
      <c r="A421" s="6">
        <v>4502</v>
      </c>
      <c r="B421" s="2" t="s">
        <v>889</v>
      </c>
    </row>
    <row r="422" spans="1:2" x14ac:dyDescent="0.35">
      <c r="A422" s="6">
        <v>5001</v>
      </c>
      <c r="B422" s="2" t="s">
        <v>890</v>
      </c>
    </row>
    <row r="423" spans="1:2" x14ac:dyDescent="0.35">
      <c r="A423" s="6">
        <v>5002</v>
      </c>
      <c r="B423" s="2" t="s">
        <v>891</v>
      </c>
    </row>
  </sheetData>
  <pageMargins left="0.7" right="0.7" top="0.75" bottom="0.75" header="0.3" footer="0.3"/>
  <pageSetup paperSize="9" scale="75" orientation="portrait" r:id="rId1"/>
  <rowBreaks count="1" manualBreakCount="1">
    <brk id="32" min="2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57"/>
  <sheetViews>
    <sheetView workbookViewId="0">
      <selection activeCell="D1" sqref="D1:D1048576"/>
    </sheetView>
  </sheetViews>
  <sheetFormatPr baseColWidth="10" defaultRowHeight="14.5" x14ac:dyDescent="0.35"/>
  <cols>
    <col min="1" max="1" width="11.453125" style="4"/>
    <col min="2" max="2" width="34.1796875" customWidth="1"/>
  </cols>
  <sheetData>
    <row r="1" spans="1:2" x14ac:dyDescent="0.35">
      <c r="A1" s="27" t="s">
        <v>27</v>
      </c>
      <c r="B1" s="27" t="s">
        <v>28</v>
      </c>
    </row>
    <row r="2" spans="1:2" x14ac:dyDescent="0.35">
      <c r="A2" s="29" t="s">
        <v>31</v>
      </c>
      <c r="B2" s="40" t="s">
        <v>30</v>
      </c>
    </row>
    <row r="3" spans="1:2" x14ac:dyDescent="0.35">
      <c r="A3" s="29" t="s">
        <v>32</v>
      </c>
      <c r="B3" s="40" t="s">
        <v>33</v>
      </c>
    </row>
    <row r="4" spans="1:2" x14ac:dyDescent="0.35">
      <c r="A4" s="29" t="s">
        <v>34</v>
      </c>
      <c r="B4" s="40" t="s">
        <v>35</v>
      </c>
    </row>
    <row r="5" spans="1:2" x14ac:dyDescent="0.35">
      <c r="A5" s="29" t="s">
        <v>36</v>
      </c>
      <c r="B5" s="40" t="s">
        <v>37</v>
      </c>
    </row>
    <row r="6" spans="1:2" x14ac:dyDescent="0.35">
      <c r="A6" s="29" t="s">
        <v>38</v>
      </c>
      <c r="B6" s="40" t="s">
        <v>39</v>
      </c>
    </row>
    <row r="7" spans="1:2" x14ac:dyDescent="0.35">
      <c r="A7" s="29" t="s">
        <v>40</v>
      </c>
      <c r="B7" s="40" t="s">
        <v>41</v>
      </c>
    </row>
    <row r="8" spans="1:2" x14ac:dyDescent="0.35">
      <c r="A8" s="29" t="s">
        <v>42</v>
      </c>
      <c r="B8" s="40" t="s">
        <v>43</v>
      </c>
    </row>
    <row r="9" spans="1:2" x14ac:dyDescent="0.35">
      <c r="A9" s="29" t="s">
        <v>44</v>
      </c>
      <c r="B9" s="40" t="s">
        <v>45</v>
      </c>
    </row>
    <row r="10" spans="1:2" x14ac:dyDescent="0.35">
      <c r="A10" s="29" t="s">
        <v>46</v>
      </c>
      <c r="B10" s="40" t="s">
        <v>47</v>
      </c>
    </row>
    <row r="11" spans="1:2" x14ac:dyDescent="0.35">
      <c r="A11" s="29" t="s">
        <v>48</v>
      </c>
      <c r="B11" s="40" t="s">
        <v>49</v>
      </c>
    </row>
    <row r="12" spans="1:2" x14ac:dyDescent="0.35">
      <c r="A12" s="29" t="s">
        <v>50</v>
      </c>
      <c r="B12" s="40" t="s">
        <v>51</v>
      </c>
    </row>
    <row r="13" spans="1:2" x14ac:dyDescent="0.35">
      <c r="A13" s="29" t="s">
        <v>52</v>
      </c>
      <c r="B13" s="40" t="s">
        <v>53</v>
      </c>
    </row>
    <row r="14" spans="1:2" x14ac:dyDescent="0.35">
      <c r="A14" s="29" t="s">
        <v>54</v>
      </c>
      <c r="B14" s="40" t="s">
        <v>53</v>
      </c>
    </row>
    <row r="15" spans="1:2" x14ac:dyDescent="0.35">
      <c r="A15" s="29" t="s">
        <v>55</v>
      </c>
      <c r="B15" s="40" t="s">
        <v>53</v>
      </c>
    </row>
    <row r="16" spans="1:2" x14ac:dyDescent="0.35">
      <c r="A16" s="29" t="s">
        <v>56</v>
      </c>
      <c r="B16" s="40" t="s">
        <v>53</v>
      </c>
    </row>
    <row r="17" spans="1:2" x14ac:dyDescent="0.35">
      <c r="A17" s="29" t="s">
        <v>57</v>
      </c>
      <c r="B17" s="40" t="s">
        <v>53</v>
      </c>
    </row>
    <row r="18" spans="1:2" x14ac:dyDescent="0.35">
      <c r="A18" s="29" t="s">
        <v>58</v>
      </c>
      <c r="B18" s="40" t="s">
        <v>53</v>
      </c>
    </row>
    <row r="19" spans="1:2" x14ac:dyDescent="0.35">
      <c r="A19" s="29" t="s">
        <v>59</v>
      </c>
      <c r="B19" s="40" t="s">
        <v>53</v>
      </c>
    </row>
    <row r="20" spans="1:2" x14ac:dyDescent="0.35">
      <c r="A20" s="29" t="s">
        <v>60</v>
      </c>
      <c r="B20" s="40" t="s">
        <v>61</v>
      </c>
    </row>
    <row r="21" spans="1:2" x14ac:dyDescent="0.35">
      <c r="A21" s="29" t="s">
        <v>62</v>
      </c>
      <c r="B21" s="40" t="s">
        <v>63</v>
      </c>
    </row>
    <row r="22" spans="1:2" x14ac:dyDescent="0.35">
      <c r="A22" s="29" t="s">
        <v>64</v>
      </c>
      <c r="B22" s="40" t="s">
        <v>65</v>
      </c>
    </row>
    <row r="23" spans="1:2" x14ac:dyDescent="0.35">
      <c r="A23" s="29" t="s">
        <v>66</v>
      </c>
      <c r="B23" s="40" t="s">
        <v>67</v>
      </c>
    </row>
    <row r="24" spans="1:2" x14ac:dyDescent="0.35">
      <c r="A24" s="29" t="s">
        <v>68</v>
      </c>
      <c r="B24" s="40" t="s">
        <v>69</v>
      </c>
    </row>
    <row r="25" spans="1:2" x14ac:dyDescent="0.35">
      <c r="A25" s="29" t="s">
        <v>70</v>
      </c>
      <c r="B25" s="40" t="s">
        <v>71</v>
      </c>
    </row>
    <row r="26" spans="1:2" x14ac:dyDescent="0.35">
      <c r="A26" s="29" t="s">
        <v>72</v>
      </c>
      <c r="B26" s="40" t="s">
        <v>73</v>
      </c>
    </row>
    <row r="27" spans="1:2" x14ac:dyDescent="0.35">
      <c r="A27" s="29" t="s">
        <v>74</v>
      </c>
      <c r="B27" s="40" t="s">
        <v>75</v>
      </c>
    </row>
    <row r="28" spans="1:2" x14ac:dyDescent="0.35">
      <c r="A28" s="29" t="s">
        <v>76</v>
      </c>
      <c r="B28" s="40" t="s">
        <v>53</v>
      </c>
    </row>
    <row r="29" spans="1:2" x14ac:dyDescent="0.35">
      <c r="A29" s="29" t="s">
        <v>77</v>
      </c>
      <c r="B29" s="40" t="s">
        <v>78</v>
      </c>
    </row>
    <row r="30" spans="1:2" x14ac:dyDescent="0.35">
      <c r="A30" s="29" t="s">
        <v>79</v>
      </c>
      <c r="B30" s="40" t="s">
        <v>53</v>
      </c>
    </row>
    <row r="31" spans="1:2" x14ac:dyDescent="0.35">
      <c r="A31" s="29" t="s">
        <v>80</v>
      </c>
      <c r="B31" s="40" t="s">
        <v>81</v>
      </c>
    </row>
    <row r="32" spans="1:2" x14ac:dyDescent="0.35">
      <c r="A32" s="29" t="s">
        <v>82</v>
      </c>
      <c r="B32" s="40" t="s">
        <v>83</v>
      </c>
    </row>
    <row r="33" spans="1:2" x14ac:dyDescent="0.35">
      <c r="A33" s="29" t="s">
        <v>84</v>
      </c>
      <c r="B33" s="40" t="s">
        <v>85</v>
      </c>
    </row>
    <row r="34" spans="1:2" x14ac:dyDescent="0.35">
      <c r="A34" s="29" t="s">
        <v>86</v>
      </c>
      <c r="B34" s="40" t="s">
        <v>87</v>
      </c>
    </row>
    <row r="35" spans="1:2" x14ac:dyDescent="0.35">
      <c r="A35" s="29" t="s">
        <v>88</v>
      </c>
      <c r="B35" s="40" t="s">
        <v>89</v>
      </c>
    </row>
    <row r="36" spans="1:2" x14ac:dyDescent="0.35">
      <c r="A36" s="29" t="s">
        <v>90</v>
      </c>
      <c r="B36" s="40" t="s">
        <v>91</v>
      </c>
    </row>
    <row r="37" spans="1:2" x14ac:dyDescent="0.35">
      <c r="A37" s="29" t="s">
        <v>92</v>
      </c>
      <c r="B37" s="40" t="s">
        <v>93</v>
      </c>
    </row>
    <row r="38" spans="1:2" x14ac:dyDescent="0.35">
      <c r="A38" s="29" t="s">
        <v>94</v>
      </c>
      <c r="B38" s="40" t="s">
        <v>95</v>
      </c>
    </row>
    <row r="39" spans="1:2" x14ac:dyDescent="0.35">
      <c r="A39" s="29" t="s">
        <v>96</v>
      </c>
      <c r="B39" s="40" t="s">
        <v>97</v>
      </c>
    </row>
    <row r="40" spans="1:2" x14ac:dyDescent="0.35">
      <c r="A40" s="29" t="s">
        <v>98</v>
      </c>
      <c r="B40" s="40" t="s">
        <v>99</v>
      </c>
    </row>
    <row r="41" spans="1:2" x14ac:dyDescent="0.35">
      <c r="A41" s="29" t="s">
        <v>100</v>
      </c>
      <c r="B41" s="40" t="s">
        <v>101</v>
      </c>
    </row>
    <row r="42" spans="1:2" x14ac:dyDescent="0.35">
      <c r="A42" s="29" t="s">
        <v>102</v>
      </c>
      <c r="B42" s="40" t="s">
        <v>103</v>
      </c>
    </row>
    <row r="43" spans="1:2" x14ac:dyDescent="0.35">
      <c r="A43" s="29" t="s">
        <v>104</v>
      </c>
      <c r="B43" s="40" t="s">
        <v>105</v>
      </c>
    </row>
    <row r="44" spans="1:2" x14ac:dyDescent="0.35">
      <c r="A44" s="29" t="s">
        <v>106</v>
      </c>
      <c r="B44" s="40" t="s">
        <v>107</v>
      </c>
    </row>
    <row r="45" spans="1:2" x14ac:dyDescent="0.35">
      <c r="A45" s="29" t="s">
        <v>108</v>
      </c>
      <c r="B45" s="40" t="s">
        <v>109</v>
      </c>
    </row>
    <row r="46" spans="1:2" x14ac:dyDescent="0.35">
      <c r="A46" s="29" t="s">
        <v>110</v>
      </c>
      <c r="B46" s="40" t="s">
        <v>111</v>
      </c>
    </row>
    <row r="47" spans="1:2" x14ac:dyDescent="0.35">
      <c r="A47" s="29" t="s">
        <v>112</v>
      </c>
      <c r="B47" s="40" t="s">
        <v>113</v>
      </c>
    </row>
    <row r="48" spans="1:2" x14ac:dyDescent="0.35">
      <c r="A48" s="29" t="s">
        <v>114</v>
      </c>
      <c r="B48" s="40" t="s">
        <v>115</v>
      </c>
    </row>
    <row r="49" spans="1:2" x14ac:dyDescent="0.35">
      <c r="A49" s="29" t="s">
        <v>116</v>
      </c>
      <c r="B49" s="40" t="s">
        <v>117</v>
      </c>
    </row>
    <row r="50" spans="1:2" x14ac:dyDescent="0.35">
      <c r="A50" s="29" t="s">
        <v>118</v>
      </c>
      <c r="B50" s="40" t="s">
        <v>119</v>
      </c>
    </row>
    <row r="51" spans="1:2" x14ac:dyDescent="0.35">
      <c r="A51" s="29" t="s">
        <v>120</v>
      </c>
      <c r="B51" s="40" t="s">
        <v>121</v>
      </c>
    </row>
    <row r="52" spans="1:2" x14ac:dyDescent="0.35">
      <c r="A52" s="29" t="s">
        <v>122</v>
      </c>
      <c r="B52" s="40" t="s">
        <v>123</v>
      </c>
    </row>
    <row r="53" spans="1:2" x14ac:dyDescent="0.35">
      <c r="A53" s="29" t="s">
        <v>124</v>
      </c>
      <c r="B53" s="40" t="s">
        <v>125</v>
      </c>
    </row>
    <row r="54" spans="1:2" x14ac:dyDescent="0.35">
      <c r="A54" s="29" t="s">
        <v>126</v>
      </c>
      <c r="B54" s="40" t="s">
        <v>127</v>
      </c>
    </row>
    <row r="55" spans="1:2" x14ac:dyDescent="0.35">
      <c r="A55" s="29" t="s">
        <v>128</v>
      </c>
      <c r="B55" s="40" t="s">
        <v>129</v>
      </c>
    </row>
    <row r="56" spans="1:2" x14ac:dyDescent="0.35">
      <c r="A56" s="29" t="s">
        <v>130</v>
      </c>
      <c r="B56" s="40" t="s">
        <v>131</v>
      </c>
    </row>
    <row r="57" spans="1:2" x14ac:dyDescent="0.35">
      <c r="A57" s="29" t="s">
        <v>132</v>
      </c>
      <c r="B57" s="40" t="s">
        <v>133</v>
      </c>
    </row>
    <row r="58" spans="1:2" x14ac:dyDescent="0.35">
      <c r="A58" s="29" t="s">
        <v>134</v>
      </c>
      <c r="B58" s="41" t="s">
        <v>135</v>
      </c>
    </row>
    <row r="59" spans="1:2" x14ac:dyDescent="0.35">
      <c r="A59" s="29" t="s">
        <v>136</v>
      </c>
      <c r="B59" s="42" t="s">
        <v>137</v>
      </c>
    </row>
    <row r="60" spans="1:2" x14ac:dyDescent="0.35">
      <c r="A60" s="29" t="s">
        <v>138</v>
      </c>
      <c r="B60" s="42" t="s">
        <v>139</v>
      </c>
    </row>
    <row r="61" spans="1:2" x14ac:dyDescent="0.35">
      <c r="A61" s="29" t="s">
        <v>140</v>
      </c>
      <c r="B61" s="42" t="s">
        <v>53</v>
      </c>
    </row>
    <row r="62" spans="1:2" x14ac:dyDescent="0.35">
      <c r="A62" s="29" t="s">
        <v>141</v>
      </c>
      <c r="B62" s="42" t="s">
        <v>53</v>
      </c>
    </row>
    <row r="63" spans="1:2" x14ac:dyDescent="0.35">
      <c r="A63" s="29" t="s">
        <v>142</v>
      </c>
      <c r="B63" s="42" t="s">
        <v>143</v>
      </c>
    </row>
    <row r="64" spans="1:2" x14ac:dyDescent="0.35">
      <c r="A64" s="29" t="s">
        <v>144</v>
      </c>
      <c r="B64" s="42" t="s">
        <v>145</v>
      </c>
    </row>
    <row r="65" spans="1:2" x14ac:dyDescent="0.35">
      <c r="A65" s="29" t="s">
        <v>892</v>
      </c>
      <c r="B65" s="42" t="s">
        <v>146</v>
      </c>
    </row>
    <row r="66" spans="1:2" x14ac:dyDescent="0.35">
      <c r="A66" s="29" t="s">
        <v>147</v>
      </c>
      <c r="B66" s="42" t="s">
        <v>148</v>
      </c>
    </row>
    <row r="67" spans="1:2" x14ac:dyDescent="0.35">
      <c r="A67" s="29" t="s">
        <v>149</v>
      </c>
      <c r="B67" s="42" t="s">
        <v>150</v>
      </c>
    </row>
    <row r="68" spans="1:2" x14ac:dyDescent="0.35">
      <c r="A68" s="29" t="s">
        <v>151</v>
      </c>
      <c r="B68" s="42" t="s">
        <v>152</v>
      </c>
    </row>
    <row r="69" spans="1:2" x14ac:dyDescent="0.35">
      <c r="A69" s="29" t="s">
        <v>153</v>
      </c>
      <c r="B69" s="42" t="s">
        <v>919</v>
      </c>
    </row>
    <row r="70" spans="1:2" x14ac:dyDescent="0.35">
      <c r="A70" s="29" t="s">
        <v>154</v>
      </c>
      <c r="B70" s="42" t="s">
        <v>155</v>
      </c>
    </row>
    <row r="71" spans="1:2" x14ac:dyDescent="0.35">
      <c r="A71" s="29" t="s">
        <v>156</v>
      </c>
      <c r="B71" s="42" t="s">
        <v>157</v>
      </c>
    </row>
    <row r="72" spans="1:2" x14ac:dyDescent="0.35">
      <c r="A72" s="29" t="s">
        <v>158</v>
      </c>
      <c r="B72" s="42" t="s">
        <v>73</v>
      </c>
    </row>
    <row r="73" spans="1:2" x14ac:dyDescent="0.35">
      <c r="A73" s="29" t="s">
        <v>159</v>
      </c>
      <c r="B73" s="42" t="s">
        <v>160</v>
      </c>
    </row>
    <row r="74" spans="1:2" x14ac:dyDescent="0.35">
      <c r="A74" s="29" t="s">
        <v>893</v>
      </c>
      <c r="B74" s="42" t="s">
        <v>161</v>
      </c>
    </row>
    <row r="75" spans="1:2" x14ac:dyDescent="0.35">
      <c r="A75" s="29" t="s">
        <v>162</v>
      </c>
      <c r="B75" s="42" t="s">
        <v>163</v>
      </c>
    </row>
    <row r="76" spans="1:2" x14ac:dyDescent="0.35">
      <c r="A76" s="29" t="s">
        <v>164</v>
      </c>
      <c r="B76" s="42" t="s">
        <v>165</v>
      </c>
    </row>
    <row r="77" spans="1:2" x14ac:dyDescent="0.35">
      <c r="A77" s="29" t="s">
        <v>166</v>
      </c>
      <c r="B77" s="42" t="s">
        <v>167</v>
      </c>
    </row>
    <row r="78" spans="1:2" x14ac:dyDescent="0.35">
      <c r="A78" s="29" t="s">
        <v>168</v>
      </c>
      <c r="B78" s="42" t="s">
        <v>169</v>
      </c>
    </row>
    <row r="79" spans="1:2" x14ac:dyDescent="0.35">
      <c r="A79" s="29" t="s">
        <v>170</v>
      </c>
      <c r="B79" s="42" t="s">
        <v>171</v>
      </c>
    </row>
    <row r="80" spans="1:2" x14ac:dyDescent="0.35">
      <c r="A80" s="29" t="s">
        <v>172</v>
      </c>
      <c r="B80" s="42" t="s">
        <v>173</v>
      </c>
    </row>
    <row r="81" spans="1:2" x14ac:dyDescent="0.35">
      <c r="A81" s="29" t="s">
        <v>174</v>
      </c>
      <c r="B81" s="42" t="s">
        <v>175</v>
      </c>
    </row>
    <row r="82" spans="1:2" x14ac:dyDescent="0.35">
      <c r="A82" s="29" t="s">
        <v>176</v>
      </c>
      <c r="B82" s="42" t="s">
        <v>177</v>
      </c>
    </row>
    <row r="83" spans="1:2" x14ac:dyDescent="0.35">
      <c r="A83" s="29" t="s">
        <v>178</v>
      </c>
      <c r="B83" s="42" t="s">
        <v>179</v>
      </c>
    </row>
    <row r="84" spans="1:2" x14ac:dyDescent="0.35">
      <c r="A84" s="29" t="s">
        <v>180</v>
      </c>
      <c r="B84" s="42" t="s">
        <v>181</v>
      </c>
    </row>
    <row r="85" spans="1:2" x14ac:dyDescent="0.35">
      <c r="A85" s="29" t="s">
        <v>182</v>
      </c>
      <c r="B85" s="42" t="s">
        <v>183</v>
      </c>
    </row>
    <row r="86" spans="1:2" x14ac:dyDescent="0.35">
      <c r="A86" s="29" t="s">
        <v>184</v>
      </c>
      <c r="B86" s="42" t="s">
        <v>185</v>
      </c>
    </row>
    <row r="87" spans="1:2" x14ac:dyDescent="0.35">
      <c r="A87" s="29" t="s">
        <v>186</v>
      </c>
      <c r="B87" s="42" t="s">
        <v>187</v>
      </c>
    </row>
    <row r="88" spans="1:2" x14ac:dyDescent="0.35">
      <c r="A88" s="29" t="s">
        <v>188</v>
      </c>
      <c r="B88" s="42" t="s">
        <v>189</v>
      </c>
    </row>
    <row r="89" spans="1:2" x14ac:dyDescent="0.35">
      <c r="A89" s="29" t="s">
        <v>190</v>
      </c>
      <c r="B89" s="42" t="s">
        <v>191</v>
      </c>
    </row>
    <row r="90" spans="1:2" x14ac:dyDescent="0.35">
      <c r="A90" s="29" t="s">
        <v>192</v>
      </c>
      <c r="B90" s="42" t="s">
        <v>193</v>
      </c>
    </row>
    <row r="91" spans="1:2" x14ac:dyDescent="0.35">
      <c r="A91" s="29" t="s">
        <v>194</v>
      </c>
      <c r="B91" s="42" t="s">
        <v>195</v>
      </c>
    </row>
    <row r="92" spans="1:2" x14ac:dyDescent="0.35">
      <c r="A92" s="29" t="s">
        <v>196</v>
      </c>
      <c r="B92" s="42" t="s">
        <v>197</v>
      </c>
    </row>
    <row r="93" spans="1:2" x14ac:dyDescent="0.35">
      <c r="A93" s="29" t="s">
        <v>198</v>
      </c>
      <c r="B93" s="42" t="s">
        <v>199</v>
      </c>
    </row>
    <row r="94" spans="1:2" x14ac:dyDescent="0.35">
      <c r="A94" s="29" t="s">
        <v>200</v>
      </c>
      <c r="B94" s="42" t="s">
        <v>201</v>
      </c>
    </row>
    <row r="95" spans="1:2" x14ac:dyDescent="0.35">
      <c r="A95" s="29" t="s">
        <v>202</v>
      </c>
      <c r="B95" s="42" t="s">
        <v>203</v>
      </c>
    </row>
    <row r="96" spans="1:2" x14ac:dyDescent="0.35">
      <c r="A96" s="29" t="s">
        <v>204</v>
      </c>
      <c r="B96" s="42" t="s">
        <v>205</v>
      </c>
    </row>
    <row r="97" spans="1:2" x14ac:dyDescent="0.35">
      <c r="A97" s="29" t="s">
        <v>206</v>
      </c>
      <c r="B97" s="42" t="s">
        <v>207</v>
      </c>
    </row>
    <row r="98" spans="1:2" x14ac:dyDescent="0.35">
      <c r="A98" s="29" t="s">
        <v>208</v>
      </c>
      <c r="B98" s="42" t="s">
        <v>209</v>
      </c>
    </row>
    <row r="99" spans="1:2" x14ac:dyDescent="0.35">
      <c r="A99" s="29" t="s">
        <v>218</v>
      </c>
      <c r="B99" s="42" t="s">
        <v>219</v>
      </c>
    </row>
    <row r="100" spans="1:2" x14ac:dyDescent="0.35">
      <c r="A100" s="29" t="s">
        <v>210</v>
      </c>
      <c r="B100" s="42" t="s">
        <v>211</v>
      </c>
    </row>
    <row r="101" spans="1:2" x14ac:dyDescent="0.35">
      <c r="A101" s="29" t="s">
        <v>212</v>
      </c>
      <c r="B101" s="42" t="s">
        <v>213</v>
      </c>
    </row>
    <row r="102" spans="1:2" x14ac:dyDescent="0.35">
      <c r="A102" s="29" t="s">
        <v>214</v>
      </c>
      <c r="B102" s="42" t="s">
        <v>215</v>
      </c>
    </row>
    <row r="103" spans="1:2" x14ac:dyDescent="0.35">
      <c r="A103" s="29" t="s">
        <v>216</v>
      </c>
      <c r="B103" s="42" t="s">
        <v>217</v>
      </c>
    </row>
    <row r="104" spans="1:2" x14ac:dyDescent="0.35">
      <c r="A104" s="29" t="s">
        <v>220</v>
      </c>
      <c r="B104" s="42" t="s">
        <v>221</v>
      </c>
    </row>
    <row r="105" spans="1:2" x14ac:dyDescent="0.35">
      <c r="A105" s="29" t="s">
        <v>222</v>
      </c>
      <c r="B105" s="42" t="s">
        <v>223</v>
      </c>
    </row>
    <row r="106" spans="1:2" x14ac:dyDescent="0.35">
      <c r="A106" s="29" t="s">
        <v>224</v>
      </c>
      <c r="B106" s="42" t="s">
        <v>225</v>
      </c>
    </row>
    <row r="107" spans="1:2" x14ac:dyDescent="0.35">
      <c r="A107" s="29" t="s">
        <v>226</v>
      </c>
      <c r="B107" s="42" t="s">
        <v>227</v>
      </c>
    </row>
    <row r="108" spans="1:2" x14ac:dyDescent="0.35">
      <c r="A108" s="29" t="s">
        <v>228</v>
      </c>
      <c r="B108" s="42" t="s">
        <v>227</v>
      </c>
    </row>
    <row r="109" spans="1:2" x14ac:dyDescent="0.35">
      <c r="A109" s="29" t="s">
        <v>229</v>
      </c>
      <c r="B109" s="42" t="s">
        <v>230</v>
      </c>
    </row>
    <row r="110" spans="1:2" x14ac:dyDescent="0.35">
      <c r="A110" s="29" t="s">
        <v>231</v>
      </c>
      <c r="B110" s="42" t="s">
        <v>230</v>
      </c>
    </row>
    <row r="111" spans="1:2" x14ac:dyDescent="0.35">
      <c r="A111" s="29" t="s">
        <v>232</v>
      </c>
      <c r="B111" s="42" t="s">
        <v>230</v>
      </c>
    </row>
    <row r="112" spans="1:2" x14ac:dyDescent="0.35">
      <c r="A112" s="29" t="s">
        <v>233</v>
      </c>
      <c r="B112" s="42" t="s">
        <v>230</v>
      </c>
    </row>
    <row r="113" spans="1:2" x14ac:dyDescent="0.35">
      <c r="A113" s="29" t="s">
        <v>234</v>
      </c>
      <c r="B113" s="42" t="s">
        <v>230</v>
      </c>
    </row>
    <row r="114" spans="1:2" x14ac:dyDescent="0.35">
      <c r="A114" s="29" t="s">
        <v>235</v>
      </c>
      <c r="B114" s="42" t="s">
        <v>230</v>
      </c>
    </row>
    <row r="115" spans="1:2" x14ac:dyDescent="0.35">
      <c r="A115" s="29" t="s">
        <v>236</v>
      </c>
      <c r="B115" s="42" t="s">
        <v>230</v>
      </c>
    </row>
    <row r="116" spans="1:2" x14ac:dyDescent="0.35">
      <c r="A116" s="29" t="s">
        <v>237</v>
      </c>
      <c r="B116" s="42" t="s">
        <v>238</v>
      </c>
    </row>
    <row r="117" spans="1:2" x14ac:dyDescent="0.35">
      <c r="A117" s="29" t="s">
        <v>239</v>
      </c>
      <c r="B117" s="42" t="s">
        <v>230</v>
      </c>
    </row>
    <row r="118" spans="1:2" x14ac:dyDescent="0.35">
      <c r="A118" s="29" t="s">
        <v>240</v>
      </c>
      <c r="B118" s="42" t="s">
        <v>230</v>
      </c>
    </row>
    <row r="119" spans="1:2" x14ac:dyDescent="0.35">
      <c r="A119" s="29" t="s">
        <v>241</v>
      </c>
      <c r="B119" s="42" t="s">
        <v>242</v>
      </c>
    </row>
    <row r="120" spans="1:2" x14ac:dyDescent="0.35">
      <c r="A120" s="29" t="s">
        <v>243</v>
      </c>
      <c r="B120" s="42" t="s">
        <v>244</v>
      </c>
    </row>
    <row r="121" spans="1:2" x14ac:dyDescent="0.35">
      <c r="A121" s="29" t="s">
        <v>245</v>
      </c>
      <c r="B121" s="42" t="s">
        <v>246</v>
      </c>
    </row>
    <row r="122" spans="1:2" x14ac:dyDescent="0.35">
      <c r="A122" s="29" t="s">
        <v>247</v>
      </c>
      <c r="B122" s="42" t="s">
        <v>248</v>
      </c>
    </row>
    <row r="123" spans="1:2" x14ac:dyDescent="0.35">
      <c r="A123" s="29" t="s">
        <v>249</v>
      </c>
      <c r="B123" s="42" t="s">
        <v>250</v>
      </c>
    </row>
    <row r="124" spans="1:2" x14ac:dyDescent="0.35">
      <c r="A124" s="29" t="s">
        <v>251</v>
      </c>
      <c r="B124" s="42" t="s">
        <v>252</v>
      </c>
    </row>
    <row r="125" spans="1:2" x14ac:dyDescent="0.35">
      <c r="A125" s="29" t="s">
        <v>254</v>
      </c>
      <c r="B125" s="42" t="s">
        <v>255</v>
      </c>
    </row>
    <row r="126" spans="1:2" x14ac:dyDescent="0.35">
      <c r="A126" s="29" t="s">
        <v>253</v>
      </c>
      <c r="B126" s="42" t="s">
        <v>256</v>
      </c>
    </row>
    <row r="127" spans="1:2" x14ac:dyDescent="0.35">
      <c r="A127" s="29" t="s">
        <v>258</v>
      </c>
      <c r="B127" s="42" t="s">
        <v>257</v>
      </c>
    </row>
    <row r="128" spans="1:2" x14ac:dyDescent="0.35">
      <c r="A128" s="29" t="s">
        <v>259</v>
      </c>
      <c r="B128" s="42" t="s">
        <v>260</v>
      </c>
    </row>
    <row r="129" spans="1:2" x14ac:dyDescent="0.35">
      <c r="A129" s="29" t="s">
        <v>261</v>
      </c>
      <c r="B129" s="42" t="s">
        <v>262</v>
      </c>
    </row>
    <row r="130" spans="1:2" x14ac:dyDescent="0.35">
      <c r="A130" s="29" t="s">
        <v>263</v>
      </c>
      <c r="B130" s="42" t="s">
        <v>264</v>
      </c>
    </row>
    <row r="131" spans="1:2" x14ac:dyDescent="0.35">
      <c r="A131" s="29" t="s">
        <v>265</v>
      </c>
      <c r="B131" s="42" t="s">
        <v>266</v>
      </c>
    </row>
    <row r="132" spans="1:2" x14ac:dyDescent="0.35">
      <c r="A132" s="29" t="s">
        <v>267</v>
      </c>
      <c r="B132" s="42" t="s">
        <v>268</v>
      </c>
    </row>
    <row r="133" spans="1:2" x14ac:dyDescent="0.35">
      <c r="A133" s="29" t="s">
        <v>269</v>
      </c>
      <c r="B133" s="42" t="s">
        <v>270</v>
      </c>
    </row>
    <row r="134" spans="1:2" x14ac:dyDescent="0.35">
      <c r="A134" s="29" t="s">
        <v>271</v>
      </c>
      <c r="B134" s="42" t="s">
        <v>272</v>
      </c>
    </row>
    <row r="135" spans="1:2" x14ac:dyDescent="0.35">
      <c r="A135" s="29" t="s">
        <v>273</v>
      </c>
      <c r="B135" s="42" t="s">
        <v>906</v>
      </c>
    </row>
    <row r="136" spans="1:2" x14ac:dyDescent="0.35">
      <c r="A136" s="29" t="s">
        <v>274</v>
      </c>
      <c r="B136" s="42" t="s">
        <v>907</v>
      </c>
    </row>
    <row r="137" spans="1:2" x14ac:dyDescent="0.35">
      <c r="A137" s="29" t="s">
        <v>275</v>
      </c>
      <c r="B137" s="42" t="s">
        <v>276</v>
      </c>
    </row>
    <row r="138" spans="1:2" x14ac:dyDescent="0.35">
      <c r="A138" s="29" t="s">
        <v>277</v>
      </c>
      <c r="B138" s="42" t="s">
        <v>29</v>
      </c>
    </row>
    <row r="139" spans="1:2" x14ac:dyDescent="0.35">
      <c r="A139" s="29" t="s">
        <v>278</v>
      </c>
      <c r="B139" s="42" t="s">
        <v>279</v>
      </c>
    </row>
    <row r="140" spans="1:2" x14ac:dyDescent="0.35">
      <c r="A140" s="29" t="s">
        <v>280</v>
      </c>
      <c r="B140" s="42" t="s">
        <v>281</v>
      </c>
    </row>
    <row r="141" spans="1:2" x14ac:dyDescent="0.35">
      <c r="A141" s="29" t="s">
        <v>282</v>
      </c>
      <c r="B141" s="42" t="s">
        <v>283</v>
      </c>
    </row>
    <row r="142" spans="1:2" x14ac:dyDescent="0.35">
      <c r="A142" s="29" t="s">
        <v>284</v>
      </c>
      <c r="B142" s="42" t="s">
        <v>285</v>
      </c>
    </row>
    <row r="143" spans="1:2" x14ac:dyDescent="0.35">
      <c r="A143" s="29" t="s">
        <v>286</v>
      </c>
      <c r="B143" s="42" t="s">
        <v>287</v>
      </c>
    </row>
    <row r="144" spans="1:2" x14ac:dyDescent="0.35">
      <c r="A144" s="29" t="s">
        <v>288</v>
      </c>
      <c r="B144" s="42" t="s">
        <v>289</v>
      </c>
    </row>
    <row r="145" spans="1:2" x14ac:dyDescent="0.35">
      <c r="A145" s="29" t="s">
        <v>290</v>
      </c>
      <c r="B145" s="42" t="s">
        <v>291</v>
      </c>
    </row>
    <row r="146" spans="1:2" x14ac:dyDescent="0.35">
      <c r="A146" s="29" t="s">
        <v>292</v>
      </c>
      <c r="B146" s="42" t="s">
        <v>293</v>
      </c>
    </row>
    <row r="147" spans="1:2" x14ac:dyDescent="0.35">
      <c r="A147" s="29" t="s">
        <v>294</v>
      </c>
      <c r="B147" s="42" t="s">
        <v>295</v>
      </c>
    </row>
    <row r="148" spans="1:2" x14ac:dyDescent="0.35">
      <c r="A148" s="29" t="s">
        <v>296</v>
      </c>
      <c r="B148" s="42" t="s">
        <v>297</v>
      </c>
    </row>
    <row r="149" spans="1:2" x14ac:dyDescent="0.35">
      <c r="A149" s="29" t="s">
        <v>299</v>
      </c>
      <c r="B149" s="42" t="s">
        <v>300</v>
      </c>
    </row>
    <row r="150" spans="1:2" x14ac:dyDescent="0.35">
      <c r="A150" s="29" t="s">
        <v>298</v>
      </c>
      <c r="B150" s="42" t="s">
        <v>301</v>
      </c>
    </row>
    <row r="151" spans="1:2" x14ac:dyDescent="0.35">
      <c r="A151" s="29" t="s">
        <v>302</v>
      </c>
      <c r="B151" s="42" t="s">
        <v>303</v>
      </c>
    </row>
    <row r="152" spans="1:2" x14ac:dyDescent="0.35">
      <c r="A152" s="29" t="s">
        <v>304</v>
      </c>
      <c r="B152" s="42" t="s">
        <v>305</v>
      </c>
    </row>
    <row r="153" spans="1:2" x14ac:dyDescent="0.35">
      <c r="A153" s="29" t="s">
        <v>306</v>
      </c>
      <c r="B153" s="42" t="s">
        <v>307</v>
      </c>
    </row>
    <row r="154" spans="1:2" x14ac:dyDescent="0.35">
      <c r="A154" s="29" t="s">
        <v>308</v>
      </c>
      <c r="B154" s="42" t="s">
        <v>309</v>
      </c>
    </row>
    <row r="155" spans="1:2" x14ac:dyDescent="0.35">
      <c r="A155" s="29" t="s">
        <v>310</v>
      </c>
      <c r="B155" s="42" t="s">
        <v>311</v>
      </c>
    </row>
    <row r="156" spans="1:2" x14ac:dyDescent="0.35">
      <c r="A156" s="29" t="s">
        <v>312</v>
      </c>
      <c r="B156" s="42" t="s">
        <v>313</v>
      </c>
    </row>
    <row r="157" spans="1:2" x14ac:dyDescent="0.35">
      <c r="A157" s="29" t="s">
        <v>314</v>
      </c>
      <c r="B157" s="42" t="s">
        <v>315</v>
      </c>
    </row>
    <row r="158" spans="1:2" x14ac:dyDescent="0.35">
      <c r="A158" s="29" t="s">
        <v>316</v>
      </c>
      <c r="B158" s="42" t="s">
        <v>317</v>
      </c>
    </row>
    <row r="159" spans="1:2" x14ac:dyDescent="0.35">
      <c r="A159" s="29" t="s">
        <v>318</v>
      </c>
      <c r="B159" s="42" t="s">
        <v>918</v>
      </c>
    </row>
    <row r="160" spans="1:2" x14ac:dyDescent="0.35">
      <c r="A160" s="29" t="s">
        <v>319</v>
      </c>
      <c r="B160" s="42" t="s">
        <v>320</v>
      </c>
    </row>
    <row r="161" spans="1:2" x14ac:dyDescent="0.35">
      <c r="A161" s="29" t="s">
        <v>321</v>
      </c>
      <c r="B161" s="42" t="s">
        <v>322</v>
      </c>
    </row>
    <row r="162" spans="1:2" x14ac:dyDescent="0.35">
      <c r="A162" s="29" t="s">
        <v>323</v>
      </c>
      <c r="B162" s="42" t="s">
        <v>324</v>
      </c>
    </row>
    <row r="163" spans="1:2" x14ac:dyDescent="0.35">
      <c r="A163" s="29" t="s">
        <v>325</v>
      </c>
      <c r="B163" s="42" t="s">
        <v>326</v>
      </c>
    </row>
    <row r="164" spans="1:2" x14ac:dyDescent="0.35">
      <c r="A164" s="29" t="s">
        <v>327</v>
      </c>
      <c r="B164" s="42" t="s">
        <v>328</v>
      </c>
    </row>
    <row r="165" spans="1:2" x14ac:dyDescent="0.35">
      <c r="A165" s="29" t="s">
        <v>329</v>
      </c>
      <c r="B165" s="42" t="s">
        <v>330</v>
      </c>
    </row>
    <row r="166" spans="1:2" x14ac:dyDescent="0.35">
      <c r="A166" s="29" t="s">
        <v>331</v>
      </c>
      <c r="B166" s="42" t="s">
        <v>332</v>
      </c>
    </row>
    <row r="167" spans="1:2" x14ac:dyDescent="0.35">
      <c r="A167" s="29" t="s">
        <v>334</v>
      </c>
      <c r="B167" s="42" t="s">
        <v>333</v>
      </c>
    </row>
    <row r="168" spans="1:2" x14ac:dyDescent="0.35">
      <c r="A168" s="29" t="s">
        <v>335</v>
      </c>
      <c r="B168" s="42" t="s">
        <v>336</v>
      </c>
    </row>
    <row r="169" spans="1:2" x14ac:dyDescent="0.35">
      <c r="A169" s="29" t="s">
        <v>337</v>
      </c>
      <c r="B169" s="42" t="s">
        <v>338</v>
      </c>
    </row>
    <row r="170" spans="1:2" x14ac:dyDescent="0.35">
      <c r="A170" s="29" t="s">
        <v>339</v>
      </c>
      <c r="B170" s="42" t="s">
        <v>340</v>
      </c>
    </row>
    <row r="171" spans="1:2" x14ac:dyDescent="0.35">
      <c r="A171" s="29" t="s">
        <v>341</v>
      </c>
      <c r="B171" s="42" t="s">
        <v>342</v>
      </c>
    </row>
    <row r="172" spans="1:2" x14ac:dyDescent="0.35">
      <c r="A172" s="29" t="s">
        <v>343</v>
      </c>
      <c r="B172" s="42" t="s">
        <v>344</v>
      </c>
    </row>
    <row r="173" spans="1:2" x14ac:dyDescent="0.35">
      <c r="A173" s="29" t="s">
        <v>345</v>
      </c>
      <c r="B173" s="42" t="s">
        <v>346</v>
      </c>
    </row>
    <row r="174" spans="1:2" x14ac:dyDescent="0.35">
      <c r="A174" s="29" t="s">
        <v>347</v>
      </c>
      <c r="B174" s="42" t="s">
        <v>348</v>
      </c>
    </row>
    <row r="175" spans="1:2" x14ac:dyDescent="0.35">
      <c r="A175" s="29" t="s">
        <v>349</v>
      </c>
      <c r="B175" s="42" t="s">
        <v>350</v>
      </c>
    </row>
    <row r="176" spans="1:2" x14ac:dyDescent="0.35">
      <c r="A176" s="29" t="s">
        <v>351</v>
      </c>
      <c r="B176" s="42" t="s">
        <v>352</v>
      </c>
    </row>
    <row r="177" spans="1:2" x14ac:dyDescent="0.35">
      <c r="A177" s="29" t="s">
        <v>353</v>
      </c>
      <c r="B177" s="42" t="s">
        <v>354</v>
      </c>
    </row>
    <row r="178" spans="1:2" x14ac:dyDescent="0.35">
      <c r="A178" s="29" t="s">
        <v>355</v>
      </c>
      <c r="B178" s="42" t="s">
        <v>356</v>
      </c>
    </row>
    <row r="179" spans="1:2" x14ac:dyDescent="0.35">
      <c r="A179" s="29" t="s">
        <v>357</v>
      </c>
      <c r="B179" s="42" t="s">
        <v>913</v>
      </c>
    </row>
    <row r="180" spans="1:2" x14ac:dyDescent="0.35">
      <c r="A180" s="29" t="s">
        <v>894</v>
      </c>
      <c r="B180" s="42" t="s">
        <v>914</v>
      </c>
    </row>
    <row r="181" spans="1:2" x14ac:dyDescent="0.35">
      <c r="A181" s="29" t="s">
        <v>358</v>
      </c>
      <c r="B181" s="42" t="s">
        <v>359</v>
      </c>
    </row>
    <row r="182" spans="1:2" x14ac:dyDescent="0.35">
      <c r="A182" s="29" t="s">
        <v>360</v>
      </c>
      <c r="B182" s="42" t="s">
        <v>361</v>
      </c>
    </row>
    <row r="183" spans="1:2" x14ac:dyDescent="0.35">
      <c r="A183" s="29" t="s">
        <v>362</v>
      </c>
      <c r="B183" s="42" t="s">
        <v>363</v>
      </c>
    </row>
    <row r="184" spans="1:2" x14ac:dyDescent="0.35">
      <c r="A184" s="29" t="s">
        <v>364</v>
      </c>
      <c r="B184" s="42" t="s">
        <v>365</v>
      </c>
    </row>
    <row r="185" spans="1:2" x14ac:dyDescent="0.35">
      <c r="A185" s="29" t="s">
        <v>912</v>
      </c>
      <c r="B185" s="42" t="s">
        <v>366</v>
      </c>
    </row>
    <row r="186" spans="1:2" x14ac:dyDescent="0.35">
      <c r="A186" s="29" t="s">
        <v>367</v>
      </c>
      <c r="B186" s="42" t="s">
        <v>368</v>
      </c>
    </row>
    <row r="187" spans="1:2" x14ac:dyDescent="0.35">
      <c r="A187" s="29" t="s">
        <v>369</v>
      </c>
      <c r="B187" s="42" t="s">
        <v>370</v>
      </c>
    </row>
    <row r="188" spans="1:2" x14ac:dyDescent="0.35">
      <c r="A188" s="29" t="s">
        <v>371</v>
      </c>
      <c r="B188" s="42" t="s">
        <v>372</v>
      </c>
    </row>
    <row r="189" spans="1:2" x14ac:dyDescent="0.35">
      <c r="A189" s="29" t="s">
        <v>373</v>
      </c>
      <c r="B189" s="42" t="s">
        <v>374</v>
      </c>
    </row>
    <row r="190" spans="1:2" x14ac:dyDescent="0.35">
      <c r="A190" s="29" t="s">
        <v>375</v>
      </c>
      <c r="B190" s="42" t="s">
        <v>376</v>
      </c>
    </row>
    <row r="191" spans="1:2" x14ac:dyDescent="0.35">
      <c r="A191" s="29" t="s">
        <v>377</v>
      </c>
      <c r="B191" s="42" t="s">
        <v>378</v>
      </c>
    </row>
    <row r="192" spans="1:2" x14ac:dyDescent="0.35">
      <c r="A192" s="29" t="s">
        <v>379</v>
      </c>
      <c r="B192" s="42" t="s">
        <v>380</v>
      </c>
    </row>
    <row r="193" spans="1:2" x14ac:dyDescent="0.35">
      <c r="A193" s="29" t="s">
        <v>381</v>
      </c>
      <c r="B193" s="42" t="s">
        <v>382</v>
      </c>
    </row>
    <row r="194" spans="1:2" x14ac:dyDescent="0.35">
      <c r="A194" s="29" t="s">
        <v>383</v>
      </c>
      <c r="B194" s="42" t="s">
        <v>392</v>
      </c>
    </row>
    <row r="195" spans="1:2" x14ac:dyDescent="0.35">
      <c r="A195" s="29" t="s">
        <v>384</v>
      </c>
      <c r="B195" s="42" t="s">
        <v>393</v>
      </c>
    </row>
    <row r="196" spans="1:2" x14ac:dyDescent="0.35">
      <c r="A196" s="29" t="s">
        <v>385</v>
      </c>
      <c r="B196" s="42" t="s">
        <v>394</v>
      </c>
    </row>
    <row r="197" spans="1:2" x14ac:dyDescent="0.35">
      <c r="A197" s="29" t="s">
        <v>386</v>
      </c>
      <c r="B197" s="42" t="s">
        <v>395</v>
      </c>
    </row>
    <row r="198" spans="1:2" x14ac:dyDescent="0.35">
      <c r="A198" s="29" t="s">
        <v>387</v>
      </c>
      <c r="B198" s="42" t="s">
        <v>396</v>
      </c>
    </row>
    <row r="199" spans="1:2" x14ac:dyDescent="0.35">
      <c r="A199" s="29" t="s">
        <v>388</v>
      </c>
      <c r="B199" s="42" t="s">
        <v>397</v>
      </c>
    </row>
    <row r="200" spans="1:2" x14ac:dyDescent="0.35">
      <c r="A200" s="29" t="s">
        <v>389</v>
      </c>
      <c r="B200" s="42" t="s">
        <v>398</v>
      </c>
    </row>
    <row r="201" spans="1:2" x14ac:dyDescent="0.35">
      <c r="A201" s="29" t="s">
        <v>390</v>
      </c>
      <c r="B201" s="42" t="s">
        <v>399</v>
      </c>
    </row>
    <row r="202" spans="1:2" x14ac:dyDescent="0.35">
      <c r="A202" s="29" t="s">
        <v>391</v>
      </c>
      <c r="B202" s="43" t="s">
        <v>400</v>
      </c>
    </row>
    <row r="203" spans="1:2" x14ac:dyDescent="0.35">
      <c r="A203" s="29" t="s">
        <v>401</v>
      </c>
      <c r="B203" s="42" t="s">
        <v>402</v>
      </c>
    </row>
    <row r="204" spans="1:2" x14ac:dyDescent="0.35">
      <c r="A204" s="29" t="s">
        <v>403</v>
      </c>
      <c r="B204" s="42" t="s">
        <v>405</v>
      </c>
    </row>
    <row r="205" spans="1:2" x14ac:dyDescent="0.35">
      <c r="A205" s="26" t="s">
        <v>404</v>
      </c>
      <c r="B205" s="42" t="s">
        <v>405</v>
      </c>
    </row>
    <row r="206" spans="1:2" x14ac:dyDescent="0.35">
      <c r="A206" s="26" t="s">
        <v>406</v>
      </c>
      <c r="B206" s="42" t="s">
        <v>405</v>
      </c>
    </row>
    <row r="207" spans="1:2" x14ac:dyDescent="0.35">
      <c r="A207" s="26" t="s">
        <v>407</v>
      </c>
      <c r="B207" s="42" t="s">
        <v>408</v>
      </c>
    </row>
    <row r="208" spans="1:2" x14ac:dyDescent="0.35">
      <c r="A208" s="29" t="s">
        <v>409</v>
      </c>
      <c r="B208" s="42" t="s">
        <v>405</v>
      </c>
    </row>
    <row r="209" spans="1:2" x14ac:dyDescent="0.35">
      <c r="A209" s="29" t="s">
        <v>410</v>
      </c>
      <c r="B209" s="42" t="s">
        <v>405</v>
      </c>
    </row>
    <row r="210" spans="1:2" x14ac:dyDescent="0.35">
      <c r="A210" s="29" t="s">
        <v>411</v>
      </c>
      <c r="B210" s="42" t="s">
        <v>412</v>
      </c>
    </row>
    <row r="211" spans="1:2" x14ac:dyDescent="0.35">
      <c r="A211" s="29" t="s">
        <v>413</v>
      </c>
      <c r="B211" s="42" t="s">
        <v>414</v>
      </c>
    </row>
    <row r="212" spans="1:2" x14ac:dyDescent="0.35">
      <c r="A212" s="29" t="s">
        <v>415</v>
      </c>
      <c r="B212" s="42" t="s">
        <v>416</v>
      </c>
    </row>
    <row r="213" spans="1:2" x14ac:dyDescent="0.35">
      <c r="A213" s="29" t="s">
        <v>417</v>
      </c>
      <c r="B213" s="42" t="s">
        <v>418</v>
      </c>
    </row>
    <row r="214" spans="1:2" x14ac:dyDescent="0.35">
      <c r="A214" s="29" t="s">
        <v>419</v>
      </c>
      <c r="B214" s="42" t="s">
        <v>420</v>
      </c>
    </row>
    <row r="215" spans="1:2" x14ac:dyDescent="0.35">
      <c r="A215" s="29" t="s">
        <v>421</v>
      </c>
      <c r="B215" s="42" t="s">
        <v>422</v>
      </c>
    </row>
    <row r="216" spans="1:2" x14ac:dyDescent="0.35">
      <c r="A216" s="29" t="s">
        <v>423</v>
      </c>
      <c r="B216" s="42" t="s">
        <v>424</v>
      </c>
    </row>
    <row r="217" spans="1:2" x14ac:dyDescent="0.35">
      <c r="A217" s="29" t="s">
        <v>425</v>
      </c>
      <c r="B217" s="42" t="s">
        <v>426</v>
      </c>
    </row>
    <row r="218" spans="1:2" x14ac:dyDescent="0.35">
      <c r="A218" s="29" t="s">
        <v>427</v>
      </c>
      <c r="B218" s="42" t="s">
        <v>428</v>
      </c>
    </row>
    <row r="219" spans="1:2" x14ac:dyDescent="0.35">
      <c r="A219" s="29" t="s">
        <v>429</v>
      </c>
      <c r="B219" s="42" t="s">
        <v>430</v>
      </c>
    </row>
    <row r="220" spans="1:2" x14ac:dyDescent="0.35">
      <c r="A220" s="29" t="s">
        <v>431</v>
      </c>
      <c r="B220" s="42" t="s">
        <v>432</v>
      </c>
    </row>
    <row r="221" spans="1:2" x14ac:dyDescent="0.35">
      <c r="A221" s="29" t="s">
        <v>433</v>
      </c>
      <c r="B221" s="42" t="s">
        <v>434</v>
      </c>
    </row>
    <row r="222" spans="1:2" x14ac:dyDescent="0.35">
      <c r="A222" s="29" t="s">
        <v>435</v>
      </c>
      <c r="B222" s="42" t="s">
        <v>436</v>
      </c>
    </row>
    <row r="223" spans="1:2" x14ac:dyDescent="0.35">
      <c r="A223" s="29" t="s">
        <v>437</v>
      </c>
      <c r="B223" s="42" t="s">
        <v>438</v>
      </c>
    </row>
    <row r="224" spans="1:2" x14ac:dyDescent="0.35">
      <c r="A224" s="29" t="s">
        <v>439</v>
      </c>
      <c r="B224" s="42" t="s">
        <v>440</v>
      </c>
    </row>
    <row r="225" spans="1:2" x14ac:dyDescent="0.35">
      <c r="A225" s="29" t="s">
        <v>441</v>
      </c>
      <c r="B225" s="42" t="s">
        <v>442</v>
      </c>
    </row>
    <row r="226" spans="1:2" x14ac:dyDescent="0.35">
      <c r="A226" s="29" t="s">
        <v>443</v>
      </c>
      <c r="B226" s="42" t="s">
        <v>444</v>
      </c>
    </row>
    <row r="227" spans="1:2" x14ac:dyDescent="0.35">
      <c r="A227" s="29" t="s">
        <v>445</v>
      </c>
      <c r="B227" s="42" t="s">
        <v>446</v>
      </c>
    </row>
    <row r="228" spans="1:2" x14ac:dyDescent="0.35">
      <c r="A228" s="29" t="s">
        <v>447</v>
      </c>
      <c r="B228" s="42" t="s">
        <v>448</v>
      </c>
    </row>
    <row r="229" spans="1:2" x14ac:dyDescent="0.35">
      <c r="A229" s="29" t="s">
        <v>449</v>
      </c>
      <c r="B229" s="42" t="s">
        <v>450</v>
      </c>
    </row>
    <row r="230" spans="1:2" x14ac:dyDescent="0.35">
      <c r="A230" s="29" t="s">
        <v>451</v>
      </c>
      <c r="B230" s="42" t="s">
        <v>452</v>
      </c>
    </row>
    <row r="231" spans="1:2" x14ac:dyDescent="0.35">
      <c r="A231" s="29" t="s">
        <v>453</v>
      </c>
      <c r="B231" s="42" t="s">
        <v>454</v>
      </c>
    </row>
    <row r="232" spans="1:2" x14ac:dyDescent="0.35">
      <c r="A232" s="29" t="s">
        <v>455</v>
      </c>
      <c r="B232" s="42" t="s">
        <v>456</v>
      </c>
    </row>
    <row r="233" spans="1:2" x14ac:dyDescent="0.35">
      <c r="A233" s="29" t="s">
        <v>457</v>
      </c>
      <c r="B233" s="42" t="s">
        <v>458</v>
      </c>
    </row>
    <row r="234" spans="1:2" x14ac:dyDescent="0.35">
      <c r="A234" s="29" t="s">
        <v>459</v>
      </c>
      <c r="B234" s="42" t="s">
        <v>460</v>
      </c>
    </row>
    <row r="235" spans="1:2" x14ac:dyDescent="0.35">
      <c r="A235" s="29" t="s">
        <v>461</v>
      </c>
      <c r="B235" s="42" t="s">
        <v>462</v>
      </c>
    </row>
    <row r="236" spans="1:2" x14ac:dyDescent="0.35">
      <c r="A236" s="29" t="s">
        <v>463</v>
      </c>
      <c r="B236" s="42" t="s">
        <v>464</v>
      </c>
    </row>
    <row r="237" spans="1:2" x14ac:dyDescent="0.35">
      <c r="A237" s="29" t="s">
        <v>465</v>
      </c>
      <c r="B237" s="42" t="s">
        <v>466</v>
      </c>
    </row>
    <row r="238" spans="1:2" x14ac:dyDescent="0.35">
      <c r="A238" s="29" t="s">
        <v>467</v>
      </c>
      <c r="B238" s="42" t="s">
        <v>468</v>
      </c>
    </row>
    <row r="239" spans="1:2" x14ac:dyDescent="0.35">
      <c r="A239" s="29" t="s">
        <v>469</v>
      </c>
      <c r="B239" s="42" t="s">
        <v>470</v>
      </c>
    </row>
    <row r="240" spans="1:2" x14ac:dyDescent="0.35">
      <c r="A240" s="29" t="s">
        <v>471</v>
      </c>
      <c r="B240" s="42" t="s">
        <v>472</v>
      </c>
    </row>
    <row r="241" spans="1:2" x14ac:dyDescent="0.35">
      <c r="A241" s="29" t="s">
        <v>473</v>
      </c>
      <c r="B241" s="42" t="s">
        <v>474</v>
      </c>
    </row>
    <row r="242" spans="1:2" x14ac:dyDescent="0.35">
      <c r="A242" s="29" t="s">
        <v>475</v>
      </c>
      <c r="B242" s="42" t="s">
        <v>476</v>
      </c>
    </row>
    <row r="243" spans="1:2" x14ac:dyDescent="0.35">
      <c r="A243" s="29" t="s">
        <v>477</v>
      </c>
      <c r="B243" s="42" t="s">
        <v>478</v>
      </c>
    </row>
    <row r="244" spans="1:2" x14ac:dyDescent="0.35">
      <c r="A244" s="29" t="s">
        <v>479</v>
      </c>
      <c r="B244" s="42" t="s">
        <v>480</v>
      </c>
    </row>
    <row r="245" spans="1:2" x14ac:dyDescent="0.35">
      <c r="A245" s="29" t="s">
        <v>481</v>
      </c>
      <c r="B245" s="42" t="s">
        <v>482</v>
      </c>
    </row>
    <row r="246" spans="1:2" x14ac:dyDescent="0.35">
      <c r="A246" s="29" t="s">
        <v>483</v>
      </c>
      <c r="B246" s="42" t="s">
        <v>484</v>
      </c>
    </row>
    <row r="247" spans="1:2" x14ac:dyDescent="0.35">
      <c r="A247" s="29" t="s">
        <v>485</v>
      </c>
      <c r="B247" s="42" t="s">
        <v>486</v>
      </c>
    </row>
    <row r="248" spans="1:2" x14ac:dyDescent="0.35">
      <c r="A248" s="29" t="s">
        <v>487</v>
      </c>
      <c r="B248" s="42" t="s">
        <v>488</v>
      </c>
    </row>
    <row r="249" spans="1:2" x14ac:dyDescent="0.35">
      <c r="A249" s="29" t="s">
        <v>489</v>
      </c>
      <c r="B249" s="40" t="s">
        <v>490</v>
      </c>
    </row>
    <row r="250" spans="1:2" x14ac:dyDescent="0.35">
      <c r="A250" s="29" t="s">
        <v>491</v>
      </c>
      <c r="B250" s="40" t="s">
        <v>492</v>
      </c>
    </row>
    <row r="251" spans="1:2" x14ac:dyDescent="0.35">
      <c r="A251" s="29" t="s">
        <v>1</v>
      </c>
      <c r="B251" s="40" t="s">
        <v>908</v>
      </c>
    </row>
    <row r="252" spans="1:2" x14ac:dyDescent="0.35">
      <c r="A252" s="29" t="s">
        <v>493</v>
      </c>
      <c r="B252" s="40" t="s">
        <v>909</v>
      </c>
    </row>
    <row r="253" spans="1:2" x14ac:dyDescent="0.35">
      <c r="A253" s="29" t="s">
        <v>2</v>
      </c>
      <c r="B253" s="40" t="s">
        <v>905</v>
      </c>
    </row>
    <row r="254" spans="1:2" x14ac:dyDescent="0.35">
      <c r="A254" s="29" t="s">
        <v>3</v>
      </c>
      <c r="B254" s="40" t="s">
        <v>904</v>
      </c>
    </row>
    <row r="255" spans="1:2" x14ac:dyDescent="0.35">
      <c r="A255" s="29" t="s">
        <v>0</v>
      </c>
      <c r="B255" s="40" t="s">
        <v>903</v>
      </c>
    </row>
    <row r="256" spans="1:2" x14ac:dyDescent="0.35">
      <c r="A256" s="29" t="s">
        <v>4</v>
      </c>
      <c r="B256" s="40" t="s">
        <v>910</v>
      </c>
    </row>
    <row r="257" spans="1:2" x14ac:dyDescent="0.35">
      <c r="A257" s="29" t="s">
        <v>5</v>
      </c>
      <c r="B257" s="40" t="s">
        <v>902</v>
      </c>
    </row>
  </sheetData>
  <autoFilter ref="A1:B257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P11"/>
  <sheetViews>
    <sheetView zoomScaleNormal="100" workbookViewId="0">
      <selection activeCell="H4" sqref="H4:I4"/>
    </sheetView>
  </sheetViews>
  <sheetFormatPr baseColWidth="10" defaultRowHeight="14.5" x14ac:dyDescent="0.35"/>
  <cols>
    <col min="2" max="3" width="15.54296875" customWidth="1"/>
    <col min="4" max="4" width="12.81640625" bestFit="1" customWidth="1"/>
    <col min="7" max="7" width="50.26953125" customWidth="1"/>
    <col min="8" max="8" width="16.81640625" customWidth="1"/>
    <col min="9" max="9" width="15.453125" customWidth="1"/>
    <col min="10" max="10" width="15.54296875" customWidth="1"/>
    <col min="12" max="13" width="13.7265625" customWidth="1"/>
  </cols>
  <sheetData>
    <row r="2" spans="1:16" x14ac:dyDescent="0.35">
      <c r="A2" s="44" t="str">
        <f>LOOKUP(A6,'MATRICE code clts'!A2:$B257)</f>
        <v>CHEEZWHSE.COM</v>
      </c>
    </row>
    <row r="3" spans="1:16" x14ac:dyDescent="0.35">
      <c r="A3" s="28"/>
    </row>
    <row r="4" spans="1:16" ht="24.75" customHeight="1" x14ac:dyDescent="0.35">
      <c r="H4" s="137" t="s">
        <v>26</v>
      </c>
      <c r="I4" s="138"/>
    </row>
    <row r="5" spans="1:16" ht="25.5" customHeight="1" x14ac:dyDescent="0.35">
      <c r="A5" s="80" t="s">
        <v>9</v>
      </c>
      <c r="B5" s="55" t="s">
        <v>10</v>
      </c>
      <c r="C5" s="55" t="s">
        <v>915</v>
      </c>
      <c r="D5" s="81" t="s">
        <v>12</v>
      </c>
      <c r="E5" s="81" t="s">
        <v>11</v>
      </c>
      <c r="F5" s="81" t="s">
        <v>13</v>
      </c>
      <c r="G5" s="55" t="s">
        <v>14</v>
      </c>
      <c r="H5" s="24" t="s">
        <v>24</v>
      </c>
      <c r="I5" s="25" t="s">
        <v>25</v>
      </c>
      <c r="J5" s="81" t="s">
        <v>15</v>
      </c>
      <c r="K5" s="84" t="s">
        <v>917</v>
      </c>
      <c r="L5" s="82" t="s">
        <v>916</v>
      </c>
      <c r="M5" s="148" t="s">
        <v>897</v>
      </c>
      <c r="N5" s="149"/>
      <c r="O5" s="149"/>
      <c r="P5" s="150"/>
    </row>
    <row r="6" spans="1:16" x14ac:dyDescent="0.35">
      <c r="A6" s="68" t="s">
        <v>251</v>
      </c>
      <c r="B6" s="9">
        <v>718630.43</v>
      </c>
      <c r="C6" s="89">
        <v>862372.68</v>
      </c>
      <c r="D6" s="20">
        <v>11024</v>
      </c>
      <c r="E6" s="7">
        <f>(D6/B6)</f>
        <v>1.5340291114585836E-2</v>
      </c>
      <c r="F6" s="10">
        <v>2303</v>
      </c>
      <c r="G6" s="67" t="str">
        <f>LOOKUP(F6,'MATRICE code articles'!A2:B423)</f>
        <v>BRIE 1 KG 60% TOUR DE MARZE X 1 SANS DLUO</v>
      </c>
      <c r="H6" s="18">
        <v>5.3</v>
      </c>
      <c r="I6" s="18"/>
      <c r="J6" s="18">
        <v>5.3</v>
      </c>
      <c r="K6" s="2"/>
      <c r="L6" s="83">
        <v>5.28</v>
      </c>
      <c r="M6" s="139"/>
      <c r="N6" s="140"/>
      <c r="O6" s="140"/>
      <c r="P6" s="141"/>
    </row>
    <row r="7" spans="1:16" ht="15" customHeight="1" x14ac:dyDescent="0.35">
      <c r="A7" s="11"/>
      <c r="B7" s="151">
        <f>-(C6-B6)/C6</f>
        <v>-0.16668228636370994</v>
      </c>
      <c r="C7" s="152"/>
      <c r="D7" s="20">
        <v>46390.559999999998</v>
      </c>
      <c r="E7" s="7">
        <f>(D7/$B$6)</f>
        <v>6.4554126938376366E-2</v>
      </c>
      <c r="F7" s="10">
        <v>2323</v>
      </c>
      <c r="G7" s="67" t="str">
        <f>LOOKUP(F7,'MATRICE code articles'!A3:B424)</f>
        <v>BRIE 1 KG 60% NOTRE DAME X2 SANS DLUO</v>
      </c>
      <c r="H7" s="18">
        <v>5.08</v>
      </c>
      <c r="I7" s="18"/>
      <c r="J7" s="18">
        <v>5.07</v>
      </c>
      <c r="K7" s="2"/>
      <c r="L7" s="83">
        <v>5.0599999999999996</v>
      </c>
      <c r="M7" s="142"/>
      <c r="N7" s="143"/>
      <c r="O7" s="143"/>
      <c r="P7" s="144"/>
    </row>
    <row r="8" spans="1:16" ht="15" customHeight="1" x14ac:dyDescent="0.35">
      <c r="A8" s="11"/>
      <c r="B8" s="11"/>
      <c r="C8" s="11"/>
      <c r="D8" s="20">
        <v>296153.08</v>
      </c>
      <c r="E8" s="87">
        <f>(D8/$B$6)</f>
        <v>0.41210762533392858</v>
      </c>
      <c r="F8" s="10">
        <v>2407</v>
      </c>
      <c r="G8" s="86" t="str">
        <f>LOOKUP(F8,'MATRICE code articles'!A4:B425)</f>
        <v>BRIE 3 KG 60% NOTRE DAME SANS DLUO</v>
      </c>
      <c r="H8" s="18">
        <v>4.8499999999999996</v>
      </c>
      <c r="I8" s="18"/>
      <c r="J8" s="18">
        <v>4.84</v>
      </c>
      <c r="K8" s="2"/>
      <c r="L8" s="83">
        <v>4.84</v>
      </c>
      <c r="M8" s="142"/>
      <c r="N8" s="143"/>
      <c r="O8" s="143"/>
      <c r="P8" s="144"/>
    </row>
    <row r="9" spans="1:16" x14ac:dyDescent="0.35">
      <c r="A9" s="11"/>
      <c r="B9" s="11"/>
      <c r="C9" s="11"/>
      <c r="D9" s="20">
        <v>273418.13</v>
      </c>
      <c r="E9" s="87">
        <f>(D9/$B$6)</f>
        <v>0.38047112755856999</v>
      </c>
      <c r="F9" s="10">
        <v>2408</v>
      </c>
      <c r="G9" s="86" t="str">
        <f>LOOKUP(F9,'MATRICE code articles'!A5:B426)</f>
        <v>BRIE 3 KG 60% TOUR DE MARZE SANS DLUO ( Couvercle )</v>
      </c>
      <c r="H9" s="18">
        <v>4.87</v>
      </c>
      <c r="I9" s="18"/>
      <c r="J9" s="18">
        <v>4.8600000000000003</v>
      </c>
      <c r="K9" s="2"/>
      <c r="L9" s="83">
        <v>4.8600000000000003</v>
      </c>
      <c r="M9" s="142"/>
      <c r="N9" s="143"/>
      <c r="O9" s="143"/>
      <c r="P9" s="144"/>
    </row>
    <row r="10" spans="1:16" x14ac:dyDescent="0.35">
      <c r="A10" s="11"/>
      <c r="B10" s="11"/>
      <c r="C10" s="11"/>
      <c r="D10" s="20">
        <v>81853.2</v>
      </c>
      <c r="E10" s="87">
        <f>(D10/$B$6)</f>
        <v>0.11390166152579984</v>
      </c>
      <c r="F10" s="10">
        <v>4016</v>
      </c>
      <c r="G10" s="86" t="str">
        <f>LOOKUP(F10,'MATRICE code articles'!A6:B427)</f>
        <v>CAMEMBERT USA</v>
      </c>
      <c r="H10" s="18">
        <v>1.17</v>
      </c>
      <c r="I10" s="18"/>
      <c r="J10" s="18">
        <v>1.17</v>
      </c>
      <c r="K10" s="2"/>
      <c r="L10" s="83">
        <v>1.17</v>
      </c>
      <c r="M10" s="142"/>
      <c r="N10" s="143"/>
      <c r="O10" s="143"/>
      <c r="P10" s="144"/>
    </row>
    <row r="11" spans="1:16" x14ac:dyDescent="0.35">
      <c r="A11" s="11"/>
      <c r="B11" s="11"/>
      <c r="C11" s="11"/>
      <c r="D11" s="20">
        <v>9791.4599999999991</v>
      </c>
      <c r="E11" s="7">
        <f>(D11/$B$6)</f>
        <v>1.3625167528739353E-2</v>
      </c>
      <c r="F11" s="10">
        <v>2205</v>
      </c>
      <c r="G11" s="67" t="str">
        <f>LOOKUP(F11,'MATRICE code articles'!A7:B428)</f>
        <v>BRIE 16 ONCES ARC DE 
TRIOMPHE X 6</v>
      </c>
      <c r="H11" s="18">
        <v>2.66</v>
      </c>
      <c r="I11" s="18"/>
      <c r="J11" s="18">
        <v>2.65</v>
      </c>
      <c r="K11" s="2"/>
      <c r="L11" s="83">
        <v>2.65</v>
      </c>
      <c r="M11" s="145"/>
      <c r="N11" s="146"/>
      <c r="O11" s="146"/>
      <c r="P11" s="147"/>
    </row>
  </sheetData>
  <mergeCells count="4">
    <mergeCell ref="M5:P5"/>
    <mergeCell ref="M6:P11"/>
    <mergeCell ref="B7:C7"/>
    <mergeCell ref="H4:I4"/>
  </mergeCells>
  <pageMargins left="0.7" right="0.7" top="0.75" bottom="0.75" header="0.3" footer="0.3"/>
  <pageSetup paperSize="9" scale="5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Q12"/>
  <sheetViews>
    <sheetView zoomScaleNormal="100" workbookViewId="0">
      <selection activeCell="C34" sqref="C34"/>
    </sheetView>
  </sheetViews>
  <sheetFormatPr baseColWidth="10" defaultRowHeight="14.5" x14ac:dyDescent="0.35"/>
  <cols>
    <col min="2" max="2" width="12.81640625" bestFit="1" customWidth="1"/>
    <col min="3" max="3" width="12.81640625" customWidth="1"/>
    <col min="7" max="7" width="49.26953125" customWidth="1"/>
    <col min="8" max="8" width="14.54296875" bestFit="1" customWidth="1"/>
    <col min="9" max="10" width="14.54296875" customWidth="1"/>
    <col min="11" max="11" width="15.7265625" bestFit="1" customWidth="1"/>
  </cols>
  <sheetData>
    <row r="2" spans="1:17" x14ac:dyDescent="0.35">
      <c r="A2" t="str">
        <f>LOOKUP(A6,'MATRICE code clts'!A2:B257)</f>
        <v>BRADBURRY &amp; SON LIMITED</v>
      </c>
    </row>
    <row r="4" spans="1:17" x14ac:dyDescent="0.35">
      <c r="H4" s="137" t="s">
        <v>26</v>
      </c>
      <c r="I4" s="138"/>
      <c r="L4" s="153" t="s">
        <v>917</v>
      </c>
      <c r="M4" s="155" t="s">
        <v>916</v>
      </c>
      <c r="N4" s="156" t="s">
        <v>897</v>
      </c>
      <c r="O4" s="156"/>
      <c r="P4" s="156"/>
      <c r="Q4" s="156"/>
    </row>
    <row r="5" spans="1:17" ht="24" customHeight="1" x14ac:dyDescent="0.35">
      <c r="A5" s="12" t="s">
        <v>9</v>
      </c>
      <c r="B5" s="12" t="s">
        <v>10</v>
      </c>
      <c r="C5" s="12" t="s">
        <v>915</v>
      </c>
      <c r="D5" s="12" t="s">
        <v>12</v>
      </c>
      <c r="E5" s="12" t="s">
        <v>11</v>
      </c>
      <c r="F5" s="12" t="s">
        <v>13</v>
      </c>
      <c r="G5" s="13" t="s">
        <v>14</v>
      </c>
      <c r="H5" s="24" t="s">
        <v>24</v>
      </c>
      <c r="I5" s="25" t="s">
        <v>25</v>
      </c>
      <c r="J5" s="13" t="s">
        <v>17</v>
      </c>
      <c r="K5" s="12" t="s">
        <v>15</v>
      </c>
      <c r="L5" s="154"/>
      <c r="M5" s="155"/>
      <c r="N5" s="156"/>
      <c r="O5" s="156"/>
      <c r="P5" s="156"/>
      <c r="Q5" s="156"/>
    </row>
    <row r="6" spans="1:17" x14ac:dyDescent="0.35">
      <c r="A6" s="26" t="s">
        <v>277</v>
      </c>
      <c r="B6" s="9">
        <v>592743.56999999995</v>
      </c>
      <c r="C6" s="92">
        <v>868562.97</v>
      </c>
      <c r="D6" s="20">
        <v>13921.39</v>
      </c>
      <c r="E6" s="3">
        <f t="shared" ref="E6:E12" si="0">(D6/$B$6)</f>
        <v>2.3486361901825438E-2</v>
      </c>
      <c r="F6" s="10">
        <v>2201</v>
      </c>
      <c r="G6" s="2" t="str">
        <f>LOOKUP(F6,'MATRICE code articles'!A2:B423)</f>
        <v>BRIE 500 GRS PC X 6</v>
      </c>
      <c r="H6" s="19">
        <v>2.3199999999999998</v>
      </c>
      <c r="I6" s="19"/>
      <c r="J6" s="16"/>
      <c r="K6" s="18">
        <v>2.2999999999999998</v>
      </c>
      <c r="L6" s="2"/>
      <c r="M6" s="93">
        <v>2.3199999999999998</v>
      </c>
      <c r="N6" s="139"/>
      <c r="O6" s="140"/>
      <c r="P6" s="140"/>
      <c r="Q6" s="141"/>
    </row>
    <row r="7" spans="1:17" x14ac:dyDescent="0.35">
      <c r="A7" s="11"/>
      <c r="B7" s="151">
        <f>-(C6-B6)/C6</f>
        <v>-0.31755832280070612</v>
      </c>
      <c r="C7" s="152"/>
      <c r="D7" s="20">
        <v>42113.18</v>
      </c>
      <c r="E7" s="3">
        <f t="shared" si="0"/>
        <v>7.1047890068212813E-2</v>
      </c>
      <c r="F7" s="10">
        <v>2320</v>
      </c>
      <c r="G7" s="2" t="str">
        <f>LOOKUP(F7,'MATRICE code articles'!A3:B424)</f>
        <v>BRIE 1 KG 60% PC X 4</v>
      </c>
      <c r="H7" s="19">
        <v>4.2699999999999996</v>
      </c>
      <c r="I7" s="19"/>
      <c r="J7" s="14" t="s">
        <v>18</v>
      </c>
      <c r="K7" s="18">
        <v>3.48</v>
      </c>
      <c r="L7" s="2"/>
      <c r="M7" s="93">
        <v>4.2699999999999996</v>
      </c>
      <c r="N7" s="142"/>
      <c r="O7" s="143"/>
      <c r="P7" s="143"/>
      <c r="Q7" s="144"/>
    </row>
    <row r="8" spans="1:17" x14ac:dyDescent="0.35">
      <c r="A8" s="11"/>
      <c r="B8" s="11"/>
      <c r="C8" s="11"/>
      <c r="D8" s="20">
        <v>357822.4</v>
      </c>
      <c r="E8" s="90">
        <f t="shared" si="0"/>
        <v>0.60367149997088965</v>
      </c>
      <c r="F8" s="10">
        <v>2435</v>
      </c>
      <c r="G8" s="88" t="str">
        <f>LOOKUP(F8,'MATRICE code articles'!A4:B425)</f>
        <v>BRIE 3 KG 60% PC (ITALIEN)</v>
      </c>
      <c r="H8" s="19">
        <v>4.1900000000000004</v>
      </c>
      <c r="I8" s="19"/>
      <c r="J8" s="15">
        <v>-0.19</v>
      </c>
      <c r="K8" s="18">
        <v>4.08</v>
      </c>
      <c r="L8" s="2"/>
      <c r="M8" s="93">
        <v>4.1900000000000004</v>
      </c>
      <c r="N8" s="142"/>
      <c r="O8" s="143"/>
      <c r="P8" s="143"/>
      <c r="Q8" s="144"/>
    </row>
    <row r="9" spans="1:17" x14ac:dyDescent="0.35">
      <c r="A9" s="11"/>
      <c r="B9" s="11"/>
      <c r="C9" s="11"/>
      <c r="D9" s="20">
        <v>46264.88</v>
      </c>
      <c r="E9" s="3">
        <f t="shared" si="0"/>
        <v>7.8052099325176996E-2</v>
      </c>
      <c r="F9" s="10">
        <v>2601</v>
      </c>
      <c r="G9" s="2" t="str">
        <f>LOOKUP(F9,'MATRICE code articles'!A5:B426)</f>
        <v>POINTE DE BRIE X6</v>
      </c>
      <c r="H9" s="19">
        <v>0.99</v>
      </c>
      <c r="I9" s="19"/>
      <c r="J9" s="17"/>
      <c r="K9" s="18">
        <v>0.98</v>
      </c>
      <c r="L9" s="2"/>
      <c r="M9" s="93">
        <v>0.99</v>
      </c>
      <c r="N9" s="142"/>
      <c r="O9" s="143"/>
      <c r="P9" s="143"/>
      <c r="Q9" s="144"/>
    </row>
    <row r="10" spans="1:17" x14ac:dyDescent="0.35">
      <c r="A10" s="11"/>
      <c r="B10" s="11"/>
      <c r="C10" s="11"/>
      <c r="D10" s="20">
        <v>75622.5</v>
      </c>
      <c r="E10" s="90">
        <f t="shared" si="0"/>
        <v>0.12758046451689051</v>
      </c>
      <c r="F10" s="10">
        <v>2606</v>
      </c>
      <c r="G10" s="88" t="str">
        <f>LOOKUP(F10,'MATRICE code articles'!A6:B427)</f>
        <v>POINTE DE BRIE NEUTRE 180 GRS  X 6</v>
      </c>
      <c r="H10" s="19">
        <v>0.99</v>
      </c>
      <c r="I10" s="19"/>
      <c r="J10" s="17"/>
      <c r="K10" s="18">
        <v>0.98</v>
      </c>
      <c r="L10" s="2"/>
      <c r="M10" s="93">
        <v>0.98</v>
      </c>
      <c r="N10" s="142"/>
      <c r="O10" s="143"/>
      <c r="P10" s="143"/>
      <c r="Q10" s="144"/>
    </row>
    <row r="11" spans="1:17" x14ac:dyDescent="0.35">
      <c r="A11" s="11"/>
      <c r="B11" s="11"/>
      <c r="C11" s="11"/>
      <c r="D11" s="20">
        <v>37014</v>
      </c>
      <c r="E11" s="3">
        <f t="shared" si="0"/>
        <v>6.2445215559234164E-2</v>
      </c>
      <c r="F11" s="10">
        <v>3201</v>
      </c>
      <c r="G11" s="2" t="str">
        <f>LOOKUP(F11,'MATRICE code articles'!A7:B428)</f>
        <v>MERLEMONT</v>
      </c>
      <c r="H11" s="19">
        <v>1.55</v>
      </c>
      <c r="I11" s="19"/>
      <c r="J11" s="17"/>
      <c r="K11" s="18">
        <v>1.55</v>
      </c>
      <c r="L11" s="2"/>
      <c r="M11" s="93">
        <v>1.55</v>
      </c>
      <c r="N11" s="142"/>
      <c r="O11" s="143"/>
      <c r="P11" s="143"/>
      <c r="Q11" s="144"/>
    </row>
    <row r="12" spans="1:17" x14ac:dyDescent="0.35">
      <c r="A12" s="11"/>
      <c r="B12" s="11"/>
      <c r="C12" s="11"/>
      <c r="D12" s="20">
        <v>19985.22</v>
      </c>
      <c r="E12" s="3">
        <f t="shared" si="0"/>
        <v>3.3716468657770511E-2</v>
      </c>
      <c r="F12" s="10">
        <v>4401</v>
      </c>
      <c r="G12" s="2" t="str">
        <f>LOOKUP(F12,'MATRICE code articles'!A8:B429)</f>
        <v>PAVE VAL DE SAONE</v>
      </c>
      <c r="H12" s="19">
        <v>4.75</v>
      </c>
      <c r="I12" s="19"/>
      <c r="J12" s="17"/>
      <c r="K12" s="18">
        <v>4.75</v>
      </c>
      <c r="L12" s="2"/>
      <c r="M12" s="93">
        <v>4.75</v>
      </c>
      <c r="N12" s="145"/>
      <c r="O12" s="146"/>
      <c r="P12" s="146"/>
      <c r="Q12" s="147"/>
    </row>
  </sheetData>
  <mergeCells count="6">
    <mergeCell ref="B7:C7"/>
    <mergeCell ref="H4:I4"/>
    <mergeCell ref="L4:L5"/>
    <mergeCell ref="M4:M5"/>
    <mergeCell ref="N4:Q5"/>
    <mergeCell ref="N6:Q12"/>
  </mergeCells>
  <pageMargins left="0.7" right="0.7" top="0.75" bottom="0.75" header="0.3" footer="0.3"/>
  <pageSetup paperSize="9" scale="5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K8"/>
  <sheetViews>
    <sheetView zoomScaleNormal="100" workbookViewId="0">
      <selection activeCell="G12" sqref="G12"/>
    </sheetView>
  </sheetViews>
  <sheetFormatPr baseColWidth="10" defaultRowHeight="14.5" x14ac:dyDescent="0.35"/>
  <cols>
    <col min="2" max="2" width="12.81640625" bestFit="1" customWidth="1"/>
    <col min="3" max="3" width="12.7265625" bestFit="1" customWidth="1"/>
    <col min="6" max="6" width="33.7265625" bestFit="1" customWidth="1"/>
    <col min="7" max="7" width="18.453125" bestFit="1" customWidth="1"/>
    <col min="8" max="8" width="18.453125" customWidth="1"/>
    <col min="9" max="9" width="14.54296875" bestFit="1" customWidth="1"/>
    <col min="10" max="10" width="16.453125" bestFit="1" customWidth="1"/>
    <col min="11" max="11" width="15.7265625" bestFit="1" customWidth="1"/>
  </cols>
  <sheetData>
    <row r="1" spans="1:11" x14ac:dyDescent="0.35">
      <c r="A1" t="str">
        <f>LOOKUP(A6,'MATRICE code clts'!A2:B257)</f>
        <v>FOZZY FOOD</v>
      </c>
    </row>
    <row r="3" spans="1:11" ht="15" customHeight="1" x14ac:dyDescent="0.35"/>
    <row r="4" spans="1:11" ht="24" x14ac:dyDescent="0.35">
      <c r="G4" s="137" t="s">
        <v>26</v>
      </c>
      <c r="H4" s="138"/>
      <c r="K4" s="94" t="s">
        <v>23</v>
      </c>
    </row>
    <row r="5" spans="1:11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95"/>
    </row>
    <row r="6" spans="1:11" x14ac:dyDescent="0.35">
      <c r="A6" s="26" t="s">
        <v>247</v>
      </c>
      <c r="B6" s="21">
        <v>439945.21</v>
      </c>
      <c r="C6" s="2">
        <v>395163.86</v>
      </c>
      <c r="D6" s="3">
        <f>(C6/$B$6)</f>
        <v>0.89821152956751127</v>
      </c>
      <c r="E6" s="10">
        <v>2445</v>
      </c>
      <c r="F6" s="2" t="str">
        <f>LOOKUP(E6,'MATRICE code articles'!A2:B423)</f>
        <v>BRIE 3 KG 60% DIJON</v>
      </c>
      <c r="G6" s="2"/>
      <c r="H6" s="18">
        <v>4.01</v>
      </c>
      <c r="I6" s="22">
        <v>-0.1</v>
      </c>
      <c r="J6" s="18">
        <v>3.89</v>
      </c>
      <c r="K6" s="2"/>
    </row>
    <row r="7" spans="1:11" x14ac:dyDescent="0.35">
      <c r="A7" s="2"/>
      <c r="B7" s="2"/>
      <c r="C7" s="2">
        <v>29037.84</v>
      </c>
      <c r="D7" s="3">
        <f>(C7/$B$6)</f>
        <v>6.6003309821238879E-2</v>
      </c>
      <c r="E7" s="10">
        <v>2601</v>
      </c>
      <c r="F7" s="2" t="str">
        <f>LOOKUP(E7,'MATRICE code articles'!A3:B424)</f>
        <v>POINTE DE BRIE X6</v>
      </c>
      <c r="G7" s="2"/>
      <c r="H7" s="18">
        <v>1.84</v>
      </c>
      <c r="I7" s="22">
        <v>-1.7999999999999999E-2</v>
      </c>
      <c r="J7" s="18">
        <v>1.07</v>
      </c>
      <c r="K7" s="2"/>
    </row>
    <row r="8" spans="1:11" x14ac:dyDescent="0.35">
      <c r="A8" s="2"/>
      <c r="B8" s="2"/>
      <c r="C8" s="2">
        <v>15743.51</v>
      </c>
      <c r="D8" s="3">
        <f>(C8/$B$6)</f>
        <v>3.5785160611249749E-2</v>
      </c>
      <c r="E8" s="10">
        <v>4001</v>
      </c>
      <c r="F8" s="2" t="str">
        <f>LOOKUP(E8,'MATRICE code articles'!A4:B425)</f>
        <v>CAMEMBERT VAL DE SAONE 240 GRS</v>
      </c>
      <c r="G8" s="2"/>
      <c r="H8" s="18">
        <v>1.55</v>
      </c>
      <c r="I8" s="22">
        <v>-2.4E-2</v>
      </c>
      <c r="J8" s="18">
        <v>1.1299999999999999</v>
      </c>
      <c r="K8" s="2"/>
    </row>
  </sheetData>
  <mergeCells count="1">
    <mergeCell ref="G4:H4"/>
  </mergeCells>
  <pageMargins left="0.7" right="0.7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7"/>
  <sheetViews>
    <sheetView zoomScaleNormal="100" workbookViewId="0">
      <selection activeCell="C34" sqref="C34"/>
    </sheetView>
  </sheetViews>
  <sheetFormatPr baseColWidth="10" defaultRowHeight="14.5" x14ac:dyDescent="0.35"/>
  <cols>
    <col min="2" max="3" width="12.81640625" bestFit="1" customWidth="1"/>
    <col min="6" max="6" width="25.26953125" customWidth="1"/>
    <col min="7" max="7" width="14.26953125" customWidth="1"/>
    <col min="8" max="8" width="15.7265625" customWidth="1"/>
    <col min="9" max="9" width="16.453125" bestFit="1" customWidth="1"/>
    <col min="10" max="10" width="19.1796875" customWidth="1"/>
  </cols>
  <sheetData>
    <row r="1" spans="1:10" x14ac:dyDescent="0.35">
      <c r="A1" t="str">
        <f>LOOKUP(A6,'MATRICE code clts'!A2:B257)</f>
        <v>A-WARE BOUTER CHEESE</v>
      </c>
    </row>
    <row r="4" spans="1:10" x14ac:dyDescent="0.35">
      <c r="G4" s="137" t="s">
        <v>26</v>
      </c>
      <c r="H4" s="138"/>
      <c r="J4" s="153" t="s">
        <v>23</v>
      </c>
    </row>
    <row r="5" spans="1:10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2" t="s">
        <v>15</v>
      </c>
      <c r="J5" s="154"/>
    </row>
    <row r="6" spans="1:10" x14ac:dyDescent="0.35">
      <c r="A6" s="26" t="s">
        <v>210</v>
      </c>
      <c r="B6" s="21">
        <v>373153.55</v>
      </c>
      <c r="C6" s="2">
        <v>371471.99</v>
      </c>
      <c r="D6" s="3">
        <f>(C6/$B$6)</f>
        <v>0.99549365134004486</v>
      </c>
      <c r="E6" s="10">
        <v>2450</v>
      </c>
      <c r="F6" s="2" t="str">
        <f>LOOKUP(E6,'MATRICE code articles'!A2:B423)</f>
        <v>BRIE COUPE 60% NEUTRE X1</v>
      </c>
      <c r="G6" s="2"/>
      <c r="H6" s="18">
        <v>3.85</v>
      </c>
      <c r="I6" s="18">
        <v>3.88</v>
      </c>
      <c r="J6" s="2"/>
    </row>
    <row r="7" spans="1:10" x14ac:dyDescent="0.35">
      <c r="A7" s="2"/>
      <c r="B7" s="11"/>
      <c r="C7" s="2">
        <v>1038</v>
      </c>
      <c r="D7" s="3">
        <f>(C7/$B$6)</f>
        <v>2.781696703676007E-3</v>
      </c>
      <c r="E7" s="10">
        <v>3326</v>
      </c>
      <c r="F7" s="2" t="str">
        <f>LOOKUP(E7,'MATRICE code articles'!A3:B424)</f>
        <v>BOIS BLOND BOUTER</v>
      </c>
      <c r="G7" s="2"/>
      <c r="H7" s="18">
        <v>1.62</v>
      </c>
      <c r="I7" s="18">
        <v>1.62</v>
      </c>
      <c r="J7" s="2"/>
    </row>
  </sheetData>
  <mergeCells count="2">
    <mergeCell ref="G4:H4"/>
    <mergeCell ref="J4:J5"/>
  </mergeCells>
  <pageMargins left="0.7" right="0.7" top="0.75" bottom="0.75" header="0.3" footer="0.3"/>
  <pageSetup paperSize="9" scale="8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K45"/>
  <sheetViews>
    <sheetView zoomScaleNormal="100" workbookViewId="0"/>
  </sheetViews>
  <sheetFormatPr baseColWidth="10" defaultRowHeight="14.5" x14ac:dyDescent="0.35"/>
  <cols>
    <col min="2" max="2" width="15.26953125" style="4" customWidth="1"/>
    <col min="3" max="3" width="11.26953125" customWidth="1"/>
    <col min="4" max="4" width="21.26953125" customWidth="1"/>
    <col min="5" max="5" width="15.26953125" customWidth="1"/>
    <col min="6" max="6" width="29" customWidth="1"/>
    <col min="7" max="7" width="17.81640625" customWidth="1"/>
    <col min="8" max="8" width="15.7265625" bestFit="1" customWidth="1"/>
    <col min="10" max="10" width="16.7265625" customWidth="1"/>
    <col min="11" max="11" width="15" customWidth="1"/>
    <col min="16" max="16" width="34.453125" customWidth="1"/>
    <col min="17" max="17" width="14.1796875" customWidth="1"/>
    <col min="18" max="18" width="15.1796875" customWidth="1"/>
  </cols>
  <sheetData>
    <row r="1" spans="1:11" x14ac:dyDescent="0.35">
      <c r="A1" t="str">
        <f>LOOKUP(A19,'MATRICE code clts'!$A$2:$B$257)</f>
        <v>UHRENHOLT A/S -DK</v>
      </c>
      <c r="C1" t="str">
        <f>LOOKUP(A24,'MATRICE code clts'!$A$2:$B$257)</f>
        <v>UHRENHOLT A/S -SUEDE</v>
      </c>
      <c r="E1" t="str">
        <f>LOOKUP(A28,'MATRICE code clts'!$A$2:$B$257)</f>
        <v>UHRENHOLT A/S- EGYPTE</v>
      </c>
      <c r="F1" t="str">
        <f>LOOKUP(A31,'MATRICE code clts'!$A$2:$B$257)</f>
        <v>UHRENHOLT A/S -ESTONIE</v>
      </c>
      <c r="G1" t="str">
        <f>LOOKUP(A40,'MATRICE code clts'!$A$2:$B$257)</f>
        <v>UHRENHOLT A/S - SINGAPOUR</v>
      </c>
      <c r="I1" t="str">
        <f>LOOKUP(A42,'MATRICE code clts'!$A$2:$B$257)</f>
        <v>UHRENHOLT A/S - Turquie</v>
      </c>
    </row>
    <row r="2" spans="1:11" x14ac:dyDescent="0.35">
      <c r="A2" t="str">
        <f>LOOKUP(A33,'MATRICE code clts'!$A$2:$B$257)</f>
        <v>UHRENHOLT A/S - Finlande</v>
      </c>
      <c r="C2" t="str">
        <f>LOOKUP(A35,'MATRICE code clts'!$A$2:$B$257)</f>
        <v>UHRENHOLT A/S - Israël</v>
      </c>
      <c r="E2" t="str">
        <f>LOOKUP(A37,'MATRICE code clts'!$A$2:$B$257)</f>
        <v>UHRENHOLT A/S - Norvège</v>
      </c>
    </row>
    <row r="4" spans="1:11" x14ac:dyDescent="0.35">
      <c r="D4" s="137" t="s">
        <v>26</v>
      </c>
      <c r="E4" s="138"/>
    </row>
    <row r="5" spans="1:11" ht="24" x14ac:dyDescent="0.35">
      <c r="A5" s="45" t="s">
        <v>6</v>
      </c>
      <c r="B5" s="46" t="s">
        <v>7</v>
      </c>
      <c r="C5" s="45" t="s">
        <v>8</v>
      </c>
      <c r="D5" s="13" t="s">
        <v>15</v>
      </c>
      <c r="E5" s="24" t="s">
        <v>24</v>
      </c>
      <c r="F5" s="13" t="s">
        <v>14</v>
      </c>
      <c r="G5" s="13" t="s">
        <v>16</v>
      </c>
      <c r="H5" s="157" t="s">
        <v>911</v>
      </c>
      <c r="I5" s="158"/>
      <c r="J5" s="158"/>
      <c r="K5" s="159"/>
    </row>
    <row r="6" spans="1:11" x14ac:dyDescent="0.35">
      <c r="A6" s="96"/>
      <c r="B6" s="72">
        <f>SUM(B7:B14)</f>
        <v>700640.38</v>
      </c>
      <c r="C6" s="96"/>
      <c r="D6" s="96"/>
      <c r="E6" s="96"/>
      <c r="F6" s="96"/>
      <c r="G6" s="11"/>
      <c r="H6" s="139"/>
      <c r="I6" s="140"/>
      <c r="J6" s="140"/>
      <c r="K6" s="141"/>
    </row>
    <row r="7" spans="1:11" x14ac:dyDescent="0.35">
      <c r="A7" s="10">
        <v>2436</v>
      </c>
      <c r="B7" s="20">
        <f>C20+C29+C33+C35+C42</f>
        <v>172796.05000000002</v>
      </c>
      <c r="C7" s="73">
        <f t="shared" ref="C7:C14" si="0">(B7/$B$6)</f>
        <v>0.24662587959888926</v>
      </c>
      <c r="D7" s="23" t="s">
        <v>19</v>
      </c>
      <c r="E7" s="18">
        <v>3.75</v>
      </c>
      <c r="F7" s="6" t="str">
        <f>LOOKUP(A7,'MATRICE code articles'!A$2:$B$489)</f>
        <v>BRIE 3 KG 60% MON AMI</v>
      </c>
      <c r="G7" s="2"/>
      <c r="H7" s="142"/>
      <c r="I7" s="143"/>
      <c r="J7" s="143"/>
      <c r="K7" s="144"/>
    </row>
    <row r="8" spans="1:11" x14ac:dyDescent="0.35">
      <c r="A8" s="10">
        <v>2454</v>
      </c>
      <c r="B8" s="20">
        <f>C22+C26</f>
        <v>34721.560000000005</v>
      </c>
      <c r="C8" s="7">
        <f t="shared" si="0"/>
        <v>4.9556892510248987E-2</v>
      </c>
      <c r="D8" s="23" t="s">
        <v>20</v>
      </c>
      <c r="E8" s="2"/>
      <c r="F8" s="6" t="str">
        <f>LOOKUP(A8,'MATRICE code articles'!A$2:$B$489)</f>
        <v>BRIE 3 KG 60% MON AMI</v>
      </c>
      <c r="G8" s="2"/>
      <c r="H8" s="142"/>
      <c r="I8" s="143"/>
      <c r="J8" s="143"/>
      <c r="K8" s="144"/>
    </row>
    <row r="9" spans="1:11" x14ac:dyDescent="0.35">
      <c r="A9" s="10">
        <v>2220</v>
      </c>
      <c r="B9" s="20">
        <f>C19+C28+C31</f>
        <v>25545.599999999999</v>
      </c>
      <c r="C9" s="7">
        <f t="shared" si="0"/>
        <v>3.6460359307295416E-2</v>
      </c>
      <c r="D9" s="23" t="s">
        <v>21</v>
      </c>
      <c r="E9" s="2"/>
      <c r="F9" s="6" t="str">
        <f>LOOKUP(A9,'MATRICE code articles'!A$2:$B$489)</f>
        <v>BRIE 500 GRS 60% MON AMI</v>
      </c>
      <c r="G9" s="2"/>
      <c r="H9" s="142"/>
      <c r="I9" s="143"/>
      <c r="J9" s="143"/>
      <c r="K9" s="144"/>
    </row>
    <row r="10" spans="1:11" x14ac:dyDescent="0.35">
      <c r="A10" s="10">
        <v>2352</v>
      </c>
      <c r="B10" s="20">
        <f>C24</f>
        <v>110110</v>
      </c>
      <c r="C10" s="73">
        <f t="shared" si="0"/>
        <v>0.15715622899154055</v>
      </c>
      <c r="D10" s="18">
        <v>4.03</v>
      </c>
      <c r="E10" s="18">
        <v>4</v>
      </c>
      <c r="F10" s="6" t="str">
        <f>LOOKUP(A10,'MATRICE code articles'!A$2:$B$489)</f>
        <v>BRIE 1 KG 60% MON AMI</v>
      </c>
      <c r="G10" s="2"/>
      <c r="H10" s="142"/>
      <c r="I10" s="143"/>
      <c r="J10" s="143"/>
      <c r="K10" s="144"/>
    </row>
    <row r="11" spans="1:11" x14ac:dyDescent="0.35">
      <c r="A11" s="10">
        <v>2444</v>
      </c>
      <c r="B11" s="20">
        <f>C25+C21</f>
        <v>17694.379999999997</v>
      </c>
      <c r="C11" s="7">
        <f t="shared" si="0"/>
        <v>2.5254582101020207E-2</v>
      </c>
      <c r="D11" s="2" t="s">
        <v>22</v>
      </c>
      <c r="E11" s="2"/>
      <c r="F11" s="6" t="str">
        <f>LOOKUP(A11,'MATRICE code articles'!A$2:$B$489)</f>
        <v>BRIE 3 KG 60% MON AMI</v>
      </c>
      <c r="G11" s="2"/>
      <c r="H11" s="142"/>
      <c r="I11" s="143"/>
      <c r="J11" s="143"/>
      <c r="K11" s="144"/>
    </row>
    <row r="12" spans="1:11" x14ac:dyDescent="0.35">
      <c r="A12" s="10">
        <v>2231</v>
      </c>
      <c r="B12" s="20">
        <f>C37</f>
        <v>248204.1</v>
      </c>
      <c r="C12" s="73">
        <f t="shared" si="0"/>
        <v>0.35425320476105016</v>
      </c>
      <c r="D12" s="18">
        <v>2.13</v>
      </c>
      <c r="E12" s="18">
        <v>2.0499999999999998</v>
      </c>
      <c r="F12" s="6" t="str">
        <f>LOOKUP(A12,'MATRICE code articles'!A$2:$B$489)</f>
        <v>BRIE 500G 60 %*6 MON AMI</v>
      </c>
      <c r="G12" s="2"/>
      <c r="H12" s="142"/>
      <c r="I12" s="143"/>
      <c r="J12" s="143"/>
      <c r="K12" s="144"/>
    </row>
    <row r="13" spans="1:11" ht="15" customHeight="1" x14ac:dyDescent="0.35">
      <c r="A13" s="10">
        <v>2448</v>
      </c>
      <c r="B13" s="20">
        <f>C38</f>
        <v>82597.490000000005</v>
      </c>
      <c r="C13" s="73">
        <f t="shared" si="0"/>
        <v>0.11788856645687479</v>
      </c>
      <c r="D13" s="18">
        <v>3.8</v>
      </c>
      <c r="E13" s="2"/>
      <c r="F13" s="6" t="str">
        <f>LOOKUP(A13,'MATRICE code articles'!A$2:$B$489)</f>
        <v>BRIE 3 KG 60% MON AMI   SUEDE</v>
      </c>
      <c r="G13" s="2"/>
      <c r="H13" s="142"/>
      <c r="I13" s="143"/>
      <c r="J13" s="143"/>
      <c r="K13" s="144"/>
    </row>
    <row r="14" spans="1:11" x14ac:dyDescent="0.35">
      <c r="A14" s="10">
        <v>2235</v>
      </c>
      <c r="B14" s="20">
        <f>C40</f>
        <v>8971.2000000000007</v>
      </c>
      <c r="C14" s="7">
        <f t="shared" si="0"/>
        <v>1.2804286273080636E-2</v>
      </c>
      <c r="D14" s="18">
        <v>2.08</v>
      </c>
      <c r="E14" s="2"/>
      <c r="F14" s="6" t="str">
        <f>LOOKUP(A14,'MATRICE code articles'!A$2:$B$489)</f>
        <v>BRIE 500G 60% *6 MON AMI</v>
      </c>
      <c r="G14" s="2"/>
      <c r="H14" s="145"/>
      <c r="I14" s="146"/>
      <c r="J14" s="146"/>
      <c r="K14" s="147"/>
    </row>
    <row r="17" spans="1:11" x14ac:dyDescent="0.35">
      <c r="G17" s="137" t="s">
        <v>26</v>
      </c>
      <c r="H17" s="138"/>
    </row>
    <row r="18" spans="1:11" ht="25.5" customHeight="1" x14ac:dyDescent="0.35">
      <c r="A18" s="12" t="s">
        <v>9</v>
      </c>
      <c r="B18" s="12" t="s">
        <v>10</v>
      </c>
      <c r="C18" s="12" t="s">
        <v>12</v>
      </c>
      <c r="D18" s="12" t="s">
        <v>11</v>
      </c>
      <c r="E18" s="12" t="s">
        <v>13</v>
      </c>
      <c r="F18" s="13" t="s">
        <v>14</v>
      </c>
      <c r="G18" s="24" t="s">
        <v>24</v>
      </c>
      <c r="H18" s="25" t="s">
        <v>25</v>
      </c>
      <c r="I18" s="13" t="s">
        <v>17</v>
      </c>
      <c r="J18" s="12" t="s">
        <v>15</v>
      </c>
      <c r="K18" s="12" t="s">
        <v>16</v>
      </c>
    </row>
    <row r="19" spans="1:11" x14ac:dyDescent="0.35">
      <c r="A19" s="53" t="s">
        <v>273</v>
      </c>
      <c r="B19" s="21">
        <f>SUM(C19:C22)</f>
        <v>84589.05</v>
      </c>
      <c r="C19" s="20">
        <v>3715.2</v>
      </c>
      <c r="D19" s="74">
        <f>(C19/$B$19)</f>
        <v>4.3920578372732638E-2</v>
      </c>
      <c r="E19" s="10">
        <v>2220</v>
      </c>
      <c r="F19" s="2" t="str">
        <f>LOOKUP(E19,'MATRICE code articles'!$A$2:$B$489)</f>
        <v>BRIE 500 GRS 60% MON AMI</v>
      </c>
      <c r="G19" s="20"/>
      <c r="H19" s="2"/>
      <c r="I19" s="91"/>
      <c r="J19" s="20">
        <v>2.15</v>
      </c>
      <c r="K19" s="2"/>
    </row>
    <row r="20" spans="1:11" x14ac:dyDescent="0.35">
      <c r="A20" s="23"/>
      <c r="B20" s="2"/>
      <c r="C20" s="20">
        <v>38614.15</v>
      </c>
      <c r="D20" s="74">
        <f>(C20/$B$19)</f>
        <v>0.45649111794020619</v>
      </c>
      <c r="E20" s="10">
        <v>2436</v>
      </c>
      <c r="F20" s="2" t="str">
        <f>LOOKUP(E20,'MATRICE code articles'!$A$2:$B$489)</f>
        <v>BRIE 3 KG 60% MON AMI</v>
      </c>
      <c r="G20" s="20">
        <v>3.75</v>
      </c>
      <c r="H20" s="2"/>
      <c r="I20" s="50">
        <v>-0.14000000000000001</v>
      </c>
      <c r="J20" s="20">
        <v>3.83</v>
      </c>
      <c r="K20" s="2"/>
    </row>
    <row r="21" spans="1:11" x14ac:dyDescent="0.35">
      <c r="A21" s="23"/>
      <c r="B21" s="2"/>
      <c r="C21" s="20">
        <v>10028.459999999999</v>
      </c>
      <c r="D21" s="74">
        <f>(C21/$B$19)</f>
        <v>0.11855506120473039</v>
      </c>
      <c r="E21" s="10">
        <v>2444</v>
      </c>
      <c r="F21" s="2" t="str">
        <f>LOOKUP(E21,'MATRICE code articles'!$A$2:$B$489)</f>
        <v>BRIE 3 KG 60% MON AMI</v>
      </c>
      <c r="G21" s="20"/>
      <c r="H21" s="2"/>
      <c r="I21" s="91"/>
      <c r="J21" s="20">
        <v>3.89</v>
      </c>
      <c r="K21" s="2"/>
    </row>
    <row r="22" spans="1:11" x14ac:dyDescent="0.35">
      <c r="A22" s="2"/>
      <c r="B22" s="2"/>
      <c r="C22" s="60">
        <v>32231.24</v>
      </c>
      <c r="D22" s="74">
        <f>(C22/$B$19)</f>
        <v>0.38103324248233078</v>
      </c>
      <c r="E22" s="10">
        <v>2454</v>
      </c>
      <c r="F22" s="2" t="str">
        <f>LOOKUP(E22,'MATRICE code articles'!$A$2:$B$489)</f>
        <v>BRIE 3 KG 60% MON AMI</v>
      </c>
      <c r="G22" s="20"/>
      <c r="H22" s="2"/>
      <c r="I22" s="91"/>
      <c r="J22" s="20">
        <v>3.79</v>
      </c>
      <c r="K22" s="2"/>
    </row>
    <row r="23" spans="1:11" x14ac:dyDescent="0.35">
      <c r="A23" s="12" t="s">
        <v>9</v>
      </c>
      <c r="B23" s="12"/>
      <c r="C23" s="12" t="s">
        <v>12</v>
      </c>
      <c r="D23" s="12" t="s">
        <v>11</v>
      </c>
      <c r="E23" s="12" t="s">
        <v>13</v>
      </c>
      <c r="F23" s="13" t="s">
        <v>14</v>
      </c>
      <c r="G23" s="24" t="s">
        <v>24</v>
      </c>
      <c r="H23" s="25" t="s">
        <v>25</v>
      </c>
      <c r="I23" s="13" t="s">
        <v>17</v>
      </c>
      <c r="J23" s="12" t="s">
        <v>15</v>
      </c>
      <c r="K23" s="12" t="s">
        <v>16</v>
      </c>
    </row>
    <row r="24" spans="1:11" x14ac:dyDescent="0.35">
      <c r="A24" s="53" t="s">
        <v>274</v>
      </c>
      <c r="B24" s="21">
        <f>SUM(C24:C26)</f>
        <v>120266.24000000001</v>
      </c>
      <c r="C24" s="20">
        <v>110110</v>
      </c>
      <c r="D24" s="74">
        <f>(C24/$B$24)</f>
        <v>0.91555202856595497</v>
      </c>
      <c r="E24" s="10">
        <v>2352</v>
      </c>
      <c r="F24" s="2" t="str">
        <f>LOOKUP(E24,'MATRICE code articles'!$A$2:$B$489)</f>
        <v>BRIE 1 KG 60% MON AMI</v>
      </c>
      <c r="G24" s="20">
        <v>4</v>
      </c>
      <c r="H24" s="2"/>
      <c r="I24" s="50">
        <v>-0.1</v>
      </c>
      <c r="J24" s="20">
        <v>4.03</v>
      </c>
      <c r="K24" s="2"/>
    </row>
    <row r="25" spans="1:11" x14ac:dyDescent="0.35">
      <c r="A25" s="23"/>
      <c r="B25" s="2"/>
      <c r="C25" s="20">
        <v>7665.92</v>
      </c>
      <c r="D25" s="74">
        <f t="shared" ref="D25:D26" si="1">(C25/$B$24)</f>
        <v>6.3741246088677914E-2</v>
      </c>
      <c r="E25" s="10">
        <v>2444</v>
      </c>
      <c r="F25" s="2" t="str">
        <f>LOOKUP(E25,'MATRICE code articles'!$A$2:$B$489)</f>
        <v>BRIE 3 KG 60% MON AMI</v>
      </c>
      <c r="G25" s="2"/>
      <c r="H25" s="2"/>
      <c r="I25" s="91"/>
      <c r="J25" s="20">
        <v>3.84</v>
      </c>
      <c r="K25" s="2"/>
    </row>
    <row r="26" spans="1:11" x14ac:dyDescent="0.35">
      <c r="A26" s="23"/>
      <c r="B26" s="2"/>
      <c r="C26" s="20">
        <v>2490.3200000000002</v>
      </c>
      <c r="D26" s="74">
        <f t="shared" si="1"/>
        <v>2.0706725345367081E-2</v>
      </c>
      <c r="E26" s="10">
        <v>2454</v>
      </c>
      <c r="F26" s="2" t="str">
        <f>LOOKUP(E26,'MATRICE code articles'!$A$2:$B$489)</f>
        <v>BRIE 3 KG 60% MON AMI</v>
      </c>
      <c r="G26" s="2"/>
      <c r="H26" s="2"/>
      <c r="I26" s="91"/>
      <c r="J26" s="20">
        <v>3.75</v>
      </c>
      <c r="K26" s="2"/>
    </row>
    <row r="27" spans="1:11" x14ac:dyDescent="0.35">
      <c r="A27" s="12" t="s">
        <v>9</v>
      </c>
      <c r="B27" s="12"/>
      <c r="C27" s="12" t="s">
        <v>12</v>
      </c>
      <c r="D27" s="12" t="s">
        <v>11</v>
      </c>
      <c r="E27" s="12" t="s">
        <v>13</v>
      </c>
      <c r="F27" s="13" t="s">
        <v>14</v>
      </c>
      <c r="G27" s="24" t="s">
        <v>24</v>
      </c>
      <c r="H27" s="25" t="s">
        <v>25</v>
      </c>
      <c r="I27" s="13" t="s">
        <v>17</v>
      </c>
      <c r="J27" s="12" t="s">
        <v>15</v>
      </c>
      <c r="K27" s="12" t="s">
        <v>16</v>
      </c>
    </row>
    <row r="28" spans="1:11" x14ac:dyDescent="0.35">
      <c r="A28" s="53" t="s">
        <v>1</v>
      </c>
      <c r="B28" s="21">
        <f>SUM(C28:C29)</f>
        <v>10195.76</v>
      </c>
      <c r="C28" s="20">
        <v>3715.2</v>
      </c>
      <c r="D28" s="74">
        <f>(C28/$B$28)</f>
        <v>0.3643867646943435</v>
      </c>
      <c r="E28" s="10">
        <v>2220</v>
      </c>
      <c r="F28" s="2" t="str">
        <f>LOOKUP(E28,'MATRICE code articles'!$A$2:$B$489)</f>
        <v>BRIE 500 GRS 60% MON AMI</v>
      </c>
      <c r="G28" s="2"/>
      <c r="H28" s="2"/>
      <c r="I28" s="91"/>
      <c r="J28" s="20">
        <v>2.15</v>
      </c>
      <c r="K28" s="2"/>
    </row>
    <row r="29" spans="1:11" x14ac:dyDescent="0.35">
      <c r="A29" s="23"/>
      <c r="B29" s="2"/>
      <c r="C29" s="20">
        <v>6480.56</v>
      </c>
      <c r="D29" s="74">
        <f>(C29/$B$28)</f>
        <v>0.6356132353056565</v>
      </c>
      <c r="E29" s="10">
        <v>2436</v>
      </c>
      <c r="F29" s="2" t="str">
        <f>LOOKUP(E29,'MATRICE code articles'!$A$2:$B$489)</f>
        <v>BRIE 3 KG 60% MON AMI</v>
      </c>
      <c r="G29" s="20">
        <v>3.75</v>
      </c>
      <c r="H29" s="2"/>
      <c r="I29" s="50">
        <v>-0.14000000000000001</v>
      </c>
      <c r="J29" s="20">
        <v>3</v>
      </c>
      <c r="K29" s="2"/>
    </row>
    <row r="30" spans="1:11" x14ac:dyDescent="0.35">
      <c r="A30" s="12" t="s">
        <v>9</v>
      </c>
      <c r="B30" s="12"/>
      <c r="C30" s="12" t="s">
        <v>12</v>
      </c>
      <c r="D30" s="12" t="s">
        <v>11</v>
      </c>
      <c r="E30" s="12" t="s">
        <v>13</v>
      </c>
      <c r="F30" s="13" t="s">
        <v>14</v>
      </c>
      <c r="G30" s="24" t="s">
        <v>24</v>
      </c>
      <c r="H30" s="25" t="s">
        <v>25</v>
      </c>
      <c r="I30" s="13" t="s">
        <v>17</v>
      </c>
      <c r="J30" s="12" t="s">
        <v>15</v>
      </c>
      <c r="K30" s="12" t="s">
        <v>16</v>
      </c>
    </row>
    <row r="31" spans="1:11" x14ac:dyDescent="0.35">
      <c r="A31" s="53" t="s">
        <v>493</v>
      </c>
      <c r="B31" s="21">
        <f>SUM(C31:C31)</f>
        <v>18115.2</v>
      </c>
      <c r="C31" s="20">
        <v>18115.2</v>
      </c>
      <c r="D31" s="74">
        <f>(C31/$B$31)</f>
        <v>1</v>
      </c>
      <c r="E31" s="10">
        <v>2220</v>
      </c>
      <c r="F31" s="2" t="str">
        <f>LOOKUP(E31,'MATRICE code articles'!$A$2:$B$489)</f>
        <v>BRIE 500 GRS 60% MON AMI</v>
      </c>
      <c r="G31" s="2"/>
      <c r="H31" s="2"/>
      <c r="I31" s="91"/>
      <c r="J31" s="20">
        <v>2.62</v>
      </c>
      <c r="K31" s="2"/>
    </row>
    <row r="32" spans="1:11" x14ac:dyDescent="0.35">
      <c r="A32" s="12" t="s">
        <v>9</v>
      </c>
      <c r="B32" s="12"/>
      <c r="C32" s="12" t="s">
        <v>12</v>
      </c>
      <c r="D32" s="12" t="s">
        <v>11</v>
      </c>
      <c r="E32" s="12" t="s">
        <v>13</v>
      </c>
      <c r="F32" s="13" t="s">
        <v>14</v>
      </c>
      <c r="G32" s="24" t="s">
        <v>24</v>
      </c>
      <c r="H32" s="25" t="s">
        <v>25</v>
      </c>
      <c r="I32" s="13" t="s">
        <v>17</v>
      </c>
      <c r="J32" s="12" t="s">
        <v>15</v>
      </c>
      <c r="K32" s="12" t="s">
        <v>16</v>
      </c>
    </row>
    <row r="33" spans="1:11" x14ac:dyDescent="0.35">
      <c r="A33" s="53" t="s">
        <v>2</v>
      </c>
      <c r="B33" s="21">
        <f>SUM(C33:C33)</f>
        <v>59845.46</v>
      </c>
      <c r="C33" s="20">
        <v>59845.46</v>
      </c>
      <c r="D33" s="74">
        <f>(C33/$B$33)</f>
        <v>1</v>
      </c>
      <c r="E33" s="10">
        <v>2436</v>
      </c>
      <c r="F33" s="2" t="str">
        <f>LOOKUP(E33,'MATRICE code articles'!$A$2:$B$489)</f>
        <v>BRIE 3 KG 60% MON AMI</v>
      </c>
      <c r="G33" s="20">
        <v>3.75</v>
      </c>
      <c r="H33" s="2"/>
      <c r="I33" s="50">
        <v>-0.14000000000000001</v>
      </c>
      <c r="J33" s="20">
        <v>3.79</v>
      </c>
      <c r="K33" s="2"/>
    </row>
    <row r="34" spans="1:11" x14ac:dyDescent="0.35">
      <c r="A34" s="12" t="s">
        <v>9</v>
      </c>
      <c r="B34" s="12"/>
      <c r="C34" s="12" t="s">
        <v>12</v>
      </c>
      <c r="D34" s="12" t="s">
        <v>11</v>
      </c>
      <c r="E34" s="12" t="s">
        <v>13</v>
      </c>
      <c r="F34" s="13" t="s">
        <v>14</v>
      </c>
      <c r="G34" s="24" t="s">
        <v>24</v>
      </c>
      <c r="H34" s="25" t="s">
        <v>25</v>
      </c>
      <c r="I34" s="13" t="s">
        <v>17</v>
      </c>
      <c r="J34" s="12" t="s">
        <v>15</v>
      </c>
      <c r="K34" s="12" t="s">
        <v>16</v>
      </c>
    </row>
    <row r="35" spans="1:11" x14ac:dyDescent="0.35">
      <c r="A35" s="53" t="s">
        <v>3</v>
      </c>
      <c r="B35" s="21">
        <f>SUM(C35:C35)</f>
        <v>65313.66</v>
      </c>
      <c r="C35" s="20">
        <v>65313.66</v>
      </c>
      <c r="D35" s="7">
        <f>(C35/$B$35)</f>
        <v>1</v>
      </c>
      <c r="E35" s="10">
        <v>2436</v>
      </c>
      <c r="F35" s="2" t="str">
        <f>LOOKUP(E35,'MATRICE code articles'!$A$2:$B$489)</f>
        <v>BRIE 3 KG 60% MON AMI</v>
      </c>
      <c r="G35" s="20">
        <v>3.75</v>
      </c>
      <c r="H35" s="2"/>
      <c r="I35" s="50">
        <v>-0.14000000000000001</v>
      </c>
      <c r="J35" s="20">
        <v>3.81</v>
      </c>
      <c r="K35" s="2"/>
    </row>
    <row r="36" spans="1:11" x14ac:dyDescent="0.35">
      <c r="A36" s="12" t="s">
        <v>9</v>
      </c>
      <c r="B36" s="12"/>
      <c r="C36" s="12" t="s">
        <v>12</v>
      </c>
      <c r="D36" s="12" t="s">
        <v>11</v>
      </c>
      <c r="E36" s="12" t="s">
        <v>13</v>
      </c>
      <c r="F36" s="13" t="s">
        <v>14</v>
      </c>
      <c r="G36" s="24" t="s">
        <v>24</v>
      </c>
      <c r="H36" s="25" t="s">
        <v>25</v>
      </c>
      <c r="I36" s="13" t="s">
        <v>17</v>
      </c>
      <c r="J36" s="12" t="s">
        <v>15</v>
      </c>
      <c r="K36" s="12" t="s">
        <v>16</v>
      </c>
    </row>
    <row r="37" spans="1:11" x14ac:dyDescent="0.35">
      <c r="A37" s="53" t="s">
        <v>0</v>
      </c>
      <c r="B37" s="21">
        <f>SUM(C37:C38)</f>
        <v>330801.59000000003</v>
      </c>
      <c r="C37" s="20">
        <v>248204.1</v>
      </c>
      <c r="D37" s="7">
        <f>(C37/$B$37)</f>
        <v>0.7503110852641306</v>
      </c>
      <c r="E37" s="10">
        <v>2231</v>
      </c>
      <c r="F37" s="2" t="str">
        <f>LOOKUP(E37,'MATRICE code articles'!$A$2:$B$489)</f>
        <v>BRIE 500G 60 %*6 MON AMI</v>
      </c>
      <c r="G37" s="20">
        <v>2.0499999999999998</v>
      </c>
      <c r="H37" s="2"/>
      <c r="I37" s="91"/>
      <c r="J37" s="20">
        <v>2.13</v>
      </c>
      <c r="K37" s="2"/>
    </row>
    <row r="38" spans="1:11" x14ac:dyDescent="0.35">
      <c r="A38" s="23"/>
      <c r="B38" s="2"/>
      <c r="C38" s="20">
        <v>82597.490000000005</v>
      </c>
      <c r="D38" s="7">
        <f>(C38/$B$37)</f>
        <v>0.24968891473586932</v>
      </c>
      <c r="E38" s="10">
        <v>2448</v>
      </c>
      <c r="F38" s="2" t="str">
        <f>LOOKUP(E38,'MATRICE code articles'!$A$2:$B$489)</f>
        <v>BRIE 3 KG 60% MON AMI   SUEDE</v>
      </c>
      <c r="G38" s="20"/>
      <c r="H38" s="2"/>
      <c r="I38" s="91"/>
      <c r="J38" s="20">
        <v>3.8</v>
      </c>
      <c r="K38" s="2"/>
    </row>
    <row r="39" spans="1:11" x14ac:dyDescent="0.35">
      <c r="A39" s="12" t="s">
        <v>9</v>
      </c>
      <c r="B39" s="12"/>
      <c r="C39" s="12" t="s">
        <v>12</v>
      </c>
      <c r="D39" s="12" t="s">
        <v>11</v>
      </c>
      <c r="E39" s="12" t="s">
        <v>13</v>
      </c>
      <c r="F39" s="13" t="s">
        <v>14</v>
      </c>
      <c r="G39" s="24" t="s">
        <v>24</v>
      </c>
      <c r="H39" s="25" t="s">
        <v>25</v>
      </c>
      <c r="I39" s="13" t="s">
        <v>17</v>
      </c>
      <c r="J39" s="12" t="s">
        <v>15</v>
      </c>
      <c r="K39" s="12" t="s">
        <v>16</v>
      </c>
    </row>
    <row r="40" spans="1:11" x14ac:dyDescent="0.35">
      <c r="A40" s="53" t="s">
        <v>4</v>
      </c>
      <c r="B40" s="21">
        <f>SUM(C40:C40)</f>
        <v>8971.2000000000007</v>
      </c>
      <c r="C40" s="20">
        <v>8971.2000000000007</v>
      </c>
      <c r="D40" s="7">
        <f>(C40/$B$40)</f>
        <v>1</v>
      </c>
      <c r="E40" s="10">
        <v>2235</v>
      </c>
      <c r="F40" s="2" t="str">
        <f>LOOKUP(E40,'MATRICE code articles'!$A$2:$B$489)</f>
        <v>BRIE 500G 60% *6 MON AMI</v>
      </c>
      <c r="G40" s="2"/>
      <c r="H40" s="2"/>
      <c r="I40" s="91"/>
      <c r="J40" s="20">
        <v>2.08</v>
      </c>
      <c r="K40" s="2"/>
    </row>
    <row r="41" spans="1:11" x14ac:dyDescent="0.35">
      <c r="A41" s="12" t="s">
        <v>9</v>
      </c>
      <c r="B41" s="12"/>
      <c r="C41" s="12" t="s">
        <v>12</v>
      </c>
      <c r="D41" s="12" t="s">
        <v>11</v>
      </c>
      <c r="E41" s="12" t="s">
        <v>13</v>
      </c>
      <c r="F41" s="13" t="s">
        <v>14</v>
      </c>
      <c r="G41" s="24" t="s">
        <v>24</v>
      </c>
      <c r="H41" s="25" t="s">
        <v>25</v>
      </c>
      <c r="I41" s="13" t="s">
        <v>17</v>
      </c>
      <c r="J41" s="12" t="s">
        <v>15</v>
      </c>
      <c r="K41" s="12" t="s">
        <v>16</v>
      </c>
    </row>
    <row r="42" spans="1:11" x14ac:dyDescent="0.35">
      <c r="A42" s="53" t="s">
        <v>5</v>
      </c>
      <c r="B42" s="21">
        <f>SUM(C42:C42)</f>
        <v>2542.2199999999998</v>
      </c>
      <c r="C42" s="20">
        <v>2542.2199999999998</v>
      </c>
      <c r="D42" s="7">
        <f>(C42/$B$42)</f>
        <v>1</v>
      </c>
      <c r="E42" s="10">
        <v>2436</v>
      </c>
      <c r="F42" s="2" t="str">
        <f>LOOKUP(E42,'MATRICE code articles'!$A$2:$B$489)</f>
        <v>BRIE 3 KG 60% MON AMI</v>
      </c>
      <c r="G42" s="20">
        <v>3.75</v>
      </c>
      <c r="H42" s="2"/>
      <c r="I42" s="50">
        <v>-0.14000000000000001</v>
      </c>
      <c r="J42" s="20">
        <v>3.75</v>
      </c>
      <c r="K42" s="2"/>
    </row>
    <row r="43" spans="1:11" x14ac:dyDescent="0.35">
      <c r="A43" s="56"/>
      <c r="B43" s="57"/>
      <c r="C43" s="58"/>
      <c r="D43" s="59"/>
      <c r="E43" s="54"/>
      <c r="F43" s="5"/>
      <c r="G43" s="5"/>
      <c r="H43" s="5"/>
      <c r="I43" s="5"/>
      <c r="J43" s="58"/>
      <c r="K43" s="5"/>
    </row>
    <row r="44" spans="1:11" x14ac:dyDescent="0.35">
      <c r="A44" s="56"/>
      <c r="B44" s="57"/>
      <c r="C44" s="58"/>
      <c r="D44" s="59"/>
      <c r="E44" s="54"/>
      <c r="F44" s="5"/>
      <c r="G44" s="5"/>
      <c r="H44" s="5"/>
      <c r="I44" s="5"/>
      <c r="J44" s="58"/>
      <c r="K44" s="5"/>
    </row>
    <row r="45" spans="1:11" x14ac:dyDescent="0.35">
      <c r="A45" s="56"/>
      <c r="B45" s="57"/>
      <c r="C45" s="58"/>
      <c r="D45" s="59"/>
      <c r="E45" s="54"/>
      <c r="F45" s="5"/>
      <c r="G45" s="5"/>
      <c r="H45" s="5"/>
      <c r="I45" s="5"/>
      <c r="J45" s="58"/>
      <c r="K45" s="5"/>
    </row>
  </sheetData>
  <autoFilter ref="A18:K42"/>
  <mergeCells count="4">
    <mergeCell ref="D4:E4"/>
    <mergeCell ref="H5:K5"/>
    <mergeCell ref="H6:K14"/>
    <mergeCell ref="G17:H17"/>
  </mergeCells>
  <pageMargins left="0.7" right="0.7" top="0.75" bottom="0.75" header="0.3" footer="0.3"/>
  <pageSetup paperSize="9" scale="6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K18"/>
  <sheetViews>
    <sheetView zoomScaleNormal="100" workbookViewId="0">
      <selection activeCell="F25" sqref="F25"/>
    </sheetView>
  </sheetViews>
  <sheetFormatPr baseColWidth="10" defaultRowHeight="14.5" x14ac:dyDescent="0.35"/>
  <cols>
    <col min="2" max="3" width="12.81640625" bestFit="1" customWidth="1"/>
    <col min="6" max="6" width="33.54296875" bestFit="1" customWidth="1"/>
    <col min="7" max="7" width="14.453125" customWidth="1"/>
    <col min="8" max="8" width="14.54296875" bestFit="1" customWidth="1"/>
    <col min="10" max="10" width="15.7265625" bestFit="1" customWidth="1"/>
  </cols>
  <sheetData>
    <row r="1" spans="1:11" x14ac:dyDescent="0.35">
      <c r="A1" t="str">
        <f>LOOKUP(A6,'MATRICE code clts'!A2:B257)</f>
        <v>RUWISCH &amp; ZUCK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6" t="s">
        <v>323</v>
      </c>
      <c r="B6" s="21">
        <v>325091.09999999998</v>
      </c>
      <c r="C6" s="2">
        <v>36072.21</v>
      </c>
      <c r="D6" s="3">
        <f t="shared" ref="D6:D18" si="0">(C6/$B$6)</f>
        <v>0.11096031235552127</v>
      </c>
      <c r="E6" s="10">
        <v>2002</v>
      </c>
      <c r="F6" s="2" t="str">
        <f>LOOKUP(E6,'MATRICE code articles'!A2:B423)</f>
        <v>BRIE 1 KG 50% PC X 2</v>
      </c>
      <c r="G6" s="20">
        <v>4.4000000000000004</v>
      </c>
      <c r="H6" s="2"/>
      <c r="I6" s="22">
        <v>-0.2</v>
      </c>
      <c r="J6" s="20">
        <v>4.24</v>
      </c>
      <c r="K6" s="2"/>
    </row>
    <row r="7" spans="1:11" x14ac:dyDescent="0.35">
      <c r="A7" s="11"/>
      <c r="B7" s="11"/>
      <c r="C7" s="2">
        <v>1856.4</v>
      </c>
      <c r="D7" s="3">
        <f t="shared" si="0"/>
        <v>5.7103993311413328E-3</v>
      </c>
      <c r="E7" s="10">
        <v>2201</v>
      </c>
      <c r="F7" s="2" t="str">
        <f>LOOKUP(E7,'MATRICE code articles'!A3:B424)</f>
        <v>BRIE 500 GRS PC X 6</v>
      </c>
      <c r="G7" s="20">
        <v>2.6</v>
      </c>
      <c r="H7" s="2"/>
      <c r="I7" s="22"/>
      <c r="J7" s="20">
        <v>2.6</v>
      </c>
      <c r="K7" s="2"/>
    </row>
    <row r="8" spans="1:11" x14ac:dyDescent="0.35">
      <c r="A8" s="11"/>
      <c r="B8" s="11"/>
      <c r="C8" s="2">
        <v>181477.46</v>
      </c>
      <c r="D8" s="3">
        <f t="shared" si="0"/>
        <v>0.55823570685263302</v>
      </c>
      <c r="E8" s="10">
        <v>2321</v>
      </c>
      <c r="F8" s="2" t="str">
        <f>LOOKUP(E8,'MATRICE code articles'!A4:B425)</f>
        <v>BRIE 1 KG 60% PC X 2</v>
      </c>
      <c r="G8" s="20">
        <v>4.45</v>
      </c>
      <c r="H8" s="2"/>
      <c r="I8" s="22">
        <v>-0.2</v>
      </c>
      <c r="J8" s="20">
        <v>4.2300000000000004</v>
      </c>
      <c r="K8" s="2"/>
    </row>
    <row r="9" spans="1:11" x14ac:dyDescent="0.35">
      <c r="A9" s="11"/>
      <c r="B9" s="11"/>
      <c r="C9" s="2">
        <v>3837.16</v>
      </c>
      <c r="D9" s="3">
        <f t="shared" si="0"/>
        <v>1.1803337587525466E-2</v>
      </c>
      <c r="E9" s="10">
        <v>2411</v>
      </c>
      <c r="F9" s="2" t="str">
        <f>LOOKUP(E9,'MATRICE code articles'!A5:B426)</f>
        <v>BRIE 3 KG 60% GOUPIL</v>
      </c>
      <c r="G9" s="20">
        <v>4.37</v>
      </c>
      <c r="H9" s="2"/>
      <c r="I9" s="22">
        <v>-0.1</v>
      </c>
      <c r="J9" s="20">
        <v>4.24</v>
      </c>
      <c r="K9" s="2"/>
    </row>
    <row r="10" spans="1:11" x14ac:dyDescent="0.35">
      <c r="A10" s="11"/>
      <c r="B10" s="11"/>
      <c r="C10" s="2">
        <v>13804.74</v>
      </c>
      <c r="D10" s="3">
        <f t="shared" si="0"/>
        <v>4.2464220029400992E-2</v>
      </c>
      <c r="E10" s="10">
        <v>3110</v>
      </c>
      <c r="F10" s="2" t="str">
        <f>LOOKUP(E10,'MATRICE code articles'!A6:B427)</f>
        <v>ROCHOIS X6 ZUCK</v>
      </c>
      <c r="G10" s="20">
        <v>1.59</v>
      </c>
      <c r="H10" s="2"/>
      <c r="I10" s="22"/>
      <c r="J10" s="20">
        <v>1.58</v>
      </c>
      <c r="K10" s="2"/>
    </row>
    <row r="11" spans="1:11" x14ac:dyDescent="0.35">
      <c r="A11" s="11"/>
      <c r="B11" s="11"/>
      <c r="C11" s="2">
        <v>27038.11</v>
      </c>
      <c r="D11" s="3">
        <f t="shared" si="0"/>
        <v>8.3170871180416814E-2</v>
      </c>
      <c r="E11" s="10">
        <v>3251</v>
      </c>
      <c r="F11" s="2" t="str">
        <f>LOOKUP(E11,'MATRICE code articles'!A7:B428)</f>
        <v>MERLEMONT COUPE</v>
      </c>
      <c r="G11" s="20">
        <v>6.04</v>
      </c>
      <c r="H11" s="2"/>
      <c r="I11" s="22"/>
      <c r="J11" s="20">
        <v>5.96</v>
      </c>
      <c r="K11" s="2"/>
    </row>
    <row r="12" spans="1:11" x14ac:dyDescent="0.35">
      <c r="A12" s="11"/>
      <c r="B12" s="11"/>
      <c r="C12" s="2">
        <v>228</v>
      </c>
      <c r="D12" s="3">
        <f t="shared" si="0"/>
        <v>7.0134187001735825E-4</v>
      </c>
      <c r="E12" s="10">
        <v>3301</v>
      </c>
      <c r="F12" s="2" t="str">
        <f>LOOKUP(E12,'MATRICE code articles'!A8:B429)</f>
        <v>BOIS BLOND 230 GRS</v>
      </c>
      <c r="G12" s="20">
        <v>2.1</v>
      </c>
      <c r="H12" s="2"/>
      <c r="I12" s="22">
        <v>-0.2</v>
      </c>
      <c r="J12" s="20">
        <v>1.9</v>
      </c>
      <c r="K12" s="2"/>
    </row>
    <row r="13" spans="1:11" x14ac:dyDescent="0.35">
      <c r="A13" s="11"/>
      <c r="B13" s="11"/>
      <c r="C13" s="2">
        <v>8232.7000000000007</v>
      </c>
      <c r="D13" s="3">
        <f t="shared" si="0"/>
        <v>2.5324286023210112E-2</v>
      </c>
      <c r="E13" s="10">
        <v>3327</v>
      </c>
      <c r="F13" s="2" t="str">
        <f>LOOKUP(E13,'MATRICE code articles'!A9:B430)</f>
        <v>BOIS BLOND 230 G X 6</v>
      </c>
      <c r="G13" s="20">
        <v>2.1</v>
      </c>
      <c r="H13" s="2"/>
      <c r="I13" s="22">
        <v>-0.2</v>
      </c>
      <c r="J13" s="20">
        <v>1.89</v>
      </c>
      <c r="K13" s="2"/>
    </row>
    <row r="14" spans="1:11" x14ac:dyDescent="0.35">
      <c r="A14" s="11"/>
      <c r="B14" s="11"/>
      <c r="C14" s="2">
        <v>17032.86</v>
      </c>
      <c r="D14" s="3">
        <f t="shared" si="0"/>
        <v>5.2394113526946763E-2</v>
      </c>
      <c r="E14" s="10">
        <v>3508</v>
      </c>
      <c r="F14" s="2" t="str">
        <f>LOOKUP(E14,'MATRICE code articles'!A10:B431)</f>
        <v>CARREMEMBON X6</v>
      </c>
      <c r="G14" s="20">
        <v>1.59</v>
      </c>
      <c r="H14" s="2"/>
      <c r="I14" s="22"/>
      <c r="J14" s="20">
        <v>1.58</v>
      </c>
      <c r="K14" s="2"/>
    </row>
    <row r="15" spans="1:11" x14ac:dyDescent="0.35">
      <c r="A15" s="11"/>
      <c r="B15" s="11"/>
      <c r="C15" s="2">
        <v>23058.18</v>
      </c>
      <c r="D15" s="3">
        <f t="shared" si="0"/>
        <v>7.0928364387705486E-2</v>
      </c>
      <c r="E15" s="10">
        <v>3512</v>
      </c>
      <c r="F15" s="2" t="str">
        <f>LOOKUP(E15,'MATRICE code articles'!A11:B432)</f>
        <v>CARREMEMBON EXQUISIT 250GR X 6</v>
      </c>
      <c r="G15" s="20">
        <v>1.59</v>
      </c>
      <c r="H15" s="2"/>
      <c r="I15" s="22"/>
      <c r="J15" s="20">
        <v>1.59</v>
      </c>
      <c r="K15" s="2"/>
    </row>
    <row r="16" spans="1:11" x14ac:dyDescent="0.35">
      <c r="A16" s="11"/>
      <c r="B16" s="11"/>
      <c r="C16" s="2">
        <v>4579.2</v>
      </c>
      <c r="D16" s="3">
        <f t="shared" si="0"/>
        <v>1.4085897768348626E-2</v>
      </c>
      <c r="E16" s="10">
        <v>3513</v>
      </c>
      <c r="F16" s="2" t="str">
        <f>LOOKUP(E16,'MATRICE code articles'!A12:B433)</f>
        <v>CARREMEMBON EXQUISIT 250 G X 6</v>
      </c>
      <c r="G16" s="20">
        <v>1.59</v>
      </c>
      <c r="H16" s="2"/>
      <c r="I16" s="22"/>
      <c r="J16" s="20">
        <v>1.3</v>
      </c>
      <c r="K16" s="2"/>
    </row>
    <row r="17" spans="1:11" x14ac:dyDescent="0.35">
      <c r="A17" s="11"/>
      <c r="B17" s="11"/>
      <c r="C17" s="2">
        <v>8854.08</v>
      </c>
      <c r="D17" s="3">
        <f t="shared" si="0"/>
        <v>2.7235688703874085E-2</v>
      </c>
      <c r="E17" s="10">
        <v>4104</v>
      </c>
      <c r="F17" s="2" t="str">
        <f>LOOKUP(E17,'MATRICE code articles'!A13:B434)</f>
        <v>REGAL DES MOINES</v>
      </c>
      <c r="G17" s="20">
        <v>1.27</v>
      </c>
      <c r="H17" s="2"/>
      <c r="I17" s="22"/>
      <c r="J17" s="20">
        <v>1.26</v>
      </c>
      <c r="K17" s="2"/>
    </row>
    <row r="18" spans="1:11" x14ac:dyDescent="0.35">
      <c r="A18" s="11"/>
      <c r="B18" s="11"/>
      <c r="C18" s="8">
        <v>-980</v>
      </c>
      <c r="D18" s="3">
        <f t="shared" si="0"/>
        <v>-3.0145396167412766E-3</v>
      </c>
      <c r="E18" s="10">
        <v>2427</v>
      </c>
      <c r="F18" s="2" t="str">
        <f>LOOKUP(E18,'MATRICE code articles'!A14:B435)</f>
        <v>LOT FROMAGES DECLASSE</v>
      </c>
      <c r="G18" s="85"/>
      <c r="H18" s="66"/>
      <c r="I18" s="85"/>
      <c r="J18" s="85"/>
      <c r="K18" s="66"/>
    </row>
  </sheetData>
  <mergeCells count="1">
    <mergeCell ref="G4:H4"/>
  </mergeCells>
  <pageMargins left="0.7" right="0.7" top="0.75" bottom="0.75" header="0.3" footer="0.3"/>
  <pageSetup paperSize="9"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K12"/>
  <sheetViews>
    <sheetView zoomScaleNormal="100" workbookViewId="0">
      <selection activeCell="C34" sqref="C34"/>
    </sheetView>
  </sheetViews>
  <sheetFormatPr baseColWidth="10" defaultRowHeight="14.5" x14ac:dyDescent="0.35"/>
  <cols>
    <col min="3" max="3" width="15" customWidth="1"/>
    <col min="6" max="6" width="25.81640625" customWidth="1"/>
    <col min="8" max="8" width="15" customWidth="1"/>
    <col min="10" max="10" width="15.54296875" customWidth="1"/>
  </cols>
  <sheetData>
    <row r="1" spans="1:11" x14ac:dyDescent="0.35">
      <c r="A1" t="str">
        <f>LOOKUP(A6,'MATRICE code clts'!A2:B257)</f>
        <v>KAASIMPORT JAN DUPONT NV</v>
      </c>
    </row>
    <row r="2" spans="1:11" x14ac:dyDescent="0.35">
      <c r="A2" t="e">
        <f>LOOKUP(A7,'MATRICE code clts'!A3:B258)</f>
        <v>#N/A</v>
      </c>
    </row>
    <row r="3" spans="1:11" x14ac:dyDescent="0.35">
      <c r="A3" t="e">
        <f>LOOKUP(A8,'MATRICE code clts'!A4:B259)</f>
        <v>#N/A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3" t="s">
        <v>302</v>
      </c>
      <c r="B6" s="20">
        <f>SUM(C6:C12)</f>
        <v>284201.82</v>
      </c>
      <c r="C6" s="20">
        <v>87548.72</v>
      </c>
      <c r="D6" s="7">
        <f>(C6/$B$6)</f>
        <v>0.3080512292285813</v>
      </c>
      <c r="E6" s="47">
        <v>2001</v>
      </c>
      <c r="F6" s="2" t="str">
        <f>LOOKUP(E6,'MATRICE code articles'!A2:B423)</f>
        <v>BRIE 1 KG 50% PC X 4</v>
      </c>
      <c r="G6" s="2"/>
      <c r="H6" s="20">
        <v>4.3499999999999996</v>
      </c>
      <c r="I6" s="48">
        <v>-0.03</v>
      </c>
      <c r="J6" s="2">
        <v>4.2300000000000004</v>
      </c>
      <c r="K6" s="2"/>
    </row>
    <row r="7" spans="1:11" x14ac:dyDescent="0.35">
      <c r="A7" s="23"/>
      <c r="B7" s="2"/>
      <c r="C7" s="20">
        <v>136330.14000000001</v>
      </c>
      <c r="D7" s="7">
        <f t="shared" ref="D7:D12" si="0">(C7/$B$6)</f>
        <v>0.47969481687344584</v>
      </c>
      <c r="E7" s="47">
        <v>2318</v>
      </c>
      <c r="F7" s="2" t="str">
        <f>LOOKUP(E7,'MATRICE code articles'!A3:B424)</f>
        <v>BRIE 1 KG 60% NEUTRE X 2</v>
      </c>
      <c r="G7" s="2"/>
      <c r="H7" s="20">
        <v>4.3</v>
      </c>
      <c r="I7" s="48">
        <v>-0.03</v>
      </c>
      <c r="J7" s="2">
        <v>4.18</v>
      </c>
      <c r="K7" s="2"/>
    </row>
    <row r="8" spans="1:11" x14ac:dyDescent="0.35">
      <c r="A8" s="23"/>
      <c r="B8" s="2"/>
      <c r="C8" s="20">
        <v>20461.5</v>
      </c>
      <c r="D8" s="7">
        <f t="shared" si="0"/>
        <v>7.19963721555337E-2</v>
      </c>
      <c r="E8" s="47">
        <v>2419</v>
      </c>
      <c r="F8" s="2" t="str">
        <f>LOOKUP(E8,'MATRICE code articles'!A4:B425)</f>
        <v>BRIE 3 KG 60% NEUTRE</v>
      </c>
      <c r="G8" s="2"/>
      <c r="H8" s="20">
        <v>4.12</v>
      </c>
      <c r="I8" s="48">
        <v>-0.04</v>
      </c>
      <c r="J8" s="2">
        <v>3.98</v>
      </c>
      <c r="K8" s="2"/>
    </row>
    <row r="9" spans="1:11" x14ac:dyDescent="0.35">
      <c r="A9" s="23"/>
      <c r="B9" s="2"/>
      <c r="C9" s="20">
        <v>20286.509999999998</v>
      </c>
      <c r="D9" s="7">
        <f t="shared" si="0"/>
        <v>7.1380647738286826E-2</v>
      </c>
      <c r="E9" s="47">
        <v>3001</v>
      </c>
      <c r="F9" s="2" t="str">
        <f>LOOKUP(E9,'MATRICE code articles'!A5:B426)</f>
        <v>PAVE 3 PROVINCES</v>
      </c>
      <c r="G9" s="2"/>
      <c r="H9" s="20">
        <v>5.2</v>
      </c>
      <c r="I9" s="50">
        <v>-0.15</v>
      </c>
      <c r="J9" s="2">
        <v>5.0199999999999996</v>
      </c>
      <c r="K9" s="2"/>
    </row>
    <row r="10" spans="1:11" x14ac:dyDescent="0.35">
      <c r="A10" s="23"/>
      <c r="B10" s="2"/>
      <c r="C10" s="20">
        <v>941.28</v>
      </c>
      <c r="D10" s="7">
        <f t="shared" si="0"/>
        <v>3.3120125690961444E-3</v>
      </c>
      <c r="E10" s="47">
        <v>3201</v>
      </c>
      <c r="F10" s="2" t="str">
        <f>LOOKUP(E10,'MATRICE code articles'!A6:B427)</f>
        <v>MERLEMONT</v>
      </c>
      <c r="G10" s="2"/>
      <c r="H10" s="20">
        <v>1.48</v>
      </c>
      <c r="I10" s="2"/>
      <c r="J10" s="2">
        <v>1.48</v>
      </c>
      <c r="K10" s="2"/>
    </row>
    <row r="11" spans="1:11" x14ac:dyDescent="0.35">
      <c r="A11" s="23"/>
      <c r="B11" s="2"/>
      <c r="C11" s="20">
        <v>14163.23</v>
      </c>
      <c r="D11" s="7">
        <f t="shared" si="0"/>
        <v>4.983511365268526E-2</v>
      </c>
      <c r="E11" s="47">
        <v>3251</v>
      </c>
      <c r="F11" s="2" t="str">
        <f>LOOKUP(E11,'MATRICE code articles'!A7:B428)</f>
        <v>MERLEMONT COUPE</v>
      </c>
      <c r="G11" s="2"/>
      <c r="H11" s="20">
        <v>5.3</v>
      </c>
      <c r="I11" s="2"/>
      <c r="J11" s="2">
        <v>5.27</v>
      </c>
      <c r="K11" s="2"/>
    </row>
    <row r="12" spans="1:11" x14ac:dyDescent="0.35">
      <c r="A12" s="23"/>
      <c r="B12" s="2"/>
      <c r="C12" s="20">
        <v>4470.4399999999996</v>
      </c>
      <c r="D12" s="7">
        <f t="shared" si="0"/>
        <v>1.5729807782370989E-2</v>
      </c>
      <c r="E12" s="47">
        <v>4401</v>
      </c>
      <c r="F12" s="2" t="str">
        <f>LOOKUP(E12,'MATRICE code articles'!A8:B429)</f>
        <v>PAVE VAL DE SAONE</v>
      </c>
      <c r="G12" s="2"/>
      <c r="H12" s="20">
        <v>4.72</v>
      </c>
      <c r="I12" s="48">
        <v>-0.04</v>
      </c>
      <c r="J12" s="2">
        <v>4.55</v>
      </c>
      <c r="K12" s="2"/>
    </row>
  </sheetData>
  <mergeCells count="1">
    <mergeCell ref="G4:H4"/>
  </mergeCells>
  <pageMargins left="0.7" right="0.7" top="0.75" bottom="0.75" header="0.3" footer="0.3"/>
  <pageSetup paperSize="9" scale="8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K13"/>
  <sheetViews>
    <sheetView zoomScaleNormal="100" workbookViewId="0">
      <selection activeCell="C34" sqref="C34"/>
    </sheetView>
  </sheetViews>
  <sheetFormatPr baseColWidth="10" defaultRowHeight="14.5" x14ac:dyDescent="0.35"/>
  <cols>
    <col min="2" max="2" width="12.81640625" bestFit="1" customWidth="1"/>
    <col min="3" max="3" width="15.453125" customWidth="1"/>
    <col min="6" max="6" width="34" bestFit="1" customWidth="1"/>
    <col min="8" max="8" width="15" customWidth="1"/>
    <col min="10" max="10" width="15.54296875" customWidth="1"/>
  </cols>
  <sheetData>
    <row r="1" spans="1:11" x14ac:dyDescent="0.35">
      <c r="A1" t="str">
        <f>LOOKUP(A6,'MATRICE code clts'!A2:B257)</f>
        <v>ZIJERVELD</v>
      </c>
    </row>
    <row r="2" spans="1:11" x14ac:dyDescent="0.35">
      <c r="A2" t="e">
        <f>LOOKUP(A7,'MATRICE code clts'!A3:B258)</f>
        <v>#N/A</v>
      </c>
    </row>
    <row r="3" spans="1:11" x14ac:dyDescent="0.35">
      <c r="A3" t="e">
        <f>LOOKUP(A8,'MATRICE code clts'!A4:B259)</f>
        <v>#N/A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3" t="s">
        <v>241</v>
      </c>
      <c r="B6" s="21">
        <f>SUM(C6:C13)</f>
        <v>273843.45</v>
      </c>
      <c r="C6" s="20">
        <v>19992</v>
      </c>
      <c r="D6" s="7">
        <f>(C6/$B$6)</f>
        <v>7.3005215205987212E-2</v>
      </c>
      <c r="E6" s="10">
        <v>2017</v>
      </c>
      <c r="F6" s="2" t="str">
        <f>LOOKUP(E6,'MATRICE code articles'!A2:B423)</f>
        <v>BRIE 1KG 50% C'REMOUGE BLANC BIO</v>
      </c>
      <c r="G6" s="20">
        <v>6.8</v>
      </c>
      <c r="H6" s="2"/>
      <c r="I6" s="2"/>
      <c r="J6" s="18">
        <v>6.8</v>
      </c>
      <c r="K6" s="2"/>
    </row>
    <row r="7" spans="1:11" x14ac:dyDescent="0.35">
      <c r="A7" s="23"/>
      <c r="B7" s="2"/>
      <c r="C7" s="20">
        <v>11064.4</v>
      </c>
      <c r="D7" s="7">
        <f t="shared" ref="D7:D13" si="0">(C7/$B$6)</f>
        <v>4.0404106798975832E-2</v>
      </c>
      <c r="E7" s="10">
        <v>2020</v>
      </c>
      <c r="F7" s="2" t="str">
        <f>LOOKUP(E7,'MATRICE code articles'!A3:B424)</f>
        <v>C'REMOUGE ROUGE</v>
      </c>
      <c r="G7" s="20">
        <v>6.95</v>
      </c>
      <c r="H7" s="2"/>
      <c r="I7" s="2"/>
      <c r="J7" s="18">
        <v>6.95</v>
      </c>
      <c r="K7" s="2"/>
    </row>
    <row r="8" spans="1:11" x14ac:dyDescent="0.35">
      <c r="A8" s="23"/>
      <c r="B8" s="2"/>
      <c r="C8" s="20">
        <v>20391.189999999999</v>
      </c>
      <c r="D8" s="7">
        <f t="shared" si="0"/>
        <v>7.4462945891165186E-2</v>
      </c>
      <c r="E8" s="10">
        <v>2108</v>
      </c>
      <c r="F8" s="2" t="str">
        <f>LOOKUP(E8,'MATRICE code articles'!A4:B425)</f>
        <v>BRIE 3 KG 50% NEUTRE</v>
      </c>
      <c r="G8" s="20">
        <v>3.75</v>
      </c>
      <c r="H8" s="2"/>
      <c r="I8" s="2"/>
      <c r="J8" s="18">
        <v>3.83</v>
      </c>
      <c r="K8" s="2"/>
    </row>
    <row r="9" spans="1:11" x14ac:dyDescent="0.35">
      <c r="A9" s="23"/>
      <c r="B9" s="2"/>
      <c r="C9" s="20">
        <v>55327.65</v>
      </c>
      <c r="D9" s="7">
        <f t="shared" si="0"/>
        <v>0.20204116622106535</v>
      </c>
      <c r="E9" s="10">
        <v>2419</v>
      </c>
      <c r="F9" s="2" t="str">
        <f>LOOKUP(E9,'MATRICE code articles'!A5:B426)</f>
        <v>BRIE 3 KG 60% NEUTRE</v>
      </c>
      <c r="G9" s="20">
        <v>3.75</v>
      </c>
      <c r="H9" s="2"/>
      <c r="I9" s="2"/>
      <c r="J9" s="18">
        <v>3.75</v>
      </c>
      <c r="K9" s="2"/>
    </row>
    <row r="10" spans="1:11" x14ac:dyDescent="0.35">
      <c r="A10" s="23"/>
      <c r="B10" s="2"/>
      <c r="C10" s="20">
        <v>72.959999999999994</v>
      </c>
      <c r="D10" s="7">
        <f t="shared" si="0"/>
        <v>2.6642959691020539E-4</v>
      </c>
      <c r="E10" s="10">
        <v>3201</v>
      </c>
      <c r="F10" s="2" t="str">
        <f>LOOKUP(E10,'MATRICE code articles'!A6:B427)</f>
        <v>MERLEMONT</v>
      </c>
      <c r="G10" s="20">
        <v>1.52</v>
      </c>
      <c r="H10" s="2"/>
      <c r="I10" s="2"/>
      <c r="J10" s="18">
        <v>1.52</v>
      </c>
      <c r="K10" s="2"/>
    </row>
    <row r="11" spans="1:11" x14ac:dyDescent="0.35">
      <c r="A11" s="23"/>
      <c r="B11" s="2"/>
      <c r="C11" s="20">
        <v>109368.45</v>
      </c>
      <c r="D11" s="7">
        <f t="shared" si="0"/>
        <v>0.39938311469564086</v>
      </c>
      <c r="E11" s="10">
        <v>4203</v>
      </c>
      <c r="F11" s="2" t="str">
        <f>LOOKUP(E11,'MATRICE code articles'!A7:B428)</f>
        <v>TOMME VAL DE SAONE 60%</v>
      </c>
      <c r="G11" s="20">
        <v>4.5999999999999996</v>
      </c>
      <c r="H11" s="2"/>
      <c r="I11" s="48">
        <v>-0.05</v>
      </c>
      <c r="J11" s="18">
        <v>4.4000000000000004</v>
      </c>
      <c r="K11" s="2"/>
    </row>
    <row r="12" spans="1:11" x14ac:dyDescent="0.35">
      <c r="A12" s="23"/>
      <c r="B12" s="2"/>
      <c r="C12" s="20">
        <v>3654.72</v>
      </c>
      <c r="D12" s="7">
        <f t="shared" si="0"/>
        <v>1.3346019413646737E-2</v>
      </c>
      <c r="E12" s="10">
        <v>4301</v>
      </c>
      <c r="F12" s="2" t="str">
        <f>LOOKUP(E12,'MATRICE code articles'!A8:B429)</f>
        <v>COULOMMIER VAL DE SAONE</v>
      </c>
      <c r="G12" s="20">
        <v>1.62</v>
      </c>
      <c r="H12" s="2"/>
      <c r="I12" s="2"/>
      <c r="J12" s="18">
        <v>1.62</v>
      </c>
      <c r="K12" s="2"/>
    </row>
    <row r="13" spans="1:11" x14ac:dyDescent="0.35">
      <c r="A13" s="23"/>
      <c r="B13" s="2"/>
      <c r="C13" s="20">
        <v>53972.08</v>
      </c>
      <c r="D13" s="7">
        <f t="shared" si="0"/>
        <v>0.19709100217660858</v>
      </c>
      <c r="E13" s="10">
        <v>4401</v>
      </c>
      <c r="F13" s="2" t="str">
        <f>LOOKUP(E13,'MATRICE code articles'!A9:B430)</f>
        <v>PAVE VAL DE SAONE</v>
      </c>
      <c r="G13" s="20">
        <v>4.7</v>
      </c>
      <c r="H13" s="2"/>
      <c r="I13" s="48">
        <v>-0.06</v>
      </c>
      <c r="J13" s="18">
        <v>4.4800000000000004</v>
      </c>
      <c r="K13" s="2"/>
    </row>
  </sheetData>
  <mergeCells count="1">
    <mergeCell ref="G4:H4"/>
  </mergeCells>
  <pageMargins left="0.7" right="0.7" top="0.75" bottom="0.75" header="0.3" footer="0.3"/>
  <pageSetup paperSize="9" scale="81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11"/>
  <sheetViews>
    <sheetView workbookViewId="0">
      <selection activeCell="C34" sqref="C34"/>
    </sheetView>
  </sheetViews>
  <sheetFormatPr baseColWidth="10" defaultRowHeight="14.5" x14ac:dyDescent="0.35"/>
  <cols>
    <col min="6" max="6" width="42" bestFit="1" customWidth="1"/>
    <col min="8" max="8" width="15" customWidth="1"/>
    <col min="10" max="10" width="15.54296875" customWidth="1"/>
  </cols>
  <sheetData>
    <row r="1" spans="1:11" x14ac:dyDescent="0.35">
      <c r="A1" t="str">
        <f>LOOKUP(A6,'MATRICE code clts'!A2:B257)</f>
        <v>ATALANTA CORPORATION</v>
      </c>
    </row>
    <row r="2" spans="1:11" x14ac:dyDescent="0.35">
      <c r="A2" t="e">
        <f>LOOKUP(A7,'MATRICE code clts'!A3:B258)</f>
        <v>#N/A</v>
      </c>
    </row>
    <row r="3" spans="1:11" x14ac:dyDescent="0.35">
      <c r="A3" t="e">
        <f>LOOKUP(A8,'MATRICE code clts'!A4:B259)</f>
        <v>#N/A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3" t="s">
        <v>249</v>
      </c>
      <c r="B6" s="20">
        <f>SUM(C6:C11)</f>
        <v>718630.42999999993</v>
      </c>
      <c r="C6" s="20">
        <v>9791.4599999999991</v>
      </c>
      <c r="D6" s="7">
        <f>(C6/$B$6)</f>
        <v>1.3625167528739355E-2</v>
      </c>
      <c r="E6" s="10">
        <v>2205</v>
      </c>
      <c r="F6" s="2" t="str">
        <f>LOOKUP(E6,'MATRICE code articles'!A2:B423)</f>
        <v>BRIE 16 ONCES ARC DE 
TRIOMPHE X 6</v>
      </c>
      <c r="G6" s="2"/>
      <c r="H6" s="20">
        <v>2.66</v>
      </c>
      <c r="I6" s="2"/>
      <c r="J6" s="20">
        <v>2.65</v>
      </c>
      <c r="K6" s="2"/>
    </row>
    <row r="7" spans="1:11" x14ac:dyDescent="0.35">
      <c r="A7" s="23"/>
      <c r="B7" s="2"/>
      <c r="C7" s="20">
        <v>11024</v>
      </c>
      <c r="D7" s="7">
        <f t="shared" ref="D7:D11" si="0">(C7/$B$6)</f>
        <v>1.534029111458584E-2</v>
      </c>
      <c r="E7" s="10">
        <v>2303</v>
      </c>
      <c r="F7" s="2" t="str">
        <f>LOOKUP(E7,'MATRICE code articles'!A3:B424)</f>
        <v>BRIE 1 KG 60% TOUR DE MARZE X 1 SANS DLUO</v>
      </c>
      <c r="G7" s="2"/>
      <c r="H7" s="20">
        <v>5.3</v>
      </c>
      <c r="I7" s="2"/>
      <c r="J7" s="20">
        <v>5.3</v>
      </c>
      <c r="K7" s="2"/>
    </row>
    <row r="8" spans="1:11" x14ac:dyDescent="0.35">
      <c r="A8" s="23"/>
      <c r="B8" s="2"/>
      <c r="C8" s="20">
        <v>46390.559999999998</v>
      </c>
      <c r="D8" s="7">
        <f t="shared" si="0"/>
        <v>6.455412693837638E-2</v>
      </c>
      <c r="E8" s="10">
        <v>2323</v>
      </c>
      <c r="F8" s="2" t="str">
        <f>LOOKUP(E8,'MATRICE code articles'!A4:B425)</f>
        <v>BRIE 1 KG 60% NOTRE DAME X2 SANS DLUO</v>
      </c>
      <c r="G8" s="2"/>
      <c r="H8" s="20">
        <v>5.08</v>
      </c>
      <c r="I8" s="2"/>
      <c r="J8" s="20">
        <v>5.07</v>
      </c>
      <c r="K8" s="2"/>
    </row>
    <row r="9" spans="1:11" x14ac:dyDescent="0.35">
      <c r="A9" s="23"/>
      <c r="B9" s="2"/>
      <c r="C9" s="20">
        <v>296153.08</v>
      </c>
      <c r="D9" s="7">
        <f t="shared" si="0"/>
        <v>0.41210762533392864</v>
      </c>
      <c r="E9" s="10">
        <v>2407</v>
      </c>
      <c r="F9" s="2" t="str">
        <f>LOOKUP(E9,'MATRICE code articles'!A5:B426)</f>
        <v>BRIE 3 KG 60% NOTRE DAME SANS DLUO</v>
      </c>
      <c r="G9" s="2"/>
      <c r="H9" s="20">
        <v>4.8499999999999996</v>
      </c>
      <c r="I9" s="2"/>
      <c r="J9" s="20">
        <v>4.84</v>
      </c>
      <c r="K9" s="2"/>
    </row>
    <row r="10" spans="1:11" ht="29" x14ac:dyDescent="0.35">
      <c r="A10" s="23"/>
      <c r="B10" s="2"/>
      <c r="C10" s="20">
        <v>273418.13</v>
      </c>
      <c r="D10" s="7">
        <f t="shared" si="0"/>
        <v>0.38047112755857004</v>
      </c>
      <c r="E10" s="10">
        <v>2408</v>
      </c>
      <c r="F10" s="52" t="str">
        <f>LOOKUP(E10,'MATRICE code articles'!A6:B427)</f>
        <v>BRIE 3 KG 60% TOUR DE MARZE SANS DLUO ( Couvercle )</v>
      </c>
      <c r="G10" s="2"/>
      <c r="H10" s="20">
        <v>4.87</v>
      </c>
      <c r="I10" s="2"/>
      <c r="J10" s="20">
        <v>4.8600000000000003</v>
      </c>
      <c r="K10" s="2"/>
    </row>
    <row r="11" spans="1:11" x14ac:dyDescent="0.35">
      <c r="A11" s="23"/>
      <c r="B11" s="2"/>
      <c r="C11" s="20">
        <v>81853.2</v>
      </c>
      <c r="D11" s="7">
        <f t="shared" si="0"/>
        <v>0.11390166152579985</v>
      </c>
      <c r="E11" s="10">
        <v>4016</v>
      </c>
      <c r="F11" s="2" t="str">
        <f>LOOKUP(E11,'MATRICE code articles'!A7:B428)</f>
        <v>CAMEMBERT USA</v>
      </c>
      <c r="G11" s="2"/>
      <c r="H11" s="20">
        <v>1.17</v>
      </c>
      <c r="I11" s="2"/>
      <c r="J11" s="20">
        <v>1.17</v>
      </c>
      <c r="K11" s="2"/>
    </row>
  </sheetData>
  <mergeCells count="1">
    <mergeCell ref="G4:H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8"/>
  <sheetViews>
    <sheetView workbookViewId="0">
      <selection activeCell="F29" sqref="F29"/>
    </sheetView>
  </sheetViews>
  <sheetFormatPr baseColWidth="10" defaultRowHeight="14.5" x14ac:dyDescent="0.35"/>
  <cols>
    <col min="6" max="6" width="34" bestFit="1" customWidth="1"/>
    <col min="8" max="8" width="15" customWidth="1"/>
    <col min="10" max="10" width="15.54296875" customWidth="1"/>
  </cols>
  <sheetData>
    <row r="1" spans="1:11" x14ac:dyDescent="0.35">
      <c r="A1" t="str">
        <f>LOOKUP(A6,'MATRICE code clts'!A2:B257)</f>
        <v>BIO TROPIC Gellschaft zur</v>
      </c>
    </row>
    <row r="2" spans="1:11" x14ac:dyDescent="0.35">
      <c r="A2" t="e">
        <f>LOOKUP(A7,'MATRICE code clts'!A3:B258)</f>
        <v>#N/A</v>
      </c>
    </row>
    <row r="3" spans="1:11" x14ac:dyDescent="0.35">
      <c r="A3" t="e">
        <f>LOOKUP(A8,'MATRICE code clts'!A4:B259)</f>
        <v>#N/A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3" t="s">
        <v>331</v>
      </c>
      <c r="B6" s="20">
        <f>SUM(C6:C8)</f>
        <v>264165.30000000005</v>
      </c>
      <c r="C6" s="20">
        <v>8001</v>
      </c>
      <c r="D6" s="7">
        <f>(C6/$B$6)</f>
        <v>3.0287853855142967E-2</v>
      </c>
      <c r="E6" s="10">
        <v>2017</v>
      </c>
      <c r="F6" s="2" t="str">
        <f>LOOKUP(E6,'MATRICE code articles'!A2:B423)</f>
        <v>BRIE 1KG 50% C'REMOUGE BLANC BIO</v>
      </c>
      <c r="G6" s="2"/>
      <c r="H6" s="2"/>
      <c r="I6" s="2"/>
      <c r="J6" s="20">
        <v>6.3</v>
      </c>
      <c r="K6" s="2"/>
    </row>
    <row r="7" spans="1:11" x14ac:dyDescent="0.35">
      <c r="A7" s="23"/>
      <c r="B7" s="2"/>
      <c r="C7" s="20">
        <v>68840.100000000006</v>
      </c>
      <c r="D7" s="7">
        <f t="shared" ref="D7:D8" si="0">(C7/$B$6)</f>
        <v>0.26059478667334429</v>
      </c>
      <c r="E7" s="10">
        <v>2023</v>
      </c>
      <c r="F7" s="2" t="str">
        <f>LOOKUP(E7,'MATRICE code articles'!A3:B424)</f>
        <v>C'REMOUGE ROUGE</v>
      </c>
      <c r="G7" s="2"/>
      <c r="H7" s="2"/>
      <c r="I7" s="2"/>
      <c r="J7" s="20">
        <v>6.28</v>
      </c>
      <c r="K7" s="2"/>
    </row>
    <row r="8" spans="1:11" x14ac:dyDescent="0.35">
      <c r="A8" s="23"/>
      <c r="B8" s="2"/>
      <c r="C8" s="20">
        <v>187324.2</v>
      </c>
      <c r="D8" s="7">
        <f t="shared" si="0"/>
        <v>0.70911735947151266</v>
      </c>
      <c r="E8" s="10">
        <v>2024</v>
      </c>
      <c r="F8" s="2" t="str">
        <f>LOOKUP(E8,'MATRICE code articles'!A4:B425)</f>
        <v>BRIE 1 KG 50% C'REMOUGE BLANC BIO</v>
      </c>
      <c r="G8" s="2"/>
      <c r="H8" s="2"/>
      <c r="I8" s="2"/>
      <c r="J8" s="20">
        <v>6.3</v>
      </c>
      <c r="K8" s="2"/>
    </row>
  </sheetData>
  <mergeCells count="1">
    <mergeCell ref="G4:H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13"/>
  <sheetViews>
    <sheetView workbookViewId="0">
      <selection activeCell="C34" sqref="C34"/>
    </sheetView>
  </sheetViews>
  <sheetFormatPr baseColWidth="10" defaultRowHeight="14.5" x14ac:dyDescent="0.35"/>
  <cols>
    <col min="6" max="6" width="34.7265625" customWidth="1"/>
    <col min="8" max="8" width="15" customWidth="1"/>
    <col min="10" max="10" width="15.54296875" customWidth="1"/>
  </cols>
  <sheetData>
    <row r="1" spans="1:11" x14ac:dyDescent="0.35">
      <c r="A1" t="str">
        <f>LOOKUP(A6,'MATRICE code clts'!A2:B257)</f>
        <v>KOSTADINOV</v>
      </c>
    </row>
    <row r="2" spans="1:11" x14ac:dyDescent="0.35">
      <c r="A2" t="e">
        <f>LOOKUP(A7,'MATRICE code clts'!A3:B258)</f>
        <v>#N/A</v>
      </c>
    </row>
    <row r="3" spans="1:11" x14ac:dyDescent="0.35">
      <c r="A3" t="e">
        <f>LOOKUP(A8,'MATRICE code clts'!A4:B259)</f>
        <v>#N/A</v>
      </c>
    </row>
    <row r="4" spans="1:11" x14ac:dyDescent="0.35">
      <c r="G4" s="137" t="s">
        <v>26</v>
      </c>
      <c r="H4" s="138"/>
    </row>
    <row r="5" spans="1:11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</row>
    <row r="6" spans="1:11" x14ac:dyDescent="0.35">
      <c r="A6" s="23" t="s">
        <v>275</v>
      </c>
      <c r="B6" s="21">
        <f>SUM(C6:C13)</f>
        <v>220732.03000000003</v>
      </c>
      <c r="C6" s="20">
        <v>949.63</v>
      </c>
      <c r="D6" s="7">
        <f>(C6/$B$6)</f>
        <v>4.3021848709496298E-3</v>
      </c>
      <c r="E6" s="10">
        <v>2321</v>
      </c>
      <c r="F6" s="2" t="str">
        <f>LOOKUP(E6,'MATRICE code articles'!A2:B423)</f>
        <v>BRIE 1 KG 60% PC X 2</v>
      </c>
      <c r="G6" s="2"/>
      <c r="H6" s="2">
        <v>4.45</v>
      </c>
      <c r="I6" s="2"/>
      <c r="J6" s="20">
        <v>4.32</v>
      </c>
      <c r="K6" s="2"/>
    </row>
    <row r="7" spans="1:11" x14ac:dyDescent="0.35">
      <c r="A7" s="23"/>
      <c r="B7" s="2"/>
      <c r="C7" s="20">
        <v>23580.12</v>
      </c>
      <c r="D7" s="7">
        <f t="shared" ref="D7:D13" si="0">(C7/$B$6)</f>
        <v>0.10682690681547212</v>
      </c>
      <c r="E7" s="10">
        <v>2359</v>
      </c>
      <c r="F7" s="2" t="str">
        <f>LOOKUP(E7,'MATRICE code articles'!A3:B424)</f>
        <v>BRIE 1 KG 60% HORECA</v>
      </c>
      <c r="G7" s="2"/>
      <c r="H7" s="2">
        <v>4.55</v>
      </c>
      <c r="I7" s="2"/>
      <c r="J7" s="20">
        <v>4.4400000000000004</v>
      </c>
      <c r="K7" s="2"/>
    </row>
    <row r="8" spans="1:11" x14ac:dyDescent="0.35">
      <c r="A8" s="23"/>
      <c r="B8" s="2"/>
      <c r="C8" s="20">
        <v>43165.11</v>
      </c>
      <c r="D8" s="7">
        <f t="shared" si="0"/>
        <v>0.19555435611225067</v>
      </c>
      <c r="E8" s="10">
        <v>2410</v>
      </c>
      <c r="F8" s="2" t="str">
        <f>LOOKUP(E8,'MATRICE code articles'!A4:B425)</f>
        <v>BRIE 3 KG 60% TOUR DE MARZE</v>
      </c>
      <c r="G8" s="2"/>
      <c r="H8" s="49">
        <v>4.3</v>
      </c>
      <c r="I8" s="2"/>
      <c r="J8" s="20">
        <v>4.17</v>
      </c>
      <c r="K8" s="2"/>
    </row>
    <row r="9" spans="1:11" x14ac:dyDescent="0.35">
      <c r="A9" s="23"/>
      <c r="B9" s="2"/>
      <c r="C9" s="20">
        <v>39655.769999999997</v>
      </c>
      <c r="D9" s="7">
        <f t="shared" si="0"/>
        <v>0.17965571195082106</v>
      </c>
      <c r="E9" s="10">
        <v>2440</v>
      </c>
      <c r="F9" s="2" t="str">
        <f>LOOKUP(E9,'MATRICE code articles'!A5:B426)</f>
        <v>BRIE 3 KG 60% PATURAGES COMTOIS</v>
      </c>
      <c r="G9" s="2"/>
      <c r="H9" s="49">
        <v>4.3</v>
      </c>
      <c r="I9" s="2"/>
      <c r="J9" s="20">
        <v>4.16</v>
      </c>
      <c r="K9" s="2"/>
    </row>
    <row r="10" spans="1:11" x14ac:dyDescent="0.35">
      <c r="A10" s="23"/>
      <c r="B10" s="2"/>
      <c r="C10" s="20">
        <v>93263.25</v>
      </c>
      <c r="D10" s="7">
        <f t="shared" si="0"/>
        <v>0.42251797349029946</v>
      </c>
      <c r="E10" s="10">
        <v>2441</v>
      </c>
      <c r="F10" s="2" t="str">
        <f>LOOKUP(E10,'MATRICE code articles'!A6:B427)</f>
        <v>BRIE COUPE 60% NEUTRE X1</v>
      </c>
      <c r="G10" s="2"/>
      <c r="H10" s="49">
        <v>4.0999999999999996</v>
      </c>
      <c r="I10" s="2"/>
      <c r="J10" s="20">
        <v>3.96</v>
      </c>
      <c r="K10" s="2"/>
    </row>
    <row r="11" spans="1:11" x14ac:dyDescent="0.35">
      <c r="A11" s="23"/>
      <c r="B11" s="2"/>
      <c r="C11" s="20">
        <v>10985.22</v>
      </c>
      <c r="D11" s="7">
        <f t="shared" si="0"/>
        <v>4.976722227399439E-2</v>
      </c>
      <c r="E11" s="10">
        <v>2601</v>
      </c>
      <c r="F11" s="2" t="str">
        <f>LOOKUP(E11,'MATRICE code articles'!A7:B428)</f>
        <v>POINTE DE BRIE X6</v>
      </c>
      <c r="G11" s="2"/>
      <c r="H11" s="49">
        <v>0.95</v>
      </c>
      <c r="I11" s="2"/>
      <c r="J11" s="20">
        <v>0.92</v>
      </c>
      <c r="K11" s="2"/>
    </row>
    <row r="12" spans="1:11" x14ac:dyDescent="0.35">
      <c r="A12" s="23"/>
      <c r="B12" s="2"/>
      <c r="C12" s="20">
        <v>7811.76</v>
      </c>
      <c r="D12" s="7">
        <f t="shared" si="0"/>
        <v>3.5390242186419431E-2</v>
      </c>
      <c r="E12" s="10">
        <v>4001</v>
      </c>
      <c r="F12" s="2" t="str">
        <f>LOOKUP(E12,'MATRICE code articles'!A8:B429)</f>
        <v>CAMEMBERT VAL DE SAONE 240 GRS</v>
      </c>
      <c r="G12" s="2"/>
      <c r="H12" s="49">
        <v>1.08</v>
      </c>
      <c r="I12" s="2"/>
      <c r="J12" s="20">
        <v>1.05</v>
      </c>
      <c r="K12" s="2"/>
    </row>
    <row r="13" spans="1:11" x14ac:dyDescent="0.35">
      <c r="A13" s="23"/>
      <c r="B13" s="2"/>
      <c r="C13" s="20">
        <v>1321.17</v>
      </c>
      <c r="D13" s="7">
        <f t="shared" si="0"/>
        <v>5.9854022997931017E-3</v>
      </c>
      <c r="E13" s="10">
        <v>4401</v>
      </c>
      <c r="F13" s="2" t="str">
        <f>LOOKUP(E13,'MATRICE code articles'!A9:B430)</f>
        <v>PAVE VAL DE SAONE</v>
      </c>
      <c r="G13" s="2"/>
      <c r="H13" s="49">
        <v>4.5999999999999996</v>
      </c>
      <c r="I13" s="2"/>
      <c r="J13" s="20">
        <v>4.4800000000000004</v>
      </c>
      <c r="K13" s="2"/>
    </row>
  </sheetData>
  <mergeCells count="1">
    <mergeCell ref="G4:H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14"/>
  <sheetViews>
    <sheetView workbookViewId="0">
      <selection activeCell="F27" sqref="F27"/>
    </sheetView>
  </sheetViews>
  <sheetFormatPr baseColWidth="10" defaultRowHeight="14.5" x14ac:dyDescent="0.35"/>
  <cols>
    <col min="6" max="6" width="26.81640625" bestFit="1" customWidth="1"/>
    <col min="8" max="8" width="15" customWidth="1"/>
    <col min="10" max="10" width="15.54296875" customWidth="1"/>
  </cols>
  <sheetData>
    <row r="1" spans="1:11" x14ac:dyDescent="0.35">
      <c r="A1" t="str">
        <f>LOOKUP(A9,'MATRICE code clts'!A2:B257)</f>
        <v>FA REWE DORTMUND</v>
      </c>
    </row>
    <row r="2" spans="1:11" x14ac:dyDescent="0.35">
      <c r="A2" t="str">
        <f>LOOKUP(A13,'MATRICE code clts'!A3:B258)</f>
        <v>FA REWE WESEL</v>
      </c>
    </row>
    <row r="3" spans="1:11" x14ac:dyDescent="0.35">
      <c r="A3" t="e">
        <f>LOOKUP(A11,'MATRICE code clts'!A4:B259)</f>
        <v>#N/A</v>
      </c>
    </row>
    <row r="5" spans="1:11" x14ac:dyDescent="0.35">
      <c r="A5" s="98" t="s">
        <v>920</v>
      </c>
      <c r="B5" s="97"/>
    </row>
    <row r="6" spans="1:11" x14ac:dyDescent="0.35">
      <c r="A6" s="99">
        <v>2016</v>
      </c>
      <c r="B6" s="100">
        <f>B9+B13</f>
        <v>297005.53000000003</v>
      </c>
    </row>
    <row r="7" spans="1:11" x14ac:dyDescent="0.35">
      <c r="G7" s="137" t="s">
        <v>26</v>
      </c>
      <c r="H7" s="138"/>
    </row>
    <row r="8" spans="1:11" ht="24" x14ac:dyDescent="0.35">
      <c r="A8" s="12" t="s">
        <v>9</v>
      </c>
      <c r="B8" s="12" t="s">
        <v>10</v>
      </c>
      <c r="C8" s="12" t="s">
        <v>12</v>
      </c>
      <c r="D8" s="12" t="s">
        <v>11</v>
      </c>
      <c r="E8" s="12" t="s">
        <v>13</v>
      </c>
      <c r="F8" s="13" t="s">
        <v>14</v>
      </c>
      <c r="G8" s="24" t="s">
        <v>24</v>
      </c>
      <c r="H8" s="25" t="s">
        <v>25</v>
      </c>
      <c r="I8" s="13" t="s">
        <v>17</v>
      </c>
      <c r="J8" s="12" t="s">
        <v>15</v>
      </c>
      <c r="K8" s="12" t="s">
        <v>16</v>
      </c>
    </row>
    <row r="9" spans="1:11" x14ac:dyDescent="0.35">
      <c r="A9" s="23" t="s">
        <v>894</v>
      </c>
      <c r="B9" s="21">
        <f>SUM(C9:C11)</f>
        <v>208767.56</v>
      </c>
      <c r="C9" s="20">
        <v>190276.44</v>
      </c>
      <c r="D9" s="7">
        <f>(C9/$B$9)</f>
        <v>0.91142723515090185</v>
      </c>
      <c r="E9" s="10">
        <v>2103</v>
      </c>
      <c r="F9" s="2" t="str">
        <f>LOOKUP(E9,'MATRICE code articles'!A2:B423)</f>
        <v>BRIE 3 KG 50% PC</v>
      </c>
      <c r="G9" s="20">
        <v>3.6</v>
      </c>
      <c r="H9" s="2"/>
      <c r="I9" s="20">
        <v>0.6</v>
      </c>
      <c r="J9" s="20">
        <v>3.88</v>
      </c>
      <c r="K9" s="2"/>
    </row>
    <row r="10" spans="1:11" x14ac:dyDescent="0.35">
      <c r="A10" s="23"/>
      <c r="B10" s="2"/>
      <c r="C10" s="20">
        <v>9763.52</v>
      </c>
      <c r="D10" s="7">
        <f>(C10/$B$9)</f>
        <v>4.6767419229309382E-2</v>
      </c>
      <c r="E10" s="10">
        <v>2411</v>
      </c>
      <c r="F10" s="2" t="str">
        <f>LOOKUP(E10,'MATRICE code articles'!A3:B424)</f>
        <v>BRIE 3 KG 60% GOUPIL</v>
      </c>
      <c r="G10" s="20">
        <v>4.2</v>
      </c>
      <c r="H10" s="2"/>
      <c r="I10" s="2"/>
      <c r="J10" s="20">
        <v>4.2</v>
      </c>
      <c r="K10" s="2"/>
    </row>
    <row r="11" spans="1:11" x14ac:dyDescent="0.35">
      <c r="A11" s="23"/>
      <c r="B11" s="2"/>
      <c r="C11" s="20">
        <v>8727.6</v>
      </c>
      <c r="D11" s="7">
        <f>(C11/$B$9)</f>
        <v>4.1805345619788825E-2</v>
      </c>
      <c r="E11" s="10">
        <v>4301</v>
      </c>
      <c r="F11" s="2" t="str">
        <f>LOOKUP(E11,'MATRICE code articles'!$A$2:$B$489)</f>
        <v>COULOMMIER VAL DE SAONE</v>
      </c>
      <c r="G11" s="20">
        <v>1.4</v>
      </c>
      <c r="H11" s="2"/>
      <c r="I11" s="2"/>
      <c r="J11" s="20">
        <v>1.4</v>
      </c>
      <c r="K11" s="2"/>
    </row>
    <row r="12" spans="1:11" x14ac:dyDescent="0.35">
      <c r="A12" s="12" t="s">
        <v>9</v>
      </c>
      <c r="B12" s="12" t="s">
        <v>10</v>
      </c>
      <c r="C12" s="12" t="s">
        <v>12</v>
      </c>
      <c r="D12" s="12" t="s">
        <v>11</v>
      </c>
      <c r="E12" s="12" t="s">
        <v>13</v>
      </c>
      <c r="F12" s="13" t="s">
        <v>14</v>
      </c>
      <c r="G12" s="79"/>
      <c r="H12" s="79"/>
      <c r="I12" s="79"/>
      <c r="J12" s="79"/>
      <c r="K12" s="79"/>
    </row>
    <row r="13" spans="1:11" x14ac:dyDescent="0.35">
      <c r="A13" s="23" t="s">
        <v>357</v>
      </c>
      <c r="B13" s="21">
        <f>SUM(C13:C14)</f>
        <v>88237.97</v>
      </c>
      <c r="C13" s="20">
        <v>87114.99</v>
      </c>
      <c r="D13" s="7">
        <f>(C13/$B$13)</f>
        <v>0.98727327929235009</v>
      </c>
      <c r="E13" s="10">
        <v>2103</v>
      </c>
      <c r="F13" s="2" t="str">
        <f>LOOKUP(E13,'MATRICE code articles'!$A$2:$B$489)</f>
        <v>BRIE 3 KG 50% PC</v>
      </c>
      <c r="G13" s="20">
        <v>4.2</v>
      </c>
      <c r="H13" s="2"/>
      <c r="I13" s="2"/>
      <c r="J13" s="20">
        <v>3.82</v>
      </c>
      <c r="K13" s="2"/>
    </row>
    <row r="14" spans="1:11" x14ac:dyDescent="0.35">
      <c r="A14" s="23"/>
      <c r="B14" s="2"/>
      <c r="C14" s="20">
        <v>1122.98</v>
      </c>
      <c r="D14" s="7">
        <f>(C14/$B$13)</f>
        <v>1.2726720707650007E-2</v>
      </c>
      <c r="E14" s="10">
        <v>2411</v>
      </c>
      <c r="F14" s="2" t="str">
        <f>LOOKUP(E14,'MATRICE code articles'!$A$2:$B$489)</f>
        <v>BRIE 3 KG 60% GOUPIL</v>
      </c>
      <c r="G14" s="20">
        <v>3.6</v>
      </c>
      <c r="H14" s="2"/>
      <c r="I14" s="20">
        <v>0.6</v>
      </c>
      <c r="J14" s="20">
        <v>4.2</v>
      </c>
      <c r="K14" s="2"/>
    </row>
  </sheetData>
  <mergeCells count="1">
    <mergeCell ref="G7:H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O134"/>
  <sheetViews>
    <sheetView zoomScaleNormal="100" workbookViewId="0">
      <selection activeCell="E2" sqref="E2"/>
    </sheetView>
  </sheetViews>
  <sheetFormatPr baseColWidth="10" defaultRowHeight="14.5" x14ac:dyDescent="0.35"/>
  <cols>
    <col min="2" max="2" width="16.453125" customWidth="1"/>
    <col min="3" max="3" width="16.7265625" customWidth="1"/>
    <col min="6" max="6" width="40.54296875" customWidth="1"/>
    <col min="7" max="7" width="14.54296875" customWidth="1"/>
    <col min="8" max="8" width="15.54296875" customWidth="1"/>
    <col min="10" max="10" width="17.54296875" customWidth="1"/>
    <col min="15" max="15" width="9" customWidth="1"/>
  </cols>
  <sheetData>
    <row r="1" spans="1:15" x14ac:dyDescent="0.35">
      <c r="A1" t="str">
        <f>LOOKUP(A32,'MATRICE code clts'!A2:B257)</f>
        <v>ITM ALIMENTAIRE INTERNA.</v>
      </c>
    </row>
    <row r="4" spans="1:15" ht="30" customHeight="1" x14ac:dyDescent="0.35">
      <c r="C4" s="5"/>
      <c r="D4" s="59"/>
      <c r="E4" s="5"/>
      <c r="G4" s="137" t="s">
        <v>26</v>
      </c>
      <c r="H4" s="138"/>
      <c r="M4" s="61"/>
      <c r="N4" s="61"/>
      <c r="O4" s="61"/>
    </row>
    <row r="5" spans="1:15" ht="24" customHeight="1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64" t="s">
        <v>24</v>
      </c>
      <c r="H5" s="65" t="s">
        <v>25</v>
      </c>
      <c r="I5" s="13" t="s">
        <v>17</v>
      </c>
      <c r="J5" s="12" t="s">
        <v>15</v>
      </c>
      <c r="K5" s="12" t="s">
        <v>16</v>
      </c>
      <c r="L5" s="148" t="s">
        <v>897</v>
      </c>
      <c r="M5" s="149"/>
      <c r="N5" s="149"/>
      <c r="O5" s="150"/>
    </row>
    <row r="6" spans="1:15" x14ac:dyDescent="0.35">
      <c r="A6" s="35" t="s">
        <v>896</v>
      </c>
      <c r="B6" s="71">
        <f>SUM(B7:B24)</f>
        <v>674790.07000000018</v>
      </c>
      <c r="C6" s="71">
        <f>SUM(C7:C24)</f>
        <v>674790.07000000007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70"/>
    </row>
    <row r="7" spans="1:15" x14ac:dyDescent="0.35">
      <c r="A7" s="23" t="str">
        <f>A32</f>
        <v>000069</v>
      </c>
      <c r="B7" s="20">
        <f>B32</f>
        <v>93671.61</v>
      </c>
      <c r="C7" s="20">
        <f>C32+C37+C50+C54+C58+C62+C65+C69+C71+C81+C85+C90+C94+C97+C104</f>
        <v>460651.71000000008</v>
      </c>
      <c r="D7" s="7">
        <f t="shared" ref="D7:D17" si="0">(C7/$B$6)</f>
        <v>0.68265928987366387</v>
      </c>
      <c r="E7" s="10">
        <v>2320</v>
      </c>
      <c r="F7" s="2" t="str">
        <f>LOOKUP(E7,'MATRICE code articles'!A$2:B$489)</f>
        <v>BRIE 1 KG 60% PC X 4</v>
      </c>
      <c r="G7" s="2"/>
      <c r="H7" s="2"/>
      <c r="I7" s="2"/>
      <c r="J7" s="20">
        <v>4.3499999999999996</v>
      </c>
      <c r="K7" s="2"/>
      <c r="L7" s="139"/>
      <c r="M7" s="140"/>
      <c r="N7" s="140"/>
      <c r="O7" s="141"/>
    </row>
    <row r="8" spans="1:15" x14ac:dyDescent="0.35">
      <c r="A8" s="23" t="str">
        <f>A37</f>
        <v>000355</v>
      </c>
      <c r="B8" s="20">
        <f>B37</f>
        <v>65112</v>
      </c>
      <c r="C8" s="20">
        <f>C105+C100+C98+C95+C91+C86+C82+C72+C66+C63+C59+C55+C51+C47+C38+C33</f>
        <v>24899.16</v>
      </c>
      <c r="D8" s="7">
        <f t="shared" si="0"/>
        <v>3.6899120344198295E-2</v>
      </c>
      <c r="E8" s="10">
        <v>2326</v>
      </c>
      <c r="F8" s="2" t="str">
        <f>LOOKUP(E8,'MATRICE code articles'!A$2:B$489)</f>
        <v>BRIE 1 KG 60% PC X 4 + 10% GRATUIT</v>
      </c>
      <c r="G8" s="2"/>
      <c r="H8" s="2"/>
      <c r="I8" s="2"/>
      <c r="J8" s="20">
        <v>4.3499999999999996</v>
      </c>
      <c r="K8" s="2"/>
      <c r="L8" s="142"/>
      <c r="M8" s="143"/>
      <c r="N8" s="143"/>
      <c r="O8" s="144"/>
    </row>
    <row r="9" spans="1:15" x14ac:dyDescent="0.35">
      <c r="A9" s="23" t="str">
        <f>A46</f>
        <v>000362</v>
      </c>
      <c r="B9" s="20">
        <f>B46</f>
        <v>44139.590000000004</v>
      </c>
      <c r="C9" s="20">
        <f>C34+C39+C52+C73+C87+C106</f>
        <v>101747.92</v>
      </c>
      <c r="D9" s="7">
        <f t="shared" si="0"/>
        <v>0.15078455437259172</v>
      </c>
      <c r="E9" s="10">
        <v>2403</v>
      </c>
      <c r="F9" s="2" t="str">
        <f>LOOKUP(E9,'MATRICE code articles'!A$2:B$489)</f>
        <v>BRIE 3 KG 60% PC</v>
      </c>
      <c r="G9" s="2"/>
      <c r="H9" s="2"/>
      <c r="I9" s="2"/>
      <c r="J9" s="20">
        <v>1.42</v>
      </c>
      <c r="K9" s="2"/>
      <c r="L9" s="142"/>
      <c r="M9" s="143"/>
      <c r="N9" s="143"/>
      <c r="O9" s="144"/>
    </row>
    <row r="10" spans="1:15" x14ac:dyDescent="0.35">
      <c r="A10" s="23" t="str">
        <f>A50</f>
        <v>000068</v>
      </c>
      <c r="B10" s="20">
        <f>B50</f>
        <v>84082.559999999998</v>
      </c>
      <c r="C10" s="20">
        <f>C74</f>
        <v>1621.8</v>
      </c>
      <c r="D10" s="7">
        <f t="shared" si="0"/>
        <v>2.4034141462692233E-3</v>
      </c>
      <c r="E10" s="10">
        <v>3101</v>
      </c>
      <c r="F10" s="2" t="str">
        <f>LOOKUP(E10,'MATRICE code articles'!A$2:B$489)</f>
        <v>ROCHOIS</v>
      </c>
      <c r="G10" s="2"/>
      <c r="H10" s="63"/>
      <c r="I10" s="2"/>
      <c r="J10" s="20">
        <v>1.28</v>
      </c>
      <c r="K10" s="2"/>
      <c r="L10" s="142"/>
      <c r="M10" s="143"/>
      <c r="N10" s="143"/>
      <c r="O10" s="144"/>
    </row>
    <row r="11" spans="1:15" x14ac:dyDescent="0.35">
      <c r="A11" s="20" t="str">
        <f>A54</f>
        <v>000071</v>
      </c>
      <c r="B11" s="20">
        <f>B54</f>
        <v>41607.32</v>
      </c>
      <c r="C11" s="20">
        <f>C40+C75+C88+C92</f>
        <v>10700.840000000002</v>
      </c>
      <c r="D11" s="7">
        <f t="shared" si="0"/>
        <v>1.5858028260552201E-2</v>
      </c>
      <c r="E11" s="10">
        <v>3201</v>
      </c>
      <c r="F11" s="2" t="str">
        <f>LOOKUP(E11,'MATRICE code articles'!A$2:B$489)</f>
        <v>MERLEMONT</v>
      </c>
      <c r="G11" s="2"/>
      <c r="H11" s="2"/>
      <c r="I11" s="2"/>
      <c r="J11" s="20">
        <v>1.33</v>
      </c>
      <c r="K11" s="2"/>
      <c r="L11" s="142"/>
      <c r="M11" s="143"/>
      <c r="N11" s="143"/>
      <c r="O11" s="144"/>
    </row>
    <row r="12" spans="1:15" x14ac:dyDescent="0.35">
      <c r="A12" s="20" t="str">
        <f>A58</f>
        <v>000073</v>
      </c>
      <c r="B12" s="20">
        <f>B58</f>
        <v>6700.9000000000005</v>
      </c>
      <c r="C12" s="20">
        <f>C76+C41</f>
        <v>258</v>
      </c>
      <c r="D12" s="7">
        <f t="shared" si="0"/>
        <v>3.8234113314678729E-4</v>
      </c>
      <c r="E12" s="10">
        <v>3301</v>
      </c>
      <c r="F12" s="2" t="str">
        <f>LOOKUP(E12,'MATRICE code articles'!A$2:B$489)</f>
        <v>BOIS BLOND 230 GRS</v>
      </c>
      <c r="G12" s="2"/>
      <c r="H12" s="2"/>
      <c r="I12" s="2"/>
      <c r="J12" s="20">
        <v>1.25</v>
      </c>
      <c r="K12" s="2"/>
      <c r="L12" s="142"/>
      <c r="M12" s="143"/>
      <c r="N12" s="143"/>
      <c r="O12" s="144"/>
    </row>
    <row r="13" spans="1:15" x14ac:dyDescent="0.35">
      <c r="A13" s="20" t="str">
        <f>A62</f>
        <v>000074</v>
      </c>
      <c r="B13" s="20">
        <f>B62</f>
        <v>24725.07</v>
      </c>
      <c r="C13" s="20">
        <f>C107+C102+C83+C67+C60+C56+C48+C35</f>
        <v>32879.47</v>
      </c>
      <c r="D13" s="7">
        <f t="shared" si="0"/>
        <v>4.8725479911107747E-2</v>
      </c>
      <c r="E13" s="10">
        <v>3307</v>
      </c>
      <c r="F13" s="2" t="str">
        <f>LOOKUP(E13,'MATRICE code articles'!A$2:B$489)</f>
        <v>DOUCEUR SAONOISE  230 GRS</v>
      </c>
      <c r="G13" s="2"/>
      <c r="H13" s="2"/>
      <c r="I13" s="2"/>
      <c r="J13" s="20">
        <v>1.42</v>
      </c>
      <c r="K13" s="2"/>
      <c r="L13" s="142"/>
      <c r="M13" s="143"/>
      <c r="N13" s="143"/>
      <c r="O13" s="144"/>
    </row>
    <row r="14" spans="1:15" x14ac:dyDescent="0.35">
      <c r="A14" s="20" t="str">
        <f>A65</f>
        <v>000077</v>
      </c>
      <c r="B14" s="20">
        <f>B65</f>
        <v>19214.78</v>
      </c>
      <c r="C14" s="20">
        <f>C46</f>
        <v>40709.26</v>
      </c>
      <c r="D14" s="7">
        <f t="shared" si="0"/>
        <v>6.032877751150071E-2</v>
      </c>
      <c r="E14" s="10">
        <v>3320</v>
      </c>
      <c r="F14" s="2" t="str">
        <f>LOOKUP(E14,'MATRICE code articles'!A$2:B$489)</f>
        <v>FONDANT CHAUD +
 BOUTEILLE 3.5 EUROS</v>
      </c>
      <c r="G14" s="2"/>
      <c r="H14" s="2"/>
      <c r="I14" s="2"/>
      <c r="J14" s="20">
        <v>4.3499999999999996</v>
      </c>
      <c r="K14" s="2"/>
      <c r="L14" s="145"/>
      <c r="M14" s="146"/>
      <c r="N14" s="146"/>
      <c r="O14" s="147"/>
    </row>
    <row r="15" spans="1:15" x14ac:dyDescent="0.35">
      <c r="A15" s="20" t="str">
        <f>A69</f>
        <v>000076</v>
      </c>
      <c r="B15" s="20">
        <f>B69</f>
        <v>29374.01</v>
      </c>
      <c r="C15" s="20">
        <f>C77+C42</f>
        <v>468</v>
      </c>
      <c r="D15" s="7">
        <f t="shared" si="0"/>
        <v>6.9354903221975368E-4</v>
      </c>
      <c r="E15" s="47">
        <v>4001</v>
      </c>
      <c r="F15" s="2" t="str">
        <f>LOOKUP(E15,'MATRICE code articles'!A$2:B$489)</f>
        <v>CAMEMBERT VAL DE SAONE 240 GRS</v>
      </c>
      <c r="G15" s="2"/>
      <c r="H15" s="2"/>
      <c r="I15" s="2"/>
      <c r="J15" s="20" t="s">
        <v>898</v>
      </c>
      <c r="K15" s="2"/>
      <c r="L15" s="67" t="s">
        <v>901</v>
      </c>
      <c r="M15" s="67"/>
      <c r="N15" s="67"/>
      <c r="O15" s="67"/>
    </row>
    <row r="16" spans="1:15" x14ac:dyDescent="0.35">
      <c r="A16" s="20" t="str">
        <f>A71</f>
        <v>000357</v>
      </c>
      <c r="B16" s="20">
        <f>B71</f>
        <v>62581.75</v>
      </c>
      <c r="C16" s="20">
        <f>C78+C43</f>
        <v>518.4</v>
      </c>
      <c r="D16" s="7">
        <f t="shared" si="0"/>
        <v>7.6823892799726559E-4</v>
      </c>
      <c r="E16" s="47">
        <v>4104</v>
      </c>
      <c r="F16" s="2" t="str">
        <f>LOOKUP(E16,'MATRICE code articles'!A$2:B$489)</f>
        <v>REGAL DES MOINES</v>
      </c>
      <c r="G16" s="2"/>
      <c r="H16" s="2"/>
      <c r="I16" s="2"/>
      <c r="J16" s="20" t="s">
        <v>899</v>
      </c>
      <c r="K16" s="2"/>
      <c r="L16" s="67" t="s">
        <v>901</v>
      </c>
      <c r="M16" s="67"/>
      <c r="N16" s="67"/>
      <c r="O16" s="67"/>
    </row>
    <row r="17" spans="1:15" x14ac:dyDescent="0.35">
      <c r="A17" s="20" t="str">
        <f>A81</f>
        <v>000180</v>
      </c>
      <c r="B17" s="20">
        <f>B81</f>
        <v>26739.93</v>
      </c>
      <c r="C17" s="20">
        <f>C79+C44</f>
        <v>335.51</v>
      </c>
      <c r="D17" s="7">
        <f t="shared" si="0"/>
        <v>4.9720648675224272E-4</v>
      </c>
      <c r="E17" s="47">
        <v>4401</v>
      </c>
      <c r="F17" s="2" t="str">
        <f>LOOKUP(E17,'MATRICE code articles'!A$2:B$489)</f>
        <v>PAVE VAL DE SAONE</v>
      </c>
      <c r="G17" s="2"/>
      <c r="H17" s="2"/>
      <c r="I17" s="2"/>
      <c r="J17" s="20" t="s">
        <v>900</v>
      </c>
      <c r="K17" s="2"/>
      <c r="L17" s="67" t="s">
        <v>901</v>
      </c>
      <c r="M17" s="67"/>
      <c r="N17" s="67"/>
      <c r="O17" s="67"/>
    </row>
    <row r="18" spans="1:15" x14ac:dyDescent="0.35">
      <c r="A18" s="20" t="str">
        <f>A85</f>
        <v>000358</v>
      </c>
      <c r="B18" s="20">
        <f>B85</f>
        <v>30165.119999999999</v>
      </c>
      <c r="C18" s="101"/>
      <c r="D18" s="102"/>
      <c r="E18" s="103"/>
      <c r="F18" s="102"/>
      <c r="G18" s="102"/>
      <c r="H18" s="102"/>
      <c r="I18" s="102"/>
      <c r="J18" s="102"/>
      <c r="K18" s="102"/>
      <c r="L18" s="102"/>
      <c r="M18" s="102"/>
      <c r="N18" s="102"/>
      <c r="O18" s="104"/>
    </row>
    <row r="19" spans="1:15" x14ac:dyDescent="0.35">
      <c r="A19" s="20" t="str">
        <f>A90</f>
        <v>000359</v>
      </c>
      <c r="B19" s="20">
        <f>B90</f>
        <v>23390.720000000001</v>
      </c>
      <c r="C19" s="105"/>
      <c r="D19" s="106"/>
      <c r="E19" s="107"/>
      <c r="F19" s="106"/>
      <c r="G19" s="106"/>
      <c r="H19" s="106"/>
      <c r="I19" s="106"/>
      <c r="J19" s="106"/>
      <c r="K19" s="106"/>
      <c r="L19" s="106"/>
      <c r="M19" s="106"/>
      <c r="N19" s="106"/>
      <c r="O19" s="108"/>
    </row>
    <row r="20" spans="1:15" x14ac:dyDescent="0.35">
      <c r="A20" s="20" t="str">
        <f>A94</f>
        <v>000365</v>
      </c>
      <c r="B20" s="20">
        <f>B94</f>
        <v>31010.68</v>
      </c>
      <c r="C20" s="105"/>
      <c r="D20" s="106"/>
      <c r="E20" s="107"/>
      <c r="F20" s="106"/>
      <c r="G20" s="106"/>
      <c r="H20" s="106"/>
      <c r="I20" s="106"/>
      <c r="J20" s="106"/>
      <c r="K20" s="106"/>
      <c r="L20" s="106"/>
      <c r="M20" s="106"/>
      <c r="N20" s="106"/>
      <c r="O20" s="108"/>
    </row>
    <row r="21" spans="1:15" x14ac:dyDescent="0.35">
      <c r="A21" s="20" t="str">
        <f>A97</f>
        <v>000090</v>
      </c>
      <c r="B21" s="20">
        <f>B97</f>
        <v>9907.41</v>
      </c>
      <c r="C21" s="105"/>
      <c r="D21" s="106"/>
      <c r="E21" s="107"/>
      <c r="F21" s="106"/>
      <c r="G21" s="106"/>
      <c r="H21" s="106"/>
      <c r="I21" s="106"/>
      <c r="J21" s="106"/>
      <c r="K21" s="106"/>
      <c r="L21" s="106"/>
      <c r="M21" s="106"/>
      <c r="N21" s="106"/>
      <c r="O21" s="108"/>
    </row>
    <row r="22" spans="1:15" x14ac:dyDescent="0.35">
      <c r="A22" s="20" t="str">
        <f>A100</f>
        <v>000092</v>
      </c>
      <c r="B22" s="20">
        <f>B100</f>
        <v>435.29</v>
      </c>
      <c r="C22" s="105"/>
      <c r="D22" s="106"/>
      <c r="E22" s="107"/>
      <c r="F22" s="106"/>
      <c r="G22" s="106"/>
      <c r="H22" s="106"/>
      <c r="I22" s="106"/>
      <c r="J22" s="106"/>
      <c r="K22" s="106"/>
      <c r="L22" s="106"/>
      <c r="M22" s="106"/>
      <c r="N22" s="106"/>
      <c r="O22" s="108"/>
    </row>
    <row r="23" spans="1:15" x14ac:dyDescent="0.35">
      <c r="A23" s="20" t="str">
        <f>A102</f>
        <v>000368</v>
      </c>
      <c r="B23" s="20">
        <f>B102</f>
        <v>10195.200000000001</v>
      </c>
      <c r="C23" s="105"/>
      <c r="D23" s="106"/>
      <c r="E23" s="107"/>
      <c r="F23" s="106"/>
      <c r="G23" s="106"/>
      <c r="H23" s="106"/>
      <c r="I23" s="106"/>
      <c r="J23" s="106"/>
      <c r="K23" s="106"/>
      <c r="L23" s="106"/>
      <c r="M23" s="106"/>
      <c r="N23" s="106"/>
      <c r="O23" s="108"/>
    </row>
    <row r="24" spans="1:15" x14ac:dyDescent="0.35">
      <c r="A24" s="20" t="str">
        <f>A104</f>
        <v>000356</v>
      </c>
      <c r="B24" s="20">
        <f>B104</f>
        <v>71736.13</v>
      </c>
      <c r="C24" s="109"/>
      <c r="D24" s="110"/>
      <c r="E24" s="111"/>
      <c r="F24" s="110"/>
      <c r="G24" s="110"/>
      <c r="H24" s="110"/>
      <c r="I24" s="110"/>
      <c r="J24" s="110"/>
      <c r="K24" s="110"/>
      <c r="L24" s="110"/>
      <c r="M24" s="110"/>
      <c r="N24" s="110"/>
      <c r="O24" s="112"/>
    </row>
    <row r="29" spans="1:15" x14ac:dyDescent="0.35">
      <c r="G29" s="137" t="s">
        <v>26</v>
      </c>
      <c r="H29" s="138"/>
    </row>
    <row r="30" spans="1:15" ht="24" x14ac:dyDescent="0.35">
      <c r="A30" s="12" t="s">
        <v>9</v>
      </c>
      <c r="B30" s="12" t="s">
        <v>10</v>
      </c>
      <c r="C30" s="12" t="s">
        <v>12</v>
      </c>
      <c r="D30" s="12" t="s">
        <v>11</v>
      </c>
      <c r="E30" s="12" t="s">
        <v>13</v>
      </c>
      <c r="F30" s="13" t="s">
        <v>14</v>
      </c>
      <c r="G30" s="24" t="s">
        <v>24</v>
      </c>
      <c r="H30" s="25" t="s">
        <v>25</v>
      </c>
      <c r="I30" s="13" t="s">
        <v>17</v>
      </c>
      <c r="J30" s="12" t="s">
        <v>15</v>
      </c>
      <c r="K30" s="12" t="s">
        <v>16</v>
      </c>
    </row>
    <row r="31" spans="1:15" ht="24" x14ac:dyDescent="0.35">
      <c r="A31" s="12" t="s">
        <v>9</v>
      </c>
      <c r="B31" s="12" t="s">
        <v>10</v>
      </c>
      <c r="C31" s="12" t="s">
        <v>12</v>
      </c>
      <c r="D31" s="12" t="s">
        <v>11</v>
      </c>
      <c r="E31" s="12" t="s">
        <v>13</v>
      </c>
      <c r="F31" s="13" t="s">
        <v>14</v>
      </c>
      <c r="G31" s="24" t="s">
        <v>24</v>
      </c>
      <c r="H31" s="25" t="s">
        <v>25</v>
      </c>
      <c r="I31" s="13" t="s">
        <v>17</v>
      </c>
      <c r="J31" s="12" t="s">
        <v>15</v>
      </c>
      <c r="K31" s="12" t="s">
        <v>16</v>
      </c>
    </row>
    <row r="32" spans="1:15" x14ac:dyDescent="0.35">
      <c r="A32" s="53" t="s">
        <v>54</v>
      </c>
      <c r="B32" s="21">
        <f>SUM(C32:C35)</f>
        <v>93671.61</v>
      </c>
      <c r="C32" s="20">
        <v>59113.75</v>
      </c>
      <c r="D32" s="7">
        <f>(C32/$B$32)</f>
        <v>0.63107434579164379</v>
      </c>
      <c r="E32" s="10">
        <v>2320</v>
      </c>
      <c r="F32" s="2" t="str">
        <f>LOOKUP(E32,'MATRICE code articles'!A25:B446)</f>
        <v>BRIE 1 KG 60% PC X 4</v>
      </c>
      <c r="G32" s="2"/>
      <c r="H32" s="2"/>
      <c r="I32" s="2"/>
      <c r="J32" s="20">
        <v>4.3499999999999996</v>
      </c>
      <c r="K32" s="2"/>
    </row>
    <row r="33" spans="1:11" x14ac:dyDescent="0.35">
      <c r="A33" s="23"/>
      <c r="B33" s="2"/>
      <c r="C33" s="20">
        <v>539.77</v>
      </c>
      <c r="D33" s="7">
        <f t="shared" ref="D33:D35" si="1">(C33/$B$32)</f>
        <v>5.7623649257229591E-3</v>
      </c>
      <c r="E33" s="10">
        <v>2326</v>
      </c>
      <c r="F33" s="2" t="str">
        <f>LOOKUP(E33,'MATRICE code articles'!A26:B447)</f>
        <v>BRIE 1 KG 60% PC X 4 + 10% GRATUIT</v>
      </c>
      <c r="G33" s="2"/>
      <c r="H33" s="2"/>
      <c r="I33" s="2"/>
      <c r="J33" s="20">
        <v>4.3499999999999996</v>
      </c>
      <c r="K33" s="2"/>
    </row>
    <row r="34" spans="1:11" x14ac:dyDescent="0.35">
      <c r="A34" s="23"/>
      <c r="B34" s="2"/>
      <c r="C34" s="20">
        <v>27272.29</v>
      </c>
      <c r="D34" s="7">
        <f t="shared" si="1"/>
        <v>0.29114787287204735</v>
      </c>
      <c r="E34" s="10">
        <v>2403</v>
      </c>
      <c r="F34" s="2" t="str">
        <f>LOOKUP(E34,'MATRICE code articles'!A27:B448)</f>
        <v>BRIE 3 KG 60% PC</v>
      </c>
      <c r="G34" s="2"/>
      <c r="H34" s="2"/>
      <c r="I34" s="2"/>
      <c r="J34" s="20">
        <v>3.81</v>
      </c>
      <c r="K34" s="2"/>
    </row>
    <row r="35" spans="1:11" x14ac:dyDescent="0.35">
      <c r="A35" s="2"/>
      <c r="B35" s="2"/>
      <c r="C35" s="20">
        <v>6745.8</v>
      </c>
      <c r="D35" s="7">
        <f t="shared" si="1"/>
        <v>7.2015416410585883E-2</v>
      </c>
      <c r="E35" s="10">
        <v>3307</v>
      </c>
      <c r="F35" s="2" t="str">
        <f>LOOKUP(E35,'MATRICE code articles'!A28:B449)</f>
        <v>DOUCEUR SAONOISE  230 GRS</v>
      </c>
      <c r="G35" s="2"/>
      <c r="H35" s="2"/>
      <c r="I35" s="2"/>
      <c r="J35" s="20">
        <v>1.42</v>
      </c>
      <c r="K35" s="2"/>
    </row>
    <row r="36" spans="1:11" ht="24" x14ac:dyDescent="0.35">
      <c r="A36" s="12" t="s">
        <v>9</v>
      </c>
      <c r="B36" s="12" t="s">
        <v>10</v>
      </c>
      <c r="C36" s="12" t="s">
        <v>12</v>
      </c>
      <c r="D36" s="12" t="s">
        <v>11</v>
      </c>
      <c r="E36" s="12" t="s">
        <v>13</v>
      </c>
      <c r="F36" s="13" t="s">
        <v>14</v>
      </c>
      <c r="G36" s="24" t="s">
        <v>24</v>
      </c>
      <c r="H36" s="25" t="s">
        <v>25</v>
      </c>
      <c r="I36" s="13" t="s">
        <v>17</v>
      </c>
      <c r="J36" s="12" t="s">
        <v>15</v>
      </c>
      <c r="K36" s="12" t="s">
        <v>16</v>
      </c>
    </row>
    <row r="37" spans="1:11" x14ac:dyDescent="0.35">
      <c r="A37" s="53" t="s">
        <v>229</v>
      </c>
      <c r="B37" s="21">
        <f>SUM(C37:C44)</f>
        <v>65112</v>
      </c>
      <c r="C37" s="20">
        <v>40674.44</v>
      </c>
      <c r="D37" s="7">
        <f>(C37/$B$37)</f>
        <v>0.62468423639267723</v>
      </c>
      <c r="E37" s="10">
        <v>2320</v>
      </c>
      <c r="F37" s="2" t="str">
        <f>LOOKUP(E37,'MATRICE code articles'!A$2:B$489)</f>
        <v>BRIE 1 KG 60% PC X 4</v>
      </c>
      <c r="G37" s="2"/>
      <c r="H37" s="2"/>
      <c r="I37" s="2"/>
      <c r="J37" s="20">
        <v>4.3499999999999996</v>
      </c>
      <c r="K37" s="2"/>
    </row>
    <row r="38" spans="1:11" x14ac:dyDescent="0.35">
      <c r="A38" s="23"/>
      <c r="B38" s="2"/>
      <c r="C38" s="20">
        <v>5885.26</v>
      </c>
      <c r="D38" s="7">
        <f t="shared" ref="D38:D44" si="2">(C38/$B$37)</f>
        <v>9.0386718270057745E-2</v>
      </c>
      <c r="E38" s="10">
        <v>2326</v>
      </c>
      <c r="F38" s="2" t="str">
        <f>LOOKUP(E38,'MATRICE code articles'!A$2:B$489)</f>
        <v>BRIE 1 KG 60% PC X 4 + 10% GRATUIT</v>
      </c>
      <c r="G38" s="2"/>
      <c r="H38" s="2"/>
      <c r="I38" s="2"/>
      <c r="J38" s="20">
        <v>4.3499999999999996</v>
      </c>
      <c r="K38" s="2"/>
    </row>
    <row r="39" spans="1:11" x14ac:dyDescent="0.35">
      <c r="A39" s="23"/>
      <c r="B39" s="2"/>
      <c r="C39" s="20">
        <v>14118.86</v>
      </c>
      <c r="D39" s="7">
        <f t="shared" si="2"/>
        <v>0.21683959945939305</v>
      </c>
      <c r="E39" s="10">
        <v>2403</v>
      </c>
      <c r="F39" s="2" t="str">
        <f>LOOKUP(E39,'MATRICE code articles'!A$2:B$489)</f>
        <v>BRIE 3 KG 60% PC</v>
      </c>
      <c r="G39" s="2"/>
      <c r="H39" s="2"/>
      <c r="I39" s="2"/>
      <c r="J39" s="20">
        <v>3.81</v>
      </c>
      <c r="K39" s="2"/>
    </row>
    <row r="40" spans="1:11" x14ac:dyDescent="0.35">
      <c r="A40" s="2"/>
      <c r="B40" s="2"/>
      <c r="C40" s="20">
        <v>4188.0200000000004</v>
      </c>
      <c r="D40" s="7">
        <f t="shared" si="2"/>
        <v>6.4320248187738058E-2</v>
      </c>
      <c r="E40" s="10">
        <v>3201</v>
      </c>
      <c r="F40" s="2" t="str">
        <f>LOOKUP(E40,'MATRICE code articles'!A$2:B$489)</f>
        <v>MERLEMONT</v>
      </c>
      <c r="G40" s="2"/>
      <c r="H40" s="2"/>
      <c r="I40" s="2"/>
      <c r="J40" s="20">
        <v>1.33</v>
      </c>
      <c r="K40" s="2"/>
    </row>
    <row r="41" spans="1:11" x14ac:dyDescent="0.35">
      <c r="A41" s="2"/>
      <c r="B41" s="2"/>
      <c r="C41" s="20">
        <v>18</v>
      </c>
      <c r="D41" s="7">
        <f t="shared" si="2"/>
        <v>2.7644673792849247E-4</v>
      </c>
      <c r="E41" s="10">
        <v>3301</v>
      </c>
      <c r="F41" s="2" t="str">
        <f>LOOKUP(E41,'MATRICE code articles'!A$2:B$489)</f>
        <v>BOIS BLOND 230 GRS</v>
      </c>
      <c r="G41" s="2"/>
      <c r="H41" s="2"/>
      <c r="I41" s="2"/>
      <c r="J41" s="20">
        <v>3</v>
      </c>
      <c r="K41" s="2"/>
    </row>
    <row r="42" spans="1:11" x14ac:dyDescent="0.35">
      <c r="A42" s="2"/>
      <c r="B42" s="2"/>
      <c r="C42" s="20">
        <v>36</v>
      </c>
      <c r="D42" s="7">
        <f t="shared" si="2"/>
        <v>5.5289347585698494E-4</v>
      </c>
      <c r="E42" s="10">
        <v>4001</v>
      </c>
      <c r="F42" s="2" t="str">
        <f>LOOKUP(E42,'MATRICE code articles'!A$2:B$489)</f>
        <v>CAMEMBERT VAL DE SAONE 240 GRS</v>
      </c>
      <c r="G42" s="2"/>
      <c r="H42" s="2"/>
      <c r="I42" s="2"/>
      <c r="J42" s="20">
        <v>3</v>
      </c>
      <c r="K42" s="2"/>
    </row>
    <row r="43" spans="1:11" x14ac:dyDescent="0.35">
      <c r="A43" s="2"/>
      <c r="B43" s="2"/>
      <c r="C43" s="20">
        <v>158.4</v>
      </c>
      <c r="D43" s="7">
        <f t="shared" si="2"/>
        <v>2.4327312937707335E-3</v>
      </c>
      <c r="E43" s="10">
        <v>4104</v>
      </c>
      <c r="F43" s="2" t="str">
        <f>LOOKUP(E43,'MATRICE code articles'!A$2:B$489)</f>
        <v>REGAL DES MOINES</v>
      </c>
      <c r="G43" s="2"/>
      <c r="H43" s="2"/>
      <c r="I43" s="2"/>
      <c r="J43" s="20">
        <v>2.64</v>
      </c>
      <c r="K43" s="2"/>
    </row>
    <row r="44" spans="1:11" x14ac:dyDescent="0.35">
      <c r="A44" s="2"/>
      <c r="B44" s="2"/>
      <c r="C44" s="20">
        <v>33.020000000000003</v>
      </c>
      <c r="D44" s="7">
        <f t="shared" si="2"/>
        <v>5.0712618257771228E-4</v>
      </c>
      <c r="E44" s="10">
        <v>4401</v>
      </c>
      <c r="F44" s="2" t="str">
        <f>LOOKUP(E44,'MATRICE code articles'!A$2:B$489)</f>
        <v>PAVE VAL DE SAONE</v>
      </c>
      <c r="G44" s="2"/>
      <c r="H44" s="2"/>
      <c r="I44" s="2"/>
      <c r="J44" s="20">
        <v>3</v>
      </c>
      <c r="K44" s="2"/>
    </row>
    <row r="45" spans="1:11" ht="24" x14ac:dyDescent="0.35">
      <c r="A45" s="12" t="s">
        <v>9</v>
      </c>
      <c r="B45" s="12" t="s">
        <v>10</v>
      </c>
      <c r="C45" s="12" t="s">
        <v>12</v>
      </c>
      <c r="D45" s="12" t="s">
        <v>11</v>
      </c>
      <c r="E45" s="12" t="s">
        <v>13</v>
      </c>
      <c r="F45" s="13" t="s">
        <v>14</v>
      </c>
      <c r="G45" s="24" t="s">
        <v>24</v>
      </c>
      <c r="H45" s="25" t="s">
        <v>25</v>
      </c>
      <c r="I45" s="13" t="s">
        <v>17</v>
      </c>
      <c r="J45" s="12" t="s">
        <v>15</v>
      </c>
      <c r="K45" s="12" t="s">
        <v>16</v>
      </c>
    </row>
    <row r="46" spans="1:11" x14ac:dyDescent="0.35">
      <c r="A46" s="53" t="s">
        <v>235</v>
      </c>
      <c r="B46" s="21">
        <f>SUM(C46:C48)</f>
        <v>44139.590000000004</v>
      </c>
      <c r="C46" s="20">
        <v>40709.26</v>
      </c>
      <c r="D46" s="7">
        <f>(C46/$B$46)</f>
        <v>0.92228450694716468</v>
      </c>
      <c r="E46" s="10">
        <v>3320</v>
      </c>
      <c r="F46" s="2" t="str">
        <f>LOOKUP(E46,'MATRICE code articles'!A$2:B$489)</f>
        <v>FONDANT CHAUD +
 BOUTEILLE 3.5 EUROS</v>
      </c>
      <c r="G46" s="2"/>
      <c r="H46" s="2"/>
      <c r="I46" s="2"/>
      <c r="J46" s="20">
        <v>4.3499999999999996</v>
      </c>
      <c r="K46" s="2"/>
    </row>
    <row r="47" spans="1:11" x14ac:dyDescent="0.35">
      <c r="A47" s="23"/>
      <c r="B47" s="2"/>
      <c r="C47" s="20">
        <v>1323.32</v>
      </c>
      <c r="D47" s="7">
        <f t="shared" ref="D47:D48" si="3">(C47/$B$46)</f>
        <v>2.9980341910742711E-2</v>
      </c>
      <c r="E47" s="10">
        <v>2326</v>
      </c>
      <c r="F47" s="2" t="str">
        <f>LOOKUP(E47,'MATRICE code articles'!A$2:B$489)</f>
        <v>BRIE 1 KG 60% PC X 4 + 10% GRATUIT</v>
      </c>
      <c r="G47" s="2"/>
      <c r="H47" s="2"/>
      <c r="I47" s="2"/>
      <c r="J47" s="20">
        <v>4.3499999999999996</v>
      </c>
      <c r="K47" s="2"/>
    </row>
    <row r="48" spans="1:11" x14ac:dyDescent="0.35">
      <c r="A48" s="23"/>
      <c r="B48" s="2"/>
      <c r="C48" s="20">
        <v>2107.0100000000002</v>
      </c>
      <c r="D48" s="7">
        <f t="shared" si="3"/>
        <v>4.7735151142092619E-2</v>
      </c>
      <c r="E48" s="10">
        <v>3307</v>
      </c>
      <c r="F48" s="2" t="str">
        <f>LOOKUP(E48,'MATRICE code articles'!A$2:B$489)</f>
        <v>DOUCEUR SAONOISE  230 GRS</v>
      </c>
      <c r="G48" s="2"/>
      <c r="H48" s="2"/>
      <c r="I48" s="2"/>
      <c r="J48" s="20">
        <v>1.42</v>
      </c>
      <c r="K48" s="2"/>
    </row>
    <row r="49" spans="1:11" ht="24" x14ac:dyDescent="0.35">
      <c r="A49" s="12" t="s">
        <v>9</v>
      </c>
      <c r="B49" s="12" t="s">
        <v>10</v>
      </c>
      <c r="C49" s="12" t="s">
        <v>12</v>
      </c>
      <c r="D49" s="12" t="s">
        <v>11</v>
      </c>
      <c r="E49" s="12" t="s">
        <v>13</v>
      </c>
      <c r="F49" s="13" t="s">
        <v>14</v>
      </c>
      <c r="G49" s="24" t="s">
        <v>24</v>
      </c>
      <c r="H49" s="25" t="s">
        <v>25</v>
      </c>
      <c r="I49" s="13" t="s">
        <v>17</v>
      </c>
      <c r="J49" s="12" t="s">
        <v>15</v>
      </c>
      <c r="K49" s="12" t="s">
        <v>16</v>
      </c>
    </row>
    <row r="50" spans="1:11" x14ac:dyDescent="0.35">
      <c r="A50" s="53" t="s">
        <v>52</v>
      </c>
      <c r="B50" s="21">
        <f>SUM(C50:C52)</f>
        <v>84082.559999999998</v>
      </c>
      <c r="C50" s="20">
        <v>54638.89</v>
      </c>
      <c r="D50" s="7">
        <f>(C50/$B$50)</f>
        <v>0.6498242917437338</v>
      </c>
      <c r="E50" s="10">
        <v>2320</v>
      </c>
      <c r="F50" s="2" t="str">
        <f>LOOKUP(E50,'MATRICE code articles'!$A$2:$B$489)</f>
        <v>BRIE 1 KG 60% PC X 4</v>
      </c>
      <c r="G50" s="2"/>
      <c r="H50" s="2"/>
      <c r="I50" s="2"/>
      <c r="J50" s="20">
        <v>4.3499999999999996</v>
      </c>
      <c r="K50" s="2"/>
    </row>
    <row r="51" spans="1:11" x14ac:dyDescent="0.35">
      <c r="A51" s="23"/>
      <c r="B51" s="2"/>
      <c r="C51" s="20">
        <v>609.41999999999996</v>
      </c>
      <c r="D51" s="7">
        <f t="shared" ref="D51:D52" si="4">(C51/$B$50)</f>
        <v>7.2478763729363141E-3</v>
      </c>
      <c r="E51" s="10">
        <v>2326</v>
      </c>
      <c r="F51" s="2" t="str">
        <f>LOOKUP(E51,'MATRICE code articles'!$A$2:$B$489)</f>
        <v>BRIE 1 KG 60% PC X 4 + 10% GRATUIT</v>
      </c>
      <c r="G51" s="2"/>
      <c r="H51" s="2"/>
      <c r="I51" s="2"/>
      <c r="J51" s="20">
        <v>4.3499999999999996</v>
      </c>
      <c r="K51" s="2"/>
    </row>
    <row r="52" spans="1:11" x14ac:dyDescent="0.35">
      <c r="A52" s="23"/>
      <c r="B52" s="2"/>
      <c r="C52" s="20">
        <v>28834.25</v>
      </c>
      <c r="D52" s="7">
        <f t="shared" si="4"/>
        <v>0.34292783188332993</v>
      </c>
      <c r="E52" s="10">
        <v>2403</v>
      </c>
      <c r="F52" s="2" t="str">
        <f>LOOKUP(E52,'MATRICE code articles'!$A$2:$B$489)</f>
        <v>BRIE 3 KG 60% PC</v>
      </c>
      <c r="G52" s="2"/>
      <c r="H52" s="2"/>
      <c r="I52" s="2"/>
      <c r="J52" s="20">
        <v>3.81</v>
      </c>
      <c r="K52" s="2"/>
    </row>
    <row r="53" spans="1:11" ht="24" x14ac:dyDescent="0.35">
      <c r="A53" s="12" t="s">
        <v>9</v>
      </c>
      <c r="B53" s="12" t="s">
        <v>10</v>
      </c>
      <c r="C53" s="12" t="s">
        <v>12</v>
      </c>
      <c r="D53" s="12" t="s">
        <v>11</v>
      </c>
      <c r="E53" s="12" t="s">
        <v>13</v>
      </c>
      <c r="F53" s="13" t="s">
        <v>14</v>
      </c>
      <c r="G53" s="24" t="s">
        <v>24</v>
      </c>
      <c r="H53" s="25" t="s">
        <v>25</v>
      </c>
      <c r="I53" s="13" t="s">
        <v>17</v>
      </c>
      <c r="J53" s="12" t="s">
        <v>15</v>
      </c>
      <c r="K53" s="12" t="s">
        <v>16</v>
      </c>
    </row>
    <row r="54" spans="1:11" x14ac:dyDescent="0.35">
      <c r="A54" s="53" t="s">
        <v>55</v>
      </c>
      <c r="B54" s="21">
        <f>SUM(C54:C56)</f>
        <v>41607.32</v>
      </c>
      <c r="C54" s="20">
        <v>38776.58</v>
      </c>
      <c r="D54" s="7">
        <f>(C54/$B$54)</f>
        <v>0.93196533686860872</v>
      </c>
      <c r="E54" s="10">
        <v>2320</v>
      </c>
      <c r="F54" s="2" t="str">
        <f>LOOKUP(E54,'MATRICE code articles'!A$2:B$489)</f>
        <v>BRIE 1 KG 60% PC X 4</v>
      </c>
      <c r="G54" s="2"/>
      <c r="H54" s="2"/>
      <c r="I54" s="2"/>
      <c r="J54" s="20">
        <v>4.3499999999999996</v>
      </c>
      <c r="K54" s="2"/>
    </row>
    <row r="55" spans="1:11" x14ac:dyDescent="0.35">
      <c r="A55" s="23"/>
      <c r="B55" s="2"/>
      <c r="C55" s="20">
        <v>417.89</v>
      </c>
      <c r="D55" s="7">
        <f>(C55/$B$54)</f>
        <v>1.0043665393493261E-2</v>
      </c>
      <c r="E55" s="10">
        <v>2326</v>
      </c>
      <c r="F55" s="2" t="str">
        <f>LOOKUP(E55,'MATRICE code articles'!A110:B531)</f>
        <v>BRIE 1 KG 60% PC X 4 + 10% GRATUIT</v>
      </c>
      <c r="G55" s="2"/>
      <c r="H55" s="2"/>
      <c r="I55" s="2"/>
      <c r="J55" s="20">
        <v>4.3499999999999996</v>
      </c>
      <c r="K55" s="2"/>
    </row>
    <row r="56" spans="1:11" x14ac:dyDescent="0.35">
      <c r="A56" s="23"/>
      <c r="B56" s="2"/>
      <c r="C56" s="20">
        <v>2412.85</v>
      </c>
      <c r="D56" s="7">
        <f>(C56/$B$54)</f>
        <v>5.7990997737898044E-2</v>
      </c>
      <c r="E56" s="10">
        <v>3307</v>
      </c>
      <c r="F56" s="2" t="str">
        <f>LOOKUP(E56,'MATRICE code articles'!A111:B532)</f>
        <v>DOUCEUR SAONOISE  230 GRS</v>
      </c>
      <c r="G56" s="2"/>
      <c r="H56" s="2"/>
      <c r="I56" s="2"/>
      <c r="J56" s="20">
        <v>1.42</v>
      </c>
      <c r="K56" s="2"/>
    </row>
    <row r="57" spans="1:11" ht="24" x14ac:dyDescent="0.35">
      <c r="A57" s="12" t="s">
        <v>9</v>
      </c>
      <c r="B57" s="12" t="s">
        <v>10</v>
      </c>
      <c r="C57" s="12" t="s">
        <v>12</v>
      </c>
      <c r="D57" s="12" t="s">
        <v>11</v>
      </c>
      <c r="E57" s="12" t="s">
        <v>13</v>
      </c>
      <c r="F57" s="13" t="s">
        <v>14</v>
      </c>
      <c r="G57" s="24" t="s">
        <v>24</v>
      </c>
      <c r="H57" s="25" t="s">
        <v>25</v>
      </c>
      <c r="I57" s="13" t="s">
        <v>17</v>
      </c>
      <c r="J57" s="12" t="s">
        <v>15</v>
      </c>
      <c r="K57" s="12" t="s">
        <v>16</v>
      </c>
    </row>
    <row r="58" spans="1:11" x14ac:dyDescent="0.35">
      <c r="A58" s="53" t="s">
        <v>56</v>
      </c>
      <c r="B58" s="21">
        <f>SUM(C58:C60)</f>
        <v>6700.9000000000005</v>
      </c>
      <c r="C58" s="20">
        <v>3534.59</v>
      </c>
      <c r="D58" s="7">
        <f>(C58/$B$58)</f>
        <v>0.52747989076094259</v>
      </c>
      <c r="E58" s="10">
        <v>2320</v>
      </c>
      <c r="F58" s="2" t="str">
        <f>LOOKUP(E58,'MATRICE code articles'!A$2:B$489)</f>
        <v>BRIE 1 KG 60% PC X 4</v>
      </c>
      <c r="G58" s="2"/>
      <c r="H58" s="2"/>
      <c r="I58" s="2"/>
      <c r="J58" s="20">
        <v>4.3499999999999996</v>
      </c>
      <c r="K58" s="2"/>
    </row>
    <row r="59" spans="1:11" x14ac:dyDescent="0.35">
      <c r="A59" s="23"/>
      <c r="B59" s="2"/>
      <c r="C59" s="20">
        <v>592.01</v>
      </c>
      <c r="D59" s="7">
        <f t="shared" ref="D59:D60" si="5">(C59/$B$58)</f>
        <v>8.8347833873061818E-2</v>
      </c>
      <c r="E59" s="10">
        <v>2326</v>
      </c>
      <c r="F59" s="2" t="str">
        <f>LOOKUP(E59,'MATRICE code articles'!A$2:B$489)</f>
        <v>BRIE 1 KG 60% PC X 4 + 10% GRATUIT</v>
      </c>
      <c r="G59" s="2"/>
      <c r="H59" s="2"/>
      <c r="I59" s="2"/>
      <c r="J59" s="20">
        <v>4.3499999999999996</v>
      </c>
      <c r="K59" s="2"/>
    </row>
    <row r="60" spans="1:11" x14ac:dyDescent="0.35">
      <c r="A60" s="23"/>
      <c r="B60" s="2"/>
      <c r="C60" s="20">
        <v>2574.3000000000002</v>
      </c>
      <c r="D60" s="7">
        <f t="shared" si="5"/>
        <v>0.38417227536599563</v>
      </c>
      <c r="E60" s="10">
        <v>3307</v>
      </c>
      <c r="F60" s="2" t="str">
        <f>LOOKUP(E60,'MATRICE code articles'!A$2:B$489)</f>
        <v>DOUCEUR SAONOISE  230 GRS</v>
      </c>
      <c r="G60" s="2"/>
      <c r="H60" s="2"/>
      <c r="I60" s="2"/>
      <c r="J60" s="20">
        <v>1.42</v>
      </c>
      <c r="K60" s="2"/>
    </row>
    <row r="61" spans="1:11" ht="24" x14ac:dyDescent="0.35">
      <c r="A61" s="12" t="s">
        <v>9</v>
      </c>
      <c r="B61" s="12" t="s">
        <v>10</v>
      </c>
      <c r="C61" s="12" t="s">
        <v>12</v>
      </c>
      <c r="D61" s="12" t="s">
        <v>11</v>
      </c>
      <c r="E61" s="12" t="s">
        <v>13</v>
      </c>
      <c r="F61" s="13" t="s">
        <v>14</v>
      </c>
      <c r="G61" s="24" t="s">
        <v>24</v>
      </c>
      <c r="H61" s="25" t="s">
        <v>25</v>
      </c>
      <c r="I61" s="13" t="s">
        <v>17</v>
      </c>
      <c r="J61" s="12" t="s">
        <v>15</v>
      </c>
      <c r="K61" s="12" t="s">
        <v>16</v>
      </c>
    </row>
    <row r="62" spans="1:11" x14ac:dyDescent="0.35">
      <c r="A62" s="53" t="s">
        <v>57</v>
      </c>
      <c r="B62" s="21">
        <f>SUM(C62:C63)</f>
        <v>24725.07</v>
      </c>
      <c r="C62" s="20">
        <v>23105.75</v>
      </c>
      <c r="D62" s="7">
        <f>(C62/$B$62)</f>
        <v>0.93450695993985056</v>
      </c>
      <c r="E62" s="10">
        <v>2320</v>
      </c>
      <c r="F62" s="2" t="str">
        <f>LOOKUP(E62,'MATRICE code articles'!A$2:B$489)</f>
        <v>BRIE 1 KG 60% PC X 4</v>
      </c>
      <c r="G62" s="2"/>
      <c r="H62" s="2"/>
      <c r="I62" s="2"/>
      <c r="J62" s="20">
        <v>4.3499999999999996</v>
      </c>
      <c r="K62" s="2"/>
    </row>
    <row r="63" spans="1:11" x14ac:dyDescent="0.35">
      <c r="A63" s="23"/>
      <c r="B63" s="2"/>
      <c r="C63" s="20">
        <v>1619.32</v>
      </c>
      <c r="D63" s="7">
        <f>(C63/$B$62)</f>
        <v>6.5493040060149471E-2</v>
      </c>
      <c r="E63" s="10">
        <v>2326</v>
      </c>
      <c r="F63" s="2" t="str">
        <f>LOOKUP(E63,'MATRICE code articles'!A$2:B$489)</f>
        <v>BRIE 1 KG 60% PC X 4 + 10% GRATUIT</v>
      </c>
      <c r="G63" s="2"/>
      <c r="H63" s="2"/>
      <c r="I63" s="2"/>
      <c r="J63" s="20">
        <v>4.3499999999999996</v>
      </c>
      <c r="K63" s="2"/>
    </row>
    <row r="64" spans="1:11" ht="24" x14ac:dyDescent="0.35">
      <c r="A64" s="12" t="s">
        <v>9</v>
      </c>
      <c r="B64" s="12" t="s">
        <v>10</v>
      </c>
      <c r="C64" s="12" t="s">
        <v>12</v>
      </c>
      <c r="D64" s="12" t="s">
        <v>11</v>
      </c>
      <c r="E64" s="12" t="s">
        <v>13</v>
      </c>
      <c r="F64" s="13" t="s">
        <v>14</v>
      </c>
      <c r="G64" s="24" t="s">
        <v>24</v>
      </c>
      <c r="H64" s="25" t="s">
        <v>25</v>
      </c>
      <c r="I64" s="13" t="s">
        <v>17</v>
      </c>
      <c r="J64" s="12" t="s">
        <v>15</v>
      </c>
      <c r="K64" s="12" t="s">
        <v>16</v>
      </c>
    </row>
    <row r="65" spans="1:11" x14ac:dyDescent="0.35">
      <c r="A65" s="53" t="s">
        <v>59</v>
      </c>
      <c r="B65" s="21">
        <f>SUM(C65:C67)</f>
        <v>19214.78</v>
      </c>
      <c r="C65" s="20">
        <v>16715.48</v>
      </c>
      <c r="D65" s="7">
        <f>(C65/$B$65)</f>
        <v>0.86992825314679645</v>
      </c>
      <c r="E65" s="10">
        <v>2320</v>
      </c>
      <c r="F65" s="2" t="str">
        <f>LOOKUP(E65,'MATRICE code articles'!A$2:B$489)</f>
        <v>BRIE 1 KG 60% PC X 4</v>
      </c>
      <c r="G65" s="2"/>
      <c r="H65" s="2"/>
      <c r="I65" s="2"/>
      <c r="J65" s="20">
        <v>4.3499999999999996</v>
      </c>
      <c r="K65" s="2"/>
    </row>
    <row r="66" spans="1:11" x14ac:dyDescent="0.35">
      <c r="A66" s="23"/>
      <c r="B66" s="2"/>
      <c r="C66" s="20">
        <v>766.13</v>
      </c>
      <c r="D66" s="7">
        <f t="shared" ref="D66:D67" si="6">(C66/$B$65)</f>
        <v>3.9871911101766452E-2</v>
      </c>
      <c r="E66" s="10">
        <v>2326</v>
      </c>
      <c r="F66" s="2" t="str">
        <f>LOOKUP(E66,'MATRICE code articles'!A$2:B$489)</f>
        <v>BRIE 1 KG 60% PC X 4 + 10% GRATUIT</v>
      </c>
      <c r="G66" s="2"/>
      <c r="H66" s="2"/>
      <c r="I66" s="2"/>
      <c r="J66" s="20">
        <v>4.3499999999999996</v>
      </c>
      <c r="K66" s="2"/>
    </row>
    <row r="67" spans="1:11" x14ac:dyDescent="0.35">
      <c r="A67" s="23"/>
      <c r="B67" s="2"/>
      <c r="C67" s="20">
        <v>1733.17</v>
      </c>
      <c r="D67" s="7">
        <f t="shared" si="6"/>
        <v>9.0199835751437182E-2</v>
      </c>
      <c r="E67" s="10">
        <v>3307</v>
      </c>
      <c r="F67" s="2" t="str">
        <f>LOOKUP(E67,'MATRICE code articles'!A$2:B$489)</f>
        <v>DOUCEUR SAONOISE  230 GRS</v>
      </c>
      <c r="G67" s="2"/>
      <c r="H67" s="2"/>
      <c r="I67" s="2"/>
      <c r="J67" s="20">
        <v>1.42</v>
      </c>
      <c r="K67" s="2"/>
    </row>
    <row r="68" spans="1:11" ht="24" x14ac:dyDescent="0.35">
      <c r="A68" s="12" t="s">
        <v>9</v>
      </c>
      <c r="B68" s="12" t="s">
        <v>10</v>
      </c>
      <c r="C68" s="12" t="s">
        <v>12</v>
      </c>
      <c r="D68" s="12" t="s">
        <v>11</v>
      </c>
      <c r="E68" s="12" t="s">
        <v>13</v>
      </c>
      <c r="F68" s="13" t="s">
        <v>14</v>
      </c>
      <c r="G68" s="24" t="s">
        <v>24</v>
      </c>
      <c r="H68" s="25" t="s">
        <v>25</v>
      </c>
      <c r="I68" s="13" t="s">
        <v>17</v>
      </c>
      <c r="J68" s="12" t="s">
        <v>15</v>
      </c>
      <c r="K68" s="12" t="s">
        <v>16</v>
      </c>
    </row>
    <row r="69" spans="1:11" x14ac:dyDescent="0.35">
      <c r="A69" s="53" t="s">
        <v>58</v>
      </c>
      <c r="B69" s="21">
        <f>SUM(C69:C69)</f>
        <v>29374.01</v>
      </c>
      <c r="C69" s="20">
        <v>29374.01</v>
      </c>
      <c r="D69" s="7">
        <f>(C69/$B$69)</f>
        <v>1</v>
      </c>
      <c r="E69" s="10">
        <v>2320</v>
      </c>
      <c r="F69" s="2" t="str">
        <f>LOOKUP(E69,'MATRICE code articles'!A$2:B$489)</f>
        <v>BRIE 1 KG 60% PC X 4</v>
      </c>
      <c r="G69" s="2"/>
      <c r="H69" s="2"/>
      <c r="I69" s="2"/>
      <c r="J69" s="20">
        <v>4.3499999999999996</v>
      </c>
      <c r="K69" s="2"/>
    </row>
    <row r="70" spans="1:11" ht="24" x14ac:dyDescent="0.35">
      <c r="A70" s="12" t="s">
        <v>9</v>
      </c>
      <c r="B70" s="12" t="s">
        <v>10</v>
      </c>
      <c r="C70" s="12" t="s">
        <v>12</v>
      </c>
      <c r="D70" s="12" t="s">
        <v>11</v>
      </c>
      <c r="E70" s="12" t="s">
        <v>13</v>
      </c>
      <c r="F70" s="13" t="s">
        <v>14</v>
      </c>
      <c r="G70" s="24" t="s">
        <v>24</v>
      </c>
      <c r="H70" s="25" t="s">
        <v>25</v>
      </c>
      <c r="I70" s="13" t="s">
        <v>17</v>
      </c>
      <c r="J70" s="12" t="s">
        <v>15</v>
      </c>
      <c r="K70" s="12" t="s">
        <v>16</v>
      </c>
    </row>
    <row r="71" spans="1:11" x14ac:dyDescent="0.35">
      <c r="A71" s="53" t="s">
        <v>232</v>
      </c>
      <c r="B71" s="21">
        <f>SUM(C71:C79)</f>
        <v>62581.75</v>
      </c>
      <c r="C71" s="20">
        <v>34754.339999999997</v>
      </c>
      <c r="D71" s="7">
        <f>(C71/$B$71)</f>
        <v>0.55534305128891404</v>
      </c>
      <c r="E71" s="10">
        <v>2320</v>
      </c>
      <c r="F71" s="2" t="str">
        <f>LOOKUP(E71,'MATRICE code articles'!A$2:B$489)</f>
        <v>BRIE 1 KG 60% PC X 4</v>
      </c>
      <c r="G71" s="2"/>
      <c r="H71" s="2"/>
      <c r="I71" s="2"/>
      <c r="J71" s="20">
        <v>4.3499999999999996</v>
      </c>
      <c r="K71" s="2"/>
    </row>
    <row r="72" spans="1:11" x14ac:dyDescent="0.35">
      <c r="A72" s="2"/>
      <c r="B72" s="2"/>
      <c r="C72" s="20">
        <v>4074.41</v>
      </c>
      <c r="D72" s="7">
        <f t="shared" ref="D72:D79" si="7">(C72/$B$71)</f>
        <v>6.5105402134008714E-2</v>
      </c>
      <c r="E72" s="10">
        <v>2326</v>
      </c>
      <c r="F72" s="2" t="str">
        <f>LOOKUP(E72,'MATRICE code articles'!A$2:B$489)</f>
        <v>BRIE 1 KG 60% PC X 4 + 10% GRATUIT</v>
      </c>
      <c r="G72" s="2"/>
      <c r="H72" s="2"/>
      <c r="I72" s="2"/>
      <c r="J72" s="20">
        <v>4.3499999999999996</v>
      </c>
      <c r="K72" s="2"/>
    </row>
    <row r="73" spans="1:11" x14ac:dyDescent="0.35">
      <c r="A73" s="2"/>
      <c r="B73" s="2"/>
      <c r="C73" s="20">
        <v>16592.830000000002</v>
      </c>
      <c r="D73" s="7">
        <f t="shared" si="7"/>
        <v>0.26513847886963854</v>
      </c>
      <c r="E73" s="10">
        <v>2403</v>
      </c>
      <c r="F73" s="2" t="str">
        <f>LOOKUP(E73,'MATRICE code articles'!A$2:B$489)</f>
        <v>BRIE 3 KG 60% PC</v>
      </c>
      <c r="G73" s="2"/>
      <c r="H73" s="2"/>
      <c r="I73" s="2"/>
      <c r="J73" s="20">
        <v>3.81</v>
      </c>
      <c r="K73" s="2"/>
    </row>
    <row r="74" spans="1:11" x14ac:dyDescent="0.35">
      <c r="A74" s="2"/>
      <c r="B74" s="2"/>
      <c r="C74" s="20">
        <v>1621.8</v>
      </c>
      <c r="D74" s="7">
        <f t="shared" si="7"/>
        <v>2.591490330647513E-2</v>
      </c>
      <c r="E74" s="10">
        <v>3101</v>
      </c>
      <c r="F74" s="2" t="str">
        <f>LOOKUP(E74,'MATRICE code articles'!A$2:B$489)</f>
        <v>ROCHOIS</v>
      </c>
      <c r="G74" s="2"/>
      <c r="H74" s="2"/>
      <c r="I74" s="2"/>
      <c r="J74" s="20">
        <v>1.28</v>
      </c>
      <c r="K74" s="2"/>
    </row>
    <row r="75" spans="1:11" x14ac:dyDescent="0.35">
      <c r="A75" s="2"/>
      <c r="B75" s="2"/>
      <c r="C75" s="20">
        <v>4203.88</v>
      </c>
      <c r="D75" s="7">
        <f t="shared" si="7"/>
        <v>6.7174216125308092E-2</v>
      </c>
      <c r="E75" s="10">
        <v>3201</v>
      </c>
      <c r="F75" s="2" t="str">
        <f>LOOKUP(E75,'MATRICE code articles'!A$2:B$489)</f>
        <v>MERLEMONT</v>
      </c>
      <c r="G75" s="2"/>
      <c r="H75" s="2"/>
      <c r="I75" s="2"/>
      <c r="J75" s="20">
        <v>1.33</v>
      </c>
      <c r="K75" s="2"/>
    </row>
    <row r="76" spans="1:11" x14ac:dyDescent="0.35">
      <c r="A76" s="2"/>
      <c r="B76" s="2"/>
      <c r="C76" s="20">
        <v>240</v>
      </c>
      <c r="D76" s="7">
        <f t="shared" si="7"/>
        <v>3.8349838411357944E-3</v>
      </c>
      <c r="E76" s="10">
        <v>3301</v>
      </c>
      <c r="F76" s="2" t="str">
        <f>LOOKUP(E76,'MATRICE code articles'!A$2:B$489)</f>
        <v>BOIS BLOND 230 GRS</v>
      </c>
      <c r="G76" s="2"/>
      <c r="H76" s="2"/>
      <c r="I76" s="2"/>
      <c r="J76" s="20">
        <v>1.25</v>
      </c>
      <c r="K76" s="2"/>
    </row>
    <row r="77" spans="1:11" x14ac:dyDescent="0.35">
      <c r="A77" s="2"/>
      <c r="B77" s="2"/>
      <c r="C77" s="20">
        <v>432</v>
      </c>
      <c r="D77" s="7">
        <f t="shared" si="7"/>
        <v>6.90297091404443E-3</v>
      </c>
      <c r="E77" s="10">
        <v>4001</v>
      </c>
      <c r="F77" s="2" t="str">
        <f>LOOKUP(E77,'MATRICE code articles'!A$2:B$489)</f>
        <v>CAMEMBERT VAL DE SAONE 240 GRS</v>
      </c>
      <c r="G77" s="2"/>
      <c r="H77" s="2"/>
      <c r="I77" s="2"/>
      <c r="J77" s="20">
        <v>1.2</v>
      </c>
      <c r="K77" s="2"/>
    </row>
    <row r="78" spans="1:11" x14ac:dyDescent="0.35">
      <c r="A78" s="2"/>
      <c r="B78" s="2"/>
      <c r="C78" s="20">
        <v>360</v>
      </c>
      <c r="D78" s="7">
        <f t="shared" si="7"/>
        <v>5.7524757617036914E-3</v>
      </c>
      <c r="E78" s="10">
        <v>4104</v>
      </c>
      <c r="F78" s="2" t="str">
        <f>LOOKUP(E78,'MATRICE code articles'!A$2:B$489)</f>
        <v>REGAL DES MOINES</v>
      </c>
      <c r="G78" s="2"/>
      <c r="H78" s="2"/>
      <c r="I78" s="2"/>
      <c r="J78" s="20">
        <v>1.2</v>
      </c>
      <c r="K78" s="2"/>
    </row>
    <row r="79" spans="1:11" x14ac:dyDescent="0.35">
      <c r="A79" s="2"/>
      <c r="B79" s="2"/>
      <c r="C79" s="20">
        <v>302.49</v>
      </c>
      <c r="D79" s="7">
        <f t="shared" si="7"/>
        <v>4.8335177587715272E-3</v>
      </c>
      <c r="E79" s="10">
        <v>4401</v>
      </c>
      <c r="F79" s="2" t="str">
        <f>LOOKUP(E79,'MATRICE code articles'!A$2:B$489)</f>
        <v>PAVE VAL DE SAONE</v>
      </c>
      <c r="G79" s="2"/>
      <c r="H79" s="2"/>
      <c r="I79" s="2"/>
      <c r="J79" s="20">
        <v>4.5999999999999996</v>
      </c>
      <c r="K79" s="2"/>
    </row>
    <row r="80" spans="1:11" ht="19.5" customHeight="1" x14ac:dyDescent="0.35">
      <c r="A80" s="12" t="s">
        <v>9</v>
      </c>
      <c r="B80" s="12" t="s">
        <v>10</v>
      </c>
      <c r="C80" s="12" t="s">
        <v>12</v>
      </c>
      <c r="D80" s="12" t="s">
        <v>11</v>
      </c>
      <c r="E80" s="12" t="s">
        <v>13</v>
      </c>
      <c r="F80" s="13" t="s">
        <v>14</v>
      </c>
      <c r="G80" s="24" t="s">
        <v>24</v>
      </c>
      <c r="H80" s="25" t="s">
        <v>25</v>
      </c>
      <c r="I80" s="13" t="s">
        <v>17</v>
      </c>
      <c r="J80" s="12" t="s">
        <v>15</v>
      </c>
      <c r="K80" s="12" t="s">
        <v>16</v>
      </c>
    </row>
    <row r="81" spans="1:11" x14ac:dyDescent="0.35">
      <c r="A81" s="53" t="s">
        <v>140</v>
      </c>
      <c r="B81" s="21">
        <f>SUM(C81:C83)</f>
        <v>26739.93</v>
      </c>
      <c r="C81" s="20">
        <v>22774.880000000001</v>
      </c>
      <c r="D81" s="7">
        <f>(C81/$B$81)</f>
        <v>0.85171801122890001</v>
      </c>
      <c r="E81" s="10">
        <v>2320</v>
      </c>
      <c r="F81" s="2" t="str">
        <f>LOOKUP(E81,'MATRICE code articles'!A$2:B$489)</f>
        <v>BRIE 1 KG 60% PC X 4</v>
      </c>
      <c r="G81" s="2"/>
      <c r="H81" s="2"/>
      <c r="I81" s="2"/>
      <c r="J81" s="20">
        <v>4.3499999999999996</v>
      </c>
      <c r="K81" s="2"/>
    </row>
    <row r="82" spans="1:11" x14ac:dyDescent="0.35">
      <c r="A82" s="2"/>
      <c r="B82" s="2"/>
      <c r="C82" s="20">
        <v>1654.14</v>
      </c>
      <c r="D82" s="7">
        <f t="shared" ref="D82:D83" si="8">(C82/$B$81)</f>
        <v>6.1860296567717271E-2</v>
      </c>
      <c r="E82" s="10">
        <v>2326</v>
      </c>
      <c r="F82" s="2" t="str">
        <f>LOOKUP(E82,'MATRICE code articles'!A$2:B$489)</f>
        <v>BRIE 1 KG 60% PC X 4 + 10% GRATUIT</v>
      </c>
      <c r="G82" s="2"/>
      <c r="H82" s="2"/>
      <c r="I82" s="2"/>
      <c r="J82" s="20">
        <v>4.3499999999999996</v>
      </c>
      <c r="K82" s="2"/>
    </row>
    <row r="83" spans="1:11" x14ac:dyDescent="0.35">
      <c r="A83" s="2"/>
      <c r="B83" s="2"/>
      <c r="C83" s="20">
        <v>2310.91</v>
      </c>
      <c r="D83" s="7">
        <f t="shared" si="8"/>
        <v>8.6421692203382722E-2</v>
      </c>
      <c r="E83" s="10">
        <v>3307</v>
      </c>
      <c r="F83" s="2" t="str">
        <f>LOOKUP(E83,'MATRICE code articles'!A$2:B$489)</f>
        <v>DOUCEUR SAONOISE  230 GRS</v>
      </c>
      <c r="G83" s="2"/>
      <c r="H83" s="2"/>
      <c r="I83" s="2"/>
      <c r="J83" s="20">
        <v>1.42</v>
      </c>
      <c r="K83" s="2"/>
    </row>
    <row r="84" spans="1:11" ht="24" x14ac:dyDescent="0.35">
      <c r="A84" s="12" t="s">
        <v>9</v>
      </c>
      <c r="B84" s="12" t="s">
        <v>10</v>
      </c>
      <c r="C84" s="12" t="s">
        <v>12</v>
      </c>
      <c r="D84" s="12" t="s">
        <v>11</v>
      </c>
      <c r="E84" s="12" t="s">
        <v>13</v>
      </c>
      <c r="F84" s="13" t="s">
        <v>14</v>
      </c>
      <c r="G84" s="24" t="s">
        <v>24</v>
      </c>
      <c r="H84" s="25" t="s">
        <v>25</v>
      </c>
      <c r="I84" s="13" t="s">
        <v>17</v>
      </c>
      <c r="J84" s="12" t="s">
        <v>15</v>
      </c>
      <c r="K84" s="12" t="s">
        <v>16</v>
      </c>
    </row>
    <row r="85" spans="1:11" x14ac:dyDescent="0.35">
      <c r="A85" s="53" t="s">
        <v>233</v>
      </c>
      <c r="B85" s="21">
        <f>SUM(C85:C88)</f>
        <v>30165.119999999999</v>
      </c>
      <c r="C85" s="20">
        <v>26936.32</v>
      </c>
      <c r="D85" s="7">
        <f>(C85/$B$85)</f>
        <v>0.89296246790995693</v>
      </c>
      <c r="E85" s="10">
        <v>2320</v>
      </c>
      <c r="F85" s="2" t="str">
        <f>LOOKUP(E85,'MATRICE code articles'!A$2:B$489)</f>
        <v>BRIE 1 KG 60% PC X 4</v>
      </c>
      <c r="G85" s="2"/>
      <c r="H85" s="2"/>
      <c r="I85" s="2"/>
      <c r="J85" s="20">
        <v>4.3499999999999996</v>
      </c>
      <c r="K85" s="2"/>
    </row>
    <row r="86" spans="1:11" x14ac:dyDescent="0.35">
      <c r="A86" s="53"/>
      <c r="B86" s="21"/>
      <c r="C86" s="20">
        <v>539.77</v>
      </c>
      <c r="D86" s="7">
        <f>(C86/$B$85)</f>
        <v>1.789384560711179E-2</v>
      </c>
      <c r="E86" s="10">
        <v>2326</v>
      </c>
      <c r="F86" s="2" t="str">
        <f>LOOKUP(E86,'MATRICE code articles'!A$2:B$489)</f>
        <v>BRIE 1 KG 60% PC X 4 + 10% GRATUIT</v>
      </c>
      <c r="G86" s="2"/>
      <c r="H86" s="2"/>
      <c r="I86" s="2"/>
      <c r="J86" s="20">
        <v>4.3499999999999996</v>
      </c>
      <c r="K86" s="2"/>
    </row>
    <row r="87" spans="1:11" x14ac:dyDescent="0.35">
      <c r="A87" s="53"/>
      <c r="B87" s="21"/>
      <c r="C87" s="20">
        <v>1988.41</v>
      </c>
      <c r="D87" s="7">
        <f>(C87/$B$85)</f>
        <v>6.5917523285171753E-2</v>
      </c>
      <c r="E87" s="10">
        <v>2403</v>
      </c>
      <c r="F87" s="2" t="str">
        <f>LOOKUP(E87,'MATRICE code articles'!A$2:B$489)</f>
        <v>BRIE 3 KG 60% PC</v>
      </c>
      <c r="G87" s="2"/>
      <c r="H87" s="2"/>
      <c r="I87" s="2"/>
      <c r="J87" s="20">
        <v>3.81</v>
      </c>
      <c r="K87" s="2"/>
    </row>
    <row r="88" spans="1:11" x14ac:dyDescent="0.35">
      <c r="A88" s="2"/>
      <c r="B88" s="2"/>
      <c r="C88" s="20">
        <v>700.62</v>
      </c>
      <c r="D88" s="7">
        <f>(C88/$B$85)</f>
        <v>2.3226163197759532E-2</v>
      </c>
      <c r="E88" s="10">
        <v>3201</v>
      </c>
      <c r="F88" s="2" t="str">
        <f>LOOKUP(E88,'MATRICE code articles'!A$2:B$489)</f>
        <v>MERLEMONT</v>
      </c>
      <c r="G88" s="2"/>
      <c r="H88" s="2"/>
      <c r="I88" s="2"/>
      <c r="J88" s="60">
        <v>1.33</v>
      </c>
      <c r="K88" s="2"/>
    </row>
    <row r="89" spans="1:11" ht="24" x14ac:dyDescent="0.35">
      <c r="A89" s="12" t="s">
        <v>9</v>
      </c>
      <c r="B89" s="12" t="s">
        <v>10</v>
      </c>
      <c r="C89" s="12" t="s">
        <v>12</v>
      </c>
      <c r="D89" s="12" t="s">
        <v>11</v>
      </c>
      <c r="E89" s="12" t="s">
        <v>13</v>
      </c>
      <c r="F89" s="13" t="s">
        <v>14</v>
      </c>
      <c r="G89" s="24" t="s">
        <v>24</v>
      </c>
      <c r="H89" s="25" t="s">
        <v>25</v>
      </c>
      <c r="I89" s="13" t="s">
        <v>17</v>
      </c>
      <c r="J89" s="12" t="s">
        <v>15</v>
      </c>
      <c r="K89" s="12" t="s">
        <v>16</v>
      </c>
    </row>
    <row r="90" spans="1:11" x14ac:dyDescent="0.35">
      <c r="A90" s="53" t="s">
        <v>234</v>
      </c>
      <c r="B90" s="21">
        <f>SUM(C90:C92)</f>
        <v>23390.720000000001</v>
      </c>
      <c r="C90" s="20">
        <v>18944.240000000002</v>
      </c>
      <c r="D90" s="7">
        <f>(C90/$B$90)</f>
        <v>0.8099040987194922</v>
      </c>
      <c r="E90" s="10">
        <v>2320</v>
      </c>
      <c r="F90" s="2" t="str">
        <f>LOOKUP(E90,'MATRICE code articles'!A$2:B$489)</f>
        <v>BRIE 1 KG 60% PC X 4</v>
      </c>
      <c r="G90" s="2"/>
      <c r="H90" s="2"/>
      <c r="I90" s="2"/>
      <c r="J90" s="20">
        <v>4.3499999999999996</v>
      </c>
      <c r="K90" s="2"/>
    </row>
    <row r="91" spans="1:11" x14ac:dyDescent="0.35">
      <c r="A91" s="2"/>
      <c r="B91" s="2"/>
      <c r="C91" s="20">
        <v>2838.16</v>
      </c>
      <c r="D91" s="7">
        <f t="shared" ref="D91:D92" si="9">(C91/$B$90)</f>
        <v>0.12133700886505416</v>
      </c>
      <c r="E91" s="10">
        <v>2326</v>
      </c>
      <c r="F91" s="2" t="str">
        <f>LOOKUP(E91,'MATRICE code articles'!A$2:B$489)</f>
        <v>BRIE 1 KG 60% PC X 4 + 10% GRATUIT</v>
      </c>
      <c r="G91" s="2"/>
      <c r="H91" s="2"/>
      <c r="I91" s="2"/>
      <c r="J91" s="20">
        <v>4.3499999999999996</v>
      </c>
      <c r="K91" s="2"/>
    </row>
    <row r="92" spans="1:11" x14ac:dyDescent="0.35">
      <c r="A92" s="2"/>
      <c r="B92" s="2"/>
      <c r="C92" s="20">
        <v>1608.32</v>
      </c>
      <c r="D92" s="7">
        <f t="shared" si="9"/>
        <v>6.8758892415453646E-2</v>
      </c>
      <c r="E92" s="10">
        <v>3201</v>
      </c>
      <c r="F92" s="2" t="str">
        <f>LOOKUP(E92,'MATRICE code articles'!A$2:B$489)</f>
        <v>MERLEMONT</v>
      </c>
      <c r="G92" s="2"/>
      <c r="H92" s="2"/>
      <c r="I92" s="2"/>
      <c r="J92" s="20">
        <v>1.33</v>
      </c>
      <c r="K92" s="2"/>
    </row>
    <row r="93" spans="1:11" ht="24" x14ac:dyDescent="0.35">
      <c r="A93" s="12" t="s">
        <v>9</v>
      </c>
      <c r="B93" s="12" t="s">
        <v>10</v>
      </c>
      <c r="C93" s="12" t="s">
        <v>12</v>
      </c>
      <c r="D93" s="12" t="s">
        <v>11</v>
      </c>
      <c r="E93" s="12" t="s">
        <v>13</v>
      </c>
      <c r="F93" s="13" t="s">
        <v>14</v>
      </c>
      <c r="G93" s="24" t="s">
        <v>24</v>
      </c>
      <c r="H93" s="25" t="s">
        <v>25</v>
      </c>
      <c r="I93" s="13" t="s">
        <v>17</v>
      </c>
      <c r="J93" s="12" t="s">
        <v>15</v>
      </c>
      <c r="K93" s="12" t="s">
        <v>16</v>
      </c>
    </row>
    <row r="94" spans="1:11" x14ac:dyDescent="0.35">
      <c r="A94" s="53" t="s">
        <v>236</v>
      </c>
      <c r="B94" s="21">
        <f>SUM(C94:C95)</f>
        <v>31010.68</v>
      </c>
      <c r="C94" s="20">
        <v>30679.86</v>
      </c>
      <c r="D94" s="7">
        <f>(C94/$B$94)</f>
        <v>0.98933206237335014</v>
      </c>
      <c r="E94" s="10">
        <v>2320</v>
      </c>
      <c r="F94" s="2" t="str">
        <f>LOOKUP(E94,'MATRICE code articles'!A$2:B$489)</f>
        <v>BRIE 1 KG 60% PC X 4</v>
      </c>
      <c r="G94" s="2"/>
      <c r="H94" s="2"/>
      <c r="I94" s="2"/>
      <c r="J94" s="20">
        <v>4.3499999999999996</v>
      </c>
      <c r="K94" s="2"/>
    </row>
    <row r="95" spans="1:11" x14ac:dyDescent="0.35">
      <c r="A95" s="2"/>
      <c r="B95" s="2"/>
      <c r="C95" s="20">
        <v>330.82</v>
      </c>
      <c r="D95" s="7">
        <f>(C95/$B$94)</f>
        <v>1.0667937626649915E-2</v>
      </c>
      <c r="E95" s="10">
        <v>2326</v>
      </c>
      <c r="F95" s="2" t="str">
        <f>LOOKUP(E95,'MATRICE code articles'!A$2:B$489)</f>
        <v>BRIE 1 KG 60% PC X 4 + 10% GRATUIT</v>
      </c>
      <c r="G95" s="2"/>
      <c r="H95" s="2"/>
      <c r="I95" s="2"/>
      <c r="J95" s="20">
        <v>4.3499999999999996</v>
      </c>
      <c r="K95" s="2"/>
    </row>
    <row r="96" spans="1:11" ht="24" x14ac:dyDescent="0.35">
      <c r="A96" s="12" t="s">
        <v>9</v>
      </c>
      <c r="B96" s="12" t="s">
        <v>10</v>
      </c>
      <c r="C96" s="12" t="s">
        <v>12</v>
      </c>
      <c r="D96" s="12" t="s">
        <v>11</v>
      </c>
      <c r="E96" s="12" t="s">
        <v>13</v>
      </c>
      <c r="F96" s="13" t="s">
        <v>14</v>
      </c>
      <c r="G96" s="24" t="s">
        <v>24</v>
      </c>
      <c r="H96" s="25" t="s">
        <v>25</v>
      </c>
      <c r="I96" s="13" t="s">
        <v>17</v>
      </c>
      <c r="J96" s="12" t="s">
        <v>15</v>
      </c>
      <c r="K96" s="12" t="s">
        <v>16</v>
      </c>
    </row>
    <row r="97" spans="1:15" x14ac:dyDescent="0.35">
      <c r="A97" s="53" t="s">
        <v>76</v>
      </c>
      <c r="B97" s="21">
        <f>SUM(C97:C98)</f>
        <v>9907.41</v>
      </c>
      <c r="C97" s="20">
        <v>8079.15</v>
      </c>
      <c r="D97" s="7">
        <f>(C97/$B$97)</f>
        <v>0.81546539408382213</v>
      </c>
      <c r="E97" s="10">
        <v>2320</v>
      </c>
      <c r="F97" s="2" t="str">
        <f>LOOKUP(E97,'MATRICE code articles'!A$2:B$489)</f>
        <v>BRIE 1 KG 60% PC X 4</v>
      </c>
      <c r="G97" s="2"/>
      <c r="H97" s="2"/>
      <c r="I97" s="2"/>
      <c r="J97" s="20">
        <v>4.3499999999999996</v>
      </c>
      <c r="K97" s="2"/>
    </row>
    <row r="98" spans="1:15" x14ac:dyDescent="0.35">
      <c r="A98" s="2"/>
      <c r="B98" s="2"/>
      <c r="C98" s="20">
        <v>1828.26</v>
      </c>
      <c r="D98" s="7">
        <f>(C98/$B$97)</f>
        <v>0.1845346059161779</v>
      </c>
      <c r="E98" s="10">
        <v>2326</v>
      </c>
      <c r="F98" s="2" t="str">
        <f>LOOKUP(E98,'MATRICE code articles'!A$2:B$489)</f>
        <v>BRIE 1 KG 60% PC X 4 + 10% GRATUIT</v>
      </c>
      <c r="G98" s="2"/>
      <c r="H98" s="2"/>
      <c r="I98" s="2"/>
      <c r="J98" s="20">
        <v>4.3499999999999996</v>
      </c>
      <c r="K98" s="2"/>
    </row>
    <row r="99" spans="1:15" ht="24" x14ac:dyDescent="0.35">
      <c r="A99" s="12" t="s">
        <v>9</v>
      </c>
      <c r="B99" s="12" t="s">
        <v>10</v>
      </c>
      <c r="C99" s="12" t="s">
        <v>12</v>
      </c>
      <c r="D99" s="12" t="s">
        <v>11</v>
      </c>
      <c r="E99" s="12" t="s">
        <v>13</v>
      </c>
      <c r="F99" s="13" t="s">
        <v>14</v>
      </c>
      <c r="G99" s="24" t="s">
        <v>24</v>
      </c>
      <c r="H99" s="25" t="s">
        <v>25</v>
      </c>
      <c r="I99" s="13" t="s">
        <v>17</v>
      </c>
      <c r="J99" s="12" t="s">
        <v>15</v>
      </c>
      <c r="K99" s="12" t="s">
        <v>16</v>
      </c>
    </row>
    <row r="100" spans="1:15" x14ac:dyDescent="0.35">
      <c r="A100" s="53" t="s">
        <v>79</v>
      </c>
      <c r="B100" s="21">
        <f>SUM(C100:C100)</f>
        <v>435.29</v>
      </c>
      <c r="C100" s="20">
        <v>435.29</v>
      </c>
      <c r="D100" s="7">
        <f>(C100/$B$100)</f>
        <v>1</v>
      </c>
      <c r="E100" s="10">
        <v>2326</v>
      </c>
      <c r="F100" s="2" t="str">
        <f>LOOKUP(E100,'MATRICE code articles'!A$2:B$489)</f>
        <v>BRIE 1 KG 60% PC X 4 + 10% GRATUIT</v>
      </c>
      <c r="G100" s="2"/>
      <c r="H100" s="2"/>
      <c r="I100" s="2"/>
      <c r="J100" s="20">
        <v>4.3499999999999996</v>
      </c>
      <c r="K100" s="2"/>
    </row>
    <row r="101" spans="1:15" ht="24" x14ac:dyDescent="0.35">
      <c r="A101" s="12" t="s">
        <v>9</v>
      </c>
      <c r="B101" s="12" t="s">
        <v>10</v>
      </c>
      <c r="C101" s="12" t="s">
        <v>12</v>
      </c>
      <c r="D101" s="12" t="s">
        <v>11</v>
      </c>
      <c r="E101" s="12" t="s">
        <v>13</v>
      </c>
      <c r="F101" s="13" t="s">
        <v>14</v>
      </c>
      <c r="G101" s="24" t="s">
        <v>24</v>
      </c>
      <c r="H101" s="25" t="s">
        <v>25</v>
      </c>
      <c r="I101" s="13" t="s">
        <v>17</v>
      </c>
      <c r="J101" s="12" t="s">
        <v>15</v>
      </c>
      <c r="K101" s="12" t="s">
        <v>16</v>
      </c>
    </row>
    <row r="102" spans="1:15" x14ac:dyDescent="0.35">
      <c r="A102" s="53" t="s">
        <v>240</v>
      </c>
      <c r="B102" s="21">
        <f>SUM(C102:C102)</f>
        <v>10195.200000000001</v>
      </c>
      <c r="C102" s="20">
        <v>10195.200000000001</v>
      </c>
      <c r="D102" s="7">
        <f>(C102/$B$102)</f>
        <v>1</v>
      </c>
      <c r="E102" s="10">
        <v>3307</v>
      </c>
      <c r="F102" s="2" t="str">
        <f>LOOKUP(E102,'MATRICE code articles'!A$2:B$489)</f>
        <v>DOUCEUR SAONOISE  230 GRS</v>
      </c>
      <c r="G102" s="2"/>
      <c r="H102" s="2"/>
      <c r="I102" s="2"/>
      <c r="J102" s="20">
        <v>1.42</v>
      </c>
      <c r="K102" s="2"/>
    </row>
    <row r="103" spans="1:15" ht="24" x14ac:dyDescent="0.35">
      <c r="A103" s="12" t="s">
        <v>9</v>
      </c>
      <c r="B103" s="12" t="s">
        <v>10</v>
      </c>
      <c r="C103" s="12" t="s">
        <v>12</v>
      </c>
      <c r="D103" s="12" t="s">
        <v>11</v>
      </c>
      <c r="E103" s="12" t="s">
        <v>13</v>
      </c>
      <c r="F103" s="13" t="s">
        <v>14</v>
      </c>
      <c r="G103" s="24" t="s">
        <v>24</v>
      </c>
      <c r="H103" s="25" t="s">
        <v>25</v>
      </c>
      <c r="I103" s="13" t="s">
        <v>17</v>
      </c>
      <c r="J103" s="12" t="s">
        <v>15</v>
      </c>
      <c r="K103" s="12" t="s">
        <v>16</v>
      </c>
    </row>
    <row r="104" spans="1:15" x14ac:dyDescent="0.35">
      <c r="A104" s="53" t="s">
        <v>231</v>
      </c>
      <c r="B104" s="21">
        <f>SUM(C104:C107)</f>
        <v>71736.13</v>
      </c>
      <c r="C104" s="20">
        <v>52549.43</v>
      </c>
      <c r="D104" s="7">
        <f>(C104/$B$104)</f>
        <v>0.73253784390097432</v>
      </c>
      <c r="E104" s="10">
        <v>2320</v>
      </c>
      <c r="F104" s="2" t="str">
        <f>LOOKUP(E104,'MATRICE code articles'!A$2:B$489)</f>
        <v>BRIE 1 KG 60% PC X 4</v>
      </c>
      <c r="G104" s="2"/>
      <c r="H104" s="2"/>
      <c r="I104" s="2"/>
      <c r="J104" s="20">
        <v>4.3499999999999996</v>
      </c>
      <c r="K104" s="2"/>
      <c r="M104" s="61"/>
      <c r="N104" s="61"/>
      <c r="O104" s="61"/>
    </row>
    <row r="105" spans="1:15" x14ac:dyDescent="0.35">
      <c r="A105" s="2"/>
      <c r="B105" s="2"/>
      <c r="C105" s="20">
        <v>1445.19</v>
      </c>
      <c r="D105" s="7">
        <f>(C105/$B$104)</f>
        <v>2.0145915314918716E-2</v>
      </c>
      <c r="E105" s="10">
        <v>2326</v>
      </c>
      <c r="F105" s="2" t="str">
        <f>LOOKUP(E105,'MATRICE code articles'!A$2:B$489)</f>
        <v>BRIE 1 KG 60% PC X 4 + 10% GRATUIT</v>
      </c>
      <c r="G105" s="2"/>
      <c r="H105" s="2"/>
      <c r="I105" s="2"/>
      <c r="J105" s="20">
        <v>4.3499999999999996</v>
      </c>
      <c r="K105" s="2"/>
      <c r="M105" s="61"/>
      <c r="N105" s="61"/>
      <c r="O105" s="61"/>
    </row>
    <row r="106" spans="1:15" x14ac:dyDescent="0.35">
      <c r="A106" s="2"/>
      <c r="B106" s="2"/>
      <c r="C106" s="20">
        <v>12941.28</v>
      </c>
      <c r="D106" s="7">
        <f>(C106/$B$104)</f>
        <v>0.18040114514122799</v>
      </c>
      <c r="E106" s="10">
        <v>2403</v>
      </c>
      <c r="F106" s="2" t="str">
        <f>LOOKUP(E106,'MATRICE code articles'!A$2:B$489)</f>
        <v>BRIE 3 KG 60% PC</v>
      </c>
      <c r="G106" s="2"/>
      <c r="H106" s="2"/>
      <c r="I106" s="2"/>
      <c r="J106" s="20">
        <v>3.81</v>
      </c>
      <c r="K106" s="2"/>
      <c r="M106" s="61"/>
      <c r="N106" s="61"/>
      <c r="O106" s="61"/>
    </row>
    <row r="107" spans="1:15" x14ac:dyDescent="0.35">
      <c r="A107" s="2"/>
      <c r="B107" s="2"/>
      <c r="C107" s="20">
        <v>4800.2299999999996</v>
      </c>
      <c r="D107" s="7">
        <f>(C107/$B$104)</f>
        <v>6.6915095642878966E-2</v>
      </c>
      <c r="E107" s="10">
        <v>3307</v>
      </c>
      <c r="F107" s="2" t="str">
        <f>LOOKUP(E107,'MATRICE code articles'!A$2:B$489)</f>
        <v>DOUCEUR SAONOISE  230 GRS</v>
      </c>
      <c r="G107" s="2"/>
      <c r="H107" s="2"/>
      <c r="I107" s="2"/>
      <c r="J107" s="20">
        <v>1.42</v>
      </c>
      <c r="K107" s="2"/>
      <c r="M107" s="61"/>
      <c r="N107" s="61"/>
      <c r="O107" s="61"/>
    </row>
    <row r="108" spans="1:15" x14ac:dyDescent="0.35">
      <c r="C108" s="5"/>
      <c r="D108" s="59"/>
      <c r="E108" s="5"/>
      <c r="F108" s="5"/>
      <c r="M108" s="61"/>
      <c r="N108" s="61"/>
      <c r="O108" s="61"/>
    </row>
    <row r="109" spans="1:15" x14ac:dyDescent="0.35">
      <c r="C109" s="5"/>
      <c r="D109" s="59"/>
      <c r="E109" s="5"/>
      <c r="F109" s="5"/>
      <c r="M109" s="61"/>
      <c r="N109" s="61"/>
      <c r="O109" s="61"/>
    </row>
    <row r="110" spans="1:15" x14ac:dyDescent="0.35">
      <c r="C110" s="5"/>
      <c r="D110" s="59"/>
      <c r="E110" s="5"/>
      <c r="F110" s="5"/>
      <c r="M110" s="61"/>
      <c r="N110" s="61"/>
      <c r="O110" s="61"/>
    </row>
    <row r="111" spans="1:15" x14ac:dyDescent="0.35">
      <c r="C111" s="5"/>
      <c r="D111" s="59"/>
      <c r="E111" s="5"/>
      <c r="F111" s="5"/>
      <c r="M111" s="61"/>
      <c r="N111" s="61"/>
      <c r="O111" s="61"/>
    </row>
    <row r="134" spans="3:3" x14ac:dyDescent="0.35">
      <c r="C134" s="62"/>
    </row>
  </sheetData>
  <mergeCells count="4">
    <mergeCell ref="G4:H4"/>
    <mergeCell ref="L5:O5"/>
    <mergeCell ref="L7:O14"/>
    <mergeCell ref="G29:H29"/>
  </mergeCells>
  <pageMargins left="0.7" right="0.7" top="0.75" bottom="0.75" header="0.3" footer="0.3"/>
  <pageSetup paperSize="9" scale="59" fitToHeight="0" orientation="landscape" r:id="rId1"/>
  <rowBreaks count="1" manualBreakCount="1">
    <brk id="10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O22"/>
  <sheetViews>
    <sheetView workbookViewId="0">
      <selection activeCell="C34" sqref="C34"/>
    </sheetView>
  </sheetViews>
  <sheetFormatPr baseColWidth="10" defaultRowHeight="14.5" x14ac:dyDescent="0.35"/>
  <cols>
    <col min="6" max="6" width="45.453125" customWidth="1"/>
    <col min="8" max="8" width="12.453125" bestFit="1" customWidth="1"/>
    <col min="10" max="10" width="11.26953125" customWidth="1"/>
  </cols>
  <sheetData>
    <row r="2" spans="1:15" x14ac:dyDescent="0.35">
      <c r="A2" t="str">
        <f>LOOKUP(A6,'MATRICE code clts'!$A$2:$B$490)</f>
        <v>OUTREMER EXPORTATION</v>
      </c>
    </row>
    <row r="4" spans="1:15" x14ac:dyDescent="0.35">
      <c r="G4" s="137" t="s">
        <v>26</v>
      </c>
      <c r="H4" s="138"/>
    </row>
    <row r="5" spans="1:15" ht="29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75" t="s">
        <v>15</v>
      </c>
      <c r="K5" s="12" t="s">
        <v>16</v>
      </c>
      <c r="L5" s="160" t="s">
        <v>911</v>
      </c>
      <c r="M5" s="160"/>
      <c r="N5" s="160"/>
      <c r="O5" s="160"/>
    </row>
    <row r="6" spans="1:15" x14ac:dyDescent="0.35">
      <c r="A6" s="53" t="s">
        <v>190</v>
      </c>
      <c r="B6" s="21">
        <f>SUM(C6:C22)</f>
        <v>154204.80000000002</v>
      </c>
      <c r="C6" s="20">
        <v>30533</v>
      </c>
      <c r="D6" s="77">
        <f>(C6/$B$6)</f>
        <v>0.19800291560314592</v>
      </c>
      <c r="E6" s="10">
        <v>2001</v>
      </c>
      <c r="F6" s="40" t="str">
        <f>LOOKUP(E6,'MATRICE code articles'!$A$2:$B$489)</f>
        <v>BRIE 1 KG 50% PC X 4</v>
      </c>
      <c r="G6" s="2"/>
      <c r="H6" s="2"/>
      <c r="I6" s="66"/>
      <c r="J6" s="20">
        <v>4.75</v>
      </c>
      <c r="K6" s="76"/>
      <c r="L6" s="135"/>
      <c r="M6" s="135"/>
      <c r="N6" s="135"/>
      <c r="O6" s="135"/>
    </row>
    <row r="7" spans="1:15" x14ac:dyDescent="0.35">
      <c r="A7" s="23"/>
      <c r="B7" s="2"/>
      <c r="C7" s="20">
        <v>8522.4</v>
      </c>
      <c r="D7" s="7">
        <f t="shared" ref="D7:D22" si="0">(C7/$B$6)</f>
        <v>5.5266762124136205E-2</v>
      </c>
      <c r="E7" s="10">
        <v>2201</v>
      </c>
      <c r="F7" s="40" t="str">
        <f>LOOKUP(E7,'MATRICE code articles'!$A$2:$B$489)</f>
        <v>BRIE 500 GRS PC X 6</v>
      </c>
      <c r="G7" s="2"/>
      <c r="H7" s="2"/>
      <c r="I7" s="66"/>
      <c r="J7" s="20">
        <v>2.68</v>
      </c>
      <c r="K7" s="76"/>
      <c r="L7" s="135"/>
      <c r="M7" s="135"/>
      <c r="N7" s="135"/>
      <c r="O7" s="135"/>
    </row>
    <row r="8" spans="1:15" x14ac:dyDescent="0.35">
      <c r="A8" s="23"/>
      <c r="B8" s="2"/>
      <c r="C8" s="20">
        <v>1612.54</v>
      </c>
      <c r="D8" s="73">
        <f t="shared" si="0"/>
        <v>1.0457132333105064E-2</v>
      </c>
      <c r="E8" s="10">
        <v>2403</v>
      </c>
      <c r="F8" s="40" t="str">
        <f>LOOKUP(E8,'MATRICE code articles'!$A$2:$B$489)</f>
        <v>BRIE 3 KG 60% PC</v>
      </c>
      <c r="G8" s="2"/>
      <c r="H8" s="2"/>
      <c r="I8" s="66"/>
      <c r="J8" s="20">
        <v>4.5</v>
      </c>
      <c r="K8" s="76"/>
      <c r="L8" s="135"/>
      <c r="M8" s="135"/>
      <c r="N8" s="135"/>
      <c r="O8" s="135"/>
    </row>
    <row r="9" spans="1:15" x14ac:dyDescent="0.35">
      <c r="A9" s="2"/>
      <c r="B9" s="2"/>
      <c r="C9" s="2">
        <v>23742.63</v>
      </c>
      <c r="D9" s="77">
        <f t="shared" si="0"/>
        <v>0.15396816441511546</v>
      </c>
      <c r="E9" s="10">
        <v>2419</v>
      </c>
      <c r="F9" s="40" t="str">
        <f>LOOKUP(E9,'MATRICE code articles'!$A$2:$B$489)</f>
        <v>BRIE 3 KG 60% NEUTRE</v>
      </c>
      <c r="G9" s="2"/>
      <c r="H9" s="2"/>
      <c r="I9" s="66"/>
      <c r="J9" s="20">
        <v>4.45</v>
      </c>
      <c r="K9" s="2"/>
      <c r="L9" s="135"/>
      <c r="M9" s="135"/>
      <c r="N9" s="135"/>
      <c r="O9" s="135"/>
    </row>
    <row r="10" spans="1:15" x14ac:dyDescent="0.35">
      <c r="A10" s="2"/>
      <c r="B10" s="2"/>
      <c r="C10" s="2">
        <v>1179.72</v>
      </c>
      <c r="D10" s="73">
        <f t="shared" si="0"/>
        <v>7.6503455145365117E-3</v>
      </c>
      <c r="E10" s="10">
        <v>2601</v>
      </c>
      <c r="F10" s="40" t="str">
        <f>LOOKUP(E10,'MATRICE code articles'!$A$2:$B$489)</f>
        <v>POINTE DE BRIE X6</v>
      </c>
      <c r="G10" s="2"/>
      <c r="H10" s="2"/>
      <c r="I10" s="66"/>
      <c r="J10" s="20">
        <v>1.1299999999999999</v>
      </c>
      <c r="K10" s="2"/>
      <c r="L10" s="135"/>
      <c r="M10" s="135"/>
      <c r="N10" s="135"/>
      <c r="O10" s="135"/>
    </row>
    <row r="11" spans="1:15" x14ac:dyDescent="0.35">
      <c r="A11" s="2"/>
      <c r="B11" s="2"/>
      <c r="C11" s="2">
        <v>2353.65</v>
      </c>
      <c r="D11" s="73">
        <f t="shared" si="0"/>
        <v>1.5263143559733548E-2</v>
      </c>
      <c r="E11" s="10">
        <v>3001</v>
      </c>
      <c r="F11" s="40" t="str">
        <f>LOOKUP(E11,'MATRICE code articles'!$A$2:$B$489)</f>
        <v>PAVE 3 PROVINCES</v>
      </c>
      <c r="G11" s="2"/>
      <c r="H11" s="2"/>
      <c r="I11" s="66"/>
      <c r="J11" s="20">
        <v>5.45</v>
      </c>
      <c r="K11" s="2"/>
      <c r="L11" s="135"/>
      <c r="M11" s="135"/>
      <c r="N11" s="135"/>
      <c r="O11" s="135"/>
    </row>
    <row r="12" spans="1:15" x14ac:dyDescent="0.35">
      <c r="A12" s="2"/>
      <c r="B12" s="2"/>
      <c r="C12" s="2">
        <v>8386.56</v>
      </c>
      <c r="D12" s="7">
        <f t="shared" si="0"/>
        <v>5.4385855693207981E-2</v>
      </c>
      <c r="E12" s="10">
        <v>3101</v>
      </c>
      <c r="F12" s="40" t="str">
        <f>LOOKUP(E12,'MATRICE code articles'!$A$2:$B$489)</f>
        <v>ROCHOIS</v>
      </c>
      <c r="G12" s="2"/>
      <c r="H12" s="2"/>
      <c r="I12" s="66"/>
      <c r="J12" s="20">
        <v>1.56</v>
      </c>
      <c r="K12" s="2"/>
      <c r="L12" s="135"/>
      <c r="M12" s="135"/>
      <c r="N12" s="135"/>
      <c r="O12" s="135"/>
    </row>
    <row r="13" spans="1:15" x14ac:dyDescent="0.35">
      <c r="A13" s="2"/>
      <c r="B13" s="2"/>
      <c r="C13" s="2">
        <v>10707.84</v>
      </c>
      <c r="D13" s="7">
        <f t="shared" si="0"/>
        <v>6.9439083608292346E-2</v>
      </c>
      <c r="E13" s="10">
        <v>3201</v>
      </c>
      <c r="F13" s="40" t="str">
        <f>LOOKUP(E13,'MATRICE code articles'!$A$2:$B$489)</f>
        <v>MERLEMONT</v>
      </c>
      <c r="G13" s="2"/>
      <c r="H13" s="2"/>
      <c r="I13" s="66"/>
      <c r="J13" s="20">
        <v>1.56</v>
      </c>
      <c r="K13" s="2"/>
      <c r="L13" s="135"/>
      <c r="M13" s="135"/>
      <c r="N13" s="135"/>
      <c r="O13" s="135"/>
    </row>
    <row r="14" spans="1:15" x14ac:dyDescent="0.35">
      <c r="A14" s="2"/>
      <c r="B14" s="2"/>
      <c r="C14" s="2">
        <v>1236.42</v>
      </c>
      <c r="D14" s="73">
        <f t="shared" si="0"/>
        <v>8.0180383490008091E-3</v>
      </c>
      <c r="E14" s="10">
        <v>3251</v>
      </c>
      <c r="F14" s="40" t="str">
        <f>LOOKUP(E14,'MATRICE code articles'!$A$2:$B$489)</f>
        <v>MERLEMONT COUPE</v>
      </c>
      <c r="G14" s="2"/>
      <c r="H14" s="2"/>
      <c r="I14" s="66"/>
      <c r="J14" s="20">
        <v>5.25</v>
      </c>
      <c r="K14" s="2"/>
      <c r="L14" s="135"/>
      <c r="M14" s="135"/>
      <c r="N14" s="135"/>
      <c r="O14" s="135"/>
    </row>
    <row r="15" spans="1:15" x14ac:dyDescent="0.35">
      <c r="A15" s="2"/>
      <c r="B15" s="2"/>
      <c r="C15" s="2">
        <v>9611.1</v>
      </c>
      <c r="D15" s="7">
        <f t="shared" si="0"/>
        <v>6.2326853638797232E-2</v>
      </c>
      <c r="E15" s="10">
        <v>3301</v>
      </c>
      <c r="F15" s="40" t="str">
        <f>LOOKUP(E15,'MATRICE code articles'!$A$2:$B$489)</f>
        <v>BOIS BLOND 230 GRS</v>
      </c>
      <c r="G15" s="2"/>
      <c r="H15" s="2"/>
      <c r="I15" s="66"/>
      <c r="J15" s="20">
        <v>1.81</v>
      </c>
      <c r="K15" s="2"/>
      <c r="L15" s="135"/>
      <c r="M15" s="135"/>
      <c r="N15" s="135"/>
      <c r="O15" s="135"/>
    </row>
    <row r="16" spans="1:15" x14ac:dyDescent="0.35">
      <c r="A16" s="2"/>
      <c r="B16" s="2"/>
      <c r="C16" s="2">
        <v>10758.24</v>
      </c>
      <c r="D16" s="7">
        <f t="shared" si="0"/>
        <v>6.9765921683371715E-2</v>
      </c>
      <c r="E16" s="10">
        <v>3308</v>
      </c>
      <c r="F16" s="40" t="str">
        <f>LOOKUP(E16,'MATRICE code articles'!$A$2:$B$489)</f>
        <v>FONDANT CHAUD 300 GRS</v>
      </c>
      <c r="G16" s="2"/>
      <c r="H16" s="2"/>
      <c r="I16" s="66"/>
      <c r="J16" s="20">
        <v>2.48</v>
      </c>
      <c r="K16" s="2"/>
      <c r="L16" s="135"/>
      <c r="M16" s="135"/>
      <c r="N16" s="135"/>
      <c r="O16" s="135"/>
    </row>
    <row r="17" spans="1:15" x14ac:dyDescent="0.35">
      <c r="A17" s="2"/>
      <c r="B17" s="2"/>
      <c r="C17" s="2">
        <v>6982.56</v>
      </c>
      <c r="D17" s="7">
        <f t="shared" si="0"/>
        <v>4.5281080744568263E-2</v>
      </c>
      <c r="E17" s="10">
        <v>3502</v>
      </c>
      <c r="F17" s="40" t="str">
        <f>LOOKUP(E17,'MATRICE code articles'!$A$2:$B$489)</f>
        <v>CARREMEMBON</v>
      </c>
      <c r="G17" s="2"/>
      <c r="H17" s="2"/>
      <c r="I17" s="66"/>
      <c r="J17" s="20">
        <v>1.56</v>
      </c>
      <c r="K17" s="2"/>
      <c r="L17" s="135"/>
      <c r="M17" s="135"/>
      <c r="N17" s="135"/>
      <c r="O17" s="135"/>
    </row>
    <row r="18" spans="1:15" x14ac:dyDescent="0.35">
      <c r="A18" s="2"/>
      <c r="B18" s="2"/>
      <c r="C18" s="2">
        <v>15631.2</v>
      </c>
      <c r="D18" s="77">
        <f t="shared" si="0"/>
        <v>0.101366494428189</v>
      </c>
      <c r="E18" s="10">
        <v>4001</v>
      </c>
      <c r="F18" s="40" t="str">
        <f>LOOKUP(E18,'MATRICE code articles'!$A$2:$B$489)</f>
        <v>CAMEMBERT VAL DE SAONE 240 GRS</v>
      </c>
      <c r="G18" s="2"/>
      <c r="H18" s="2"/>
      <c r="I18" s="66"/>
      <c r="J18" s="20">
        <v>1.3</v>
      </c>
      <c r="K18" s="2"/>
      <c r="L18" s="135"/>
      <c r="M18" s="135"/>
      <c r="N18" s="135"/>
      <c r="O18" s="135"/>
    </row>
    <row r="19" spans="1:15" x14ac:dyDescent="0.35">
      <c r="A19" s="2"/>
      <c r="B19" s="2"/>
      <c r="C19" s="2">
        <v>1666.32</v>
      </c>
      <c r="D19" s="73">
        <f t="shared" si="0"/>
        <v>1.0805889310838571E-2</v>
      </c>
      <c r="E19" s="10">
        <v>4103</v>
      </c>
      <c r="F19" s="40" t="str">
        <f>LOOKUP(E19,'MATRICE code articles'!$A$2:$B$489)</f>
        <v>CARRE COMTOIS</v>
      </c>
      <c r="G19" s="2"/>
      <c r="H19" s="2"/>
      <c r="I19" s="66"/>
      <c r="J19" s="20">
        <v>1.31</v>
      </c>
      <c r="K19" s="2"/>
      <c r="L19" s="135"/>
      <c r="M19" s="135"/>
      <c r="N19" s="135"/>
      <c r="O19" s="135"/>
    </row>
    <row r="20" spans="1:15" x14ac:dyDescent="0.35">
      <c r="A20" s="2"/>
      <c r="B20" s="2"/>
      <c r="C20" s="2">
        <v>896.04</v>
      </c>
      <c r="D20" s="73">
        <f t="shared" si="0"/>
        <v>5.8107140633754583E-3</v>
      </c>
      <c r="E20" s="10">
        <v>4104</v>
      </c>
      <c r="F20" s="40" t="str">
        <f>LOOKUP(E20,'MATRICE code articles'!$A$2:$B$489)</f>
        <v>REGAL DES MOINES</v>
      </c>
      <c r="G20" s="2"/>
      <c r="H20" s="2"/>
      <c r="I20" s="66"/>
      <c r="J20" s="20">
        <v>1.31</v>
      </c>
      <c r="K20" s="2"/>
      <c r="L20" s="135"/>
      <c r="M20" s="135"/>
      <c r="N20" s="135"/>
      <c r="O20" s="135"/>
    </row>
    <row r="21" spans="1:15" x14ac:dyDescent="0.35">
      <c r="A21" s="2"/>
      <c r="B21" s="2"/>
      <c r="C21" s="2">
        <v>19813.5</v>
      </c>
      <c r="D21" s="77">
        <f t="shared" si="0"/>
        <v>0.12848821826557927</v>
      </c>
      <c r="E21" s="10">
        <v>4301</v>
      </c>
      <c r="F21" s="40" t="str">
        <f>LOOKUP(E21,'MATRICE code articles'!$A$2:$B$489)</f>
        <v>COULOMMIER VAL DE SAONE</v>
      </c>
      <c r="G21" s="2"/>
      <c r="H21" s="2"/>
      <c r="I21" s="66"/>
      <c r="J21" s="20">
        <v>1.85</v>
      </c>
      <c r="K21" s="2" t="s">
        <v>895</v>
      </c>
      <c r="L21" s="135"/>
      <c r="M21" s="135"/>
      <c r="N21" s="135"/>
      <c r="O21" s="135"/>
    </row>
    <row r="22" spans="1:15" x14ac:dyDescent="0.35">
      <c r="A22" s="2"/>
      <c r="B22" s="2"/>
      <c r="C22" s="2">
        <v>571.08000000000004</v>
      </c>
      <c r="D22" s="73">
        <f t="shared" si="0"/>
        <v>3.7033866650065367E-3</v>
      </c>
      <c r="E22" s="10">
        <v>4401</v>
      </c>
      <c r="F22" s="40" t="str">
        <f>LOOKUP(E22,'MATRICE code articles'!$A$2:$B$489)</f>
        <v>PAVE VAL DE SAONE</v>
      </c>
      <c r="G22" s="2"/>
      <c r="H22" s="2"/>
      <c r="I22" s="66"/>
      <c r="J22" s="20">
        <v>5.15</v>
      </c>
      <c r="K22" s="2"/>
      <c r="L22" s="135"/>
      <c r="M22" s="135"/>
      <c r="N22" s="135"/>
      <c r="O22" s="135"/>
    </row>
  </sheetData>
  <mergeCells count="3">
    <mergeCell ref="G4:H4"/>
    <mergeCell ref="L5:O5"/>
    <mergeCell ref="L6:O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2:O8"/>
  <sheetViews>
    <sheetView workbookViewId="0">
      <selection activeCell="C34" sqref="C34"/>
    </sheetView>
  </sheetViews>
  <sheetFormatPr baseColWidth="10" defaultRowHeight="14.5" x14ac:dyDescent="0.35"/>
  <cols>
    <col min="6" max="6" width="34.7265625" customWidth="1"/>
    <col min="8" max="8" width="11.7265625" customWidth="1"/>
    <col min="10" max="10" width="15.81640625" customWidth="1"/>
  </cols>
  <sheetData>
    <row r="2" spans="1:15" x14ac:dyDescent="0.35">
      <c r="A2" t="str">
        <f>LOOKUP(A6,'MATRICE code clts'!$A$2:$B$490)</f>
        <v>ETS SCAPALSACE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61" t="s">
        <v>911</v>
      </c>
      <c r="M5" s="161"/>
      <c r="N5" s="161"/>
      <c r="O5" s="161"/>
    </row>
    <row r="6" spans="1:15" x14ac:dyDescent="0.35">
      <c r="A6" s="53" t="s">
        <v>188</v>
      </c>
      <c r="B6" s="21">
        <f>SUM(C6:C8)</f>
        <v>112292.15999999999</v>
      </c>
      <c r="C6" s="20">
        <v>82830.559999999998</v>
      </c>
      <c r="D6" s="7">
        <f>(C6/$B$6)</f>
        <v>0.73763439940954034</v>
      </c>
      <c r="E6" s="10">
        <v>2001</v>
      </c>
      <c r="F6" s="2" t="str">
        <f>LOOKUP(E6,'MATRICE code articles'!A$2:$B$489)</f>
        <v>BRIE 1 KG 50% PC X 4</v>
      </c>
      <c r="G6" s="2">
        <v>4.532</v>
      </c>
      <c r="H6" s="2"/>
      <c r="I6" s="48">
        <v>-0.05</v>
      </c>
      <c r="J6" s="20">
        <v>4.51</v>
      </c>
      <c r="K6" s="76"/>
      <c r="L6" s="135"/>
      <c r="M6" s="135"/>
      <c r="N6" s="135"/>
      <c r="O6" s="135"/>
    </row>
    <row r="7" spans="1:15" x14ac:dyDescent="0.35">
      <c r="A7" s="23"/>
      <c r="B7" s="2"/>
      <c r="C7" s="20">
        <v>17926.96</v>
      </c>
      <c r="D7" s="7">
        <f>(C7/$B$6)</f>
        <v>0.15964569565675824</v>
      </c>
      <c r="E7" s="10">
        <v>2403</v>
      </c>
      <c r="F7" s="2" t="str">
        <f>LOOKUP(E7,'MATRICE code articles'!A$2:$B$489)</f>
        <v>BRIE 3 KG 60% PC</v>
      </c>
      <c r="G7" s="2">
        <v>3.8130000000000002</v>
      </c>
      <c r="H7" s="2"/>
      <c r="I7" s="48">
        <v>-0.1</v>
      </c>
      <c r="J7" s="20">
        <v>4</v>
      </c>
      <c r="K7" s="76"/>
      <c r="L7" s="135"/>
      <c r="M7" s="135"/>
      <c r="N7" s="135"/>
      <c r="O7" s="135"/>
    </row>
    <row r="8" spans="1:15" x14ac:dyDescent="0.35">
      <c r="A8" s="23"/>
      <c r="B8" s="2"/>
      <c r="C8" s="20">
        <v>11534.64</v>
      </c>
      <c r="D8" s="7">
        <f t="shared" ref="D8" si="0">(C8/$B$6)</f>
        <v>0.10271990493370152</v>
      </c>
      <c r="E8" s="10">
        <v>3201</v>
      </c>
      <c r="F8" s="2" t="str">
        <f>LOOKUP(E8,'MATRICE code articles'!A$2:$B$489)</f>
        <v>MERLEMONT</v>
      </c>
      <c r="G8" s="2">
        <v>1.454</v>
      </c>
      <c r="H8" s="2"/>
      <c r="I8" s="48">
        <v>-0.05</v>
      </c>
      <c r="J8" s="20">
        <v>1.44</v>
      </c>
      <c r="K8" s="76"/>
      <c r="L8" s="135"/>
      <c r="M8" s="135"/>
      <c r="N8" s="135"/>
      <c r="O8" s="135"/>
    </row>
  </sheetData>
  <mergeCells count="3">
    <mergeCell ref="G4:H4"/>
    <mergeCell ref="L5:O5"/>
    <mergeCell ref="L6:O8"/>
  </mergeCell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2:O14"/>
  <sheetViews>
    <sheetView workbookViewId="0">
      <selection activeCell="C34" sqref="C34"/>
    </sheetView>
  </sheetViews>
  <sheetFormatPr baseColWidth="10" defaultRowHeight="14.5" x14ac:dyDescent="0.35"/>
  <cols>
    <col min="2" max="2" width="11.81640625" customWidth="1"/>
    <col min="3" max="3" width="14.81640625" customWidth="1"/>
    <col min="6" max="6" width="38.54296875" customWidth="1"/>
    <col min="8" max="8" width="13.7265625" customWidth="1"/>
    <col min="10" max="10" width="18.453125" customWidth="1"/>
  </cols>
  <sheetData>
    <row r="2" spans="1:15" x14ac:dyDescent="0.35">
      <c r="A2" t="e">
        <f>LOOKUP(A6,'MATRICE code clts'!$A$2:$B$490)</f>
        <v>#N/A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34" t="s">
        <v>911</v>
      </c>
      <c r="M5" s="134"/>
      <c r="N5" s="134"/>
      <c r="O5" s="134"/>
    </row>
    <row r="6" spans="1:15" x14ac:dyDescent="0.35">
      <c r="A6" s="53"/>
      <c r="B6" s="21">
        <f>SUM(C6:C14)</f>
        <v>0</v>
      </c>
      <c r="C6" s="20"/>
      <c r="D6" s="7" t="e">
        <f>(C6/$B$6)</f>
        <v>#DIV/0!</v>
      </c>
      <c r="E6" s="78"/>
      <c r="F6" s="2" t="e">
        <f>LOOKUP(E6,'MATRICE code articles'!$A$2:$B$489)</f>
        <v>#N/A</v>
      </c>
      <c r="G6" s="2"/>
      <c r="H6" s="2"/>
      <c r="I6" s="2"/>
      <c r="J6" s="18"/>
      <c r="K6" s="2"/>
      <c r="L6" s="139"/>
      <c r="M6" s="140"/>
      <c r="N6" s="140"/>
      <c r="O6" s="141"/>
    </row>
    <row r="7" spans="1:15" x14ac:dyDescent="0.35">
      <c r="A7" s="23"/>
      <c r="B7" s="2"/>
      <c r="C7" s="20"/>
      <c r="D7" s="7" t="e">
        <f t="shared" ref="D7:D14" si="0">(C7/$B$6)</f>
        <v>#DIV/0!</v>
      </c>
      <c r="E7" s="78"/>
      <c r="F7" s="2" t="e">
        <f>LOOKUP(E7,'MATRICE code articles'!$A$2:$B$489)</f>
        <v>#N/A</v>
      </c>
      <c r="G7" s="2"/>
      <c r="H7" s="2"/>
      <c r="I7" s="2"/>
      <c r="J7" s="18"/>
      <c r="K7" s="2"/>
      <c r="L7" s="142"/>
      <c r="M7" s="143"/>
      <c r="N7" s="143"/>
      <c r="O7" s="144"/>
    </row>
    <row r="8" spans="1:15" x14ac:dyDescent="0.35">
      <c r="A8" s="23"/>
      <c r="B8" s="2"/>
      <c r="C8" s="20"/>
      <c r="D8" s="7" t="e">
        <f t="shared" si="0"/>
        <v>#DIV/0!</v>
      </c>
      <c r="E8" s="78"/>
      <c r="F8" s="2" t="e">
        <f>LOOKUP(E8,'MATRICE code articles'!$A$2:$B$489)</f>
        <v>#N/A</v>
      </c>
      <c r="G8" s="2"/>
      <c r="H8" s="2"/>
      <c r="I8" s="2"/>
      <c r="J8" s="18"/>
      <c r="K8" s="2"/>
      <c r="L8" s="142"/>
      <c r="M8" s="143"/>
      <c r="N8" s="143"/>
      <c r="O8" s="144"/>
    </row>
    <row r="9" spans="1:15" x14ac:dyDescent="0.35">
      <c r="A9" s="2"/>
      <c r="B9" s="2"/>
      <c r="C9" s="20"/>
      <c r="D9" s="7" t="e">
        <f t="shared" si="0"/>
        <v>#DIV/0!</v>
      </c>
      <c r="E9" s="78"/>
      <c r="F9" s="2" t="e">
        <f>LOOKUP(E9,'MATRICE code articles'!$A$2:$B$489)</f>
        <v>#N/A</v>
      </c>
      <c r="G9" s="2"/>
      <c r="H9" s="2"/>
      <c r="I9" s="2"/>
      <c r="J9" s="18"/>
      <c r="K9" s="2"/>
      <c r="L9" s="142"/>
      <c r="M9" s="143"/>
      <c r="N9" s="143"/>
      <c r="O9" s="144"/>
    </row>
    <row r="10" spans="1:15" x14ac:dyDescent="0.35">
      <c r="A10" s="2"/>
      <c r="B10" s="2"/>
      <c r="C10" s="20"/>
      <c r="D10" s="7" t="e">
        <f t="shared" si="0"/>
        <v>#DIV/0!</v>
      </c>
      <c r="E10" s="78"/>
      <c r="F10" s="2" t="e">
        <f>LOOKUP(E10,'MATRICE code articles'!$A$2:$B$489)</f>
        <v>#N/A</v>
      </c>
      <c r="G10" s="2"/>
      <c r="H10" s="2"/>
      <c r="I10" s="2"/>
      <c r="J10" s="18"/>
      <c r="K10" s="2"/>
      <c r="L10" s="142"/>
      <c r="M10" s="143"/>
      <c r="N10" s="143"/>
      <c r="O10" s="144"/>
    </row>
    <row r="11" spans="1:15" x14ac:dyDescent="0.35">
      <c r="A11" s="2"/>
      <c r="B11" s="2"/>
      <c r="C11" s="20"/>
      <c r="D11" s="7" t="e">
        <f t="shared" si="0"/>
        <v>#DIV/0!</v>
      </c>
      <c r="E11" s="78"/>
      <c r="F11" s="2" t="e">
        <f>LOOKUP(E11,'MATRICE code articles'!$A$2:$B$489)</f>
        <v>#N/A</v>
      </c>
      <c r="G11" s="2"/>
      <c r="H11" s="2"/>
      <c r="I11" s="2"/>
      <c r="J11" s="18"/>
      <c r="K11" s="2"/>
      <c r="L11" s="142"/>
      <c r="M11" s="143"/>
      <c r="N11" s="143"/>
      <c r="O11" s="144"/>
    </row>
    <row r="12" spans="1:15" x14ac:dyDescent="0.35">
      <c r="A12" s="2"/>
      <c r="B12" s="2"/>
      <c r="C12" s="20"/>
      <c r="D12" s="7" t="e">
        <f t="shared" si="0"/>
        <v>#DIV/0!</v>
      </c>
      <c r="E12" s="78"/>
      <c r="F12" s="2" t="e">
        <f>LOOKUP(E12,'MATRICE code articles'!$A$2:$B$489)</f>
        <v>#N/A</v>
      </c>
      <c r="G12" s="2"/>
      <c r="H12" s="2"/>
      <c r="I12" s="2"/>
      <c r="J12" s="18"/>
      <c r="K12" s="2"/>
      <c r="L12" s="142"/>
      <c r="M12" s="143"/>
      <c r="N12" s="143"/>
      <c r="O12" s="144"/>
    </row>
    <row r="13" spans="1:15" x14ac:dyDescent="0.35">
      <c r="A13" s="2"/>
      <c r="B13" s="2"/>
      <c r="C13" s="20"/>
      <c r="D13" s="7" t="e">
        <f t="shared" si="0"/>
        <v>#DIV/0!</v>
      </c>
      <c r="E13" s="78"/>
      <c r="F13" s="2" t="e">
        <f>LOOKUP(E13,'MATRICE code articles'!$A$2:$B$489)</f>
        <v>#N/A</v>
      </c>
      <c r="G13" s="2"/>
      <c r="H13" s="2"/>
      <c r="I13" s="2"/>
      <c r="J13" s="18"/>
      <c r="K13" s="2"/>
      <c r="L13" s="142"/>
      <c r="M13" s="143"/>
      <c r="N13" s="143"/>
      <c r="O13" s="144"/>
    </row>
    <row r="14" spans="1:15" x14ac:dyDescent="0.35">
      <c r="A14" s="2"/>
      <c r="B14" s="2"/>
      <c r="C14" s="20"/>
      <c r="D14" s="7" t="e">
        <f t="shared" si="0"/>
        <v>#DIV/0!</v>
      </c>
      <c r="E14" s="78"/>
      <c r="F14" s="2" t="e">
        <f>LOOKUP(E14,'MATRICE code articles'!$A$2:$B$489)</f>
        <v>#N/A</v>
      </c>
      <c r="G14" s="2"/>
      <c r="H14" s="2"/>
      <c r="I14" s="2"/>
      <c r="J14" s="18"/>
      <c r="K14" s="2"/>
      <c r="L14" s="145"/>
      <c r="M14" s="146"/>
      <c r="N14" s="146"/>
      <c r="O14" s="147"/>
    </row>
  </sheetData>
  <mergeCells count="3">
    <mergeCell ref="G4:H4"/>
    <mergeCell ref="L5:O5"/>
    <mergeCell ref="L6:O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2:O14"/>
  <sheetViews>
    <sheetView workbookViewId="0">
      <selection activeCell="C34" sqref="C34"/>
    </sheetView>
  </sheetViews>
  <sheetFormatPr baseColWidth="10" defaultRowHeight="14.5" x14ac:dyDescent="0.35"/>
  <cols>
    <col min="2" max="2" width="11.81640625" customWidth="1"/>
    <col min="3" max="3" width="14.81640625" customWidth="1"/>
    <col min="6" max="6" width="38.54296875" customWidth="1"/>
    <col min="8" max="8" width="13.7265625" customWidth="1"/>
    <col min="10" max="10" width="18.453125" customWidth="1"/>
  </cols>
  <sheetData>
    <row r="2" spans="1:15" x14ac:dyDescent="0.35">
      <c r="A2" t="e">
        <f>LOOKUP(A6,'MATRICE code clts'!$A$2:$B$490)</f>
        <v>#N/A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34" t="s">
        <v>911</v>
      </c>
      <c r="M5" s="134"/>
      <c r="N5" s="134"/>
      <c r="O5" s="134"/>
    </row>
    <row r="6" spans="1:15" x14ac:dyDescent="0.35">
      <c r="A6" s="53"/>
      <c r="B6" s="21">
        <f>SUM(C6:C14)</f>
        <v>0</v>
      </c>
      <c r="C6" s="20"/>
      <c r="D6" s="7" t="e">
        <f>(C6/$B$6)</f>
        <v>#DIV/0!</v>
      </c>
      <c r="E6" s="78"/>
      <c r="F6" s="2" t="e">
        <f>LOOKUP(E6,'MATRICE code articles'!$A$2:$B$489)</f>
        <v>#N/A</v>
      </c>
      <c r="G6" s="2"/>
      <c r="H6" s="2"/>
      <c r="I6" s="2"/>
      <c r="J6" s="18"/>
      <c r="K6" s="2"/>
      <c r="L6" s="139"/>
      <c r="M6" s="140"/>
      <c r="N6" s="140"/>
      <c r="O6" s="141"/>
    </row>
    <row r="7" spans="1:15" x14ac:dyDescent="0.35">
      <c r="A7" s="23"/>
      <c r="B7" s="2"/>
      <c r="C7" s="20"/>
      <c r="D7" s="7" t="e">
        <f t="shared" ref="D7:D14" si="0">(C7/$B$6)</f>
        <v>#DIV/0!</v>
      </c>
      <c r="E7" s="78"/>
      <c r="F7" s="2" t="e">
        <f>LOOKUP(E7,'MATRICE code articles'!$A$2:$B$489)</f>
        <v>#N/A</v>
      </c>
      <c r="G7" s="2"/>
      <c r="H7" s="2"/>
      <c r="I7" s="2"/>
      <c r="J7" s="18"/>
      <c r="K7" s="2"/>
      <c r="L7" s="142"/>
      <c r="M7" s="143"/>
      <c r="N7" s="143"/>
      <c r="O7" s="144"/>
    </row>
    <row r="8" spans="1:15" x14ac:dyDescent="0.35">
      <c r="A8" s="23"/>
      <c r="B8" s="2"/>
      <c r="C8" s="20"/>
      <c r="D8" s="7" t="e">
        <f t="shared" si="0"/>
        <v>#DIV/0!</v>
      </c>
      <c r="E8" s="78"/>
      <c r="F8" s="2" t="e">
        <f>LOOKUP(E8,'MATRICE code articles'!$A$2:$B$489)</f>
        <v>#N/A</v>
      </c>
      <c r="G8" s="2"/>
      <c r="H8" s="2"/>
      <c r="I8" s="2"/>
      <c r="J8" s="18"/>
      <c r="K8" s="2"/>
      <c r="L8" s="142"/>
      <c r="M8" s="143"/>
      <c r="N8" s="143"/>
      <c r="O8" s="144"/>
    </row>
    <row r="9" spans="1:15" x14ac:dyDescent="0.35">
      <c r="A9" s="2"/>
      <c r="B9" s="2"/>
      <c r="C9" s="20"/>
      <c r="D9" s="7" t="e">
        <f t="shared" si="0"/>
        <v>#DIV/0!</v>
      </c>
      <c r="E9" s="78"/>
      <c r="F9" s="2" t="e">
        <f>LOOKUP(E9,'MATRICE code articles'!$A$2:$B$489)</f>
        <v>#N/A</v>
      </c>
      <c r="G9" s="2"/>
      <c r="H9" s="2"/>
      <c r="I9" s="2"/>
      <c r="J9" s="18"/>
      <c r="K9" s="2"/>
      <c r="L9" s="142"/>
      <c r="M9" s="143"/>
      <c r="N9" s="143"/>
      <c r="O9" s="144"/>
    </row>
    <row r="10" spans="1:15" x14ac:dyDescent="0.35">
      <c r="A10" s="2"/>
      <c r="B10" s="2"/>
      <c r="C10" s="20"/>
      <c r="D10" s="7" t="e">
        <f t="shared" si="0"/>
        <v>#DIV/0!</v>
      </c>
      <c r="E10" s="78"/>
      <c r="F10" s="2" t="e">
        <f>LOOKUP(E10,'MATRICE code articles'!$A$2:$B$489)</f>
        <v>#N/A</v>
      </c>
      <c r="G10" s="2"/>
      <c r="H10" s="2"/>
      <c r="I10" s="2"/>
      <c r="J10" s="18"/>
      <c r="K10" s="2"/>
      <c r="L10" s="142"/>
      <c r="M10" s="143"/>
      <c r="N10" s="143"/>
      <c r="O10" s="144"/>
    </row>
    <row r="11" spans="1:15" x14ac:dyDescent="0.35">
      <c r="A11" s="2"/>
      <c r="B11" s="2"/>
      <c r="C11" s="20"/>
      <c r="D11" s="7" t="e">
        <f t="shared" si="0"/>
        <v>#DIV/0!</v>
      </c>
      <c r="E11" s="78"/>
      <c r="F11" s="2" t="e">
        <f>LOOKUP(E11,'MATRICE code articles'!$A$2:$B$489)</f>
        <v>#N/A</v>
      </c>
      <c r="G11" s="2"/>
      <c r="H11" s="2"/>
      <c r="I11" s="2"/>
      <c r="J11" s="18"/>
      <c r="K11" s="2"/>
      <c r="L11" s="142"/>
      <c r="M11" s="143"/>
      <c r="N11" s="143"/>
      <c r="O11" s="144"/>
    </row>
    <row r="12" spans="1:15" x14ac:dyDescent="0.35">
      <c r="A12" s="2"/>
      <c r="B12" s="2"/>
      <c r="C12" s="20"/>
      <c r="D12" s="7" t="e">
        <f t="shared" si="0"/>
        <v>#DIV/0!</v>
      </c>
      <c r="E12" s="78"/>
      <c r="F12" s="2" t="e">
        <f>LOOKUP(E12,'MATRICE code articles'!$A$2:$B$489)</f>
        <v>#N/A</v>
      </c>
      <c r="G12" s="2"/>
      <c r="H12" s="2"/>
      <c r="I12" s="2"/>
      <c r="J12" s="18"/>
      <c r="K12" s="2"/>
      <c r="L12" s="142"/>
      <c r="M12" s="143"/>
      <c r="N12" s="143"/>
      <c r="O12" s="144"/>
    </row>
    <row r="13" spans="1:15" x14ac:dyDescent="0.35">
      <c r="A13" s="2"/>
      <c r="B13" s="2"/>
      <c r="C13" s="20"/>
      <c r="D13" s="7" t="e">
        <f t="shared" si="0"/>
        <v>#DIV/0!</v>
      </c>
      <c r="E13" s="78"/>
      <c r="F13" s="2" t="e">
        <f>LOOKUP(E13,'MATRICE code articles'!$A$2:$B$489)</f>
        <v>#N/A</v>
      </c>
      <c r="G13" s="2"/>
      <c r="H13" s="2"/>
      <c r="I13" s="2"/>
      <c r="J13" s="18"/>
      <c r="K13" s="2"/>
      <c r="L13" s="142"/>
      <c r="M13" s="143"/>
      <c r="N13" s="143"/>
      <c r="O13" s="144"/>
    </row>
    <row r="14" spans="1:15" x14ac:dyDescent="0.35">
      <c r="A14" s="2"/>
      <c r="B14" s="2"/>
      <c r="C14" s="20"/>
      <c r="D14" s="7" t="e">
        <f t="shared" si="0"/>
        <v>#DIV/0!</v>
      </c>
      <c r="E14" s="78"/>
      <c r="F14" s="2" t="e">
        <f>LOOKUP(E14,'MATRICE code articles'!$A$2:$B$489)</f>
        <v>#N/A</v>
      </c>
      <c r="G14" s="2"/>
      <c r="H14" s="2"/>
      <c r="I14" s="2"/>
      <c r="J14" s="18"/>
      <c r="K14" s="2"/>
      <c r="L14" s="145"/>
      <c r="M14" s="146"/>
      <c r="N14" s="146"/>
      <c r="O14" s="147"/>
    </row>
  </sheetData>
  <mergeCells count="3">
    <mergeCell ref="G4:H4"/>
    <mergeCell ref="L5:O5"/>
    <mergeCell ref="L6:O1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2:O14"/>
  <sheetViews>
    <sheetView workbookViewId="0">
      <selection activeCell="C34" sqref="C34"/>
    </sheetView>
  </sheetViews>
  <sheetFormatPr baseColWidth="10" defaultRowHeight="14.5" x14ac:dyDescent="0.35"/>
  <cols>
    <col min="2" max="2" width="11.81640625" customWidth="1"/>
    <col min="3" max="3" width="14.81640625" customWidth="1"/>
    <col min="6" max="6" width="38.54296875" customWidth="1"/>
    <col min="8" max="8" width="13.7265625" customWidth="1"/>
    <col min="10" max="10" width="18.453125" customWidth="1"/>
  </cols>
  <sheetData>
    <row r="2" spans="1:15" x14ac:dyDescent="0.35">
      <c r="A2" t="e">
        <f>LOOKUP(A6,'MATRICE code clts'!$A$2:$B$490)</f>
        <v>#N/A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34" t="s">
        <v>911</v>
      </c>
      <c r="M5" s="134"/>
      <c r="N5" s="134"/>
      <c r="O5" s="134"/>
    </row>
    <row r="6" spans="1:15" x14ac:dyDescent="0.35">
      <c r="A6" s="53"/>
      <c r="B6" s="21">
        <f>SUM(C6:C14)</f>
        <v>0</v>
      </c>
      <c r="C6" s="20"/>
      <c r="D6" s="7" t="e">
        <f>(C6/$B$6)</f>
        <v>#DIV/0!</v>
      </c>
      <c r="E6" s="78"/>
      <c r="F6" s="2" t="e">
        <f>LOOKUP(E6,'MATRICE code articles'!$A$2:$B$489)</f>
        <v>#N/A</v>
      </c>
      <c r="G6" s="2"/>
      <c r="H6" s="2"/>
      <c r="I6" s="2"/>
      <c r="J6" s="18"/>
      <c r="K6" s="2"/>
      <c r="L6" s="139"/>
      <c r="M6" s="140"/>
      <c r="N6" s="140"/>
      <c r="O6" s="141"/>
    </row>
    <row r="7" spans="1:15" x14ac:dyDescent="0.35">
      <c r="A7" s="23"/>
      <c r="B7" s="2"/>
      <c r="C7" s="20"/>
      <c r="D7" s="7" t="e">
        <f t="shared" ref="D7:D14" si="0">(C7/$B$6)</f>
        <v>#DIV/0!</v>
      </c>
      <c r="E7" s="78"/>
      <c r="F7" s="2" t="e">
        <f>LOOKUP(E7,'MATRICE code articles'!$A$2:$B$489)</f>
        <v>#N/A</v>
      </c>
      <c r="G7" s="2"/>
      <c r="H7" s="2"/>
      <c r="I7" s="2"/>
      <c r="J7" s="18"/>
      <c r="K7" s="2"/>
      <c r="L7" s="142"/>
      <c r="M7" s="143"/>
      <c r="N7" s="143"/>
      <c r="O7" s="144"/>
    </row>
    <row r="8" spans="1:15" x14ac:dyDescent="0.35">
      <c r="A8" s="23"/>
      <c r="B8" s="2"/>
      <c r="C8" s="20"/>
      <c r="D8" s="7" t="e">
        <f t="shared" si="0"/>
        <v>#DIV/0!</v>
      </c>
      <c r="E8" s="78"/>
      <c r="F8" s="2" t="e">
        <f>LOOKUP(E8,'MATRICE code articles'!$A$2:$B$489)</f>
        <v>#N/A</v>
      </c>
      <c r="G8" s="2"/>
      <c r="H8" s="2"/>
      <c r="I8" s="2"/>
      <c r="J8" s="18"/>
      <c r="K8" s="2"/>
      <c r="L8" s="142"/>
      <c r="M8" s="143"/>
      <c r="N8" s="143"/>
      <c r="O8" s="144"/>
    </row>
    <row r="9" spans="1:15" x14ac:dyDescent="0.35">
      <c r="A9" s="2"/>
      <c r="B9" s="2"/>
      <c r="C9" s="20"/>
      <c r="D9" s="7" t="e">
        <f t="shared" si="0"/>
        <v>#DIV/0!</v>
      </c>
      <c r="E9" s="78"/>
      <c r="F9" s="2" t="e">
        <f>LOOKUP(E9,'MATRICE code articles'!$A$2:$B$489)</f>
        <v>#N/A</v>
      </c>
      <c r="G9" s="2"/>
      <c r="H9" s="2"/>
      <c r="I9" s="2"/>
      <c r="J9" s="18"/>
      <c r="K9" s="2"/>
      <c r="L9" s="142"/>
      <c r="M9" s="143"/>
      <c r="N9" s="143"/>
      <c r="O9" s="144"/>
    </row>
    <row r="10" spans="1:15" x14ac:dyDescent="0.35">
      <c r="A10" s="2"/>
      <c r="B10" s="2"/>
      <c r="C10" s="20"/>
      <c r="D10" s="7" t="e">
        <f t="shared" si="0"/>
        <v>#DIV/0!</v>
      </c>
      <c r="E10" s="78"/>
      <c r="F10" s="2" t="e">
        <f>LOOKUP(E10,'MATRICE code articles'!$A$2:$B$489)</f>
        <v>#N/A</v>
      </c>
      <c r="G10" s="2"/>
      <c r="H10" s="2"/>
      <c r="I10" s="2"/>
      <c r="J10" s="18"/>
      <c r="K10" s="2"/>
      <c r="L10" s="142"/>
      <c r="M10" s="143"/>
      <c r="N10" s="143"/>
      <c r="O10" s="144"/>
    </row>
    <row r="11" spans="1:15" x14ac:dyDescent="0.35">
      <c r="A11" s="2"/>
      <c r="B11" s="2"/>
      <c r="C11" s="20"/>
      <c r="D11" s="7" t="e">
        <f t="shared" si="0"/>
        <v>#DIV/0!</v>
      </c>
      <c r="E11" s="78"/>
      <c r="F11" s="2" t="e">
        <f>LOOKUP(E11,'MATRICE code articles'!$A$2:$B$489)</f>
        <v>#N/A</v>
      </c>
      <c r="G11" s="2"/>
      <c r="H11" s="2"/>
      <c r="I11" s="2"/>
      <c r="J11" s="18"/>
      <c r="K11" s="2"/>
      <c r="L11" s="142"/>
      <c r="M11" s="143"/>
      <c r="N11" s="143"/>
      <c r="O11" s="144"/>
    </row>
    <row r="12" spans="1:15" x14ac:dyDescent="0.35">
      <c r="A12" s="2"/>
      <c r="B12" s="2"/>
      <c r="C12" s="20"/>
      <c r="D12" s="7" t="e">
        <f t="shared" si="0"/>
        <v>#DIV/0!</v>
      </c>
      <c r="E12" s="78"/>
      <c r="F12" s="2" t="e">
        <f>LOOKUP(E12,'MATRICE code articles'!$A$2:$B$489)</f>
        <v>#N/A</v>
      </c>
      <c r="G12" s="2"/>
      <c r="H12" s="2"/>
      <c r="I12" s="2"/>
      <c r="J12" s="18"/>
      <c r="K12" s="2"/>
      <c r="L12" s="142"/>
      <c r="M12" s="143"/>
      <c r="N12" s="143"/>
      <c r="O12" s="144"/>
    </row>
    <row r="13" spans="1:15" x14ac:dyDescent="0.35">
      <c r="A13" s="2"/>
      <c r="B13" s="2"/>
      <c r="C13" s="20"/>
      <c r="D13" s="7" t="e">
        <f t="shared" si="0"/>
        <v>#DIV/0!</v>
      </c>
      <c r="E13" s="78"/>
      <c r="F13" s="2" t="e">
        <f>LOOKUP(E13,'MATRICE code articles'!$A$2:$B$489)</f>
        <v>#N/A</v>
      </c>
      <c r="G13" s="2"/>
      <c r="H13" s="2"/>
      <c r="I13" s="2"/>
      <c r="J13" s="18"/>
      <c r="K13" s="2"/>
      <c r="L13" s="142"/>
      <c r="M13" s="143"/>
      <c r="N13" s="143"/>
      <c r="O13" s="144"/>
    </row>
    <row r="14" spans="1:15" x14ac:dyDescent="0.35">
      <c r="A14" s="2"/>
      <c r="B14" s="2"/>
      <c r="C14" s="20"/>
      <c r="D14" s="7" t="e">
        <f t="shared" si="0"/>
        <v>#DIV/0!</v>
      </c>
      <c r="E14" s="78"/>
      <c r="F14" s="2" t="e">
        <f>LOOKUP(E14,'MATRICE code articles'!$A$2:$B$489)</f>
        <v>#N/A</v>
      </c>
      <c r="G14" s="2"/>
      <c r="H14" s="2"/>
      <c r="I14" s="2"/>
      <c r="J14" s="18"/>
      <c r="K14" s="2"/>
      <c r="L14" s="145"/>
      <c r="M14" s="146"/>
      <c r="N14" s="146"/>
      <c r="O14" s="147"/>
    </row>
  </sheetData>
  <mergeCells count="3">
    <mergeCell ref="G4:H4"/>
    <mergeCell ref="L5:O5"/>
    <mergeCell ref="L6:O1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2:O14"/>
  <sheetViews>
    <sheetView workbookViewId="0">
      <selection activeCell="C34" sqref="C34"/>
    </sheetView>
  </sheetViews>
  <sheetFormatPr baseColWidth="10" defaultRowHeight="14.5" x14ac:dyDescent="0.35"/>
  <cols>
    <col min="2" max="2" width="11.81640625" customWidth="1"/>
    <col min="3" max="3" width="14.81640625" customWidth="1"/>
    <col min="6" max="6" width="38.54296875" customWidth="1"/>
    <col min="8" max="8" width="13.7265625" customWidth="1"/>
    <col min="10" max="10" width="18.453125" customWidth="1"/>
  </cols>
  <sheetData>
    <row r="2" spans="1:15" x14ac:dyDescent="0.35">
      <c r="A2" t="e">
        <f>LOOKUP(A6,'MATRICE code clts'!$A$2:$B$490)</f>
        <v>#N/A</v>
      </c>
    </row>
    <row r="4" spans="1:15" x14ac:dyDescent="0.35">
      <c r="G4" s="137" t="s">
        <v>26</v>
      </c>
      <c r="H4" s="138"/>
    </row>
    <row r="5" spans="1:15" ht="24" x14ac:dyDescent="0.35">
      <c r="A5" s="12" t="s">
        <v>9</v>
      </c>
      <c r="B5" s="12" t="s">
        <v>10</v>
      </c>
      <c r="C5" s="12" t="s">
        <v>12</v>
      </c>
      <c r="D5" s="12" t="s">
        <v>11</v>
      </c>
      <c r="E5" s="12" t="s">
        <v>13</v>
      </c>
      <c r="F5" s="13" t="s">
        <v>14</v>
      </c>
      <c r="G5" s="24" t="s">
        <v>24</v>
      </c>
      <c r="H5" s="25" t="s">
        <v>25</v>
      </c>
      <c r="I5" s="13" t="s">
        <v>17</v>
      </c>
      <c r="J5" s="12" t="s">
        <v>15</v>
      </c>
      <c r="K5" s="12" t="s">
        <v>16</v>
      </c>
      <c r="L5" s="134" t="s">
        <v>911</v>
      </c>
      <c r="M5" s="134"/>
      <c r="N5" s="134"/>
      <c r="O5" s="134"/>
    </row>
    <row r="6" spans="1:15" x14ac:dyDescent="0.35">
      <c r="A6" s="53"/>
      <c r="B6" s="21">
        <f>SUM(C6:C14)</f>
        <v>0</v>
      </c>
      <c r="C6" s="20"/>
      <c r="D6" s="7" t="e">
        <f>(C6/$B$6)</f>
        <v>#DIV/0!</v>
      </c>
      <c r="E6" s="78"/>
      <c r="F6" s="2" t="e">
        <f>LOOKUP(E6,'MATRICE code articles'!$A$2:$B$489)</f>
        <v>#N/A</v>
      </c>
      <c r="G6" s="2"/>
      <c r="H6" s="2"/>
      <c r="I6" s="2"/>
      <c r="J6" s="18"/>
      <c r="K6" s="2"/>
      <c r="L6" s="139"/>
      <c r="M6" s="140"/>
      <c r="N6" s="140"/>
      <c r="O6" s="141"/>
    </row>
    <row r="7" spans="1:15" x14ac:dyDescent="0.35">
      <c r="A7" s="23"/>
      <c r="B7" s="2"/>
      <c r="C7" s="20"/>
      <c r="D7" s="7" t="e">
        <f t="shared" ref="D7:D14" si="0">(C7/$B$6)</f>
        <v>#DIV/0!</v>
      </c>
      <c r="E7" s="78"/>
      <c r="F7" s="2" t="e">
        <f>LOOKUP(E7,'MATRICE code articles'!$A$2:$B$489)</f>
        <v>#N/A</v>
      </c>
      <c r="G7" s="2"/>
      <c r="H7" s="2"/>
      <c r="I7" s="2"/>
      <c r="J7" s="18"/>
      <c r="K7" s="2"/>
      <c r="L7" s="142"/>
      <c r="M7" s="143"/>
      <c r="N7" s="143"/>
      <c r="O7" s="144"/>
    </row>
    <row r="8" spans="1:15" x14ac:dyDescent="0.35">
      <c r="A8" s="23"/>
      <c r="B8" s="2"/>
      <c r="C8" s="20"/>
      <c r="D8" s="7" t="e">
        <f t="shared" si="0"/>
        <v>#DIV/0!</v>
      </c>
      <c r="E8" s="78"/>
      <c r="F8" s="2" t="e">
        <f>LOOKUP(E8,'MATRICE code articles'!$A$2:$B$489)</f>
        <v>#N/A</v>
      </c>
      <c r="G8" s="2"/>
      <c r="H8" s="2"/>
      <c r="I8" s="2"/>
      <c r="J8" s="18"/>
      <c r="K8" s="2"/>
      <c r="L8" s="142"/>
      <c r="M8" s="143"/>
      <c r="N8" s="143"/>
      <c r="O8" s="144"/>
    </row>
    <row r="9" spans="1:15" x14ac:dyDescent="0.35">
      <c r="A9" s="2"/>
      <c r="B9" s="2"/>
      <c r="C9" s="20"/>
      <c r="D9" s="7" t="e">
        <f t="shared" si="0"/>
        <v>#DIV/0!</v>
      </c>
      <c r="E9" s="78"/>
      <c r="F9" s="2" t="e">
        <f>LOOKUP(E9,'MATRICE code articles'!$A$2:$B$489)</f>
        <v>#N/A</v>
      </c>
      <c r="G9" s="2"/>
      <c r="H9" s="2"/>
      <c r="I9" s="2"/>
      <c r="J9" s="18"/>
      <c r="K9" s="2"/>
      <c r="L9" s="142"/>
      <c r="M9" s="143"/>
      <c r="N9" s="143"/>
      <c r="O9" s="144"/>
    </row>
    <row r="10" spans="1:15" x14ac:dyDescent="0.35">
      <c r="A10" s="2"/>
      <c r="B10" s="2"/>
      <c r="C10" s="20"/>
      <c r="D10" s="7" t="e">
        <f t="shared" si="0"/>
        <v>#DIV/0!</v>
      </c>
      <c r="E10" s="78"/>
      <c r="F10" s="2" t="e">
        <f>LOOKUP(E10,'MATRICE code articles'!$A$2:$B$489)</f>
        <v>#N/A</v>
      </c>
      <c r="G10" s="2"/>
      <c r="H10" s="2"/>
      <c r="I10" s="2"/>
      <c r="J10" s="18"/>
      <c r="K10" s="2"/>
      <c r="L10" s="142"/>
      <c r="M10" s="143"/>
      <c r="N10" s="143"/>
      <c r="O10" s="144"/>
    </row>
    <row r="11" spans="1:15" x14ac:dyDescent="0.35">
      <c r="A11" s="2"/>
      <c r="B11" s="2"/>
      <c r="C11" s="20"/>
      <c r="D11" s="7" t="e">
        <f t="shared" si="0"/>
        <v>#DIV/0!</v>
      </c>
      <c r="E11" s="78"/>
      <c r="F11" s="2" t="e">
        <f>LOOKUP(E11,'MATRICE code articles'!$A$2:$B$489)</f>
        <v>#N/A</v>
      </c>
      <c r="G11" s="2"/>
      <c r="H11" s="2"/>
      <c r="I11" s="2"/>
      <c r="J11" s="18"/>
      <c r="K11" s="2"/>
      <c r="L11" s="142"/>
      <c r="M11" s="143"/>
      <c r="N11" s="143"/>
      <c r="O11" s="144"/>
    </row>
    <row r="12" spans="1:15" x14ac:dyDescent="0.35">
      <c r="A12" s="2"/>
      <c r="B12" s="2"/>
      <c r="C12" s="20"/>
      <c r="D12" s="7" t="e">
        <f t="shared" si="0"/>
        <v>#DIV/0!</v>
      </c>
      <c r="E12" s="78"/>
      <c r="F12" s="2" t="e">
        <f>LOOKUP(E12,'MATRICE code articles'!$A$2:$B$489)</f>
        <v>#N/A</v>
      </c>
      <c r="G12" s="2"/>
      <c r="H12" s="2"/>
      <c r="I12" s="2"/>
      <c r="J12" s="18"/>
      <c r="K12" s="2"/>
      <c r="L12" s="142"/>
      <c r="M12" s="143"/>
      <c r="N12" s="143"/>
      <c r="O12" s="144"/>
    </row>
    <row r="13" spans="1:15" x14ac:dyDescent="0.35">
      <c r="A13" s="2"/>
      <c r="B13" s="2"/>
      <c r="C13" s="20"/>
      <c r="D13" s="7" t="e">
        <f t="shared" si="0"/>
        <v>#DIV/0!</v>
      </c>
      <c r="E13" s="78"/>
      <c r="F13" s="2" t="e">
        <f>LOOKUP(E13,'MATRICE code articles'!$A$2:$B$489)</f>
        <v>#N/A</v>
      </c>
      <c r="G13" s="2"/>
      <c r="H13" s="2"/>
      <c r="I13" s="2"/>
      <c r="J13" s="18"/>
      <c r="K13" s="2"/>
      <c r="L13" s="142"/>
      <c r="M13" s="143"/>
      <c r="N13" s="143"/>
      <c r="O13" s="144"/>
    </row>
    <row r="14" spans="1:15" x14ac:dyDescent="0.35">
      <c r="A14" s="2"/>
      <c r="B14" s="2"/>
      <c r="C14" s="20"/>
      <c r="D14" s="7" t="e">
        <f t="shared" si="0"/>
        <v>#DIV/0!</v>
      </c>
      <c r="E14" s="78"/>
      <c r="F14" s="2" t="e">
        <f>LOOKUP(E14,'MATRICE code articles'!$A$2:$B$489)</f>
        <v>#N/A</v>
      </c>
      <c r="G14" s="2"/>
      <c r="H14" s="2"/>
      <c r="I14" s="2"/>
      <c r="J14" s="18"/>
      <c r="K14" s="2"/>
      <c r="L14" s="145"/>
      <c r="M14" s="146"/>
      <c r="N14" s="146"/>
      <c r="O14" s="147"/>
    </row>
  </sheetData>
  <mergeCells count="3">
    <mergeCell ref="G4:H4"/>
    <mergeCell ref="L5:O5"/>
    <mergeCell ref="L6:O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2</vt:i4>
      </vt:variant>
    </vt:vector>
  </HeadingPairs>
  <TitlesOfParts>
    <vt:vector size="27" baseType="lpstr">
      <vt:lpstr>Feuil1</vt:lpstr>
      <vt:lpstr>SOMMAIRE</vt:lpstr>
      <vt:lpstr>RECAP</vt:lpstr>
      <vt:lpstr>MODEL</vt:lpstr>
      <vt:lpstr>MATRICE code articles</vt:lpstr>
      <vt:lpstr>MATRICE code clts</vt:lpstr>
      <vt:lpstr>381-CHEEZWHSE</vt:lpstr>
      <vt:lpstr>452-BRADBURRY</vt:lpstr>
      <vt:lpstr>377-FOZZY</vt:lpstr>
      <vt:lpstr>323-BOUTER CHEESE</vt:lpstr>
      <vt:lpstr>420..UHRENHOLT</vt:lpstr>
      <vt:lpstr>529-RUWISCH</vt:lpstr>
      <vt:lpstr>480-KAASIMPORT DUPONT</vt:lpstr>
      <vt:lpstr>371-ZIJERVELD</vt:lpstr>
      <vt:lpstr>379-ATALANTA</vt:lpstr>
      <vt:lpstr>539- BIO TROPIC</vt:lpstr>
      <vt:lpstr>448-KOSTADINOV</vt:lpstr>
      <vt:lpstr>570-571-REWE</vt:lpstr>
      <vt:lpstr>ITM</vt:lpstr>
      <vt:lpstr>282-OUTREMER</vt:lpstr>
      <vt:lpstr>278- SCAPALSACE</vt:lpstr>
      <vt:lpstr>Feuil7</vt:lpstr>
      <vt:lpstr>Feuil8</vt:lpstr>
      <vt:lpstr>Feuil9</vt:lpstr>
      <vt:lpstr>Feuil10</vt:lpstr>
      <vt:lpstr>NomsOnglets</vt:lpstr>
      <vt:lpstr>'MATRICE code articles'!Zone_d_impression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Util24</dc:creator>
  <cp:lastModifiedBy>Michel</cp:lastModifiedBy>
  <cp:lastPrinted>2016-12-01T14:22:15Z</cp:lastPrinted>
  <dcterms:created xsi:type="dcterms:W3CDTF">2016-11-24T08:07:16Z</dcterms:created>
  <dcterms:modified xsi:type="dcterms:W3CDTF">2016-12-02T11:54:03Z</dcterms:modified>
</cp:coreProperties>
</file>