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onnées" sheetId="1" r:id="rId1"/>
    <sheet name="paramètres" sheetId="2" r:id="rId2"/>
    <sheet name="jours fériés" sheetId="3" r:id="rId3"/>
  </sheets>
  <definedNames>
    <definedName name="deb">paramètres!$A$1</definedName>
    <definedName name="fin">paramètres!$A$2</definedName>
    <definedName name="JF">'jours fériés'!$C$1:$C$60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C16" i="1"/>
  <c r="E16" i="1" s="1"/>
  <c r="E15" i="1" l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A13" i="3" l="1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D3" i="1" l="1"/>
  <c r="D7" i="1"/>
  <c r="C14" i="1"/>
  <c r="D15" i="1"/>
  <c r="C7" i="1"/>
  <c r="C2" i="1"/>
  <c r="D10" i="1"/>
  <c r="D14" i="1"/>
  <c r="C51" i="3"/>
  <c r="C5" i="1" s="1"/>
  <c r="C55" i="3"/>
  <c r="C11" i="1" s="1"/>
  <c r="C54" i="3"/>
  <c r="D6" i="1" s="1"/>
  <c r="D12" i="1" l="1"/>
  <c r="D9" i="1"/>
  <c r="C12" i="1"/>
  <c r="C3" i="1"/>
  <c r="C4" i="1"/>
  <c r="D2" i="1"/>
  <c r="C15" i="1"/>
  <c r="D4" i="1"/>
  <c r="C8" i="1"/>
  <c r="D8" i="1"/>
  <c r="C9" i="1"/>
  <c r="D13" i="1"/>
  <c r="C6" i="1"/>
  <c r="C13" i="1"/>
  <c r="D5" i="1"/>
  <c r="D11" i="1"/>
  <c r="C10" i="1"/>
</calcChain>
</file>

<file path=xl/sharedStrings.xml><?xml version="1.0" encoding="utf-8"?>
<sst xmlns="http://schemas.openxmlformats.org/spreadsheetml/2006/main" count="93" uniqueCount="45">
  <si>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</si>
  <si>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</si>
  <si>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</si>
  <si>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</si>
  <si>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</si>
  <si>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</si>
  <si>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</si>
  <si>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</si>
  <si>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</si>
  <si>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</si>
  <si>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</si>
  <si>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</si>
  <si>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 ouverture</t>
  </si>
  <si>
    <t>Date fermeture</t>
  </si>
  <si>
    <t>02/03/2017 11:43</t>
  </si>
  <si>
    <t>02/03/2017 16:51</t>
  </si>
  <si>
    <t>02/03/2017 13:50</t>
  </si>
  <si>
    <t>02/03/2017 15:22</t>
  </si>
  <si>
    <t>03/03/2017 15:18</t>
  </si>
  <si>
    <t>03/03/2017 18:00</t>
  </si>
  <si>
    <t>08/03/2017 14:35</t>
  </si>
  <si>
    <t>08/03/2017 15:45</t>
  </si>
  <si>
    <t>08/03/2017 17:31</t>
  </si>
  <si>
    <t>09/03/2017 08:20</t>
  </si>
  <si>
    <t>17/03/2017 11:50</t>
  </si>
  <si>
    <t>17/03/2017 14:04</t>
  </si>
  <si>
    <t>21/03/2017 15:44</t>
  </si>
  <si>
    <t>21/03/2017 17:18</t>
  </si>
  <si>
    <t>21/03/2017 17:44</t>
  </si>
  <si>
    <t>22/03/2017 11:23</t>
  </si>
  <si>
    <t>22/03/2017 08:54</t>
  </si>
  <si>
    <t>22/03/2017 09:40</t>
  </si>
  <si>
    <t>28/03/2017 13:39</t>
  </si>
  <si>
    <t>28/03/2017 14:23</t>
  </si>
  <si>
    <t>28/03/2017 16:39</t>
  </si>
  <si>
    <t>30/03/2017 15:39</t>
  </si>
  <si>
    <t>29/03/2017 14:59</t>
  </si>
  <si>
    <t>30/03/2017 08:54</t>
  </si>
  <si>
    <t>29/03/2017 15:54</t>
  </si>
  <si>
    <t>29/03/2017 16:00</t>
  </si>
  <si>
    <t>29/03/2017 17:19</t>
  </si>
  <si>
    <t>30/03/2017 11:03</t>
  </si>
  <si>
    <t>Durée Heures Ouvrées</t>
  </si>
  <si>
    <t>Ouverture prise en compte</t>
  </si>
  <si>
    <t>Fermeture prise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</si>
</sst>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[hh]:mm"/>
  </numFmts>
  <fonts count="7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20" fontId="0" fillId="0" borderId="0" xfId="0" applyNumberFormat="1"/>
    <xf numFmtId="0" fontId="1" fillId="0" borderId="0" xfId="0" applyFont="1" applyFill="1" applyBorder="1" applyAlignment="1"/>
    <xf numFmtId="0" fontId="2" fillId="0" borderId="0" xfId="0" applyFont="1" applyBorder="1" applyAlignment="1"/>
    <xf numFmtId="164" fontId="2" fillId="0" borderId="0" xfId="0" applyNumberFormat="1" applyFont="1" applyFill="1" applyBorder="1" applyAlignment="1"/>
    <xf numFmtId="0" fontId="0" fillId="0" borderId="0" xfId="0" applyAlignment="1"/>
    <xf numFmtId="14" fontId="4" fillId="0" borderId="1" xfId="1" applyNumberFormat="1" applyFont="1" applyBorder="1" applyAlignment="1">
      <alignment horizontal="center" vertical="center" wrapText="1"/>
    </xf>
    <xf numFmtId="22" fontId="4" fillId="0" borderId="2" xfId="1" applyNumberFormat="1" applyFont="1" applyBorder="1" applyAlignment="1">
      <alignment horizontal="center" vertical="center" wrapText="1"/>
    </xf>
    <xf numFmtId="22" fontId="5" fillId="2" borderId="3" xfId="1" applyNumberFormat="1" applyFont="1" applyFill="1" applyBorder="1" applyAlignment="1">
      <alignment horizontal="center"/>
    </xf>
    <xf numFmtId="22" fontId="5" fillId="2" borderId="1" xfId="1" applyNumberFormat="1" applyFont="1" applyFill="1" applyBorder="1" applyAlignment="1">
      <alignment horizontal="center"/>
    </xf>
    <xf numFmtId="22" fontId="5" fillId="0" borderId="3" xfId="1" applyNumberFormat="1" applyFont="1" applyBorder="1" applyAlignment="1">
      <alignment horizontal="center"/>
    </xf>
    <xf numFmtId="22" fontId="5" fillId="0" borderId="1" xfId="1" applyNumberFormat="1" applyFont="1" applyBorder="1" applyAlignment="1">
      <alignment horizontal="center"/>
    </xf>
    <xf numFmtId="165" fontId="5" fillId="2" borderId="1" xfId="1" applyNumberFormat="1" applyFont="1" applyFill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22" fontId="6" fillId="2" borderId="3" xfId="1" applyNumberFormat="1" applyFont="1" applyFill="1" applyBorder="1" applyAlignment="1">
      <alignment horizontal="center"/>
    </xf>
    <xf numFmtId="22" fontId="6" fillId="2" borderId="1" xfId="1" applyNumberFormat="1" applyFont="1" applyFill="1" applyBorder="1" applyAlignment="1">
      <alignment horizontal="center"/>
    </xf>
    <xf numFmtId="165" fontId="6" fillId="2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/>
  </sheetViews>
  <sheetFormatPr baseColWidth="10" defaultRowHeight="14.5" x14ac:dyDescent="0.35"/>
  <cols>
    <col min="1" max="2" width="20.54296875" customWidth="1"/>
    <col min="3" max="4" width="25.36328125" customWidth="1"/>
    <col min="5" max="5" width="20.08984375" customWidth="1"/>
  </cols>
  <sheetData>
    <row r="1" spans="1:5" ht="26.5" thickBot="1" x14ac:dyDescent="0.4">
      <c r="A1" s="6" t="s">
        <v>12</v>
      </c>
      <c r="B1" s="7" t="s">
        <v>13</v>
      </c>
      <c r="C1" s="7" t="s">
        <v>43</v>
      </c>
      <c r="D1" s="7" t="s">
        <v>44</v>
      </c>
      <c r="E1" s="7" t="s">
        <v>42</v>
      </c>
    </row>
    <row r="2" spans="1:5" ht="15" thickBot="1" x14ac:dyDescent="0.4">
      <c r="A2" s="8" t="s">
        <v>14</v>
      </c>
      <c r="B2" s="9" t="s">
        <v>15</v>
      </c>
      <c r="C2" s="9">
        <f t="shared" ref="C2:C15" si="0">IF(OR(WEEKDAY(A2,2)&gt;5,COUNTIF(JF,INT(A2)),MOD(A2,1)&gt;fin),WORKDAY(A2,1,JF)+deb,INT(A2)+MAX(deb,MOD(A2,1)))</f>
        <v>42796.488194444442</v>
      </c>
      <c r="D2" s="9">
        <f t="shared" ref="D2:D15" si="1">IF(OR(WEEKDAY(B2,2)&gt;5,COUNTIF(JF,INT(B2)),MOD(B2,1)&gt;fin),WORKDAY(B2,1,JF)+deb,INT(B2)+MAX(deb,MOD(B2,1)))</f>
        <v>42796.70208333333</v>
      </c>
      <c r="E2" s="12">
        <f t="shared" ref="E2:E15" si="2">NETWORKDAYS(C2,D2,JF)*(fin-deb)-(MOD(C2,1)-deb)-(fin-MOD(D2,1))</f>
        <v>0.21388888888759539</v>
      </c>
    </row>
    <row r="3" spans="1:5" ht="15" thickBot="1" x14ac:dyDescent="0.4">
      <c r="A3" s="10" t="s">
        <v>16</v>
      </c>
      <c r="B3" s="11" t="s">
        <v>17</v>
      </c>
      <c r="C3" s="11">
        <f t="shared" si="0"/>
        <v>42796.576388888891</v>
      </c>
      <c r="D3" s="11">
        <f t="shared" si="1"/>
        <v>42796.640277777777</v>
      </c>
      <c r="E3" s="13">
        <f t="shared" si="2"/>
        <v>6.3888888886140194E-2</v>
      </c>
    </row>
    <row r="4" spans="1:5" ht="15" thickBot="1" x14ac:dyDescent="0.4">
      <c r="A4" s="8" t="s">
        <v>18</v>
      </c>
      <c r="B4" s="9" t="s">
        <v>19</v>
      </c>
      <c r="C4" s="9">
        <f t="shared" si="0"/>
        <v>42797.637499999997</v>
      </c>
      <c r="D4" s="9">
        <f t="shared" si="1"/>
        <v>42800.333333333336</v>
      </c>
      <c r="E4" s="12">
        <f t="shared" si="2"/>
        <v>7.0833333338669091E-2</v>
      </c>
    </row>
    <row r="5" spans="1:5" ht="15" thickBot="1" x14ac:dyDescent="0.4">
      <c r="A5" s="10" t="s">
        <v>20</v>
      </c>
      <c r="B5" s="11" t="s">
        <v>21</v>
      </c>
      <c r="C5" s="11">
        <f t="shared" si="0"/>
        <v>42802.607638888891</v>
      </c>
      <c r="D5" s="11">
        <f t="shared" si="1"/>
        <v>42802.65625</v>
      </c>
      <c r="E5" s="13">
        <f t="shared" si="2"/>
        <v>4.8611111109494232E-2</v>
      </c>
    </row>
    <row r="6" spans="1:5" ht="15" thickBot="1" x14ac:dyDescent="0.4">
      <c r="A6" s="8" t="s">
        <v>22</v>
      </c>
      <c r="B6" s="9" t="s">
        <v>23</v>
      </c>
      <c r="C6" s="9">
        <f t="shared" si="0"/>
        <v>42803.333333333336</v>
      </c>
      <c r="D6" s="9">
        <f t="shared" si="1"/>
        <v>42803.347222222219</v>
      </c>
      <c r="E6" s="12">
        <f t="shared" si="2"/>
        <v>1.3888888883229811E-2</v>
      </c>
    </row>
    <row r="7" spans="1:5" ht="15" thickBot="1" x14ac:dyDescent="0.4">
      <c r="A7" s="10" t="s">
        <v>24</v>
      </c>
      <c r="B7" s="11" t="s">
        <v>25</v>
      </c>
      <c r="C7" s="11">
        <f t="shared" si="0"/>
        <v>42811.493055555555</v>
      </c>
      <c r="D7" s="11">
        <f t="shared" si="1"/>
        <v>42811.586111111108</v>
      </c>
      <c r="E7" s="13">
        <f t="shared" si="2"/>
        <v>9.3055555553291924E-2</v>
      </c>
    </row>
    <row r="8" spans="1:5" ht="15" thickBot="1" x14ac:dyDescent="0.4">
      <c r="A8" s="8" t="s">
        <v>26</v>
      </c>
      <c r="B8" s="9" t="s">
        <v>27</v>
      </c>
      <c r="C8" s="9">
        <f t="shared" si="0"/>
        <v>42815.655555555553</v>
      </c>
      <c r="D8" s="9">
        <f t="shared" si="1"/>
        <v>42816.333333333336</v>
      </c>
      <c r="E8" s="12">
        <f t="shared" si="2"/>
        <v>5.2777777782466784E-2</v>
      </c>
    </row>
    <row r="9" spans="1:5" ht="15" thickBot="1" x14ac:dyDescent="0.4">
      <c r="A9" s="10" t="s">
        <v>28</v>
      </c>
      <c r="B9" s="11" t="s">
        <v>29</v>
      </c>
      <c r="C9" s="11">
        <f t="shared" si="0"/>
        <v>42816.333333333336</v>
      </c>
      <c r="D9" s="11">
        <f t="shared" si="1"/>
        <v>42816.474305555559</v>
      </c>
      <c r="E9" s="13">
        <f t="shared" si="2"/>
        <v>0.14097222222335404</v>
      </c>
    </row>
    <row r="10" spans="1:5" ht="15" thickBot="1" x14ac:dyDescent="0.4">
      <c r="A10" s="8" t="s">
        <v>30</v>
      </c>
      <c r="B10" s="9" t="s">
        <v>31</v>
      </c>
      <c r="C10" s="9">
        <f t="shared" si="0"/>
        <v>42816.370833333334</v>
      </c>
      <c r="D10" s="9">
        <f t="shared" si="1"/>
        <v>42816.402777777781</v>
      </c>
      <c r="E10" s="12">
        <f t="shared" si="2"/>
        <v>3.1944444446708076E-2</v>
      </c>
    </row>
    <row r="11" spans="1:5" ht="15" thickBot="1" x14ac:dyDescent="0.4">
      <c r="A11" s="10" t="s">
        <v>32</v>
      </c>
      <c r="B11" s="11" t="s">
        <v>33</v>
      </c>
      <c r="C11" s="11">
        <f t="shared" si="0"/>
        <v>42822.568749999999</v>
      </c>
      <c r="D11" s="11">
        <f t="shared" si="1"/>
        <v>42822.599305555559</v>
      </c>
      <c r="E11" s="13">
        <f t="shared" si="2"/>
        <v>3.0555555560567882E-2</v>
      </c>
    </row>
    <row r="12" spans="1:5" ht="15" thickBot="1" x14ac:dyDescent="0.4">
      <c r="A12" s="8" t="s">
        <v>34</v>
      </c>
      <c r="B12" s="9" t="s">
        <v>35</v>
      </c>
      <c r="C12" s="9">
        <f t="shared" si="0"/>
        <v>42822.693749999999</v>
      </c>
      <c r="D12" s="9">
        <f t="shared" si="1"/>
        <v>42824.652083333334</v>
      </c>
      <c r="E12" s="12">
        <f t="shared" si="2"/>
        <v>0.70833333333575876</v>
      </c>
    </row>
    <row r="13" spans="1:5" ht="15" thickBot="1" x14ac:dyDescent="0.4">
      <c r="A13" s="10" t="s">
        <v>36</v>
      </c>
      <c r="B13" s="11" t="s">
        <v>37</v>
      </c>
      <c r="C13" s="11">
        <f t="shared" si="0"/>
        <v>42823.624305555553</v>
      </c>
      <c r="D13" s="11">
        <f t="shared" si="1"/>
        <v>42824.370833333334</v>
      </c>
      <c r="E13" s="13">
        <f t="shared" si="2"/>
        <v>0.12152777778101159</v>
      </c>
    </row>
    <row r="14" spans="1:5" ht="15" thickBot="1" x14ac:dyDescent="0.4">
      <c r="A14" s="8" t="s">
        <v>38</v>
      </c>
      <c r="B14" s="9" t="s">
        <v>39</v>
      </c>
      <c r="C14" s="9">
        <f t="shared" si="0"/>
        <v>42823.662499999999</v>
      </c>
      <c r="D14" s="9">
        <f t="shared" si="1"/>
        <v>42823.666666666664</v>
      </c>
      <c r="E14" s="12">
        <f t="shared" si="2"/>
        <v>4.166666665696539E-3</v>
      </c>
    </row>
    <row r="15" spans="1:5" ht="15" thickBot="1" x14ac:dyDescent="0.4">
      <c r="A15" s="10" t="s">
        <v>40</v>
      </c>
      <c r="B15" s="11" t="s">
        <v>41</v>
      </c>
      <c r="C15" s="11">
        <f t="shared" si="0"/>
        <v>42824.333333333336</v>
      </c>
      <c r="D15" s="11">
        <f t="shared" si="1"/>
        <v>42824.460416666669</v>
      </c>
      <c r="E15" s="13">
        <f t="shared" si="2"/>
        <v>0.12708333333284827</v>
      </c>
    </row>
    <row r="16" spans="1:5" ht="15" thickBot="1" x14ac:dyDescent="0.4">
      <c r="A16" s="14">
        <v>42979.508333333331</v>
      </c>
      <c r="B16" s="15">
        <v>42983.336111111108</v>
      </c>
      <c r="C16" s="15">
        <f t="shared" ref="C16" si="3">IF(OR(WEEKDAY(A16,2)&gt;5,COUNTIF(JF,INT(A16)),MOD(A16,1)&gt;fin),WORKDAY(A16,1,JF)+deb,INT(A16)+MAX(deb,MOD(A16,1)))</f>
        <v>42979.508333333331</v>
      </c>
      <c r="D16" s="15">
        <f t="shared" ref="D16" si="4">IF(OR(WEEKDAY(B16,2)&gt;5,COUNTIF(JF,INT(B16)),MOD(B16,1)&gt;fin),WORKDAY(B16,1,JF)+deb,INT(B16)+MAX(deb,MOD(B16,1)))</f>
        <v>42983.336111111108</v>
      </c>
      <c r="E16" s="16">
        <f t="shared" ref="E16" si="5">NETWORKDAYS(C16,D16,JF)*(fin-deb)-(MOD(C16,1)-deb)-(fin-MOD(D16,1))</f>
        <v>0.57777777777664607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4.5" x14ac:dyDescent="0.35"/>
  <sheetData>
    <row r="1" spans="1:1" x14ac:dyDescent="0.35">
      <c r="A1" s="1">
        <v>0.33333333333333331</v>
      </c>
    </row>
    <row r="2" spans="1:1" x14ac:dyDescent="0.35">
      <c r="A2" s="1">
        <v>0.70833333333333337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"/>
  <sheetViews>
    <sheetView workbookViewId="0">
      <selection activeCell="A2" sqref="A2"/>
    </sheetView>
  </sheetViews>
  <sheetFormatPr baseColWidth="10" defaultRowHeight="14.5" x14ac:dyDescent="0.35"/>
  <cols>
    <col min="1" max="1" width="10.90625" style="5"/>
    <col min="2" max="2" width="14.6328125" style="5" bestFit="1" customWidth="1"/>
    <col min="3" max="3" width="15.453125" style="5" customWidth="1"/>
    <col min="4" max="16384" width="10.90625" style="5"/>
  </cols>
  <sheetData>
    <row r="1" spans="1:3" x14ac:dyDescent="0.35">
      <c r="A1" s="2">
        <v>2017</v>
      </c>
      <c r="B1" s="3" t="s">
        <v>0</v>
      </c>
      <c r="C1" s="4">
        <f>DATE(A1,1,1)</f>
        <v>42736</v>
      </c>
    </row>
    <row r="2" spans="1:3" x14ac:dyDescent="0.35">
      <c r="A2" s="3"/>
      <c r="B2" s="3" t="s">
        <v>1</v>
      </c>
      <c r="C2" s="4">
        <f>ROUND(DATE(A1,4,MOD(234-11*MOD(A1,19),30))/7,0)*7-6</f>
        <v>42841</v>
      </c>
    </row>
    <row r="3" spans="1:3" x14ac:dyDescent="0.35">
      <c r="A3" s="3"/>
      <c r="B3" s="3" t="s">
        <v>2</v>
      </c>
      <c r="C3" s="4">
        <f>C2+1</f>
        <v>42842</v>
      </c>
    </row>
    <row r="4" spans="1:3" x14ac:dyDescent="0.35">
      <c r="A4" s="3"/>
      <c r="B4" s="3" t="s">
        <v>3</v>
      </c>
      <c r="C4" s="4">
        <f>DATE(A1,5,1)</f>
        <v>42856</v>
      </c>
    </row>
    <row r="5" spans="1:3" x14ac:dyDescent="0.35">
      <c r="A5" s="3"/>
      <c r="B5" s="3" t="s">
        <v>4</v>
      </c>
      <c r="C5" s="4">
        <f>DATE(A1,5,8)</f>
        <v>42863</v>
      </c>
    </row>
    <row r="6" spans="1:3" x14ac:dyDescent="0.35">
      <c r="A6" s="3"/>
      <c r="B6" s="3" t="s">
        <v>5</v>
      </c>
      <c r="C6" s="4">
        <f>C2+39</f>
        <v>42880</v>
      </c>
    </row>
    <row r="7" spans="1:3" x14ac:dyDescent="0.35">
      <c r="A7" s="3"/>
      <c r="B7" s="3" t="s">
        <v>6</v>
      </c>
      <c r="C7" s="4">
        <f>C2+50</f>
        <v>42891</v>
      </c>
    </row>
    <row r="8" spans="1:3" x14ac:dyDescent="0.35">
      <c r="A8" s="3"/>
      <c r="B8" s="3" t="s">
        <v>7</v>
      </c>
      <c r="C8" s="4">
        <f>DATE(A1,7,14)</f>
        <v>42930</v>
      </c>
    </row>
    <row r="9" spans="1:3" x14ac:dyDescent="0.35">
      <c r="A9" s="3"/>
      <c r="B9" s="3" t="s">
        <v>8</v>
      </c>
      <c r="C9" s="4">
        <f>DATE(A1,8,15)</f>
        <v>42962</v>
      </c>
    </row>
    <row r="10" spans="1:3" x14ac:dyDescent="0.35">
      <c r="A10" s="3"/>
      <c r="B10" s="3" t="s">
        <v>9</v>
      </c>
      <c r="C10" s="4">
        <f>DATE(A1,11,1)</f>
        <v>43040</v>
      </c>
    </row>
    <row r="11" spans="1:3" x14ac:dyDescent="0.35">
      <c r="A11" s="3"/>
      <c r="B11" s="3" t="s">
        <v>10</v>
      </c>
      <c r="C11" s="4">
        <f>DATE(A1,11,11)</f>
        <v>43050</v>
      </c>
    </row>
    <row r="12" spans="1:3" x14ac:dyDescent="0.35">
      <c r="A12" s="3"/>
      <c r="B12" s="3" t="s">
        <v>11</v>
      </c>
      <c r="C12" s="4">
        <f>DATE(A1,12,25)</f>
        <v>43094</v>
      </c>
    </row>
    <row r="13" spans="1:3" x14ac:dyDescent="0.35">
      <c r="A13" s="2">
        <f>A1+1</f>
        <v>2018</v>
      </c>
      <c r="B13" s="3" t="s">
        <v>0</v>
      </c>
      <c r="C13" s="4">
        <f>DATE(A13,1,1)</f>
        <v>43101</v>
      </c>
    </row>
    <row r="14" spans="1:3" x14ac:dyDescent="0.35">
      <c r="A14" s="3"/>
      <c r="B14" s="3" t="s">
        <v>1</v>
      </c>
      <c r="C14" s="4">
        <f>ROUND(DATE(A13,4,MOD(234-11*MOD(A13,19),30))/7,0)*7-6</f>
        <v>43191</v>
      </c>
    </row>
    <row r="15" spans="1:3" x14ac:dyDescent="0.35">
      <c r="A15" s="3"/>
      <c r="B15" s="3" t="s">
        <v>2</v>
      </c>
      <c r="C15" s="4">
        <f>C14+1</f>
        <v>43192</v>
      </c>
    </row>
    <row r="16" spans="1:3" x14ac:dyDescent="0.35">
      <c r="A16" s="3"/>
      <c r="B16" s="3" t="s">
        <v>3</v>
      </c>
      <c r="C16" s="4">
        <f>DATE(A13,5,1)</f>
        <v>43221</v>
      </c>
    </row>
    <row r="17" spans="1:3" x14ac:dyDescent="0.35">
      <c r="A17" s="3"/>
      <c r="B17" s="3" t="s">
        <v>4</v>
      </c>
      <c r="C17" s="4">
        <f>DATE(A13,5,8)</f>
        <v>43228</v>
      </c>
    </row>
    <row r="18" spans="1:3" x14ac:dyDescent="0.35">
      <c r="A18" s="3"/>
      <c r="B18" s="3" t="s">
        <v>5</v>
      </c>
      <c r="C18" s="4">
        <f>C14+39</f>
        <v>43230</v>
      </c>
    </row>
    <row r="19" spans="1:3" x14ac:dyDescent="0.35">
      <c r="A19" s="3"/>
      <c r="B19" s="3" t="s">
        <v>6</v>
      </c>
      <c r="C19" s="4">
        <f>C14+50</f>
        <v>43241</v>
      </c>
    </row>
    <row r="20" spans="1:3" x14ac:dyDescent="0.35">
      <c r="A20" s="3"/>
      <c r="B20" s="3" t="s">
        <v>7</v>
      </c>
      <c r="C20" s="4">
        <f>DATE(A13,7,14)</f>
        <v>43295</v>
      </c>
    </row>
    <row r="21" spans="1:3" x14ac:dyDescent="0.35">
      <c r="A21" s="3"/>
      <c r="B21" s="3" t="s">
        <v>8</v>
      </c>
      <c r="C21" s="4">
        <f>DATE(A13,8,15)</f>
        <v>43327</v>
      </c>
    </row>
    <row r="22" spans="1:3" x14ac:dyDescent="0.35">
      <c r="A22" s="3"/>
      <c r="B22" s="3" t="s">
        <v>9</v>
      </c>
      <c r="C22" s="4">
        <f>DATE(A13,11,1)</f>
        <v>43405</v>
      </c>
    </row>
    <row r="23" spans="1:3" x14ac:dyDescent="0.35">
      <c r="A23" s="3"/>
      <c r="B23" s="3" t="s">
        <v>10</v>
      </c>
      <c r="C23" s="4">
        <f>DATE(A13,11,11)</f>
        <v>43415</v>
      </c>
    </row>
    <row r="24" spans="1:3" x14ac:dyDescent="0.35">
      <c r="A24" s="3"/>
      <c r="B24" s="3" t="s">
        <v>11</v>
      </c>
      <c r="C24" s="4">
        <f>DATE(A13,12,25)</f>
        <v>43459</v>
      </c>
    </row>
    <row r="25" spans="1:3" x14ac:dyDescent="0.35">
      <c r="A25" s="2">
        <f>A13+1</f>
        <v>2019</v>
      </c>
      <c r="B25" s="3" t="s">
        <v>0</v>
      </c>
      <c r="C25" s="4">
        <f>DATE(A25,1,1)</f>
        <v>43466</v>
      </c>
    </row>
    <row r="26" spans="1:3" x14ac:dyDescent="0.35">
      <c r="A26" s="3"/>
      <c r="B26" s="3" t="s">
        <v>1</v>
      </c>
      <c r="C26" s="4">
        <f>ROUND(DATE(A25,4,MOD(234-11*MOD(A25,19),30))/7,0)*7-6</f>
        <v>43576</v>
      </c>
    </row>
    <row r="27" spans="1:3" x14ac:dyDescent="0.35">
      <c r="A27" s="3"/>
      <c r="B27" s="3" t="s">
        <v>2</v>
      </c>
      <c r="C27" s="4">
        <f>C26+1</f>
        <v>43577</v>
      </c>
    </row>
    <row r="28" spans="1:3" x14ac:dyDescent="0.35">
      <c r="A28" s="3"/>
      <c r="B28" s="3" t="s">
        <v>3</v>
      </c>
      <c r="C28" s="4">
        <f>DATE(A25,5,1)</f>
        <v>43586</v>
      </c>
    </row>
    <row r="29" spans="1:3" x14ac:dyDescent="0.35">
      <c r="A29" s="3"/>
      <c r="B29" s="3" t="s">
        <v>4</v>
      </c>
      <c r="C29" s="4">
        <f>DATE(A25,5,8)</f>
        <v>43593</v>
      </c>
    </row>
    <row r="30" spans="1:3" x14ac:dyDescent="0.35">
      <c r="A30" s="3"/>
      <c r="B30" s="3" t="s">
        <v>5</v>
      </c>
      <c r="C30" s="4">
        <f>C26+39</f>
        <v>43615</v>
      </c>
    </row>
    <row r="31" spans="1:3" x14ac:dyDescent="0.35">
      <c r="A31" s="3"/>
      <c r="B31" s="3" t="s">
        <v>6</v>
      </c>
      <c r="C31" s="4">
        <f>C26+50</f>
        <v>43626</v>
      </c>
    </row>
    <row r="32" spans="1:3" x14ac:dyDescent="0.35">
      <c r="A32" s="3"/>
      <c r="B32" s="3" t="s">
        <v>7</v>
      </c>
      <c r="C32" s="4">
        <f>DATE(A25,7,14)</f>
        <v>43660</v>
      </c>
    </row>
    <row r="33" spans="1:3" x14ac:dyDescent="0.35">
      <c r="A33" s="3"/>
      <c r="B33" s="3" t="s">
        <v>8</v>
      </c>
      <c r="C33" s="4">
        <f>DATE(A25,8,15)</f>
        <v>43692</v>
      </c>
    </row>
    <row r="34" spans="1:3" x14ac:dyDescent="0.35">
      <c r="A34" s="3"/>
      <c r="B34" s="3" t="s">
        <v>9</v>
      </c>
      <c r="C34" s="4">
        <f>DATE(A25,11,1)</f>
        <v>43770</v>
      </c>
    </row>
    <row r="35" spans="1:3" x14ac:dyDescent="0.35">
      <c r="A35" s="3"/>
      <c r="B35" s="3" t="s">
        <v>10</v>
      </c>
      <c r="C35" s="4">
        <f>DATE(A25,11,11)</f>
        <v>43780</v>
      </c>
    </row>
    <row r="36" spans="1:3" x14ac:dyDescent="0.35">
      <c r="A36" s="3"/>
      <c r="B36" s="3" t="s">
        <v>11</v>
      </c>
      <c r="C36" s="4">
        <f>DATE(A25,12,25)</f>
        <v>43824</v>
      </c>
    </row>
    <row r="37" spans="1:3" x14ac:dyDescent="0.35">
      <c r="A37" s="2">
        <f>A25+1</f>
        <v>2020</v>
      </c>
      <c r="B37" s="3" t="s">
        <v>0</v>
      </c>
      <c r="C37" s="4">
        <f>DATE(A37,1,1)</f>
        <v>43831</v>
      </c>
    </row>
    <row r="38" spans="1:3" x14ac:dyDescent="0.35">
      <c r="A38" s="3"/>
      <c r="B38" s="3" t="s">
        <v>1</v>
      </c>
      <c r="C38" s="4">
        <f>ROUND(DATE(A37,4,MOD(234-11*MOD(A37,19),30))/7,0)*7-6</f>
        <v>43933</v>
      </c>
    </row>
    <row r="39" spans="1:3" x14ac:dyDescent="0.35">
      <c r="A39" s="3"/>
      <c r="B39" s="3" t="s">
        <v>2</v>
      </c>
      <c r="C39" s="4">
        <f>C38+1</f>
        <v>43934</v>
      </c>
    </row>
    <row r="40" spans="1:3" x14ac:dyDescent="0.35">
      <c r="A40" s="3"/>
      <c r="B40" s="3" t="s">
        <v>3</v>
      </c>
      <c r="C40" s="4">
        <f>DATE(A37,5,1)</f>
        <v>43952</v>
      </c>
    </row>
    <row r="41" spans="1:3" x14ac:dyDescent="0.35">
      <c r="A41" s="3"/>
      <c r="B41" s="3" t="s">
        <v>4</v>
      </c>
      <c r="C41" s="4">
        <f>DATE(A37,5,8)</f>
        <v>43959</v>
      </c>
    </row>
    <row r="42" spans="1:3" x14ac:dyDescent="0.35">
      <c r="A42" s="3"/>
      <c r="B42" s="3" t="s">
        <v>5</v>
      </c>
      <c r="C42" s="4">
        <f>C38+39</f>
        <v>43972</v>
      </c>
    </row>
    <row r="43" spans="1:3" x14ac:dyDescent="0.35">
      <c r="A43" s="3"/>
      <c r="B43" s="3" t="s">
        <v>6</v>
      </c>
      <c r="C43" s="4">
        <f>C38+50</f>
        <v>43983</v>
      </c>
    </row>
    <row r="44" spans="1:3" x14ac:dyDescent="0.35">
      <c r="A44" s="3"/>
      <c r="B44" s="3" t="s">
        <v>7</v>
      </c>
      <c r="C44" s="4">
        <f>DATE(A37,7,14)</f>
        <v>44026</v>
      </c>
    </row>
    <row r="45" spans="1:3" x14ac:dyDescent="0.35">
      <c r="A45" s="3"/>
      <c r="B45" s="3" t="s">
        <v>8</v>
      </c>
      <c r="C45" s="4">
        <f>DATE(A37,8,15)</f>
        <v>44058</v>
      </c>
    </row>
    <row r="46" spans="1:3" x14ac:dyDescent="0.35">
      <c r="A46" s="3"/>
      <c r="B46" s="3" t="s">
        <v>9</v>
      </c>
      <c r="C46" s="4">
        <f>DATE(A37,11,1)</f>
        <v>44136</v>
      </c>
    </row>
    <row r="47" spans="1:3" x14ac:dyDescent="0.35">
      <c r="A47" s="3"/>
      <c r="B47" s="3" t="s">
        <v>10</v>
      </c>
      <c r="C47" s="4">
        <f>DATE(A37,11,11)</f>
        <v>44146</v>
      </c>
    </row>
    <row r="48" spans="1:3" x14ac:dyDescent="0.35">
      <c r="A48" s="3"/>
      <c r="B48" s="3" t="s">
        <v>11</v>
      </c>
      <c r="C48" s="4">
        <f>DATE(A37,12,25)</f>
        <v>44190</v>
      </c>
    </row>
    <row r="49" spans="1:3" x14ac:dyDescent="0.35">
      <c r="A49" s="2">
        <f>A37+1</f>
        <v>2021</v>
      </c>
      <c r="B49" s="3" t="s">
        <v>0</v>
      </c>
      <c r="C49" s="4">
        <f>DATE(A49,1,1)</f>
        <v>44197</v>
      </c>
    </row>
    <row r="50" spans="1:3" x14ac:dyDescent="0.35">
      <c r="A50" s="3"/>
      <c r="B50" s="3" t="s">
        <v>1</v>
      </c>
      <c r="C50" s="4">
        <f>ROUND(DATE(A49,4,MOD(234-11*MOD(A49,19),30))/7,0)*7-6</f>
        <v>44290</v>
      </c>
    </row>
    <row r="51" spans="1:3" x14ac:dyDescent="0.35">
      <c r="A51" s="3"/>
      <c r="B51" s="3" t="s">
        <v>2</v>
      </c>
      <c r="C51" s="4">
        <f>C50+1</f>
        <v>44291</v>
      </c>
    </row>
    <row r="52" spans="1:3" x14ac:dyDescent="0.35">
      <c r="A52" s="3"/>
      <c r="B52" s="3" t="s">
        <v>3</v>
      </c>
      <c r="C52" s="4">
        <f>DATE(A49,5,1)</f>
        <v>44317</v>
      </c>
    </row>
    <row r="53" spans="1:3" x14ac:dyDescent="0.35">
      <c r="A53" s="3"/>
      <c r="B53" s="3" t="s">
        <v>4</v>
      </c>
      <c r="C53" s="4">
        <f>DATE(A49,5,8)</f>
        <v>44324</v>
      </c>
    </row>
    <row r="54" spans="1:3" x14ac:dyDescent="0.35">
      <c r="A54" s="3"/>
      <c r="B54" s="3" t="s">
        <v>5</v>
      </c>
      <c r="C54" s="4">
        <f>C50+39</f>
        <v>44329</v>
      </c>
    </row>
    <row r="55" spans="1:3" x14ac:dyDescent="0.35">
      <c r="A55" s="3"/>
      <c r="B55" s="3" t="s">
        <v>6</v>
      </c>
      <c r="C55" s="4">
        <f>C50+50</f>
        <v>44340</v>
      </c>
    </row>
    <row r="56" spans="1:3" x14ac:dyDescent="0.35">
      <c r="A56" s="3"/>
      <c r="B56" s="3" t="s">
        <v>7</v>
      </c>
      <c r="C56" s="4">
        <f>DATE(A49,7,14)</f>
        <v>44391</v>
      </c>
    </row>
    <row r="57" spans="1:3" x14ac:dyDescent="0.35">
      <c r="A57" s="3"/>
      <c r="B57" s="3" t="s">
        <v>8</v>
      </c>
      <c r="C57" s="4">
        <f>DATE(A49,8,15)</f>
        <v>44423</v>
      </c>
    </row>
    <row r="58" spans="1:3" x14ac:dyDescent="0.35">
      <c r="A58" s="3"/>
      <c r="B58" s="3" t="s">
        <v>9</v>
      </c>
      <c r="C58" s="4">
        <f>DATE(A49,11,1)</f>
        <v>44501</v>
      </c>
    </row>
    <row r="59" spans="1:3" x14ac:dyDescent="0.35">
      <c r="A59" s="3"/>
      <c r="B59" s="3" t="s">
        <v>10</v>
      </c>
      <c r="C59" s="4">
        <f>DATE(A49,11,11)</f>
        <v>44511</v>
      </c>
    </row>
    <row r="60" spans="1:3" x14ac:dyDescent="0.35">
      <c r="A60" s="3"/>
      <c r="B60" s="3" t="s">
        <v>11</v>
      </c>
      <c r="C60" s="4">
        <f>DATE(A49,12,25)</f>
        <v>44555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données</vt:lpstr>
      <vt:lpstr>paramètres</vt:lpstr>
      <vt:lpstr>jours fériés</vt:lpstr>
      <vt:lpstr>deb</vt:lpstr>
      <vt:lpstr>fin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2019-01-30T16:51:03Z</dcterms:created>
  <dcterms:modified xsi:type="dcterms:W3CDTF">2019-02-04T23:47:29Z</dcterms:modified>
</cp:coreProperties>
</file>