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2"/>
  </bookViews>
  <sheets>
    <sheet name="PROG" sheetId="3" r:id="rId1"/>
    <sheet name="PLACEMENT" sheetId="4" r:id="rId2"/>
    <sheet name="SEMAINIER GLOBAL" sheetId="2" r:id="rId3"/>
  </sheets>
  <definedNames>
    <definedName name="Table">'SEMAINIER GLOBAL'!$A$4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235" i="4" l="1"/>
  <c r="AI235" i="4"/>
  <c r="R235" i="4"/>
  <c r="AC233" i="4"/>
  <c r="AB233" i="4"/>
  <c r="AA233" i="4"/>
  <c r="Z233" i="4"/>
  <c r="Y233" i="4"/>
  <c r="X233" i="4"/>
  <c r="W233" i="4"/>
  <c r="V233" i="4"/>
  <c r="U233" i="4"/>
  <c r="T233" i="4"/>
  <c r="S233" i="4"/>
  <c r="R233" i="4"/>
  <c r="Q233" i="4"/>
  <c r="P233" i="4"/>
  <c r="O233" i="4"/>
  <c r="N233" i="4"/>
  <c r="M233" i="4"/>
  <c r="L233" i="4"/>
  <c r="J233" i="4"/>
  <c r="I233" i="4"/>
  <c r="H233" i="4"/>
  <c r="G233" i="4"/>
  <c r="F233" i="4"/>
  <c r="E233" i="4"/>
  <c r="C233" i="4"/>
  <c r="AD232" i="4"/>
  <c r="AD231" i="4"/>
  <c r="AD230" i="4"/>
  <c r="AD229" i="4"/>
  <c r="AD228" i="4"/>
  <c r="AD227" i="4"/>
  <c r="AD226" i="4"/>
  <c r="AD225" i="4"/>
  <c r="AD224" i="4"/>
  <c r="AD223" i="4"/>
  <c r="AD222" i="4"/>
  <c r="AD221" i="4"/>
  <c r="AD220" i="4"/>
  <c r="AD219" i="4"/>
  <c r="AD218" i="4"/>
  <c r="AD217" i="4"/>
  <c r="AD216" i="4"/>
  <c r="AD215" i="4"/>
  <c r="AD214" i="4"/>
  <c r="AD213" i="4"/>
  <c r="AD212" i="4"/>
  <c r="AD211" i="4"/>
  <c r="AD210" i="4"/>
  <c r="AD209" i="4"/>
  <c r="AD208" i="4"/>
  <c r="AD207" i="4"/>
  <c r="AD206" i="4"/>
  <c r="AD205" i="4"/>
  <c r="AD204" i="4"/>
  <c r="AD203" i="4"/>
  <c r="AD202" i="4"/>
  <c r="AD201" i="4"/>
  <c r="AD200" i="4"/>
  <c r="AD199" i="4"/>
  <c r="AD198" i="4"/>
  <c r="AD197" i="4"/>
  <c r="AD196" i="4"/>
  <c r="AD195" i="4"/>
  <c r="AD194" i="4"/>
  <c r="AD193" i="4"/>
  <c r="AD192" i="4"/>
  <c r="AD191" i="4"/>
  <c r="AD190" i="4"/>
  <c r="AD189" i="4"/>
  <c r="AD188" i="4"/>
  <c r="AD187" i="4"/>
  <c r="AD186" i="4"/>
  <c r="AD185" i="4"/>
  <c r="AD184" i="4"/>
  <c r="AD183" i="4"/>
  <c r="AD182" i="4"/>
  <c r="AD181" i="4"/>
  <c r="AD180" i="4"/>
  <c r="AD179" i="4"/>
  <c r="AD178" i="4"/>
  <c r="AD177" i="4"/>
  <c r="AD176" i="4"/>
  <c r="AD175" i="4"/>
  <c r="AD174" i="4"/>
  <c r="AD173" i="4"/>
  <c r="AD172" i="4"/>
  <c r="AD171" i="4"/>
  <c r="AD170" i="4"/>
  <c r="AD169" i="4"/>
  <c r="AD168" i="4"/>
  <c r="AD167" i="4"/>
  <c r="AD166" i="4"/>
  <c r="AD165" i="4"/>
  <c r="AD164" i="4"/>
  <c r="AD163" i="4"/>
  <c r="AD162" i="4"/>
  <c r="AD161" i="4"/>
  <c r="AD160" i="4"/>
  <c r="AD159" i="4"/>
  <c r="AD158" i="4"/>
  <c r="AD157" i="4"/>
  <c r="AD156" i="4"/>
  <c r="AD155" i="4"/>
  <c r="AD154" i="4"/>
  <c r="AD153" i="4"/>
  <c r="AD152" i="4"/>
  <c r="AD151" i="4"/>
  <c r="AD150" i="4"/>
  <c r="AD149" i="4"/>
  <c r="AD148" i="4"/>
  <c r="AD147" i="4"/>
  <c r="AD146" i="4"/>
  <c r="AD145" i="4"/>
  <c r="AD144" i="4"/>
  <c r="AD143" i="4"/>
  <c r="AD142" i="4"/>
  <c r="AD141" i="4"/>
  <c r="AD140" i="4"/>
  <c r="AD139" i="4"/>
  <c r="AD138" i="4"/>
  <c r="AD137" i="4"/>
  <c r="AD136" i="4"/>
  <c r="AD135" i="4"/>
  <c r="AD134" i="4"/>
  <c r="AD133" i="4"/>
  <c r="AD132" i="4"/>
  <c r="AD131" i="4"/>
  <c r="AD130" i="4"/>
  <c r="AD129" i="4"/>
  <c r="AD128" i="4"/>
  <c r="AD127" i="4"/>
  <c r="AD126" i="4"/>
  <c r="AD125" i="4"/>
  <c r="AD124" i="4"/>
  <c r="AD123" i="4"/>
  <c r="AD122" i="4"/>
  <c r="AD121" i="4"/>
  <c r="AD120" i="4"/>
  <c r="AD119" i="4"/>
  <c r="AD118" i="4"/>
  <c r="AD117" i="4"/>
  <c r="AD116" i="4"/>
  <c r="AD115" i="4"/>
  <c r="AD114" i="4"/>
  <c r="AD113" i="4"/>
  <c r="AD112" i="4"/>
  <c r="AD111" i="4"/>
  <c r="AD110" i="4"/>
  <c r="AD109" i="4"/>
  <c r="AD108" i="4"/>
  <c r="AD107" i="4"/>
  <c r="AD106" i="4"/>
  <c r="AD105" i="4"/>
  <c r="AD104" i="4"/>
  <c r="AD103" i="4"/>
  <c r="AD102" i="4"/>
  <c r="AD101" i="4"/>
  <c r="AD100" i="4"/>
  <c r="AD99" i="4"/>
  <c r="AD98" i="4"/>
  <c r="AD97" i="4"/>
  <c r="AD96" i="4"/>
  <c r="AD95" i="4"/>
  <c r="AD94" i="4"/>
  <c r="AD93" i="4"/>
  <c r="AD92" i="4"/>
  <c r="AD91" i="4"/>
  <c r="AD90" i="4"/>
  <c r="AD89" i="4"/>
  <c r="AD88" i="4"/>
  <c r="AD87" i="4"/>
  <c r="AD86" i="4"/>
  <c r="AD85" i="4"/>
  <c r="AD84" i="4"/>
  <c r="AD83" i="4"/>
  <c r="AD82" i="4"/>
  <c r="AD81" i="4"/>
  <c r="AD80" i="4"/>
  <c r="AD79" i="4"/>
  <c r="AD78" i="4"/>
  <c r="AD77" i="4"/>
  <c r="AD76" i="4"/>
  <c r="AD75" i="4"/>
  <c r="AD74" i="4"/>
  <c r="AD73" i="4"/>
  <c r="AD72" i="4"/>
  <c r="AD71" i="4"/>
  <c r="AD70" i="4"/>
  <c r="AD69" i="4"/>
  <c r="AD68" i="4"/>
  <c r="AD67" i="4"/>
  <c r="AD66" i="4"/>
  <c r="AD65" i="4"/>
  <c r="AD64" i="4"/>
  <c r="AD63" i="4"/>
  <c r="AD62" i="4"/>
  <c r="AD61" i="4"/>
  <c r="AD60" i="4"/>
  <c r="AD59" i="4"/>
  <c r="AD58" i="4"/>
  <c r="AD57" i="4"/>
  <c r="AD56" i="4"/>
  <c r="AD55" i="4"/>
  <c r="AD54" i="4"/>
  <c r="AD53" i="4"/>
  <c r="AD52" i="4"/>
  <c r="AD51" i="4"/>
  <c r="AD50" i="4"/>
  <c r="AD49" i="4"/>
  <c r="AD48" i="4"/>
  <c r="AD47" i="4"/>
  <c r="AD46" i="4"/>
  <c r="AD45" i="4"/>
  <c r="AD44" i="4"/>
  <c r="AD43" i="4"/>
  <c r="AD42" i="4"/>
  <c r="AD41" i="4"/>
  <c r="AD40" i="4"/>
  <c r="AD39" i="4"/>
  <c r="AD38" i="4"/>
  <c r="AD37" i="4"/>
  <c r="AD36" i="4"/>
  <c r="AD35" i="4"/>
  <c r="AD34" i="4"/>
  <c r="AD33" i="4"/>
  <c r="AD32" i="4"/>
  <c r="AD31" i="4"/>
  <c r="AD30" i="4"/>
  <c r="AD29" i="4"/>
  <c r="AD28" i="4"/>
  <c r="AD27" i="4"/>
  <c r="AD26" i="4"/>
  <c r="AD25" i="4"/>
  <c r="AD24" i="4"/>
  <c r="AD23" i="4"/>
  <c r="AD22" i="4"/>
  <c r="AD21" i="4"/>
  <c r="AD20" i="4"/>
  <c r="AD19" i="4"/>
  <c r="AD18" i="4"/>
  <c r="AD17" i="4"/>
  <c r="AD16" i="4"/>
  <c r="AD15" i="4"/>
  <c r="AD14" i="4"/>
  <c r="AD13" i="4"/>
  <c r="AD12" i="4"/>
  <c r="AD11" i="4"/>
  <c r="AD10" i="4"/>
  <c r="AD9" i="4"/>
  <c r="AD8" i="4"/>
  <c r="AD7" i="4"/>
  <c r="AD6" i="4"/>
  <c r="AD5" i="4"/>
  <c r="AD233" i="4" s="1"/>
  <c r="AD4" i="4"/>
  <c r="AD3" i="4"/>
  <c r="A3" i="4"/>
  <c r="A4" i="4" s="1"/>
  <c r="AD2" i="4"/>
  <c r="B2" i="4"/>
  <c r="B4" i="4" l="1"/>
  <c r="A5" i="4"/>
  <c r="B3" i="4"/>
  <c r="B5" i="4" l="1"/>
  <c r="A6" i="4"/>
  <c r="B6" i="4" l="1"/>
  <c r="A7" i="4"/>
  <c r="A8" i="4" l="1"/>
  <c r="B7" i="4"/>
  <c r="A9" i="4" l="1"/>
  <c r="B8" i="4"/>
  <c r="B9" i="4" l="1"/>
  <c r="A10" i="4"/>
  <c r="B10" i="4" l="1"/>
  <c r="A11" i="4"/>
  <c r="A12" i="4" l="1"/>
  <c r="B11" i="4"/>
  <c r="A13" i="4" l="1"/>
  <c r="B12" i="4"/>
  <c r="B13" i="4" l="1"/>
  <c r="A14" i="4"/>
  <c r="A15" i="4" l="1"/>
  <c r="B14" i="4"/>
  <c r="A16" i="4" l="1"/>
  <c r="B15" i="4"/>
  <c r="B16" i="4" l="1"/>
  <c r="A17" i="4"/>
  <c r="B17" i="4" l="1"/>
  <c r="A18" i="4"/>
  <c r="B18" i="4" l="1"/>
  <c r="A19" i="4"/>
  <c r="A20" i="4" l="1"/>
  <c r="B19" i="4"/>
  <c r="A21" i="4" l="1"/>
  <c r="B20" i="4"/>
  <c r="B21" i="4" l="1"/>
  <c r="A22" i="4"/>
  <c r="B22" i="4" l="1"/>
  <c r="A23" i="4"/>
  <c r="A24" i="4" l="1"/>
  <c r="B23" i="4"/>
  <c r="A25" i="4" l="1"/>
  <c r="B24" i="4"/>
  <c r="B25" i="4" l="1"/>
  <c r="A26" i="4"/>
  <c r="A27" i="4" l="1"/>
  <c r="B26" i="4"/>
  <c r="A28" i="4" l="1"/>
  <c r="B27" i="4"/>
  <c r="B28" i="4" l="1"/>
  <c r="A29" i="4"/>
  <c r="B29" i="4" l="1"/>
  <c r="A30" i="4"/>
  <c r="B30" i="4" l="1"/>
  <c r="A31" i="4"/>
  <c r="A32" i="4" l="1"/>
  <c r="B31" i="4"/>
  <c r="A33" i="4" l="1"/>
  <c r="B32" i="4"/>
  <c r="B33" i="4" l="1"/>
  <c r="A34" i="4"/>
  <c r="B34" i="4" l="1"/>
  <c r="A35" i="4"/>
  <c r="A36" i="4" l="1"/>
  <c r="B35" i="4"/>
  <c r="A37" i="4" l="1"/>
  <c r="B36" i="4"/>
  <c r="B37" i="4" l="1"/>
  <c r="A38" i="4"/>
  <c r="A39" i="4" l="1"/>
  <c r="B38" i="4"/>
  <c r="A40" i="4" l="1"/>
  <c r="B39" i="4"/>
  <c r="B40" i="4" l="1"/>
  <c r="A41" i="4"/>
  <c r="B41" i="4" l="1"/>
  <c r="A42" i="4"/>
  <c r="B42" i="4" l="1"/>
  <c r="A43" i="4"/>
  <c r="A44" i="4" l="1"/>
  <c r="B43" i="4"/>
  <c r="A45" i="4" l="1"/>
  <c r="B44" i="4"/>
  <c r="B45" i="4" l="1"/>
  <c r="A46" i="4"/>
  <c r="B46" i="4" l="1"/>
  <c r="A47" i="4"/>
  <c r="A48" i="4" l="1"/>
  <c r="B47" i="4"/>
  <c r="A49" i="4" l="1"/>
  <c r="B48" i="4"/>
  <c r="B49" i="4" l="1"/>
  <c r="A50" i="4"/>
  <c r="A51" i="4" l="1"/>
  <c r="B50" i="4"/>
  <c r="A52" i="4" l="1"/>
  <c r="B51" i="4"/>
  <c r="B52" i="4" l="1"/>
  <c r="A53" i="4"/>
  <c r="B53" i="4" l="1"/>
  <c r="A54" i="4"/>
  <c r="B54" i="4" l="1"/>
  <c r="A55" i="4"/>
  <c r="A56" i="4" l="1"/>
  <c r="B55" i="4"/>
  <c r="A57" i="4" l="1"/>
  <c r="B56" i="4"/>
  <c r="B57" i="4" l="1"/>
  <c r="A58" i="4"/>
  <c r="B58" i="4" l="1"/>
  <c r="A59" i="4"/>
  <c r="A60" i="4" l="1"/>
  <c r="B59" i="4"/>
  <c r="A61" i="4" l="1"/>
  <c r="B60" i="4"/>
  <c r="B61" i="4" l="1"/>
  <c r="A62" i="4"/>
  <c r="B62" i="4" l="1"/>
  <c r="A63" i="4"/>
  <c r="B63" i="4" l="1"/>
  <c r="A64" i="4"/>
  <c r="A65" i="4" l="1"/>
  <c r="B64" i="4"/>
  <c r="A66" i="4" l="1"/>
  <c r="B65" i="4"/>
  <c r="B66" i="4" l="1"/>
  <c r="A67" i="4"/>
  <c r="B67" i="4" l="1"/>
  <c r="A68" i="4"/>
  <c r="A69" i="4" l="1"/>
  <c r="B68" i="4"/>
  <c r="B69" i="4" l="1"/>
  <c r="A70" i="4"/>
  <c r="B70" i="4" l="1"/>
  <c r="A71" i="4"/>
  <c r="B71" i="4" l="1"/>
  <c r="A72" i="4"/>
  <c r="A73" i="4" l="1"/>
  <c r="B72" i="4"/>
  <c r="A74" i="4" l="1"/>
  <c r="B73" i="4"/>
  <c r="B74" i="4" l="1"/>
  <c r="A75" i="4"/>
  <c r="B75" i="4" l="1"/>
  <c r="A76" i="4"/>
  <c r="A77" i="4" l="1"/>
  <c r="B76" i="4"/>
  <c r="A78" i="4" l="1"/>
  <c r="B77" i="4"/>
  <c r="B78" i="4" l="1"/>
  <c r="A79" i="4"/>
  <c r="B79" i="4" l="1"/>
  <c r="A80" i="4"/>
  <c r="A81" i="4" l="1"/>
  <c r="B80" i="4"/>
  <c r="A82" i="4" l="1"/>
  <c r="B81" i="4"/>
  <c r="B82" i="4" l="1"/>
  <c r="A83" i="4"/>
  <c r="B83" i="4" l="1"/>
  <c r="A84" i="4"/>
  <c r="A85" i="4" l="1"/>
  <c r="B84" i="4"/>
  <c r="A86" i="4" l="1"/>
  <c r="B85" i="4"/>
  <c r="B86" i="4" l="1"/>
  <c r="A87" i="4"/>
  <c r="B87" i="4" l="1"/>
  <c r="A88" i="4"/>
  <c r="A89" i="4" l="1"/>
  <c r="B88" i="4"/>
  <c r="A90" i="4" l="1"/>
  <c r="B89" i="4"/>
  <c r="B90" i="4" l="1"/>
  <c r="A91" i="4"/>
  <c r="B91" i="4" l="1"/>
  <c r="A92" i="4"/>
  <c r="A93" i="4" l="1"/>
  <c r="B92" i="4"/>
  <c r="A94" i="4" l="1"/>
  <c r="B93" i="4"/>
  <c r="B94" i="4" l="1"/>
  <c r="A95" i="4"/>
  <c r="B95" i="4" l="1"/>
  <c r="A96" i="4"/>
  <c r="A97" i="4" l="1"/>
  <c r="B96" i="4"/>
  <c r="A98" i="4" l="1"/>
  <c r="B97" i="4"/>
  <c r="B98" i="4" l="1"/>
  <c r="A99" i="4"/>
  <c r="B99" i="4" l="1"/>
  <c r="A100" i="4"/>
  <c r="A101" i="4" l="1"/>
  <c r="B100" i="4"/>
  <c r="A102" i="4" l="1"/>
  <c r="B101" i="4"/>
  <c r="B102" i="4" l="1"/>
  <c r="A103" i="4"/>
  <c r="B103" i="4" l="1"/>
  <c r="A104" i="4"/>
  <c r="A105" i="4" l="1"/>
  <c r="B104" i="4"/>
  <c r="A106" i="4" l="1"/>
  <c r="B105" i="4"/>
  <c r="B106" i="4" l="1"/>
  <c r="A107" i="4"/>
  <c r="B107" i="4" l="1"/>
  <c r="A108" i="4"/>
  <c r="A109" i="4" l="1"/>
  <c r="B108" i="4"/>
  <c r="A110" i="4" l="1"/>
  <c r="B109" i="4"/>
  <c r="B110" i="4" l="1"/>
  <c r="A111" i="4"/>
  <c r="B111" i="4" l="1"/>
  <c r="A112" i="4"/>
  <c r="A113" i="4" l="1"/>
  <c r="B112" i="4"/>
  <c r="A114" i="4" l="1"/>
  <c r="B113" i="4"/>
  <c r="B114" i="4" l="1"/>
  <c r="A115" i="4"/>
  <c r="B115" i="4" l="1"/>
  <c r="A116" i="4"/>
  <c r="A117" i="4" l="1"/>
  <c r="B116" i="4"/>
  <c r="A118" i="4" l="1"/>
  <c r="B117" i="4"/>
  <c r="B118" i="4" l="1"/>
  <c r="A119" i="4"/>
  <c r="B119" i="4" l="1"/>
  <c r="A120" i="4"/>
  <c r="A121" i="4" l="1"/>
  <c r="B120" i="4"/>
  <c r="A122" i="4" l="1"/>
  <c r="B121" i="4"/>
  <c r="B122" i="4" l="1"/>
  <c r="A123" i="4"/>
  <c r="B123" i="4" l="1"/>
  <c r="A124" i="4"/>
  <c r="A125" i="4" l="1"/>
  <c r="B124" i="4"/>
  <c r="A126" i="4" l="1"/>
  <c r="B125" i="4"/>
  <c r="B126" i="4" l="1"/>
  <c r="A127" i="4"/>
  <c r="B127" i="4" l="1"/>
  <c r="A128" i="4"/>
  <c r="A129" i="4" l="1"/>
  <c r="B128" i="4"/>
  <c r="A130" i="4" l="1"/>
  <c r="B129" i="4"/>
  <c r="B130" i="4" l="1"/>
  <c r="A131" i="4"/>
  <c r="B131" i="4" l="1"/>
  <c r="A132" i="4"/>
  <c r="A133" i="4" l="1"/>
  <c r="B132" i="4"/>
  <c r="A134" i="4" l="1"/>
  <c r="B133" i="4"/>
  <c r="B134" i="4" l="1"/>
  <c r="A135" i="4"/>
  <c r="B135" i="4" l="1"/>
  <c r="A136" i="4"/>
  <c r="A137" i="4" l="1"/>
  <c r="B136" i="4"/>
  <c r="A138" i="4" l="1"/>
  <c r="B137" i="4"/>
  <c r="B138" i="4" l="1"/>
  <c r="A139" i="4"/>
  <c r="B139" i="4" l="1"/>
  <c r="A140" i="4"/>
  <c r="A141" i="4" l="1"/>
  <c r="B140" i="4"/>
  <c r="A142" i="4" l="1"/>
  <c r="B141" i="4"/>
  <c r="B142" i="4" l="1"/>
  <c r="A143" i="4"/>
  <c r="B143" i="4" l="1"/>
  <c r="A144" i="4"/>
  <c r="A145" i="4" l="1"/>
  <c r="B144" i="4"/>
  <c r="A146" i="4" l="1"/>
  <c r="B145" i="4"/>
  <c r="B146" i="4" l="1"/>
  <c r="A147" i="4"/>
  <c r="B147" i="4" l="1"/>
  <c r="A148" i="4"/>
  <c r="A149" i="4" l="1"/>
  <c r="B148" i="4"/>
  <c r="A150" i="4" l="1"/>
  <c r="B149" i="4"/>
  <c r="B150" i="4" l="1"/>
  <c r="A151" i="4"/>
  <c r="B151" i="4" l="1"/>
  <c r="A152" i="4"/>
  <c r="A153" i="4" l="1"/>
  <c r="B152" i="4"/>
  <c r="A154" i="4" l="1"/>
  <c r="B153" i="4"/>
  <c r="B154" i="4" l="1"/>
  <c r="A155" i="4"/>
  <c r="B155" i="4" l="1"/>
  <c r="A156" i="4"/>
  <c r="A157" i="4" l="1"/>
  <c r="B156" i="4"/>
  <c r="A158" i="4" l="1"/>
  <c r="B157" i="4"/>
  <c r="B158" i="4" l="1"/>
  <c r="A159" i="4"/>
  <c r="B159" i="4" l="1"/>
  <c r="A160" i="4"/>
  <c r="A161" i="4" l="1"/>
  <c r="B160" i="4"/>
  <c r="A162" i="4" l="1"/>
  <c r="B161" i="4"/>
  <c r="B162" i="4" l="1"/>
  <c r="A163" i="4"/>
  <c r="B163" i="4" l="1"/>
  <c r="A164" i="4"/>
  <c r="A165" i="4" l="1"/>
  <c r="B164" i="4"/>
  <c r="A166" i="4" l="1"/>
  <c r="B165" i="4"/>
  <c r="B166" i="4" l="1"/>
  <c r="A167" i="4"/>
  <c r="B167" i="4" l="1"/>
  <c r="A168" i="4"/>
  <c r="A169" i="4" l="1"/>
  <c r="B168" i="4"/>
  <c r="A170" i="4" l="1"/>
  <c r="B169" i="4"/>
  <c r="B170" i="4" l="1"/>
  <c r="A171" i="4"/>
  <c r="B171" i="4" l="1"/>
  <c r="A172" i="4"/>
  <c r="A173" i="4" l="1"/>
  <c r="B172" i="4"/>
  <c r="A174" i="4" l="1"/>
  <c r="B173" i="4"/>
  <c r="B174" i="4" l="1"/>
  <c r="A175" i="4"/>
  <c r="B175" i="4" l="1"/>
  <c r="A176" i="4"/>
  <c r="A177" i="4" l="1"/>
  <c r="B176" i="4"/>
  <c r="A178" i="4" l="1"/>
  <c r="B177" i="4"/>
  <c r="B178" i="4" l="1"/>
  <c r="A179" i="4"/>
  <c r="B179" i="4" l="1"/>
  <c r="A180" i="4"/>
  <c r="A181" i="4" l="1"/>
  <c r="B180" i="4"/>
  <c r="A182" i="4" l="1"/>
  <c r="B181" i="4"/>
  <c r="B182" i="4" l="1"/>
  <c r="A183" i="4"/>
  <c r="B183" i="4" l="1"/>
  <c r="A184" i="4"/>
  <c r="A185" i="4" l="1"/>
  <c r="B184" i="4"/>
  <c r="A186" i="4" l="1"/>
  <c r="B185" i="4"/>
  <c r="B186" i="4" l="1"/>
  <c r="A187" i="4"/>
  <c r="B187" i="4" l="1"/>
  <c r="A188" i="4"/>
  <c r="A189" i="4" l="1"/>
  <c r="B188" i="4"/>
  <c r="A190" i="4" l="1"/>
  <c r="B189" i="4"/>
  <c r="B190" i="4" l="1"/>
  <c r="A191" i="4"/>
  <c r="B191" i="4" l="1"/>
  <c r="A192" i="4"/>
  <c r="A193" i="4" l="1"/>
  <c r="B192" i="4"/>
  <c r="A194" i="4" l="1"/>
  <c r="B193" i="4"/>
  <c r="B194" i="4" l="1"/>
  <c r="A195" i="4"/>
  <c r="B195" i="4" l="1"/>
  <c r="A196" i="4"/>
  <c r="A197" i="4" l="1"/>
  <c r="B196" i="4"/>
  <c r="A198" i="4" l="1"/>
  <c r="B197" i="4"/>
  <c r="B198" i="4" l="1"/>
  <c r="A199" i="4"/>
  <c r="B199" i="4" l="1"/>
  <c r="A200" i="4"/>
  <c r="A201" i="4" l="1"/>
  <c r="B200" i="4"/>
  <c r="A202" i="4" l="1"/>
  <c r="B201" i="4"/>
  <c r="B202" i="4" l="1"/>
  <c r="A203" i="4"/>
  <c r="B203" i="4" l="1"/>
  <c r="A204" i="4"/>
  <c r="A205" i="4" l="1"/>
  <c r="B204" i="4"/>
  <c r="A206" i="4" l="1"/>
  <c r="B205" i="4"/>
  <c r="B206" i="4" l="1"/>
  <c r="A207" i="4"/>
  <c r="B207" i="4" l="1"/>
  <c r="A208" i="4"/>
  <c r="A209" i="4" l="1"/>
  <c r="B208" i="4"/>
  <c r="A210" i="4" l="1"/>
  <c r="B209" i="4"/>
  <c r="B210" i="4" l="1"/>
  <c r="A211" i="4"/>
  <c r="B211" i="4" l="1"/>
  <c r="A212" i="4"/>
  <c r="A213" i="4" l="1"/>
  <c r="B212" i="4"/>
  <c r="A214" i="4" l="1"/>
  <c r="B213" i="4"/>
  <c r="B214" i="4" l="1"/>
  <c r="A215" i="4"/>
  <c r="B215" i="4" l="1"/>
  <c r="A216" i="4"/>
  <c r="A217" i="4" l="1"/>
  <c r="B216" i="4"/>
  <c r="A218" i="4" l="1"/>
  <c r="B217" i="4"/>
  <c r="B218" i="4" l="1"/>
  <c r="A219" i="4"/>
  <c r="B219" i="4" l="1"/>
  <c r="A220" i="4"/>
  <c r="A221" i="4" l="1"/>
  <c r="B220" i="4"/>
  <c r="A222" i="4" l="1"/>
  <c r="B221" i="4"/>
  <c r="B222" i="4" l="1"/>
  <c r="A223" i="4"/>
  <c r="B223" i="4" l="1"/>
  <c r="A224" i="4"/>
  <c r="A225" i="4" l="1"/>
  <c r="B224" i="4"/>
  <c r="A226" i="4" l="1"/>
  <c r="B225" i="4"/>
  <c r="B226" i="4" l="1"/>
  <c r="A227" i="4"/>
  <c r="B227" i="4" l="1"/>
  <c r="A228" i="4"/>
  <c r="A229" i="4" l="1"/>
  <c r="B228" i="4"/>
  <c r="A230" i="4" l="1"/>
  <c r="B229" i="4"/>
  <c r="B230" i="4" l="1"/>
  <c r="A231" i="4"/>
  <c r="B231" i="4" l="1"/>
  <c r="A232" i="4"/>
  <c r="B232" i="4" s="1"/>
  <c r="C3" i="2" l="1"/>
  <c r="D3" i="2"/>
  <c r="E3" i="2"/>
  <c r="F3" i="2"/>
  <c r="G3" i="2"/>
  <c r="H3" i="2"/>
  <c r="B3" i="2"/>
  <c r="B4" i="2" l="1"/>
  <c r="C4" i="2" s="1"/>
  <c r="D4" i="2" s="1"/>
  <c r="E4" i="2" s="1"/>
  <c r="F4" i="2" s="1"/>
  <c r="G4" i="2" s="1"/>
  <c r="H4" i="2" s="1"/>
</calcChain>
</file>

<file path=xl/sharedStrings.xml><?xml version="1.0" encoding="utf-8"?>
<sst xmlns="http://schemas.openxmlformats.org/spreadsheetml/2006/main" count="1877" uniqueCount="81">
  <si>
    <t>REPOS</t>
  </si>
  <si>
    <t>CUISINE</t>
  </si>
  <si>
    <t>ANNEE</t>
  </si>
  <si>
    <t>DATE</t>
  </si>
  <si>
    <t>POSTE</t>
  </si>
  <si>
    <t>CU</t>
  </si>
  <si>
    <t>SELF</t>
  </si>
  <si>
    <t>TAPAS</t>
  </si>
  <si>
    <t>PLO</t>
  </si>
  <si>
    <t>PLONGE</t>
  </si>
  <si>
    <t>CHALET</t>
  </si>
  <si>
    <t>CAFET</t>
  </si>
  <si>
    <t>FO</t>
  </si>
  <si>
    <t>FOOD</t>
  </si>
  <si>
    <t>P4</t>
  </si>
  <si>
    <t>MAGASIN</t>
  </si>
  <si>
    <t>PRES</t>
  </si>
  <si>
    <t>PRESENCE / OP</t>
  </si>
  <si>
    <t>OP</t>
  </si>
  <si>
    <t>SE</t>
  </si>
  <si>
    <t>TA</t>
  </si>
  <si>
    <t>PL</t>
  </si>
  <si>
    <t>CA</t>
  </si>
  <si>
    <t>MA</t>
  </si>
  <si>
    <t>N°Sem</t>
  </si>
  <si>
    <t>O / F</t>
  </si>
  <si>
    <t>B / H</t>
  </si>
  <si>
    <t>MAX</t>
  </si>
  <si>
    <t>MALIKA M</t>
  </si>
  <si>
    <t>MALIKA Q</t>
  </si>
  <si>
    <t>JEAN-CLAUDE M</t>
  </si>
  <si>
    <t>CLAUDE B</t>
  </si>
  <si>
    <t>JEROME L</t>
  </si>
  <si>
    <t>FRANCK R</t>
  </si>
  <si>
    <t>MATEU C</t>
  </si>
  <si>
    <t>ABDEL Z</t>
  </si>
  <si>
    <t>NADIA B</t>
  </si>
  <si>
    <t>OCEANE B</t>
  </si>
  <si>
    <t>THOMAS E</t>
  </si>
  <si>
    <t>INCONNU</t>
  </si>
  <si>
    <t>MATHIEU M</t>
  </si>
  <si>
    <t>JADE B</t>
  </si>
  <si>
    <t>JEREMY S</t>
  </si>
  <si>
    <t>JULIE L</t>
  </si>
  <si>
    <t>MEGANE F</t>
  </si>
  <si>
    <t>DELPHINE F</t>
  </si>
  <si>
    <t>ISAK Z</t>
  </si>
  <si>
    <t>AMANDINE C</t>
  </si>
  <si>
    <t>ISALINE B</t>
  </si>
  <si>
    <t>AURELIE F</t>
  </si>
  <si>
    <t>MATHIEU K</t>
  </si>
  <si>
    <t>NAEL G</t>
  </si>
  <si>
    <t>NB STAFF / JOUR</t>
  </si>
  <si>
    <t>CR</t>
  </si>
  <si>
    <t>CU2</t>
  </si>
  <si>
    <t>SELF1</t>
  </si>
  <si>
    <t>SELF2</t>
  </si>
  <si>
    <t>TAP1</t>
  </si>
  <si>
    <t>CAF3</t>
  </si>
  <si>
    <t>CAF4</t>
  </si>
  <si>
    <t>CAF1</t>
  </si>
  <si>
    <t>FO3</t>
  </si>
  <si>
    <t>FO2</t>
  </si>
  <si>
    <t>FO1</t>
  </si>
  <si>
    <t>P4.1</t>
  </si>
  <si>
    <t>MAG1</t>
  </si>
  <si>
    <t>CAF2</t>
  </si>
  <si>
    <t>CU1</t>
  </si>
  <si>
    <t>P4.2</t>
  </si>
  <si>
    <t>H / SEMAINES</t>
  </si>
  <si>
    <t>H / CONTRAT</t>
  </si>
  <si>
    <t>test</t>
  </si>
  <si>
    <t>RE</t>
  </si>
  <si>
    <t>NB STAFF</t>
  </si>
  <si>
    <t>#</t>
  </si>
  <si>
    <t>TAP</t>
  </si>
  <si>
    <t>CHA</t>
  </si>
  <si>
    <t>CAF</t>
  </si>
  <si>
    <t>MAG</t>
  </si>
  <si>
    <t>PLANNING DE TRAVAIL SEMAINE</t>
  </si>
  <si>
    <t>Sélection Semaine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</si>
</sst>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\-mmm"/>
    <numFmt numFmtId="165" formatCode="[$-40C]d\-mmm\-yy;@"/>
    <numFmt numFmtId="166" formatCode="[$-40C]ddd\ d\-m;@"/>
    <numFmt numFmtId="167" formatCode="ddd\.\ d\-m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rgb="FFFF0000"/>
      <name val="Calibri"/>
      <family val="2"/>
      <scheme val="minor"/>
    </font>
    <font>
      <sz val="7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DashDotDot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DashDotDot">
        <color auto="1"/>
      </top>
      <bottom/>
      <diagonal/>
    </border>
    <border>
      <left style="medium">
        <color indexed="64"/>
      </left>
      <right/>
      <top style="mediumDashDotDot">
        <color auto="1"/>
      </top>
      <bottom/>
      <diagonal/>
    </border>
    <border>
      <left style="medium">
        <color indexed="64"/>
      </left>
      <right style="medium">
        <color indexed="64"/>
      </right>
      <top style="mediumDashDotDot">
        <color auto="1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165" fontId="0" fillId="2" borderId="2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Border="1"/>
    <xf numFmtId="166" fontId="2" fillId="0" borderId="0" xfId="0" applyNumberFormat="1" applyFont="1" applyBorder="1" applyAlignment="1">
      <alignment horizontal="center" vertical="center" wrapText="1"/>
    </xf>
    <xf numFmtId="166" fontId="2" fillId="0" borderId="3" xfId="0" applyNumberFormat="1" applyFont="1" applyBorder="1" applyAlignment="1">
      <alignment horizontal="center" vertical="center" wrapText="1"/>
    </xf>
    <xf numFmtId="166" fontId="3" fillId="0" borderId="3" xfId="0" applyNumberFormat="1" applyFont="1" applyBorder="1" applyAlignment="1">
      <alignment horizontal="center" vertical="center" wrapText="1"/>
    </xf>
    <xf numFmtId="166" fontId="3" fillId="0" borderId="0" xfId="0" applyNumberFormat="1" applyFont="1" applyBorder="1" applyAlignment="1">
      <alignment horizontal="center" vertical="center" wrapText="1"/>
    </xf>
    <xf numFmtId="166" fontId="3" fillId="0" borderId="4" xfId="0" applyNumberFormat="1" applyFont="1" applyBorder="1" applyAlignment="1">
      <alignment horizontal="center" vertical="center" wrapText="1"/>
    </xf>
    <xf numFmtId="166" fontId="4" fillId="0" borderId="0" xfId="0" applyNumberFormat="1" applyFont="1" applyBorder="1" applyAlignment="1">
      <alignment horizontal="center" vertical="center" wrapText="1"/>
    </xf>
    <xf numFmtId="166" fontId="4" fillId="0" borderId="3" xfId="0" applyNumberFormat="1" applyFont="1" applyBorder="1" applyAlignment="1">
      <alignment horizontal="center" vertical="center" wrapText="1"/>
    </xf>
    <xf numFmtId="166" fontId="3" fillId="0" borderId="5" xfId="0" applyNumberFormat="1" applyFont="1" applyBorder="1" applyAlignment="1">
      <alignment horizontal="center" vertical="center" wrapText="1"/>
    </xf>
    <xf numFmtId="166" fontId="2" fillId="0" borderId="0" xfId="0" applyNumberFormat="1" applyFont="1" applyBorder="1" applyAlignment="1">
      <alignment horizontal="center" vertical="center"/>
    </xf>
    <xf numFmtId="167" fontId="5" fillId="4" borderId="6" xfId="0" applyNumberFormat="1" applyFont="1" applyFill="1" applyBorder="1" applyAlignment="1">
      <alignment horizontal="right" vertical="center"/>
    </xf>
    <xf numFmtId="1" fontId="5" fillId="4" borderId="6" xfId="0" applyNumberFormat="1" applyFont="1" applyFill="1" applyBorder="1" applyAlignment="1">
      <alignment horizontal="center" vertical="center"/>
    </xf>
    <xf numFmtId="2" fontId="0" fillId="4" borderId="6" xfId="0" applyNumberForma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0" fillId="0" borderId="0" xfId="0" applyFill="1" applyBorder="1"/>
    <xf numFmtId="167" fontId="5" fillId="4" borderId="0" xfId="0" applyNumberFormat="1" applyFont="1" applyFill="1" applyBorder="1" applyAlignment="1">
      <alignment horizontal="right" vertical="center"/>
    </xf>
    <xf numFmtId="1" fontId="5" fillId="4" borderId="0" xfId="0" applyNumberFormat="1" applyFont="1" applyFill="1" applyBorder="1" applyAlignment="1">
      <alignment horizontal="center" vertical="center"/>
    </xf>
    <xf numFmtId="2" fontId="0" fillId="4" borderId="0" xfId="0" applyNumberFormat="1" applyFill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7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7" fontId="5" fillId="0" borderId="0" xfId="0" applyNumberFormat="1" applyFont="1" applyBorder="1" applyAlignment="1">
      <alignment horizontal="right" vertical="center"/>
    </xf>
    <xf numFmtId="1" fontId="5" fillId="0" borderId="0" xfId="0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7" fontId="5" fillId="0" borderId="6" xfId="0" applyNumberFormat="1" applyFont="1" applyBorder="1" applyAlignment="1">
      <alignment horizontal="right" vertical="center"/>
    </xf>
    <xf numFmtId="1" fontId="5" fillId="0" borderId="6" xfId="0" applyNumberFormat="1" applyFon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5" fillId="0" borderId="3" xfId="0" quotePrefix="1" applyFont="1" applyBorder="1" applyAlignment="1">
      <alignment horizontal="center" vertical="center"/>
    </xf>
    <xf numFmtId="0" fontId="5" fillId="0" borderId="5" xfId="0" quotePrefix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/>
    </xf>
    <xf numFmtId="2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right" vertical="center"/>
    </xf>
    <xf numFmtId="0" fontId="0" fillId="0" borderId="3" xfId="0" applyBorder="1"/>
    <xf numFmtId="0" fontId="8" fillId="0" borderId="0" xfId="0" applyFont="1"/>
    <xf numFmtId="0" fontId="9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0" fillId="0" borderId="9" xfId="0" applyFont="1" applyBorder="1" applyAlignment="1">
      <alignment horizontal="center"/>
    </xf>
    <xf numFmtId="165" fontId="11" fillId="3" borderId="1" xfId="0" applyNumberFormat="1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165" fontId="11" fillId="3" borderId="1" xfId="0" applyNumberFormat="1" applyFont="1" applyFill="1" applyBorder="1" applyAlignment="1">
      <alignment horizontal="right"/>
    </xf>
    <xf numFmtId="0" fontId="14" fillId="0" borderId="0" xfId="0" applyFont="1" applyAlignment="1">
      <alignment horizontal="center"/>
    </xf>
    <xf numFmtId="0" fontId="13" fillId="0" borderId="0" xfId="0" applyFont="1"/>
    <xf numFmtId="165" fontId="15" fillId="3" borderId="2" xfId="0" quotePrefix="1" applyNumberFormat="1" applyFont="1" applyFill="1" applyBorder="1" applyAlignment="1">
      <alignment horizontal="center"/>
    </xf>
    <xf numFmtId="0" fontId="16" fillId="3" borderId="2" xfId="0" applyFont="1" applyFill="1" applyBorder="1" applyAlignment="1">
      <alignment horizontal="center"/>
    </xf>
    <xf numFmtId="0" fontId="17" fillId="0" borderId="0" xfId="0" applyFont="1" applyAlignment="1">
      <alignment horizontal="center"/>
    </xf>
    <xf numFmtId="0" fontId="18" fillId="0" borderId="0" xfId="0" applyFont="1"/>
    <xf numFmtId="165" fontId="18" fillId="3" borderId="2" xfId="0" applyNumberFormat="1" applyFont="1" applyFill="1" applyBorder="1" applyAlignment="1">
      <alignment horizontal="center"/>
    </xf>
    <xf numFmtId="164" fontId="18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239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theme="0"/>
      </font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theme="0"/>
      </font>
    </dxf>
    <dxf>
      <border>
        <bottom style="thin">
          <color auto="1"/>
        </bottom>
        <vertical/>
        <horizontal/>
      </border>
    </dxf>
    <dxf>
      <font>
        <color theme="0"/>
      </font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 patternType="lightGray">
          <fgColor auto="1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theme="9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-0.499984740745262"/>
        </patternFill>
      </fill>
    </dxf>
    <dxf>
      <fill>
        <patternFill>
          <bgColor theme="4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righ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dd\.\ d\-m"/>
      <alignment horizontal="right" vertical="center" textRotation="0" wrapText="0" indent="0" justifyLastLine="0" shrinkToFit="0" readingOrder="0"/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Calibri"/>
        <scheme val="minor"/>
      </font>
      <numFmt numFmtId="166" formatCode="[$-40C]ddd\ d\-m;@"/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265446</xdr:colOff>
      <xdr:row>0</xdr:row>
      <xdr:rowOff>374478</xdr:rowOff>
    </xdr:from>
    <xdr:ext cx="1723357" cy="311496"/>
    <xdr:sp macro="[0]!afficher" textlink="">
      <xdr:nvSpPr>
        <xdr:cNvPr id="2" name="Rectangle 1"/>
        <xdr:cNvSpPr/>
      </xdr:nvSpPr>
      <xdr:spPr>
        <a:xfrm>
          <a:off x="3961146" y="374478"/>
          <a:ext cx="1723357" cy="311496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400"/>
            <a:t>RAFRAICHIR LA PAGE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PLACEMENT3" displayName="PLACEMENT3" ref="A1:AD233" totalsRowCount="1" headerRowDxfId="238">
  <autoFilter ref="A1:AD232"/>
  <sortState ref="A2:AA232">
    <sortCondition ref="A1:A232"/>
  </sortState>
  <tableColumns count="30">
    <tableColumn id="1" name="DATE" dataDxfId="236" totalsRowDxfId="237">
      <calculatedColumnFormula>A1+1</calculatedColumnFormula>
    </tableColumn>
    <tableColumn id="21" name="N°Sem" dataDxfId="234" totalsRowDxfId="235">
      <calculatedColumnFormula>WEEKNUM(PLACEMENT3[[#This Row],[DATE]],21)</calculatedColumnFormula>
    </tableColumn>
    <tableColumn id="219" name="O / F" totalsRowFunction="custom" dataDxfId="232" totalsRowDxfId="233">
      <totalsRowFormula>COUNTIF(PLACEMENT3[O / F],"&gt;0")</totalsRowFormula>
    </tableColumn>
    <tableColumn id="223" name="B / H" dataDxfId="230" totalsRowDxfId="231"/>
    <tableColumn id="2" name="MAX" totalsRowFunction="custom" dataDxfId="228" totalsRowDxfId="229">
      <totalsRowFormula>COUNTIF(PLACEMENT3[MAX],"&gt;&lt;")-COUNTIF(PLACEMENT3[MAX],"REPOS")</totalsRowFormula>
    </tableColumn>
    <tableColumn id="6" name="MALIKA M" totalsRowFunction="custom" dataDxfId="226" totalsRowDxfId="227">
      <totalsRowFormula>COUNTIF(PLACEMENT3[MALIKA M],"&gt;&lt;")-COUNTIF(PLACEMENT3[MALIKA M],"REPOS")</totalsRowFormula>
    </tableColumn>
    <tableColumn id="7" name="MALIKA Q" totalsRowFunction="custom" dataDxfId="224" totalsRowDxfId="225">
      <totalsRowFormula>COUNTIF(PLACEMENT3[MALIKA Q],"&gt;&lt;")-COUNTIF(PLACEMENT3[MALIKA Q],"REPOS")</totalsRowFormula>
    </tableColumn>
    <tableColumn id="8" name="JEAN-CLAUDE M" totalsRowFunction="custom" dataDxfId="222" totalsRowDxfId="223">
      <totalsRowFormula>COUNTIF(PLACEMENT3[JEAN-CLAUDE M],"&gt;&lt;")-COUNTIF(PLACEMENT3[JEAN-CLAUDE M],"REPOS")</totalsRowFormula>
    </tableColumn>
    <tableColumn id="9" name="CLAUDE B" totalsRowFunction="custom" dataDxfId="220" totalsRowDxfId="221">
      <totalsRowFormula>COUNTIF(PLACEMENT3[CLAUDE B],"&gt;&lt;")-COUNTIF(PLACEMENT3[CLAUDE B],"REPOS")</totalsRowFormula>
    </tableColumn>
    <tableColumn id="4" name="JEROME L" totalsRowFunction="custom" dataDxfId="218" totalsRowDxfId="219">
      <totalsRowFormula>COUNTIF(PLACEMENT3[JEROME L],"&gt;&lt;")-COUNTIF(PLACEMENT3[JEROME L],"REPOS")</totalsRowFormula>
    </tableColumn>
    <tableColumn id="18" name="FRANCK R" dataDxfId="216" totalsRowDxfId="217"/>
    <tableColumn id="29" name="MATEU C" totalsRowFunction="custom" dataDxfId="214" totalsRowDxfId="215">
      <totalsRowFormula>COUNTIF(PLACEMENT3[MATEU C],"&gt;&lt;")-COUNTIF(PLACEMENT3[MATEU C],"REPOS")</totalsRowFormula>
    </tableColumn>
    <tableColumn id="3" name="ABDEL Z" totalsRowFunction="custom" dataDxfId="212" totalsRowDxfId="213">
      <totalsRowFormula>COUNTIF(PLACEMENT3[ABDEL Z],"&gt;&lt;")-COUNTIF(PLACEMENT3[ABDEL Z],"REPOS")</totalsRowFormula>
    </tableColumn>
    <tableColumn id="22" name="NADIA B" totalsRowFunction="custom" dataDxfId="210" totalsRowDxfId="211">
      <totalsRowFormula>COUNTIF(#REF!,"&gt;&lt;")-COUNTIF(#REF!,"REPOS")</totalsRowFormula>
    </tableColumn>
    <tableColumn id="10" name="OCEANE B" totalsRowFunction="custom" dataDxfId="208" totalsRowDxfId="209">
      <totalsRowFormula>COUNTIF(PLACEMENT3[OCEANE B],"&gt;&lt;")-COUNTIF(PLACEMENT3[OCEANE B],"REPOS")</totalsRowFormula>
    </tableColumn>
    <tableColumn id="25" name="THOMAS E" totalsRowFunction="custom" dataDxfId="206" totalsRowDxfId="207">
      <totalsRowFormula>COUNTIF(PLACEMENT3[THOMAS E],"&gt;&lt;")-COUNTIF(PLACEMENT3[THOMAS E],"REPOS")</totalsRowFormula>
    </tableColumn>
    <tableColumn id="31" name="INCONNU" totalsRowFunction="custom" dataDxfId="204" totalsRowDxfId="205">
      <totalsRowFormula>COUNTIF(PLACEMENT3[INCONNU],"&gt;&lt;")-COUNTIF(PLACEMENT3[INCONNU],"REPOS")</totalsRowFormula>
    </tableColumn>
    <tableColumn id="12" name="MATHIEU M" totalsRowFunction="custom" dataDxfId="202" totalsRowDxfId="203">
      <totalsRowFormula>COUNTIF(PLACEMENT3[MATHIEU M],"&gt;&lt;")-COUNTIF(PLACEMENT3[MATHIEU M],"REPOS")</totalsRowFormula>
    </tableColumn>
    <tableColumn id="13" name="JADE B" totalsRowFunction="custom" dataDxfId="200" totalsRowDxfId="201">
      <totalsRowFormula>COUNTIF(PLACEMENT3[JADE B],"&gt;&lt;")-COUNTIF(PLACEMENT3[JADE B],"REPOS")</totalsRowFormula>
    </tableColumn>
    <tableColumn id="14" name="JEREMY S" totalsRowFunction="custom" dataDxfId="198" totalsRowDxfId="199">
      <totalsRowFormula>COUNTIF(PLACEMENT3[JEREMY S],"&gt;&lt;")-COUNTIF(PLACEMENT3[JEREMY S],"REPOS")</totalsRowFormula>
    </tableColumn>
    <tableColumn id="15" name="JULIE L" totalsRowFunction="custom" dataDxfId="196" totalsRowDxfId="197">
      <totalsRowFormula>COUNTIF(PLACEMENT3[JULIE L],"&gt;&lt;")-COUNTIF(PLACEMENT3[JULIE L],"REPOS")</totalsRowFormula>
    </tableColumn>
    <tableColumn id="16" name="MEGANE F" totalsRowFunction="custom" dataDxfId="194" totalsRowDxfId="195">
      <totalsRowFormula>COUNTIF(PLACEMENT3[MEGANE F],"&gt;&lt;")-COUNTIF(PLACEMENT3[MEGANE F],"REPOS")</totalsRowFormula>
    </tableColumn>
    <tableColumn id="227" name="DELPHINE F" totalsRowFunction="custom" dataDxfId="192" totalsRowDxfId="193">
      <totalsRowFormula>COUNTIF(PLACEMENT3[DELPHINE F],"&gt;&lt;")-COUNTIF(PLACEMENT3[DELPHINE F],"REPOS")</totalsRowFormula>
    </tableColumn>
    <tableColumn id="17" name="ISAK Z" totalsRowFunction="custom" dataDxfId="190" totalsRowDxfId="191">
      <totalsRowFormula>COUNTIF(PLACEMENT3[ISAK Z],"&gt;&lt;")-COUNTIF(PLACEMENT3[ISAK Z],"REPOS")</totalsRowFormula>
    </tableColumn>
    <tableColumn id="23" name="AMANDINE C" totalsRowFunction="custom" dataDxfId="188" totalsRowDxfId="189">
      <totalsRowFormula>COUNTIF(PLACEMENT3[AMANDINE C],"&gt;&lt;")-COUNTIF(PLACEMENT3[AMANDINE C],"REPOS")</totalsRowFormula>
    </tableColumn>
    <tableColumn id="24" name="ISALINE B" totalsRowFunction="custom" dataDxfId="186" totalsRowDxfId="187">
      <totalsRowFormula>COUNTIF(PLACEMENT3[ISALINE B],"&gt;&lt;")-COUNTIF(PLACEMENT3[ISALINE B],"REPOS")</totalsRowFormula>
    </tableColumn>
    <tableColumn id="11" name="AURELIE F" totalsRowFunction="custom" dataDxfId="184" totalsRowDxfId="185">
      <totalsRowFormula>COUNTIF(PLACEMENT3[AURELIE F],"&gt;&lt;")-COUNTIF(PLACEMENT3[AURELIE F],"REPOS")</totalsRowFormula>
    </tableColumn>
    <tableColumn id="19" name="MATHIEU K" totalsRowFunction="custom" dataDxfId="182" totalsRowDxfId="183">
      <totalsRowFormula>COUNTIF(PLACEMENT3[MATHIEU K],"&gt;&lt;")-COUNTIF(PLACEMENT3[MATHIEU K],"REPOS")</totalsRowFormula>
    </tableColumn>
    <tableColumn id="5" name="NAEL G" totalsRowFunction="custom" dataDxfId="180" totalsRowDxfId="181">
      <totalsRowFormula>COUNTIF(PLACEMENT3[NAEL G],"&gt;&lt;")-COUNTIF(PLACEMENT3[NAEL G],"REPOS")</totalsRowFormula>
    </tableColumn>
    <tableColumn id="226" name="NB STAFF / JOUR" totalsRowFunction="custom" dataDxfId="178" totalsRowDxfId="179">
      <calculatedColumnFormula>COUNTIFS(PLACEMENT3[[#This Row],[MALIKA M]:[NAEL G]],"&lt;&gt;REPOS",PLACEMENT3[[#This Row],[MALIKA M]:[NAEL G]],"&lt;&gt;")</calculatedColumnFormula>
      <totalsRowFormula>COUNTIF(PLACEMENT3[NB STAFF / JOUR],"&gt;&lt;")+COUNTBLANK(PLACEMENT3[NB STAFF / JOUR])-COUNTIF(PLACEMENT3[NB STAFF / JOUR],"REPOS")</totalsRowFormula>
    </tableColumn>
  </tableColumns>
  <tableStyleInfo name="TableStyleLight11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2"/>
  <sheetViews>
    <sheetView workbookViewId="0">
      <selection sqref="A1:XFD1048576"/>
    </sheetView>
  </sheetViews>
  <sheetFormatPr baseColWidth="10" defaultRowHeight="14.5" x14ac:dyDescent="0.35"/>
  <sheetData>
    <row r="1" spans="1:4" x14ac:dyDescent="0.35">
      <c r="A1">
        <v>1</v>
      </c>
      <c r="C1" t="s">
        <v>53</v>
      </c>
      <c r="D1" t="s">
        <v>53</v>
      </c>
    </row>
    <row r="2" spans="1:4" x14ac:dyDescent="0.35">
      <c r="A2">
        <v>2</v>
      </c>
      <c r="C2" t="s">
        <v>5</v>
      </c>
      <c r="D2" t="s">
        <v>1</v>
      </c>
    </row>
    <row r="3" spans="1:4" x14ac:dyDescent="0.35">
      <c r="A3">
        <v>3</v>
      </c>
      <c r="C3" t="s">
        <v>6</v>
      </c>
      <c r="D3" t="s">
        <v>6</v>
      </c>
    </row>
    <row r="4" spans="1:4" x14ac:dyDescent="0.35">
      <c r="A4">
        <v>4</v>
      </c>
      <c r="C4" t="s">
        <v>8</v>
      </c>
      <c r="D4" t="s">
        <v>9</v>
      </c>
    </row>
    <row r="5" spans="1:4" x14ac:dyDescent="0.35">
      <c r="A5">
        <v>5</v>
      </c>
      <c r="C5" t="s">
        <v>75</v>
      </c>
      <c r="D5" t="s">
        <v>7</v>
      </c>
    </row>
    <row r="6" spans="1:4" x14ac:dyDescent="0.35">
      <c r="A6">
        <v>6</v>
      </c>
      <c r="C6" t="s">
        <v>76</v>
      </c>
      <c r="D6" t="s">
        <v>10</v>
      </c>
    </row>
    <row r="7" spans="1:4" x14ac:dyDescent="0.35">
      <c r="A7">
        <v>7</v>
      </c>
      <c r="C7" t="s">
        <v>77</v>
      </c>
      <c r="D7" t="s">
        <v>11</v>
      </c>
    </row>
    <row r="8" spans="1:4" x14ac:dyDescent="0.35">
      <c r="A8">
        <v>8</v>
      </c>
      <c r="C8" t="s">
        <v>12</v>
      </c>
      <c r="D8" t="s">
        <v>13</v>
      </c>
    </row>
    <row r="9" spans="1:4" x14ac:dyDescent="0.35">
      <c r="A9">
        <v>9</v>
      </c>
      <c r="C9" t="s">
        <v>14</v>
      </c>
      <c r="D9" t="s">
        <v>14</v>
      </c>
    </row>
    <row r="10" spans="1:4" x14ac:dyDescent="0.35">
      <c r="A10">
        <v>10</v>
      </c>
      <c r="C10" t="s">
        <v>78</v>
      </c>
      <c r="D10" t="s">
        <v>15</v>
      </c>
    </row>
    <row r="11" spans="1:4" x14ac:dyDescent="0.35">
      <c r="A11">
        <v>11</v>
      </c>
      <c r="C11" t="s">
        <v>16</v>
      </c>
      <c r="D11" t="s">
        <v>17</v>
      </c>
    </row>
    <row r="12" spans="1:4" x14ac:dyDescent="0.35">
      <c r="A12">
        <v>12</v>
      </c>
      <c r="C12" t="s">
        <v>18</v>
      </c>
      <c r="D12" t="s">
        <v>17</v>
      </c>
    </row>
    <row r="13" spans="1:4" x14ac:dyDescent="0.35">
      <c r="A13">
        <v>13</v>
      </c>
    </row>
    <row r="14" spans="1:4" x14ac:dyDescent="0.35">
      <c r="A14">
        <v>14</v>
      </c>
    </row>
    <row r="15" spans="1:4" x14ac:dyDescent="0.35">
      <c r="A15">
        <v>15</v>
      </c>
    </row>
    <row r="16" spans="1:4" x14ac:dyDescent="0.35">
      <c r="A16">
        <v>16</v>
      </c>
    </row>
    <row r="17" spans="1:1" x14ac:dyDescent="0.35">
      <c r="A17">
        <v>17</v>
      </c>
    </row>
    <row r="18" spans="1:1" x14ac:dyDescent="0.35">
      <c r="A18">
        <v>18</v>
      </c>
    </row>
    <row r="19" spans="1:1" x14ac:dyDescent="0.35">
      <c r="A19">
        <v>19</v>
      </c>
    </row>
    <row r="20" spans="1:1" x14ac:dyDescent="0.35">
      <c r="A20">
        <v>20</v>
      </c>
    </row>
    <row r="21" spans="1:1" x14ac:dyDescent="0.35">
      <c r="A21">
        <v>21</v>
      </c>
    </row>
    <row r="22" spans="1:1" x14ac:dyDescent="0.35">
      <c r="A22">
        <v>22</v>
      </c>
    </row>
    <row r="23" spans="1:1" x14ac:dyDescent="0.35">
      <c r="A23">
        <v>23</v>
      </c>
    </row>
    <row r="24" spans="1:1" x14ac:dyDescent="0.35">
      <c r="A24">
        <v>24</v>
      </c>
    </row>
    <row r="25" spans="1:1" x14ac:dyDescent="0.35">
      <c r="A25">
        <v>25</v>
      </c>
    </row>
    <row r="26" spans="1:1" x14ac:dyDescent="0.35">
      <c r="A26">
        <v>26</v>
      </c>
    </row>
    <row r="27" spans="1:1" x14ac:dyDescent="0.35">
      <c r="A27">
        <v>27</v>
      </c>
    </row>
    <row r="28" spans="1:1" x14ac:dyDescent="0.35">
      <c r="A28">
        <v>28</v>
      </c>
    </row>
    <row r="29" spans="1:1" x14ac:dyDescent="0.35">
      <c r="A29">
        <v>29</v>
      </c>
    </row>
    <row r="30" spans="1:1" x14ac:dyDescent="0.35">
      <c r="A30">
        <v>30</v>
      </c>
    </row>
    <row r="31" spans="1:1" x14ac:dyDescent="0.35">
      <c r="A31">
        <v>31</v>
      </c>
    </row>
    <row r="32" spans="1:1" x14ac:dyDescent="0.35">
      <c r="A32">
        <v>32</v>
      </c>
    </row>
    <row r="33" spans="1:1" x14ac:dyDescent="0.35">
      <c r="A33">
        <v>33</v>
      </c>
    </row>
    <row r="34" spans="1:1" x14ac:dyDescent="0.35">
      <c r="A34">
        <v>34</v>
      </c>
    </row>
    <row r="35" spans="1:1" x14ac:dyDescent="0.35">
      <c r="A35">
        <v>35</v>
      </c>
    </row>
    <row r="36" spans="1:1" x14ac:dyDescent="0.35">
      <c r="A36">
        <v>36</v>
      </c>
    </row>
    <row r="37" spans="1:1" x14ac:dyDescent="0.35">
      <c r="A37">
        <v>37</v>
      </c>
    </row>
    <row r="38" spans="1:1" x14ac:dyDescent="0.35">
      <c r="A38">
        <v>38</v>
      </c>
    </row>
    <row r="39" spans="1:1" x14ac:dyDescent="0.35">
      <c r="A39">
        <v>39</v>
      </c>
    </row>
    <row r="40" spans="1:1" x14ac:dyDescent="0.35">
      <c r="A40">
        <v>40</v>
      </c>
    </row>
    <row r="41" spans="1:1" x14ac:dyDescent="0.35">
      <c r="A41">
        <v>41</v>
      </c>
    </row>
    <row r="42" spans="1:1" x14ac:dyDescent="0.35">
      <c r="A42">
        <v>42</v>
      </c>
    </row>
    <row r="43" spans="1:1" x14ac:dyDescent="0.35">
      <c r="A43">
        <v>43</v>
      </c>
    </row>
    <row r="44" spans="1:1" x14ac:dyDescent="0.35">
      <c r="A44">
        <v>44</v>
      </c>
    </row>
    <row r="45" spans="1:1" x14ac:dyDescent="0.35">
      <c r="A45">
        <v>45</v>
      </c>
    </row>
    <row r="46" spans="1:1" x14ac:dyDescent="0.35">
      <c r="A46">
        <v>46</v>
      </c>
    </row>
    <row r="47" spans="1:1" x14ac:dyDescent="0.35">
      <c r="A47">
        <v>47</v>
      </c>
    </row>
    <row r="48" spans="1:1" x14ac:dyDescent="0.35">
      <c r="A48">
        <v>48</v>
      </c>
    </row>
    <row r="49" spans="1:1" x14ac:dyDescent="0.35">
      <c r="A49">
        <v>49</v>
      </c>
    </row>
    <row r="50" spans="1:1" x14ac:dyDescent="0.35">
      <c r="A50">
        <v>50</v>
      </c>
    </row>
    <row r="51" spans="1:1" x14ac:dyDescent="0.35">
      <c r="A51">
        <v>51</v>
      </c>
    </row>
    <row r="52" spans="1:1" x14ac:dyDescent="0.35">
      <c r="A52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J236"/>
  <sheetViews>
    <sheetView workbookViewId="0">
      <selection activeCell="A2" sqref="A2"/>
    </sheetView>
  </sheetViews>
  <sheetFormatPr baseColWidth="10" defaultColWidth="11.453125" defaultRowHeight="14.5" x14ac:dyDescent="0.35"/>
  <cols>
    <col min="1" max="1" width="9.81640625" style="3" customWidth="1"/>
    <col min="2" max="2" width="3" style="3" customWidth="1"/>
    <col min="3" max="3" width="4" style="3" customWidth="1"/>
    <col min="4" max="4" width="3.81640625" style="3" customWidth="1"/>
    <col min="5" max="5" width="7.7265625" style="3" customWidth="1"/>
    <col min="6" max="8" width="8.7265625" customWidth="1"/>
    <col min="9" max="9" width="8.7265625" style="3" hidden="1" customWidth="1"/>
    <col min="10" max="11" width="8.7265625" style="3" customWidth="1"/>
    <col min="12" max="12" width="8.7265625" style="3" hidden="1" customWidth="1"/>
    <col min="13" max="14" width="8.7265625" style="3" customWidth="1"/>
    <col min="15" max="16" width="8.7265625" customWidth="1"/>
    <col min="17" max="18" width="8.7265625" style="3" customWidth="1"/>
    <col min="19" max="19" width="8.7265625" style="46" customWidth="1"/>
    <col min="20" max="20" width="8.7265625" customWidth="1"/>
    <col min="21" max="26" width="8.7265625" style="3" customWidth="1"/>
    <col min="27" max="27" width="8.7265625" customWidth="1"/>
    <col min="28" max="30" width="8.7265625" style="3" customWidth="1"/>
    <col min="31" max="32" width="8.7265625" customWidth="1"/>
    <col min="33" max="34" width="8.7265625" style="3" customWidth="1"/>
    <col min="35" max="38" width="7.7265625" style="3" customWidth="1"/>
    <col min="39" max="39" width="8.26953125" style="3" customWidth="1"/>
    <col min="40" max="16384" width="11.453125" style="3"/>
  </cols>
  <sheetData>
    <row r="1" spans="1:30" s="12" customFormat="1" ht="34.5" customHeight="1" thickBot="1" x14ac:dyDescent="0.4">
      <c r="A1" s="4" t="s">
        <v>3</v>
      </c>
      <c r="B1" s="4" t="s">
        <v>24</v>
      </c>
      <c r="C1" s="4" t="s">
        <v>25</v>
      </c>
      <c r="D1" s="4" t="s">
        <v>26</v>
      </c>
      <c r="E1" s="5" t="s">
        <v>27</v>
      </c>
      <c r="F1" s="6" t="s">
        <v>28</v>
      </c>
      <c r="G1" s="7" t="s">
        <v>29</v>
      </c>
      <c r="H1" s="7" t="s">
        <v>30</v>
      </c>
      <c r="I1" s="8" t="s">
        <v>31</v>
      </c>
      <c r="J1" s="7" t="s">
        <v>32</v>
      </c>
      <c r="K1" s="9" t="s">
        <v>33</v>
      </c>
      <c r="L1" s="9" t="s">
        <v>34</v>
      </c>
      <c r="M1" s="6" t="s">
        <v>35</v>
      </c>
      <c r="N1" s="9" t="s">
        <v>36</v>
      </c>
      <c r="O1" s="7" t="s">
        <v>37</v>
      </c>
      <c r="P1" s="9" t="s">
        <v>38</v>
      </c>
      <c r="Q1" s="10" t="s">
        <v>39</v>
      </c>
      <c r="R1" s="6" t="s">
        <v>40</v>
      </c>
      <c r="S1" s="7" t="s">
        <v>41</v>
      </c>
      <c r="T1" s="7" t="s">
        <v>42</v>
      </c>
      <c r="U1" s="9" t="s">
        <v>43</v>
      </c>
      <c r="V1" s="6" t="s">
        <v>44</v>
      </c>
      <c r="W1" s="7" t="s">
        <v>45</v>
      </c>
      <c r="X1" s="7" t="s">
        <v>46</v>
      </c>
      <c r="Y1" s="9" t="s">
        <v>47</v>
      </c>
      <c r="Z1" s="9" t="s">
        <v>48</v>
      </c>
      <c r="AA1" s="11" t="s">
        <v>49</v>
      </c>
      <c r="AB1" s="6" t="s">
        <v>50</v>
      </c>
      <c r="AC1" s="9" t="s">
        <v>51</v>
      </c>
      <c r="AD1" s="5" t="s">
        <v>52</v>
      </c>
    </row>
    <row r="2" spans="1:30" s="19" customFormat="1" ht="18" customHeight="1" x14ac:dyDescent="0.35">
      <c r="A2" s="13">
        <v>43185</v>
      </c>
      <c r="B2" s="14">
        <f>WEEKNUM(PLACEMENT3[[#This Row],[DATE]],21)</f>
        <v>13</v>
      </c>
      <c r="C2" s="15">
        <v>0</v>
      </c>
      <c r="D2" s="15">
        <v>0</v>
      </c>
      <c r="E2" s="16" t="s">
        <v>53</v>
      </c>
      <c r="F2" s="16" t="s">
        <v>16</v>
      </c>
      <c r="G2" s="17" t="s">
        <v>16</v>
      </c>
      <c r="H2" s="17" t="s">
        <v>16</v>
      </c>
      <c r="I2" s="17" t="s">
        <v>16</v>
      </c>
      <c r="J2" s="17" t="s">
        <v>16</v>
      </c>
      <c r="K2" s="17"/>
      <c r="L2" s="17"/>
      <c r="M2" s="16" t="s">
        <v>16</v>
      </c>
      <c r="N2" s="17"/>
      <c r="O2" s="17" t="s">
        <v>16</v>
      </c>
      <c r="P2" s="17"/>
      <c r="Q2" s="16"/>
      <c r="R2" s="16" t="s">
        <v>16</v>
      </c>
      <c r="S2" s="17" t="s">
        <v>16</v>
      </c>
      <c r="T2" s="17" t="s">
        <v>16</v>
      </c>
      <c r="U2" s="17"/>
      <c r="V2" s="16" t="s">
        <v>16</v>
      </c>
      <c r="W2" s="17" t="s">
        <v>16</v>
      </c>
      <c r="X2" s="17" t="s">
        <v>16</v>
      </c>
      <c r="Y2" s="17"/>
      <c r="Z2" s="17"/>
      <c r="AA2" s="18" t="s">
        <v>16</v>
      </c>
      <c r="AB2" s="16" t="s">
        <v>16</v>
      </c>
      <c r="AC2" s="17"/>
      <c r="AD2" s="16">
        <f>COUNTIFS(PLACEMENT3[[#This Row],[MALIKA M]:[NAEL G]],"&lt;&gt;REPOS",PLACEMENT3[[#This Row],[MALIKA M]:[NAEL G]],"&lt;&gt;")</f>
        <v>15</v>
      </c>
    </row>
    <row r="3" spans="1:30" s="19" customFormat="1" ht="18" customHeight="1" x14ac:dyDescent="0.35">
      <c r="A3" s="20">
        <f t="shared" ref="A3:A66" si="0">A2+1</f>
        <v>43186</v>
      </c>
      <c r="B3" s="21">
        <f>WEEKNUM(PLACEMENT3[[#This Row],[DATE]],21)</f>
        <v>13</v>
      </c>
      <c r="C3" s="22">
        <v>0</v>
      </c>
      <c r="D3" s="22">
        <v>0</v>
      </c>
      <c r="E3" s="23" t="s">
        <v>53</v>
      </c>
      <c r="F3" s="24" t="s">
        <v>16</v>
      </c>
      <c r="G3" s="25" t="s">
        <v>16</v>
      </c>
      <c r="H3" s="25" t="s">
        <v>16</v>
      </c>
      <c r="I3" s="25" t="s">
        <v>16</v>
      </c>
      <c r="J3" s="25" t="s">
        <v>16</v>
      </c>
      <c r="K3" s="25"/>
      <c r="L3" s="25"/>
      <c r="M3" s="24" t="s">
        <v>16</v>
      </c>
      <c r="N3" s="25"/>
      <c r="O3" s="25" t="s">
        <v>16</v>
      </c>
      <c r="P3" s="25"/>
      <c r="Q3" s="24"/>
      <c r="R3" s="24" t="s">
        <v>16</v>
      </c>
      <c r="S3" s="25" t="s">
        <v>16</v>
      </c>
      <c r="T3" s="25" t="s">
        <v>16</v>
      </c>
      <c r="U3" s="25"/>
      <c r="V3" s="24" t="s">
        <v>16</v>
      </c>
      <c r="W3" s="25" t="s">
        <v>16</v>
      </c>
      <c r="X3" s="25" t="s">
        <v>16</v>
      </c>
      <c r="Y3" s="25"/>
      <c r="Z3" s="25"/>
      <c r="AA3" s="26" t="s">
        <v>16</v>
      </c>
      <c r="AB3" s="24" t="s">
        <v>16</v>
      </c>
      <c r="AC3" s="25"/>
      <c r="AD3" s="23">
        <f>COUNTIFS(PLACEMENT3[[#This Row],[MALIKA M]:[NAEL G]],"&lt;&gt;REPOS",PLACEMENT3[[#This Row],[MALIKA M]:[NAEL G]],"&lt;&gt;")</f>
        <v>15</v>
      </c>
    </row>
    <row r="4" spans="1:30" s="19" customFormat="1" ht="18" customHeight="1" x14ac:dyDescent="0.35">
      <c r="A4" s="20">
        <f t="shared" si="0"/>
        <v>43187</v>
      </c>
      <c r="B4" s="21">
        <f>WEEKNUM(PLACEMENT3[[#This Row],[DATE]],21)</f>
        <v>13</v>
      </c>
      <c r="C4" s="22">
        <v>0</v>
      </c>
      <c r="D4" s="22">
        <v>0</v>
      </c>
      <c r="E4" s="23" t="s">
        <v>0</v>
      </c>
      <c r="F4" s="24" t="s">
        <v>0</v>
      </c>
      <c r="G4" s="25" t="s">
        <v>0</v>
      </c>
      <c r="H4" s="25" t="s">
        <v>0</v>
      </c>
      <c r="I4" s="25" t="s">
        <v>0</v>
      </c>
      <c r="J4" s="25" t="s">
        <v>0</v>
      </c>
      <c r="K4" s="25"/>
      <c r="L4" s="25"/>
      <c r="M4" s="24" t="s">
        <v>0</v>
      </c>
      <c r="N4" s="25"/>
      <c r="O4" s="25" t="s">
        <v>0</v>
      </c>
      <c r="P4" s="25"/>
      <c r="Q4" s="24"/>
      <c r="R4" s="24" t="s">
        <v>0</v>
      </c>
      <c r="S4" s="25" t="s">
        <v>0</v>
      </c>
      <c r="T4" s="25" t="s">
        <v>0</v>
      </c>
      <c r="U4" s="25"/>
      <c r="V4" s="24" t="s">
        <v>0</v>
      </c>
      <c r="W4" s="25" t="s">
        <v>0</v>
      </c>
      <c r="X4" s="25" t="s">
        <v>0</v>
      </c>
      <c r="Y4" s="25"/>
      <c r="Z4" s="25"/>
      <c r="AA4" s="26" t="s">
        <v>0</v>
      </c>
      <c r="AB4" s="24" t="s">
        <v>0</v>
      </c>
      <c r="AC4" s="25"/>
      <c r="AD4" s="23">
        <f>COUNTIFS(PLACEMENT3[[#This Row],[MALIKA M]:[NAEL G]],"&lt;&gt;REPOS",PLACEMENT3[[#This Row],[MALIKA M]:[NAEL G]],"&lt;&gt;")</f>
        <v>0</v>
      </c>
    </row>
    <row r="5" spans="1:30" s="19" customFormat="1" ht="18" customHeight="1" x14ac:dyDescent="0.35">
      <c r="A5" s="20">
        <f t="shared" si="0"/>
        <v>43188</v>
      </c>
      <c r="B5" s="21">
        <f>WEEKNUM(PLACEMENT3[[#This Row],[DATE]],21)</f>
        <v>13</v>
      </c>
      <c r="C5" s="22">
        <v>0</v>
      </c>
      <c r="D5" s="22">
        <v>0</v>
      </c>
      <c r="E5" s="23" t="s">
        <v>53</v>
      </c>
      <c r="F5" s="24" t="s">
        <v>16</v>
      </c>
      <c r="G5" s="25" t="s">
        <v>16</v>
      </c>
      <c r="H5" s="25" t="s">
        <v>16</v>
      </c>
      <c r="I5" s="25" t="s">
        <v>16</v>
      </c>
      <c r="J5" s="25" t="s">
        <v>16</v>
      </c>
      <c r="K5" s="25"/>
      <c r="L5" s="25"/>
      <c r="M5" s="24" t="s">
        <v>16</v>
      </c>
      <c r="N5" s="25"/>
      <c r="O5" s="25" t="s">
        <v>16</v>
      </c>
      <c r="P5" s="25"/>
      <c r="Q5" s="24"/>
      <c r="R5" s="24" t="s">
        <v>16</v>
      </c>
      <c r="S5" s="25" t="s">
        <v>16</v>
      </c>
      <c r="T5" s="25" t="s">
        <v>16</v>
      </c>
      <c r="U5" s="25"/>
      <c r="V5" s="24" t="s">
        <v>16</v>
      </c>
      <c r="W5" s="25" t="s">
        <v>16</v>
      </c>
      <c r="X5" s="25" t="s">
        <v>16</v>
      </c>
      <c r="Y5" s="25"/>
      <c r="Z5" s="25"/>
      <c r="AA5" s="26" t="s">
        <v>16</v>
      </c>
      <c r="AB5" s="24" t="s">
        <v>16</v>
      </c>
      <c r="AC5" s="25"/>
      <c r="AD5" s="23">
        <f>COUNTIFS(PLACEMENT3[[#This Row],[MALIKA M]:[NAEL G]],"&lt;&gt;REPOS",PLACEMENT3[[#This Row],[MALIKA M]:[NAEL G]],"&lt;&gt;")</f>
        <v>15</v>
      </c>
    </row>
    <row r="6" spans="1:30" s="19" customFormat="1" ht="18" customHeight="1" x14ac:dyDescent="0.35">
      <c r="A6" s="20">
        <f t="shared" si="0"/>
        <v>43189</v>
      </c>
      <c r="B6" s="21">
        <f>WEEKNUM(PLACEMENT3[[#This Row],[DATE]],21)</f>
        <v>13</v>
      </c>
      <c r="C6" s="22">
        <v>2</v>
      </c>
      <c r="D6" s="22">
        <v>2</v>
      </c>
      <c r="E6" s="23" t="s">
        <v>53</v>
      </c>
      <c r="F6" s="24" t="s">
        <v>54</v>
      </c>
      <c r="G6" s="25" t="s">
        <v>54</v>
      </c>
      <c r="H6" s="25" t="s">
        <v>54</v>
      </c>
      <c r="I6" s="25" t="s">
        <v>8</v>
      </c>
      <c r="J6" s="25" t="s">
        <v>55</v>
      </c>
      <c r="K6" s="25"/>
      <c r="L6" s="25"/>
      <c r="M6" s="24" t="s">
        <v>56</v>
      </c>
      <c r="N6" s="25"/>
      <c r="O6" s="25" t="s">
        <v>57</v>
      </c>
      <c r="P6" s="25"/>
      <c r="Q6" s="24"/>
      <c r="R6" s="24" t="s">
        <v>58</v>
      </c>
      <c r="S6" s="25" t="s">
        <v>59</v>
      </c>
      <c r="T6" s="25" t="s">
        <v>60</v>
      </c>
      <c r="U6" s="25"/>
      <c r="V6" s="24" t="s">
        <v>61</v>
      </c>
      <c r="W6" s="25" t="s">
        <v>62</v>
      </c>
      <c r="X6" s="25" t="s">
        <v>63</v>
      </c>
      <c r="Y6" s="25"/>
      <c r="Z6" s="25"/>
      <c r="AA6" s="26" t="s">
        <v>64</v>
      </c>
      <c r="AB6" s="24" t="s">
        <v>65</v>
      </c>
      <c r="AC6" s="25"/>
      <c r="AD6" s="23">
        <f>COUNTIFS(PLACEMENT3[[#This Row],[MALIKA M]:[NAEL G]],"&lt;&gt;REPOS",PLACEMENT3[[#This Row],[MALIKA M]:[NAEL G]],"&lt;&gt;")</f>
        <v>15</v>
      </c>
    </row>
    <row r="7" spans="1:30" s="19" customFormat="1" ht="18" customHeight="1" x14ac:dyDescent="0.35">
      <c r="A7" s="20">
        <f t="shared" si="0"/>
        <v>43190</v>
      </c>
      <c r="B7" s="21">
        <f>WEEKNUM(PLACEMENT3[[#This Row],[DATE]],21)</f>
        <v>13</v>
      </c>
      <c r="C7" s="22">
        <v>2</v>
      </c>
      <c r="D7" s="22">
        <v>2</v>
      </c>
      <c r="E7" s="23" t="s">
        <v>53</v>
      </c>
      <c r="F7" s="24" t="s">
        <v>54</v>
      </c>
      <c r="G7" s="25" t="s">
        <v>54</v>
      </c>
      <c r="H7" s="25" t="s">
        <v>54</v>
      </c>
      <c r="I7" s="25" t="s">
        <v>8</v>
      </c>
      <c r="J7" s="25" t="s">
        <v>55</v>
      </c>
      <c r="K7" s="25"/>
      <c r="L7" s="25"/>
      <c r="M7" s="24" t="s">
        <v>56</v>
      </c>
      <c r="N7" s="25"/>
      <c r="O7" s="25" t="s">
        <v>57</v>
      </c>
      <c r="P7" s="25"/>
      <c r="Q7" s="24"/>
      <c r="R7" s="24" t="s">
        <v>58</v>
      </c>
      <c r="S7" s="25" t="s">
        <v>59</v>
      </c>
      <c r="T7" s="25" t="s">
        <v>60</v>
      </c>
      <c r="U7" s="25"/>
      <c r="V7" s="24" t="s">
        <v>61</v>
      </c>
      <c r="W7" s="25" t="s">
        <v>62</v>
      </c>
      <c r="X7" s="25" t="s">
        <v>63</v>
      </c>
      <c r="Y7" s="25"/>
      <c r="Z7" s="25"/>
      <c r="AA7" s="26" t="s">
        <v>64</v>
      </c>
      <c r="AB7" s="24" t="s">
        <v>65</v>
      </c>
      <c r="AC7" s="25"/>
      <c r="AD7" s="23">
        <f>COUNTIFS(PLACEMENT3[[#This Row],[MALIKA M]:[NAEL G]],"&lt;&gt;REPOS",PLACEMENT3[[#This Row],[MALIKA M]:[NAEL G]],"&lt;&gt;")</f>
        <v>15</v>
      </c>
    </row>
    <row r="8" spans="1:30" s="19" customFormat="1" ht="18" customHeight="1" thickBot="1" x14ac:dyDescent="0.4">
      <c r="A8" s="20">
        <f t="shared" si="0"/>
        <v>43191</v>
      </c>
      <c r="B8" s="21">
        <f>WEEKNUM(PLACEMENT3[[#This Row],[DATE]],21)</f>
        <v>13</v>
      </c>
      <c r="C8" s="22">
        <v>2</v>
      </c>
      <c r="D8" s="22">
        <v>2</v>
      </c>
      <c r="E8" s="23" t="s">
        <v>53</v>
      </c>
      <c r="F8" s="24" t="s">
        <v>54</v>
      </c>
      <c r="G8" s="25" t="s">
        <v>54</v>
      </c>
      <c r="H8" s="25" t="s">
        <v>54</v>
      </c>
      <c r="I8" s="25" t="s">
        <v>8</v>
      </c>
      <c r="J8" s="25" t="s">
        <v>55</v>
      </c>
      <c r="K8" s="25"/>
      <c r="L8" s="25"/>
      <c r="M8" s="24" t="s">
        <v>56</v>
      </c>
      <c r="N8" s="25"/>
      <c r="O8" s="25" t="s">
        <v>57</v>
      </c>
      <c r="P8" s="25"/>
      <c r="Q8" s="24"/>
      <c r="R8" s="24" t="s">
        <v>58</v>
      </c>
      <c r="S8" s="25" t="s">
        <v>59</v>
      </c>
      <c r="T8" s="25" t="s">
        <v>60</v>
      </c>
      <c r="U8" s="25"/>
      <c r="V8" s="24" t="s">
        <v>61</v>
      </c>
      <c r="W8" s="25" t="s">
        <v>62</v>
      </c>
      <c r="X8" s="25" t="s">
        <v>63</v>
      </c>
      <c r="Y8" s="25"/>
      <c r="Z8" s="25"/>
      <c r="AA8" s="26" t="s">
        <v>64</v>
      </c>
      <c r="AB8" s="24" t="s">
        <v>65</v>
      </c>
      <c r="AC8" s="25"/>
      <c r="AD8" s="23">
        <f>COUNTIFS(PLACEMENT3[[#This Row],[MALIKA M]:[NAEL G]],"&lt;&gt;REPOS",PLACEMENT3[[#This Row],[MALIKA M]:[NAEL G]],"&lt;&gt;")</f>
        <v>15</v>
      </c>
    </row>
    <row r="9" spans="1:30" s="19" customFormat="1" ht="18" customHeight="1" x14ac:dyDescent="0.35">
      <c r="A9" s="13">
        <f t="shared" si="0"/>
        <v>43192</v>
      </c>
      <c r="B9" s="14">
        <f>WEEKNUM(PLACEMENT3[[#This Row],[DATE]],21)</f>
        <v>14</v>
      </c>
      <c r="C9" s="15">
        <v>2</v>
      </c>
      <c r="D9" s="15">
        <v>2</v>
      </c>
      <c r="E9" s="27" t="s">
        <v>53</v>
      </c>
      <c r="F9" s="16" t="s">
        <v>54</v>
      </c>
      <c r="G9" s="17" t="s">
        <v>54</v>
      </c>
      <c r="H9" s="17" t="s">
        <v>54</v>
      </c>
      <c r="I9" s="17" t="s">
        <v>8</v>
      </c>
      <c r="J9" s="17" t="s">
        <v>55</v>
      </c>
      <c r="K9" s="17"/>
      <c r="L9" s="17"/>
      <c r="M9" s="16" t="s">
        <v>56</v>
      </c>
      <c r="N9" s="17"/>
      <c r="O9" s="17" t="s">
        <v>57</v>
      </c>
      <c r="P9" s="17"/>
      <c r="Q9" s="16"/>
      <c r="R9" s="16" t="s">
        <v>58</v>
      </c>
      <c r="S9" s="17" t="s">
        <v>66</v>
      </c>
      <c r="T9" s="17" t="s">
        <v>60</v>
      </c>
      <c r="U9" s="17"/>
      <c r="V9" s="16" t="s">
        <v>61</v>
      </c>
      <c r="W9" s="17" t="s">
        <v>62</v>
      </c>
      <c r="X9" s="17" t="s">
        <v>63</v>
      </c>
      <c r="Y9" s="17"/>
      <c r="Z9" s="17"/>
      <c r="AA9" s="18" t="s">
        <v>64</v>
      </c>
      <c r="AB9" s="16" t="s">
        <v>65</v>
      </c>
      <c r="AC9" s="17"/>
      <c r="AD9" s="27">
        <f>COUNTIFS(PLACEMENT3[[#This Row],[MALIKA M]:[NAEL G]],"&lt;&gt;REPOS",PLACEMENT3[[#This Row],[MALIKA M]:[NAEL G]],"&lt;&gt;")</f>
        <v>15</v>
      </c>
    </row>
    <row r="10" spans="1:30" s="19" customFormat="1" ht="18" customHeight="1" x14ac:dyDescent="0.35">
      <c r="A10" s="20">
        <f t="shared" si="0"/>
        <v>43193</v>
      </c>
      <c r="B10" s="21">
        <f>WEEKNUM(PLACEMENT3[[#This Row],[DATE]],21)</f>
        <v>14</v>
      </c>
      <c r="C10" s="22">
        <v>0</v>
      </c>
      <c r="D10" s="22">
        <v>0</v>
      </c>
      <c r="E10" s="24" t="s">
        <v>0</v>
      </c>
      <c r="F10" s="24" t="s">
        <v>0</v>
      </c>
      <c r="G10" s="25" t="s">
        <v>0</v>
      </c>
      <c r="H10" s="25" t="s">
        <v>0</v>
      </c>
      <c r="I10" s="25" t="s">
        <v>0</v>
      </c>
      <c r="J10" s="25" t="s">
        <v>0</v>
      </c>
      <c r="K10" s="25"/>
      <c r="L10" s="25"/>
      <c r="M10" s="24" t="s">
        <v>0</v>
      </c>
      <c r="N10" s="25"/>
      <c r="O10" s="25" t="s">
        <v>0</v>
      </c>
      <c r="P10" s="25"/>
      <c r="Q10" s="24"/>
      <c r="R10" s="24" t="s">
        <v>0</v>
      </c>
      <c r="S10" s="25" t="s">
        <v>0</v>
      </c>
      <c r="T10" s="25" t="s">
        <v>0</v>
      </c>
      <c r="U10" s="25"/>
      <c r="V10" s="24" t="s">
        <v>0</v>
      </c>
      <c r="W10" s="25" t="s">
        <v>0</v>
      </c>
      <c r="X10" s="25" t="s">
        <v>0</v>
      </c>
      <c r="Y10" s="25"/>
      <c r="Z10" s="25"/>
      <c r="AA10" s="26" t="s">
        <v>0</v>
      </c>
      <c r="AB10" s="24" t="s">
        <v>0</v>
      </c>
      <c r="AC10" s="25"/>
      <c r="AD10" s="24">
        <f>COUNTIFS(PLACEMENT3[[#This Row],[MALIKA M]:[NAEL G]],"&lt;&gt;REPOS",PLACEMENT3[[#This Row],[MALIKA M]:[NAEL G]],"&lt;&gt;")</f>
        <v>0</v>
      </c>
    </row>
    <row r="11" spans="1:30" s="19" customFormat="1" ht="18" customHeight="1" x14ac:dyDescent="0.35">
      <c r="A11" s="20">
        <f t="shared" si="0"/>
        <v>43194</v>
      </c>
      <c r="B11" s="21">
        <f>WEEKNUM(PLACEMENT3[[#This Row],[DATE]],21)</f>
        <v>14</v>
      </c>
      <c r="C11" s="22">
        <v>2</v>
      </c>
      <c r="D11" s="22">
        <v>0</v>
      </c>
      <c r="E11" s="24" t="s">
        <v>53</v>
      </c>
      <c r="F11" s="24" t="s">
        <v>54</v>
      </c>
      <c r="G11" s="25" t="s">
        <v>54</v>
      </c>
      <c r="H11" s="25" t="s">
        <v>8</v>
      </c>
      <c r="I11" s="25" t="s">
        <v>54</v>
      </c>
      <c r="J11" s="25" t="s">
        <v>18</v>
      </c>
      <c r="K11" s="25"/>
      <c r="L11" s="25"/>
      <c r="M11" s="24" t="s">
        <v>56</v>
      </c>
      <c r="N11" s="25"/>
      <c r="O11" s="25" t="s">
        <v>57</v>
      </c>
      <c r="P11" s="25"/>
      <c r="Q11" s="24"/>
      <c r="R11" s="24" t="s">
        <v>58</v>
      </c>
      <c r="S11" s="25" t="s">
        <v>18</v>
      </c>
      <c r="T11" s="25" t="s">
        <v>60</v>
      </c>
      <c r="U11" s="25"/>
      <c r="V11" s="24" t="s">
        <v>61</v>
      </c>
      <c r="W11" s="25" t="s">
        <v>62</v>
      </c>
      <c r="X11" s="25" t="s">
        <v>18</v>
      </c>
      <c r="Y11" s="25"/>
      <c r="Z11" s="25"/>
      <c r="AA11" s="26" t="s">
        <v>64</v>
      </c>
      <c r="AB11" s="24" t="s">
        <v>65</v>
      </c>
      <c r="AC11" s="25"/>
      <c r="AD11" s="24">
        <f>COUNTIFS(PLACEMENT3[[#This Row],[MALIKA M]:[NAEL G]],"&lt;&gt;REPOS",PLACEMENT3[[#This Row],[MALIKA M]:[NAEL G]],"&lt;&gt;")</f>
        <v>15</v>
      </c>
    </row>
    <row r="12" spans="1:30" s="19" customFormat="1" ht="18" customHeight="1" x14ac:dyDescent="0.35">
      <c r="A12" s="20">
        <f t="shared" si="0"/>
        <v>43195</v>
      </c>
      <c r="B12" s="21">
        <f>WEEKNUM(PLACEMENT3[[#This Row],[DATE]],21)</f>
        <v>14</v>
      </c>
      <c r="C12" s="22">
        <v>0</v>
      </c>
      <c r="D12" s="22">
        <v>0</v>
      </c>
      <c r="E12" s="24" t="s">
        <v>53</v>
      </c>
      <c r="F12" s="24" t="s">
        <v>65</v>
      </c>
      <c r="G12" s="25" t="s">
        <v>65</v>
      </c>
      <c r="H12" s="25" t="s">
        <v>0</v>
      </c>
      <c r="I12" s="25" t="s">
        <v>0</v>
      </c>
      <c r="J12" s="25" t="s">
        <v>0</v>
      </c>
      <c r="K12" s="25"/>
      <c r="L12" s="25"/>
      <c r="M12" s="24" t="s">
        <v>0</v>
      </c>
      <c r="N12" s="25"/>
      <c r="O12" s="25" t="s">
        <v>0</v>
      </c>
      <c r="P12" s="25"/>
      <c r="Q12" s="24"/>
      <c r="R12" s="24" t="s">
        <v>0</v>
      </c>
      <c r="S12" s="25" t="s">
        <v>0</v>
      </c>
      <c r="T12" s="25" t="s">
        <v>65</v>
      </c>
      <c r="U12" s="25"/>
      <c r="V12" s="24" t="s">
        <v>0</v>
      </c>
      <c r="W12" s="25" t="s">
        <v>0</v>
      </c>
      <c r="X12" s="25" t="s">
        <v>0</v>
      </c>
      <c r="Y12" s="25"/>
      <c r="Z12" s="25"/>
      <c r="AA12" s="26" t="s">
        <v>0</v>
      </c>
      <c r="AB12" s="24" t="s">
        <v>65</v>
      </c>
      <c r="AC12" s="25"/>
      <c r="AD12" s="24">
        <f>COUNTIFS(PLACEMENT3[[#This Row],[MALIKA M]:[NAEL G]],"&lt;&gt;REPOS",PLACEMENT3[[#This Row],[MALIKA M]:[NAEL G]],"&lt;&gt;")</f>
        <v>4</v>
      </c>
    </row>
    <row r="13" spans="1:30" s="19" customFormat="1" ht="18" customHeight="1" x14ac:dyDescent="0.35">
      <c r="A13" s="20">
        <f t="shared" si="0"/>
        <v>43196</v>
      </c>
      <c r="B13" s="21">
        <f>WEEKNUM(PLACEMENT3[[#This Row],[DATE]],21)</f>
        <v>14</v>
      </c>
      <c r="C13" s="22">
        <v>0</v>
      </c>
      <c r="D13" s="22">
        <v>0</v>
      </c>
      <c r="E13" s="24" t="s">
        <v>53</v>
      </c>
      <c r="F13" s="24" t="s">
        <v>0</v>
      </c>
      <c r="G13" s="25" t="s">
        <v>0</v>
      </c>
      <c r="H13" s="25" t="s">
        <v>0</v>
      </c>
      <c r="I13" s="25" t="s">
        <v>0</v>
      </c>
      <c r="J13" s="25" t="s">
        <v>0</v>
      </c>
      <c r="K13" s="25"/>
      <c r="L13" s="25"/>
      <c r="M13" s="24" t="s">
        <v>0</v>
      </c>
      <c r="N13" s="25"/>
      <c r="O13" s="25" t="s">
        <v>0</v>
      </c>
      <c r="P13" s="25"/>
      <c r="Q13" s="24"/>
      <c r="R13" s="24" t="s">
        <v>0</v>
      </c>
      <c r="S13" s="25" t="s">
        <v>0</v>
      </c>
      <c r="T13" s="25" t="s">
        <v>0</v>
      </c>
      <c r="U13" s="25"/>
      <c r="V13" s="24" t="s">
        <v>0</v>
      </c>
      <c r="W13" s="25" t="s">
        <v>0</v>
      </c>
      <c r="X13" s="25" t="s">
        <v>0</v>
      </c>
      <c r="Y13" s="25"/>
      <c r="Z13" s="25"/>
      <c r="AA13" s="26" t="s">
        <v>0</v>
      </c>
      <c r="AB13" s="24" t="s">
        <v>0</v>
      </c>
      <c r="AC13" s="25"/>
      <c r="AD13" s="24">
        <f>COUNTIFS(PLACEMENT3[[#This Row],[MALIKA M]:[NAEL G]],"&lt;&gt;REPOS",PLACEMENT3[[#This Row],[MALIKA M]:[NAEL G]],"&lt;&gt;")</f>
        <v>0</v>
      </c>
    </row>
    <row r="14" spans="1:30" s="19" customFormat="1" ht="18" customHeight="1" x14ac:dyDescent="0.35">
      <c r="A14" s="20">
        <f t="shared" si="0"/>
        <v>43197</v>
      </c>
      <c r="B14" s="21">
        <f>WEEKNUM(PLACEMENT3[[#This Row],[DATE]],21)</f>
        <v>14</v>
      </c>
      <c r="C14" s="22">
        <v>2</v>
      </c>
      <c r="D14" s="22">
        <v>0</v>
      </c>
      <c r="E14" s="24" t="s">
        <v>53</v>
      </c>
      <c r="F14" s="24" t="s">
        <v>54</v>
      </c>
      <c r="G14" s="25" t="s">
        <v>55</v>
      </c>
      <c r="H14" s="25" t="s">
        <v>8</v>
      </c>
      <c r="I14" s="25" t="s">
        <v>54</v>
      </c>
      <c r="J14" s="25" t="s">
        <v>54</v>
      </c>
      <c r="K14" s="25"/>
      <c r="L14" s="25"/>
      <c r="M14" s="24" t="s">
        <v>56</v>
      </c>
      <c r="N14" s="25"/>
      <c r="O14" s="25" t="s">
        <v>57</v>
      </c>
      <c r="P14" s="25"/>
      <c r="Q14" s="24"/>
      <c r="R14" s="24" t="s">
        <v>58</v>
      </c>
      <c r="S14" s="25" t="s">
        <v>66</v>
      </c>
      <c r="T14" s="25" t="s">
        <v>60</v>
      </c>
      <c r="U14" s="25"/>
      <c r="V14" s="24" t="s">
        <v>61</v>
      </c>
      <c r="W14" s="25" t="s">
        <v>62</v>
      </c>
      <c r="X14" s="25" t="s">
        <v>63</v>
      </c>
      <c r="Y14" s="25"/>
      <c r="Z14" s="25"/>
      <c r="AA14" s="26" t="s">
        <v>64</v>
      </c>
      <c r="AB14" s="24" t="s">
        <v>65</v>
      </c>
      <c r="AC14" s="25"/>
      <c r="AD14" s="24">
        <f>COUNTIFS(PLACEMENT3[[#This Row],[MALIKA M]:[NAEL G]],"&lt;&gt;REPOS",PLACEMENT3[[#This Row],[MALIKA M]:[NAEL G]],"&lt;&gt;")</f>
        <v>15</v>
      </c>
    </row>
    <row r="15" spans="1:30" s="19" customFormat="1" ht="18" customHeight="1" thickBot="1" x14ac:dyDescent="0.4">
      <c r="A15" s="20">
        <f t="shared" si="0"/>
        <v>43198</v>
      </c>
      <c r="B15" s="21">
        <f>WEEKNUM(PLACEMENT3[[#This Row],[DATE]],21)</f>
        <v>14</v>
      </c>
      <c r="C15" s="22">
        <v>2</v>
      </c>
      <c r="D15" s="22">
        <v>0</v>
      </c>
      <c r="E15" s="24" t="s">
        <v>53</v>
      </c>
      <c r="F15" s="24" t="s">
        <v>54</v>
      </c>
      <c r="G15" s="25" t="s">
        <v>55</v>
      </c>
      <c r="H15" s="25" t="s">
        <v>8</v>
      </c>
      <c r="I15" s="25" t="s">
        <v>54</v>
      </c>
      <c r="J15" s="25" t="s">
        <v>54</v>
      </c>
      <c r="K15" s="25"/>
      <c r="L15" s="25"/>
      <c r="M15" s="24" t="s">
        <v>56</v>
      </c>
      <c r="N15" s="25"/>
      <c r="O15" s="25" t="s">
        <v>57</v>
      </c>
      <c r="P15" s="25"/>
      <c r="Q15" s="24"/>
      <c r="R15" s="24" t="s">
        <v>58</v>
      </c>
      <c r="S15" s="25" t="s">
        <v>66</v>
      </c>
      <c r="T15" s="25" t="s">
        <v>60</v>
      </c>
      <c r="U15" s="25"/>
      <c r="V15" s="24" t="s">
        <v>61</v>
      </c>
      <c r="W15" s="25" t="s">
        <v>62</v>
      </c>
      <c r="X15" s="25" t="s">
        <v>63</v>
      </c>
      <c r="Y15" s="25"/>
      <c r="Z15" s="25"/>
      <c r="AA15" s="26" t="s">
        <v>64</v>
      </c>
      <c r="AB15" s="24" t="s">
        <v>65</v>
      </c>
      <c r="AC15" s="25"/>
      <c r="AD15" s="24">
        <f>COUNTIFS(PLACEMENT3[[#This Row],[MALIKA M]:[NAEL G]],"&lt;&gt;REPOS",PLACEMENT3[[#This Row],[MALIKA M]:[NAEL G]],"&lt;&gt;")</f>
        <v>15</v>
      </c>
    </row>
    <row r="16" spans="1:30" s="19" customFormat="1" ht="18" customHeight="1" x14ac:dyDescent="0.35">
      <c r="A16" s="13">
        <f t="shared" si="0"/>
        <v>43199</v>
      </c>
      <c r="B16" s="14">
        <f>WEEKNUM(PLACEMENT3[[#This Row],[DATE]],21)</f>
        <v>15</v>
      </c>
      <c r="C16" s="15">
        <v>0</v>
      </c>
      <c r="D16" s="15">
        <v>0</v>
      </c>
      <c r="E16" s="16" t="s">
        <v>0</v>
      </c>
      <c r="F16" s="16" t="s">
        <v>0</v>
      </c>
      <c r="G16" s="17" t="s">
        <v>0</v>
      </c>
      <c r="H16" s="17" t="s">
        <v>0</v>
      </c>
      <c r="I16" s="17" t="s">
        <v>0</v>
      </c>
      <c r="J16" s="17" t="s">
        <v>0</v>
      </c>
      <c r="K16" s="17"/>
      <c r="L16" s="17"/>
      <c r="M16" s="16" t="s">
        <v>0</v>
      </c>
      <c r="N16" s="17"/>
      <c r="O16" s="17" t="s">
        <v>0</v>
      </c>
      <c r="P16" s="17"/>
      <c r="Q16" s="16"/>
      <c r="R16" s="16" t="s">
        <v>0</v>
      </c>
      <c r="S16" s="17" t="s">
        <v>0</v>
      </c>
      <c r="T16" s="17" t="s">
        <v>0</v>
      </c>
      <c r="U16" s="17"/>
      <c r="V16" s="16" t="s">
        <v>0</v>
      </c>
      <c r="W16" s="17" t="s">
        <v>0</v>
      </c>
      <c r="X16" s="17" t="s">
        <v>0</v>
      </c>
      <c r="Y16" s="17"/>
      <c r="Z16" s="17"/>
      <c r="AA16" s="18" t="s">
        <v>0</v>
      </c>
      <c r="AB16" s="16" t="s">
        <v>0</v>
      </c>
      <c r="AC16" s="17"/>
      <c r="AD16" s="16">
        <f>COUNTIFS(PLACEMENT3[[#This Row],[MALIKA M]:[NAEL G]],"&lt;&gt;REPOS",PLACEMENT3[[#This Row],[MALIKA M]:[NAEL G]],"&lt;&gt;")</f>
        <v>0</v>
      </c>
    </row>
    <row r="17" spans="1:32" s="19" customFormat="1" ht="18" customHeight="1" x14ac:dyDescent="0.35">
      <c r="A17" s="20">
        <f t="shared" si="0"/>
        <v>43200</v>
      </c>
      <c r="B17" s="21">
        <f>WEEKNUM(PLACEMENT3[[#This Row],[DATE]],21)</f>
        <v>15</v>
      </c>
      <c r="C17" s="22">
        <v>0</v>
      </c>
      <c r="D17" s="22">
        <v>0</v>
      </c>
      <c r="E17" s="24" t="s">
        <v>0</v>
      </c>
      <c r="F17" s="24" t="s">
        <v>0</v>
      </c>
      <c r="G17" s="25" t="s">
        <v>0</v>
      </c>
      <c r="H17" s="25" t="s">
        <v>0</v>
      </c>
      <c r="I17" s="25" t="s">
        <v>0</v>
      </c>
      <c r="J17" s="25" t="s">
        <v>0</v>
      </c>
      <c r="K17" s="25"/>
      <c r="L17" s="25"/>
      <c r="M17" s="24" t="s">
        <v>0</v>
      </c>
      <c r="N17" s="25"/>
      <c r="O17" s="25" t="s">
        <v>0</v>
      </c>
      <c r="P17" s="25"/>
      <c r="Q17" s="24"/>
      <c r="R17" s="24" t="s">
        <v>0</v>
      </c>
      <c r="S17" s="25" t="s">
        <v>0</v>
      </c>
      <c r="T17" s="25" t="s">
        <v>0</v>
      </c>
      <c r="U17" s="25"/>
      <c r="V17" s="24" t="s">
        <v>0</v>
      </c>
      <c r="W17" s="25" t="s">
        <v>0</v>
      </c>
      <c r="X17" s="25" t="s">
        <v>0</v>
      </c>
      <c r="Y17" s="25"/>
      <c r="Z17" s="25"/>
      <c r="AA17" s="26" t="s">
        <v>0</v>
      </c>
      <c r="AB17" s="24" t="s">
        <v>0</v>
      </c>
      <c r="AC17" s="25"/>
      <c r="AD17" s="24">
        <f>COUNTIFS(PLACEMENT3[[#This Row],[MALIKA M]:[NAEL G]],"&lt;&gt;REPOS",PLACEMENT3[[#This Row],[MALIKA M]:[NAEL G]],"&lt;&gt;")</f>
        <v>0</v>
      </c>
    </row>
    <row r="18" spans="1:32" s="19" customFormat="1" ht="18" customHeight="1" x14ac:dyDescent="0.35">
      <c r="A18" s="20">
        <f t="shared" si="0"/>
        <v>43201</v>
      </c>
      <c r="B18" s="21">
        <f>WEEKNUM(PLACEMENT3[[#This Row],[DATE]],21)</f>
        <v>15</v>
      </c>
      <c r="C18" s="22">
        <v>2</v>
      </c>
      <c r="D18" s="22">
        <v>0</v>
      </c>
      <c r="E18" s="24" t="s">
        <v>53</v>
      </c>
      <c r="F18" s="24" t="s">
        <v>54</v>
      </c>
      <c r="G18" s="25" t="s">
        <v>18</v>
      </c>
      <c r="H18" s="25" t="s">
        <v>8</v>
      </c>
      <c r="I18" s="25" t="s">
        <v>54</v>
      </c>
      <c r="J18" s="25" t="s">
        <v>18</v>
      </c>
      <c r="K18" s="25"/>
      <c r="L18" s="25"/>
      <c r="M18" s="24" t="s">
        <v>56</v>
      </c>
      <c r="N18" s="25"/>
      <c r="O18" s="25" t="s">
        <v>57</v>
      </c>
      <c r="P18" s="25"/>
      <c r="Q18" s="24"/>
      <c r="R18" s="24" t="s">
        <v>18</v>
      </c>
      <c r="S18" s="25" t="s">
        <v>58</v>
      </c>
      <c r="T18" s="25" t="s">
        <v>60</v>
      </c>
      <c r="U18" s="25"/>
      <c r="V18" s="24" t="s">
        <v>61</v>
      </c>
      <c r="W18" s="25" t="s">
        <v>62</v>
      </c>
      <c r="X18" s="25" t="s">
        <v>18</v>
      </c>
      <c r="Y18" s="25"/>
      <c r="Z18" s="25"/>
      <c r="AA18" s="26" t="s">
        <v>64</v>
      </c>
      <c r="AB18" s="24" t="s">
        <v>65</v>
      </c>
      <c r="AC18" s="25"/>
      <c r="AD18" s="24">
        <f>COUNTIFS(PLACEMENT3[[#This Row],[MALIKA M]:[NAEL G]],"&lt;&gt;REPOS",PLACEMENT3[[#This Row],[MALIKA M]:[NAEL G]],"&lt;&gt;")</f>
        <v>15</v>
      </c>
    </row>
    <row r="19" spans="1:32" s="19" customFormat="1" ht="18" customHeight="1" x14ac:dyDescent="0.35">
      <c r="A19" s="20">
        <f t="shared" si="0"/>
        <v>43202</v>
      </c>
      <c r="B19" s="21">
        <f>WEEKNUM(PLACEMENT3[[#This Row],[DATE]],21)</f>
        <v>15</v>
      </c>
      <c r="C19" s="22">
        <v>0</v>
      </c>
      <c r="D19" s="22">
        <v>0</v>
      </c>
      <c r="E19" s="24" t="s">
        <v>53</v>
      </c>
      <c r="F19" s="24" t="s">
        <v>65</v>
      </c>
      <c r="G19" s="25" t="s">
        <v>0</v>
      </c>
      <c r="H19" s="25" t="s">
        <v>65</v>
      </c>
      <c r="I19" s="25" t="s">
        <v>0</v>
      </c>
      <c r="J19" s="25" t="s">
        <v>65</v>
      </c>
      <c r="K19" s="25"/>
      <c r="L19" s="25"/>
      <c r="M19" s="24" t="s">
        <v>16</v>
      </c>
      <c r="N19" s="25"/>
      <c r="O19" s="25" t="s">
        <v>0</v>
      </c>
      <c r="P19" s="25"/>
      <c r="Q19" s="24"/>
      <c r="R19" s="24" t="s">
        <v>0</v>
      </c>
      <c r="S19" s="25" t="s">
        <v>0</v>
      </c>
      <c r="T19" s="25" t="s">
        <v>0</v>
      </c>
      <c r="U19" s="25"/>
      <c r="V19" s="24" t="s">
        <v>0</v>
      </c>
      <c r="W19" s="25" t="s">
        <v>0</v>
      </c>
      <c r="X19" s="25" t="s">
        <v>0</v>
      </c>
      <c r="Y19" s="25"/>
      <c r="Z19" s="25"/>
      <c r="AA19" s="26" t="s">
        <v>0</v>
      </c>
      <c r="AB19" s="24" t="s">
        <v>65</v>
      </c>
      <c r="AC19" s="25"/>
      <c r="AD19" s="24">
        <f>COUNTIFS(PLACEMENT3[[#This Row],[MALIKA M]:[NAEL G]],"&lt;&gt;REPOS",PLACEMENT3[[#This Row],[MALIKA M]:[NAEL G]],"&lt;&gt;")</f>
        <v>5</v>
      </c>
    </row>
    <row r="20" spans="1:32" s="19" customFormat="1" ht="18" customHeight="1" x14ac:dyDescent="0.35">
      <c r="A20" s="20">
        <f t="shared" si="0"/>
        <v>43203</v>
      </c>
      <c r="B20" s="21">
        <f>WEEKNUM(PLACEMENT3[[#This Row],[DATE]],21)</f>
        <v>15</v>
      </c>
      <c r="C20" s="22">
        <v>0</v>
      </c>
      <c r="D20" s="22">
        <v>0</v>
      </c>
      <c r="E20" s="24" t="s">
        <v>53</v>
      </c>
      <c r="F20" s="24" t="s">
        <v>0</v>
      </c>
      <c r="G20" s="25" t="s">
        <v>0</v>
      </c>
      <c r="H20" s="25" t="s">
        <v>0</v>
      </c>
      <c r="I20" s="25" t="s">
        <v>0</v>
      </c>
      <c r="J20" s="25" t="s">
        <v>0</v>
      </c>
      <c r="K20" s="25"/>
      <c r="L20" s="25"/>
      <c r="M20" s="24" t="s">
        <v>0</v>
      </c>
      <c r="N20" s="25"/>
      <c r="O20" s="25" t="s">
        <v>0</v>
      </c>
      <c r="P20" s="25"/>
      <c r="Q20" s="24"/>
      <c r="R20" s="24" t="s">
        <v>0</v>
      </c>
      <c r="S20" s="25" t="s">
        <v>0</v>
      </c>
      <c r="T20" s="25" t="s">
        <v>0</v>
      </c>
      <c r="U20" s="25"/>
      <c r="V20" s="24" t="s">
        <v>0</v>
      </c>
      <c r="W20" s="25" t="s">
        <v>0</v>
      </c>
      <c r="X20" s="25" t="s">
        <v>0</v>
      </c>
      <c r="Y20" s="25"/>
      <c r="Z20" s="25"/>
      <c r="AA20" s="26" t="s">
        <v>0</v>
      </c>
      <c r="AB20" s="24" t="s">
        <v>0</v>
      </c>
      <c r="AC20" s="25"/>
      <c r="AD20" s="24">
        <f>COUNTIFS(PLACEMENT3[[#This Row],[MALIKA M]:[NAEL G]],"&lt;&gt;REPOS",PLACEMENT3[[#This Row],[MALIKA M]:[NAEL G]],"&lt;&gt;")</f>
        <v>0</v>
      </c>
    </row>
    <row r="21" spans="1:32" s="19" customFormat="1" ht="18" customHeight="1" x14ac:dyDescent="0.35">
      <c r="A21" s="20">
        <f t="shared" si="0"/>
        <v>43204</v>
      </c>
      <c r="B21" s="21">
        <f>WEEKNUM(PLACEMENT3[[#This Row],[DATE]],21)</f>
        <v>15</v>
      </c>
      <c r="C21" s="22">
        <v>2</v>
      </c>
      <c r="D21" s="22">
        <v>0</v>
      </c>
      <c r="E21" s="24" t="s">
        <v>53</v>
      </c>
      <c r="F21" s="24" t="s">
        <v>54</v>
      </c>
      <c r="G21" s="25" t="s">
        <v>8</v>
      </c>
      <c r="H21" s="25" t="s">
        <v>54</v>
      </c>
      <c r="I21" s="25" t="s">
        <v>54</v>
      </c>
      <c r="J21" s="25" t="s">
        <v>55</v>
      </c>
      <c r="K21" s="25"/>
      <c r="L21" s="25"/>
      <c r="M21" s="24" t="s">
        <v>56</v>
      </c>
      <c r="N21" s="25"/>
      <c r="O21" s="25" t="s">
        <v>57</v>
      </c>
      <c r="P21" s="25"/>
      <c r="Q21" s="24"/>
      <c r="R21" s="24" t="s">
        <v>66</v>
      </c>
      <c r="S21" s="25" t="s">
        <v>58</v>
      </c>
      <c r="T21" s="25" t="s">
        <v>60</v>
      </c>
      <c r="U21" s="25"/>
      <c r="V21" s="24" t="s">
        <v>61</v>
      </c>
      <c r="W21" s="25" t="s">
        <v>62</v>
      </c>
      <c r="X21" s="25" t="s">
        <v>63</v>
      </c>
      <c r="Y21" s="25"/>
      <c r="Z21" s="25"/>
      <c r="AA21" s="26" t="s">
        <v>64</v>
      </c>
      <c r="AB21" s="24" t="s">
        <v>65</v>
      </c>
      <c r="AC21" s="25"/>
      <c r="AD21" s="24">
        <f>COUNTIFS(PLACEMENT3[[#This Row],[MALIKA M]:[NAEL G]],"&lt;&gt;REPOS",PLACEMENT3[[#This Row],[MALIKA M]:[NAEL G]],"&lt;&gt;")</f>
        <v>15</v>
      </c>
    </row>
    <row r="22" spans="1:32" s="19" customFormat="1" ht="18" customHeight="1" thickBot="1" x14ac:dyDescent="0.4">
      <c r="A22" s="20">
        <f t="shared" si="0"/>
        <v>43205</v>
      </c>
      <c r="B22" s="21">
        <f>WEEKNUM(PLACEMENT3[[#This Row],[DATE]],21)</f>
        <v>15</v>
      </c>
      <c r="C22" s="22">
        <v>2</v>
      </c>
      <c r="D22" s="22">
        <v>0</v>
      </c>
      <c r="E22" s="24" t="s">
        <v>53</v>
      </c>
      <c r="F22" s="24" t="s">
        <v>54</v>
      </c>
      <c r="G22" s="25" t="s">
        <v>8</v>
      </c>
      <c r="H22" s="25" t="s">
        <v>54</v>
      </c>
      <c r="I22" s="25" t="s">
        <v>54</v>
      </c>
      <c r="J22" s="25" t="s">
        <v>55</v>
      </c>
      <c r="K22" s="25"/>
      <c r="L22" s="25"/>
      <c r="M22" s="24" t="s">
        <v>56</v>
      </c>
      <c r="N22" s="25"/>
      <c r="O22" s="25" t="s">
        <v>57</v>
      </c>
      <c r="P22" s="25"/>
      <c r="Q22" s="24"/>
      <c r="R22" s="24" t="s">
        <v>66</v>
      </c>
      <c r="S22" s="25" t="s">
        <v>58</v>
      </c>
      <c r="T22" s="25" t="s">
        <v>60</v>
      </c>
      <c r="U22" s="25"/>
      <c r="V22" s="24" t="s">
        <v>61</v>
      </c>
      <c r="W22" s="25" t="s">
        <v>62</v>
      </c>
      <c r="X22" s="25" t="s">
        <v>63</v>
      </c>
      <c r="Y22" s="25"/>
      <c r="Z22" s="25"/>
      <c r="AA22" s="26" t="s">
        <v>64</v>
      </c>
      <c r="AB22" s="24" t="s">
        <v>65</v>
      </c>
      <c r="AC22" s="25"/>
      <c r="AD22" s="24">
        <f>COUNTIFS(PLACEMENT3[[#This Row],[MALIKA M]:[NAEL G]],"&lt;&gt;REPOS",PLACEMENT3[[#This Row],[MALIKA M]:[NAEL G]],"&lt;&gt;")</f>
        <v>15</v>
      </c>
    </row>
    <row r="23" spans="1:32" ht="18" customHeight="1" x14ac:dyDescent="0.35">
      <c r="A23" s="13">
        <f t="shared" si="0"/>
        <v>43206</v>
      </c>
      <c r="B23" s="14">
        <f>WEEKNUM(PLACEMENT3[[#This Row],[DATE]],21)</f>
        <v>16</v>
      </c>
      <c r="C23" s="15">
        <v>0</v>
      </c>
      <c r="D23" s="15">
        <v>0</v>
      </c>
      <c r="E23" s="28" t="s">
        <v>53</v>
      </c>
      <c r="F23" s="28" t="s">
        <v>0</v>
      </c>
      <c r="G23" s="29" t="s">
        <v>0</v>
      </c>
      <c r="H23" s="29" t="s">
        <v>0</v>
      </c>
      <c r="I23" s="29"/>
      <c r="J23" s="29" t="s">
        <v>0</v>
      </c>
      <c r="K23" s="29"/>
      <c r="L23" s="29"/>
      <c r="M23" s="28" t="s">
        <v>0</v>
      </c>
      <c r="N23" s="29"/>
      <c r="O23" s="29" t="s">
        <v>0</v>
      </c>
      <c r="P23" s="29"/>
      <c r="Q23" s="28"/>
      <c r="R23" s="28" t="s">
        <v>0</v>
      </c>
      <c r="S23" s="29" t="s">
        <v>0</v>
      </c>
      <c r="T23" s="29" t="s">
        <v>0</v>
      </c>
      <c r="U23" s="29"/>
      <c r="V23" s="28" t="s">
        <v>0</v>
      </c>
      <c r="W23" s="29" t="s">
        <v>0</v>
      </c>
      <c r="X23" s="29" t="s">
        <v>0</v>
      </c>
      <c r="Y23" s="29"/>
      <c r="Z23" s="29"/>
      <c r="AA23" s="30" t="s">
        <v>0</v>
      </c>
      <c r="AB23" s="28" t="s">
        <v>0</v>
      </c>
      <c r="AC23" s="29"/>
      <c r="AD23" s="28">
        <f>COUNTIFS(PLACEMENT3[[#This Row],[MALIKA M]:[NAEL G]],"&lt;&gt;REPOS",PLACEMENT3[[#This Row],[MALIKA M]:[NAEL G]],"&lt;&gt;")</f>
        <v>0</v>
      </c>
      <c r="AE23" s="3"/>
      <c r="AF23" s="3"/>
    </row>
    <row r="24" spans="1:32" ht="18" customHeight="1" x14ac:dyDescent="0.35">
      <c r="A24" s="20">
        <f t="shared" si="0"/>
        <v>43207</v>
      </c>
      <c r="B24" s="21">
        <f>WEEKNUM(PLACEMENT3[[#This Row],[DATE]],21)</f>
        <v>16</v>
      </c>
      <c r="C24" s="22">
        <v>0</v>
      </c>
      <c r="D24" s="22">
        <v>0</v>
      </c>
      <c r="E24" s="31" t="s">
        <v>53</v>
      </c>
      <c r="F24" s="31" t="s">
        <v>0</v>
      </c>
      <c r="G24" s="32" t="s">
        <v>0</v>
      </c>
      <c r="H24" s="32" t="s">
        <v>0</v>
      </c>
      <c r="I24" s="32"/>
      <c r="J24" s="32" t="s">
        <v>0</v>
      </c>
      <c r="K24" s="32"/>
      <c r="L24" s="32"/>
      <c r="M24" s="31" t="s">
        <v>0</v>
      </c>
      <c r="N24" s="32"/>
      <c r="O24" s="32" t="s">
        <v>0</v>
      </c>
      <c r="P24" s="32"/>
      <c r="Q24" s="31"/>
      <c r="R24" s="31" t="s">
        <v>0</v>
      </c>
      <c r="S24" s="32" t="s">
        <v>0</v>
      </c>
      <c r="T24" s="32" t="s">
        <v>0</v>
      </c>
      <c r="U24" s="32"/>
      <c r="V24" s="31" t="s">
        <v>0</v>
      </c>
      <c r="W24" s="32" t="s">
        <v>0</v>
      </c>
      <c r="X24" s="32" t="s">
        <v>0</v>
      </c>
      <c r="Y24" s="32"/>
      <c r="Z24" s="32"/>
      <c r="AA24" s="33" t="s">
        <v>0</v>
      </c>
      <c r="AB24" s="31" t="s">
        <v>0</v>
      </c>
      <c r="AC24" s="32"/>
      <c r="AD24" s="31">
        <f>COUNTIFS(PLACEMENT3[[#This Row],[MALIKA M]:[NAEL G]],"&lt;&gt;REPOS",PLACEMENT3[[#This Row],[MALIKA M]:[NAEL G]],"&lt;&gt;")</f>
        <v>0</v>
      </c>
      <c r="AE24" s="3"/>
      <c r="AF24" s="3"/>
    </row>
    <row r="25" spans="1:32" ht="18" customHeight="1" x14ac:dyDescent="0.35">
      <c r="A25" s="20">
        <f t="shared" si="0"/>
        <v>43208</v>
      </c>
      <c r="B25" s="21">
        <f>WEEKNUM(PLACEMENT3[[#This Row],[DATE]],21)</f>
        <v>16</v>
      </c>
      <c r="C25" s="22">
        <v>2</v>
      </c>
      <c r="D25" s="22">
        <v>0</v>
      </c>
      <c r="E25" s="31" t="s">
        <v>53</v>
      </c>
      <c r="F25" s="31" t="s">
        <v>54</v>
      </c>
      <c r="G25" s="32" t="s">
        <v>18</v>
      </c>
      <c r="H25" s="32" t="s">
        <v>54</v>
      </c>
      <c r="I25" s="32"/>
      <c r="J25" s="32" t="s">
        <v>55</v>
      </c>
      <c r="K25" s="32"/>
      <c r="L25" s="32"/>
      <c r="M25" s="31" t="s">
        <v>56</v>
      </c>
      <c r="N25" s="32"/>
      <c r="O25" s="32" t="s">
        <v>57</v>
      </c>
      <c r="P25" s="32"/>
      <c r="Q25" s="31"/>
      <c r="R25" s="31" t="s">
        <v>58</v>
      </c>
      <c r="S25" s="32" t="s">
        <v>18</v>
      </c>
      <c r="T25" s="32" t="s">
        <v>60</v>
      </c>
      <c r="U25" s="32"/>
      <c r="V25" s="31" t="s">
        <v>61</v>
      </c>
      <c r="W25" s="32" t="s">
        <v>62</v>
      </c>
      <c r="X25" s="32" t="s">
        <v>63</v>
      </c>
      <c r="Y25" s="32"/>
      <c r="Z25" s="32"/>
      <c r="AA25" s="33" t="s">
        <v>64</v>
      </c>
      <c r="AB25" s="31" t="s">
        <v>65</v>
      </c>
      <c r="AC25" s="32"/>
      <c r="AD25" s="31">
        <f>COUNTIFS(PLACEMENT3[[#This Row],[MALIKA M]:[NAEL G]],"&lt;&gt;REPOS",PLACEMENT3[[#This Row],[MALIKA M]:[NAEL G]],"&lt;&gt;")</f>
        <v>14</v>
      </c>
      <c r="AE25" s="3"/>
      <c r="AF25" s="3"/>
    </row>
    <row r="26" spans="1:32" ht="18" customHeight="1" x14ac:dyDescent="0.35">
      <c r="A26" s="20">
        <f t="shared" si="0"/>
        <v>43209</v>
      </c>
      <c r="B26" s="21">
        <f>WEEKNUM(PLACEMENT3[[#This Row],[DATE]],21)</f>
        <v>16</v>
      </c>
      <c r="C26" s="22">
        <v>0</v>
      </c>
      <c r="D26" s="22">
        <v>0</v>
      </c>
      <c r="E26" s="31" t="s">
        <v>53</v>
      </c>
      <c r="F26" s="31" t="s">
        <v>65</v>
      </c>
      <c r="G26" s="32" t="s">
        <v>0</v>
      </c>
      <c r="H26" s="32" t="s">
        <v>0</v>
      </c>
      <c r="I26" s="32"/>
      <c r="J26" s="32" t="s">
        <v>0</v>
      </c>
      <c r="K26" s="32"/>
      <c r="L26" s="32"/>
      <c r="M26" s="31" t="s">
        <v>16</v>
      </c>
      <c r="N26" s="32"/>
      <c r="O26" s="32" t="s">
        <v>0</v>
      </c>
      <c r="P26" s="32"/>
      <c r="Q26" s="31"/>
      <c r="R26" s="31" t="s">
        <v>0</v>
      </c>
      <c r="S26" s="32" t="s">
        <v>0</v>
      </c>
      <c r="T26" s="32" t="s">
        <v>65</v>
      </c>
      <c r="U26" s="32"/>
      <c r="V26" s="31" t="s">
        <v>0</v>
      </c>
      <c r="W26" s="32" t="s">
        <v>0</v>
      </c>
      <c r="X26" s="32" t="s">
        <v>0</v>
      </c>
      <c r="Y26" s="32"/>
      <c r="Z26" s="32"/>
      <c r="AA26" s="33" t="s">
        <v>0</v>
      </c>
      <c r="AB26" s="31" t="s">
        <v>65</v>
      </c>
      <c r="AC26" s="32"/>
      <c r="AD26" s="31">
        <f>COUNTIFS(PLACEMENT3[[#This Row],[MALIKA M]:[NAEL G]],"&lt;&gt;REPOS",PLACEMENT3[[#This Row],[MALIKA M]:[NAEL G]],"&lt;&gt;")</f>
        <v>4</v>
      </c>
      <c r="AE26" s="3"/>
      <c r="AF26" s="3"/>
    </row>
    <row r="27" spans="1:32" ht="18" customHeight="1" x14ac:dyDescent="0.35">
      <c r="A27" s="20">
        <f t="shared" si="0"/>
        <v>43210</v>
      </c>
      <c r="B27" s="21">
        <f>WEEKNUM(PLACEMENT3[[#This Row],[DATE]],21)</f>
        <v>16</v>
      </c>
      <c r="C27" s="22">
        <v>0</v>
      </c>
      <c r="D27" s="22">
        <v>0</v>
      </c>
      <c r="E27" s="31" t="s">
        <v>0</v>
      </c>
      <c r="F27" s="31" t="s">
        <v>0</v>
      </c>
      <c r="G27" s="32" t="s">
        <v>0</v>
      </c>
      <c r="H27" s="32" t="s">
        <v>0</v>
      </c>
      <c r="I27" s="32"/>
      <c r="J27" s="32" t="s">
        <v>0</v>
      </c>
      <c r="K27" s="32"/>
      <c r="L27" s="32"/>
      <c r="M27" s="31" t="s">
        <v>0</v>
      </c>
      <c r="N27" s="32"/>
      <c r="O27" s="32" t="s">
        <v>0</v>
      </c>
      <c r="P27" s="32"/>
      <c r="Q27" s="31"/>
      <c r="R27" s="31" t="s">
        <v>0</v>
      </c>
      <c r="S27" s="32" t="s">
        <v>0</v>
      </c>
      <c r="T27" s="32" t="s">
        <v>0</v>
      </c>
      <c r="U27" s="32"/>
      <c r="V27" s="31" t="s">
        <v>0</v>
      </c>
      <c r="W27" s="32" t="s">
        <v>0</v>
      </c>
      <c r="X27" s="32" t="s">
        <v>0</v>
      </c>
      <c r="Y27" s="32"/>
      <c r="Z27" s="32"/>
      <c r="AA27" s="33" t="s">
        <v>0</v>
      </c>
      <c r="AB27" s="31" t="s">
        <v>0</v>
      </c>
      <c r="AC27" s="32"/>
      <c r="AD27" s="31">
        <f>COUNTIFS(PLACEMENT3[[#This Row],[MALIKA M]:[NAEL G]],"&lt;&gt;REPOS",PLACEMENT3[[#This Row],[MALIKA M]:[NAEL G]],"&lt;&gt;")</f>
        <v>0</v>
      </c>
      <c r="AE27" s="3"/>
      <c r="AF27" s="3"/>
    </row>
    <row r="28" spans="1:32" ht="18" customHeight="1" x14ac:dyDescent="0.35">
      <c r="A28" s="20">
        <f t="shared" si="0"/>
        <v>43211</v>
      </c>
      <c r="B28" s="21">
        <f>WEEKNUM(PLACEMENT3[[#This Row],[DATE]],21)</f>
        <v>16</v>
      </c>
      <c r="C28" s="22">
        <v>2</v>
      </c>
      <c r="D28" s="22">
        <v>2</v>
      </c>
      <c r="E28" s="31" t="s">
        <v>53</v>
      </c>
      <c r="F28" s="31" t="s">
        <v>54</v>
      </c>
      <c r="G28" s="32" t="s">
        <v>54</v>
      </c>
      <c r="H28" s="32" t="s">
        <v>54</v>
      </c>
      <c r="I28" s="32" t="s">
        <v>8</v>
      </c>
      <c r="J28" s="32" t="s">
        <v>55</v>
      </c>
      <c r="K28" s="32"/>
      <c r="L28" s="32"/>
      <c r="M28" s="31" t="s">
        <v>56</v>
      </c>
      <c r="N28" s="32"/>
      <c r="O28" s="32" t="s">
        <v>55</v>
      </c>
      <c r="P28" s="32" t="s">
        <v>57</v>
      </c>
      <c r="Q28" s="31"/>
      <c r="R28" s="31" t="s">
        <v>58</v>
      </c>
      <c r="S28" s="32" t="s">
        <v>66</v>
      </c>
      <c r="T28" s="32" t="s">
        <v>60</v>
      </c>
      <c r="U28" s="32" t="s">
        <v>60</v>
      </c>
      <c r="V28" s="31" t="s">
        <v>61</v>
      </c>
      <c r="W28" s="32" t="s">
        <v>62</v>
      </c>
      <c r="X28" s="32" t="s">
        <v>63</v>
      </c>
      <c r="Y28" s="32"/>
      <c r="Z28" s="32" t="s">
        <v>62</v>
      </c>
      <c r="AA28" s="33" t="s">
        <v>64</v>
      </c>
      <c r="AB28" s="31" t="s">
        <v>65</v>
      </c>
      <c r="AC28" s="32" t="s">
        <v>65</v>
      </c>
      <c r="AD28" s="31">
        <f>COUNTIFS(PLACEMENT3[[#This Row],[MALIKA M]:[NAEL G]],"&lt;&gt;REPOS",PLACEMENT3[[#This Row],[MALIKA M]:[NAEL G]],"&lt;&gt;")</f>
        <v>19</v>
      </c>
      <c r="AE28" s="3"/>
      <c r="AF28" s="3"/>
    </row>
    <row r="29" spans="1:32" ht="18" customHeight="1" thickBot="1" x14ac:dyDescent="0.4">
      <c r="A29" s="20">
        <f t="shared" si="0"/>
        <v>43212</v>
      </c>
      <c r="B29" s="21">
        <f>WEEKNUM(PLACEMENT3[[#This Row],[DATE]],21)</f>
        <v>16</v>
      </c>
      <c r="C29" s="22">
        <v>2</v>
      </c>
      <c r="D29" s="22">
        <v>2</v>
      </c>
      <c r="E29" s="31" t="s">
        <v>53</v>
      </c>
      <c r="F29" s="31" t="s">
        <v>54</v>
      </c>
      <c r="G29" s="32" t="s">
        <v>54</v>
      </c>
      <c r="H29" s="32" t="s">
        <v>54</v>
      </c>
      <c r="I29" s="32" t="s">
        <v>8</v>
      </c>
      <c r="J29" s="32" t="s">
        <v>55</v>
      </c>
      <c r="K29" s="32"/>
      <c r="L29" s="32"/>
      <c r="M29" s="31" t="s">
        <v>56</v>
      </c>
      <c r="N29" s="32" t="s">
        <v>55</v>
      </c>
      <c r="O29" s="32" t="s">
        <v>55</v>
      </c>
      <c r="P29" s="32" t="s">
        <v>57</v>
      </c>
      <c r="Q29" s="31"/>
      <c r="R29" s="31" t="s">
        <v>58</v>
      </c>
      <c r="S29" s="32" t="s">
        <v>66</v>
      </c>
      <c r="T29" s="32" t="s">
        <v>60</v>
      </c>
      <c r="U29" s="32" t="s">
        <v>58</v>
      </c>
      <c r="V29" s="31" t="s">
        <v>61</v>
      </c>
      <c r="W29" s="32" t="s">
        <v>62</v>
      </c>
      <c r="X29" s="32" t="s">
        <v>63</v>
      </c>
      <c r="Y29" s="32" t="s">
        <v>62</v>
      </c>
      <c r="Z29" s="32" t="s">
        <v>64</v>
      </c>
      <c r="AA29" s="33" t="s">
        <v>64</v>
      </c>
      <c r="AB29" s="31" t="s">
        <v>65</v>
      </c>
      <c r="AC29" s="32" t="s">
        <v>65</v>
      </c>
      <c r="AD29" s="31">
        <f>COUNTIFS(PLACEMENT3[[#This Row],[MALIKA M]:[NAEL G]],"&lt;&gt;REPOS",PLACEMENT3[[#This Row],[MALIKA M]:[NAEL G]],"&lt;&gt;")</f>
        <v>21</v>
      </c>
      <c r="AE29" s="3"/>
      <c r="AF29" s="3"/>
    </row>
    <row r="30" spans="1:32" ht="18" customHeight="1" x14ac:dyDescent="0.35">
      <c r="A30" s="13">
        <f t="shared" si="0"/>
        <v>43213</v>
      </c>
      <c r="B30" s="14">
        <f>WEEKNUM(PLACEMENT3[[#This Row],[DATE]],21)</f>
        <v>17</v>
      </c>
      <c r="C30" s="15">
        <v>2</v>
      </c>
      <c r="D30" s="15">
        <v>2</v>
      </c>
      <c r="E30" s="28" t="s">
        <v>53</v>
      </c>
      <c r="F30" s="28" t="s">
        <v>54</v>
      </c>
      <c r="G30" s="29" t="s">
        <v>0</v>
      </c>
      <c r="H30" s="29" t="s">
        <v>54</v>
      </c>
      <c r="I30" s="29" t="s">
        <v>54</v>
      </c>
      <c r="J30" s="29" t="s">
        <v>56</v>
      </c>
      <c r="K30" s="29"/>
      <c r="L30" s="29" t="s">
        <v>8</v>
      </c>
      <c r="M30" s="28" t="s">
        <v>0</v>
      </c>
      <c r="N30" s="29" t="s">
        <v>55</v>
      </c>
      <c r="O30" s="29" t="s">
        <v>55</v>
      </c>
      <c r="P30" s="29" t="s">
        <v>57</v>
      </c>
      <c r="Q30" s="28"/>
      <c r="R30" s="28" t="s">
        <v>0</v>
      </c>
      <c r="S30" s="29" t="s">
        <v>58</v>
      </c>
      <c r="T30" s="29" t="s">
        <v>60</v>
      </c>
      <c r="U30" s="29" t="s">
        <v>66</v>
      </c>
      <c r="V30" s="28" t="s">
        <v>61</v>
      </c>
      <c r="W30" s="29" t="s">
        <v>0</v>
      </c>
      <c r="X30" s="29" t="s">
        <v>63</v>
      </c>
      <c r="Y30" s="29" t="s">
        <v>62</v>
      </c>
      <c r="Z30" s="29" t="s">
        <v>64</v>
      </c>
      <c r="AA30" s="30" t="s">
        <v>0</v>
      </c>
      <c r="AB30" s="28" t="s">
        <v>0</v>
      </c>
      <c r="AC30" s="29" t="s">
        <v>65</v>
      </c>
      <c r="AD30" s="28">
        <f>COUNTIFS(PLACEMENT3[[#This Row],[MALIKA M]:[NAEL G]],"&lt;&gt;REPOS",PLACEMENT3[[#This Row],[MALIKA M]:[NAEL G]],"&lt;&gt;")</f>
        <v>16</v>
      </c>
      <c r="AE30" s="3"/>
      <c r="AF30" s="3"/>
    </row>
    <row r="31" spans="1:32" ht="18" customHeight="1" x14ac:dyDescent="0.35">
      <c r="A31" s="20">
        <f t="shared" si="0"/>
        <v>43214</v>
      </c>
      <c r="B31" s="21">
        <f>WEEKNUM(PLACEMENT3[[#This Row],[DATE]],21)</f>
        <v>17</v>
      </c>
      <c r="C31" s="22">
        <v>2</v>
      </c>
      <c r="D31" s="22">
        <v>2</v>
      </c>
      <c r="E31" s="31" t="s">
        <v>0</v>
      </c>
      <c r="F31" s="31" t="s">
        <v>67</v>
      </c>
      <c r="G31" s="32" t="s">
        <v>54</v>
      </c>
      <c r="H31" s="32" t="s">
        <v>54</v>
      </c>
      <c r="I31" s="32" t="s">
        <v>0</v>
      </c>
      <c r="J31" s="32" t="s">
        <v>56</v>
      </c>
      <c r="K31" s="32"/>
      <c r="L31" s="32" t="s">
        <v>8</v>
      </c>
      <c r="M31" s="31" t="s">
        <v>0</v>
      </c>
      <c r="N31" s="32" t="s">
        <v>55</v>
      </c>
      <c r="O31" s="32" t="s">
        <v>55</v>
      </c>
      <c r="P31" s="32" t="s">
        <v>57</v>
      </c>
      <c r="Q31" s="31"/>
      <c r="R31" s="31" t="s">
        <v>58</v>
      </c>
      <c r="S31" s="32" t="s">
        <v>66</v>
      </c>
      <c r="T31" s="32" t="s">
        <v>60</v>
      </c>
      <c r="U31" s="32" t="s">
        <v>0</v>
      </c>
      <c r="V31" s="31" t="s">
        <v>61</v>
      </c>
      <c r="W31" s="32" t="s">
        <v>62</v>
      </c>
      <c r="X31" s="32" t="s">
        <v>63</v>
      </c>
      <c r="Y31" s="32" t="s">
        <v>62</v>
      </c>
      <c r="Z31" s="32" t="s">
        <v>0</v>
      </c>
      <c r="AA31" s="33" t="s">
        <v>64</v>
      </c>
      <c r="AB31" s="31" t="s">
        <v>65</v>
      </c>
      <c r="AC31" s="32" t="s">
        <v>65</v>
      </c>
      <c r="AD31" s="31">
        <f>COUNTIFS(PLACEMENT3[[#This Row],[MALIKA M]:[NAEL G]],"&lt;&gt;REPOS",PLACEMENT3[[#This Row],[MALIKA M]:[NAEL G]],"&lt;&gt;")</f>
        <v>18</v>
      </c>
      <c r="AE31" s="3"/>
      <c r="AF31" s="3"/>
    </row>
    <row r="32" spans="1:32" ht="18" customHeight="1" x14ac:dyDescent="0.35">
      <c r="A32" s="20">
        <f t="shared" si="0"/>
        <v>43215</v>
      </c>
      <c r="B32" s="21">
        <f>WEEKNUM(PLACEMENT3[[#This Row],[DATE]],21)</f>
        <v>17</v>
      </c>
      <c r="C32" s="22">
        <v>2</v>
      </c>
      <c r="D32" s="22">
        <v>2</v>
      </c>
      <c r="E32" s="31" t="s">
        <v>53</v>
      </c>
      <c r="F32" s="31" t="s">
        <v>0</v>
      </c>
      <c r="G32" s="32" t="s">
        <v>54</v>
      </c>
      <c r="H32" s="32" t="s">
        <v>54</v>
      </c>
      <c r="I32" s="32" t="s">
        <v>54</v>
      </c>
      <c r="J32" s="32" t="s">
        <v>55</v>
      </c>
      <c r="K32" s="32"/>
      <c r="L32" s="32" t="s">
        <v>0</v>
      </c>
      <c r="M32" s="31" t="s">
        <v>56</v>
      </c>
      <c r="N32" s="32" t="s">
        <v>55</v>
      </c>
      <c r="O32" s="32" t="s">
        <v>0</v>
      </c>
      <c r="P32" s="32" t="s">
        <v>57</v>
      </c>
      <c r="Q32" s="31"/>
      <c r="R32" s="31" t="s">
        <v>58</v>
      </c>
      <c r="S32" s="32" t="s">
        <v>0</v>
      </c>
      <c r="T32" s="32" t="s">
        <v>60</v>
      </c>
      <c r="U32" s="32" t="s">
        <v>66</v>
      </c>
      <c r="V32" s="31" t="s">
        <v>61</v>
      </c>
      <c r="W32" s="32" t="s">
        <v>62</v>
      </c>
      <c r="X32" s="32" t="s">
        <v>0</v>
      </c>
      <c r="Y32" s="32" t="s">
        <v>63</v>
      </c>
      <c r="Z32" s="32" t="s">
        <v>62</v>
      </c>
      <c r="AA32" s="33" t="s">
        <v>64</v>
      </c>
      <c r="AB32" s="31" t="s">
        <v>65</v>
      </c>
      <c r="AC32" s="32" t="s">
        <v>0</v>
      </c>
      <c r="AD32" s="31">
        <f>COUNTIFS(PLACEMENT3[[#This Row],[MALIKA M]:[NAEL G]],"&lt;&gt;REPOS",PLACEMENT3[[#This Row],[MALIKA M]:[NAEL G]],"&lt;&gt;")</f>
        <v>16</v>
      </c>
      <c r="AE32" s="3"/>
      <c r="AF32" s="3"/>
    </row>
    <row r="33" spans="1:32" ht="18" customHeight="1" x14ac:dyDescent="0.35">
      <c r="A33" s="20">
        <f t="shared" si="0"/>
        <v>43216</v>
      </c>
      <c r="B33" s="21">
        <f>WEEKNUM(PLACEMENT3[[#This Row],[DATE]],21)</f>
        <v>17</v>
      </c>
      <c r="C33" s="22">
        <v>2</v>
      </c>
      <c r="D33" s="22">
        <v>2</v>
      </c>
      <c r="E33" s="31" t="s">
        <v>53</v>
      </c>
      <c r="F33" s="31" t="s">
        <v>54</v>
      </c>
      <c r="G33" s="32" t="s">
        <v>67</v>
      </c>
      <c r="H33" s="32" t="s">
        <v>0</v>
      </c>
      <c r="I33" s="32" t="s">
        <v>54</v>
      </c>
      <c r="J33" s="32" t="s">
        <v>55</v>
      </c>
      <c r="K33" s="32"/>
      <c r="L33" s="32" t="s">
        <v>8</v>
      </c>
      <c r="M33" s="31" t="s">
        <v>56</v>
      </c>
      <c r="N33" s="32" t="s">
        <v>55</v>
      </c>
      <c r="O33" s="32" t="s">
        <v>57</v>
      </c>
      <c r="P33" s="32" t="s">
        <v>0</v>
      </c>
      <c r="Q33" s="31"/>
      <c r="R33" s="31" t="s">
        <v>58</v>
      </c>
      <c r="S33" s="32" t="s">
        <v>66</v>
      </c>
      <c r="T33" s="32" t="s">
        <v>60</v>
      </c>
      <c r="U33" s="32" t="s">
        <v>58</v>
      </c>
      <c r="V33" s="31" t="s">
        <v>61</v>
      </c>
      <c r="W33" s="32" t="s">
        <v>62</v>
      </c>
      <c r="X33" s="32" t="s">
        <v>63</v>
      </c>
      <c r="Y33" s="32" t="s">
        <v>62</v>
      </c>
      <c r="Z33" s="32" t="s">
        <v>0</v>
      </c>
      <c r="AA33" s="33" t="s">
        <v>64</v>
      </c>
      <c r="AB33" s="31" t="s">
        <v>65</v>
      </c>
      <c r="AC33" s="32" t="s">
        <v>65</v>
      </c>
      <c r="AD33" s="31">
        <f>COUNTIFS(PLACEMENT3[[#This Row],[MALIKA M]:[NAEL G]],"&lt;&gt;REPOS",PLACEMENT3[[#This Row],[MALIKA M]:[NAEL G]],"&lt;&gt;")</f>
        <v>19</v>
      </c>
      <c r="AE33" s="3"/>
      <c r="AF33" s="3"/>
    </row>
    <row r="34" spans="1:32" ht="18" customHeight="1" x14ac:dyDescent="0.35">
      <c r="A34" s="20">
        <f t="shared" si="0"/>
        <v>43217</v>
      </c>
      <c r="B34" s="21">
        <f>WEEKNUM(PLACEMENT3[[#This Row],[DATE]],21)</f>
        <v>17</v>
      </c>
      <c r="C34" s="22">
        <v>2</v>
      </c>
      <c r="D34" s="22">
        <v>2</v>
      </c>
      <c r="E34" s="31" t="s">
        <v>53</v>
      </c>
      <c r="F34" s="31" t="s">
        <v>54</v>
      </c>
      <c r="G34" s="32" t="s">
        <v>54</v>
      </c>
      <c r="H34" s="32" t="s">
        <v>8</v>
      </c>
      <c r="I34" s="32" t="s">
        <v>54</v>
      </c>
      <c r="J34" s="32" t="s">
        <v>0</v>
      </c>
      <c r="K34" s="32"/>
      <c r="L34" s="32" t="s">
        <v>8</v>
      </c>
      <c r="M34" s="31" t="s">
        <v>56</v>
      </c>
      <c r="N34" s="32" t="s">
        <v>55</v>
      </c>
      <c r="O34" s="32" t="s">
        <v>55</v>
      </c>
      <c r="P34" s="32" t="s">
        <v>57</v>
      </c>
      <c r="Q34" s="31"/>
      <c r="R34" s="31" t="s">
        <v>58</v>
      </c>
      <c r="S34" s="32" t="s">
        <v>66</v>
      </c>
      <c r="T34" s="32" t="s">
        <v>0</v>
      </c>
      <c r="U34" s="32" t="s">
        <v>60</v>
      </c>
      <c r="V34" s="31" t="s">
        <v>0</v>
      </c>
      <c r="W34" s="32" t="s">
        <v>62</v>
      </c>
      <c r="X34" s="32" t="s">
        <v>63</v>
      </c>
      <c r="Y34" s="32" t="s">
        <v>62</v>
      </c>
      <c r="Z34" s="32" t="s">
        <v>61</v>
      </c>
      <c r="AA34" s="33" t="s">
        <v>64</v>
      </c>
      <c r="AB34" s="31" t="s">
        <v>65</v>
      </c>
      <c r="AC34" s="32" t="s">
        <v>65</v>
      </c>
      <c r="AD34" s="31">
        <f>COUNTIFS(PLACEMENT3[[#This Row],[MALIKA M]:[NAEL G]],"&lt;&gt;REPOS",PLACEMENT3[[#This Row],[MALIKA M]:[NAEL G]],"&lt;&gt;")</f>
        <v>19</v>
      </c>
      <c r="AE34" s="3"/>
      <c r="AF34" s="3"/>
    </row>
    <row r="35" spans="1:32" ht="18" customHeight="1" x14ac:dyDescent="0.35">
      <c r="A35" s="20">
        <f t="shared" si="0"/>
        <v>43218</v>
      </c>
      <c r="B35" s="21">
        <f>WEEKNUM(PLACEMENT3[[#This Row],[DATE]],21)</f>
        <v>17</v>
      </c>
      <c r="C35" s="22">
        <v>2</v>
      </c>
      <c r="D35" s="22">
        <v>2</v>
      </c>
      <c r="E35" s="31" t="s">
        <v>53</v>
      </c>
      <c r="F35" s="31" t="s">
        <v>0</v>
      </c>
      <c r="G35" s="32" t="s">
        <v>54</v>
      </c>
      <c r="H35" s="32" t="s">
        <v>54</v>
      </c>
      <c r="I35" s="32" t="s">
        <v>54</v>
      </c>
      <c r="J35" s="32" t="s">
        <v>55</v>
      </c>
      <c r="K35" s="32"/>
      <c r="L35" s="32" t="s">
        <v>8</v>
      </c>
      <c r="M35" s="31" t="s">
        <v>56</v>
      </c>
      <c r="N35" s="32" t="s">
        <v>0</v>
      </c>
      <c r="O35" s="32" t="s">
        <v>55</v>
      </c>
      <c r="P35" s="32" t="s">
        <v>57</v>
      </c>
      <c r="Q35" s="31"/>
      <c r="R35" s="31" t="s">
        <v>0</v>
      </c>
      <c r="S35" s="32" t="s">
        <v>58</v>
      </c>
      <c r="T35" s="32" t="s">
        <v>60</v>
      </c>
      <c r="U35" s="32" t="s">
        <v>66</v>
      </c>
      <c r="V35" s="31" t="s">
        <v>61</v>
      </c>
      <c r="W35" s="32" t="s">
        <v>0</v>
      </c>
      <c r="X35" s="32" t="s">
        <v>63</v>
      </c>
      <c r="Y35" s="32" t="s">
        <v>0</v>
      </c>
      <c r="Z35" s="32" t="s">
        <v>62</v>
      </c>
      <c r="AA35" s="33" t="s">
        <v>64</v>
      </c>
      <c r="AB35" s="31" t="s">
        <v>0</v>
      </c>
      <c r="AC35" s="32" t="s">
        <v>65</v>
      </c>
      <c r="AD35" s="31">
        <f>COUNTIFS(PLACEMENT3[[#This Row],[MALIKA M]:[NAEL G]],"&lt;&gt;REPOS",PLACEMENT3[[#This Row],[MALIKA M]:[NAEL G]],"&lt;&gt;")</f>
        <v>16</v>
      </c>
      <c r="AE35" s="3"/>
      <c r="AF35" s="3"/>
    </row>
    <row r="36" spans="1:32" ht="18" customHeight="1" thickBot="1" x14ac:dyDescent="0.4">
      <c r="A36" s="20">
        <f t="shared" si="0"/>
        <v>43219</v>
      </c>
      <c r="B36" s="21">
        <f>WEEKNUM(PLACEMENT3[[#This Row],[DATE]],21)</f>
        <v>17</v>
      </c>
      <c r="C36" s="22">
        <v>2</v>
      </c>
      <c r="D36" s="22">
        <v>2</v>
      </c>
      <c r="E36" s="31" t="s">
        <v>53</v>
      </c>
      <c r="F36" s="31" t="s">
        <v>54</v>
      </c>
      <c r="G36" s="32" t="s">
        <v>54</v>
      </c>
      <c r="H36" s="32" t="s">
        <v>54</v>
      </c>
      <c r="I36" s="32" t="s">
        <v>54</v>
      </c>
      <c r="J36" s="32" t="s">
        <v>55</v>
      </c>
      <c r="K36" s="32"/>
      <c r="L36" s="32" t="s">
        <v>8</v>
      </c>
      <c r="M36" s="31" t="s">
        <v>56</v>
      </c>
      <c r="N36" s="32" t="s">
        <v>0</v>
      </c>
      <c r="O36" s="32" t="s">
        <v>55</v>
      </c>
      <c r="P36" s="32" t="s">
        <v>57</v>
      </c>
      <c r="Q36" s="31"/>
      <c r="R36" s="31" t="s">
        <v>58</v>
      </c>
      <c r="S36" s="32" t="s">
        <v>66</v>
      </c>
      <c r="T36" s="32" t="s">
        <v>60</v>
      </c>
      <c r="U36" s="32" t="s">
        <v>0</v>
      </c>
      <c r="V36" s="31" t="s">
        <v>61</v>
      </c>
      <c r="W36" s="32" t="s">
        <v>62</v>
      </c>
      <c r="X36" s="32" t="s">
        <v>63</v>
      </c>
      <c r="Y36" s="32" t="s">
        <v>0</v>
      </c>
      <c r="Z36" s="32" t="s">
        <v>62</v>
      </c>
      <c r="AA36" s="33" t="s">
        <v>64</v>
      </c>
      <c r="AB36" s="31" t="s">
        <v>65</v>
      </c>
      <c r="AC36" s="32" t="s">
        <v>0</v>
      </c>
      <c r="AD36" s="31">
        <f>COUNTIFS(PLACEMENT3[[#This Row],[MALIKA M]:[NAEL G]],"&lt;&gt;REPOS",PLACEMENT3[[#This Row],[MALIKA M]:[NAEL G]],"&lt;&gt;")</f>
        <v>18</v>
      </c>
      <c r="AE36" s="3"/>
      <c r="AF36" s="3"/>
    </row>
    <row r="37" spans="1:32" ht="18" customHeight="1" x14ac:dyDescent="0.35">
      <c r="A37" s="13">
        <f t="shared" si="0"/>
        <v>43220</v>
      </c>
      <c r="B37" s="14">
        <f>WEEKNUM(PLACEMENT3[[#This Row],[DATE]],21)</f>
        <v>18</v>
      </c>
      <c r="C37" s="15">
        <v>2</v>
      </c>
      <c r="D37" s="15">
        <v>2</v>
      </c>
      <c r="E37" s="28" t="s">
        <v>0</v>
      </c>
      <c r="F37" s="28" t="s">
        <v>54</v>
      </c>
      <c r="G37" s="29" t="s">
        <v>0</v>
      </c>
      <c r="H37" s="29" t="s">
        <v>54</v>
      </c>
      <c r="I37" s="29" t="s">
        <v>54</v>
      </c>
      <c r="J37" s="29" t="s">
        <v>56</v>
      </c>
      <c r="K37" s="29"/>
      <c r="L37" s="29" t="s">
        <v>8</v>
      </c>
      <c r="M37" s="28" t="s">
        <v>56</v>
      </c>
      <c r="N37" s="29" t="s">
        <v>55</v>
      </c>
      <c r="O37" s="29" t="s">
        <v>55</v>
      </c>
      <c r="P37" s="29" t="s">
        <v>57</v>
      </c>
      <c r="Q37" s="28"/>
      <c r="R37" s="28" t="s">
        <v>58</v>
      </c>
      <c r="S37" s="29" t="s">
        <v>0</v>
      </c>
      <c r="T37" s="29" t="s">
        <v>60</v>
      </c>
      <c r="U37" s="29" t="s">
        <v>66</v>
      </c>
      <c r="V37" s="28" t="s">
        <v>61</v>
      </c>
      <c r="W37" s="29" t="s">
        <v>62</v>
      </c>
      <c r="X37" s="29" t="s">
        <v>0</v>
      </c>
      <c r="Y37" s="29" t="s">
        <v>63</v>
      </c>
      <c r="Z37" s="29" t="s">
        <v>64</v>
      </c>
      <c r="AA37" s="30" t="s">
        <v>0</v>
      </c>
      <c r="AB37" s="28" t="s">
        <v>65</v>
      </c>
      <c r="AC37" s="29" t="s">
        <v>0</v>
      </c>
      <c r="AD37" s="28">
        <f>COUNTIFS(PLACEMENT3[[#This Row],[MALIKA M]:[NAEL G]],"&lt;&gt;REPOS",PLACEMENT3[[#This Row],[MALIKA M]:[NAEL G]],"&lt;&gt;")</f>
        <v>17</v>
      </c>
      <c r="AE37" s="3"/>
      <c r="AF37" s="3"/>
    </row>
    <row r="38" spans="1:32" ht="18" customHeight="1" x14ac:dyDescent="0.35">
      <c r="A38" s="34">
        <f t="shared" si="0"/>
        <v>43221</v>
      </c>
      <c r="B38" s="35">
        <f>WEEKNUM(PLACEMENT3[[#This Row],[DATE]],21)</f>
        <v>18</v>
      </c>
      <c r="C38" s="36">
        <v>2</v>
      </c>
      <c r="D38" s="36">
        <v>2</v>
      </c>
      <c r="E38" s="31" t="s">
        <v>53</v>
      </c>
      <c r="F38" s="31" t="s">
        <v>54</v>
      </c>
      <c r="G38" s="32" t="s">
        <v>54</v>
      </c>
      <c r="H38" s="32" t="s">
        <v>54</v>
      </c>
      <c r="I38" s="32" t="s">
        <v>0</v>
      </c>
      <c r="J38" s="32" t="s">
        <v>56</v>
      </c>
      <c r="K38" s="32" t="s">
        <v>8</v>
      </c>
      <c r="L38" s="32" t="s">
        <v>8</v>
      </c>
      <c r="M38" s="31" t="s">
        <v>0</v>
      </c>
      <c r="N38" s="32" t="s">
        <v>55</v>
      </c>
      <c r="O38" s="32" t="s">
        <v>55</v>
      </c>
      <c r="P38" s="32" t="s">
        <v>57</v>
      </c>
      <c r="Q38" s="31"/>
      <c r="R38" s="31" t="s">
        <v>66</v>
      </c>
      <c r="S38" s="32" t="s">
        <v>58</v>
      </c>
      <c r="T38" s="32" t="s">
        <v>60</v>
      </c>
      <c r="U38" s="32" t="s">
        <v>58</v>
      </c>
      <c r="V38" s="31" t="s">
        <v>0</v>
      </c>
      <c r="W38" s="32" t="s">
        <v>62</v>
      </c>
      <c r="X38" s="32" t="s">
        <v>63</v>
      </c>
      <c r="Y38" s="32" t="s">
        <v>62</v>
      </c>
      <c r="Z38" s="32" t="s">
        <v>61</v>
      </c>
      <c r="AA38" s="33" t="s">
        <v>64</v>
      </c>
      <c r="AB38" s="31" t="s">
        <v>65</v>
      </c>
      <c r="AC38" s="32" t="s">
        <v>65</v>
      </c>
      <c r="AD38" s="31">
        <f>COUNTIFS(PLACEMENT3[[#This Row],[MALIKA M]:[NAEL G]],"&lt;&gt;REPOS",PLACEMENT3[[#This Row],[MALIKA M]:[NAEL G]],"&lt;&gt;")</f>
        <v>20</v>
      </c>
      <c r="AE38" s="3"/>
      <c r="AF38" s="3"/>
    </row>
    <row r="39" spans="1:32" ht="18" customHeight="1" x14ac:dyDescent="0.35">
      <c r="A39" s="34">
        <f t="shared" si="0"/>
        <v>43222</v>
      </c>
      <c r="B39" s="35">
        <f>WEEKNUM(PLACEMENT3[[#This Row],[DATE]],21)</f>
        <v>18</v>
      </c>
      <c r="C39" s="36">
        <v>2</v>
      </c>
      <c r="D39" s="36">
        <v>2</v>
      </c>
      <c r="E39" s="31" t="s">
        <v>53</v>
      </c>
      <c r="F39" s="31" t="s">
        <v>54</v>
      </c>
      <c r="G39" s="32" t="s">
        <v>54</v>
      </c>
      <c r="H39" s="32" t="s">
        <v>0</v>
      </c>
      <c r="I39" s="32" t="s">
        <v>8</v>
      </c>
      <c r="J39" s="32" t="s">
        <v>55</v>
      </c>
      <c r="K39" s="32" t="s">
        <v>8</v>
      </c>
      <c r="L39" s="32" t="s">
        <v>0</v>
      </c>
      <c r="M39" s="31" t="s">
        <v>56</v>
      </c>
      <c r="N39" s="32" t="s">
        <v>55</v>
      </c>
      <c r="O39" s="32" t="s">
        <v>0</v>
      </c>
      <c r="P39" s="32" t="s">
        <v>57</v>
      </c>
      <c r="Q39" s="31"/>
      <c r="R39" s="31" t="s">
        <v>66</v>
      </c>
      <c r="S39" s="32" t="s">
        <v>58</v>
      </c>
      <c r="T39" s="32" t="s">
        <v>0</v>
      </c>
      <c r="U39" s="32" t="s">
        <v>60</v>
      </c>
      <c r="V39" s="31" t="s">
        <v>61</v>
      </c>
      <c r="W39" s="32" t="s">
        <v>62</v>
      </c>
      <c r="X39" s="32" t="s">
        <v>63</v>
      </c>
      <c r="Y39" s="32" t="s">
        <v>62</v>
      </c>
      <c r="Z39" s="32" t="s">
        <v>0</v>
      </c>
      <c r="AA39" s="33" t="s">
        <v>64</v>
      </c>
      <c r="AB39" s="31" t="s">
        <v>65</v>
      </c>
      <c r="AC39" s="32" t="s">
        <v>65</v>
      </c>
      <c r="AD39" s="31">
        <f>COUNTIFS(PLACEMENT3[[#This Row],[MALIKA M]:[NAEL G]],"&lt;&gt;REPOS",PLACEMENT3[[#This Row],[MALIKA M]:[NAEL G]],"&lt;&gt;")</f>
        <v>18</v>
      </c>
      <c r="AE39" s="3"/>
      <c r="AF39" s="3"/>
    </row>
    <row r="40" spans="1:32" ht="18" customHeight="1" x14ac:dyDescent="0.35">
      <c r="A40" s="34">
        <f t="shared" si="0"/>
        <v>43223</v>
      </c>
      <c r="B40" s="35">
        <f>WEEKNUM(PLACEMENT3[[#This Row],[DATE]],21)</f>
        <v>18</v>
      </c>
      <c r="C40" s="36">
        <v>2</v>
      </c>
      <c r="D40" s="36">
        <v>2</v>
      </c>
      <c r="E40" s="31" t="s">
        <v>53</v>
      </c>
      <c r="F40" s="31" t="s">
        <v>54</v>
      </c>
      <c r="G40" s="32" t="s">
        <v>54</v>
      </c>
      <c r="H40" s="32" t="s">
        <v>67</v>
      </c>
      <c r="I40" s="32" t="s">
        <v>54</v>
      </c>
      <c r="J40" s="32" t="s">
        <v>55</v>
      </c>
      <c r="K40" s="32" t="s">
        <v>8</v>
      </c>
      <c r="L40" s="32" t="s">
        <v>8</v>
      </c>
      <c r="M40" s="31" t="s">
        <v>0</v>
      </c>
      <c r="N40" s="32" t="s">
        <v>55</v>
      </c>
      <c r="O40" s="32" t="s">
        <v>57</v>
      </c>
      <c r="P40" s="32" t="s">
        <v>0</v>
      </c>
      <c r="Q40" s="31"/>
      <c r="R40" s="31" t="s">
        <v>66</v>
      </c>
      <c r="S40" s="32" t="s">
        <v>58</v>
      </c>
      <c r="T40" s="32" t="s">
        <v>60</v>
      </c>
      <c r="U40" s="32" t="s">
        <v>0</v>
      </c>
      <c r="V40" s="31" t="s">
        <v>61</v>
      </c>
      <c r="W40" s="32" t="s">
        <v>0</v>
      </c>
      <c r="X40" s="32" t="s">
        <v>63</v>
      </c>
      <c r="Y40" s="32" t="s">
        <v>62</v>
      </c>
      <c r="Z40" s="32" t="s">
        <v>62</v>
      </c>
      <c r="AA40" s="33" t="s">
        <v>64</v>
      </c>
      <c r="AB40" s="31" t="s">
        <v>65</v>
      </c>
      <c r="AC40" s="32" t="s">
        <v>65</v>
      </c>
      <c r="AD40" s="31">
        <f>COUNTIFS(PLACEMENT3[[#This Row],[MALIKA M]:[NAEL G]],"&lt;&gt;REPOS",PLACEMENT3[[#This Row],[MALIKA M]:[NAEL G]],"&lt;&gt;")</f>
        <v>19</v>
      </c>
      <c r="AE40" s="3"/>
      <c r="AF40" s="3"/>
    </row>
    <row r="41" spans="1:32" ht="18" customHeight="1" x14ac:dyDescent="0.35">
      <c r="A41" s="34">
        <f t="shared" si="0"/>
        <v>43224</v>
      </c>
      <c r="B41" s="35">
        <f>WEEKNUM(PLACEMENT3[[#This Row],[DATE]],21)</f>
        <v>18</v>
      </c>
      <c r="C41" s="36">
        <v>2</v>
      </c>
      <c r="D41" s="36">
        <v>2</v>
      </c>
      <c r="E41" s="31" t="s">
        <v>53</v>
      </c>
      <c r="F41" s="31" t="s">
        <v>0</v>
      </c>
      <c r="G41" s="32" t="s">
        <v>54</v>
      </c>
      <c r="H41" s="32" t="s">
        <v>54</v>
      </c>
      <c r="I41" s="32" t="s">
        <v>54</v>
      </c>
      <c r="J41" s="32" t="s">
        <v>0</v>
      </c>
      <c r="K41" s="32" t="s">
        <v>8</v>
      </c>
      <c r="L41" s="32" t="s">
        <v>8</v>
      </c>
      <c r="M41" s="31" t="s">
        <v>56</v>
      </c>
      <c r="N41" s="32" t="s">
        <v>55</v>
      </c>
      <c r="O41" s="32" t="s">
        <v>55</v>
      </c>
      <c r="P41" s="32" t="s">
        <v>57</v>
      </c>
      <c r="Q41" s="31"/>
      <c r="R41" s="31" t="s">
        <v>0</v>
      </c>
      <c r="S41" s="32" t="s">
        <v>58</v>
      </c>
      <c r="T41" s="32" t="s">
        <v>60</v>
      </c>
      <c r="U41" s="32" t="s">
        <v>66</v>
      </c>
      <c r="V41" s="31" t="s">
        <v>61</v>
      </c>
      <c r="W41" s="32" t="s">
        <v>62</v>
      </c>
      <c r="X41" s="32" t="s">
        <v>63</v>
      </c>
      <c r="Y41" s="32" t="s">
        <v>62</v>
      </c>
      <c r="Z41" s="32" t="s">
        <v>62</v>
      </c>
      <c r="AA41" s="33" t="s">
        <v>64</v>
      </c>
      <c r="AB41" s="31" t="s">
        <v>0</v>
      </c>
      <c r="AC41" s="32" t="s">
        <v>65</v>
      </c>
      <c r="AD41" s="31">
        <f>COUNTIFS(PLACEMENT3[[#This Row],[MALIKA M]:[NAEL G]],"&lt;&gt;REPOS",PLACEMENT3[[#This Row],[MALIKA M]:[NAEL G]],"&lt;&gt;")</f>
        <v>19</v>
      </c>
      <c r="AE41" s="3"/>
      <c r="AF41" s="3"/>
    </row>
    <row r="42" spans="1:32" ht="18" customHeight="1" x14ac:dyDescent="0.35">
      <c r="A42" s="34">
        <f t="shared" si="0"/>
        <v>43225</v>
      </c>
      <c r="B42" s="35">
        <f>WEEKNUM(PLACEMENT3[[#This Row],[DATE]],21)</f>
        <v>18</v>
      </c>
      <c r="C42" s="36">
        <v>2</v>
      </c>
      <c r="D42" s="36">
        <v>2</v>
      </c>
      <c r="E42" s="31" t="s">
        <v>0</v>
      </c>
      <c r="F42" s="31" t="s">
        <v>54</v>
      </c>
      <c r="G42" s="32" t="s">
        <v>0</v>
      </c>
      <c r="H42" s="32" t="s">
        <v>54</v>
      </c>
      <c r="I42" s="32" t="s">
        <v>54</v>
      </c>
      <c r="J42" s="32" t="s">
        <v>55</v>
      </c>
      <c r="K42" s="32" t="s">
        <v>8</v>
      </c>
      <c r="L42" s="32" t="s">
        <v>8</v>
      </c>
      <c r="M42" s="31" t="s">
        <v>56</v>
      </c>
      <c r="N42" s="32" t="s">
        <v>0</v>
      </c>
      <c r="O42" s="32" t="s">
        <v>55</v>
      </c>
      <c r="P42" s="32" t="s">
        <v>57</v>
      </c>
      <c r="Q42" s="31"/>
      <c r="R42" s="31" t="s">
        <v>58</v>
      </c>
      <c r="S42" s="32" t="s">
        <v>0</v>
      </c>
      <c r="T42" s="32" t="s">
        <v>60</v>
      </c>
      <c r="U42" s="32" t="s">
        <v>66</v>
      </c>
      <c r="V42" s="31" t="s">
        <v>61</v>
      </c>
      <c r="W42" s="32" t="s">
        <v>62</v>
      </c>
      <c r="X42" s="32" t="s">
        <v>0</v>
      </c>
      <c r="Y42" s="32" t="s">
        <v>63</v>
      </c>
      <c r="Z42" s="32" t="s">
        <v>62</v>
      </c>
      <c r="AA42" s="33" t="s">
        <v>64</v>
      </c>
      <c r="AB42" s="31" t="s">
        <v>0</v>
      </c>
      <c r="AC42" s="32" t="s">
        <v>65</v>
      </c>
      <c r="AD42" s="31">
        <f>COUNTIFS(PLACEMENT3[[#This Row],[MALIKA M]:[NAEL G]],"&lt;&gt;REPOS",PLACEMENT3[[#This Row],[MALIKA M]:[NAEL G]],"&lt;&gt;")</f>
        <v>18</v>
      </c>
      <c r="AE42" s="3"/>
      <c r="AF42" s="3"/>
    </row>
    <row r="43" spans="1:32" ht="18" customHeight="1" thickBot="1" x14ac:dyDescent="0.4">
      <c r="A43" s="34">
        <f t="shared" si="0"/>
        <v>43226</v>
      </c>
      <c r="B43" s="35">
        <f>WEEKNUM(PLACEMENT3[[#This Row],[DATE]],21)</f>
        <v>18</v>
      </c>
      <c r="C43" s="36">
        <v>2</v>
      </c>
      <c r="D43" s="36">
        <v>2</v>
      </c>
      <c r="E43" s="31" t="s">
        <v>53</v>
      </c>
      <c r="F43" s="31" t="s">
        <v>54</v>
      </c>
      <c r="G43" s="32" t="s">
        <v>54</v>
      </c>
      <c r="H43" s="32" t="s">
        <v>54</v>
      </c>
      <c r="I43" s="32" t="s">
        <v>54</v>
      </c>
      <c r="J43" s="32" t="s">
        <v>55</v>
      </c>
      <c r="K43" s="32" t="s">
        <v>8</v>
      </c>
      <c r="L43" s="32" t="s">
        <v>8</v>
      </c>
      <c r="M43" s="31" t="s">
        <v>56</v>
      </c>
      <c r="N43" s="32" t="s">
        <v>0</v>
      </c>
      <c r="O43" s="32" t="s">
        <v>55</v>
      </c>
      <c r="P43" s="32" t="s">
        <v>57</v>
      </c>
      <c r="Q43" s="31"/>
      <c r="R43" s="31" t="s">
        <v>66</v>
      </c>
      <c r="S43" s="32" t="s">
        <v>58</v>
      </c>
      <c r="T43" s="32" t="s">
        <v>60</v>
      </c>
      <c r="U43" s="32" t="s">
        <v>58</v>
      </c>
      <c r="V43" s="31" t="s">
        <v>61</v>
      </c>
      <c r="W43" s="32" t="s">
        <v>62</v>
      </c>
      <c r="X43" s="32" t="s">
        <v>63</v>
      </c>
      <c r="Y43" s="32" t="s">
        <v>0</v>
      </c>
      <c r="Z43" s="32" t="s">
        <v>62</v>
      </c>
      <c r="AA43" s="33" t="s">
        <v>64</v>
      </c>
      <c r="AB43" s="31" t="s">
        <v>65</v>
      </c>
      <c r="AC43" s="32" t="s">
        <v>0</v>
      </c>
      <c r="AD43" s="31">
        <f>COUNTIFS(PLACEMENT3[[#This Row],[MALIKA M]:[NAEL G]],"&lt;&gt;REPOS",PLACEMENT3[[#This Row],[MALIKA M]:[NAEL G]],"&lt;&gt;")</f>
        <v>20</v>
      </c>
      <c r="AE43" s="3"/>
      <c r="AF43" s="3"/>
    </row>
    <row r="44" spans="1:32" ht="18" customHeight="1" x14ac:dyDescent="0.35">
      <c r="A44" s="37">
        <f t="shared" si="0"/>
        <v>43227</v>
      </c>
      <c r="B44" s="38">
        <f>WEEKNUM(PLACEMENT3[[#This Row],[DATE]],21)</f>
        <v>19</v>
      </c>
      <c r="C44" s="39">
        <v>2</v>
      </c>
      <c r="D44" s="39">
        <v>2</v>
      </c>
      <c r="E44" s="28" t="s">
        <v>53</v>
      </c>
      <c r="F44" s="28" t="s">
        <v>54</v>
      </c>
      <c r="G44" s="29" t="s">
        <v>54</v>
      </c>
      <c r="H44" s="29" t="s">
        <v>0</v>
      </c>
      <c r="I44" s="29" t="s">
        <v>54</v>
      </c>
      <c r="J44" s="29" t="s">
        <v>56</v>
      </c>
      <c r="K44" s="29" t="s">
        <v>0</v>
      </c>
      <c r="L44" s="29" t="s">
        <v>8</v>
      </c>
      <c r="M44" s="28" t="s">
        <v>0</v>
      </c>
      <c r="N44" s="29" t="s">
        <v>55</v>
      </c>
      <c r="O44" s="29" t="s">
        <v>55</v>
      </c>
      <c r="P44" s="29" t="s">
        <v>57</v>
      </c>
      <c r="Q44" s="28"/>
      <c r="R44" s="28" t="s">
        <v>58</v>
      </c>
      <c r="S44" s="29" t="s">
        <v>66</v>
      </c>
      <c r="T44" s="29" t="s">
        <v>60</v>
      </c>
      <c r="U44" s="29" t="s">
        <v>0</v>
      </c>
      <c r="V44" s="28" t="s">
        <v>61</v>
      </c>
      <c r="W44" s="29" t="s">
        <v>0</v>
      </c>
      <c r="X44" s="29" t="s">
        <v>63</v>
      </c>
      <c r="Y44" s="29" t="s">
        <v>62</v>
      </c>
      <c r="Z44" s="29" t="s">
        <v>64</v>
      </c>
      <c r="AA44" s="30" t="s">
        <v>0</v>
      </c>
      <c r="AB44" s="28" t="s">
        <v>65</v>
      </c>
      <c r="AC44" s="29" t="s">
        <v>0</v>
      </c>
      <c r="AD44" s="28">
        <f>COUNTIFS(PLACEMENT3[[#This Row],[MALIKA M]:[NAEL G]],"&lt;&gt;REPOS",PLACEMENT3[[#This Row],[MALIKA M]:[NAEL G]],"&lt;&gt;")</f>
        <v>16</v>
      </c>
      <c r="AE44" s="3"/>
      <c r="AF44" s="3"/>
    </row>
    <row r="45" spans="1:32" ht="18" customHeight="1" x14ac:dyDescent="0.35">
      <c r="A45" s="34">
        <f t="shared" si="0"/>
        <v>43228</v>
      </c>
      <c r="B45" s="35">
        <f>WEEKNUM(PLACEMENT3[[#This Row],[DATE]],21)</f>
        <v>19</v>
      </c>
      <c r="C45" s="36">
        <v>2</v>
      </c>
      <c r="D45" s="36">
        <v>2</v>
      </c>
      <c r="E45" s="31" t="s">
        <v>53</v>
      </c>
      <c r="F45" s="31" t="s">
        <v>54</v>
      </c>
      <c r="G45" s="32" t="s">
        <v>54</v>
      </c>
      <c r="H45" s="32" t="s">
        <v>54</v>
      </c>
      <c r="I45" s="32" t="s">
        <v>0</v>
      </c>
      <c r="J45" s="32" t="s">
        <v>56</v>
      </c>
      <c r="K45" s="32" t="s">
        <v>8</v>
      </c>
      <c r="L45" s="32" t="s">
        <v>8</v>
      </c>
      <c r="M45" s="31" t="s">
        <v>56</v>
      </c>
      <c r="N45" s="32" t="s">
        <v>55</v>
      </c>
      <c r="O45" s="32" t="s">
        <v>55</v>
      </c>
      <c r="P45" s="32" t="s">
        <v>57</v>
      </c>
      <c r="Q45" s="31"/>
      <c r="R45" s="31" t="s">
        <v>0</v>
      </c>
      <c r="S45" s="32" t="s">
        <v>58</v>
      </c>
      <c r="T45" s="32" t="s">
        <v>60</v>
      </c>
      <c r="U45" s="32" t="s">
        <v>66</v>
      </c>
      <c r="V45" s="31" t="s">
        <v>0</v>
      </c>
      <c r="W45" s="32" t="s">
        <v>62</v>
      </c>
      <c r="X45" s="32" t="s">
        <v>63</v>
      </c>
      <c r="Y45" s="32" t="s">
        <v>62</v>
      </c>
      <c r="Z45" s="32" t="s">
        <v>61</v>
      </c>
      <c r="AA45" s="33" t="s">
        <v>64</v>
      </c>
      <c r="AB45" s="31" t="s">
        <v>0</v>
      </c>
      <c r="AC45" s="32" t="s">
        <v>65</v>
      </c>
      <c r="AD45" s="31">
        <f>COUNTIFS(PLACEMENT3[[#This Row],[MALIKA M]:[NAEL G]],"&lt;&gt;REPOS",PLACEMENT3[[#This Row],[MALIKA M]:[NAEL G]],"&lt;&gt;")</f>
        <v>19</v>
      </c>
      <c r="AE45" s="3"/>
      <c r="AF45" s="3"/>
    </row>
    <row r="46" spans="1:32" ht="18" customHeight="1" x14ac:dyDescent="0.35">
      <c r="A46" s="34">
        <f t="shared" si="0"/>
        <v>43229</v>
      </c>
      <c r="B46" s="35">
        <f>WEEKNUM(PLACEMENT3[[#This Row],[DATE]],21)</f>
        <v>19</v>
      </c>
      <c r="C46" s="36">
        <v>2</v>
      </c>
      <c r="D46" s="36">
        <v>2</v>
      </c>
      <c r="E46" s="31" t="s">
        <v>0</v>
      </c>
      <c r="F46" s="31" t="s">
        <v>0</v>
      </c>
      <c r="G46" s="32" t="s">
        <v>67</v>
      </c>
      <c r="H46" s="32" t="s">
        <v>54</v>
      </c>
      <c r="I46" s="32" t="s">
        <v>8</v>
      </c>
      <c r="J46" s="32" t="s">
        <v>55</v>
      </c>
      <c r="K46" s="32" t="s">
        <v>8</v>
      </c>
      <c r="L46" s="32" t="s">
        <v>0</v>
      </c>
      <c r="M46" s="31" t="s">
        <v>56</v>
      </c>
      <c r="N46" s="32" t="s">
        <v>55</v>
      </c>
      <c r="O46" s="32" t="s">
        <v>0</v>
      </c>
      <c r="P46" s="32" t="s">
        <v>57</v>
      </c>
      <c r="Q46" s="31"/>
      <c r="R46" s="31" t="s">
        <v>58</v>
      </c>
      <c r="S46" s="32" t="s">
        <v>66</v>
      </c>
      <c r="T46" s="32" t="s">
        <v>0</v>
      </c>
      <c r="U46" s="32" t="s">
        <v>60</v>
      </c>
      <c r="V46" s="31" t="s">
        <v>61</v>
      </c>
      <c r="W46" s="32" t="s">
        <v>62</v>
      </c>
      <c r="X46" s="32" t="s">
        <v>63</v>
      </c>
      <c r="Y46" s="32" t="s">
        <v>62</v>
      </c>
      <c r="Z46" s="32" t="s">
        <v>0</v>
      </c>
      <c r="AA46" s="33" t="s">
        <v>64</v>
      </c>
      <c r="AB46" s="31" t="s">
        <v>65</v>
      </c>
      <c r="AC46" s="32"/>
      <c r="AD46" s="31">
        <f>COUNTIFS(PLACEMENT3[[#This Row],[MALIKA M]:[NAEL G]],"&lt;&gt;REPOS",PLACEMENT3[[#This Row],[MALIKA M]:[NAEL G]],"&lt;&gt;")</f>
        <v>17</v>
      </c>
      <c r="AE46" s="3"/>
      <c r="AF46" s="3"/>
    </row>
    <row r="47" spans="1:32" ht="18" customHeight="1" x14ac:dyDescent="0.35">
      <c r="A47" s="34">
        <f t="shared" si="0"/>
        <v>43230</v>
      </c>
      <c r="B47" s="35">
        <f>WEEKNUM(PLACEMENT3[[#This Row],[DATE]],21)</f>
        <v>19</v>
      </c>
      <c r="C47" s="36">
        <v>2</v>
      </c>
      <c r="D47" s="36">
        <v>2</v>
      </c>
      <c r="E47" s="31" t="s">
        <v>53</v>
      </c>
      <c r="F47" s="31" t="s">
        <v>54</v>
      </c>
      <c r="G47" s="32" t="s">
        <v>54</v>
      </c>
      <c r="H47" s="32" t="s">
        <v>54</v>
      </c>
      <c r="I47" s="32" t="s">
        <v>54</v>
      </c>
      <c r="J47" s="32" t="s">
        <v>55</v>
      </c>
      <c r="K47" s="32" t="s">
        <v>8</v>
      </c>
      <c r="L47" s="32" t="s">
        <v>8</v>
      </c>
      <c r="M47" s="31" t="s">
        <v>56</v>
      </c>
      <c r="N47" s="32" t="s">
        <v>55</v>
      </c>
      <c r="O47" s="32" t="s">
        <v>57</v>
      </c>
      <c r="P47" s="32" t="s">
        <v>0</v>
      </c>
      <c r="Q47" s="31"/>
      <c r="R47" s="31" t="s">
        <v>58</v>
      </c>
      <c r="S47" s="32" t="s">
        <v>0</v>
      </c>
      <c r="T47" s="32" t="s">
        <v>60</v>
      </c>
      <c r="U47" s="32" t="s">
        <v>66</v>
      </c>
      <c r="V47" s="31" t="s">
        <v>61</v>
      </c>
      <c r="W47" s="32" t="s">
        <v>62</v>
      </c>
      <c r="X47" s="32" t="s">
        <v>0</v>
      </c>
      <c r="Y47" s="32" t="s">
        <v>63</v>
      </c>
      <c r="Z47" s="32" t="s">
        <v>62</v>
      </c>
      <c r="AA47" s="33" t="s">
        <v>64</v>
      </c>
      <c r="AB47" s="31" t="s">
        <v>65</v>
      </c>
      <c r="AC47" s="32"/>
      <c r="AD47" s="31">
        <f>COUNTIFS(PLACEMENT3[[#This Row],[MALIKA M]:[NAEL G]],"&lt;&gt;REPOS",PLACEMENT3[[#This Row],[MALIKA M]:[NAEL G]],"&lt;&gt;")</f>
        <v>19</v>
      </c>
      <c r="AE47" s="3"/>
      <c r="AF47" s="3"/>
    </row>
    <row r="48" spans="1:32" ht="18" customHeight="1" x14ac:dyDescent="0.35">
      <c r="A48" s="34">
        <f t="shared" si="0"/>
        <v>43231</v>
      </c>
      <c r="B48" s="35">
        <f>WEEKNUM(PLACEMENT3[[#This Row],[DATE]],21)</f>
        <v>19</v>
      </c>
      <c r="C48" s="36">
        <v>2</v>
      </c>
      <c r="D48" s="36">
        <v>2</v>
      </c>
      <c r="E48" s="31" t="s">
        <v>53</v>
      </c>
      <c r="F48" s="31" t="s">
        <v>54</v>
      </c>
      <c r="G48" s="32" t="s">
        <v>0</v>
      </c>
      <c r="H48" s="32" t="s">
        <v>67</v>
      </c>
      <c r="I48" s="32" t="s">
        <v>54</v>
      </c>
      <c r="J48" s="32" t="s">
        <v>0</v>
      </c>
      <c r="K48" s="32" t="s">
        <v>8</v>
      </c>
      <c r="L48" s="32" t="s">
        <v>8</v>
      </c>
      <c r="M48" s="31" t="s">
        <v>0</v>
      </c>
      <c r="N48" s="32" t="s">
        <v>55</v>
      </c>
      <c r="O48" s="32" t="s">
        <v>55</v>
      </c>
      <c r="P48" s="32" t="s">
        <v>57</v>
      </c>
      <c r="Q48" s="31"/>
      <c r="R48" s="31" t="s">
        <v>58</v>
      </c>
      <c r="S48" s="32" t="s">
        <v>66</v>
      </c>
      <c r="T48" s="32" t="s">
        <v>60</v>
      </c>
      <c r="U48" s="32" t="s">
        <v>0</v>
      </c>
      <c r="V48" s="31" t="s">
        <v>61</v>
      </c>
      <c r="W48" s="32" t="s">
        <v>62</v>
      </c>
      <c r="X48" s="32" t="s">
        <v>63</v>
      </c>
      <c r="Y48" s="32" t="s">
        <v>0</v>
      </c>
      <c r="Z48" s="32" t="s">
        <v>0</v>
      </c>
      <c r="AA48" s="33" t="s">
        <v>64</v>
      </c>
      <c r="AB48" s="31" t="s">
        <v>65</v>
      </c>
      <c r="AC48" s="32"/>
      <c r="AD48" s="31">
        <f>COUNTIFS(PLACEMENT3[[#This Row],[MALIKA M]:[NAEL G]],"&lt;&gt;REPOS",PLACEMENT3[[#This Row],[MALIKA M]:[NAEL G]],"&lt;&gt;")</f>
        <v>16</v>
      </c>
      <c r="AE48" s="3"/>
      <c r="AF48" s="3"/>
    </row>
    <row r="49" spans="1:32" ht="18" customHeight="1" x14ac:dyDescent="0.35">
      <c r="A49" s="34">
        <f t="shared" si="0"/>
        <v>43232</v>
      </c>
      <c r="B49" s="35">
        <f>WEEKNUM(PLACEMENT3[[#This Row],[DATE]],21)</f>
        <v>19</v>
      </c>
      <c r="C49" s="36">
        <v>2</v>
      </c>
      <c r="D49" s="36">
        <v>2</v>
      </c>
      <c r="E49" s="31" t="s">
        <v>53</v>
      </c>
      <c r="F49" s="31" t="s">
        <v>54</v>
      </c>
      <c r="G49" s="32" t="s">
        <v>54</v>
      </c>
      <c r="H49" s="32" t="s">
        <v>54</v>
      </c>
      <c r="I49" s="32" t="s">
        <v>8</v>
      </c>
      <c r="J49" s="32" t="s">
        <v>55</v>
      </c>
      <c r="K49" s="32" t="s">
        <v>8</v>
      </c>
      <c r="L49" s="32"/>
      <c r="M49" s="31" t="s">
        <v>56</v>
      </c>
      <c r="N49" s="32"/>
      <c r="O49" s="32" t="s">
        <v>55</v>
      </c>
      <c r="P49" s="32" t="s">
        <v>57</v>
      </c>
      <c r="Q49" s="31"/>
      <c r="R49" s="31" t="s">
        <v>58</v>
      </c>
      <c r="S49" s="32" t="s">
        <v>66</v>
      </c>
      <c r="T49" s="32" t="s">
        <v>0</v>
      </c>
      <c r="U49" s="32" t="s">
        <v>60</v>
      </c>
      <c r="V49" s="31" t="s">
        <v>0</v>
      </c>
      <c r="W49" s="32" t="s">
        <v>62</v>
      </c>
      <c r="X49" s="32" t="s">
        <v>63</v>
      </c>
      <c r="Y49" s="32" t="s">
        <v>62</v>
      </c>
      <c r="Z49" s="32" t="s">
        <v>61</v>
      </c>
      <c r="AA49" s="33" t="s">
        <v>64</v>
      </c>
      <c r="AB49" s="31" t="s">
        <v>65</v>
      </c>
      <c r="AC49" s="32"/>
      <c r="AD49" s="31">
        <f>COUNTIFS(PLACEMENT3[[#This Row],[MALIKA M]:[NAEL G]],"&lt;&gt;REPOS",PLACEMENT3[[#This Row],[MALIKA M]:[NAEL G]],"&lt;&gt;")</f>
        <v>18</v>
      </c>
      <c r="AE49" s="3"/>
      <c r="AF49" s="3"/>
    </row>
    <row r="50" spans="1:32" ht="18" customHeight="1" thickBot="1" x14ac:dyDescent="0.4">
      <c r="A50" s="34">
        <f t="shared" si="0"/>
        <v>43233</v>
      </c>
      <c r="B50" s="35">
        <f>WEEKNUM(PLACEMENT3[[#This Row],[DATE]],21)</f>
        <v>19</v>
      </c>
      <c r="C50" s="36">
        <v>2</v>
      </c>
      <c r="D50" s="36">
        <v>2</v>
      </c>
      <c r="E50" s="31" t="s">
        <v>53</v>
      </c>
      <c r="F50" s="31" t="s">
        <v>54</v>
      </c>
      <c r="G50" s="32" t="s">
        <v>0</v>
      </c>
      <c r="H50" s="32" t="s">
        <v>54</v>
      </c>
      <c r="I50" s="32" t="s">
        <v>8</v>
      </c>
      <c r="J50" s="32" t="s">
        <v>55</v>
      </c>
      <c r="K50" s="32" t="s">
        <v>8</v>
      </c>
      <c r="L50" s="32"/>
      <c r="M50" s="31" t="s">
        <v>56</v>
      </c>
      <c r="N50" s="32" t="s">
        <v>55</v>
      </c>
      <c r="O50" s="32" t="s">
        <v>55</v>
      </c>
      <c r="P50" s="32" t="s">
        <v>57</v>
      </c>
      <c r="Q50" s="31"/>
      <c r="R50" s="31" t="s">
        <v>58</v>
      </c>
      <c r="S50" s="32" t="s">
        <v>66</v>
      </c>
      <c r="T50" s="32" t="s">
        <v>60</v>
      </c>
      <c r="U50" s="32" t="s">
        <v>58</v>
      </c>
      <c r="V50" s="31" t="s">
        <v>61</v>
      </c>
      <c r="W50" s="32" t="s">
        <v>62</v>
      </c>
      <c r="X50" s="32" t="s">
        <v>63</v>
      </c>
      <c r="Y50" s="32"/>
      <c r="Z50" s="32" t="s">
        <v>62</v>
      </c>
      <c r="AA50" s="33" t="s">
        <v>64</v>
      </c>
      <c r="AB50" s="31" t="s">
        <v>65</v>
      </c>
      <c r="AC50" s="32"/>
      <c r="AD50" s="31">
        <f>COUNTIFS(PLACEMENT3[[#This Row],[MALIKA M]:[NAEL G]],"&lt;&gt;REPOS",PLACEMENT3[[#This Row],[MALIKA M]:[NAEL G]],"&lt;&gt;")</f>
        <v>19</v>
      </c>
      <c r="AE50" s="3"/>
      <c r="AF50" s="3"/>
    </row>
    <row r="51" spans="1:32" ht="18" customHeight="1" x14ac:dyDescent="0.35">
      <c r="A51" s="37">
        <f t="shared" si="0"/>
        <v>43234</v>
      </c>
      <c r="B51" s="38">
        <f>WEEKNUM(PLACEMENT3[[#This Row],[DATE]],21)</f>
        <v>20</v>
      </c>
      <c r="C51" s="39">
        <v>0</v>
      </c>
      <c r="D51" s="39">
        <v>0</v>
      </c>
      <c r="E51" s="28" t="s">
        <v>0</v>
      </c>
      <c r="F51" s="28" t="s">
        <v>0</v>
      </c>
      <c r="G51" s="29" t="s">
        <v>0</v>
      </c>
      <c r="H51" s="29" t="s">
        <v>0</v>
      </c>
      <c r="I51" s="29" t="s">
        <v>0</v>
      </c>
      <c r="J51" s="29" t="s">
        <v>0</v>
      </c>
      <c r="K51" s="29"/>
      <c r="L51" s="29"/>
      <c r="M51" s="28" t="s">
        <v>0</v>
      </c>
      <c r="N51" s="29" t="s">
        <v>0</v>
      </c>
      <c r="O51" s="29" t="s">
        <v>0</v>
      </c>
      <c r="P51" s="29"/>
      <c r="Q51" s="28"/>
      <c r="R51" s="28" t="s">
        <v>0</v>
      </c>
      <c r="S51" s="29" t="s">
        <v>0</v>
      </c>
      <c r="T51" s="29" t="s">
        <v>0</v>
      </c>
      <c r="U51" s="29"/>
      <c r="V51" s="28" t="s">
        <v>0</v>
      </c>
      <c r="W51" s="29" t="s">
        <v>0</v>
      </c>
      <c r="X51" s="29" t="s">
        <v>0</v>
      </c>
      <c r="Y51" s="29"/>
      <c r="Z51" s="29"/>
      <c r="AA51" s="30" t="s">
        <v>0</v>
      </c>
      <c r="AB51" s="28" t="s">
        <v>0</v>
      </c>
      <c r="AC51" s="29"/>
      <c r="AD51" s="28">
        <f>COUNTIFS(PLACEMENT3[[#This Row],[MALIKA M]:[NAEL G]],"&lt;&gt;REPOS",PLACEMENT3[[#This Row],[MALIKA M]:[NAEL G]],"&lt;&gt;")</f>
        <v>0</v>
      </c>
      <c r="AE51" s="3"/>
      <c r="AF51" s="3"/>
    </row>
    <row r="52" spans="1:32" ht="18" customHeight="1" x14ac:dyDescent="0.35">
      <c r="A52" s="34">
        <f t="shared" si="0"/>
        <v>43235</v>
      </c>
      <c r="B52" s="35">
        <f>WEEKNUM(PLACEMENT3[[#This Row],[DATE]],21)</f>
        <v>20</v>
      </c>
      <c r="C52" s="36">
        <v>0</v>
      </c>
      <c r="D52" s="36">
        <v>0</v>
      </c>
      <c r="E52" s="31" t="s">
        <v>0</v>
      </c>
      <c r="F52" s="31" t="s">
        <v>0</v>
      </c>
      <c r="G52" s="32" t="s">
        <v>0</v>
      </c>
      <c r="H52" s="32" t="s">
        <v>0</v>
      </c>
      <c r="I52" s="32" t="s">
        <v>0</v>
      </c>
      <c r="J52" s="32" t="s">
        <v>0</v>
      </c>
      <c r="K52" s="32"/>
      <c r="L52" s="32"/>
      <c r="M52" s="31" t="s">
        <v>0</v>
      </c>
      <c r="N52" s="32" t="s">
        <v>0</v>
      </c>
      <c r="O52" s="32" t="s">
        <v>0</v>
      </c>
      <c r="P52" s="32"/>
      <c r="Q52" s="31"/>
      <c r="R52" s="31" t="s">
        <v>0</v>
      </c>
      <c r="S52" s="32" t="s">
        <v>0</v>
      </c>
      <c r="T52" s="32" t="s">
        <v>0</v>
      </c>
      <c r="U52" s="32"/>
      <c r="V52" s="31" t="s">
        <v>0</v>
      </c>
      <c r="W52" s="32" t="s">
        <v>0</v>
      </c>
      <c r="X52" s="32" t="s">
        <v>0</v>
      </c>
      <c r="Y52" s="32"/>
      <c r="Z52" s="32"/>
      <c r="AA52" s="33" t="s">
        <v>0</v>
      </c>
      <c r="AB52" s="31" t="s">
        <v>0</v>
      </c>
      <c r="AC52" s="32"/>
      <c r="AD52" s="31">
        <f>COUNTIFS(PLACEMENT3[[#This Row],[MALIKA M]:[NAEL G]],"&lt;&gt;REPOS",PLACEMENT3[[#This Row],[MALIKA M]:[NAEL G]],"&lt;&gt;")</f>
        <v>0</v>
      </c>
      <c r="AE52" s="3"/>
      <c r="AF52" s="3"/>
    </row>
    <row r="53" spans="1:32" ht="18" customHeight="1" x14ac:dyDescent="0.35">
      <c r="A53" s="34">
        <f t="shared" si="0"/>
        <v>43236</v>
      </c>
      <c r="B53" s="35">
        <f>WEEKNUM(PLACEMENT3[[#This Row],[DATE]],21)</f>
        <v>20</v>
      </c>
      <c r="C53" s="36">
        <v>0</v>
      </c>
      <c r="D53" s="36">
        <v>0</v>
      </c>
      <c r="E53" s="31" t="s">
        <v>53</v>
      </c>
      <c r="F53" s="31" t="s">
        <v>0</v>
      </c>
      <c r="G53" s="32" t="s">
        <v>0</v>
      </c>
      <c r="H53" s="32" t="s">
        <v>0</v>
      </c>
      <c r="I53" s="32" t="s">
        <v>0</v>
      </c>
      <c r="J53" s="32" t="s">
        <v>0</v>
      </c>
      <c r="K53" s="32"/>
      <c r="L53" s="32"/>
      <c r="M53" s="31" t="s">
        <v>0</v>
      </c>
      <c r="N53" s="32" t="s">
        <v>0</v>
      </c>
      <c r="O53" s="32" t="s">
        <v>0</v>
      </c>
      <c r="P53" s="32"/>
      <c r="Q53" s="31"/>
      <c r="R53" s="31" t="s">
        <v>0</v>
      </c>
      <c r="S53" s="32" t="s">
        <v>0</v>
      </c>
      <c r="T53" s="32" t="s">
        <v>0</v>
      </c>
      <c r="U53" s="32"/>
      <c r="V53" s="31" t="s">
        <v>0</v>
      </c>
      <c r="W53" s="32" t="s">
        <v>0</v>
      </c>
      <c r="X53" s="32" t="s">
        <v>0</v>
      </c>
      <c r="Y53" s="32"/>
      <c r="Z53" s="32"/>
      <c r="AA53" s="33" t="s">
        <v>0</v>
      </c>
      <c r="AB53" s="31" t="s">
        <v>0</v>
      </c>
      <c r="AC53" s="32"/>
      <c r="AD53" s="31">
        <f>COUNTIFS(PLACEMENT3[[#This Row],[MALIKA M]:[NAEL G]],"&lt;&gt;REPOS",PLACEMENT3[[#This Row],[MALIKA M]:[NAEL G]],"&lt;&gt;")</f>
        <v>0</v>
      </c>
      <c r="AE53" s="3"/>
      <c r="AF53" s="3"/>
    </row>
    <row r="54" spans="1:32" ht="18" customHeight="1" x14ac:dyDescent="0.35">
      <c r="A54" s="34">
        <f t="shared" si="0"/>
        <v>43237</v>
      </c>
      <c r="B54" s="35">
        <f>WEEKNUM(PLACEMENT3[[#This Row],[DATE]],21)</f>
        <v>20</v>
      </c>
      <c r="C54" s="36">
        <v>0</v>
      </c>
      <c r="D54" s="36">
        <v>0</v>
      </c>
      <c r="E54" s="31" t="s">
        <v>53</v>
      </c>
      <c r="F54" s="31" t="s">
        <v>65</v>
      </c>
      <c r="G54" s="32" t="s">
        <v>65</v>
      </c>
      <c r="H54" s="32" t="s">
        <v>0</v>
      </c>
      <c r="I54" s="32" t="s">
        <v>0</v>
      </c>
      <c r="J54" s="32" t="s">
        <v>0</v>
      </c>
      <c r="K54" s="32"/>
      <c r="L54" s="32"/>
      <c r="M54" s="31" t="s">
        <v>16</v>
      </c>
      <c r="N54" s="32" t="s">
        <v>0</v>
      </c>
      <c r="O54" s="32" t="s">
        <v>0</v>
      </c>
      <c r="P54" s="32"/>
      <c r="Q54" s="31"/>
      <c r="R54" s="31" t="s">
        <v>0</v>
      </c>
      <c r="S54" s="32" t="s">
        <v>0</v>
      </c>
      <c r="T54" s="32" t="s">
        <v>65</v>
      </c>
      <c r="U54" s="32"/>
      <c r="V54" s="31" t="s">
        <v>0</v>
      </c>
      <c r="W54" s="32" t="s">
        <v>0</v>
      </c>
      <c r="X54" s="32" t="s">
        <v>0</v>
      </c>
      <c r="Y54" s="32"/>
      <c r="Z54" s="32"/>
      <c r="AA54" s="33" t="s">
        <v>0</v>
      </c>
      <c r="AB54" s="31" t="s">
        <v>65</v>
      </c>
      <c r="AC54" s="32"/>
      <c r="AD54" s="31">
        <f>COUNTIFS(PLACEMENT3[[#This Row],[MALIKA M]:[NAEL G]],"&lt;&gt;REPOS",PLACEMENT3[[#This Row],[MALIKA M]:[NAEL G]],"&lt;&gt;")</f>
        <v>5</v>
      </c>
      <c r="AE54" s="3"/>
      <c r="AF54" s="3"/>
    </row>
    <row r="55" spans="1:32" ht="18" customHeight="1" x14ac:dyDescent="0.35">
      <c r="A55" s="34">
        <f t="shared" si="0"/>
        <v>43238</v>
      </c>
      <c r="B55" s="35">
        <f>WEEKNUM(PLACEMENT3[[#This Row],[DATE]],21)</f>
        <v>20</v>
      </c>
      <c r="C55" s="36">
        <v>0</v>
      </c>
      <c r="D55" s="36">
        <v>0</v>
      </c>
      <c r="E55" s="31" t="s">
        <v>0</v>
      </c>
      <c r="F55" s="31" t="s">
        <v>0</v>
      </c>
      <c r="G55" s="32" t="s">
        <v>0</v>
      </c>
      <c r="H55" s="32" t="s">
        <v>0</v>
      </c>
      <c r="I55" s="32" t="s">
        <v>0</v>
      </c>
      <c r="J55" s="32" t="s">
        <v>0</v>
      </c>
      <c r="K55" s="32"/>
      <c r="L55" s="32"/>
      <c r="M55" s="31" t="s">
        <v>0</v>
      </c>
      <c r="N55" s="32" t="s">
        <v>0</v>
      </c>
      <c r="O55" s="32" t="s">
        <v>0</v>
      </c>
      <c r="P55" s="32"/>
      <c r="Q55" s="31"/>
      <c r="R55" s="31" t="s">
        <v>0</v>
      </c>
      <c r="S55" s="32" t="s">
        <v>0</v>
      </c>
      <c r="T55" s="32" t="s">
        <v>0</v>
      </c>
      <c r="U55" s="32"/>
      <c r="V55" s="31" t="s">
        <v>0</v>
      </c>
      <c r="W55" s="32" t="s">
        <v>0</v>
      </c>
      <c r="X55" s="32" t="s">
        <v>0</v>
      </c>
      <c r="Y55" s="32"/>
      <c r="Z55" s="32"/>
      <c r="AA55" s="33" t="s">
        <v>0</v>
      </c>
      <c r="AB55" s="31" t="s">
        <v>0</v>
      </c>
      <c r="AC55" s="32"/>
      <c r="AD55" s="31">
        <f>COUNTIFS(PLACEMENT3[[#This Row],[MALIKA M]:[NAEL G]],"&lt;&gt;REPOS",PLACEMENT3[[#This Row],[MALIKA M]:[NAEL G]],"&lt;&gt;")</f>
        <v>0</v>
      </c>
      <c r="AE55" s="3"/>
      <c r="AF55" s="3"/>
    </row>
    <row r="56" spans="1:32" ht="18" customHeight="1" x14ac:dyDescent="0.35">
      <c r="A56" s="34">
        <f t="shared" si="0"/>
        <v>43239</v>
      </c>
      <c r="B56" s="35">
        <f>WEEKNUM(PLACEMENT3[[#This Row],[DATE]],21)</f>
        <v>20</v>
      </c>
      <c r="C56" s="36">
        <v>2</v>
      </c>
      <c r="D56" s="36">
        <v>2</v>
      </c>
      <c r="E56" s="31" t="s">
        <v>53</v>
      </c>
      <c r="F56" s="31" t="s">
        <v>54</v>
      </c>
      <c r="G56" s="32" t="s">
        <v>8</v>
      </c>
      <c r="H56" s="32" t="s">
        <v>54</v>
      </c>
      <c r="I56" s="32" t="s">
        <v>54</v>
      </c>
      <c r="J56" s="32" t="s">
        <v>54</v>
      </c>
      <c r="K56" s="32"/>
      <c r="L56" s="32"/>
      <c r="M56" s="31" t="s">
        <v>56</v>
      </c>
      <c r="N56" s="32" t="s">
        <v>55</v>
      </c>
      <c r="O56" s="32" t="s">
        <v>57</v>
      </c>
      <c r="P56" s="32"/>
      <c r="Q56" s="31"/>
      <c r="R56" s="31" t="s">
        <v>66</v>
      </c>
      <c r="S56" s="32" t="s">
        <v>58</v>
      </c>
      <c r="T56" s="32" t="s">
        <v>60</v>
      </c>
      <c r="U56" s="32"/>
      <c r="V56" s="31" t="s">
        <v>61</v>
      </c>
      <c r="W56" s="32" t="s">
        <v>62</v>
      </c>
      <c r="X56" s="32" t="s">
        <v>63</v>
      </c>
      <c r="Y56" s="32"/>
      <c r="Z56" s="32"/>
      <c r="AA56" s="33" t="s">
        <v>64</v>
      </c>
      <c r="AB56" s="31" t="s">
        <v>65</v>
      </c>
      <c r="AC56" s="32"/>
      <c r="AD56" s="31">
        <f>COUNTIFS(PLACEMENT3[[#This Row],[MALIKA M]:[NAEL G]],"&lt;&gt;REPOS",PLACEMENT3[[#This Row],[MALIKA M]:[NAEL G]],"&lt;&gt;")</f>
        <v>16</v>
      </c>
      <c r="AE56" s="3"/>
      <c r="AF56" s="3"/>
    </row>
    <row r="57" spans="1:32" ht="18" customHeight="1" thickBot="1" x14ac:dyDescent="0.4">
      <c r="A57" s="34">
        <f t="shared" si="0"/>
        <v>43240</v>
      </c>
      <c r="B57" s="35">
        <f>WEEKNUM(PLACEMENT3[[#This Row],[DATE]],21)</f>
        <v>20</v>
      </c>
      <c r="C57" s="36">
        <v>2</v>
      </c>
      <c r="D57" s="36">
        <v>2</v>
      </c>
      <c r="E57" s="31" t="s">
        <v>53</v>
      </c>
      <c r="F57" s="31" t="s">
        <v>54</v>
      </c>
      <c r="G57" s="32" t="s">
        <v>8</v>
      </c>
      <c r="H57" s="32" t="s">
        <v>54</v>
      </c>
      <c r="I57" s="32" t="s">
        <v>54</v>
      </c>
      <c r="J57" s="32" t="s">
        <v>54</v>
      </c>
      <c r="K57" s="32"/>
      <c r="L57" s="32"/>
      <c r="M57" s="31" t="s">
        <v>56</v>
      </c>
      <c r="N57" s="32" t="s">
        <v>55</v>
      </c>
      <c r="O57" s="32" t="s">
        <v>57</v>
      </c>
      <c r="P57" s="32"/>
      <c r="Q57" s="31"/>
      <c r="R57" s="31" t="s">
        <v>66</v>
      </c>
      <c r="S57" s="32" t="s">
        <v>58</v>
      </c>
      <c r="T57" s="32" t="s">
        <v>60</v>
      </c>
      <c r="U57" s="32"/>
      <c r="V57" s="31" t="s">
        <v>61</v>
      </c>
      <c r="W57" s="32" t="s">
        <v>62</v>
      </c>
      <c r="X57" s="32" t="s">
        <v>63</v>
      </c>
      <c r="Y57" s="32"/>
      <c r="Z57" s="32"/>
      <c r="AA57" s="33" t="s">
        <v>64</v>
      </c>
      <c r="AB57" s="31" t="s">
        <v>65</v>
      </c>
      <c r="AC57" s="32"/>
      <c r="AD57" s="31">
        <f>COUNTIFS(PLACEMENT3[[#This Row],[MALIKA M]:[NAEL G]],"&lt;&gt;REPOS",PLACEMENT3[[#This Row],[MALIKA M]:[NAEL G]],"&lt;&gt;")</f>
        <v>16</v>
      </c>
      <c r="AE57" s="3"/>
      <c r="AF57" s="3"/>
    </row>
    <row r="58" spans="1:32" ht="18" customHeight="1" x14ac:dyDescent="0.35">
      <c r="A58" s="37">
        <f t="shared" si="0"/>
        <v>43241</v>
      </c>
      <c r="B58" s="38">
        <f>WEEKNUM(PLACEMENT3[[#This Row],[DATE]],21)</f>
        <v>21</v>
      </c>
      <c r="C58" s="39">
        <v>2</v>
      </c>
      <c r="D58" s="39">
        <v>2</v>
      </c>
      <c r="E58" s="28" t="s">
        <v>53</v>
      </c>
      <c r="F58" s="28" t="s">
        <v>54</v>
      </c>
      <c r="G58" s="29" t="s">
        <v>54</v>
      </c>
      <c r="H58" s="29" t="s">
        <v>8</v>
      </c>
      <c r="I58" s="29" t="s">
        <v>54</v>
      </c>
      <c r="J58" s="29" t="s">
        <v>54</v>
      </c>
      <c r="K58" s="29"/>
      <c r="L58" s="29"/>
      <c r="M58" s="28" t="s">
        <v>56</v>
      </c>
      <c r="N58" s="29" t="s">
        <v>55</v>
      </c>
      <c r="O58" s="29" t="s">
        <v>57</v>
      </c>
      <c r="P58" s="29"/>
      <c r="Q58" s="28"/>
      <c r="R58" s="28" t="s">
        <v>66</v>
      </c>
      <c r="S58" s="29" t="s">
        <v>58</v>
      </c>
      <c r="T58" s="29" t="s">
        <v>60</v>
      </c>
      <c r="U58" s="29"/>
      <c r="V58" s="28" t="s">
        <v>61</v>
      </c>
      <c r="W58" s="29" t="s">
        <v>62</v>
      </c>
      <c r="X58" s="29" t="s">
        <v>63</v>
      </c>
      <c r="Y58" s="29"/>
      <c r="Z58" s="29"/>
      <c r="AA58" s="30" t="s">
        <v>64</v>
      </c>
      <c r="AB58" s="28" t="s">
        <v>65</v>
      </c>
      <c r="AC58" s="29"/>
      <c r="AD58" s="28">
        <f>COUNTIFS(PLACEMENT3[[#This Row],[MALIKA M]:[NAEL G]],"&lt;&gt;REPOS",PLACEMENT3[[#This Row],[MALIKA M]:[NAEL G]],"&lt;&gt;")</f>
        <v>16</v>
      </c>
      <c r="AE58" s="3"/>
      <c r="AF58" s="3"/>
    </row>
    <row r="59" spans="1:32" ht="18" customHeight="1" x14ac:dyDescent="0.35">
      <c r="A59" s="34">
        <f t="shared" si="0"/>
        <v>43242</v>
      </c>
      <c r="B59" s="35">
        <f>WEEKNUM(PLACEMENT3[[#This Row],[DATE]],21)</f>
        <v>21</v>
      </c>
      <c r="C59" s="36">
        <v>0</v>
      </c>
      <c r="D59" s="36">
        <v>0</v>
      </c>
      <c r="E59" s="31" t="s">
        <v>0</v>
      </c>
      <c r="F59" s="31" t="s">
        <v>0</v>
      </c>
      <c r="G59" s="32" t="s">
        <v>0</v>
      </c>
      <c r="H59" s="32" t="s">
        <v>0</v>
      </c>
      <c r="I59" s="32" t="s">
        <v>0</v>
      </c>
      <c r="J59" s="32" t="s">
        <v>0</v>
      </c>
      <c r="K59" s="32"/>
      <c r="L59" s="32"/>
      <c r="M59" s="31" t="s">
        <v>0</v>
      </c>
      <c r="N59" s="32" t="s">
        <v>0</v>
      </c>
      <c r="O59" s="32" t="s">
        <v>0</v>
      </c>
      <c r="P59" s="32"/>
      <c r="Q59" s="31"/>
      <c r="R59" s="31" t="s">
        <v>0</v>
      </c>
      <c r="S59" s="32" t="s">
        <v>0</v>
      </c>
      <c r="T59" s="32" t="s">
        <v>0</v>
      </c>
      <c r="U59" s="32"/>
      <c r="V59" s="31" t="s">
        <v>0</v>
      </c>
      <c r="W59" s="32" t="s">
        <v>0</v>
      </c>
      <c r="X59" s="32" t="s">
        <v>0</v>
      </c>
      <c r="Y59" s="32"/>
      <c r="Z59" s="32"/>
      <c r="AA59" s="33" t="s">
        <v>0</v>
      </c>
      <c r="AB59" s="31" t="s">
        <v>0</v>
      </c>
      <c r="AC59" s="32"/>
      <c r="AD59" s="31">
        <f>COUNTIFS(PLACEMENT3[[#This Row],[MALIKA M]:[NAEL G]],"&lt;&gt;REPOS",PLACEMENT3[[#This Row],[MALIKA M]:[NAEL G]],"&lt;&gt;")</f>
        <v>0</v>
      </c>
      <c r="AE59" s="3"/>
      <c r="AF59" s="3"/>
    </row>
    <row r="60" spans="1:32" ht="18" customHeight="1" x14ac:dyDescent="0.35">
      <c r="A60" s="34">
        <f t="shared" si="0"/>
        <v>43243</v>
      </c>
      <c r="B60" s="35">
        <f>WEEKNUM(PLACEMENT3[[#This Row],[DATE]],21)</f>
        <v>21</v>
      </c>
      <c r="C60" s="36">
        <v>0</v>
      </c>
      <c r="D60" s="36">
        <v>0</v>
      </c>
      <c r="E60" s="31" t="s">
        <v>0</v>
      </c>
      <c r="F60" s="31" t="s">
        <v>0</v>
      </c>
      <c r="G60" s="32" t="s">
        <v>0</v>
      </c>
      <c r="H60" s="32" t="s">
        <v>0</v>
      </c>
      <c r="I60" s="32" t="s">
        <v>0</v>
      </c>
      <c r="J60" s="32" t="s">
        <v>0</v>
      </c>
      <c r="K60" s="32"/>
      <c r="L60" s="32"/>
      <c r="M60" s="31" t="s">
        <v>0</v>
      </c>
      <c r="N60" s="32" t="s">
        <v>0</v>
      </c>
      <c r="O60" s="32" t="s">
        <v>0</v>
      </c>
      <c r="P60" s="32"/>
      <c r="Q60" s="31"/>
      <c r="R60" s="31" t="s">
        <v>0</v>
      </c>
      <c r="S60" s="32" t="s">
        <v>0</v>
      </c>
      <c r="T60" s="32" t="s">
        <v>0</v>
      </c>
      <c r="U60" s="32"/>
      <c r="V60" s="31" t="s">
        <v>0</v>
      </c>
      <c r="W60" s="32" t="s">
        <v>0</v>
      </c>
      <c r="X60" s="32" t="s">
        <v>0</v>
      </c>
      <c r="Y60" s="32"/>
      <c r="Z60" s="32"/>
      <c r="AA60" s="33" t="s">
        <v>0</v>
      </c>
      <c r="AB60" s="31" t="s">
        <v>0</v>
      </c>
      <c r="AC60" s="32"/>
      <c r="AD60" s="31">
        <f>COUNTIFS(PLACEMENT3[[#This Row],[MALIKA M]:[NAEL G]],"&lt;&gt;REPOS",PLACEMENT3[[#This Row],[MALIKA M]:[NAEL G]],"&lt;&gt;")</f>
        <v>0</v>
      </c>
      <c r="AE60" s="3"/>
      <c r="AF60" s="3"/>
    </row>
    <row r="61" spans="1:32" ht="18" customHeight="1" x14ac:dyDescent="0.35">
      <c r="A61" s="34">
        <f t="shared" si="0"/>
        <v>43244</v>
      </c>
      <c r="B61" s="35">
        <f>WEEKNUM(PLACEMENT3[[#This Row],[DATE]],21)</f>
        <v>21</v>
      </c>
      <c r="C61" s="36">
        <v>0</v>
      </c>
      <c r="D61" s="36">
        <v>0</v>
      </c>
      <c r="E61" s="31" t="s">
        <v>0</v>
      </c>
      <c r="F61" s="31" t="s">
        <v>65</v>
      </c>
      <c r="G61" s="32" t="s">
        <v>0</v>
      </c>
      <c r="H61" s="32" t="s">
        <v>0</v>
      </c>
      <c r="I61" s="32" t="s">
        <v>0</v>
      </c>
      <c r="J61" s="32" t="s">
        <v>0</v>
      </c>
      <c r="K61" s="32"/>
      <c r="L61" s="32"/>
      <c r="M61" s="31" t="s">
        <v>16</v>
      </c>
      <c r="N61" s="32" t="s">
        <v>0</v>
      </c>
      <c r="O61" s="32" t="s">
        <v>65</v>
      </c>
      <c r="P61" s="32"/>
      <c r="Q61" s="31"/>
      <c r="R61" s="31" t="s">
        <v>0</v>
      </c>
      <c r="S61" s="32" t="s">
        <v>0</v>
      </c>
      <c r="T61" s="32" t="s">
        <v>65</v>
      </c>
      <c r="U61" s="32"/>
      <c r="V61" s="31" t="s">
        <v>0</v>
      </c>
      <c r="W61" s="32" t="s">
        <v>0</v>
      </c>
      <c r="X61" s="32" t="s">
        <v>0</v>
      </c>
      <c r="Y61" s="32"/>
      <c r="Z61" s="32"/>
      <c r="AA61" s="33" t="s">
        <v>0</v>
      </c>
      <c r="AB61" s="31" t="s">
        <v>65</v>
      </c>
      <c r="AC61" s="32"/>
      <c r="AD61" s="31">
        <f>COUNTIFS(PLACEMENT3[[#This Row],[MALIKA M]:[NAEL G]],"&lt;&gt;REPOS",PLACEMENT3[[#This Row],[MALIKA M]:[NAEL G]],"&lt;&gt;")</f>
        <v>5</v>
      </c>
      <c r="AE61" s="3"/>
      <c r="AF61" s="3"/>
    </row>
    <row r="62" spans="1:32" ht="18" customHeight="1" x14ac:dyDescent="0.35">
      <c r="A62" s="34">
        <f t="shared" si="0"/>
        <v>43245</v>
      </c>
      <c r="B62" s="35">
        <f>WEEKNUM(PLACEMENT3[[#This Row],[DATE]],21)</f>
        <v>21</v>
      </c>
      <c r="C62" s="36">
        <v>0</v>
      </c>
      <c r="D62" s="36">
        <v>0</v>
      </c>
      <c r="E62" s="31" t="s">
        <v>0</v>
      </c>
      <c r="F62" s="31" t="s">
        <v>0</v>
      </c>
      <c r="G62" s="32" t="s">
        <v>0</v>
      </c>
      <c r="H62" s="32" t="s">
        <v>0</v>
      </c>
      <c r="I62" s="32" t="s">
        <v>0</v>
      </c>
      <c r="J62" s="32" t="s">
        <v>0</v>
      </c>
      <c r="K62" s="32"/>
      <c r="L62" s="32"/>
      <c r="M62" s="31" t="s">
        <v>0</v>
      </c>
      <c r="N62" s="32" t="s">
        <v>0</v>
      </c>
      <c r="O62" s="32" t="s">
        <v>0</v>
      </c>
      <c r="P62" s="32"/>
      <c r="Q62" s="31"/>
      <c r="R62" s="31" t="s">
        <v>0</v>
      </c>
      <c r="S62" s="32" t="s">
        <v>0</v>
      </c>
      <c r="T62" s="32" t="s">
        <v>0</v>
      </c>
      <c r="U62" s="32"/>
      <c r="V62" s="31" t="s">
        <v>0</v>
      </c>
      <c r="W62" s="32" t="s">
        <v>0</v>
      </c>
      <c r="X62" s="32" t="s">
        <v>0</v>
      </c>
      <c r="Y62" s="32"/>
      <c r="Z62" s="32"/>
      <c r="AA62" s="33" t="s">
        <v>0</v>
      </c>
      <c r="AB62" s="31" t="s">
        <v>0</v>
      </c>
      <c r="AC62" s="32"/>
      <c r="AD62" s="31">
        <f>COUNTIFS(PLACEMENT3[[#This Row],[MALIKA M]:[NAEL G]],"&lt;&gt;REPOS",PLACEMENT3[[#This Row],[MALIKA M]:[NAEL G]],"&lt;&gt;")</f>
        <v>0</v>
      </c>
      <c r="AE62" s="3"/>
      <c r="AF62" s="3"/>
    </row>
    <row r="63" spans="1:32" ht="18" customHeight="1" x14ac:dyDescent="0.35">
      <c r="A63" s="34">
        <f t="shared" si="0"/>
        <v>43246</v>
      </c>
      <c r="B63" s="35">
        <f>WEEKNUM(PLACEMENT3[[#This Row],[DATE]],21)</f>
        <v>21</v>
      </c>
      <c r="C63" s="36">
        <v>2</v>
      </c>
      <c r="D63" s="36">
        <v>0</v>
      </c>
      <c r="E63" s="31" t="s">
        <v>53</v>
      </c>
      <c r="F63" s="31" t="s">
        <v>54</v>
      </c>
      <c r="G63" s="32" t="s">
        <v>54</v>
      </c>
      <c r="H63" s="32" t="s">
        <v>8</v>
      </c>
      <c r="I63" s="32" t="s">
        <v>54</v>
      </c>
      <c r="J63" s="32" t="s">
        <v>54</v>
      </c>
      <c r="K63" s="32"/>
      <c r="L63" s="32"/>
      <c r="M63" s="31" t="s">
        <v>56</v>
      </c>
      <c r="N63" s="32" t="s">
        <v>55</v>
      </c>
      <c r="O63" s="32" t="s">
        <v>57</v>
      </c>
      <c r="P63" s="32"/>
      <c r="Q63" s="31"/>
      <c r="R63" s="31" t="s">
        <v>58</v>
      </c>
      <c r="S63" s="32" t="s">
        <v>66</v>
      </c>
      <c r="T63" s="32" t="s">
        <v>60</v>
      </c>
      <c r="U63" s="32"/>
      <c r="V63" s="31" t="s">
        <v>61</v>
      </c>
      <c r="W63" s="32" t="s">
        <v>62</v>
      </c>
      <c r="X63" s="32" t="s">
        <v>63</v>
      </c>
      <c r="Y63" s="32"/>
      <c r="Z63" s="32"/>
      <c r="AA63" s="33" t="s">
        <v>64</v>
      </c>
      <c r="AB63" s="31" t="s">
        <v>65</v>
      </c>
      <c r="AC63" s="32"/>
      <c r="AD63" s="31">
        <f>COUNTIFS(PLACEMENT3[[#This Row],[MALIKA M]:[NAEL G]],"&lt;&gt;REPOS",PLACEMENT3[[#This Row],[MALIKA M]:[NAEL G]],"&lt;&gt;")</f>
        <v>16</v>
      </c>
      <c r="AE63" s="3"/>
      <c r="AF63" s="3"/>
    </row>
    <row r="64" spans="1:32" ht="18" customHeight="1" thickBot="1" x14ac:dyDescent="0.4">
      <c r="A64" s="34">
        <f t="shared" si="0"/>
        <v>43247</v>
      </c>
      <c r="B64" s="35">
        <f>WEEKNUM(PLACEMENT3[[#This Row],[DATE]],21)</f>
        <v>21</v>
      </c>
      <c r="C64" s="36">
        <v>2</v>
      </c>
      <c r="D64" s="36">
        <v>0</v>
      </c>
      <c r="E64" s="31" t="s">
        <v>53</v>
      </c>
      <c r="F64" s="31" t="s">
        <v>54</v>
      </c>
      <c r="G64" s="32" t="s">
        <v>54</v>
      </c>
      <c r="H64" s="32" t="s">
        <v>8</v>
      </c>
      <c r="I64" s="32" t="s">
        <v>54</v>
      </c>
      <c r="J64" s="32" t="s">
        <v>57</v>
      </c>
      <c r="K64" s="32"/>
      <c r="L64" s="32"/>
      <c r="M64" s="31" t="s">
        <v>56</v>
      </c>
      <c r="N64" s="32" t="s">
        <v>55</v>
      </c>
      <c r="O64" s="32" t="s">
        <v>0</v>
      </c>
      <c r="P64" s="32"/>
      <c r="Q64" s="31"/>
      <c r="R64" s="31" t="s">
        <v>58</v>
      </c>
      <c r="S64" s="32" t="s">
        <v>66</v>
      </c>
      <c r="T64" s="32" t="s">
        <v>60</v>
      </c>
      <c r="U64" s="32"/>
      <c r="V64" s="31" t="s">
        <v>61</v>
      </c>
      <c r="W64" s="32" t="s">
        <v>62</v>
      </c>
      <c r="X64" s="32" t="s">
        <v>63</v>
      </c>
      <c r="Y64" s="32"/>
      <c r="Z64" s="32"/>
      <c r="AA64" s="33" t="s">
        <v>64</v>
      </c>
      <c r="AB64" s="31" t="s">
        <v>65</v>
      </c>
      <c r="AC64" s="32"/>
      <c r="AD64" s="31">
        <f>COUNTIFS(PLACEMENT3[[#This Row],[MALIKA M]:[NAEL G]],"&lt;&gt;REPOS",PLACEMENT3[[#This Row],[MALIKA M]:[NAEL G]],"&lt;&gt;")</f>
        <v>15</v>
      </c>
      <c r="AE64" s="3"/>
      <c r="AF64" s="3"/>
    </row>
    <row r="65" spans="1:32" ht="18" customHeight="1" x14ac:dyDescent="0.35">
      <c r="A65" s="37">
        <f t="shared" si="0"/>
        <v>43248</v>
      </c>
      <c r="B65" s="38">
        <f>WEEKNUM(PLACEMENT3[[#This Row],[DATE]],21)</f>
        <v>22</v>
      </c>
      <c r="C65" s="39">
        <v>0</v>
      </c>
      <c r="D65" s="39">
        <v>0</v>
      </c>
      <c r="E65" s="28" t="s">
        <v>0</v>
      </c>
      <c r="F65" s="28" t="s">
        <v>0</v>
      </c>
      <c r="G65" s="29" t="s">
        <v>0</v>
      </c>
      <c r="H65" s="29" t="s">
        <v>0</v>
      </c>
      <c r="I65" s="29" t="s">
        <v>0</v>
      </c>
      <c r="J65" s="29" t="s">
        <v>0</v>
      </c>
      <c r="K65" s="29"/>
      <c r="L65" s="29"/>
      <c r="M65" s="28" t="s">
        <v>0</v>
      </c>
      <c r="N65" s="29" t="s">
        <v>0</v>
      </c>
      <c r="O65" s="29" t="s">
        <v>0</v>
      </c>
      <c r="P65" s="29"/>
      <c r="Q65" s="28"/>
      <c r="R65" s="28" t="s">
        <v>0</v>
      </c>
      <c r="S65" s="29" t="s">
        <v>0</v>
      </c>
      <c r="T65" s="29" t="s">
        <v>0</v>
      </c>
      <c r="U65" s="29"/>
      <c r="V65" s="28" t="s">
        <v>0</v>
      </c>
      <c r="W65" s="29" t="s">
        <v>0</v>
      </c>
      <c r="X65" s="29" t="s">
        <v>0</v>
      </c>
      <c r="Y65" s="29"/>
      <c r="Z65" s="29"/>
      <c r="AA65" s="30" t="s">
        <v>0</v>
      </c>
      <c r="AB65" s="28" t="s">
        <v>0</v>
      </c>
      <c r="AC65" s="29"/>
      <c r="AD65" s="28">
        <f>COUNTIFS(PLACEMENT3[[#This Row],[MALIKA M]:[NAEL G]],"&lt;&gt;REPOS",PLACEMENT3[[#This Row],[MALIKA M]:[NAEL G]],"&lt;&gt;")</f>
        <v>0</v>
      </c>
      <c r="AE65" s="3"/>
      <c r="AF65" s="3"/>
    </row>
    <row r="66" spans="1:32" ht="18" customHeight="1" x14ac:dyDescent="0.35">
      <c r="A66" s="34">
        <f t="shared" si="0"/>
        <v>43249</v>
      </c>
      <c r="B66" s="35">
        <f>WEEKNUM(PLACEMENT3[[#This Row],[DATE]],21)</f>
        <v>22</v>
      </c>
      <c r="C66" s="36">
        <v>0</v>
      </c>
      <c r="D66" s="36">
        <v>0</v>
      </c>
      <c r="E66" s="31" t="s">
        <v>0</v>
      </c>
      <c r="F66" s="31" t="s">
        <v>0</v>
      </c>
      <c r="G66" s="32" t="s">
        <v>0</v>
      </c>
      <c r="H66" s="32" t="s">
        <v>0</v>
      </c>
      <c r="I66" s="32" t="s">
        <v>0</v>
      </c>
      <c r="J66" s="32" t="s">
        <v>0</v>
      </c>
      <c r="K66" s="32"/>
      <c r="L66" s="32"/>
      <c r="M66" s="31" t="s">
        <v>0</v>
      </c>
      <c r="N66" s="32" t="s">
        <v>0</v>
      </c>
      <c r="O66" s="32" t="s">
        <v>0</v>
      </c>
      <c r="P66" s="32"/>
      <c r="Q66" s="31"/>
      <c r="R66" s="31" t="s">
        <v>0</v>
      </c>
      <c r="S66" s="32" t="s">
        <v>0</v>
      </c>
      <c r="T66" s="32" t="s">
        <v>0</v>
      </c>
      <c r="U66" s="32"/>
      <c r="V66" s="31" t="s">
        <v>0</v>
      </c>
      <c r="W66" s="32" t="s">
        <v>0</v>
      </c>
      <c r="X66" s="32" t="s">
        <v>0</v>
      </c>
      <c r="Y66" s="32"/>
      <c r="Z66" s="32"/>
      <c r="AA66" s="33" t="s">
        <v>0</v>
      </c>
      <c r="AB66" s="31" t="s">
        <v>0</v>
      </c>
      <c r="AC66" s="32"/>
      <c r="AD66" s="31">
        <f>COUNTIFS(PLACEMENT3[[#This Row],[MALIKA M]:[NAEL G]],"&lt;&gt;REPOS",PLACEMENT3[[#This Row],[MALIKA M]:[NAEL G]],"&lt;&gt;")</f>
        <v>0</v>
      </c>
      <c r="AE66" s="3"/>
      <c r="AF66" s="3"/>
    </row>
    <row r="67" spans="1:32" ht="18" customHeight="1" x14ac:dyDescent="0.35">
      <c r="A67" s="34">
        <f t="shared" ref="A67:A130" si="1">A66+1</f>
        <v>43250</v>
      </c>
      <c r="B67" s="35">
        <f>WEEKNUM(PLACEMENT3[[#This Row],[DATE]],21)</f>
        <v>22</v>
      </c>
      <c r="C67" s="36">
        <v>0</v>
      </c>
      <c r="D67" s="36">
        <v>0</v>
      </c>
      <c r="E67" s="31" t="s">
        <v>53</v>
      </c>
      <c r="F67" s="31" t="s">
        <v>0</v>
      </c>
      <c r="G67" s="32" t="s">
        <v>0</v>
      </c>
      <c r="H67" s="32" t="s">
        <v>0</v>
      </c>
      <c r="I67" s="32" t="s">
        <v>0</v>
      </c>
      <c r="J67" s="32" t="s">
        <v>0</v>
      </c>
      <c r="K67" s="32"/>
      <c r="L67" s="32"/>
      <c r="M67" s="31" t="s">
        <v>0</v>
      </c>
      <c r="N67" s="32" t="s">
        <v>0</v>
      </c>
      <c r="O67" s="32" t="s">
        <v>0</v>
      </c>
      <c r="P67" s="32"/>
      <c r="Q67" s="31"/>
      <c r="R67" s="31" t="s">
        <v>0</v>
      </c>
      <c r="S67" s="32" t="s">
        <v>0</v>
      </c>
      <c r="T67" s="32" t="s">
        <v>0</v>
      </c>
      <c r="U67" s="32"/>
      <c r="V67" s="31" t="s">
        <v>0</v>
      </c>
      <c r="W67" s="32" t="s">
        <v>0</v>
      </c>
      <c r="X67" s="32" t="s">
        <v>0</v>
      </c>
      <c r="Y67" s="32"/>
      <c r="Z67" s="32"/>
      <c r="AA67" s="33" t="s">
        <v>0</v>
      </c>
      <c r="AB67" s="31" t="s">
        <v>0</v>
      </c>
      <c r="AC67" s="32"/>
      <c r="AD67" s="31">
        <f>COUNTIFS(PLACEMENT3[[#This Row],[MALIKA M]:[NAEL G]],"&lt;&gt;REPOS",PLACEMENT3[[#This Row],[MALIKA M]:[NAEL G]],"&lt;&gt;")</f>
        <v>0</v>
      </c>
      <c r="AE67" s="3"/>
      <c r="AF67" s="3"/>
    </row>
    <row r="68" spans="1:32" ht="18" customHeight="1" x14ac:dyDescent="0.35">
      <c r="A68" s="34">
        <f t="shared" si="1"/>
        <v>43251</v>
      </c>
      <c r="B68" s="35">
        <f>WEEKNUM(PLACEMENT3[[#This Row],[DATE]],21)</f>
        <v>22</v>
      </c>
      <c r="C68" s="36">
        <v>0</v>
      </c>
      <c r="D68" s="36">
        <v>0</v>
      </c>
      <c r="E68" s="31" t="s">
        <v>0</v>
      </c>
      <c r="F68" s="31" t="s">
        <v>65</v>
      </c>
      <c r="G68" s="32" t="s">
        <v>0</v>
      </c>
      <c r="H68" s="32" t="s">
        <v>0</v>
      </c>
      <c r="I68" s="32" t="s">
        <v>65</v>
      </c>
      <c r="J68" s="32" t="s">
        <v>65</v>
      </c>
      <c r="K68" s="32"/>
      <c r="L68" s="32"/>
      <c r="M68" s="31" t="s">
        <v>16</v>
      </c>
      <c r="N68" s="32" t="s">
        <v>0</v>
      </c>
      <c r="O68" s="32" t="s">
        <v>0</v>
      </c>
      <c r="P68" s="32"/>
      <c r="Q68" s="31"/>
      <c r="R68" s="31" t="s">
        <v>0</v>
      </c>
      <c r="S68" s="32" t="s">
        <v>0</v>
      </c>
      <c r="T68" s="32" t="s">
        <v>65</v>
      </c>
      <c r="U68" s="32"/>
      <c r="V68" s="31" t="s">
        <v>0</v>
      </c>
      <c r="W68" s="32" t="s">
        <v>0</v>
      </c>
      <c r="X68" s="32" t="s">
        <v>0</v>
      </c>
      <c r="Y68" s="32"/>
      <c r="Z68" s="32"/>
      <c r="AA68" s="33" t="s">
        <v>0</v>
      </c>
      <c r="AB68" s="31" t="s">
        <v>65</v>
      </c>
      <c r="AC68" s="32"/>
      <c r="AD68" s="31">
        <f>COUNTIFS(PLACEMENT3[[#This Row],[MALIKA M]:[NAEL G]],"&lt;&gt;REPOS",PLACEMENT3[[#This Row],[MALIKA M]:[NAEL G]],"&lt;&gt;")</f>
        <v>6</v>
      </c>
      <c r="AE68" s="3"/>
      <c r="AF68" s="3"/>
    </row>
    <row r="69" spans="1:32" ht="18" customHeight="1" x14ac:dyDescent="0.35">
      <c r="A69" s="34">
        <f t="shared" si="1"/>
        <v>43252</v>
      </c>
      <c r="B69" s="35">
        <f>WEEKNUM(PLACEMENT3[[#This Row],[DATE]],21)</f>
        <v>22</v>
      </c>
      <c r="C69" s="36">
        <v>0</v>
      </c>
      <c r="D69" s="36">
        <v>0</v>
      </c>
      <c r="E69" s="31" t="s">
        <v>53</v>
      </c>
      <c r="F69" s="31" t="s">
        <v>0</v>
      </c>
      <c r="G69" s="32" t="s">
        <v>0</v>
      </c>
      <c r="H69" s="32" t="s">
        <v>0</v>
      </c>
      <c r="I69" s="32" t="s">
        <v>0</v>
      </c>
      <c r="J69" s="32" t="s">
        <v>0</v>
      </c>
      <c r="K69" s="32"/>
      <c r="L69" s="32"/>
      <c r="M69" s="31" t="s">
        <v>16</v>
      </c>
      <c r="N69" s="32" t="s">
        <v>0</v>
      </c>
      <c r="O69" s="32" t="s">
        <v>0</v>
      </c>
      <c r="P69" s="32"/>
      <c r="Q69" s="31"/>
      <c r="R69" s="31" t="s">
        <v>0</v>
      </c>
      <c r="S69" s="32" t="s">
        <v>0</v>
      </c>
      <c r="T69" s="32" t="s">
        <v>0</v>
      </c>
      <c r="U69" s="32"/>
      <c r="V69" s="31" t="s">
        <v>0</v>
      </c>
      <c r="W69" s="32" t="s">
        <v>0</v>
      </c>
      <c r="X69" s="32" t="s">
        <v>0</v>
      </c>
      <c r="Y69" s="32"/>
      <c r="Z69" s="32"/>
      <c r="AA69" s="33" t="s">
        <v>0</v>
      </c>
      <c r="AB69" s="31" t="s">
        <v>0</v>
      </c>
      <c r="AC69" s="32"/>
      <c r="AD69" s="31">
        <f>COUNTIFS(PLACEMENT3[[#This Row],[MALIKA M]:[NAEL G]],"&lt;&gt;REPOS",PLACEMENT3[[#This Row],[MALIKA M]:[NAEL G]],"&lt;&gt;")</f>
        <v>1</v>
      </c>
      <c r="AE69" s="3"/>
      <c r="AF69" s="3"/>
    </row>
    <row r="70" spans="1:32" ht="18" customHeight="1" x14ac:dyDescent="0.35">
      <c r="A70" s="34">
        <f t="shared" si="1"/>
        <v>43253</v>
      </c>
      <c r="B70" s="35">
        <f>WEEKNUM(PLACEMENT3[[#This Row],[DATE]],21)</f>
        <v>22</v>
      </c>
      <c r="C70" s="36">
        <v>2</v>
      </c>
      <c r="D70" s="36">
        <v>0</v>
      </c>
      <c r="E70" s="31" t="s">
        <v>53</v>
      </c>
      <c r="F70" s="31" t="s">
        <v>54</v>
      </c>
      <c r="G70" s="32" t="s">
        <v>54</v>
      </c>
      <c r="H70" s="32" t="s">
        <v>54</v>
      </c>
      <c r="I70" s="32" t="s">
        <v>8</v>
      </c>
      <c r="J70" s="32" t="s">
        <v>8</v>
      </c>
      <c r="K70" s="32"/>
      <c r="L70" s="32"/>
      <c r="M70" s="31" t="s">
        <v>56</v>
      </c>
      <c r="N70" s="32" t="s">
        <v>55</v>
      </c>
      <c r="O70" s="32" t="s">
        <v>57</v>
      </c>
      <c r="P70" s="32"/>
      <c r="Q70" s="31"/>
      <c r="R70" s="31" t="s">
        <v>66</v>
      </c>
      <c r="S70" s="32" t="s">
        <v>58</v>
      </c>
      <c r="T70" s="32" t="s">
        <v>60</v>
      </c>
      <c r="U70" s="32"/>
      <c r="V70" s="31" t="s">
        <v>61</v>
      </c>
      <c r="W70" s="32" t="s">
        <v>62</v>
      </c>
      <c r="X70" s="32" t="s">
        <v>63</v>
      </c>
      <c r="Y70" s="32"/>
      <c r="Z70" s="32"/>
      <c r="AA70" s="33" t="s">
        <v>64</v>
      </c>
      <c r="AB70" s="31" t="s">
        <v>65</v>
      </c>
      <c r="AC70" s="32"/>
      <c r="AD70" s="31">
        <f>COUNTIFS(PLACEMENT3[[#This Row],[MALIKA M]:[NAEL G]],"&lt;&gt;REPOS",PLACEMENT3[[#This Row],[MALIKA M]:[NAEL G]],"&lt;&gt;")</f>
        <v>16</v>
      </c>
      <c r="AE70" s="3"/>
      <c r="AF70" s="3"/>
    </row>
    <row r="71" spans="1:32" ht="18" customHeight="1" thickBot="1" x14ac:dyDescent="0.4">
      <c r="A71" s="34">
        <f t="shared" si="1"/>
        <v>43254</v>
      </c>
      <c r="B71" s="35">
        <f>WEEKNUM(PLACEMENT3[[#This Row],[DATE]],21)</f>
        <v>22</v>
      </c>
      <c r="C71" s="36">
        <v>2</v>
      </c>
      <c r="D71" s="36">
        <v>0</v>
      </c>
      <c r="E71" s="31" t="s">
        <v>53</v>
      </c>
      <c r="F71" s="31" t="s">
        <v>54</v>
      </c>
      <c r="G71" s="32" t="s">
        <v>54</v>
      </c>
      <c r="H71" s="32" t="s">
        <v>54</v>
      </c>
      <c r="I71" s="32" t="s">
        <v>8</v>
      </c>
      <c r="J71" s="32" t="s">
        <v>8</v>
      </c>
      <c r="K71" s="32"/>
      <c r="L71" s="32"/>
      <c r="M71" s="31" t="s">
        <v>56</v>
      </c>
      <c r="N71" s="32" t="s">
        <v>55</v>
      </c>
      <c r="O71" s="32" t="s">
        <v>57</v>
      </c>
      <c r="P71" s="32"/>
      <c r="Q71" s="31"/>
      <c r="R71" s="31" t="s">
        <v>66</v>
      </c>
      <c r="S71" s="32" t="s">
        <v>58</v>
      </c>
      <c r="T71" s="32" t="s">
        <v>60</v>
      </c>
      <c r="U71" s="32"/>
      <c r="V71" s="31" t="s">
        <v>61</v>
      </c>
      <c r="W71" s="32" t="s">
        <v>62</v>
      </c>
      <c r="X71" s="32" t="s">
        <v>63</v>
      </c>
      <c r="Y71" s="32"/>
      <c r="Z71" s="32"/>
      <c r="AA71" s="33" t="s">
        <v>64</v>
      </c>
      <c r="AB71" s="31" t="s">
        <v>65</v>
      </c>
      <c r="AC71" s="32"/>
      <c r="AD71" s="31">
        <f>COUNTIFS(PLACEMENT3[[#This Row],[MALIKA M]:[NAEL G]],"&lt;&gt;REPOS",PLACEMENT3[[#This Row],[MALIKA M]:[NAEL G]],"&lt;&gt;")</f>
        <v>16</v>
      </c>
      <c r="AE71" s="3"/>
      <c r="AF71" s="3"/>
    </row>
    <row r="72" spans="1:32" ht="18" customHeight="1" x14ac:dyDescent="0.35">
      <c r="A72" s="37">
        <f t="shared" si="1"/>
        <v>43255</v>
      </c>
      <c r="B72" s="38">
        <f>WEEKNUM(PLACEMENT3[[#This Row],[DATE]],21)</f>
        <v>23</v>
      </c>
      <c r="C72" s="39">
        <v>0</v>
      </c>
      <c r="D72" s="39">
        <v>0</v>
      </c>
      <c r="E72" s="28"/>
      <c r="F72" s="28" t="s">
        <v>0</v>
      </c>
      <c r="G72" s="29" t="s">
        <v>0</v>
      </c>
      <c r="H72" s="29" t="s">
        <v>0</v>
      </c>
      <c r="I72" s="29" t="s">
        <v>0</v>
      </c>
      <c r="J72" s="29" t="s">
        <v>0</v>
      </c>
      <c r="K72" s="29"/>
      <c r="L72" s="29"/>
      <c r="M72" s="28" t="s">
        <v>0</v>
      </c>
      <c r="N72" s="29" t="s">
        <v>0</v>
      </c>
      <c r="O72" s="29" t="s">
        <v>0</v>
      </c>
      <c r="P72" s="29"/>
      <c r="Q72" s="28"/>
      <c r="R72" s="28" t="s">
        <v>0</v>
      </c>
      <c r="S72" s="29" t="s">
        <v>0</v>
      </c>
      <c r="T72" s="29" t="s">
        <v>0</v>
      </c>
      <c r="U72" s="29"/>
      <c r="V72" s="28" t="s">
        <v>0</v>
      </c>
      <c r="W72" s="29" t="s">
        <v>0</v>
      </c>
      <c r="X72" s="29" t="s">
        <v>0</v>
      </c>
      <c r="Y72" s="29"/>
      <c r="Z72" s="29"/>
      <c r="AA72" s="30" t="s">
        <v>0</v>
      </c>
      <c r="AB72" s="28" t="s">
        <v>0</v>
      </c>
      <c r="AC72" s="29"/>
      <c r="AD72" s="28">
        <f>COUNTIFS(PLACEMENT3[[#This Row],[MALIKA M]:[NAEL G]],"&lt;&gt;REPOS",PLACEMENT3[[#This Row],[MALIKA M]:[NAEL G]],"&lt;&gt;")</f>
        <v>0</v>
      </c>
      <c r="AE72" s="3"/>
      <c r="AF72" s="3"/>
    </row>
    <row r="73" spans="1:32" ht="18" customHeight="1" x14ac:dyDescent="0.35">
      <c r="A73" s="34">
        <f t="shared" si="1"/>
        <v>43256</v>
      </c>
      <c r="B73" s="35">
        <f>WEEKNUM(PLACEMENT3[[#This Row],[DATE]],21)</f>
        <v>23</v>
      </c>
      <c r="C73" s="36">
        <v>0</v>
      </c>
      <c r="D73" s="36">
        <v>0</v>
      </c>
      <c r="E73" s="31"/>
      <c r="F73" s="31" t="s">
        <v>0</v>
      </c>
      <c r="G73" s="32" t="s">
        <v>0</v>
      </c>
      <c r="H73" s="32" t="s">
        <v>0</v>
      </c>
      <c r="I73" s="32" t="s">
        <v>0</v>
      </c>
      <c r="J73" s="32" t="s">
        <v>0</v>
      </c>
      <c r="K73" s="32"/>
      <c r="L73" s="32"/>
      <c r="M73" s="31" t="s">
        <v>0</v>
      </c>
      <c r="N73" s="32" t="s">
        <v>0</v>
      </c>
      <c r="O73" s="32" t="s">
        <v>0</v>
      </c>
      <c r="P73" s="32"/>
      <c r="Q73" s="31"/>
      <c r="R73" s="31" t="s">
        <v>0</v>
      </c>
      <c r="S73" s="32" t="s">
        <v>0</v>
      </c>
      <c r="T73" s="32" t="s">
        <v>0</v>
      </c>
      <c r="U73" s="32"/>
      <c r="V73" s="31" t="s">
        <v>0</v>
      </c>
      <c r="W73" s="32" t="s">
        <v>0</v>
      </c>
      <c r="X73" s="32" t="s">
        <v>0</v>
      </c>
      <c r="Y73" s="32"/>
      <c r="Z73" s="32"/>
      <c r="AA73" s="33" t="s">
        <v>0</v>
      </c>
      <c r="AB73" s="31" t="s">
        <v>0</v>
      </c>
      <c r="AC73" s="32"/>
      <c r="AD73" s="31">
        <f>COUNTIFS(PLACEMENT3[[#This Row],[MALIKA M]:[NAEL G]],"&lt;&gt;REPOS",PLACEMENT3[[#This Row],[MALIKA M]:[NAEL G]],"&lt;&gt;")</f>
        <v>0</v>
      </c>
      <c r="AE73" s="3"/>
      <c r="AF73" s="3"/>
    </row>
    <row r="74" spans="1:32" ht="18" customHeight="1" x14ac:dyDescent="0.35">
      <c r="A74" s="34">
        <f t="shared" si="1"/>
        <v>43257</v>
      </c>
      <c r="B74" s="35">
        <f>WEEKNUM(PLACEMENT3[[#This Row],[DATE]],21)</f>
        <v>23</v>
      </c>
      <c r="C74" s="36">
        <v>0</v>
      </c>
      <c r="D74" s="36">
        <v>0</v>
      </c>
      <c r="E74" s="31"/>
      <c r="F74" s="31" t="s">
        <v>0</v>
      </c>
      <c r="G74" s="32" t="s">
        <v>0</v>
      </c>
      <c r="H74" s="32" t="s">
        <v>0</v>
      </c>
      <c r="I74" s="32" t="s">
        <v>0</v>
      </c>
      <c r="J74" s="32" t="s">
        <v>0</v>
      </c>
      <c r="K74" s="32"/>
      <c r="L74" s="32"/>
      <c r="M74" s="31" t="s">
        <v>0</v>
      </c>
      <c r="N74" s="32" t="s">
        <v>0</v>
      </c>
      <c r="O74" s="32" t="s">
        <v>0</v>
      </c>
      <c r="P74" s="32"/>
      <c r="Q74" s="31"/>
      <c r="R74" s="31" t="s">
        <v>0</v>
      </c>
      <c r="S74" s="32" t="s">
        <v>0</v>
      </c>
      <c r="T74" s="32" t="s">
        <v>0</v>
      </c>
      <c r="U74" s="32"/>
      <c r="V74" s="31" t="s">
        <v>0</v>
      </c>
      <c r="W74" s="32" t="s">
        <v>0</v>
      </c>
      <c r="X74" s="32" t="s">
        <v>0</v>
      </c>
      <c r="Y74" s="32"/>
      <c r="Z74" s="32"/>
      <c r="AA74" s="33" t="s">
        <v>0</v>
      </c>
      <c r="AB74" s="31" t="s">
        <v>0</v>
      </c>
      <c r="AC74" s="32"/>
      <c r="AD74" s="31">
        <f>COUNTIFS(PLACEMENT3[[#This Row],[MALIKA M]:[NAEL G]],"&lt;&gt;REPOS",PLACEMENT3[[#This Row],[MALIKA M]:[NAEL G]],"&lt;&gt;")</f>
        <v>0</v>
      </c>
      <c r="AE74" s="3"/>
      <c r="AF74" s="3"/>
    </row>
    <row r="75" spans="1:32" ht="18" customHeight="1" x14ac:dyDescent="0.35">
      <c r="A75" s="34">
        <f t="shared" si="1"/>
        <v>43258</v>
      </c>
      <c r="B75" s="35">
        <f>WEEKNUM(PLACEMENT3[[#This Row],[DATE]],21)</f>
        <v>23</v>
      </c>
      <c r="C75" s="36">
        <v>1</v>
      </c>
      <c r="D75" s="36">
        <v>0</v>
      </c>
      <c r="E75" s="31"/>
      <c r="F75" s="31" t="s">
        <v>65</v>
      </c>
      <c r="G75" s="32" t="s">
        <v>18</v>
      </c>
      <c r="H75" s="32" t="s">
        <v>65</v>
      </c>
      <c r="I75" s="32" t="s">
        <v>65</v>
      </c>
      <c r="J75" s="32" t="s">
        <v>18</v>
      </c>
      <c r="K75" s="32"/>
      <c r="L75" s="32"/>
      <c r="M75" s="31" t="s">
        <v>16</v>
      </c>
      <c r="N75" s="32" t="s">
        <v>18</v>
      </c>
      <c r="O75" s="32" t="s">
        <v>18</v>
      </c>
      <c r="P75" s="32"/>
      <c r="Q75" s="31"/>
      <c r="R75" s="31" t="s">
        <v>58</v>
      </c>
      <c r="S75" s="32" t="s">
        <v>18</v>
      </c>
      <c r="T75" s="32" t="s">
        <v>65</v>
      </c>
      <c r="U75" s="32"/>
      <c r="V75" s="31" t="s">
        <v>18</v>
      </c>
      <c r="W75" s="32" t="s">
        <v>18</v>
      </c>
      <c r="X75" s="32" t="s">
        <v>18</v>
      </c>
      <c r="Y75" s="32"/>
      <c r="Z75" s="32"/>
      <c r="AA75" s="33" t="s">
        <v>18</v>
      </c>
      <c r="AB75" s="31" t="s">
        <v>65</v>
      </c>
      <c r="AC75" s="32"/>
      <c r="AD75" s="31">
        <f>COUNTIFS(PLACEMENT3[[#This Row],[MALIKA M]:[NAEL G]],"&lt;&gt;REPOS",PLACEMENT3[[#This Row],[MALIKA M]:[NAEL G]],"&lt;&gt;")</f>
        <v>16</v>
      </c>
      <c r="AE75" s="3"/>
      <c r="AF75" s="3"/>
    </row>
    <row r="76" spans="1:32" ht="18" customHeight="1" x14ac:dyDescent="0.35">
      <c r="A76" s="34">
        <f t="shared" si="1"/>
        <v>43259</v>
      </c>
      <c r="B76" s="35">
        <f>WEEKNUM(PLACEMENT3[[#This Row],[DATE]],21)</f>
        <v>23</v>
      </c>
      <c r="C76" s="36">
        <v>0</v>
      </c>
      <c r="D76" s="36">
        <v>0</v>
      </c>
      <c r="E76" s="31"/>
      <c r="F76" s="31" t="s">
        <v>0</v>
      </c>
      <c r="G76" s="32" t="s">
        <v>0</v>
      </c>
      <c r="H76" s="32" t="s">
        <v>0</v>
      </c>
      <c r="I76" s="32" t="s">
        <v>0</v>
      </c>
      <c r="J76" s="32" t="s">
        <v>0</v>
      </c>
      <c r="K76" s="32"/>
      <c r="L76" s="32"/>
      <c r="M76" s="31" t="s">
        <v>16</v>
      </c>
      <c r="N76" s="32" t="s">
        <v>0</v>
      </c>
      <c r="O76" s="32" t="s">
        <v>0</v>
      </c>
      <c r="P76" s="32"/>
      <c r="Q76" s="31"/>
      <c r="R76" s="31" t="s">
        <v>0</v>
      </c>
      <c r="S76" s="32" t="s">
        <v>0</v>
      </c>
      <c r="T76" s="32" t="s">
        <v>0</v>
      </c>
      <c r="U76" s="32"/>
      <c r="V76" s="31" t="s">
        <v>0</v>
      </c>
      <c r="W76" s="32" t="s">
        <v>0</v>
      </c>
      <c r="X76" s="32" t="s">
        <v>0</v>
      </c>
      <c r="Y76" s="32"/>
      <c r="Z76" s="32"/>
      <c r="AA76" s="33" t="s">
        <v>0</v>
      </c>
      <c r="AB76" s="31" t="s">
        <v>0</v>
      </c>
      <c r="AC76" s="32"/>
      <c r="AD76" s="31">
        <f>COUNTIFS(PLACEMENT3[[#This Row],[MALIKA M]:[NAEL G]],"&lt;&gt;REPOS",PLACEMENT3[[#This Row],[MALIKA M]:[NAEL G]],"&lt;&gt;")</f>
        <v>1</v>
      </c>
      <c r="AE76" s="3"/>
      <c r="AF76" s="3"/>
    </row>
    <row r="77" spans="1:32" ht="18" customHeight="1" x14ac:dyDescent="0.35">
      <c r="A77" s="34">
        <f t="shared" si="1"/>
        <v>43260</v>
      </c>
      <c r="B77" s="35">
        <f>WEEKNUM(PLACEMENT3[[#This Row],[DATE]],21)</f>
        <v>23</v>
      </c>
      <c r="C77" s="36">
        <v>2</v>
      </c>
      <c r="D77" s="36">
        <v>0</v>
      </c>
      <c r="E77" s="31"/>
      <c r="F77" s="31" t="s">
        <v>54</v>
      </c>
      <c r="G77" s="32" t="s">
        <v>8</v>
      </c>
      <c r="H77" s="32" t="s">
        <v>54</v>
      </c>
      <c r="I77" s="32" t="s">
        <v>8</v>
      </c>
      <c r="J77" s="32" t="s">
        <v>54</v>
      </c>
      <c r="K77" s="32"/>
      <c r="L77" s="32"/>
      <c r="M77" s="31" t="s">
        <v>56</v>
      </c>
      <c r="N77" s="32" t="s">
        <v>55</v>
      </c>
      <c r="O77" s="32" t="s">
        <v>57</v>
      </c>
      <c r="P77" s="32"/>
      <c r="Q77" s="31"/>
      <c r="R77" s="31" t="s">
        <v>60</v>
      </c>
      <c r="S77" s="32" t="s">
        <v>58</v>
      </c>
      <c r="T77" s="32" t="s">
        <v>66</v>
      </c>
      <c r="U77" s="32"/>
      <c r="V77" s="31" t="s">
        <v>61</v>
      </c>
      <c r="W77" s="32" t="s">
        <v>62</v>
      </c>
      <c r="X77" s="32" t="s">
        <v>63</v>
      </c>
      <c r="Y77" s="32"/>
      <c r="Z77" s="32"/>
      <c r="AA77" s="33" t="s">
        <v>64</v>
      </c>
      <c r="AB77" s="31" t="s">
        <v>65</v>
      </c>
      <c r="AC77" s="32"/>
      <c r="AD77" s="31">
        <f>COUNTIFS(PLACEMENT3[[#This Row],[MALIKA M]:[NAEL G]],"&lt;&gt;REPOS",PLACEMENT3[[#This Row],[MALIKA M]:[NAEL G]],"&lt;&gt;")</f>
        <v>16</v>
      </c>
      <c r="AE77" s="3"/>
      <c r="AF77" s="3"/>
    </row>
    <row r="78" spans="1:32" ht="18" customHeight="1" thickBot="1" x14ac:dyDescent="0.4">
      <c r="A78" s="34">
        <f t="shared" si="1"/>
        <v>43261</v>
      </c>
      <c r="B78" s="35">
        <f>WEEKNUM(PLACEMENT3[[#This Row],[DATE]],21)</f>
        <v>23</v>
      </c>
      <c r="C78" s="36">
        <v>2</v>
      </c>
      <c r="D78" s="36">
        <v>0</v>
      </c>
      <c r="E78" s="31"/>
      <c r="F78" s="31" t="s">
        <v>54</v>
      </c>
      <c r="G78" s="32" t="s">
        <v>8</v>
      </c>
      <c r="H78" s="32" t="s">
        <v>54</v>
      </c>
      <c r="I78" s="32" t="s">
        <v>8</v>
      </c>
      <c r="J78" s="32" t="s">
        <v>54</v>
      </c>
      <c r="K78" s="32"/>
      <c r="L78" s="32"/>
      <c r="M78" s="31" t="s">
        <v>56</v>
      </c>
      <c r="N78" s="32" t="s">
        <v>55</v>
      </c>
      <c r="O78" s="32" t="s">
        <v>57</v>
      </c>
      <c r="P78" s="32"/>
      <c r="Q78" s="31"/>
      <c r="R78" s="31" t="s">
        <v>60</v>
      </c>
      <c r="S78" s="32" t="s">
        <v>58</v>
      </c>
      <c r="T78" s="32" t="s">
        <v>66</v>
      </c>
      <c r="U78" s="32"/>
      <c r="V78" s="31" t="s">
        <v>61</v>
      </c>
      <c r="W78" s="32" t="s">
        <v>62</v>
      </c>
      <c r="X78" s="32" t="s">
        <v>63</v>
      </c>
      <c r="Y78" s="32"/>
      <c r="Z78" s="32"/>
      <c r="AA78" s="33" t="s">
        <v>64</v>
      </c>
      <c r="AB78" s="31" t="s">
        <v>65</v>
      </c>
      <c r="AC78" s="32"/>
      <c r="AD78" s="31">
        <f>COUNTIFS(PLACEMENT3[[#This Row],[MALIKA M]:[NAEL G]],"&lt;&gt;REPOS",PLACEMENT3[[#This Row],[MALIKA M]:[NAEL G]],"&lt;&gt;")</f>
        <v>16</v>
      </c>
      <c r="AE78" s="3"/>
      <c r="AF78" s="3"/>
    </row>
    <row r="79" spans="1:32" ht="18" customHeight="1" x14ac:dyDescent="0.35">
      <c r="A79" s="37">
        <f t="shared" si="1"/>
        <v>43262</v>
      </c>
      <c r="B79" s="38">
        <f>WEEKNUM(PLACEMENT3[[#This Row],[DATE]],21)</f>
        <v>24</v>
      </c>
      <c r="C79" s="39">
        <v>0</v>
      </c>
      <c r="D79" s="39">
        <v>0</v>
      </c>
      <c r="E79" s="31"/>
      <c r="F79" s="28" t="s">
        <v>0</v>
      </c>
      <c r="G79" s="29" t="s">
        <v>0</v>
      </c>
      <c r="H79" s="29" t="s">
        <v>0</v>
      </c>
      <c r="I79" s="29" t="s">
        <v>0</v>
      </c>
      <c r="J79" s="29" t="s">
        <v>0</v>
      </c>
      <c r="K79" s="29"/>
      <c r="L79" s="29"/>
      <c r="M79" s="28" t="s">
        <v>0</v>
      </c>
      <c r="N79" s="29" t="s">
        <v>0</v>
      </c>
      <c r="O79" s="29" t="s">
        <v>0</v>
      </c>
      <c r="P79" s="29"/>
      <c r="Q79" s="28"/>
      <c r="R79" s="28" t="s">
        <v>0</v>
      </c>
      <c r="S79" s="29" t="s">
        <v>0</v>
      </c>
      <c r="T79" s="29" t="s">
        <v>0</v>
      </c>
      <c r="U79" s="29"/>
      <c r="V79" s="28" t="s">
        <v>0</v>
      </c>
      <c r="W79" s="29" t="s">
        <v>0</v>
      </c>
      <c r="X79" s="29" t="s">
        <v>0</v>
      </c>
      <c r="Y79" s="29"/>
      <c r="Z79" s="29"/>
      <c r="AA79" s="30" t="s">
        <v>0</v>
      </c>
      <c r="AB79" s="28" t="s">
        <v>0</v>
      </c>
      <c r="AC79" s="29"/>
      <c r="AD79" s="28">
        <f>COUNTIFS(PLACEMENT3[[#This Row],[MALIKA M]:[NAEL G]],"&lt;&gt;REPOS",PLACEMENT3[[#This Row],[MALIKA M]:[NAEL G]],"&lt;&gt;")</f>
        <v>0</v>
      </c>
      <c r="AE79" s="3"/>
      <c r="AF79" s="3"/>
    </row>
    <row r="80" spans="1:32" ht="18" customHeight="1" x14ac:dyDescent="0.35">
      <c r="A80" s="34">
        <f t="shared" si="1"/>
        <v>43263</v>
      </c>
      <c r="B80" s="35">
        <f>WEEKNUM(PLACEMENT3[[#This Row],[DATE]],21)</f>
        <v>24</v>
      </c>
      <c r="C80" s="36">
        <v>1</v>
      </c>
      <c r="D80" s="36">
        <v>0</v>
      </c>
      <c r="E80" s="31"/>
      <c r="F80" s="31" t="s">
        <v>0</v>
      </c>
      <c r="G80" s="32" t="s">
        <v>18</v>
      </c>
      <c r="H80" s="32" t="s">
        <v>0</v>
      </c>
      <c r="I80" s="32" t="s">
        <v>0</v>
      </c>
      <c r="J80" s="32" t="s">
        <v>18</v>
      </c>
      <c r="K80" s="32"/>
      <c r="L80" s="32"/>
      <c r="M80" s="31" t="s">
        <v>0</v>
      </c>
      <c r="N80" s="32" t="s">
        <v>18</v>
      </c>
      <c r="O80" s="32" t="s">
        <v>18</v>
      </c>
      <c r="P80" s="32"/>
      <c r="Q80" s="31"/>
      <c r="R80" s="31" t="s">
        <v>58</v>
      </c>
      <c r="S80" s="32" t="s">
        <v>18</v>
      </c>
      <c r="T80" s="32" t="s">
        <v>18</v>
      </c>
      <c r="U80" s="32"/>
      <c r="V80" s="31" t="s">
        <v>18</v>
      </c>
      <c r="W80" s="32" t="s">
        <v>18</v>
      </c>
      <c r="X80" s="32" t="s">
        <v>18</v>
      </c>
      <c r="Y80" s="32"/>
      <c r="Z80" s="32"/>
      <c r="AA80" s="33" t="s">
        <v>18</v>
      </c>
      <c r="AB80" s="31" t="s">
        <v>0</v>
      </c>
      <c r="AC80" s="32"/>
      <c r="AD80" s="31">
        <f>COUNTIFS(PLACEMENT3[[#This Row],[MALIKA M]:[NAEL G]],"&lt;&gt;REPOS",PLACEMENT3[[#This Row],[MALIKA M]:[NAEL G]],"&lt;&gt;")</f>
        <v>11</v>
      </c>
      <c r="AE80" s="3"/>
      <c r="AF80" s="3"/>
    </row>
    <row r="81" spans="1:32" ht="18" customHeight="1" x14ac:dyDescent="0.35">
      <c r="A81" s="34">
        <f t="shared" si="1"/>
        <v>43264</v>
      </c>
      <c r="B81" s="35">
        <f>WEEKNUM(PLACEMENT3[[#This Row],[DATE]],21)</f>
        <v>24</v>
      </c>
      <c r="C81" s="36">
        <v>0</v>
      </c>
      <c r="D81" s="36">
        <v>0</v>
      </c>
      <c r="E81" s="31"/>
      <c r="F81" s="31" t="s">
        <v>0</v>
      </c>
      <c r="G81" s="32" t="s">
        <v>0</v>
      </c>
      <c r="H81" s="32" t="s">
        <v>0</v>
      </c>
      <c r="I81" s="32" t="s">
        <v>0</v>
      </c>
      <c r="J81" s="32" t="s">
        <v>0</v>
      </c>
      <c r="K81" s="32"/>
      <c r="L81" s="32"/>
      <c r="M81" s="31" t="s">
        <v>0</v>
      </c>
      <c r="N81" s="32" t="s">
        <v>0</v>
      </c>
      <c r="O81" s="32" t="s">
        <v>0</v>
      </c>
      <c r="P81" s="32"/>
      <c r="Q81" s="31"/>
      <c r="R81" s="31" t="s">
        <v>0</v>
      </c>
      <c r="S81" s="32" t="s">
        <v>0</v>
      </c>
      <c r="T81" s="32" t="s">
        <v>0</v>
      </c>
      <c r="U81" s="32"/>
      <c r="V81" s="31" t="s">
        <v>0</v>
      </c>
      <c r="W81" s="32" t="s">
        <v>0</v>
      </c>
      <c r="X81" s="32" t="s">
        <v>0</v>
      </c>
      <c r="Y81" s="32"/>
      <c r="Z81" s="32"/>
      <c r="AA81" s="33" t="s">
        <v>0</v>
      </c>
      <c r="AB81" s="31" t="s">
        <v>0</v>
      </c>
      <c r="AC81" s="32"/>
      <c r="AD81" s="31">
        <f>COUNTIFS(PLACEMENT3[[#This Row],[MALIKA M]:[NAEL G]],"&lt;&gt;REPOS",PLACEMENT3[[#This Row],[MALIKA M]:[NAEL G]],"&lt;&gt;")</f>
        <v>0</v>
      </c>
      <c r="AE81" s="3"/>
      <c r="AF81" s="3"/>
    </row>
    <row r="82" spans="1:32" ht="18" customHeight="1" x14ac:dyDescent="0.35">
      <c r="A82" s="34">
        <f t="shared" si="1"/>
        <v>43265</v>
      </c>
      <c r="B82" s="35">
        <f>WEEKNUM(PLACEMENT3[[#This Row],[DATE]],21)</f>
        <v>24</v>
      </c>
      <c r="C82" s="36">
        <v>1</v>
      </c>
      <c r="D82" s="36">
        <v>0</v>
      </c>
      <c r="E82" s="31"/>
      <c r="F82" s="31" t="s">
        <v>65</v>
      </c>
      <c r="G82" s="32" t="s">
        <v>18</v>
      </c>
      <c r="H82" s="32" t="s">
        <v>65</v>
      </c>
      <c r="I82" s="32" t="s">
        <v>65</v>
      </c>
      <c r="J82" s="32" t="s">
        <v>18</v>
      </c>
      <c r="K82" s="32"/>
      <c r="L82" s="32"/>
      <c r="M82" s="31" t="s">
        <v>16</v>
      </c>
      <c r="N82" s="32" t="s">
        <v>18</v>
      </c>
      <c r="O82" s="32" t="s">
        <v>18</v>
      </c>
      <c r="P82" s="32"/>
      <c r="Q82" s="31"/>
      <c r="R82" s="31" t="s">
        <v>58</v>
      </c>
      <c r="S82" s="32" t="s">
        <v>18</v>
      </c>
      <c r="T82" s="32" t="s">
        <v>65</v>
      </c>
      <c r="U82" s="32"/>
      <c r="V82" s="31" t="s">
        <v>18</v>
      </c>
      <c r="W82" s="32" t="s">
        <v>18</v>
      </c>
      <c r="X82" s="32" t="s">
        <v>18</v>
      </c>
      <c r="Y82" s="32"/>
      <c r="Z82" s="32"/>
      <c r="AA82" s="33" t="s">
        <v>18</v>
      </c>
      <c r="AB82" s="31" t="s">
        <v>65</v>
      </c>
      <c r="AC82" s="32"/>
      <c r="AD82" s="31">
        <f>COUNTIFS(PLACEMENT3[[#This Row],[MALIKA M]:[NAEL G]],"&lt;&gt;REPOS",PLACEMENT3[[#This Row],[MALIKA M]:[NAEL G]],"&lt;&gt;")</f>
        <v>16</v>
      </c>
      <c r="AE82" s="3"/>
      <c r="AF82" s="3"/>
    </row>
    <row r="83" spans="1:32" ht="18" customHeight="1" x14ac:dyDescent="0.35">
      <c r="A83" s="34">
        <f t="shared" si="1"/>
        <v>43266</v>
      </c>
      <c r="B83" s="35">
        <f>WEEKNUM(PLACEMENT3[[#This Row],[DATE]],21)</f>
        <v>24</v>
      </c>
      <c r="C83" s="36">
        <v>1</v>
      </c>
      <c r="D83" s="36">
        <v>0</v>
      </c>
      <c r="E83" s="31"/>
      <c r="F83" s="31" t="s">
        <v>0</v>
      </c>
      <c r="G83" s="32" t="s">
        <v>18</v>
      </c>
      <c r="H83" s="32" t="s">
        <v>0</v>
      </c>
      <c r="I83" s="32" t="s">
        <v>0</v>
      </c>
      <c r="J83" s="32" t="s">
        <v>18</v>
      </c>
      <c r="K83" s="32"/>
      <c r="L83" s="32"/>
      <c r="M83" s="31" t="s">
        <v>16</v>
      </c>
      <c r="N83" s="32" t="s">
        <v>18</v>
      </c>
      <c r="O83" s="32" t="s">
        <v>18</v>
      </c>
      <c r="P83" s="32"/>
      <c r="Q83" s="31"/>
      <c r="R83" s="31" t="s">
        <v>58</v>
      </c>
      <c r="S83" s="32" t="s">
        <v>18</v>
      </c>
      <c r="T83" s="32" t="s">
        <v>18</v>
      </c>
      <c r="U83" s="32"/>
      <c r="V83" s="31" t="s">
        <v>18</v>
      </c>
      <c r="W83" s="32" t="s">
        <v>18</v>
      </c>
      <c r="X83" s="32" t="s">
        <v>18</v>
      </c>
      <c r="Y83" s="32"/>
      <c r="Z83" s="32"/>
      <c r="AA83" s="33" t="s">
        <v>18</v>
      </c>
      <c r="AB83" s="31" t="s">
        <v>0</v>
      </c>
      <c r="AC83" s="32"/>
      <c r="AD83" s="31">
        <f>COUNTIFS(PLACEMENT3[[#This Row],[MALIKA M]:[NAEL G]],"&lt;&gt;REPOS",PLACEMENT3[[#This Row],[MALIKA M]:[NAEL G]],"&lt;&gt;")</f>
        <v>12</v>
      </c>
      <c r="AE83" s="3"/>
      <c r="AF83" s="3"/>
    </row>
    <row r="84" spans="1:32" ht="18" customHeight="1" x14ac:dyDescent="0.35">
      <c r="A84" s="34">
        <f t="shared" si="1"/>
        <v>43267</v>
      </c>
      <c r="B84" s="35">
        <f>WEEKNUM(PLACEMENT3[[#This Row],[DATE]],21)</f>
        <v>24</v>
      </c>
      <c r="C84" s="36">
        <v>2</v>
      </c>
      <c r="D84" s="36">
        <v>0</v>
      </c>
      <c r="E84" s="31"/>
      <c r="F84" s="31" t="s">
        <v>54</v>
      </c>
      <c r="G84" s="32" t="s">
        <v>54</v>
      </c>
      <c r="H84" s="32" t="s">
        <v>8</v>
      </c>
      <c r="I84" s="32" t="s">
        <v>8</v>
      </c>
      <c r="J84" s="32" t="s">
        <v>54</v>
      </c>
      <c r="K84" s="32"/>
      <c r="L84" s="32"/>
      <c r="M84" s="31" t="s">
        <v>56</v>
      </c>
      <c r="N84" s="32" t="s">
        <v>55</v>
      </c>
      <c r="O84" s="32" t="s">
        <v>57</v>
      </c>
      <c r="P84" s="32"/>
      <c r="Q84" s="31"/>
      <c r="R84" s="31" t="s">
        <v>58</v>
      </c>
      <c r="S84" s="32" t="s">
        <v>60</v>
      </c>
      <c r="T84" s="32" t="s">
        <v>66</v>
      </c>
      <c r="U84" s="32"/>
      <c r="V84" s="31" t="s">
        <v>61</v>
      </c>
      <c r="W84" s="32" t="s">
        <v>62</v>
      </c>
      <c r="X84" s="32" t="s">
        <v>63</v>
      </c>
      <c r="Y84" s="32"/>
      <c r="Z84" s="32"/>
      <c r="AA84" s="33" t="s">
        <v>64</v>
      </c>
      <c r="AB84" s="31" t="s">
        <v>65</v>
      </c>
      <c r="AC84" s="32"/>
      <c r="AD84" s="31">
        <f>COUNTIFS(PLACEMENT3[[#This Row],[MALIKA M]:[NAEL G]],"&lt;&gt;REPOS",PLACEMENT3[[#This Row],[MALIKA M]:[NAEL G]],"&lt;&gt;")</f>
        <v>16</v>
      </c>
      <c r="AE84" s="3"/>
      <c r="AF84" s="3"/>
    </row>
    <row r="85" spans="1:32" ht="18" customHeight="1" thickBot="1" x14ac:dyDescent="0.4">
      <c r="A85" s="34">
        <f t="shared" si="1"/>
        <v>43268</v>
      </c>
      <c r="B85" s="35">
        <f>WEEKNUM(PLACEMENT3[[#This Row],[DATE]],21)</f>
        <v>24</v>
      </c>
      <c r="C85" s="36">
        <v>2</v>
      </c>
      <c r="D85" s="36">
        <v>0</v>
      </c>
      <c r="E85" s="31"/>
      <c r="F85" s="31" t="s">
        <v>54</v>
      </c>
      <c r="G85" s="32" t="s">
        <v>54</v>
      </c>
      <c r="H85" s="32" t="s">
        <v>8</v>
      </c>
      <c r="I85" s="32" t="s">
        <v>8</v>
      </c>
      <c r="J85" s="32" t="s">
        <v>54</v>
      </c>
      <c r="K85" s="32"/>
      <c r="L85" s="32"/>
      <c r="M85" s="31" t="s">
        <v>56</v>
      </c>
      <c r="N85" s="32" t="s">
        <v>55</v>
      </c>
      <c r="O85" s="32" t="s">
        <v>57</v>
      </c>
      <c r="P85" s="32"/>
      <c r="Q85" s="31"/>
      <c r="R85" s="31" t="s">
        <v>58</v>
      </c>
      <c r="S85" s="32" t="s">
        <v>60</v>
      </c>
      <c r="T85" s="32" t="s">
        <v>66</v>
      </c>
      <c r="U85" s="32"/>
      <c r="V85" s="31" t="s">
        <v>61</v>
      </c>
      <c r="W85" s="32" t="s">
        <v>62</v>
      </c>
      <c r="X85" s="32" t="s">
        <v>63</v>
      </c>
      <c r="Y85" s="32"/>
      <c r="Z85" s="32"/>
      <c r="AA85" s="33" t="s">
        <v>64</v>
      </c>
      <c r="AB85" s="31" t="s">
        <v>65</v>
      </c>
      <c r="AC85" s="32"/>
      <c r="AD85" s="31">
        <f>COUNTIFS(PLACEMENT3[[#This Row],[MALIKA M]:[NAEL G]],"&lt;&gt;REPOS",PLACEMENT3[[#This Row],[MALIKA M]:[NAEL G]],"&lt;&gt;")</f>
        <v>16</v>
      </c>
      <c r="AE85" s="3"/>
      <c r="AF85" s="3"/>
    </row>
    <row r="86" spans="1:32" ht="18" customHeight="1" x14ac:dyDescent="0.35">
      <c r="A86" s="37">
        <f t="shared" si="1"/>
        <v>43269</v>
      </c>
      <c r="B86" s="38">
        <f>WEEKNUM(PLACEMENT3[[#This Row],[DATE]],21)</f>
        <v>25</v>
      </c>
      <c r="C86" s="39">
        <v>0</v>
      </c>
      <c r="D86" s="39">
        <v>0</v>
      </c>
      <c r="E86" s="31"/>
      <c r="F86" s="28" t="s">
        <v>0</v>
      </c>
      <c r="G86" s="29" t="s">
        <v>0</v>
      </c>
      <c r="H86" s="29" t="s">
        <v>0</v>
      </c>
      <c r="I86" s="29" t="s">
        <v>0</v>
      </c>
      <c r="J86" s="29" t="s">
        <v>0</v>
      </c>
      <c r="K86" s="29"/>
      <c r="L86" s="29"/>
      <c r="M86" s="28" t="s">
        <v>0</v>
      </c>
      <c r="N86" s="29" t="s">
        <v>0</v>
      </c>
      <c r="O86" s="29" t="s">
        <v>0</v>
      </c>
      <c r="P86" s="29"/>
      <c r="Q86" s="28"/>
      <c r="R86" s="28" t="s">
        <v>0</v>
      </c>
      <c r="S86" s="29" t="s">
        <v>0</v>
      </c>
      <c r="T86" s="29" t="s">
        <v>0</v>
      </c>
      <c r="U86" s="29"/>
      <c r="V86" s="28" t="s">
        <v>0</v>
      </c>
      <c r="W86" s="29" t="s">
        <v>0</v>
      </c>
      <c r="X86" s="29" t="s">
        <v>0</v>
      </c>
      <c r="Y86" s="29"/>
      <c r="Z86" s="29"/>
      <c r="AA86" s="30" t="s">
        <v>0</v>
      </c>
      <c r="AB86" s="28" t="s">
        <v>0</v>
      </c>
      <c r="AC86" s="29"/>
      <c r="AD86" s="28">
        <f>COUNTIFS(PLACEMENT3[[#This Row],[MALIKA M]:[NAEL G]],"&lt;&gt;REPOS",PLACEMENT3[[#This Row],[MALIKA M]:[NAEL G]],"&lt;&gt;")</f>
        <v>0</v>
      </c>
      <c r="AE86" s="3"/>
      <c r="AF86" s="3"/>
    </row>
    <row r="87" spans="1:32" ht="18" customHeight="1" x14ac:dyDescent="0.35">
      <c r="A87" s="34">
        <f t="shared" si="1"/>
        <v>43270</v>
      </c>
      <c r="B87" s="35">
        <f>WEEKNUM(PLACEMENT3[[#This Row],[DATE]],21)</f>
        <v>25</v>
      </c>
      <c r="C87" s="36">
        <v>1</v>
      </c>
      <c r="D87" s="36">
        <v>0</v>
      </c>
      <c r="E87" s="31"/>
      <c r="F87" s="31" t="s">
        <v>0</v>
      </c>
      <c r="G87" s="32" t="s">
        <v>18</v>
      </c>
      <c r="H87" s="32" t="s">
        <v>0</v>
      </c>
      <c r="I87" s="32" t="s">
        <v>0</v>
      </c>
      <c r="J87" s="32" t="s">
        <v>18</v>
      </c>
      <c r="K87" s="32"/>
      <c r="L87" s="32"/>
      <c r="M87" s="31" t="s">
        <v>0</v>
      </c>
      <c r="N87" s="32" t="s">
        <v>18</v>
      </c>
      <c r="O87" s="32" t="s">
        <v>18</v>
      </c>
      <c r="P87" s="32"/>
      <c r="Q87" s="31"/>
      <c r="R87" s="31" t="s">
        <v>18</v>
      </c>
      <c r="S87" s="32" t="s">
        <v>58</v>
      </c>
      <c r="T87" s="32" t="s">
        <v>18</v>
      </c>
      <c r="U87" s="32"/>
      <c r="V87" s="31" t="s">
        <v>18</v>
      </c>
      <c r="W87" s="32" t="s">
        <v>18</v>
      </c>
      <c r="X87" s="32" t="s">
        <v>18</v>
      </c>
      <c r="Y87" s="32"/>
      <c r="Z87" s="32"/>
      <c r="AA87" s="33" t="s">
        <v>18</v>
      </c>
      <c r="AB87" s="31" t="s">
        <v>0</v>
      </c>
      <c r="AC87" s="32"/>
      <c r="AD87" s="31">
        <f>COUNTIFS(PLACEMENT3[[#This Row],[MALIKA M]:[NAEL G]],"&lt;&gt;REPOS",PLACEMENT3[[#This Row],[MALIKA M]:[NAEL G]],"&lt;&gt;")</f>
        <v>11</v>
      </c>
      <c r="AE87" s="3"/>
      <c r="AF87" s="3"/>
    </row>
    <row r="88" spans="1:32" ht="18" customHeight="1" x14ac:dyDescent="0.35">
      <c r="A88" s="34">
        <f t="shared" si="1"/>
        <v>43271</v>
      </c>
      <c r="B88" s="35">
        <f>WEEKNUM(PLACEMENT3[[#This Row],[DATE]],21)</f>
        <v>25</v>
      </c>
      <c r="C88" s="36">
        <v>2</v>
      </c>
      <c r="D88" s="36">
        <v>0</v>
      </c>
      <c r="E88" s="31"/>
      <c r="F88" s="31" t="s">
        <v>54</v>
      </c>
      <c r="G88" s="32" t="s">
        <v>54</v>
      </c>
      <c r="H88" s="32" t="s">
        <v>8</v>
      </c>
      <c r="I88" s="32" t="s">
        <v>0</v>
      </c>
      <c r="J88" s="32" t="s">
        <v>54</v>
      </c>
      <c r="K88" s="32"/>
      <c r="L88" s="32"/>
      <c r="M88" s="31" t="s">
        <v>56</v>
      </c>
      <c r="N88" s="32" t="s">
        <v>55</v>
      </c>
      <c r="O88" s="32" t="s">
        <v>57</v>
      </c>
      <c r="P88" s="32"/>
      <c r="Q88" s="31"/>
      <c r="R88" s="31" t="s">
        <v>66</v>
      </c>
      <c r="S88" s="32" t="s">
        <v>58</v>
      </c>
      <c r="T88" s="32" t="s">
        <v>18</v>
      </c>
      <c r="U88" s="32"/>
      <c r="V88" s="31" t="s">
        <v>61</v>
      </c>
      <c r="W88" s="32" t="s">
        <v>62</v>
      </c>
      <c r="X88" s="32" t="s">
        <v>63</v>
      </c>
      <c r="Y88" s="32"/>
      <c r="Z88" s="32"/>
      <c r="AA88" s="33" t="s">
        <v>64</v>
      </c>
      <c r="AB88" s="31" t="s">
        <v>0</v>
      </c>
      <c r="AC88" s="32"/>
      <c r="AD88" s="31">
        <f>COUNTIFS(PLACEMENT3[[#This Row],[MALIKA M]:[NAEL G]],"&lt;&gt;REPOS",PLACEMENT3[[#This Row],[MALIKA M]:[NAEL G]],"&lt;&gt;")</f>
        <v>14</v>
      </c>
      <c r="AE88" s="3"/>
      <c r="AF88" s="3"/>
    </row>
    <row r="89" spans="1:32" ht="18" customHeight="1" x14ac:dyDescent="0.35">
      <c r="A89" s="34">
        <f t="shared" si="1"/>
        <v>43272</v>
      </c>
      <c r="B89" s="35">
        <f>WEEKNUM(PLACEMENT3[[#This Row],[DATE]],21)</f>
        <v>25</v>
      </c>
      <c r="C89" s="36">
        <v>1</v>
      </c>
      <c r="D89" s="36">
        <v>0</v>
      </c>
      <c r="E89" s="31"/>
      <c r="F89" s="31" t="s">
        <v>65</v>
      </c>
      <c r="G89" s="32" t="s">
        <v>18</v>
      </c>
      <c r="H89" s="32" t="s">
        <v>65</v>
      </c>
      <c r="I89" s="32" t="s">
        <v>65</v>
      </c>
      <c r="J89" s="32" t="s">
        <v>18</v>
      </c>
      <c r="K89" s="32"/>
      <c r="L89" s="32"/>
      <c r="M89" s="31" t="s">
        <v>16</v>
      </c>
      <c r="N89" s="32" t="s">
        <v>18</v>
      </c>
      <c r="O89" s="32" t="s">
        <v>18</v>
      </c>
      <c r="P89" s="32"/>
      <c r="Q89" s="31"/>
      <c r="R89" s="31" t="s">
        <v>18</v>
      </c>
      <c r="S89" s="32" t="s">
        <v>58</v>
      </c>
      <c r="T89" s="32" t="s">
        <v>65</v>
      </c>
      <c r="U89" s="32"/>
      <c r="V89" s="31" t="s">
        <v>18</v>
      </c>
      <c r="W89" s="32" t="s">
        <v>18</v>
      </c>
      <c r="X89" s="32" t="s">
        <v>18</v>
      </c>
      <c r="Y89" s="32"/>
      <c r="Z89" s="32"/>
      <c r="AA89" s="33" t="s">
        <v>18</v>
      </c>
      <c r="AB89" s="31" t="s">
        <v>65</v>
      </c>
      <c r="AC89" s="32"/>
      <c r="AD89" s="31">
        <f>COUNTIFS(PLACEMENT3[[#This Row],[MALIKA M]:[NAEL G]],"&lt;&gt;REPOS",PLACEMENT3[[#This Row],[MALIKA M]:[NAEL G]],"&lt;&gt;")</f>
        <v>16</v>
      </c>
      <c r="AE89" s="3"/>
      <c r="AF89" s="3"/>
    </row>
    <row r="90" spans="1:32" ht="18" customHeight="1" x14ac:dyDescent="0.35">
      <c r="A90" s="34">
        <f t="shared" si="1"/>
        <v>43273</v>
      </c>
      <c r="B90" s="35">
        <f>WEEKNUM(PLACEMENT3[[#This Row],[DATE]],21)</f>
        <v>25</v>
      </c>
      <c r="C90" s="36">
        <v>1</v>
      </c>
      <c r="D90" s="36">
        <v>0</v>
      </c>
      <c r="E90" s="31"/>
      <c r="F90" s="31" t="s">
        <v>18</v>
      </c>
      <c r="G90" s="32" t="s">
        <v>18</v>
      </c>
      <c r="H90" s="32" t="s">
        <v>0</v>
      </c>
      <c r="I90" s="32" t="s">
        <v>0</v>
      </c>
      <c r="J90" s="32" t="s">
        <v>18</v>
      </c>
      <c r="K90" s="32"/>
      <c r="L90" s="32"/>
      <c r="M90" s="31" t="s">
        <v>16</v>
      </c>
      <c r="N90" s="32" t="s">
        <v>18</v>
      </c>
      <c r="O90" s="32" t="s">
        <v>18</v>
      </c>
      <c r="P90" s="32"/>
      <c r="Q90" s="31"/>
      <c r="R90" s="31" t="s">
        <v>18</v>
      </c>
      <c r="S90" s="32" t="s">
        <v>58</v>
      </c>
      <c r="T90" s="32" t="s">
        <v>18</v>
      </c>
      <c r="U90" s="32"/>
      <c r="V90" s="31" t="s">
        <v>18</v>
      </c>
      <c r="W90" s="32" t="s">
        <v>18</v>
      </c>
      <c r="X90" s="32" t="s">
        <v>18</v>
      </c>
      <c r="Y90" s="32"/>
      <c r="Z90" s="32"/>
      <c r="AA90" s="33" t="s">
        <v>18</v>
      </c>
      <c r="AB90" s="31" t="s">
        <v>0</v>
      </c>
      <c r="AC90" s="32"/>
      <c r="AD90" s="31">
        <f>COUNTIFS(PLACEMENT3[[#This Row],[MALIKA M]:[NAEL G]],"&lt;&gt;REPOS",PLACEMENT3[[#This Row],[MALIKA M]:[NAEL G]],"&lt;&gt;")</f>
        <v>13</v>
      </c>
      <c r="AE90" s="3"/>
      <c r="AF90" s="3"/>
    </row>
    <row r="91" spans="1:32" ht="18" customHeight="1" x14ac:dyDescent="0.35">
      <c r="A91" s="34">
        <f t="shared" si="1"/>
        <v>43274</v>
      </c>
      <c r="B91" s="35">
        <f>WEEKNUM(PLACEMENT3[[#This Row],[DATE]],21)</f>
        <v>25</v>
      </c>
      <c r="C91" s="36">
        <v>2</v>
      </c>
      <c r="D91" s="36">
        <v>0</v>
      </c>
      <c r="E91" s="31"/>
      <c r="F91" s="31" t="s">
        <v>54</v>
      </c>
      <c r="G91" s="32" t="s">
        <v>54</v>
      </c>
      <c r="H91" s="32" t="s">
        <v>54</v>
      </c>
      <c r="I91" s="32" t="s">
        <v>8</v>
      </c>
      <c r="J91" s="32" t="s">
        <v>8</v>
      </c>
      <c r="K91" s="32"/>
      <c r="L91" s="32"/>
      <c r="M91" s="31" t="s">
        <v>56</v>
      </c>
      <c r="N91" s="32" t="s">
        <v>55</v>
      </c>
      <c r="O91" s="32" t="s">
        <v>57</v>
      </c>
      <c r="P91" s="32"/>
      <c r="Q91" s="31"/>
      <c r="R91" s="31" t="s">
        <v>66</v>
      </c>
      <c r="S91" s="32" t="s">
        <v>58</v>
      </c>
      <c r="T91" s="32" t="s">
        <v>60</v>
      </c>
      <c r="U91" s="32"/>
      <c r="V91" s="31" t="s">
        <v>61</v>
      </c>
      <c r="W91" s="32" t="s">
        <v>62</v>
      </c>
      <c r="X91" s="32" t="s">
        <v>63</v>
      </c>
      <c r="Y91" s="32"/>
      <c r="Z91" s="32"/>
      <c r="AA91" s="33" t="s">
        <v>64</v>
      </c>
      <c r="AB91" s="31" t="s">
        <v>65</v>
      </c>
      <c r="AC91" s="32"/>
      <c r="AD91" s="31">
        <f>COUNTIFS(PLACEMENT3[[#This Row],[MALIKA M]:[NAEL G]],"&lt;&gt;REPOS",PLACEMENT3[[#This Row],[MALIKA M]:[NAEL G]],"&lt;&gt;")</f>
        <v>16</v>
      </c>
      <c r="AE91" s="3"/>
      <c r="AF91" s="3"/>
    </row>
    <row r="92" spans="1:32" ht="18" customHeight="1" thickBot="1" x14ac:dyDescent="0.4">
      <c r="A92" s="34">
        <f t="shared" si="1"/>
        <v>43275</v>
      </c>
      <c r="B92" s="35">
        <f>WEEKNUM(PLACEMENT3[[#This Row],[DATE]],21)</f>
        <v>25</v>
      </c>
      <c r="C92" s="36">
        <v>2</v>
      </c>
      <c r="D92" s="36">
        <v>0</v>
      </c>
      <c r="E92" s="31"/>
      <c r="F92" s="31" t="s">
        <v>54</v>
      </c>
      <c r="G92" s="32" t="s">
        <v>54</v>
      </c>
      <c r="H92" s="32" t="s">
        <v>54</v>
      </c>
      <c r="I92" s="32" t="s">
        <v>8</v>
      </c>
      <c r="J92" s="32" t="s">
        <v>8</v>
      </c>
      <c r="K92" s="32"/>
      <c r="L92" s="32"/>
      <c r="M92" s="31" t="s">
        <v>56</v>
      </c>
      <c r="N92" s="32" t="s">
        <v>55</v>
      </c>
      <c r="O92" s="32" t="s">
        <v>57</v>
      </c>
      <c r="P92" s="32"/>
      <c r="Q92" s="31"/>
      <c r="R92" s="31" t="s">
        <v>66</v>
      </c>
      <c r="S92" s="32" t="s">
        <v>58</v>
      </c>
      <c r="T92" s="32" t="s">
        <v>60</v>
      </c>
      <c r="U92" s="32"/>
      <c r="V92" s="31" t="s">
        <v>61</v>
      </c>
      <c r="W92" s="32" t="s">
        <v>62</v>
      </c>
      <c r="X92" s="32" t="s">
        <v>63</v>
      </c>
      <c r="Y92" s="32"/>
      <c r="Z92" s="32"/>
      <c r="AA92" s="33" t="s">
        <v>64</v>
      </c>
      <c r="AB92" s="31" t="s">
        <v>65</v>
      </c>
      <c r="AC92" s="32"/>
      <c r="AD92" s="31">
        <f>COUNTIFS(PLACEMENT3[[#This Row],[MALIKA M]:[NAEL G]],"&lt;&gt;REPOS",PLACEMENT3[[#This Row],[MALIKA M]:[NAEL G]],"&lt;&gt;")</f>
        <v>16</v>
      </c>
      <c r="AE92" s="3"/>
      <c r="AF92" s="3"/>
    </row>
    <row r="93" spans="1:32" ht="18" customHeight="1" x14ac:dyDescent="0.35">
      <c r="A93" s="37">
        <f t="shared" si="1"/>
        <v>43276</v>
      </c>
      <c r="B93" s="38">
        <f>WEEKNUM(PLACEMENT3[[#This Row],[DATE]],21)</f>
        <v>26</v>
      </c>
      <c r="C93" s="39">
        <v>0</v>
      </c>
      <c r="D93" s="39">
        <v>0</v>
      </c>
      <c r="E93" s="31"/>
      <c r="F93" s="28"/>
      <c r="G93" s="29"/>
      <c r="H93" s="29"/>
      <c r="I93" s="29"/>
      <c r="J93" s="29"/>
      <c r="K93" s="29"/>
      <c r="L93" s="29"/>
      <c r="M93" s="28"/>
      <c r="N93" s="29"/>
      <c r="O93" s="29"/>
      <c r="P93" s="29"/>
      <c r="Q93" s="28"/>
      <c r="R93" s="28"/>
      <c r="S93" s="29"/>
      <c r="T93" s="29"/>
      <c r="U93" s="29"/>
      <c r="V93" s="28"/>
      <c r="W93" s="29"/>
      <c r="X93" s="29"/>
      <c r="Y93" s="29"/>
      <c r="Z93" s="29"/>
      <c r="AA93" s="30"/>
      <c r="AB93" s="28"/>
      <c r="AC93" s="29"/>
      <c r="AD93" s="28">
        <f>COUNTIFS(PLACEMENT3[[#This Row],[MALIKA M]:[NAEL G]],"&lt;&gt;REPOS",PLACEMENT3[[#This Row],[MALIKA M]:[NAEL G]],"&lt;&gt;")</f>
        <v>0</v>
      </c>
      <c r="AE93" s="3"/>
      <c r="AF93" s="3"/>
    </row>
    <row r="94" spans="1:32" ht="18" customHeight="1" x14ac:dyDescent="0.35">
      <c r="A94" s="34">
        <f t="shared" si="1"/>
        <v>43277</v>
      </c>
      <c r="B94" s="35">
        <f>WEEKNUM(PLACEMENT3[[#This Row],[DATE]],21)</f>
        <v>26</v>
      </c>
      <c r="C94" s="36">
        <v>1</v>
      </c>
      <c r="D94" s="36">
        <v>0</v>
      </c>
      <c r="E94" s="31"/>
      <c r="F94" s="31"/>
      <c r="G94" s="32"/>
      <c r="H94" s="32"/>
      <c r="I94" s="32"/>
      <c r="J94" s="32"/>
      <c r="K94" s="32"/>
      <c r="L94" s="32"/>
      <c r="M94" s="31"/>
      <c r="N94" s="32"/>
      <c r="O94" s="32"/>
      <c r="P94" s="32"/>
      <c r="Q94" s="31"/>
      <c r="R94" s="31"/>
      <c r="S94" s="32"/>
      <c r="T94" s="32"/>
      <c r="U94" s="32"/>
      <c r="V94" s="31"/>
      <c r="W94" s="32"/>
      <c r="X94" s="32"/>
      <c r="Y94" s="32"/>
      <c r="Z94" s="32"/>
      <c r="AA94" s="33"/>
      <c r="AB94" s="31"/>
      <c r="AC94" s="32"/>
      <c r="AD94" s="31">
        <f>COUNTIFS(PLACEMENT3[[#This Row],[MALIKA M]:[NAEL G]],"&lt;&gt;REPOS",PLACEMENT3[[#This Row],[MALIKA M]:[NAEL G]],"&lt;&gt;")</f>
        <v>0</v>
      </c>
      <c r="AE94" s="3"/>
      <c r="AF94" s="3"/>
    </row>
    <row r="95" spans="1:32" ht="18" customHeight="1" x14ac:dyDescent="0.35">
      <c r="A95" s="34">
        <f t="shared" si="1"/>
        <v>43278</v>
      </c>
      <c r="B95" s="35">
        <f>WEEKNUM(PLACEMENT3[[#This Row],[DATE]],21)</f>
        <v>26</v>
      </c>
      <c r="C95" s="36">
        <v>2</v>
      </c>
      <c r="D95" s="36">
        <v>0</v>
      </c>
      <c r="E95" s="31"/>
      <c r="F95" s="31"/>
      <c r="G95" s="32"/>
      <c r="H95" s="32"/>
      <c r="I95" s="32"/>
      <c r="J95" s="32"/>
      <c r="K95" s="32"/>
      <c r="L95" s="32"/>
      <c r="M95" s="31"/>
      <c r="N95" s="32"/>
      <c r="O95" s="32"/>
      <c r="P95" s="32"/>
      <c r="Q95" s="31"/>
      <c r="R95" s="31"/>
      <c r="S95" s="32"/>
      <c r="T95" s="32"/>
      <c r="U95" s="32"/>
      <c r="V95" s="31"/>
      <c r="W95" s="32"/>
      <c r="X95" s="32"/>
      <c r="Y95" s="32"/>
      <c r="Z95" s="32"/>
      <c r="AA95" s="33" t="s">
        <v>64</v>
      </c>
      <c r="AB95" s="31"/>
      <c r="AC95" s="32"/>
      <c r="AD95" s="31">
        <f>COUNTIFS(PLACEMENT3[[#This Row],[MALIKA M]:[NAEL G]],"&lt;&gt;REPOS",PLACEMENT3[[#This Row],[MALIKA M]:[NAEL G]],"&lt;&gt;")</f>
        <v>1</v>
      </c>
      <c r="AE95" s="3"/>
      <c r="AF95" s="3"/>
    </row>
    <row r="96" spans="1:32" ht="18" customHeight="1" x14ac:dyDescent="0.35">
      <c r="A96" s="34">
        <f t="shared" si="1"/>
        <v>43279</v>
      </c>
      <c r="B96" s="35">
        <f>WEEKNUM(PLACEMENT3[[#This Row],[DATE]],21)</f>
        <v>26</v>
      </c>
      <c r="C96" s="36">
        <v>1</v>
      </c>
      <c r="D96" s="36">
        <v>0</v>
      </c>
      <c r="E96" s="31"/>
      <c r="F96" s="31"/>
      <c r="G96" s="32"/>
      <c r="H96" s="32"/>
      <c r="I96" s="32"/>
      <c r="J96" s="32"/>
      <c r="K96" s="32"/>
      <c r="L96" s="32"/>
      <c r="M96" s="31"/>
      <c r="N96" s="32"/>
      <c r="O96" s="32"/>
      <c r="P96" s="32"/>
      <c r="Q96" s="31"/>
      <c r="R96" s="31"/>
      <c r="S96" s="32"/>
      <c r="T96" s="32"/>
      <c r="U96" s="32"/>
      <c r="V96" s="31"/>
      <c r="W96" s="32"/>
      <c r="X96" s="32"/>
      <c r="Y96" s="32"/>
      <c r="Z96" s="32"/>
      <c r="AA96" s="33"/>
      <c r="AB96" s="31"/>
      <c r="AC96" s="32"/>
      <c r="AD96" s="31">
        <f>COUNTIFS(PLACEMENT3[[#This Row],[MALIKA M]:[NAEL G]],"&lt;&gt;REPOS",PLACEMENT3[[#This Row],[MALIKA M]:[NAEL G]],"&lt;&gt;")</f>
        <v>0</v>
      </c>
      <c r="AE96" s="3"/>
      <c r="AF96" s="3"/>
    </row>
    <row r="97" spans="1:32" ht="18" customHeight="1" x14ac:dyDescent="0.35">
      <c r="A97" s="34">
        <f t="shared" si="1"/>
        <v>43280</v>
      </c>
      <c r="B97" s="35">
        <f>WEEKNUM(PLACEMENT3[[#This Row],[DATE]],21)</f>
        <v>26</v>
      </c>
      <c r="C97" s="36">
        <v>1</v>
      </c>
      <c r="D97" s="36">
        <v>0</v>
      </c>
      <c r="E97" s="31"/>
      <c r="F97" s="31"/>
      <c r="G97" s="32"/>
      <c r="H97" s="32"/>
      <c r="I97" s="32"/>
      <c r="J97" s="32"/>
      <c r="K97" s="32"/>
      <c r="L97" s="32"/>
      <c r="M97" s="31"/>
      <c r="N97" s="32"/>
      <c r="O97" s="32"/>
      <c r="P97" s="32"/>
      <c r="Q97" s="31"/>
      <c r="R97" s="31"/>
      <c r="S97" s="32"/>
      <c r="T97" s="32"/>
      <c r="U97" s="32"/>
      <c r="V97" s="31"/>
      <c r="W97" s="32"/>
      <c r="X97" s="32"/>
      <c r="Y97" s="32"/>
      <c r="Z97" s="32"/>
      <c r="AA97" s="33"/>
      <c r="AB97" s="31"/>
      <c r="AC97" s="32"/>
      <c r="AD97" s="31">
        <f>COUNTIFS(PLACEMENT3[[#This Row],[MALIKA M]:[NAEL G]],"&lt;&gt;REPOS",PLACEMENT3[[#This Row],[MALIKA M]:[NAEL G]],"&lt;&gt;")</f>
        <v>0</v>
      </c>
      <c r="AE97" s="3"/>
      <c r="AF97" s="3"/>
    </row>
    <row r="98" spans="1:32" ht="18" customHeight="1" x14ac:dyDescent="0.35">
      <c r="A98" s="34">
        <f t="shared" si="1"/>
        <v>43281</v>
      </c>
      <c r="B98" s="35">
        <f>WEEKNUM(PLACEMENT3[[#This Row],[DATE]],21)</f>
        <v>26</v>
      </c>
      <c r="C98" s="36">
        <v>2</v>
      </c>
      <c r="D98" s="36">
        <v>1</v>
      </c>
      <c r="E98" s="31"/>
      <c r="F98" s="31"/>
      <c r="G98" s="32"/>
      <c r="H98" s="32"/>
      <c r="I98" s="32"/>
      <c r="J98" s="32"/>
      <c r="K98" s="32"/>
      <c r="L98" s="32"/>
      <c r="M98" s="31"/>
      <c r="N98" s="32"/>
      <c r="O98" s="32"/>
      <c r="P98" s="32"/>
      <c r="Q98" s="31"/>
      <c r="R98" s="31"/>
      <c r="S98" s="32"/>
      <c r="T98" s="32"/>
      <c r="U98" s="32"/>
      <c r="V98" s="31"/>
      <c r="W98" s="32"/>
      <c r="X98" s="32"/>
      <c r="Y98" s="32"/>
      <c r="Z98" s="32"/>
      <c r="AA98" s="33" t="s">
        <v>64</v>
      </c>
      <c r="AB98" s="31"/>
      <c r="AC98" s="32"/>
      <c r="AD98" s="31">
        <f>COUNTIFS(PLACEMENT3[[#This Row],[MALIKA M]:[NAEL G]],"&lt;&gt;REPOS",PLACEMENT3[[#This Row],[MALIKA M]:[NAEL G]],"&lt;&gt;")</f>
        <v>1</v>
      </c>
      <c r="AE98" s="3"/>
      <c r="AF98" s="3"/>
    </row>
    <row r="99" spans="1:32" ht="18" customHeight="1" thickBot="1" x14ac:dyDescent="0.4">
      <c r="A99" s="34">
        <f t="shared" si="1"/>
        <v>43282</v>
      </c>
      <c r="B99" s="35">
        <f>WEEKNUM(PLACEMENT3[[#This Row],[DATE]],21)</f>
        <v>26</v>
      </c>
      <c r="C99" s="36">
        <v>2</v>
      </c>
      <c r="D99" s="36">
        <v>1</v>
      </c>
      <c r="E99" s="31"/>
      <c r="F99" s="31"/>
      <c r="G99" s="32"/>
      <c r="H99" s="32"/>
      <c r="I99" s="32"/>
      <c r="J99" s="32"/>
      <c r="K99" s="32"/>
      <c r="L99" s="32"/>
      <c r="M99" s="31"/>
      <c r="N99" s="32"/>
      <c r="O99" s="32"/>
      <c r="P99" s="32"/>
      <c r="Q99" s="31"/>
      <c r="R99" s="31"/>
      <c r="S99" s="32"/>
      <c r="T99" s="32"/>
      <c r="U99" s="32"/>
      <c r="V99" s="31"/>
      <c r="W99" s="32"/>
      <c r="X99" s="32"/>
      <c r="Y99" s="32"/>
      <c r="Z99" s="32"/>
      <c r="AA99" s="33" t="s">
        <v>68</v>
      </c>
      <c r="AB99" s="31"/>
      <c r="AC99" s="32"/>
      <c r="AD99" s="31">
        <f>COUNTIFS(PLACEMENT3[[#This Row],[MALIKA M]:[NAEL G]],"&lt;&gt;REPOS",PLACEMENT3[[#This Row],[MALIKA M]:[NAEL G]],"&lt;&gt;")</f>
        <v>1</v>
      </c>
      <c r="AE99" s="3"/>
      <c r="AF99" s="3"/>
    </row>
    <row r="100" spans="1:32" ht="18" customHeight="1" x14ac:dyDescent="0.35">
      <c r="A100" s="37">
        <f t="shared" si="1"/>
        <v>43283</v>
      </c>
      <c r="B100" s="38">
        <f>WEEKNUM(PLACEMENT3[[#This Row],[DATE]],21)</f>
        <v>27</v>
      </c>
      <c r="C100" s="39">
        <v>2</v>
      </c>
      <c r="D100" s="39">
        <v>1</v>
      </c>
      <c r="E100" s="28"/>
      <c r="F100" s="28"/>
      <c r="G100" s="29"/>
      <c r="H100" s="29"/>
      <c r="I100" s="29"/>
      <c r="J100" s="29"/>
      <c r="K100" s="29"/>
      <c r="L100" s="29"/>
      <c r="M100" s="28"/>
      <c r="N100" s="29"/>
      <c r="O100" s="29"/>
      <c r="P100" s="29"/>
      <c r="Q100" s="28"/>
      <c r="R100" s="28"/>
      <c r="S100" s="29"/>
      <c r="T100" s="29"/>
      <c r="U100" s="29"/>
      <c r="V100" s="28"/>
      <c r="W100" s="29"/>
      <c r="X100" s="29"/>
      <c r="Y100" s="29"/>
      <c r="Z100" s="29"/>
      <c r="AA100" s="30"/>
      <c r="AB100" s="28"/>
      <c r="AC100" s="29"/>
      <c r="AD100" s="28">
        <f>COUNTIFS(PLACEMENT3[[#This Row],[MALIKA M]:[NAEL G]],"&lt;&gt;REPOS",PLACEMENT3[[#This Row],[MALIKA M]:[NAEL G]],"&lt;&gt;")</f>
        <v>0</v>
      </c>
      <c r="AE100" s="3"/>
      <c r="AF100" s="3"/>
    </row>
    <row r="101" spans="1:32" ht="18" customHeight="1" x14ac:dyDescent="0.35">
      <c r="A101" s="34">
        <f t="shared" si="1"/>
        <v>43284</v>
      </c>
      <c r="B101" s="35">
        <f>WEEKNUM(PLACEMENT3[[#This Row],[DATE]],21)</f>
        <v>27</v>
      </c>
      <c r="C101" s="36">
        <v>2</v>
      </c>
      <c r="D101" s="36">
        <v>1</v>
      </c>
      <c r="E101" s="31"/>
      <c r="F101" s="31"/>
      <c r="G101" s="32"/>
      <c r="H101" s="32"/>
      <c r="I101" s="32"/>
      <c r="J101" s="32"/>
      <c r="K101" s="32"/>
      <c r="L101" s="32"/>
      <c r="M101" s="31"/>
      <c r="N101" s="32"/>
      <c r="O101" s="32"/>
      <c r="P101" s="32"/>
      <c r="Q101" s="31"/>
      <c r="R101" s="31"/>
      <c r="S101" s="32"/>
      <c r="T101" s="32"/>
      <c r="U101" s="32"/>
      <c r="V101" s="31"/>
      <c r="W101" s="32"/>
      <c r="X101" s="32"/>
      <c r="Y101" s="32"/>
      <c r="Z101" s="32"/>
      <c r="AA101" s="33"/>
      <c r="AB101" s="31"/>
      <c r="AC101" s="32"/>
      <c r="AD101" s="31">
        <f>COUNTIFS(PLACEMENT3[[#This Row],[MALIKA M]:[NAEL G]],"&lt;&gt;REPOS",PLACEMENT3[[#This Row],[MALIKA M]:[NAEL G]],"&lt;&gt;")</f>
        <v>0</v>
      </c>
      <c r="AE101" s="3"/>
      <c r="AF101" s="3"/>
    </row>
    <row r="102" spans="1:32" ht="18" customHeight="1" x14ac:dyDescent="0.35">
      <c r="A102" s="34">
        <f t="shared" si="1"/>
        <v>43285</v>
      </c>
      <c r="B102" s="35">
        <f>WEEKNUM(PLACEMENT3[[#This Row],[DATE]],21)</f>
        <v>27</v>
      </c>
      <c r="C102" s="36">
        <v>2</v>
      </c>
      <c r="D102" s="36">
        <v>1</v>
      </c>
      <c r="E102" s="31"/>
      <c r="F102" s="31"/>
      <c r="G102" s="32"/>
      <c r="H102" s="32"/>
      <c r="I102" s="32"/>
      <c r="J102" s="32"/>
      <c r="K102" s="32"/>
      <c r="L102" s="32"/>
      <c r="M102" s="31"/>
      <c r="N102" s="32"/>
      <c r="O102" s="32"/>
      <c r="P102" s="32"/>
      <c r="Q102" s="31"/>
      <c r="R102" s="31"/>
      <c r="S102" s="32"/>
      <c r="T102" s="32"/>
      <c r="U102" s="32"/>
      <c r="V102" s="31"/>
      <c r="W102" s="32"/>
      <c r="X102" s="32"/>
      <c r="Y102" s="32"/>
      <c r="Z102" s="32"/>
      <c r="AA102" s="33"/>
      <c r="AB102" s="31"/>
      <c r="AC102" s="32"/>
      <c r="AD102" s="31">
        <f>COUNTIFS(PLACEMENT3[[#This Row],[MALIKA M]:[NAEL G]],"&lt;&gt;REPOS",PLACEMENT3[[#This Row],[MALIKA M]:[NAEL G]],"&lt;&gt;")</f>
        <v>0</v>
      </c>
      <c r="AE102" s="3"/>
      <c r="AF102" s="3"/>
    </row>
    <row r="103" spans="1:32" ht="18" customHeight="1" x14ac:dyDescent="0.35">
      <c r="A103" s="34">
        <f t="shared" si="1"/>
        <v>43286</v>
      </c>
      <c r="B103" s="35">
        <f>WEEKNUM(PLACEMENT3[[#This Row],[DATE]],21)</f>
        <v>27</v>
      </c>
      <c r="C103" s="36">
        <v>2</v>
      </c>
      <c r="D103" s="36">
        <v>1</v>
      </c>
      <c r="E103" s="31"/>
      <c r="F103" s="31"/>
      <c r="G103" s="32"/>
      <c r="H103" s="32"/>
      <c r="I103" s="32"/>
      <c r="J103" s="32"/>
      <c r="K103" s="32"/>
      <c r="L103" s="32"/>
      <c r="M103" s="31"/>
      <c r="N103" s="32"/>
      <c r="O103" s="32"/>
      <c r="P103" s="32"/>
      <c r="Q103" s="31"/>
      <c r="R103" s="31"/>
      <c r="S103" s="32"/>
      <c r="T103" s="32"/>
      <c r="U103" s="32"/>
      <c r="V103" s="31"/>
      <c r="W103" s="32"/>
      <c r="X103" s="32"/>
      <c r="Y103" s="32"/>
      <c r="Z103" s="32"/>
      <c r="AA103" s="33"/>
      <c r="AB103" s="31"/>
      <c r="AC103" s="32"/>
      <c r="AD103" s="31">
        <f>COUNTIFS(PLACEMENT3[[#This Row],[MALIKA M]:[NAEL G]],"&lt;&gt;REPOS",PLACEMENT3[[#This Row],[MALIKA M]:[NAEL G]],"&lt;&gt;")</f>
        <v>0</v>
      </c>
      <c r="AE103" s="3"/>
      <c r="AF103" s="3"/>
    </row>
    <row r="104" spans="1:32" ht="18" customHeight="1" x14ac:dyDescent="0.35">
      <c r="A104" s="34">
        <f t="shared" si="1"/>
        <v>43287</v>
      </c>
      <c r="B104" s="35">
        <f>WEEKNUM(PLACEMENT3[[#This Row],[DATE]],21)</f>
        <v>27</v>
      </c>
      <c r="C104" s="36">
        <v>2</v>
      </c>
      <c r="D104" s="36">
        <v>1</v>
      </c>
      <c r="E104" s="31"/>
      <c r="F104" s="31"/>
      <c r="G104" s="32"/>
      <c r="H104" s="32"/>
      <c r="I104" s="32"/>
      <c r="J104" s="32"/>
      <c r="K104" s="32"/>
      <c r="L104" s="32"/>
      <c r="M104" s="31"/>
      <c r="N104" s="32"/>
      <c r="O104" s="32"/>
      <c r="P104" s="32"/>
      <c r="Q104" s="31"/>
      <c r="R104" s="31"/>
      <c r="S104" s="32"/>
      <c r="T104" s="32"/>
      <c r="U104" s="32"/>
      <c r="V104" s="31"/>
      <c r="W104" s="32"/>
      <c r="X104" s="32"/>
      <c r="Y104" s="32"/>
      <c r="Z104" s="32"/>
      <c r="AA104" s="33"/>
      <c r="AB104" s="31"/>
      <c r="AC104" s="32"/>
      <c r="AD104" s="31">
        <f>COUNTIFS(PLACEMENT3[[#This Row],[MALIKA M]:[NAEL G]],"&lt;&gt;REPOS",PLACEMENT3[[#This Row],[MALIKA M]:[NAEL G]],"&lt;&gt;")</f>
        <v>0</v>
      </c>
      <c r="AE104" s="3"/>
      <c r="AF104" s="3"/>
    </row>
    <row r="105" spans="1:32" ht="18" customHeight="1" x14ac:dyDescent="0.35">
      <c r="A105" s="34">
        <f t="shared" si="1"/>
        <v>43288</v>
      </c>
      <c r="B105" s="35">
        <f>WEEKNUM(PLACEMENT3[[#This Row],[DATE]],21)</f>
        <v>27</v>
      </c>
      <c r="C105" s="36">
        <v>2</v>
      </c>
      <c r="D105" s="36">
        <v>1</v>
      </c>
      <c r="E105" s="31"/>
      <c r="F105" s="31"/>
      <c r="G105" s="32"/>
      <c r="H105" s="32"/>
      <c r="I105" s="32"/>
      <c r="J105" s="32"/>
      <c r="K105" s="32"/>
      <c r="L105" s="32"/>
      <c r="M105" s="31"/>
      <c r="N105" s="32"/>
      <c r="O105" s="32"/>
      <c r="P105" s="32"/>
      <c r="Q105" s="31"/>
      <c r="R105" s="31"/>
      <c r="S105" s="32"/>
      <c r="T105" s="32"/>
      <c r="U105" s="32"/>
      <c r="V105" s="31"/>
      <c r="W105" s="32"/>
      <c r="X105" s="32"/>
      <c r="Y105" s="32"/>
      <c r="Z105" s="32"/>
      <c r="AA105" s="33"/>
      <c r="AB105" s="31"/>
      <c r="AC105" s="32"/>
      <c r="AD105" s="31">
        <f>COUNTIFS(PLACEMENT3[[#This Row],[MALIKA M]:[NAEL G]],"&lt;&gt;REPOS",PLACEMENT3[[#This Row],[MALIKA M]:[NAEL G]],"&lt;&gt;")</f>
        <v>0</v>
      </c>
      <c r="AE105" s="3"/>
      <c r="AF105" s="3"/>
    </row>
    <row r="106" spans="1:32" ht="18" customHeight="1" thickBot="1" x14ac:dyDescent="0.4">
      <c r="A106" s="34">
        <f t="shared" si="1"/>
        <v>43289</v>
      </c>
      <c r="B106" s="35">
        <f>WEEKNUM(PLACEMENT3[[#This Row],[DATE]],21)</f>
        <v>27</v>
      </c>
      <c r="C106" s="36">
        <v>2</v>
      </c>
      <c r="D106" s="36">
        <v>2</v>
      </c>
      <c r="E106" s="31"/>
      <c r="F106" s="31"/>
      <c r="G106" s="32"/>
      <c r="H106" s="32"/>
      <c r="I106" s="32"/>
      <c r="J106" s="32"/>
      <c r="K106" s="32"/>
      <c r="L106" s="32"/>
      <c r="M106" s="31"/>
      <c r="N106" s="32"/>
      <c r="O106" s="32"/>
      <c r="P106" s="32"/>
      <c r="Q106" s="31"/>
      <c r="R106" s="31"/>
      <c r="S106" s="32"/>
      <c r="T106" s="32"/>
      <c r="U106" s="32"/>
      <c r="V106" s="31"/>
      <c r="W106" s="32"/>
      <c r="X106" s="32"/>
      <c r="Y106" s="32"/>
      <c r="Z106" s="32"/>
      <c r="AA106" s="33"/>
      <c r="AB106" s="31"/>
      <c r="AC106" s="32"/>
      <c r="AD106" s="31">
        <f>COUNTIFS(PLACEMENT3[[#This Row],[MALIKA M]:[NAEL G]],"&lt;&gt;REPOS",PLACEMENT3[[#This Row],[MALIKA M]:[NAEL G]],"&lt;&gt;")</f>
        <v>0</v>
      </c>
      <c r="AE106" s="3"/>
      <c r="AF106" s="3"/>
    </row>
    <row r="107" spans="1:32" ht="18" customHeight="1" x14ac:dyDescent="0.35">
      <c r="A107" s="37">
        <f t="shared" si="1"/>
        <v>43290</v>
      </c>
      <c r="B107" s="38">
        <f>WEEKNUM(PLACEMENT3[[#This Row],[DATE]],21)</f>
        <v>28</v>
      </c>
      <c r="C107" s="39">
        <v>2</v>
      </c>
      <c r="D107" s="39">
        <v>2</v>
      </c>
      <c r="E107" s="28"/>
      <c r="F107" s="28"/>
      <c r="G107" s="29"/>
      <c r="H107" s="29"/>
      <c r="I107" s="29"/>
      <c r="J107" s="29"/>
      <c r="K107" s="29"/>
      <c r="L107" s="29"/>
      <c r="M107" s="28"/>
      <c r="N107" s="29"/>
      <c r="O107" s="29"/>
      <c r="P107" s="29"/>
      <c r="Q107" s="28"/>
      <c r="R107" s="28"/>
      <c r="S107" s="29"/>
      <c r="T107" s="29"/>
      <c r="U107" s="29"/>
      <c r="V107" s="28"/>
      <c r="W107" s="29"/>
      <c r="X107" s="29"/>
      <c r="Y107" s="29"/>
      <c r="Z107" s="29"/>
      <c r="AA107" s="30"/>
      <c r="AB107" s="28"/>
      <c r="AC107" s="29"/>
      <c r="AD107" s="28">
        <f>COUNTIFS(PLACEMENT3[[#This Row],[MALIKA M]:[NAEL G]],"&lt;&gt;REPOS",PLACEMENT3[[#This Row],[MALIKA M]:[NAEL G]],"&lt;&gt;")</f>
        <v>0</v>
      </c>
      <c r="AE107" s="3"/>
      <c r="AF107" s="3"/>
    </row>
    <row r="108" spans="1:32" ht="18" customHeight="1" x14ac:dyDescent="0.35">
      <c r="A108" s="34">
        <f t="shared" si="1"/>
        <v>43291</v>
      </c>
      <c r="B108" s="35">
        <f>WEEKNUM(PLACEMENT3[[#This Row],[DATE]],21)</f>
        <v>28</v>
      </c>
      <c r="C108" s="36">
        <v>2</v>
      </c>
      <c r="D108" s="36">
        <v>2</v>
      </c>
      <c r="E108" s="31"/>
      <c r="F108" s="31"/>
      <c r="G108" s="32"/>
      <c r="H108" s="32"/>
      <c r="I108" s="32"/>
      <c r="J108" s="32"/>
      <c r="K108" s="32"/>
      <c r="L108" s="32"/>
      <c r="M108" s="31"/>
      <c r="N108" s="32"/>
      <c r="O108" s="32"/>
      <c r="P108" s="32"/>
      <c r="Q108" s="31"/>
      <c r="R108" s="31"/>
      <c r="S108" s="32"/>
      <c r="T108" s="32"/>
      <c r="U108" s="32"/>
      <c r="V108" s="31"/>
      <c r="W108" s="32"/>
      <c r="X108" s="32"/>
      <c r="Y108" s="32"/>
      <c r="Z108" s="32"/>
      <c r="AA108" s="33"/>
      <c r="AB108" s="31"/>
      <c r="AC108" s="32"/>
      <c r="AD108" s="31">
        <f>COUNTIFS(PLACEMENT3[[#This Row],[MALIKA M]:[NAEL G]],"&lt;&gt;REPOS",PLACEMENT3[[#This Row],[MALIKA M]:[NAEL G]],"&lt;&gt;")</f>
        <v>0</v>
      </c>
      <c r="AE108" s="3"/>
      <c r="AF108" s="3"/>
    </row>
    <row r="109" spans="1:32" ht="18" customHeight="1" x14ac:dyDescent="0.35">
      <c r="A109" s="34">
        <f t="shared" si="1"/>
        <v>43292</v>
      </c>
      <c r="B109" s="35">
        <f>WEEKNUM(PLACEMENT3[[#This Row],[DATE]],21)</f>
        <v>28</v>
      </c>
      <c r="C109" s="36">
        <v>2</v>
      </c>
      <c r="D109" s="36">
        <v>2</v>
      </c>
      <c r="E109" s="31"/>
      <c r="F109" s="31"/>
      <c r="G109" s="32"/>
      <c r="H109" s="32"/>
      <c r="I109" s="32"/>
      <c r="J109" s="32"/>
      <c r="K109" s="32"/>
      <c r="L109" s="32"/>
      <c r="M109" s="31"/>
      <c r="N109" s="32"/>
      <c r="O109" s="32"/>
      <c r="P109" s="32"/>
      <c r="Q109" s="31"/>
      <c r="R109" s="31"/>
      <c r="S109" s="32"/>
      <c r="T109" s="32"/>
      <c r="U109" s="32"/>
      <c r="V109" s="31"/>
      <c r="W109" s="32"/>
      <c r="X109" s="32"/>
      <c r="Y109" s="32"/>
      <c r="Z109" s="32"/>
      <c r="AA109" s="33"/>
      <c r="AB109" s="31"/>
      <c r="AC109" s="32"/>
      <c r="AD109" s="31">
        <f>COUNTIFS(PLACEMENT3[[#This Row],[MALIKA M]:[NAEL G]],"&lt;&gt;REPOS",PLACEMENT3[[#This Row],[MALIKA M]:[NAEL G]],"&lt;&gt;")</f>
        <v>0</v>
      </c>
      <c r="AE109" s="3"/>
      <c r="AF109" s="3"/>
    </row>
    <row r="110" spans="1:32" ht="18" customHeight="1" x14ac:dyDescent="0.35">
      <c r="A110" s="34">
        <f t="shared" si="1"/>
        <v>43293</v>
      </c>
      <c r="B110" s="35">
        <f>WEEKNUM(PLACEMENT3[[#This Row],[DATE]],21)</f>
        <v>28</v>
      </c>
      <c r="C110" s="36">
        <v>2</v>
      </c>
      <c r="D110" s="36">
        <v>2</v>
      </c>
      <c r="E110" s="31"/>
      <c r="F110" s="31"/>
      <c r="G110" s="32"/>
      <c r="H110" s="32"/>
      <c r="I110" s="32"/>
      <c r="J110" s="32"/>
      <c r="K110" s="32"/>
      <c r="L110" s="32"/>
      <c r="M110" s="31"/>
      <c r="N110" s="32"/>
      <c r="O110" s="32"/>
      <c r="P110" s="32"/>
      <c r="Q110" s="31"/>
      <c r="R110" s="31"/>
      <c r="S110" s="32"/>
      <c r="T110" s="32"/>
      <c r="U110" s="32"/>
      <c r="V110" s="31"/>
      <c r="W110" s="32"/>
      <c r="X110" s="32"/>
      <c r="Y110" s="32"/>
      <c r="Z110" s="32"/>
      <c r="AA110" s="33"/>
      <c r="AB110" s="31"/>
      <c r="AC110" s="32"/>
      <c r="AD110" s="31">
        <f>COUNTIFS(PLACEMENT3[[#This Row],[MALIKA M]:[NAEL G]],"&lt;&gt;REPOS",PLACEMENT3[[#This Row],[MALIKA M]:[NAEL G]],"&lt;&gt;")</f>
        <v>0</v>
      </c>
      <c r="AE110" s="3"/>
      <c r="AF110" s="3"/>
    </row>
    <row r="111" spans="1:32" ht="18" customHeight="1" x14ac:dyDescent="0.35">
      <c r="A111" s="34">
        <f t="shared" si="1"/>
        <v>43294</v>
      </c>
      <c r="B111" s="35">
        <f>WEEKNUM(PLACEMENT3[[#This Row],[DATE]],21)</f>
        <v>28</v>
      </c>
      <c r="C111" s="36">
        <v>2</v>
      </c>
      <c r="D111" s="36">
        <v>2</v>
      </c>
      <c r="E111" s="31"/>
      <c r="F111" s="31"/>
      <c r="G111" s="32"/>
      <c r="H111" s="32"/>
      <c r="I111" s="32"/>
      <c r="J111" s="32"/>
      <c r="K111" s="32"/>
      <c r="L111" s="32"/>
      <c r="M111" s="31"/>
      <c r="N111" s="32"/>
      <c r="O111" s="32"/>
      <c r="P111" s="32"/>
      <c r="Q111" s="31"/>
      <c r="R111" s="31"/>
      <c r="S111" s="32"/>
      <c r="T111" s="32"/>
      <c r="U111" s="32"/>
      <c r="V111" s="31"/>
      <c r="W111" s="32"/>
      <c r="X111" s="32"/>
      <c r="Y111" s="32"/>
      <c r="Z111" s="32"/>
      <c r="AA111" s="33"/>
      <c r="AB111" s="31"/>
      <c r="AC111" s="32"/>
      <c r="AD111" s="31">
        <f>COUNTIFS(PLACEMENT3[[#This Row],[MALIKA M]:[NAEL G]],"&lt;&gt;REPOS",PLACEMENT3[[#This Row],[MALIKA M]:[NAEL G]],"&lt;&gt;")</f>
        <v>0</v>
      </c>
      <c r="AE111" s="3"/>
      <c r="AF111" s="3"/>
    </row>
    <row r="112" spans="1:32" ht="18" customHeight="1" x14ac:dyDescent="0.35">
      <c r="A112" s="34">
        <f t="shared" si="1"/>
        <v>43295</v>
      </c>
      <c r="B112" s="35">
        <f>WEEKNUM(PLACEMENT3[[#This Row],[DATE]],21)</f>
        <v>28</v>
      </c>
      <c r="C112" s="36">
        <v>2</v>
      </c>
      <c r="D112" s="36">
        <v>2</v>
      </c>
      <c r="E112" s="31"/>
      <c r="F112" s="31"/>
      <c r="G112" s="32"/>
      <c r="H112" s="32"/>
      <c r="I112" s="32"/>
      <c r="J112" s="32"/>
      <c r="K112" s="32"/>
      <c r="L112" s="32"/>
      <c r="M112" s="31"/>
      <c r="N112" s="32"/>
      <c r="O112" s="32"/>
      <c r="P112" s="32"/>
      <c r="Q112" s="31"/>
      <c r="R112" s="31"/>
      <c r="S112" s="32"/>
      <c r="T112" s="32"/>
      <c r="U112" s="32"/>
      <c r="V112" s="31"/>
      <c r="W112" s="32"/>
      <c r="X112" s="32"/>
      <c r="Y112" s="32"/>
      <c r="Z112" s="32"/>
      <c r="AA112" s="33"/>
      <c r="AB112" s="31"/>
      <c r="AC112" s="32"/>
      <c r="AD112" s="31">
        <f>COUNTIFS(PLACEMENT3[[#This Row],[MALIKA M]:[NAEL G]],"&lt;&gt;REPOS",PLACEMENT3[[#This Row],[MALIKA M]:[NAEL G]],"&lt;&gt;")</f>
        <v>0</v>
      </c>
      <c r="AE112" s="3"/>
      <c r="AF112" s="3"/>
    </row>
    <row r="113" spans="1:32" ht="18" customHeight="1" thickBot="1" x14ac:dyDescent="0.4">
      <c r="A113" s="34">
        <f t="shared" si="1"/>
        <v>43296</v>
      </c>
      <c r="B113" s="35">
        <f>WEEKNUM(PLACEMENT3[[#This Row],[DATE]],21)</f>
        <v>28</v>
      </c>
      <c r="C113" s="36">
        <v>2</v>
      </c>
      <c r="D113" s="36">
        <v>2</v>
      </c>
      <c r="E113" s="31"/>
      <c r="F113" s="31"/>
      <c r="G113" s="32"/>
      <c r="H113" s="32"/>
      <c r="I113" s="32"/>
      <c r="J113" s="32"/>
      <c r="K113" s="32"/>
      <c r="L113" s="32"/>
      <c r="M113" s="31"/>
      <c r="N113" s="32"/>
      <c r="O113" s="32"/>
      <c r="P113" s="32"/>
      <c r="Q113" s="31"/>
      <c r="R113" s="31"/>
      <c r="S113" s="32"/>
      <c r="T113" s="32"/>
      <c r="U113" s="32"/>
      <c r="V113" s="31"/>
      <c r="W113" s="32"/>
      <c r="X113" s="32"/>
      <c r="Y113" s="32"/>
      <c r="Z113" s="32"/>
      <c r="AA113" s="33"/>
      <c r="AB113" s="31"/>
      <c r="AC113" s="32"/>
      <c r="AD113" s="31">
        <f>COUNTIFS(PLACEMENT3[[#This Row],[MALIKA M]:[NAEL G]],"&lt;&gt;REPOS",PLACEMENT3[[#This Row],[MALIKA M]:[NAEL G]],"&lt;&gt;")</f>
        <v>0</v>
      </c>
      <c r="AE113" s="3"/>
      <c r="AF113" s="3"/>
    </row>
    <row r="114" spans="1:32" ht="18" customHeight="1" x14ac:dyDescent="0.35">
      <c r="A114" s="37">
        <f t="shared" si="1"/>
        <v>43297</v>
      </c>
      <c r="B114" s="38">
        <f>WEEKNUM(PLACEMENT3[[#This Row],[DATE]],21)</f>
        <v>29</v>
      </c>
      <c r="C114" s="39">
        <v>2</v>
      </c>
      <c r="D114" s="39">
        <v>2</v>
      </c>
      <c r="E114" s="28"/>
      <c r="F114" s="28"/>
      <c r="G114" s="29"/>
      <c r="H114" s="29"/>
      <c r="I114" s="29"/>
      <c r="J114" s="29"/>
      <c r="K114" s="29"/>
      <c r="L114" s="29"/>
      <c r="M114" s="28"/>
      <c r="N114" s="29"/>
      <c r="O114" s="29"/>
      <c r="P114" s="29"/>
      <c r="Q114" s="28"/>
      <c r="R114" s="28"/>
      <c r="S114" s="29"/>
      <c r="T114" s="29"/>
      <c r="U114" s="29"/>
      <c r="V114" s="28"/>
      <c r="W114" s="29"/>
      <c r="X114" s="29"/>
      <c r="Y114" s="29"/>
      <c r="Z114" s="29"/>
      <c r="AA114" s="30"/>
      <c r="AB114" s="28"/>
      <c r="AC114" s="29"/>
      <c r="AD114" s="28">
        <f>COUNTIFS(PLACEMENT3[[#This Row],[MALIKA M]:[NAEL G]],"&lt;&gt;REPOS",PLACEMENT3[[#This Row],[MALIKA M]:[NAEL G]],"&lt;&gt;")</f>
        <v>0</v>
      </c>
      <c r="AE114" s="3"/>
      <c r="AF114" s="3"/>
    </row>
    <row r="115" spans="1:32" ht="18" customHeight="1" x14ac:dyDescent="0.35">
      <c r="A115" s="34">
        <f t="shared" si="1"/>
        <v>43298</v>
      </c>
      <c r="B115" s="35">
        <f>WEEKNUM(PLACEMENT3[[#This Row],[DATE]],21)</f>
        <v>29</v>
      </c>
      <c r="C115" s="36">
        <v>2</v>
      </c>
      <c r="D115" s="36">
        <v>2</v>
      </c>
      <c r="E115" s="31"/>
      <c r="F115" s="31"/>
      <c r="G115" s="32"/>
      <c r="H115" s="32"/>
      <c r="I115" s="32"/>
      <c r="J115" s="32"/>
      <c r="K115" s="32"/>
      <c r="L115" s="32"/>
      <c r="M115" s="31"/>
      <c r="N115" s="32"/>
      <c r="O115" s="32"/>
      <c r="P115" s="32"/>
      <c r="Q115" s="31"/>
      <c r="R115" s="31"/>
      <c r="S115" s="32"/>
      <c r="T115" s="32"/>
      <c r="U115" s="32"/>
      <c r="V115" s="31"/>
      <c r="W115" s="32"/>
      <c r="X115" s="32"/>
      <c r="Y115" s="32"/>
      <c r="Z115" s="32"/>
      <c r="AA115" s="33"/>
      <c r="AB115" s="31"/>
      <c r="AC115" s="32"/>
      <c r="AD115" s="31">
        <f>COUNTIFS(PLACEMENT3[[#This Row],[MALIKA M]:[NAEL G]],"&lt;&gt;REPOS",PLACEMENT3[[#This Row],[MALIKA M]:[NAEL G]],"&lt;&gt;")</f>
        <v>0</v>
      </c>
      <c r="AE115" s="3"/>
      <c r="AF115" s="3"/>
    </row>
    <row r="116" spans="1:32" ht="18" customHeight="1" x14ac:dyDescent="0.35">
      <c r="A116" s="34">
        <f t="shared" si="1"/>
        <v>43299</v>
      </c>
      <c r="B116" s="35">
        <f>WEEKNUM(PLACEMENT3[[#This Row],[DATE]],21)</f>
        <v>29</v>
      </c>
      <c r="C116" s="36">
        <v>2</v>
      </c>
      <c r="D116" s="36">
        <v>2</v>
      </c>
      <c r="E116" s="31"/>
      <c r="F116" s="31"/>
      <c r="G116" s="32"/>
      <c r="H116" s="32"/>
      <c r="I116" s="32"/>
      <c r="J116" s="32"/>
      <c r="K116" s="32"/>
      <c r="L116" s="32"/>
      <c r="M116" s="31"/>
      <c r="N116" s="32"/>
      <c r="O116" s="32"/>
      <c r="P116" s="32"/>
      <c r="Q116" s="31"/>
      <c r="R116" s="31"/>
      <c r="S116" s="32"/>
      <c r="T116" s="32"/>
      <c r="U116" s="32"/>
      <c r="V116" s="31"/>
      <c r="W116" s="32"/>
      <c r="X116" s="32"/>
      <c r="Y116" s="32"/>
      <c r="Z116" s="32"/>
      <c r="AA116" s="33"/>
      <c r="AB116" s="31"/>
      <c r="AC116" s="32"/>
      <c r="AD116" s="31">
        <f>COUNTIFS(PLACEMENT3[[#This Row],[MALIKA M]:[NAEL G]],"&lt;&gt;REPOS",PLACEMENT3[[#This Row],[MALIKA M]:[NAEL G]],"&lt;&gt;")</f>
        <v>0</v>
      </c>
      <c r="AE116" s="3"/>
      <c r="AF116" s="3"/>
    </row>
    <row r="117" spans="1:32" ht="18" customHeight="1" x14ac:dyDescent="0.35">
      <c r="A117" s="34">
        <f t="shared" si="1"/>
        <v>43300</v>
      </c>
      <c r="B117" s="35">
        <f>WEEKNUM(PLACEMENT3[[#This Row],[DATE]],21)</f>
        <v>29</v>
      </c>
      <c r="C117" s="36">
        <v>2</v>
      </c>
      <c r="D117" s="36">
        <v>2</v>
      </c>
      <c r="E117" s="31"/>
      <c r="F117" s="31"/>
      <c r="G117" s="32"/>
      <c r="H117" s="32"/>
      <c r="I117" s="32"/>
      <c r="J117" s="32"/>
      <c r="K117" s="32"/>
      <c r="L117" s="32"/>
      <c r="M117" s="31"/>
      <c r="N117" s="32"/>
      <c r="O117" s="32"/>
      <c r="P117" s="32"/>
      <c r="Q117" s="31"/>
      <c r="R117" s="31"/>
      <c r="S117" s="32"/>
      <c r="T117" s="32"/>
      <c r="U117" s="32"/>
      <c r="V117" s="31"/>
      <c r="W117" s="32"/>
      <c r="X117" s="32"/>
      <c r="Y117" s="32"/>
      <c r="Z117" s="32"/>
      <c r="AA117" s="33"/>
      <c r="AB117" s="31"/>
      <c r="AC117" s="32"/>
      <c r="AD117" s="31">
        <f>COUNTIFS(PLACEMENT3[[#This Row],[MALIKA M]:[NAEL G]],"&lt;&gt;REPOS",PLACEMENT3[[#This Row],[MALIKA M]:[NAEL G]],"&lt;&gt;")</f>
        <v>0</v>
      </c>
      <c r="AE117" s="3"/>
      <c r="AF117" s="3"/>
    </row>
    <row r="118" spans="1:32" ht="18" customHeight="1" x14ac:dyDescent="0.35">
      <c r="A118" s="34">
        <f t="shared" si="1"/>
        <v>43301</v>
      </c>
      <c r="B118" s="35">
        <f>WEEKNUM(PLACEMENT3[[#This Row],[DATE]],21)</f>
        <v>29</v>
      </c>
      <c r="C118" s="36">
        <v>2</v>
      </c>
      <c r="D118" s="36">
        <v>2</v>
      </c>
      <c r="E118" s="31"/>
      <c r="F118" s="31"/>
      <c r="G118" s="32"/>
      <c r="H118" s="32"/>
      <c r="I118" s="32"/>
      <c r="J118" s="32"/>
      <c r="K118" s="32"/>
      <c r="L118" s="32"/>
      <c r="M118" s="31"/>
      <c r="N118" s="32"/>
      <c r="O118" s="32"/>
      <c r="P118" s="32"/>
      <c r="Q118" s="31"/>
      <c r="R118" s="31"/>
      <c r="S118" s="32"/>
      <c r="T118" s="32"/>
      <c r="U118" s="32"/>
      <c r="V118" s="31"/>
      <c r="W118" s="32"/>
      <c r="X118" s="32"/>
      <c r="Y118" s="32"/>
      <c r="Z118" s="32"/>
      <c r="AA118" s="33"/>
      <c r="AB118" s="31"/>
      <c r="AC118" s="32"/>
      <c r="AD118" s="31">
        <f>COUNTIFS(PLACEMENT3[[#This Row],[MALIKA M]:[NAEL G]],"&lt;&gt;REPOS",PLACEMENT3[[#This Row],[MALIKA M]:[NAEL G]],"&lt;&gt;")</f>
        <v>0</v>
      </c>
      <c r="AE118" s="3"/>
      <c r="AF118" s="3"/>
    </row>
    <row r="119" spans="1:32" ht="18" customHeight="1" x14ac:dyDescent="0.35">
      <c r="A119" s="34">
        <f t="shared" si="1"/>
        <v>43302</v>
      </c>
      <c r="B119" s="35">
        <f>WEEKNUM(PLACEMENT3[[#This Row],[DATE]],21)</f>
        <v>29</v>
      </c>
      <c r="C119" s="36">
        <v>2</v>
      </c>
      <c r="D119" s="36">
        <v>2</v>
      </c>
      <c r="E119" s="31"/>
      <c r="F119" s="31"/>
      <c r="G119" s="32"/>
      <c r="H119" s="32"/>
      <c r="I119" s="32"/>
      <c r="J119" s="32"/>
      <c r="K119" s="32"/>
      <c r="L119" s="32"/>
      <c r="M119" s="31"/>
      <c r="N119" s="32"/>
      <c r="O119" s="32"/>
      <c r="P119" s="32"/>
      <c r="Q119" s="31"/>
      <c r="R119" s="31"/>
      <c r="S119" s="32"/>
      <c r="T119" s="32"/>
      <c r="U119" s="32"/>
      <c r="V119" s="31"/>
      <c r="W119" s="32"/>
      <c r="X119" s="32"/>
      <c r="Y119" s="32"/>
      <c r="Z119" s="32"/>
      <c r="AA119" s="33"/>
      <c r="AB119" s="31"/>
      <c r="AC119" s="32"/>
      <c r="AD119" s="31">
        <f>COUNTIFS(PLACEMENT3[[#This Row],[MALIKA M]:[NAEL G]],"&lt;&gt;REPOS",PLACEMENT3[[#This Row],[MALIKA M]:[NAEL G]],"&lt;&gt;")</f>
        <v>0</v>
      </c>
      <c r="AE119" s="3"/>
      <c r="AF119" s="3"/>
    </row>
    <row r="120" spans="1:32" ht="18" customHeight="1" thickBot="1" x14ac:dyDescent="0.4">
      <c r="A120" s="34">
        <f t="shared" si="1"/>
        <v>43303</v>
      </c>
      <c r="B120" s="35">
        <f>WEEKNUM(PLACEMENT3[[#This Row],[DATE]],21)</f>
        <v>29</v>
      </c>
      <c r="C120" s="36">
        <v>2</v>
      </c>
      <c r="D120" s="36">
        <v>2</v>
      </c>
      <c r="E120" s="31"/>
      <c r="F120" s="31"/>
      <c r="G120" s="32"/>
      <c r="H120" s="32"/>
      <c r="I120" s="32"/>
      <c r="J120" s="32"/>
      <c r="K120" s="32"/>
      <c r="L120" s="32"/>
      <c r="M120" s="31"/>
      <c r="N120" s="32"/>
      <c r="O120" s="32"/>
      <c r="P120" s="32"/>
      <c r="Q120" s="31"/>
      <c r="R120" s="31"/>
      <c r="S120" s="32"/>
      <c r="T120" s="32"/>
      <c r="U120" s="32"/>
      <c r="V120" s="31"/>
      <c r="W120" s="32"/>
      <c r="X120" s="32"/>
      <c r="Y120" s="32"/>
      <c r="Z120" s="32"/>
      <c r="AA120" s="33"/>
      <c r="AB120" s="31"/>
      <c r="AC120" s="32"/>
      <c r="AD120" s="31">
        <f>COUNTIFS(PLACEMENT3[[#This Row],[MALIKA M]:[NAEL G]],"&lt;&gt;REPOS",PLACEMENT3[[#This Row],[MALIKA M]:[NAEL G]],"&lt;&gt;")</f>
        <v>0</v>
      </c>
      <c r="AE120" s="3"/>
      <c r="AF120" s="3"/>
    </row>
    <row r="121" spans="1:32" ht="18" customHeight="1" x14ac:dyDescent="0.35">
      <c r="A121" s="37">
        <f t="shared" si="1"/>
        <v>43304</v>
      </c>
      <c r="B121" s="38">
        <f>WEEKNUM(PLACEMENT3[[#This Row],[DATE]],21)</f>
        <v>30</v>
      </c>
      <c r="C121" s="39">
        <v>2</v>
      </c>
      <c r="D121" s="39">
        <v>2</v>
      </c>
      <c r="E121" s="28"/>
      <c r="F121" s="28"/>
      <c r="G121" s="29"/>
      <c r="H121" s="29"/>
      <c r="I121" s="29"/>
      <c r="J121" s="29"/>
      <c r="K121" s="29"/>
      <c r="L121" s="29"/>
      <c r="M121" s="28"/>
      <c r="N121" s="29"/>
      <c r="O121" s="29"/>
      <c r="P121" s="29"/>
      <c r="Q121" s="28"/>
      <c r="R121" s="28"/>
      <c r="S121" s="29"/>
      <c r="T121" s="29"/>
      <c r="U121" s="29"/>
      <c r="V121" s="28"/>
      <c r="W121" s="29"/>
      <c r="X121" s="29"/>
      <c r="Y121" s="29"/>
      <c r="Z121" s="29"/>
      <c r="AA121" s="30"/>
      <c r="AB121" s="28"/>
      <c r="AC121" s="29"/>
      <c r="AD121" s="28">
        <f>COUNTIFS(PLACEMENT3[[#This Row],[MALIKA M]:[NAEL G]],"&lt;&gt;REPOS",PLACEMENT3[[#This Row],[MALIKA M]:[NAEL G]],"&lt;&gt;")</f>
        <v>0</v>
      </c>
      <c r="AE121" s="3"/>
      <c r="AF121" s="3"/>
    </row>
    <row r="122" spans="1:32" ht="18" customHeight="1" x14ac:dyDescent="0.35">
      <c r="A122" s="34">
        <f t="shared" si="1"/>
        <v>43305</v>
      </c>
      <c r="B122" s="35">
        <f>WEEKNUM(PLACEMENT3[[#This Row],[DATE]],21)</f>
        <v>30</v>
      </c>
      <c r="C122" s="36">
        <v>2</v>
      </c>
      <c r="D122" s="36">
        <v>2</v>
      </c>
      <c r="E122" s="31"/>
      <c r="F122" s="31"/>
      <c r="G122" s="32"/>
      <c r="H122" s="32"/>
      <c r="I122" s="32"/>
      <c r="J122" s="32"/>
      <c r="K122" s="32"/>
      <c r="L122" s="32"/>
      <c r="M122" s="31"/>
      <c r="N122" s="32"/>
      <c r="O122" s="32"/>
      <c r="P122" s="32"/>
      <c r="Q122" s="31"/>
      <c r="R122" s="31"/>
      <c r="S122" s="32"/>
      <c r="T122" s="32"/>
      <c r="U122" s="32"/>
      <c r="V122" s="31"/>
      <c r="W122" s="32"/>
      <c r="X122" s="32"/>
      <c r="Y122" s="32"/>
      <c r="Z122" s="32"/>
      <c r="AA122" s="33"/>
      <c r="AB122" s="31"/>
      <c r="AC122" s="32"/>
      <c r="AD122" s="31">
        <f>COUNTIFS(PLACEMENT3[[#This Row],[MALIKA M]:[NAEL G]],"&lt;&gt;REPOS",PLACEMENT3[[#This Row],[MALIKA M]:[NAEL G]],"&lt;&gt;")</f>
        <v>0</v>
      </c>
      <c r="AE122" s="3"/>
      <c r="AF122" s="3"/>
    </row>
    <row r="123" spans="1:32" ht="18" customHeight="1" x14ac:dyDescent="0.35">
      <c r="A123" s="34">
        <f t="shared" si="1"/>
        <v>43306</v>
      </c>
      <c r="B123" s="35">
        <f>WEEKNUM(PLACEMENT3[[#This Row],[DATE]],21)</f>
        <v>30</v>
      </c>
      <c r="C123" s="36">
        <v>2</v>
      </c>
      <c r="D123" s="36">
        <v>2</v>
      </c>
      <c r="E123" s="31"/>
      <c r="F123" s="31"/>
      <c r="G123" s="32"/>
      <c r="H123" s="32"/>
      <c r="I123" s="32"/>
      <c r="J123" s="32"/>
      <c r="K123" s="32"/>
      <c r="L123" s="32"/>
      <c r="M123" s="31"/>
      <c r="N123" s="32"/>
      <c r="O123" s="32"/>
      <c r="P123" s="32"/>
      <c r="Q123" s="31"/>
      <c r="R123" s="31"/>
      <c r="S123" s="32"/>
      <c r="T123" s="32"/>
      <c r="U123" s="32"/>
      <c r="V123" s="31"/>
      <c r="W123" s="32"/>
      <c r="X123" s="32"/>
      <c r="Y123" s="32"/>
      <c r="Z123" s="32"/>
      <c r="AA123" s="33"/>
      <c r="AB123" s="31"/>
      <c r="AC123" s="32"/>
      <c r="AD123" s="31">
        <f>COUNTIFS(PLACEMENT3[[#This Row],[MALIKA M]:[NAEL G]],"&lt;&gt;REPOS",PLACEMENT3[[#This Row],[MALIKA M]:[NAEL G]],"&lt;&gt;")</f>
        <v>0</v>
      </c>
      <c r="AE123" s="3"/>
      <c r="AF123" s="3"/>
    </row>
    <row r="124" spans="1:32" ht="18" customHeight="1" x14ac:dyDescent="0.35">
      <c r="A124" s="34">
        <f t="shared" si="1"/>
        <v>43307</v>
      </c>
      <c r="B124" s="35">
        <f>WEEKNUM(PLACEMENT3[[#This Row],[DATE]],21)</f>
        <v>30</v>
      </c>
      <c r="C124" s="36">
        <v>2</v>
      </c>
      <c r="D124" s="36">
        <v>2</v>
      </c>
      <c r="E124" s="31"/>
      <c r="F124" s="31"/>
      <c r="G124" s="32"/>
      <c r="H124" s="32"/>
      <c r="I124" s="32"/>
      <c r="J124" s="32"/>
      <c r="K124" s="32"/>
      <c r="L124" s="32"/>
      <c r="M124" s="31"/>
      <c r="N124" s="32"/>
      <c r="O124" s="32"/>
      <c r="P124" s="32"/>
      <c r="Q124" s="31"/>
      <c r="R124" s="31"/>
      <c r="S124" s="32"/>
      <c r="T124" s="32"/>
      <c r="U124" s="32"/>
      <c r="V124" s="31"/>
      <c r="W124" s="32"/>
      <c r="X124" s="32"/>
      <c r="Y124" s="32"/>
      <c r="Z124" s="32"/>
      <c r="AA124" s="33"/>
      <c r="AB124" s="31"/>
      <c r="AC124" s="32"/>
      <c r="AD124" s="31">
        <f>COUNTIFS(PLACEMENT3[[#This Row],[MALIKA M]:[NAEL G]],"&lt;&gt;REPOS",PLACEMENT3[[#This Row],[MALIKA M]:[NAEL G]],"&lt;&gt;")</f>
        <v>0</v>
      </c>
      <c r="AE124" s="3"/>
      <c r="AF124" s="3"/>
    </row>
    <row r="125" spans="1:32" ht="18" customHeight="1" x14ac:dyDescent="0.35">
      <c r="A125" s="34">
        <f t="shared" si="1"/>
        <v>43308</v>
      </c>
      <c r="B125" s="35">
        <f>WEEKNUM(PLACEMENT3[[#This Row],[DATE]],21)</f>
        <v>30</v>
      </c>
      <c r="C125" s="36">
        <v>2</v>
      </c>
      <c r="D125" s="36">
        <v>2</v>
      </c>
      <c r="E125" s="31"/>
      <c r="F125" s="31"/>
      <c r="G125" s="32"/>
      <c r="H125" s="32"/>
      <c r="I125" s="32"/>
      <c r="J125" s="32"/>
      <c r="K125" s="32"/>
      <c r="L125" s="32"/>
      <c r="M125" s="31"/>
      <c r="N125" s="32"/>
      <c r="O125" s="32"/>
      <c r="P125" s="32"/>
      <c r="Q125" s="31"/>
      <c r="R125" s="31"/>
      <c r="S125" s="32"/>
      <c r="T125" s="32"/>
      <c r="U125" s="32"/>
      <c r="V125" s="31"/>
      <c r="W125" s="32"/>
      <c r="X125" s="32"/>
      <c r="Y125" s="32"/>
      <c r="Z125" s="32"/>
      <c r="AA125" s="33"/>
      <c r="AB125" s="31"/>
      <c r="AC125" s="32"/>
      <c r="AD125" s="31">
        <f>COUNTIFS(PLACEMENT3[[#This Row],[MALIKA M]:[NAEL G]],"&lt;&gt;REPOS",PLACEMENT3[[#This Row],[MALIKA M]:[NAEL G]],"&lt;&gt;")</f>
        <v>0</v>
      </c>
      <c r="AE125" s="3"/>
      <c r="AF125" s="3"/>
    </row>
    <row r="126" spans="1:32" ht="18" customHeight="1" x14ac:dyDescent="0.35">
      <c r="A126" s="34">
        <f t="shared" si="1"/>
        <v>43309</v>
      </c>
      <c r="B126" s="35">
        <f>WEEKNUM(PLACEMENT3[[#This Row],[DATE]],21)</f>
        <v>30</v>
      </c>
      <c r="C126" s="36">
        <v>2</v>
      </c>
      <c r="D126" s="36">
        <v>2</v>
      </c>
      <c r="E126" s="31"/>
      <c r="F126" s="31"/>
      <c r="G126" s="32"/>
      <c r="H126" s="32"/>
      <c r="I126" s="32"/>
      <c r="J126" s="32"/>
      <c r="K126" s="32"/>
      <c r="L126" s="32"/>
      <c r="M126" s="31"/>
      <c r="N126" s="32"/>
      <c r="O126" s="32"/>
      <c r="P126" s="32"/>
      <c r="Q126" s="31"/>
      <c r="R126" s="31"/>
      <c r="S126" s="32"/>
      <c r="T126" s="32"/>
      <c r="U126" s="32"/>
      <c r="V126" s="31"/>
      <c r="W126" s="32"/>
      <c r="X126" s="32"/>
      <c r="Y126" s="32"/>
      <c r="Z126" s="32"/>
      <c r="AA126" s="33"/>
      <c r="AB126" s="31"/>
      <c r="AC126" s="32"/>
      <c r="AD126" s="31">
        <f>COUNTIFS(PLACEMENT3[[#This Row],[MALIKA M]:[NAEL G]],"&lt;&gt;REPOS",PLACEMENT3[[#This Row],[MALIKA M]:[NAEL G]],"&lt;&gt;")</f>
        <v>0</v>
      </c>
      <c r="AE126" s="3"/>
      <c r="AF126" s="3"/>
    </row>
    <row r="127" spans="1:32" ht="18" customHeight="1" thickBot="1" x14ac:dyDescent="0.4">
      <c r="A127" s="34">
        <f t="shared" si="1"/>
        <v>43310</v>
      </c>
      <c r="B127" s="35">
        <f>WEEKNUM(PLACEMENT3[[#This Row],[DATE]],21)</f>
        <v>30</v>
      </c>
      <c r="C127" s="36">
        <v>2</v>
      </c>
      <c r="D127" s="36">
        <v>2</v>
      </c>
      <c r="E127" s="31"/>
      <c r="F127" s="31"/>
      <c r="G127" s="32"/>
      <c r="H127" s="32"/>
      <c r="I127" s="32"/>
      <c r="J127" s="32"/>
      <c r="K127" s="32"/>
      <c r="L127" s="32"/>
      <c r="M127" s="31"/>
      <c r="N127" s="32"/>
      <c r="O127" s="32"/>
      <c r="P127" s="32"/>
      <c r="Q127" s="31"/>
      <c r="R127" s="31"/>
      <c r="S127" s="32"/>
      <c r="T127" s="32"/>
      <c r="U127" s="32"/>
      <c r="V127" s="31"/>
      <c r="W127" s="32"/>
      <c r="X127" s="32"/>
      <c r="Y127" s="32"/>
      <c r="Z127" s="32"/>
      <c r="AA127" s="33"/>
      <c r="AB127" s="31"/>
      <c r="AC127" s="32"/>
      <c r="AD127" s="31">
        <f>COUNTIFS(PLACEMENT3[[#This Row],[MALIKA M]:[NAEL G]],"&lt;&gt;REPOS",PLACEMENT3[[#This Row],[MALIKA M]:[NAEL G]],"&lt;&gt;")</f>
        <v>0</v>
      </c>
      <c r="AE127" s="3"/>
      <c r="AF127" s="3"/>
    </row>
    <row r="128" spans="1:32" ht="18" customHeight="1" x14ac:dyDescent="0.35">
      <c r="A128" s="37">
        <f t="shared" si="1"/>
        <v>43311</v>
      </c>
      <c r="B128" s="38">
        <f>WEEKNUM(PLACEMENT3[[#This Row],[DATE]],21)</f>
        <v>31</v>
      </c>
      <c r="C128" s="39">
        <v>2</v>
      </c>
      <c r="D128" s="39">
        <v>2</v>
      </c>
      <c r="E128" s="28"/>
      <c r="F128" s="28"/>
      <c r="G128" s="29"/>
      <c r="H128" s="29"/>
      <c r="I128" s="29"/>
      <c r="J128" s="29"/>
      <c r="K128" s="29"/>
      <c r="L128" s="29"/>
      <c r="M128" s="28"/>
      <c r="N128" s="29"/>
      <c r="O128" s="29"/>
      <c r="P128" s="29"/>
      <c r="Q128" s="28"/>
      <c r="R128" s="28"/>
      <c r="S128" s="29"/>
      <c r="T128" s="29"/>
      <c r="U128" s="29"/>
      <c r="V128" s="28"/>
      <c r="W128" s="29"/>
      <c r="X128" s="29"/>
      <c r="Y128" s="29"/>
      <c r="Z128" s="29"/>
      <c r="AA128" s="30"/>
      <c r="AB128" s="28"/>
      <c r="AC128" s="29"/>
      <c r="AD128" s="28">
        <f>COUNTIFS(PLACEMENT3[[#This Row],[MALIKA M]:[NAEL G]],"&lt;&gt;REPOS",PLACEMENT3[[#This Row],[MALIKA M]:[NAEL G]],"&lt;&gt;")</f>
        <v>0</v>
      </c>
      <c r="AE128" s="3"/>
      <c r="AF128" s="3"/>
    </row>
    <row r="129" spans="1:32" ht="18" customHeight="1" x14ac:dyDescent="0.35">
      <c r="A129" s="34">
        <f t="shared" si="1"/>
        <v>43312</v>
      </c>
      <c r="B129" s="35">
        <f>WEEKNUM(PLACEMENT3[[#This Row],[DATE]],21)</f>
        <v>31</v>
      </c>
      <c r="C129" s="36">
        <v>2</v>
      </c>
      <c r="D129" s="36">
        <v>2</v>
      </c>
      <c r="E129" s="31"/>
      <c r="F129" s="31"/>
      <c r="G129" s="32"/>
      <c r="H129" s="32"/>
      <c r="I129" s="32"/>
      <c r="J129" s="32"/>
      <c r="K129" s="32"/>
      <c r="L129" s="32"/>
      <c r="M129" s="31"/>
      <c r="N129" s="32"/>
      <c r="O129" s="32"/>
      <c r="P129" s="32"/>
      <c r="Q129" s="31"/>
      <c r="R129" s="31"/>
      <c r="S129" s="32"/>
      <c r="T129" s="32"/>
      <c r="U129" s="32"/>
      <c r="V129" s="31"/>
      <c r="W129" s="32"/>
      <c r="X129" s="32"/>
      <c r="Y129" s="32"/>
      <c r="Z129" s="32"/>
      <c r="AA129" s="33"/>
      <c r="AB129" s="31"/>
      <c r="AC129" s="32"/>
      <c r="AD129" s="31">
        <f>COUNTIFS(PLACEMENT3[[#This Row],[MALIKA M]:[NAEL G]],"&lt;&gt;REPOS",PLACEMENT3[[#This Row],[MALIKA M]:[NAEL G]],"&lt;&gt;")</f>
        <v>0</v>
      </c>
      <c r="AE129" s="3"/>
      <c r="AF129" s="3"/>
    </row>
    <row r="130" spans="1:32" ht="18" customHeight="1" x14ac:dyDescent="0.35">
      <c r="A130" s="34">
        <f t="shared" si="1"/>
        <v>43313</v>
      </c>
      <c r="B130" s="35">
        <f>WEEKNUM(PLACEMENT3[[#This Row],[DATE]],21)</f>
        <v>31</v>
      </c>
      <c r="C130" s="36">
        <v>2</v>
      </c>
      <c r="D130" s="36">
        <v>2</v>
      </c>
      <c r="E130" s="31"/>
      <c r="F130" s="31"/>
      <c r="G130" s="32"/>
      <c r="H130" s="32"/>
      <c r="I130" s="32"/>
      <c r="J130" s="32"/>
      <c r="K130" s="32"/>
      <c r="L130" s="32"/>
      <c r="M130" s="31"/>
      <c r="N130" s="32"/>
      <c r="O130" s="32"/>
      <c r="P130" s="32"/>
      <c r="Q130" s="31"/>
      <c r="R130" s="31"/>
      <c r="S130" s="32"/>
      <c r="T130" s="32"/>
      <c r="U130" s="32"/>
      <c r="V130" s="31"/>
      <c r="W130" s="32"/>
      <c r="X130" s="32"/>
      <c r="Y130" s="32"/>
      <c r="Z130" s="32"/>
      <c r="AA130" s="33"/>
      <c r="AB130" s="31"/>
      <c r="AC130" s="32"/>
      <c r="AD130" s="31">
        <f>COUNTIFS(PLACEMENT3[[#This Row],[MALIKA M]:[NAEL G]],"&lt;&gt;REPOS",PLACEMENT3[[#This Row],[MALIKA M]:[NAEL G]],"&lt;&gt;")</f>
        <v>0</v>
      </c>
      <c r="AE130" s="3"/>
      <c r="AF130" s="3"/>
    </row>
    <row r="131" spans="1:32" ht="18" customHeight="1" x14ac:dyDescent="0.35">
      <c r="A131" s="34">
        <f t="shared" ref="A131:A194" si="2">A130+1</f>
        <v>43314</v>
      </c>
      <c r="B131" s="35">
        <f>WEEKNUM(PLACEMENT3[[#This Row],[DATE]],21)</f>
        <v>31</v>
      </c>
      <c r="C131" s="36">
        <v>2</v>
      </c>
      <c r="D131" s="36">
        <v>2</v>
      </c>
      <c r="E131" s="31"/>
      <c r="F131" s="31"/>
      <c r="G131" s="32"/>
      <c r="H131" s="32"/>
      <c r="I131" s="32"/>
      <c r="J131" s="32"/>
      <c r="K131" s="32"/>
      <c r="L131" s="32"/>
      <c r="M131" s="31"/>
      <c r="N131" s="32"/>
      <c r="O131" s="32"/>
      <c r="P131" s="32"/>
      <c r="Q131" s="31"/>
      <c r="R131" s="31"/>
      <c r="S131" s="32"/>
      <c r="T131" s="32"/>
      <c r="U131" s="32"/>
      <c r="V131" s="31"/>
      <c r="W131" s="32"/>
      <c r="X131" s="32"/>
      <c r="Y131" s="32"/>
      <c r="Z131" s="32"/>
      <c r="AA131" s="33"/>
      <c r="AB131" s="31"/>
      <c r="AC131" s="32"/>
      <c r="AD131" s="31">
        <f>COUNTIFS(PLACEMENT3[[#This Row],[MALIKA M]:[NAEL G]],"&lt;&gt;REPOS",PLACEMENT3[[#This Row],[MALIKA M]:[NAEL G]],"&lt;&gt;")</f>
        <v>0</v>
      </c>
      <c r="AE131" s="3"/>
      <c r="AF131" s="3"/>
    </row>
    <row r="132" spans="1:32" ht="18" customHeight="1" x14ac:dyDescent="0.35">
      <c r="A132" s="34">
        <f t="shared" si="2"/>
        <v>43315</v>
      </c>
      <c r="B132" s="35">
        <f>WEEKNUM(PLACEMENT3[[#This Row],[DATE]],21)</f>
        <v>31</v>
      </c>
      <c r="C132" s="36">
        <v>2</v>
      </c>
      <c r="D132" s="36">
        <v>2</v>
      </c>
      <c r="E132" s="31"/>
      <c r="F132" s="31"/>
      <c r="G132" s="32"/>
      <c r="H132" s="32"/>
      <c r="I132" s="32"/>
      <c r="J132" s="32"/>
      <c r="K132" s="32"/>
      <c r="L132" s="32"/>
      <c r="M132" s="31"/>
      <c r="N132" s="32"/>
      <c r="O132" s="32"/>
      <c r="P132" s="32"/>
      <c r="Q132" s="31"/>
      <c r="R132" s="31"/>
      <c r="S132" s="32"/>
      <c r="T132" s="32"/>
      <c r="U132" s="32"/>
      <c r="V132" s="31"/>
      <c r="W132" s="32"/>
      <c r="X132" s="32"/>
      <c r="Y132" s="32"/>
      <c r="Z132" s="32"/>
      <c r="AA132" s="33"/>
      <c r="AB132" s="31"/>
      <c r="AC132" s="32"/>
      <c r="AD132" s="31">
        <f>COUNTIFS(PLACEMENT3[[#This Row],[MALIKA M]:[NAEL G]],"&lt;&gt;REPOS",PLACEMENT3[[#This Row],[MALIKA M]:[NAEL G]],"&lt;&gt;")</f>
        <v>0</v>
      </c>
      <c r="AE132" s="3"/>
      <c r="AF132" s="3"/>
    </row>
    <row r="133" spans="1:32" ht="18" customHeight="1" x14ac:dyDescent="0.35">
      <c r="A133" s="34">
        <f t="shared" si="2"/>
        <v>43316</v>
      </c>
      <c r="B133" s="35">
        <f>WEEKNUM(PLACEMENT3[[#This Row],[DATE]],21)</f>
        <v>31</v>
      </c>
      <c r="C133" s="36">
        <v>2</v>
      </c>
      <c r="D133" s="36">
        <v>2</v>
      </c>
      <c r="E133" s="31"/>
      <c r="F133" s="31"/>
      <c r="G133" s="32"/>
      <c r="H133" s="32"/>
      <c r="I133" s="32"/>
      <c r="J133" s="32"/>
      <c r="K133" s="32"/>
      <c r="L133" s="32"/>
      <c r="M133" s="31"/>
      <c r="N133" s="32"/>
      <c r="O133" s="32"/>
      <c r="P133" s="32"/>
      <c r="Q133" s="31"/>
      <c r="R133" s="31"/>
      <c r="S133" s="32"/>
      <c r="T133" s="32"/>
      <c r="U133" s="32"/>
      <c r="V133" s="31"/>
      <c r="W133" s="32"/>
      <c r="X133" s="32"/>
      <c r="Y133" s="32"/>
      <c r="Z133" s="32"/>
      <c r="AA133" s="33"/>
      <c r="AB133" s="31"/>
      <c r="AC133" s="32"/>
      <c r="AD133" s="31">
        <f>COUNTIFS(PLACEMENT3[[#This Row],[MALIKA M]:[NAEL G]],"&lt;&gt;REPOS",PLACEMENT3[[#This Row],[MALIKA M]:[NAEL G]],"&lt;&gt;")</f>
        <v>0</v>
      </c>
      <c r="AE133" s="3"/>
      <c r="AF133" s="3"/>
    </row>
    <row r="134" spans="1:32" ht="18" customHeight="1" thickBot="1" x14ac:dyDescent="0.4">
      <c r="A134" s="34">
        <f t="shared" si="2"/>
        <v>43317</v>
      </c>
      <c r="B134" s="35">
        <f>WEEKNUM(PLACEMENT3[[#This Row],[DATE]],21)</f>
        <v>31</v>
      </c>
      <c r="C134" s="36">
        <v>2</v>
      </c>
      <c r="D134" s="36">
        <v>2</v>
      </c>
      <c r="E134" s="31"/>
      <c r="F134" s="31"/>
      <c r="G134" s="32"/>
      <c r="H134" s="32"/>
      <c r="I134" s="32"/>
      <c r="J134" s="32"/>
      <c r="K134" s="32"/>
      <c r="L134" s="32"/>
      <c r="M134" s="31"/>
      <c r="N134" s="32"/>
      <c r="O134" s="32"/>
      <c r="P134" s="32"/>
      <c r="Q134" s="31"/>
      <c r="R134" s="31"/>
      <c r="S134" s="32"/>
      <c r="T134" s="32"/>
      <c r="U134" s="32"/>
      <c r="V134" s="31"/>
      <c r="W134" s="32"/>
      <c r="X134" s="32"/>
      <c r="Y134" s="32"/>
      <c r="Z134" s="32"/>
      <c r="AA134" s="33"/>
      <c r="AB134" s="31"/>
      <c r="AC134" s="32"/>
      <c r="AD134" s="31">
        <f>COUNTIFS(PLACEMENT3[[#This Row],[MALIKA M]:[NAEL G]],"&lt;&gt;REPOS",PLACEMENT3[[#This Row],[MALIKA M]:[NAEL G]],"&lt;&gt;")</f>
        <v>0</v>
      </c>
      <c r="AE134" s="3"/>
      <c r="AF134" s="3"/>
    </row>
    <row r="135" spans="1:32" ht="18" customHeight="1" x14ac:dyDescent="0.35">
      <c r="A135" s="37">
        <f t="shared" si="2"/>
        <v>43318</v>
      </c>
      <c r="B135" s="38">
        <f>WEEKNUM(PLACEMENT3[[#This Row],[DATE]],21)</f>
        <v>32</v>
      </c>
      <c r="C135" s="39">
        <v>2</v>
      </c>
      <c r="D135" s="39">
        <v>2</v>
      </c>
      <c r="E135" s="28"/>
      <c r="F135" s="28"/>
      <c r="G135" s="29"/>
      <c r="H135" s="29"/>
      <c r="I135" s="29"/>
      <c r="J135" s="29"/>
      <c r="K135" s="29"/>
      <c r="L135" s="29"/>
      <c r="M135" s="28"/>
      <c r="N135" s="29"/>
      <c r="O135" s="29"/>
      <c r="P135" s="29"/>
      <c r="Q135" s="28"/>
      <c r="R135" s="28"/>
      <c r="S135" s="29"/>
      <c r="T135" s="29"/>
      <c r="U135" s="29"/>
      <c r="V135" s="28"/>
      <c r="W135" s="29"/>
      <c r="X135" s="29"/>
      <c r="Y135" s="29"/>
      <c r="Z135" s="29"/>
      <c r="AA135" s="30"/>
      <c r="AB135" s="28"/>
      <c r="AC135" s="29"/>
      <c r="AD135" s="28">
        <f>COUNTIFS(PLACEMENT3[[#This Row],[MALIKA M]:[NAEL G]],"&lt;&gt;REPOS",PLACEMENT3[[#This Row],[MALIKA M]:[NAEL G]],"&lt;&gt;")</f>
        <v>0</v>
      </c>
      <c r="AE135" s="3"/>
      <c r="AF135" s="3"/>
    </row>
    <row r="136" spans="1:32" ht="18" customHeight="1" x14ac:dyDescent="0.35">
      <c r="A136" s="34">
        <f t="shared" si="2"/>
        <v>43319</v>
      </c>
      <c r="B136" s="35">
        <f>WEEKNUM(PLACEMENT3[[#This Row],[DATE]],21)</f>
        <v>32</v>
      </c>
      <c r="C136" s="36">
        <v>2</v>
      </c>
      <c r="D136" s="36">
        <v>2</v>
      </c>
      <c r="E136" s="31"/>
      <c r="F136" s="31"/>
      <c r="G136" s="32"/>
      <c r="H136" s="32"/>
      <c r="I136" s="32"/>
      <c r="J136" s="32"/>
      <c r="K136" s="32"/>
      <c r="L136" s="32"/>
      <c r="M136" s="31"/>
      <c r="N136" s="32"/>
      <c r="O136" s="32"/>
      <c r="P136" s="32"/>
      <c r="Q136" s="31"/>
      <c r="R136" s="31"/>
      <c r="S136" s="32"/>
      <c r="T136" s="32"/>
      <c r="U136" s="32"/>
      <c r="V136" s="31"/>
      <c r="W136" s="32"/>
      <c r="X136" s="32"/>
      <c r="Y136" s="32"/>
      <c r="Z136" s="32"/>
      <c r="AA136" s="33"/>
      <c r="AB136" s="31"/>
      <c r="AC136" s="32"/>
      <c r="AD136" s="31">
        <f>COUNTIFS(PLACEMENT3[[#This Row],[MALIKA M]:[NAEL G]],"&lt;&gt;REPOS",PLACEMENT3[[#This Row],[MALIKA M]:[NAEL G]],"&lt;&gt;")</f>
        <v>0</v>
      </c>
      <c r="AE136" s="3"/>
      <c r="AF136" s="3"/>
    </row>
    <row r="137" spans="1:32" ht="18" customHeight="1" x14ac:dyDescent="0.35">
      <c r="A137" s="34">
        <f t="shared" si="2"/>
        <v>43320</v>
      </c>
      <c r="B137" s="35">
        <f>WEEKNUM(PLACEMENT3[[#This Row],[DATE]],21)</f>
        <v>32</v>
      </c>
      <c r="C137" s="36">
        <v>2</v>
      </c>
      <c r="D137" s="36">
        <v>2</v>
      </c>
      <c r="E137" s="31"/>
      <c r="F137" s="31"/>
      <c r="G137" s="32"/>
      <c r="H137" s="32"/>
      <c r="I137" s="32"/>
      <c r="J137" s="32"/>
      <c r="K137" s="32"/>
      <c r="L137" s="32"/>
      <c r="M137" s="31"/>
      <c r="N137" s="32"/>
      <c r="O137" s="32"/>
      <c r="P137" s="32"/>
      <c r="Q137" s="31"/>
      <c r="R137" s="31"/>
      <c r="S137" s="32"/>
      <c r="T137" s="32"/>
      <c r="U137" s="32"/>
      <c r="V137" s="31"/>
      <c r="W137" s="32"/>
      <c r="X137" s="32"/>
      <c r="Y137" s="32"/>
      <c r="Z137" s="32"/>
      <c r="AA137" s="33"/>
      <c r="AB137" s="31"/>
      <c r="AC137" s="32"/>
      <c r="AD137" s="31">
        <f>COUNTIFS(PLACEMENT3[[#This Row],[MALIKA M]:[NAEL G]],"&lt;&gt;REPOS",PLACEMENT3[[#This Row],[MALIKA M]:[NAEL G]],"&lt;&gt;")</f>
        <v>0</v>
      </c>
      <c r="AE137" s="3"/>
      <c r="AF137" s="3"/>
    </row>
    <row r="138" spans="1:32" ht="18" customHeight="1" x14ac:dyDescent="0.35">
      <c r="A138" s="34">
        <f t="shared" si="2"/>
        <v>43321</v>
      </c>
      <c r="B138" s="35">
        <f>WEEKNUM(PLACEMENT3[[#This Row],[DATE]],21)</f>
        <v>32</v>
      </c>
      <c r="C138" s="36">
        <v>2</v>
      </c>
      <c r="D138" s="36">
        <v>2</v>
      </c>
      <c r="E138" s="31"/>
      <c r="F138" s="31"/>
      <c r="G138" s="32"/>
      <c r="H138" s="32"/>
      <c r="I138" s="32"/>
      <c r="J138" s="32"/>
      <c r="K138" s="32"/>
      <c r="L138" s="32"/>
      <c r="M138" s="31"/>
      <c r="N138" s="32"/>
      <c r="O138" s="32"/>
      <c r="P138" s="32"/>
      <c r="Q138" s="31"/>
      <c r="R138" s="31"/>
      <c r="S138" s="32"/>
      <c r="T138" s="32"/>
      <c r="U138" s="32"/>
      <c r="V138" s="31"/>
      <c r="W138" s="32"/>
      <c r="X138" s="32"/>
      <c r="Y138" s="32"/>
      <c r="Z138" s="32"/>
      <c r="AA138" s="33"/>
      <c r="AB138" s="31"/>
      <c r="AC138" s="32"/>
      <c r="AD138" s="31">
        <f>COUNTIFS(PLACEMENT3[[#This Row],[MALIKA M]:[NAEL G]],"&lt;&gt;REPOS",PLACEMENT3[[#This Row],[MALIKA M]:[NAEL G]],"&lt;&gt;")</f>
        <v>0</v>
      </c>
      <c r="AE138" s="3"/>
      <c r="AF138" s="3"/>
    </row>
    <row r="139" spans="1:32" ht="18" customHeight="1" x14ac:dyDescent="0.35">
      <c r="A139" s="34">
        <f t="shared" si="2"/>
        <v>43322</v>
      </c>
      <c r="B139" s="35">
        <f>WEEKNUM(PLACEMENT3[[#This Row],[DATE]],21)</f>
        <v>32</v>
      </c>
      <c r="C139" s="36">
        <v>2</v>
      </c>
      <c r="D139" s="36">
        <v>2</v>
      </c>
      <c r="E139" s="31"/>
      <c r="F139" s="31"/>
      <c r="G139" s="32"/>
      <c r="H139" s="32"/>
      <c r="I139" s="32"/>
      <c r="J139" s="32"/>
      <c r="K139" s="32"/>
      <c r="L139" s="32"/>
      <c r="M139" s="31"/>
      <c r="N139" s="32"/>
      <c r="O139" s="32"/>
      <c r="P139" s="32"/>
      <c r="Q139" s="31"/>
      <c r="R139" s="31"/>
      <c r="S139" s="32"/>
      <c r="T139" s="32"/>
      <c r="U139" s="32"/>
      <c r="V139" s="31"/>
      <c r="W139" s="32"/>
      <c r="X139" s="32"/>
      <c r="Y139" s="32"/>
      <c r="Z139" s="32"/>
      <c r="AA139" s="33"/>
      <c r="AB139" s="31"/>
      <c r="AC139" s="32"/>
      <c r="AD139" s="31">
        <f>COUNTIFS(PLACEMENT3[[#This Row],[MALIKA M]:[NAEL G]],"&lt;&gt;REPOS",PLACEMENT3[[#This Row],[MALIKA M]:[NAEL G]],"&lt;&gt;")</f>
        <v>0</v>
      </c>
      <c r="AE139" s="3"/>
      <c r="AF139" s="3"/>
    </row>
    <row r="140" spans="1:32" ht="18" customHeight="1" x14ac:dyDescent="0.35">
      <c r="A140" s="34">
        <f t="shared" si="2"/>
        <v>43323</v>
      </c>
      <c r="B140" s="35">
        <f>WEEKNUM(PLACEMENT3[[#This Row],[DATE]],21)</f>
        <v>32</v>
      </c>
      <c r="C140" s="36">
        <v>2</v>
      </c>
      <c r="D140" s="36">
        <v>2</v>
      </c>
      <c r="E140" s="31"/>
      <c r="F140" s="31"/>
      <c r="G140" s="32"/>
      <c r="H140" s="32"/>
      <c r="I140" s="32"/>
      <c r="J140" s="32"/>
      <c r="K140" s="32"/>
      <c r="L140" s="32"/>
      <c r="M140" s="31"/>
      <c r="N140" s="32"/>
      <c r="O140" s="32"/>
      <c r="P140" s="32"/>
      <c r="Q140" s="31"/>
      <c r="R140" s="31"/>
      <c r="S140" s="32"/>
      <c r="T140" s="32"/>
      <c r="U140" s="32"/>
      <c r="V140" s="31"/>
      <c r="W140" s="32"/>
      <c r="X140" s="32"/>
      <c r="Y140" s="32"/>
      <c r="Z140" s="32"/>
      <c r="AA140" s="33"/>
      <c r="AB140" s="31"/>
      <c r="AC140" s="32"/>
      <c r="AD140" s="31">
        <f>COUNTIFS(PLACEMENT3[[#This Row],[MALIKA M]:[NAEL G]],"&lt;&gt;REPOS",PLACEMENT3[[#This Row],[MALIKA M]:[NAEL G]],"&lt;&gt;")</f>
        <v>0</v>
      </c>
      <c r="AE140" s="3"/>
      <c r="AF140" s="3"/>
    </row>
    <row r="141" spans="1:32" ht="18" customHeight="1" thickBot="1" x14ac:dyDescent="0.4">
      <c r="A141" s="34">
        <f t="shared" si="2"/>
        <v>43324</v>
      </c>
      <c r="B141" s="35">
        <f>WEEKNUM(PLACEMENT3[[#This Row],[DATE]],21)</f>
        <v>32</v>
      </c>
      <c r="C141" s="36">
        <v>2</v>
      </c>
      <c r="D141" s="36">
        <v>2</v>
      </c>
      <c r="E141" s="31"/>
      <c r="F141" s="31"/>
      <c r="G141" s="32"/>
      <c r="H141" s="32"/>
      <c r="I141" s="32"/>
      <c r="J141" s="32"/>
      <c r="K141" s="32"/>
      <c r="L141" s="32"/>
      <c r="M141" s="31"/>
      <c r="N141" s="32"/>
      <c r="O141" s="32"/>
      <c r="P141" s="32"/>
      <c r="Q141" s="31"/>
      <c r="R141" s="31"/>
      <c r="S141" s="32"/>
      <c r="T141" s="32"/>
      <c r="U141" s="32"/>
      <c r="V141" s="31"/>
      <c r="W141" s="32"/>
      <c r="X141" s="32"/>
      <c r="Y141" s="32"/>
      <c r="Z141" s="32"/>
      <c r="AA141" s="33"/>
      <c r="AB141" s="31"/>
      <c r="AC141" s="32"/>
      <c r="AD141" s="31">
        <f>COUNTIFS(PLACEMENT3[[#This Row],[MALIKA M]:[NAEL G]],"&lt;&gt;REPOS",PLACEMENT3[[#This Row],[MALIKA M]:[NAEL G]],"&lt;&gt;")</f>
        <v>0</v>
      </c>
      <c r="AE141" s="3"/>
      <c r="AF141" s="3"/>
    </row>
    <row r="142" spans="1:32" ht="18" customHeight="1" x14ac:dyDescent="0.35">
      <c r="A142" s="37">
        <f t="shared" si="2"/>
        <v>43325</v>
      </c>
      <c r="B142" s="38">
        <f>WEEKNUM(PLACEMENT3[[#This Row],[DATE]],21)</f>
        <v>33</v>
      </c>
      <c r="C142" s="39">
        <v>2</v>
      </c>
      <c r="D142" s="39">
        <v>2</v>
      </c>
      <c r="E142" s="28"/>
      <c r="F142" s="28"/>
      <c r="G142" s="29"/>
      <c r="H142" s="29"/>
      <c r="I142" s="29"/>
      <c r="J142" s="29"/>
      <c r="K142" s="29"/>
      <c r="L142" s="29"/>
      <c r="M142" s="28"/>
      <c r="N142" s="29"/>
      <c r="O142" s="29"/>
      <c r="P142" s="29"/>
      <c r="Q142" s="28"/>
      <c r="R142" s="28"/>
      <c r="S142" s="29"/>
      <c r="T142" s="29"/>
      <c r="U142" s="29"/>
      <c r="V142" s="28"/>
      <c r="W142" s="29"/>
      <c r="X142" s="29"/>
      <c r="Y142" s="29"/>
      <c r="Z142" s="29"/>
      <c r="AA142" s="30"/>
      <c r="AB142" s="28"/>
      <c r="AC142" s="29"/>
      <c r="AD142" s="28">
        <f>COUNTIFS(PLACEMENT3[[#This Row],[MALIKA M]:[NAEL G]],"&lt;&gt;REPOS",PLACEMENT3[[#This Row],[MALIKA M]:[NAEL G]],"&lt;&gt;")</f>
        <v>0</v>
      </c>
      <c r="AE142" s="3"/>
      <c r="AF142" s="3"/>
    </row>
    <row r="143" spans="1:32" ht="18" customHeight="1" x14ac:dyDescent="0.35">
      <c r="A143" s="34">
        <f t="shared" si="2"/>
        <v>43326</v>
      </c>
      <c r="B143" s="35">
        <f>WEEKNUM(PLACEMENT3[[#This Row],[DATE]],21)</f>
        <v>33</v>
      </c>
      <c r="C143" s="36">
        <v>2</v>
      </c>
      <c r="D143" s="36">
        <v>2</v>
      </c>
      <c r="E143" s="31"/>
      <c r="F143" s="31"/>
      <c r="G143" s="32"/>
      <c r="H143" s="32"/>
      <c r="I143" s="32"/>
      <c r="J143" s="32"/>
      <c r="K143" s="32"/>
      <c r="L143" s="32"/>
      <c r="M143" s="31"/>
      <c r="N143" s="32"/>
      <c r="O143" s="32"/>
      <c r="P143" s="32"/>
      <c r="Q143" s="31"/>
      <c r="R143" s="31"/>
      <c r="S143" s="32"/>
      <c r="T143" s="32"/>
      <c r="U143" s="32"/>
      <c r="V143" s="31"/>
      <c r="W143" s="32"/>
      <c r="X143" s="32"/>
      <c r="Y143" s="32"/>
      <c r="Z143" s="32"/>
      <c r="AA143" s="33"/>
      <c r="AB143" s="31"/>
      <c r="AC143" s="32"/>
      <c r="AD143" s="31">
        <f>COUNTIFS(PLACEMENT3[[#This Row],[MALIKA M]:[NAEL G]],"&lt;&gt;REPOS",PLACEMENT3[[#This Row],[MALIKA M]:[NAEL G]],"&lt;&gt;")</f>
        <v>0</v>
      </c>
      <c r="AE143" s="3"/>
      <c r="AF143" s="3"/>
    </row>
    <row r="144" spans="1:32" ht="18" customHeight="1" x14ac:dyDescent="0.35">
      <c r="A144" s="34">
        <f t="shared" si="2"/>
        <v>43327</v>
      </c>
      <c r="B144" s="35">
        <f>WEEKNUM(PLACEMENT3[[#This Row],[DATE]],21)</f>
        <v>33</v>
      </c>
      <c r="C144" s="36">
        <v>2</v>
      </c>
      <c r="D144" s="36">
        <v>2</v>
      </c>
      <c r="E144" s="31"/>
      <c r="F144" s="31"/>
      <c r="G144" s="32"/>
      <c r="H144" s="32"/>
      <c r="I144" s="32"/>
      <c r="J144" s="32"/>
      <c r="K144" s="32"/>
      <c r="L144" s="32"/>
      <c r="M144" s="31"/>
      <c r="N144" s="32"/>
      <c r="O144" s="32"/>
      <c r="P144" s="32"/>
      <c r="Q144" s="31"/>
      <c r="R144" s="31"/>
      <c r="S144" s="32"/>
      <c r="T144" s="32"/>
      <c r="U144" s="32"/>
      <c r="V144" s="31"/>
      <c r="W144" s="32"/>
      <c r="X144" s="32"/>
      <c r="Y144" s="32"/>
      <c r="Z144" s="32"/>
      <c r="AA144" s="33"/>
      <c r="AB144" s="31"/>
      <c r="AC144" s="32"/>
      <c r="AD144" s="31">
        <f>COUNTIFS(PLACEMENT3[[#This Row],[MALIKA M]:[NAEL G]],"&lt;&gt;REPOS",PLACEMENT3[[#This Row],[MALIKA M]:[NAEL G]],"&lt;&gt;")</f>
        <v>0</v>
      </c>
      <c r="AE144" s="3"/>
      <c r="AF144" s="3"/>
    </row>
    <row r="145" spans="1:32" ht="18" customHeight="1" x14ac:dyDescent="0.35">
      <c r="A145" s="34">
        <f t="shared" si="2"/>
        <v>43328</v>
      </c>
      <c r="B145" s="35">
        <f>WEEKNUM(PLACEMENT3[[#This Row],[DATE]],21)</f>
        <v>33</v>
      </c>
      <c r="C145" s="36">
        <v>2</v>
      </c>
      <c r="D145" s="36">
        <v>2</v>
      </c>
      <c r="E145" s="31"/>
      <c r="F145" s="31"/>
      <c r="G145" s="32"/>
      <c r="H145" s="32"/>
      <c r="I145" s="32"/>
      <c r="J145" s="32"/>
      <c r="K145" s="32"/>
      <c r="L145" s="32"/>
      <c r="M145" s="31"/>
      <c r="N145" s="32"/>
      <c r="O145" s="32"/>
      <c r="P145" s="32"/>
      <c r="Q145" s="31"/>
      <c r="R145" s="31"/>
      <c r="S145" s="32"/>
      <c r="T145" s="32"/>
      <c r="U145" s="32"/>
      <c r="V145" s="31"/>
      <c r="W145" s="32"/>
      <c r="X145" s="32"/>
      <c r="Y145" s="32"/>
      <c r="Z145" s="32"/>
      <c r="AA145" s="33"/>
      <c r="AB145" s="31"/>
      <c r="AC145" s="32"/>
      <c r="AD145" s="31">
        <f>COUNTIFS(PLACEMENT3[[#This Row],[MALIKA M]:[NAEL G]],"&lt;&gt;REPOS",PLACEMENT3[[#This Row],[MALIKA M]:[NAEL G]],"&lt;&gt;")</f>
        <v>0</v>
      </c>
      <c r="AE145" s="3"/>
      <c r="AF145" s="3"/>
    </row>
    <row r="146" spans="1:32" ht="18" customHeight="1" x14ac:dyDescent="0.35">
      <c r="A146" s="34">
        <f t="shared" si="2"/>
        <v>43329</v>
      </c>
      <c r="B146" s="35">
        <f>WEEKNUM(PLACEMENT3[[#This Row],[DATE]],21)</f>
        <v>33</v>
      </c>
      <c r="C146" s="36">
        <v>2</v>
      </c>
      <c r="D146" s="36">
        <v>2</v>
      </c>
      <c r="E146" s="31"/>
      <c r="F146" s="31"/>
      <c r="G146" s="32"/>
      <c r="H146" s="32"/>
      <c r="I146" s="32"/>
      <c r="J146" s="32"/>
      <c r="K146" s="32"/>
      <c r="L146" s="32"/>
      <c r="M146" s="31"/>
      <c r="N146" s="32"/>
      <c r="O146" s="32"/>
      <c r="P146" s="32"/>
      <c r="Q146" s="31"/>
      <c r="R146" s="31"/>
      <c r="S146" s="32"/>
      <c r="T146" s="32"/>
      <c r="U146" s="32"/>
      <c r="V146" s="31"/>
      <c r="W146" s="32"/>
      <c r="X146" s="32"/>
      <c r="Y146" s="32"/>
      <c r="Z146" s="32"/>
      <c r="AA146" s="33"/>
      <c r="AB146" s="31"/>
      <c r="AC146" s="32"/>
      <c r="AD146" s="31">
        <f>COUNTIFS(PLACEMENT3[[#This Row],[MALIKA M]:[NAEL G]],"&lt;&gt;REPOS",PLACEMENT3[[#This Row],[MALIKA M]:[NAEL G]],"&lt;&gt;")</f>
        <v>0</v>
      </c>
      <c r="AE146" s="3"/>
      <c r="AF146" s="3"/>
    </row>
    <row r="147" spans="1:32" ht="18" customHeight="1" x14ac:dyDescent="0.35">
      <c r="A147" s="34">
        <f t="shared" si="2"/>
        <v>43330</v>
      </c>
      <c r="B147" s="35">
        <f>WEEKNUM(PLACEMENT3[[#This Row],[DATE]],21)</f>
        <v>33</v>
      </c>
      <c r="C147" s="36">
        <v>2</v>
      </c>
      <c r="D147" s="36">
        <v>2</v>
      </c>
      <c r="E147" s="31"/>
      <c r="F147" s="31"/>
      <c r="G147" s="32"/>
      <c r="H147" s="32"/>
      <c r="I147" s="32"/>
      <c r="J147" s="32"/>
      <c r="K147" s="32"/>
      <c r="L147" s="32"/>
      <c r="M147" s="31"/>
      <c r="N147" s="32"/>
      <c r="O147" s="32"/>
      <c r="P147" s="32"/>
      <c r="Q147" s="31"/>
      <c r="R147" s="31"/>
      <c r="S147" s="32"/>
      <c r="T147" s="32"/>
      <c r="U147" s="32"/>
      <c r="V147" s="31"/>
      <c r="W147" s="32"/>
      <c r="X147" s="32"/>
      <c r="Y147" s="32"/>
      <c r="Z147" s="32"/>
      <c r="AA147" s="33"/>
      <c r="AB147" s="31"/>
      <c r="AC147" s="32"/>
      <c r="AD147" s="31">
        <f>COUNTIFS(PLACEMENT3[[#This Row],[MALIKA M]:[NAEL G]],"&lt;&gt;REPOS",PLACEMENT3[[#This Row],[MALIKA M]:[NAEL G]],"&lt;&gt;")</f>
        <v>0</v>
      </c>
      <c r="AE147" s="3"/>
      <c r="AF147" s="3"/>
    </row>
    <row r="148" spans="1:32" ht="18" customHeight="1" thickBot="1" x14ac:dyDescent="0.4">
      <c r="A148" s="34">
        <f t="shared" si="2"/>
        <v>43331</v>
      </c>
      <c r="B148" s="35">
        <f>WEEKNUM(PLACEMENT3[[#This Row],[DATE]],21)</f>
        <v>33</v>
      </c>
      <c r="C148" s="36">
        <v>2</v>
      </c>
      <c r="D148" s="36">
        <v>2</v>
      </c>
      <c r="E148" s="31"/>
      <c r="F148" s="31"/>
      <c r="G148" s="32"/>
      <c r="H148" s="32"/>
      <c r="I148" s="32"/>
      <c r="J148" s="32"/>
      <c r="K148" s="32"/>
      <c r="L148" s="32"/>
      <c r="M148" s="31"/>
      <c r="N148" s="32"/>
      <c r="O148" s="32"/>
      <c r="P148" s="32"/>
      <c r="Q148" s="31"/>
      <c r="R148" s="31"/>
      <c r="S148" s="32"/>
      <c r="T148" s="32"/>
      <c r="U148" s="32"/>
      <c r="V148" s="31"/>
      <c r="W148" s="32"/>
      <c r="X148" s="32"/>
      <c r="Y148" s="32"/>
      <c r="Z148" s="32"/>
      <c r="AA148" s="33"/>
      <c r="AB148" s="31"/>
      <c r="AC148" s="32"/>
      <c r="AD148" s="31">
        <f>COUNTIFS(PLACEMENT3[[#This Row],[MALIKA M]:[NAEL G]],"&lt;&gt;REPOS",PLACEMENT3[[#This Row],[MALIKA M]:[NAEL G]],"&lt;&gt;")</f>
        <v>0</v>
      </c>
      <c r="AE148" s="3"/>
      <c r="AF148" s="3"/>
    </row>
    <row r="149" spans="1:32" ht="18" customHeight="1" x14ac:dyDescent="0.35">
      <c r="A149" s="37">
        <f t="shared" si="2"/>
        <v>43332</v>
      </c>
      <c r="B149" s="38">
        <f>WEEKNUM(PLACEMENT3[[#This Row],[DATE]],21)</f>
        <v>34</v>
      </c>
      <c r="C149" s="39">
        <v>2</v>
      </c>
      <c r="D149" s="39">
        <v>2</v>
      </c>
      <c r="E149" s="28"/>
      <c r="F149" s="28"/>
      <c r="G149" s="29"/>
      <c r="H149" s="29"/>
      <c r="I149" s="29"/>
      <c r="J149" s="29"/>
      <c r="K149" s="29"/>
      <c r="L149" s="29"/>
      <c r="M149" s="28"/>
      <c r="N149" s="29"/>
      <c r="O149" s="29"/>
      <c r="P149" s="29"/>
      <c r="Q149" s="28"/>
      <c r="R149" s="28"/>
      <c r="S149" s="29"/>
      <c r="T149" s="29"/>
      <c r="U149" s="29"/>
      <c r="V149" s="28"/>
      <c r="W149" s="29"/>
      <c r="X149" s="29"/>
      <c r="Y149" s="29"/>
      <c r="Z149" s="29"/>
      <c r="AA149" s="30"/>
      <c r="AB149" s="28"/>
      <c r="AC149" s="29"/>
      <c r="AD149" s="28">
        <f>COUNTIFS(PLACEMENT3[[#This Row],[MALIKA M]:[NAEL G]],"&lt;&gt;REPOS",PLACEMENT3[[#This Row],[MALIKA M]:[NAEL G]],"&lt;&gt;")</f>
        <v>0</v>
      </c>
      <c r="AE149" s="3"/>
      <c r="AF149" s="3"/>
    </row>
    <row r="150" spans="1:32" ht="18" customHeight="1" x14ac:dyDescent="0.35">
      <c r="A150" s="34">
        <f t="shared" si="2"/>
        <v>43333</v>
      </c>
      <c r="B150" s="35">
        <f>WEEKNUM(PLACEMENT3[[#This Row],[DATE]],21)</f>
        <v>34</v>
      </c>
      <c r="C150" s="36">
        <v>2</v>
      </c>
      <c r="D150" s="36">
        <v>2</v>
      </c>
      <c r="E150" s="31"/>
      <c r="F150" s="31"/>
      <c r="G150" s="32"/>
      <c r="H150" s="32"/>
      <c r="I150" s="32"/>
      <c r="J150" s="32"/>
      <c r="K150" s="32"/>
      <c r="L150" s="32"/>
      <c r="M150" s="31"/>
      <c r="N150" s="32"/>
      <c r="O150" s="32"/>
      <c r="P150" s="32"/>
      <c r="Q150" s="31"/>
      <c r="R150" s="31"/>
      <c r="S150" s="32"/>
      <c r="T150" s="32"/>
      <c r="U150" s="32"/>
      <c r="V150" s="31"/>
      <c r="W150" s="32"/>
      <c r="X150" s="32"/>
      <c r="Y150" s="32"/>
      <c r="Z150" s="32"/>
      <c r="AA150" s="33"/>
      <c r="AB150" s="31"/>
      <c r="AC150" s="32"/>
      <c r="AD150" s="31">
        <f>COUNTIFS(PLACEMENT3[[#This Row],[MALIKA M]:[NAEL G]],"&lt;&gt;REPOS",PLACEMENT3[[#This Row],[MALIKA M]:[NAEL G]],"&lt;&gt;")</f>
        <v>0</v>
      </c>
      <c r="AE150" s="3"/>
      <c r="AF150" s="3"/>
    </row>
    <row r="151" spans="1:32" ht="18" customHeight="1" x14ac:dyDescent="0.35">
      <c r="A151" s="34">
        <f t="shared" si="2"/>
        <v>43334</v>
      </c>
      <c r="B151" s="35">
        <f>WEEKNUM(PLACEMENT3[[#This Row],[DATE]],21)</f>
        <v>34</v>
      </c>
      <c r="C151" s="36">
        <v>2</v>
      </c>
      <c r="D151" s="36">
        <v>2</v>
      </c>
      <c r="E151" s="31"/>
      <c r="F151" s="31"/>
      <c r="G151" s="32"/>
      <c r="H151" s="32"/>
      <c r="I151" s="32"/>
      <c r="J151" s="32"/>
      <c r="K151" s="32"/>
      <c r="L151" s="32"/>
      <c r="M151" s="31"/>
      <c r="N151" s="32"/>
      <c r="O151" s="32"/>
      <c r="P151" s="32"/>
      <c r="Q151" s="31"/>
      <c r="R151" s="31"/>
      <c r="S151" s="32"/>
      <c r="T151" s="32"/>
      <c r="U151" s="32"/>
      <c r="V151" s="31"/>
      <c r="W151" s="32"/>
      <c r="X151" s="32"/>
      <c r="Y151" s="32"/>
      <c r="Z151" s="32"/>
      <c r="AA151" s="33"/>
      <c r="AB151" s="31"/>
      <c r="AC151" s="32"/>
      <c r="AD151" s="31">
        <f>COUNTIFS(PLACEMENT3[[#This Row],[MALIKA M]:[NAEL G]],"&lt;&gt;REPOS",PLACEMENT3[[#This Row],[MALIKA M]:[NAEL G]],"&lt;&gt;")</f>
        <v>0</v>
      </c>
      <c r="AE151" s="3"/>
      <c r="AF151" s="3"/>
    </row>
    <row r="152" spans="1:32" ht="18" customHeight="1" x14ac:dyDescent="0.35">
      <c r="A152" s="34">
        <f t="shared" si="2"/>
        <v>43335</v>
      </c>
      <c r="B152" s="35">
        <f>WEEKNUM(PLACEMENT3[[#This Row],[DATE]],21)</f>
        <v>34</v>
      </c>
      <c r="C152" s="36">
        <v>2</v>
      </c>
      <c r="D152" s="36">
        <v>2</v>
      </c>
      <c r="E152" s="31"/>
      <c r="F152" s="31"/>
      <c r="G152" s="32"/>
      <c r="H152" s="32"/>
      <c r="I152" s="32"/>
      <c r="J152" s="32"/>
      <c r="K152" s="32"/>
      <c r="L152" s="32"/>
      <c r="M152" s="31"/>
      <c r="N152" s="32"/>
      <c r="O152" s="32"/>
      <c r="P152" s="32"/>
      <c r="Q152" s="31"/>
      <c r="R152" s="31"/>
      <c r="S152" s="32"/>
      <c r="T152" s="32"/>
      <c r="U152" s="32"/>
      <c r="V152" s="31"/>
      <c r="W152" s="32"/>
      <c r="X152" s="32"/>
      <c r="Y152" s="32"/>
      <c r="Z152" s="32"/>
      <c r="AA152" s="33"/>
      <c r="AB152" s="31"/>
      <c r="AC152" s="32"/>
      <c r="AD152" s="31">
        <f>COUNTIFS(PLACEMENT3[[#This Row],[MALIKA M]:[NAEL G]],"&lt;&gt;REPOS",PLACEMENT3[[#This Row],[MALIKA M]:[NAEL G]],"&lt;&gt;")</f>
        <v>0</v>
      </c>
      <c r="AE152" s="3"/>
      <c r="AF152" s="3"/>
    </row>
    <row r="153" spans="1:32" ht="18" customHeight="1" x14ac:dyDescent="0.35">
      <c r="A153" s="34">
        <f t="shared" si="2"/>
        <v>43336</v>
      </c>
      <c r="B153" s="35">
        <f>WEEKNUM(PLACEMENT3[[#This Row],[DATE]],21)</f>
        <v>34</v>
      </c>
      <c r="C153" s="36">
        <v>2</v>
      </c>
      <c r="D153" s="36">
        <v>2</v>
      </c>
      <c r="E153" s="31"/>
      <c r="F153" s="31"/>
      <c r="G153" s="32"/>
      <c r="H153" s="32"/>
      <c r="I153" s="32"/>
      <c r="J153" s="32"/>
      <c r="K153" s="32"/>
      <c r="L153" s="32"/>
      <c r="M153" s="31"/>
      <c r="N153" s="32"/>
      <c r="O153" s="32"/>
      <c r="P153" s="32"/>
      <c r="Q153" s="31"/>
      <c r="R153" s="31"/>
      <c r="S153" s="32"/>
      <c r="T153" s="32"/>
      <c r="U153" s="32"/>
      <c r="V153" s="31"/>
      <c r="W153" s="32"/>
      <c r="X153" s="32"/>
      <c r="Y153" s="32"/>
      <c r="Z153" s="32"/>
      <c r="AA153" s="33"/>
      <c r="AB153" s="31"/>
      <c r="AC153" s="32"/>
      <c r="AD153" s="31">
        <f>COUNTIFS(PLACEMENT3[[#This Row],[MALIKA M]:[NAEL G]],"&lt;&gt;REPOS",PLACEMENT3[[#This Row],[MALIKA M]:[NAEL G]],"&lt;&gt;")</f>
        <v>0</v>
      </c>
      <c r="AE153" s="3"/>
      <c r="AF153" s="3"/>
    </row>
    <row r="154" spans="1:32" ht="18" customHeight="1" x14ac:dyDescent="0.35">
      <c r="A154" s="34">
        <f t="shared" si="2"/>
        <v>43337</v>
      </c>
      <c r="B154" s="35">
        <f>WEEKNUM(PLACEMENT3[[#This Row],[DATE]],21)</f>
        <v>34</v>
      </c>
      <c r="C154" s="36">
        <v>2</v>
      </c>
      <c r="D154" s="36">
        <v>2</v>
      </c>
      <c r="E154" s="31"/>
      <c r="F154" s="31"/>
      <c r="G154" s="32"/>
      <c r="H154" s="32"/>
      <c r="I154" s="32"/>
      <c r="J154" s="32"/>
      <c r="K154" s="32"/>
      <c r="L154" s="32"/>
      <c r="M154" s="31"/>
      <c r="N154" s="32"/>
      <c r="O154" s="32"/>
      <c r="P154" s="32"/>
      <c r="Q154" s="31"/>
      <c r="R154" s="31"/>
      <c r="S154" s="32"/>
      <c r="T154" s="32"/>
      <c r="U154" s="32"/>
      <c r="V154" s="31"/>
      <c r="W154" s="32"/>
      <c r="X154" s="32"/>
      <c r="Y154" s="32"/>
      <c r="Z154" s="32"/>
      <c r="AA154" s="33"/>
      <c r="AB154" s="31"/>
      <c r="AC154" s="32"/>
      <c r="AD154" s="31">
        <f>COUNTIFS(PLACEMENT3[[#This Row],[MALIKA M]:[NAEL G]],"&lt;&gt;REPOS",PLACEMENT3[[#This Row],[MALIKA M]:[NAEL G]],"&lt;&gt;")</f>
        <v>0</v>
      </c>
      <c r="AE154" s="3"/>
      <c r="AF154" s="3"/>
    </row>
    <row r="155" spans="1:32" ht="18" customHeight="1" thickBot="1" x14ac:dyDescent="0.4">
      <c r="A155" s="34">
        <f t="shared" si="2"/>
        <v>43338</v>
      </c>
      <c r="B155" s="35">
        <f>WEEKNUM(PLACEMENT3[[#This Row],[DATE]],21)</f>
        <v>34</v>
      </c>
      <c r="C155" s="36">
        <v>2</v>
      </c>
      <c r="D155" s="36">
        <v>2</v>
      </c>
      <c r="E155" s="31"/>
      <c r="F155" s="31"/>
      <c r="G155" s="32"/>
      <c r="H155" s="32"/>
      <c r="I155" s="32"/>
      <c r="J155" s="32"/>
      <c r="K155" s="32"/>
      <c r="L155" s="32"/>
      <c r="M155" s="31"/>
      <c r="N155" s="32"/>
      <c r="O155" s="32"/>
      <c r="P155" s="32"/>
      <c r="Q155" s="31"/>
      <c r="R155" s="31"/>
      <c r="S155" s="32"/>
      <c r="T155" s="32"/>
      <c r="U155" s="32"/>
      <c r="V155" s="31"/>
      <c r="W155" s="32"/>
      <c r="X155" s="32"/>
      <c r="Y155" s="32"/>
      <c r="Z155" s="32"/>
      <c r="AA155" s="33"/>
      <c r="AB155" s="31"/>
      <c r="AC155" s="32"/>
      <c r="AD155" s="31">
        <f>COUNTIFS(PLACEMENT3[[#This Row],[MALIKA M]:[NAEL G]],"&lt;&gt;REPOS",PLACEMENT3[[#This Row],[MALIKA M]:[NAEL G]],"&lt;&gt;")</f>
        <v>0</v>
      </c>
      <c r="AE155" s="3"/>
      <c r="AF155" s="3"/>
    </row>
    <row r="156" spans="1:32" ht="18" customHeight="1" x14ac:dyDescent="0.35">
      <c r="A156" s="37">
        <f t="shared" si="2"/>
        <v>43339</v>
      </c>
      <c r="B156" s="38">
        <f>WEEKNUM(PLACEMENT3[[#This Row],[DATE]],21)</f>
        <v>35</v>
      </c>
      <c r="C156" s="39">
        <v>2</v>
      </c>
      <c r="D156" s="39">
        <v>1</v>
      </c>
      <c r="E156" s="28"/>
      <c r="F156" s="28"/>
      <c r="G156" s="29"/>
      <c r="H156" s="29"/>
      <c r="I156" s="29"/>
      <c r="J156" s="29"/>
      <c r="K156" s="29"/>
      <c r="L156" s="29"/>
      <c r="M156" s="28"/>
      <c r="N156" s="29"/>
      <c r="O156" s="29"/>
      <c r="P156" s="29"/>
      <c r="Q156" s="28"/>
      <c r="R156" s="28"/>
      <c r="S156" s="29"/>
      <c r="T156" s="29"/>
      <c r="U156" s="29"/>
      <c r="V156" s="28"/>
      <c r="W156" s="29"/>
      <c r="X156" s="29"/>
      <c r="Y156" s="29"/>
      <c r="Z156" s="29"/>
      <c r="AA156" s="30"/>
      <c r="AB156" s="28"/>
      <c r="AC156" s="29"/>
      <c r="AD156" s="28">
        <f>COUNTIFS(PLACEMENT3[[#This Row],[MALIKA M]:[NAEL G]],"&lt;&gt;REPOS",PLACEMENT3[[#This Row],[MALIKA M]:[NAEL G]],"&lt;&gt;")</f>
        <v>0</v>
      </c>
      <c r="AE156" s="3"/>
      <c r="AF156" s="3"/>
    </row>
    <row r="157" spans="1:32" ht="18" customHeight="1" x14ac:dyDescent="0.35">
      <c r="A157" s="34">
        <f t="shared" si="2"/>
        <v>43340</v>
      </c>
      <c r="B157" s="35">
        <f>WEEKNUM(PLACEMENT3[[#This Row],[DATE]],21)</f>
        <v>35</v>
      </c>
      <c r="C157" s="36">
        <v>2</v>
      </c>
      <c r="D157" s="36">
        <v>1</v>
      </c>
      <c r="E157" s="31"/>
      <c r="F157" s="31"/>
      <c r="G157" s="32"/>
      <c r="H157" s="32"/>
      <c r="I157" s="32"/>
      <c r="J157" s="32"/>
      <c r="K157" s="32"/>
      <c r="L157" s="32"/>
      <c r="M157" s="31"/>
      <c r="N157" s="32"/>
      <c r="O157" s="32"/>
      <c r="P157" s="32"/>
      <c r="Q157" s="31"/>
      <c r="R157" s="31"/>
      <c r="S157" s="32"/>
      <c r="T157" s="32"/>
      <c r="U157" s="32"/>
      <c r="V157" s="31"/>
      <c r="W157" s="32"/>
      <c r="X157" s="32"/>
      <c r="Y157" s="32"/>
      <c r="Z157" s="32"/>
      <c r="AA157" s="33"/>
      <c r="AB157" s="31"/>
      <c r="AC157" s="32"/>
      <c r="AD157" s="31">
        <f>COUNTIFS(PLACEMENT3[[#This Row],[MALIKA M]:[NAEL G]],"&lt;&gt;REPOS",PLACEMENT3[[#This Row],[MALIKA M]:[NAEL G]],"&lt;&gt;")</f>
        <v>0</v>
      </c>
      <c r="AE157" s="3"/>
      <c r="AF157" s="3"/>
    </row>
    <row r="158" spans="1:32" ht="18" customHeight="1" x14ac:dyDescent="0.35">
      <c r="A158" s="34">
        <f t="shared" si="2"/>
        <v>43341</v>
      </c>
      <c r="B158" s="35">
        <f>WEEKNUM(PLACEMENT3[[#This Row],[DATE]],21)</f>
        <v>35</v>
      </c>
      <c r="C158" s="36">
        <v>2</v>
      </c>
      <c r="D158" s="36">
        <v>1</v>
      </c>
      <c r="E158" s="31"/>
      <c r="F158" s="31"/>
      <c r="G158" s="32"/>
      <c r="H158" s="32"/>
      <c r="I158" s="32"/>
      <c r="J158" s="32"/>
      <c r="K158" s="32"/>
      <c r="L158" s="32"/>
      <c r="M158" s="31"/>
      <c r="N158" s="32"/>
      <c r="O158" s="32"/>
      <c r="P158" s="32"/>
      <c r="Q158" s="31"/>
      <c r="R158" s="31"/>
      <c r="S158" s="32"/>
      <c r="T158" s="32"/>
      <c r="U158" s="32"/>
      <c r="V158" s="31"/>
      <c r="W158" s="32"/>
      <c r="X158" s="32"/>
      <c r="Y158" s="32"/>
      <c r="Z158" s="32"/>
      <c r="AA158" s="33"/>
      <c r="AB158" s="31"/>
      <c r="AC158" s="32"/>
      <c r="AD158" s="31">
        <f>COUNTIFS(PLACEMENT3[[#This Row],[MALIKA M]:[NAEL G]],"&lt;&gt;REPOS",PLACEMENT3[[#This Row],[MALIKA M]:[NAEL G]],"&lt;&gt;")</f>
        <v>0</v>
      </c>
      <c r="AE158" s="3"/>
      <c r="AF158" s="3"/>
    </row>
    <row r="159" spans="1:32" ht="18" customHeight="1" x14ac:dyDescent="0.35">
      <c r="A159" s="34">
        <f t="shared" si="2"/>
        <v>43342</v>
      </c>
      <c r="B159" s="35">
        <f>WEEKNUM(PLACEMENT3[[#This Row],[DATE]],21)</f>
        <v>35</v>
      </c>
      <c r="C159" s="36">
        <v>2</v>
      </c>
      <c r="D159" s="36">
        <v>1</v>
      </c>
      <c r="E159" s="31"/>
      <c r="F159" s="31"/>
      <c r="G159" s="32"/>
      <c r="H159" s="32"/>
      <c r="I159" s="32"/>
      <c r="J159" s="32"/>
      <c r="K159" s="32"/>
      <c r="L159" s="32"/>
      <c r="M159" s="31"/>
      <c r="N159" s="32"/>
      <c r="O159" s="32"/>
      <c r="P159" s="32"/>
      <c r="Q159" s="31"/>
      <c r="R159" s="31"/>
      <c r="S159" s="32"/>
      <c r="T159" s="32"/>
      <c r="U159" s="32"/>
      <c r="V159" s="31"/>
      <c r="W159" s="32"/>
      <c r="X159" s="32"/>
      <c r="Y159" s="32"/>
      <c r="Z159" s="32"/>
      <c r="AA159" s="33"/>
      <c r="AB159" s="31"/>
      <c r="AC159" s="32"/>
      <c r="AD159" s="31">
        <f>COUNTIFS(PLACEMENT3[[#This Row],[MALIKA M]:[NAEL G]],"&lt;&gt;REPOS",PLACEMENT3[[#This Row],[MALIKA M]:[NAEL G]],"&lt;&gt;")</f>
        <v>0</v>
      </c>
      <c r="AE159" s="3"/>
      <c r="AF159" s="3"/>
    </row>
    <row r="160" spans="1:32" ht="18" customHeight="1" x14ac:dyDescent="0.35">
      <c r="A160" s="34">
        <f t="shared" si="2"/>
        <v>43343</v>
      </c>
      <c r="B160" s="35">
        <f>WEEKNUM(PLACEMENT3[[#This Row],[DATE]],21)</f>
        <v>35</v>
      </c>
      <c r="C160" s="36">
        <v>2</v>
      </c>
      <c r="D160" s="36">
        <v>1</v>
      </c>
      <c r="E160" s="31"/>
      <c r="F160" s="31"/>
      <c r="G160" s="32"/>
      <c r="H160" s="32"/>
      <c r="I160" s="32"/>
      <c r="J160" s="32"/>
      <c r="K160" s="32"/>
      <c r="L160" s="32"/>
      <c r="M160" s="31"/>
      <c r="N160" s="32"/>
      <c r="O160" s="32"/>
      <c r="P160" s="32"/>
      <c r="Q160" s="31"/>
      <c r="R160" s="31"/>
      <c r="S160" s="32"/>
      <c r="T160" s="32"/>
      <c r="U160" s="32"/>
      <c r="V160" s="31"/>
      <c r="W160" s="32"/>
      <c r="X160" s="32"/>
      <c r="Y160" s="32"/>
      <c r="Z160" s="32"/>
      <c r="AA160" s="33"/>
      <c r="AB160" s="31"/>
      <c r="AC160" s="32"/>
      <c r="AD160" s="31">
        <f>COUNTIFS(PLACEMENT3[[#This Row],[MALIKA M]:[NAEL G]],"&lt;&gt;REPOS",PLACEMENT3[[#This Row],[MALIKA M]:[NAEL G]],"&lt;&gt;")</f>
        <v>0</v>
      </c>
      <c r="AE160" s="3"/>
      <c r="AF160" s="3"/>
    </row>
    <row r="161" spans="1:32" ht="18" customHeight="1" x14ac:dyDescent="0.35">
      <c r="A161" s="34">
        <f t="shared" si="2"/>
        <v>43344</v>
      </c>
      <c r="B161" s="35">
        <f>WEEKNUM(PLACEMENT3[[#This Row],[DATE]],21)</f>
        <v>35</v>
      </c>
      <c r="C161" s="36">
        <v>2</v>
      </c>
      <c r="D161" s="36">
        <v>1</v>
      </c>
      <c r="E161" s="31"/>
      <c r="F161" s="31"/>
      <c r="G161" s="32"/>
      <c r="H161" s="32"/>
      <c r="I161" s="32"/>
      <c r="J161" s="32"/>
      <c r="K161" s="32"/>
      <c r="L161" s="32"/>
      <c r="M161" s="31"/>
      <c r="N161" s="32"/>
      <c r="O161" s="32"/>
      <c r="P161" s="32"/>
      <c r="Q161" s="31"/>
      <c r="R161" s="31"/>
      <c r="S161" s="32"/>
      <c r="T161" s="32"/>
      <c r="U161" s="32"/>
      <c r="V161" s="31"/>
      <c r="W161" s="32"/>
      <c r="X161" s="32"/>
      <c r="Y161" s="32"/>
      <c r="Z161" s="32"/>
      <c r="AA161" s="33"/>
      <c r="AB161" s="31"/>
      <c r="AC161" s="32"/>
      <c r="AD161" s="31">
        <f>COUNTIFS(PLACEMENT3[[#This Row],[MALIKA M]:[NAEL G]],"&lt;&gt;REPOS",PLACEMENT3[[#This Row],[MALIKA M]:[NAEL G]],"&lt;&gt;")</f>
        <v>0</v>
      </c>
      <c r="AE161" s="3"/>
      <c r="AF161" s="3"/>
    </row>
    <row r="162" spans="1:32" ht="18" customHeight="1" thickBot="1" x14ac:dyDescent="0.4">
      <c r="A162" s="34">
        <f t="shared" si="2"/>
        <v>43345</v>
      </c>
      <c r="B162" s="35">
        <f>WEEKNUM(PLACEMENT3[[#This Row],[DATE]],21)</f>
        <v>35</v>
      </c>
      <c r="C162" s="36">
        <v>2</v>
      </c>
      <c r="D162" s="36">
        <v>1</v>
      </c>
      <c r="E162" s="31"/>
      <c r="F162" s="31"/>
      <c r="G162" s="32"/>
      <c r="H162" s="32"/>
      <c r="I162" s="32"/>
      <c r="J162" s="32"/>
      <c r="K162" s="32"/>
      <c r="L162" s="32"/>
      <c r="M162" s="31"/>
      <c r="N162" s="32"/>
      <c r="O162" s="32"/>
      <c r="P162" s="32"/>
      <c r="Q162" s="31"/>
      <c r="R162" s="31"/>
      <c r="S162" s="32"/>
      <c r="T162" s="32"/>
      <c r="U162" s="32"/>
      <c r="V162" s="31"/>
      <c r="W162" s="32"/>
      <c r="X162" s="32"/>
      <c r="Y162" s="32"/>
      <c r="Z162" s="32"/>
      <c r="AA162" s="33"/>
      <c r="AB162" s="31"/>
      <c r="AC162" s="32"/>
      <c r="AD162" s="31">
        <f>COUNTIFS(PLACEMENT3[[#This Row],[MALIKA M]:[NAEL G]],"&lt;&gt;REPOS",PLACEMENT3[[#This Row],[MALIKA M]:[NAEL G]],"&lt;&gt;")</f>
        <v>0</v>
      </c>
      <c r="AE162" s="3"/>
      <c r="AF162" s="3"/>
    </row>
    <row r="163" spans="1:32" ht="18" customHeight="1" x14ac:dyDescent="0.35">
      <c r="A163" s="37">
        <f t="shared" si="2"/>
        <v>43346</v>
      </c>
      <c r="B163" s="38">
        <f>WEEKNUM(PLACEMENT3[[#This Row],[DATE]],21)</f>
        <v>36</v>
      </c>
      <c r="C163" s="39">
        <v>0</v>
      </c>
      <c r="D163" s="39">
        <v>0</v>
      </c>
      <c r="E163" s="31"/>
      <c r="F163" s="28"/>
      <c r="G163" s="29"/>
      <c r="H163" s="29"/>
      <c r="I163" s="29"/>
      <c r="J163" s="29"/>
      <c r="K163" s="29"/>
      <c r="L163" s="29"/>
      <c r="M163" s="28"/>
      <c r="N163" s="29"/>
      <c r="O163" s="29"/>
      <c r="P163" s="29"/>
      <c r="Q163" s="28"/>
      <c r="R163" s="28"/>
      <c r="S163" s="29"/>
      <c r="T163" s="29"/>
      <c r="U163" s="29"/>
      <c r="V163" s="28"/>
      <c r="W163" s="29"/>
      <c r="X163" s="29"/>
      <c r="Y163" s="29"/>
      <c r="Z163" s="29"/>
      <c r="AA163" s="30"/>
      <c r="AB163" s="28"/>
      <c r="AC163" s="29"/>
      <c r="AD163" s="28">
        <f>COUNTIFS(PLACEMENT3[[#This Row],[MALIKA M]:[NAEL G]],"&lt;&gt;REPOS",PLACEMENT3[[#This Row],[MALIKA M]:[NAEL G]],"&lt;&gt;")</f>
        <v>0</v>
      </c>
      <c r="AE163" s="3"/>
      <c r="AF163" s="3"/>
    </row>
    <row r="164" spans="1:32" ht="18" customHeight="1" x14ac:dyDescent="0.35">
      <c r="A164" s="34">
        <f t="shared" si="2"/>
        <v>43347</v>
      </c>
      <c r="B164" s="35">
        <f>WEEKNUM(PLACEMENT3[[#This Row],[DATE]],21)</f>
        <v>36</v>
      </c>
      <c r="C164" s="36">
        <v>0</v>
      </c>
      <c r="D164" s="36">
        <v>0</v>
      </c>
      <c r="E164" s="31"/>
      <c r="F164" s="31"/>
      <c r="G164" s="32"/>
      <c r="H164" s="32"/>
      <c r="I164" s="32"/>
      <c r="J164" s="32"/>
      <c r="K164" s="32"/>
      <c r="L164" s="32"/>
      <c r="M164" s="31"/>
      <c r="N164" s="32"/>
      <c r="O164" s="32"/>
      <c r="P164" s="32"/>
      <c r="Q164" s="31"/>
      <c r="R164" s="31"/>
      <c r="S164" s="32"/>
      <c r="T164" s="32"/>
      <c r="U164" s="32"/>
      <c r="V164" s="31"/>
      <c r="W164" s="32"/>
      <c r="X164" s="32"/>
      <c r="Y164" s="32"/>
      <c r="Z164" s="32"/>
      <c r="AA164" s="33"/>
      <c r="AB164" s="31"/>
      <c r="AC164" s="32"/>
      <c r="AD164" s="31">
        <f>COUNTIFS(PLACEMENT3[[#This Row],[MALIKA M]:[NAEL G]],"&lt;&gt;REPOS",PLACEMENT3[[#This Row],[MALIKA M]:[NAEL G]],"&lt;&gt;")</f>
        <v>0</v>
      </c>
      <c r="AE164" s="3"/>
      <c r="AF164" s="3"/>
    </row>
    <row r="165" spans="1:32" ht="18" customHeight="1" x14ac:dyDescent="0.35">
      <c r="A165" s="34">
        <f t="shared" si="2"/>
        <v>43348</v>
      </c>
      <c r="B165" s="35">
        <f>WEEKNUM(PLACEMENT3[[#This Row],[DATE]],21)</f>
        <v>36</v>
      </c>
      <c r="C165" s="36">
        <v>0</v>
      </c>
      <c r="D165" s="36">
        <v>0</v>
      </c>
      <c r="E165" s="31"/>
      <c r="F165" s="31"/>
      <c r="G165" s="32"/>
      <c r="H165" s="32"/>
      <c r="I165" s="32"/>
      <c r="J165" s="32"/>
      <c r="K165" s="32"/>
      <c r="L165" s="32"/>
      <c r="M165" s="31"/>
      <c r="N165" s="32"/>
      <c r="O165" s="32"/>
      <c r="P165" s="32"/>
      <c r="Q165" s="31"/>
      <c r="R165" s="31"/>
      <c r="S165" s="32"/>
      <c r="T165" s="32"/>
      <c r="U165" s="32"/>
      <c r="V165" s="31"/>
      <c r="W165" s="32"/>
      <c r="X165" s="32"/>
      <c r="Y165" s="32"/>
      <c r="Z165" s="32"/>
      <c r="AA165" s="33"/>
      <c r="AB165" s="31"/>
      <c r="AC165" s="32"/>
      <c r="AD165" s="31">
        <f>COUNTIFS(PLACEMENT3[[#This Row],[MALIKA M]:[NAEL G]],"&lt;&gt;REPOS",PLACEMENT3[[#This Row],[MALIKA M]:[NAEL G]],"&lt;&gt;")</f>
        <v>0</v>
      </c>
      <c r="AE165" s="3"/>
      <c r="AF165" s="3"/>
    </row>
    <row r="166" spans="1:32" ht="18" customHeight="1" x14ac:dyDescent="0.35">
      <c r="A166" s="34">
        <f t="shared" si="2"/>
        <v>43349</v>
      </c>
      <c r="B166" s="35">
        <f>WEEKNUM(PLACEMENT3[[#This Row],[DATE]],21)</f>
        <v>36</v>
      </c>
      <c r="C166" s="36">
        <v>0</v>
      </c>
      <c r="D166" s="36">
        <v>0</v>
      </c>
      <c r="E166" s="31"/>
      <c r="F166" s="31"/>
      <c r="G166" s="32"/>
      <c r="H166" s="32"/>
      <c r="I166" s="32"/>
      <c r="J166" s="32"/>
      <c r="K166" s="32"/>
      <c r="L166" s="32"/>
      <c r="M166" s="31"/>
      <c r="N166" s="32"/>
      <c r="O166" s="32"/>
      <c r="P166" s="32"/>
      <c r="Q166" s="31"/>
      <c r="R166" s="31"/>
      <c r="S166" s="32"/>
      <c r="T166" s="32"/>
      <c r="U166" s="32"/>
      <c r="V166" s="31"/>
      <c r="W166" s="32"/>
      <c r="X166" s="32"/>
      <c r="Y166" s="32"/>
      <c r="Z166" s="32"/>
      <c r="AA166" s="33"/>
      <c r="AB166" s="31"/>
      <c r="AC166" s="32"/>
      <c r="AD166" s="31">
        <f>COUNTIFS(PLACEMENT3[[#This Row],[MALIKA M]:[NAEL G]],"&lt;&gt;REPOS",PLACEMENT3[[#This Row],[MALIKA M]:[NAEL G]],"&lt;&gt;")</f>
        <v>0</v>
      </c>
      <c r="AE166" s="3"/>
      <c r="AF166" s="3"/>
    </row>
    <row r="167" spans="1:32" ht="18" customHeight="1" x14ac:dyDescent="0.35">
      <c r="A167" s="34">
        <f t="shared" si="2"/>
        <v>43350</v>
      </c>
      <c r="B167" s="35">
        <f>WEEKNUM(PLACEMENT3[[#This Row],[DATE]],21)</f>
        <v>36</v>
      </c>
      <c r="C167" s="36">
        <v>0</v>
      </c>
      <c r="D167" s="36">
        <v>0</v>
      </c>
      <c r="E167" s="31"/>
      <c r="F167" s="31"/>
      <c r="G167" s="32"/>
      <c r="H167" s="32"/>
      <c r="I167" s="32"/>
      <c r="J167" s="32"/>
      <c r="K167" s="32"/>
      <c r="L167" s="32"/>
      <c r="M167" s="31"/>
      <c r="N167" s="32"/>
      <c r="O167" s="32"/>
      <c r="P167" s="32"/>
      <c r="Q167" s="31"/>
      <c r="R167" s="31"/>
      <c r="S167" s="32"/>
      <c r="T167" s="32"/>
      <c r="U167" s="32"/>
      <c r="V167" s="31"/>
      <c r="W167" s="32"/>
      <c r="X167" s="32"/>
      <c r="Y167" s="32"/>
      <c r="Z167" s="32"/>
      <c r="AA167" s="33"/>
      <c r="AB167" s="31"/>
      <c r="AC167" s="32"/>
      <c r="AD167" s="31">
        <f>COUNTIFS(PLACEMENT3[[#This Row],[MALIKA M]:[NAEL G]],"&lt;&gt;REPOS",PLACEMENT3[[#This Row],[MALIKA M]:[NAEL G]],"&lt;&gt;")</f>
        <v>0</v>
      </c>
      <c r="AE167" s="3"/>
      <c r="AF167" s="3"/>
    </row>
    <row r="168" spans="1:32" ht="18" customHeight="1" x14ac:dyDescent="0.35">
      <c r="A168" s="34">
        <f t="shared" si="2"/>
        <v>43351</v>
      </c>
      <c r="B168" s="35">
        <f>WEEKNUM(PLACEMENT3[[#This Row],[DATE]],21)</f>
        <v>36</v>
      </c>
      <c r="C168" s="36">
        <v>2</v>
      </c>
      <c r="D168" s="36">
        <v>0</v>
      </c>
      <c r="E168" s="31"/>
      <c r="F168" s="31"/>
      <c r="G168" s="32"/>
      <c r="H168" s="32"/>
      <c r="I168" s="32"/>
      <c r="J168" s="32"/>
      <c r="K168" s="32"/>
      <c r="L168" s="32"/>
      <c r="M168" s="31"/>
      <c r="N168" s="32"/>
      <c r="O168" s="32"/>
      <c r="P168" s="32"/>
      <c r="Q168" s="31"/>
      <c r="R168" s="31"/>
      <c r="S168" s="32"/>
      <c r="T168" s="32"/>
      <c r="U168" s="32"/>
      <c r="V168" s="31"/>
      <c r="W168" s="32"/>
      <c r="X168" s="32"/>
      <c r="Y168" s="32"/>
      <c r="Z168" s="32"/>
      <c r="AA168" s="33"/>
      <c r="AB168" s="31"/>
      <c r="AC168" s="32"/>
      <c r="AD168" s="31">
        <f>COUNTIFS(PLACEMENT3[[#This Row],[MALIKA M]:[NAEL G]],"&lt;&gt;REPOS",PLACEMENT3[[#This Row],[MALIKA M]:[NAEL G]],"&lt;&gt;")</f>
        <v>0</v>
      </c>
      <c r="AE168" s="3"/>
      <c r="AF168" s="3"/>
    </row>
    <row r="169" spans="1:32" ht="18" customHeight="1" thickBot="1" x14ac:dyDescent="0.4">
      <c r="A169" s="34">
        <f t="shared" si="2"/>
        <v>43352</v>
      </c>
      <c r="B169" s="35">
        <f>WEEKNUM(PLACEMENT3[[#This Row],[DATE]],21)</f>
        <v>36</v>
      </c>
      <c r="C169" s="36">
        <v>2</v>
      </c>
      <c r="D169" s="36">
        <v>0</v>
      </c>
      <c r="E169" s="31"/>
      <c r="F169" s="31"/>
      <c r="G169" s="32"/>
      <c r="H169" s="32"/>
      <c r="I169" s="32"/>
      <c r="J169" s="32"/>
      <c r="K169" s="32"/>
      <c r="L169" s="32"/>
      <c r="M169" s="31"/>
      <c r="N169" s="32"/>
      <c r="O169" s="32"/>
      <c r="P169" s="32"/>
      <c r="Q169" s="31"/>
      <c r="R169" s="31"/>
      <c r="S169" s="32"/>
      <c r="T169" s="32"/>
      <c r="U169" s="32"/>
      <c r="V169" s="31"/>
      <c r="W169" s="32"/>
      <c r="X169" s="32"/>
      <c r="Y169" s="32"/>
      <c r="Z169" s="32"/>
      <c r="AA169" s="33"/>
      <c r="AB169" s="31"/>
      <c r="AC169" s="32"/>
      <c r="AD169" s="31">
        <f>COUNTIFS(PLACEMENT3[[#This Row],[MALIKA M]:[NAEL G]],"&lt;&gt;REPOS",PLACEMENT3[[#This Row],[MALIKA M]:[NAEL G]],"&lt;&gt;")</f>
        <v>0</v>
      </c>
      <c r="AE169" s="3"/>
      <c r="AF169" s="3"/>
    </row>
    <row r="170" spans="1:32" ht="18" customHeight="1" x14ac:dyDescent="0.35">
      <c r="A170" s="37">
        <f t="shared" si="2"/>
        <v>43353</v>
      </c>
      <c r="B170" s="38">
        <f>WEEKNUM(PLACEMENT3[[#This Row],[DATE]],21)</f>
        <v>37</v>
      </c>
      <c r="C170" s="39">
        <v>0</v>
      </c>
      <c r="D170" s="39">
        <v>0</v>
      </c>
      <c r="E170" s="31"/>
      <c r="F170" s="28"/>
      <c r="G170" s="29"/>
      <c r="H170" s="29"/>
      <c r="I170" s="29"/>
      <c r="J170" s="29"/>
      <c r="K170" s="29"/>
      <c r="L170" s="29"/>
      <c r="M170" s="28"/>
      <c r="N170" s="29"/>
      <c r="O170" s="29"/>
      <c r="P170" s="29"/>
      <c r="Q170" s="28"/>
      <c r="R170" s="28"/>
      <c r="S170" s="29"/>
      <c r="T170" s="29"/>
      <c r="U170" s="29"/>
      <c r="V170" s="28"/>
      <c r="W170" s="29"/>
      <c r="X170" s="29"/>
      <c r="Y170" s="29"/>
      <c r="Z170" s="29"/>
      <c r="AA170" s="30"/>
      <c r="AB170" s="28"/>
      <c r="AC170" s="29"/>
      <c r="AD170" s="28">
        <f>COUNTIFS(PLACEMENT3[[#This Row],[MALIKA M]:[NAEL G]],"&lt;&gt;REPOS",PLACEMENT3[[#This Row],[MALIKA M]:[NAEL G]],"&lt;&gt;")</f>
        <v>0</v>
      </c>
      <c r="AE170" s="3"/>
      <c r="AF170" s="3"/>
    </row>
    <row r="171" spans="1:32" ht="18" customHeight="1" x14ac:dyDescent="0.35">
      <c r="A171" s="34">
        <f t="shared" si="2"/>
        <v>43354</v>
      </c>
      <c r="B171" s="35">
        <f>WEEKNUM(PLACEMENT3[[#This Row],[DATE]],21)</f>
        <v>37</v>
      </c>
      <c r="C171" s="36">
        <v>0</v>
      </c>
      <c r="D171" s="36">
        <v>0</v>
      </c>
      <c r="E171" s="31"/>
      <c r="F171" s="31"/>
      <c r="G171" s="32"/>
      <c r="H171" s="32"/>
      <c r="I171" s="32"/>
      <c r="J171" s="32"/>
      <c r="K171" s="32"/>
      <c r="L171" s="32"/>
      <c r="M171" s="31"/>
      <c r="N171" s="32"/>
      <c r="O171" s="32"/>
      <c r="P171" s="32"/>
      <c r="Q171" s="31"/>
      <c r="R171" s="31"/>
      <c r="S171" s="32"/>
      <c r="T171" s="32"/>
      <c r="U171" s="32"/>
      <c r="V171" s="31"/>
      <c r="W171" s="32"/>
      <c r="X171" s="32"/>
      <c r="Y171" s="32"/>
      <c r="Z171" s="32"/>
      <c r="AA171" s="33"/>
      <c r="AB171" s="31"/>
      <c r="AC171" s="32"/>
      <c r="AD171" s="31">
        <f>COUNTIFS(PLACEMENT3[[#This Row],[MALIKA M]:[NAEL G]],"&lt;&gt;REPOS",PLACEMENT3[[#This Row],[MALIKA M]:[NAEL G]],"&lt;&gt;")</f>
        <v>0</v>
      </c>
      <c r="AE171" s="3"/>
      <c r="AF171" s="3"/>
    </row>
    <row r="172" spans="1:32" ht="18" customHeight="1" x14ac:dyDescent="0.35">
      <c r="A172" s="34">
        <f t="shared" si="2"/>
        <v>43355</v>
      </c>
      <c r="B172" s="35">
        <f>WEEKNUM(PLACEMENT3[[#This Row],[DATE]],21)</f>
        <v>37</v>
      </c>
      <c r="C172" s="36">
        <v>0</v>
      </c>
      <c r="D172" s="36">
        <v>0</v>
      </c>
      <c r="E172" s="31"/>
      <c r="F172" s="31"/>
      <c r="G172" s="32"/>
      <c r="H172" s="32"/>
      <c r="I172" s="32"/>
      <c r="J172" s="32"/>
      <c r="K172" s="32"/>
      <c r="L172" s="32"/>
      <c r="M172" s="31"/>
      <c r="N172" s="32"/>
      <c r="O172" s="32"/>
      <c r="P172" s="32"/>
      <c r="Q172" s="31"/>
      <c r="R172" s="31"/>
      <c r="S172" s="32"/>
      <c r="T172" s="32"/>
      <c r="U172" s="32"/>
      <c r="V172" s="31"/>
      <c r="W172" s="32"/>
      <c r="X172" s="32"/>
      <c r="Y172" s="32"/>
      <c r="Z172" s="32"/>
      <c r="AA172" s="33"/>
      <c r="AB172" s="31"/>
      <c r="AC172" s="32"/>
      <c r="AD172" s="31">
        <f>COUNTIFS(PLACEMENT3[[#This Row],[MALIKA M]:[NAEL G]],"&lt;&gt;REPOS",PLACEMENT3[[#This Row],[MALIKA M]:[NAEL G]],"&lt;&gt;")</f>
        <v>0</v>
      </c>
      <c r="AE172" s="3"/>
      <c r="AF172" s="3"/>
    </row>
    <row r="173" spans="1:32" ht="18" customHeight="1" x14ac:dyDescent="0.35">
      <c r="A173" s="34">
        <f t="shared" si="2"/>
        <v>43356</v>
      </c>
      <c r="B173" s="35">
        <f>WEEKNUM(PLACEMENT3[[#This Row],[DATE]],21)</f>
        <v>37</v>
      </c>
      <c r="C173" s="36">
        <v>0</v>
      </c>
      <c r="D173" s="36">
        <v>0</v>
      </c>
      <c r="E173" s="31"/>
      <c r="F173" s="31"/>
      <c r="G173" s="32"/>
      <c r="H173" s="32"/>
      <c r="I173" s="32"/>
      <c r="J173" s="32"/>
      <c r="K173" s="32"/>
      <c r="L173" s="32"/>
      <c r="M173" s="31"/>
      <c r="N173" s="32"/>
      <c r="O173" s="32"/>
      <c r="P173" s="32"/>
      <c r="Q173" s="31"/>
      <c r="R173" s="31"/>
      <c r="S173" s="32"/>
      <c r="T173" s="32"/>
      <c r="U173" s="32"/>
      <c r="V173" s="31"/>
      <c r="W173" s="32"/>
      <c r="X173" s="32"/>
      <c r="Y173" s="32"/>
      <c r="Z173" s="32"/>
      <c r="AA173" s="33"/>
      <c r="AB173" s="31"/>
      <c r="AC173" s="32"/>
      <c r="AD173" s="31">
        <f>COUNTIFS(PLACEMENT3[[#This Row],[MALIKA M]:[NAEL G]],"&lt;&gt;REPOS",PLACEMENT3[[#This Row],[MALIKA M]:[NAEL G]],"&lt;&gt;")</f>
        <v>0</v>
      </c>
      <c r="AE173" s="3"/>
      <c r="AF173" s="3"/>
    </row>
    <row r="174" spans="1:32" ht="18" customHeight="1" x14ac:dyDescent="0.35">
      <c r="A174" s="34">
        <f t="shared" si="2"/>
        <v>43357</v>
      </c>
      <c r="B174" s="35">
        <f>WEEKNUM(PLACEMENT3[[#This Row],[DATE]],21)</f>
        <v>37</v>
      </c>
      <c r="C174" s="36">
        <v>0</v>
      </c>
      <c r="D174" s="36">
        <v>0</v>
      </c>
      <c r="E174" s="31"/>
      <c r="F174" s="31"/>
      <c r="G174" s="32"/>
      <c r="H174" s="32"/>
      <c r="I174" s="32"/>
      <c r="J174" s="32"/>
      <c r="K174" s="32"/>
      <c r="L174" s="32"/>
      <c r="M174" s="31"/>
      <c r="N174" s="32"/>
      <c r="O174" s="32"/>
      <c r="P174" s="32"/>
      <c r="Q174" s="31"/>
      <c r="R174" s="31"/>
      <c r="S174" s="32"/>
      <c r="T174" s="32"/>
      <c r="U174" s="32"/>
      <c r="V174" s="31"/>
      <c r="W174" s="32"/>
      <c r="X174" s="32"/>
      <c r="Y174" s="32"/>
      <c r="Z174" s="32"/>
      <c r="AA174" s="33"/>
      <c r="AB174" s="31"/>
      <c r="AC174" s="32"/>
      <c r="AD174" s="31">
        <f>COUNTIFS(PLACEMENT3[[#This Row],[MALIKA M]:[NAEL G]],"&lt;&gt;REPOS",PLACEMENT3[[#This Row],[MALIKA M]:[NAEL G]],"&lt;&gt;")</f>
        <v>0</v>
      </c>
      <c r="AE174" s="3"/>
      <c r="AF174" s="3"/>
    </row>
    <row r="175" spans="1:32" ht="18" customHeight="1" x14ac:dyDescent="0.35">
      <c r="A175" s="34">
        <f t="shared" si="2"/>
        <v>43358</v>
      </c>
      <c r="B175" s="35">
        <f>WEEKNUM(PLACEMENT3[[#This Row],[DATE]],21)</f>
        <v>37</v>
      </c>
      <c r="C175" s="36">
        <v>2</v>
      </c>
      <c r="D175" s="36">
        <v>0</v>
      </c>
      <c r="E175" s="31"/>
      <c r="F175" s="31"/>
      <c r="G175" s="32"/>
      <c r="H175" s="32"/>
      <c r="I175" s="32"/>
      <c r="J175" s="32"/>
      <c r="K175" s="32"/>
      <c r="L175" s="32"/>
      <c r="M175" s="31"/>
      <c r="N175" s="32"/>
      <c r="O175" s="32"/>
      <c r="P175" s="32"/>
      <c r="Q175" s="31"/>
      <c r="R175" s="31"/>
      <c r="S175" s="32"/>
      <c r="T175" s="32"/>
      <c r="U175" s="32"/>
      <c r="V175" s="31"/>
      <c r="W175" s="32"/>
      <c r="X175" s="32"/>
      <c r="Y175" s="32"/>
      <c r="Z175" s="32"/>
      <c r="AA175" s="33"/>
      <c r="AB175" s="31"/>
      <c r="AC175" s="32"/>
      <c r="AD175" s="31">
        <f>COUNTIFS(PLACEMENT3[[#This Row],[MALIKA M]:[NAEL G]],"&lt;&gt;REPOS",PLACEMENT3[[#This Row],[MALIKA M]:[NAEL G]],"&lt;&gt;")</f>
        <v>0</v>
      </c>
      <c r="AE175" s="3"/>
      <c r="AF175" s="3"/>
    </row>
    <row r="176" spans="1:32" ht="18" customHeight="1" thickBot="1" x14ac:dyDescent="0.4">
      <c r="A176" s="34">
        <f t="shared" si="2"/>
        <v>43359</v>
      </c>
      <c r="B176" s="35">
        <f>WEEKNUM(PLACEMENT3[[#This Row],[DATE]],21)</f>
        <v>37</v>
      </c>
      <c r="C176" s="36">
        <v>2</v>
      </c>
      <c r="D176" s="36">
        <v>0</v>
      </c>
      <c r="E176" s="31"/>
      <c r="F176" s="31"/>
      <c r="G176" s="32"/>
      <c r="H176" s="32"/>
      <c r="I176" s="32"/>
      <c r="J176" s="32"/>
      <c r="K176" s="32"/>
      <c r="L176" s="32"/>
      <c r="M176" s="31"/>
      <c r="N176" s="32"/>
      <c r="O176" s="32"/>
      <c r="P176" s="32"/>
      <c r="Q176" s="31"/>
      <c r="R176" s="31"/>
      <c r="S176" s="32"/>
      <c r="T176" s="32"/>
      <c r="U176" s="32"/>
      <c r="V176" s="31"/>
      <c r="W176" s="32"/>
      <c r="X176" s="32"/>
      <c r="Y176" s="32"/>
      <c r="Z176" s="32"/>
      <c r="AA176" s="33"/>
      <c r="AB176" s="31"/>
      <c r="AC176" s="32"/>
      <c r="AD176" s="31">
        <f>COUNTIFS(PLACEMENT3[[#This Row],[MALIKA M]:[NAEL G]],"&lt;&gt;REPOS",PLACEMENT3[[#This Row],[MALIKA M]:[NAEL G]],"&lt;&gt;")</f>
        <v>0</v>
      </c>
      <c r="AE176" s="3"/>
      <c r="AF176" s="3"/>
    </row>
    <row r="177" spans="1:32" ht="18" customHeight="1" x14ac:dyDescent="0.35">
      <c r="A177" s="37">
        <f t="shared" si="2"/>
        <v>43360</v>
      </c>
      <c r="B177" s="38">
        <f>WEEKNUM(PLACEMENT3[[#This Row],[DATE]],21)</f>
        <v>38</v>
      </c>
      <c r="C177" s="39">
        <v>0</v>
      </c>
      <c r="D177" s="39">
        <v>0</v>
      </c>
      <c r="E177" s="31"/>
      <c r="F177" s="28"/>
      <c r="G177" s="29"/>
      <c r="H177" s="29"/>
      <c r="I177" s="29"/>
      <c r="J177" s="29"/>
      <c r="K177" s="29"/>
      <c r="L177" s="29"/>
      <c r="M177" s="28"/>
      <c r="N177" s="29"/>
      <c r="O177" s="29"/>
      <c r="P177" s="29"/>
      <c r="Q177" s="28"/>
      <c r="R177" s="28"/>
      <c r="S177" s="29"/>
      <c r="T177" s="29"/>
      <c r="U177" s="29"/>
      <c r="V177" s="28"/>
      <c r="W177" s="29"/>
      <c r="X177" s="29"/>
      <c r="Y177" s="29"/>
      <c r="Z177" s="29"/>
      <c r="AA177" s="30"/>
      <c r="AB177" s="28"/>
      <c r="AC177" s="29"/>
      <c r="AD177" s="28">
        <f>COUNTIFS(PLACEMENT3[[#This Row],[MALIKA M]:[NAEL G]],"&lt;&gt;REPOS",PLACEMENT3[[#This Row],[MALIKA M]:[NAEL G]],"&lt;&gt;")</f>
        <v>0</v>
      </c>
      <c r="AE177" s="3"/>
      <c r="AF177" s="3"/>
    </row>
    <row r="178" spans="1:32" ht="18" customHeight="1" x14ac:dyDescent="0.35">
      <c r="A178" s="34">
        <f t="shared" si="2"/>
        <v>43361</v>
      </c>
      <c r="B178" s="35">
        <f>WEEKNUM(PLACEMENT3[[#This Row],[DATE]],21)</f>
        <v>38</v>
      </c>
      <c r="C178" s="36">
        <v>0</v>
      </c>
      <c r="D178" s="36">
        <v>0</v>
      </c>
      <c r="E178" s="31"/>
      <c r="F178" s="31"/>
      <c r="G178" s="32"/>
      <c r="H178" s="32"/>
      <c r="I178" s="32"/>
      <c r="J178" s="32"/>
      <c r="K178" s="32"/>
      <c r="L178" s="32"/>
      <c r="M178" s="31"/>
      <c r="N178" s="32"/>
      <c r="O178" s="32"/>
      <c r="P178" s="32"/>
      <c r="Q178" s="31"/>
      <c r="R178" s="31"/>
      <c r="S178" s="32"/>
      <c r="T178" s="32"/>
      <c r="U178" s="32"/>
      <c r="V178" s="31"/>
      <c r="W178" s="32"/>
      <c r="X178" s="32"/>
      <c r="Y178" s="32"/>
      <c r="Z178" s="32"/>
      <c r="AA178" s="33"/>
      <c r="AB178" s="31"/>
      <c r="AC178" s="32"/>
      <c r="AD178" s="31">
        <f>COUNTIFS(PLACEMENT3[[#This Row],[MALIKA M]:[NAEL G]],"&lt;&gt;REPOS",PLACEMENT3[[#This Row],[MALIKA M]:[NAEL G]],"&lt;&gt;")</f>
        <v>0</v>
      </c>
      <c r="AE178" s="3"/>
      <c r="AF178" s="3"/>
    </row>
    <row r="179" spans="1:32" ht="18" customHeight="1" x14ac:dyDescent="0.35">
      <c r="A179" s="34">
        <f t="shared" si="2"/>
        <v>43362</v>
      </c>
      <c r="B179" s="35">
        <f>WEEKNUM(PLACEMENT3[[#This Row],[DATE]],21)</f>
        <v>38</v>
      </c>
      <c r="C179" s="36">
        <v>0</v>
      </c>
      <c r="D179" s="36">
        <v>0</v>
      </c>
      <c r="E179" s="31"/>
      <c r="F179" s="31"/>
      <c r="G179" s="32"/>
      <c r="H179" s="32"/>
      <c r="I179" s="32"/>
      <c r="J179" s="32"/>
      <c r="K179" s="32"/>
      <c r="L179" s="32"/>
      <c r="M179" s="31"/>
      <c r="N179" s="32"/>
      <c r="O179" s="32"/>
      <c r="P179" s="32"/>
      <c r="Q179" s="31"/>
      <c r="R179" s="31"/>
      <c r="S179" s="32"/>
      <c r="T179" s="32"/>
      <c r="U179" s="32"/>
      <c r="V179" s="31"/>
      <c r="W179" s="32"/>
      <c r="X179" s="32"/>
      <c r="Y179" s="32"/>
      <c r="Z179" s="32"/>
      <c r="AA179" s="33"/>
      <c r="AB179" s="31"/>
      <c r="AC179" s="32"/>
      <c r="AD179" s="31">
        <f>COUNTIFS(PLACEMENT3[[#This Row],[MALIKA M]:[NAEL G]],"&lt;&gt;REPOS",PLACEMENT3[[#This Row],[MALIKA M]:[NAEL G]],"&lt;&gt;")</f>
        <v>0</v>
      </c>
      <c r="AE179" s="3"/>
      <c r="AF179" s="3"/>
    </row>
    <row r="180" spans="1:32" ht="18" customHeight="1" x14ac:dyDescent="0.35">
      <c r="A180" s="34">
        <f t="shared" si="2"/>
        <v>43363</v>
      </c>
      <c r="B180" s="35">
        <f>WEEKNUM(PLACEMENT3[[#This Row],[DATE]],21)</f>
        <v>38</v>
      </c>
      <c r="C180" s="36">
        <v>0</v>
      </c>
      <c r="D180" s="36">
        <v>0</v>
      </c>
      <c r="E180" s="31"/>
      <c r="F180" s="31"/>
      <c r="G180" s="32"/>
      <c r="H180" s="32"/>
      <c r="I180" s="32"/>
      <c r="J180" s="32"/>
      <c r="K180" s="32"/>
      <c r="L180" s="32"/>
      <c r="M180" s="31"/>
      <c r="N180" s="32"/>
      <c r="O180" s="32"/>
      <c r="P180" s="32"/>
      <c r="Q180" s="31"/>
      <c r="R180" s="31"/>
      <c r="S180" s="32"/>
      <c r="T180" s="32"/>
      <c r="U180" s="32"/>
      <c r="V180" s="31"/>
      <c r="W180" s="32"/>
      <c r="X180" s="32"/>
      <c r="Y180" s="32"/>
      <c r="Z180" s="32"/>
      <c r="AA180" s="33"/>
      <c r="AB180" s="31"/>
      <c r="AC180" s="32"/>
      <c r="AD180" s="31">
        <f>COUNTIFS(PLACEMENT3[[#This Row],[MALIKA M]:[NAEL G]],"&lt;&gt;REPOS",PLACEMENT3[[#This Row],[MALIKA M]:[NAEL G]],"&lt;&gt;")</f>
        <v>0</v>
      </c>
      <c r="AE180" s="3"/>
      <c r="AF180" s="3"/>
    </row>
    <row r="181" spans="1:32" ht="18" customHeight="1" x14ac:dyDescent="0.35">
      <c r="A181" s="34">
        <f t="shared" si="2"/>
        <v>43364</v>
      </c>
      <c r="B181" s="35">
        <f>WEEKNUM(PLACEMENT3[[#This Row],[DATE]],21)</f>
        <v>38</v>
      </c>
      <c r="C181" s="36">
        <v>0</v>
      </c>
      <c r="D181" s="36">
        <v>0</v>
      </c>
      <c r="E181" s="31"/>
      <c r="F181" s="31"/>
      <c r="G181" s="32"/>
      <c r="H181" s="32"/>
      <c r="I181" s="32"/>
      <c r="J181" s="32"/>
      <c r="K181" s="32"/>
      <c r="L181" s="32"/>
      <c r="M181" s="31"/>
      <c r="N181" s="32"/>
      <c r="O181" s="32"/>
      <c r="P181" s="32"/>
      <c r="Q181" s="31"/>
      <c r="R181" s="31"/>
      <c r="S181" s="32"/>
      <c r="T181" s="32"/>
      <c r="U181" s="32"/>
      <c r="V181" s="31"/>
      <c r="W181" s="32"/>
      <c r="X181" s="32"/>
      <c r="Y181" s="32"/>
      <c r="Z181" s="32"/>
      <c r="AA181" s="33"/>
      <c r="AB181" s="31"/>
      <c r="AC181" s="32"/>
      <c r="AD181" s="31">
        <f>COUNTIFS(PLACEMENT3[[#This Row],[MALIKA M]:[NAEL G]],"&lt;&gt;REPOS",PLACEMENT3[[#This Row],[MALIKA M]:[NAEL G]],"&lt;&gt;")</f>
        <v>0</v>
      </c>
      <c r="AE181" s="3"/>
      <c r="AF181" s="3"/>
    </row>
    <row r="182" spans="1:32" ht="18" customHeight="1" x14ac:dyDescent="0.35">
      <c r="A182" s="34">
        <f t="shared" si="2"/>
        <v>43365</v>
      </c>
      <c r="B182" s="35">
        <f>WEEKNUM(PLACEMENT3[[#This Row],[DATE]],21)</f>
        <v>38</v>
      </c>
      <c r="C182" s="36">
        <v>2</v>
      </c>
      <c r="D182" s="36">
        <v>0</v>
      </c>
      <c r="E182" s="31"/>
      <c r="F182" s="31"/>
      <c r="G182" s="32"/>
      <c r="H182" s="32"/>
      <c r="I182" s="32"/>
      <c r="J182" s="32"/>
      <c r="K182" s="32"/>
      <c r="L182" s="32"/>
      <c r="M182" s="31"/>
      <c r="N182" s="32"/>
      <c r="O182" s="32"/>
      <c r="P182" s="32"/>
      <c r="Q182" s="31"/>
      <c r="R182" s="31"/>
      <c r="S182" s="32"/>
      <c r="T182" s="32"/>
      <c r="U182" s="32"/>
      <c r="V182" s="31"/>
      <c r="W182" s="32"/>
      <c r="X182" s="32"/>
      <c r="Y182" s="32"/>
      <c r="Z182" s="32"/>
      <c r="AA182" s="33"/>
      <c r="AB182" s="31"/>
      <c r="AC182" s="32"/>
      <c r="AD182" s="31">
        <f>COUNTIFS(PLACEMENT3[[#This Row],[MALIKA M]:[NAEL G]],"&lt;&gt;REPOS",PLACEMENT3[[#This Row],[MALIKA M]:[NAEL G]],"&lt;&gt;")</f>
        <v>0</v>
      </c>
      <c r="AE182" s="3"/>
      <c r="AF182" s="3"/>
    </row>
    <row r="183" spans="1:32" ht="18" customHeight="1" thickBot="1" x14ac:dyDescent="0.4">
      <c r="A183" s="34">
        <f t="shared" si="2"/>
        <v>43366</v>
      </c>
      <c r="B183" s="35">
        <f>WEEKNUM(PLACEMENT3[[#This Row],[DATE]],21)</f>
        <v>38</v>
      </c>
      <c r="C183" s="36">
        <v>2</v>
      </c>
      <c r="D183" s="36">
        <v>0</v>
      </c>
      <c r="E183" s="31"/>
      <c r="F183" s="31"/>
      <c r="G183" s="32"/>
      <c r="H183" s="32"/>
      <c r="I183" s="32"/>
      <c r="J183" s="32"/>
      <c r="K183" s="32"/>
      <c r="L183" s="32"/>
      <c r="M183" s="31"/>
      <c r="N183" s="32"/>
      <c r="O183" s="32"/>
      <c r="P183" s="32"/>
      <c r="Q183" s="31"/>
      <c r="R183" s="31"/>
      <c r="S183" s="32"/>
      <c r="T183" s="32"/>
      <c r="U183" s="32"/>
      <c r="V183" s="31"/>
      <c r="W183" s="32"/>
      <c r="X183" s="32"/>
      <c r="Y183" s="32"/>
      <c r="Z183" s="32"/>
      <c r="AA183" s="33"/>
      <c r="AB183" s="31"/>
      <c r="AC183" s="32"/>
      <c r="AD183" s="31">
        <f>COUNTIFS(PLACEMENT3[[#This Row],[MALIKA M]:[NAEL G]],"&lt;&gt;REPOS",PLACEMENT3[[#This Row],[MALIKA M]:[NAEL G]],"&lt;&gt;")</f>
        <v>0</v>
      </c>
      <c r="AE183" s="3"/>
      <c r="AF183" s="3"/>
    </row>
    <row r="184" spans="1:32" ht="18" customHeight="1" x14ac:dyDescent="0.35">
      <c r="A184" s="37">
        <f t="shared" si="2"/>
        <v>43367</v>
      </c>
      <c r="B184" s="38">
        <f>WEEKNUM(PLACEMENT3[[#This Row],[DATE]],21)</f>
        <v>39</v>
      </c>
      <c r="C184" s="39">
        <v>0</v>
      </c>
      <c r="D184" s="39">
        <v>0</v>
      </c>
      <c r="E184" s="31"/>
      <c r="F184" s="28"/>
      <c r="G184" s="29"/>
      <c r="H184" s="29"/>
      <c r="I184" s="29"/>
      <c r="J184" s="29"/>
      <c r="K184" s="29"/>
      <c r="L184" s="29"/>
      <c r="M184" s="28"/>
      <c r="N184" s="29"/>
      <c r="O184" s="29"/>
      <c r="P184" s="29"/>
      <c r="Q184" s="28"/>
      <c r="R184" s="28"/>
      <c r="S184" s="29"/>
      <c r="T184" s="29"/>
      <c r="U184" s="29"/>
      <c r="V184" s="28"/>
      <c r="W184" s="29"/>
      <c r="X184" s="29"/>
      <c r="Y184" s="29"/>
      <c r="Z184" s="29"/>
      <c r="AA184" s="30"/>
      <c r="AB184" s="28"/>
      <c r="AC184" s="29"/>
      <c r="AD184" s="28">
        <f>COUNTIFS(PLACEMENT3[[#This Row],[MALIKA M]:[NAEL G]],"&lt;&gt;REPOS",PLACEMENT3[[#This Row],[MALIKA M]:[NAEL G]],"&lt;&gt;")</f>
        <v>0</v>
      </c>
      <c r="AE184" s="3"/>
      <c r="AF184" s="3"/>
    </row>
    <row r="185" spans="1:32" ht="18" customHeight="1" x14ac:dyDescent="0.35">
      <c r="A185" s="34">
        <f t="shared" si="2"/>
        <v>43368</v>
      </c>
      <c r="B185" s="35">
        <f>WEEKNUM(PLACEMENT3[[#This Row],[DATE]],21)</f>
        <v>39</v>
      </c>
      <c r="C185" s="36">
        <v>0</v>
      </c>
      <c r="D185" s="36">
        <v>0</v>
      </c>
      <c r="E185" s="31"/>
      <c r="F185" s="31"/>
      <c r="G185" s="32"/>
      <c r="H185" s="32"/>
      <c r="I185" s="32"/>
      <c r="J185" s="32"/>
      <c r="K185" s="32"/>
      <c r="L185" s="32"/>
      <c r="M185" s="31"/>
      <c r="N185" s="32"/>
      <c r="O185" s="32"/>
      <c r="P185" s="32"/>
      <c r="Q185" s="31"/>
      <c r="R185" s="31"/>
      <c r="S185" s="32"/>
      <c r="T185" s="32"/>
      <c r="U185" s="32"/>
      <c r="V185" s="31"/>
      <c r="W185" s="32"/>
      <c r="X185" s="32"/>
      <c r="Y185" s="32"/>
      <c r="Z185" s="32"/>
      <c r="AA185" s="33"/>
      <c r="AB185" s="31"/>
      <c r="AC185" s="32"/>
      <c r="AD185" s="31">
        <f>COUNTIFS(PLACEMENT3[[#This Row],[MALIKA M]:[NAEL G]],"&lt;&gt;REPOS",PLACEMENT3[[#This Row],[MALIKA M]:[NAEL G]],"&lt;&gt;")</f>
        <v>0</v>
      </c>
      <c r="AE185" s="3"/>
      <c r="AF185" s="3"/>
    </row>
    <row r="186" spans="1:32" ht="18" customHeight="1" x14ac:dyDescent="0.35">
      <c r="A186" s="34">
        <f t="shared" si="2"/>
        <v>43369</v>
      </c>
      <c r="B186" s="35">
        <f>WEEKNUM(PLACEMENT3[[#This Row],[DATE]],21)</f>
        <v>39</v>
      </c>
      <c r="C186" s="36">
        <v>0</v>
      </c>
      <c r="D186" s="36">
        <v>0</v>
      </c>
      <c r="E186" s="31"/>
      <c r="F186" s="31"/>
      <c r="G186" s="32"/>
      <c r="H186" s="32"/>
      <c r="I186" s="32"/>
      <c r="J186" s="32"/>
      <c r="K186" s="32"/>
      <c r="L186" s="32"/>
      <c r="M186" s="31"/>
      <c r="N186" s="32"/>
      <c r="O186" s="32"/>
      <c r="P186" s="32"/>
      <c r="Q186" s="31"/>
      <c r="R186" s="31"/>
      <c r="S186" s="32"/>
      <c r="T186" s="32"/>
      <c r="U186" s="32"/>
      <c r="V186" s="31"/>
      <c r="W186" s="32"/>
      <c r="X186" s="32"/>
      <c r="Y186" s="32"/>
      <c r="Z186" s="32"/>
      <c r="AA186" s="33"/>
      <c r="AB186" s="31"/>
      <c r="AC186" s="32"/>
      <c r="AD186" s="31">
        <f>COUNTIFS(PLACEMENT3[[#This Row],[MALIKA M]:[NAEL G]],"&lt;&gt;REPOS",PLACEMENT3[[#This Row],[MALIKA M]:[NAEL G]],"&lt;&gt;")</f>
        <v>0</v>
      </c>
      <c r="AE186" s="3"/>
      <c r="AF186" s="3"/>
    </row>
    <row r="187" spans="1:32" ht="18" customHeight="1" x14ac:dyDescent="0.35">
      <c r="A187" s="34">
        <f t="shared" si="2"/>
        <v>43370</v>
      </c>
      <c r="B187" s="35">
        <f>WEEKNUM(PLACEMENT3[[#This Row],[DATE]],21)</f>
        <v>39</v>
      </c>
      <c r="C187" s="36">
        <v>0</v>
      </c>
      <c r="D187" s="36">
        <v>0</v>
      </c>
      <c r="E187" s="31"/>
      <c r="F187" s="31"/>
      <c r="G187" s="32"/>
      <c r="H187" s="32"/>
      <c r="I187" s="32"/>
      <c r="J187" s="32"/>
      <c r="K187" s="32"/>
      <c r="L187" s="32"/>
      <c r="M187" s="31"/>
      <c r="N187" s="32"/>
      <c r="O187" s="32"/>
      <c r="P187" s="32"/>
      <c r="Q187" s="31"/>
      <c r="R187" s="31"/>
      <c r="S187" s="32"/>
      <c r="T187" s="32"/>
      <c r="U187" s="32"/>
      <c r="V187" s="31"/>
      <c r="W187" s="32"/>
      <c r="X187" s="32"/>
      <c r="Y187" s="32"/>
      <c r="Z187" s="32"/>
      <c r="AA187" s="33"/>
      <c r="AB187" s="31"/>
      <c r="AC187" s="32"/>
      <c r="AD187" s="31">
        <f>COUNTIFS(PLACEMENT3[[#This Row],[MALIKA M]:[NAEL G]],"&lt;&gt;REPOS",PLACEMENT3[[#This Row],[MALIKA M]:[NAEL G]],"&lt;&gt;")</f>
        <v>0</v>
      </c>
      <c r="AE187" s="3"/>
      <c r="AF187" s="3"/>
    </row>
    <row r="188" spans="1:32" ht="18" customHeight="1" x14ac:dyDescent="0.35">
      <c r="A188" s="34">
        <f t="shared" si="2"/>
        <v>43371</v>
      </c>
      <c r="B188" s="35">
        <f>WEEKNUM(PLACEMENT3[[#This Row],[DATE]],21)</f>
        <v>39</v>
      </c>
      <c r="C188" s="36">
        <v>0</v>
      </c>
      <c r="D188" s="36">
        <v>0</v>
      </c>
      <c r="E188" s="31"/>
      <c r="F188" s="31"/>
      <c r="G188" s="32"/>
      <c r="H188" s="32"/>
      <c r="I188" s="32"/>
      <c r="J188" s="32"/>
      <c r="K188" s="32"/>
      <c r="L188" s="32"/>
      <c r="M188" s="31"/>
      <c r="N188" s="32"/>
      <c r="O188" s="32"/>
      <c r="P188" s="32"/>
      <c r="Q188" s="31"/>
      <c r="R188" s="31"/>
      <c r="S188" s="32"/>
      <c r="T188" s="32"/>
      <c r="U188" s="32"/>
      <c r="V188" s="31"/>
      <c r="W188" s="32"/>
      <c r="X188" s="32"/>
      <c r="Y188" s="32"/>
      <c r="Z188" s="32"/>
      <c r="AA188" s="33"/>
      <c r="AB188" s="31"/>
      <c r="AC188" s="32"/>
      <c r="AD188" s="31">
        <f>COUNTIFS(PLACEMENT3[[#This Row],[MALIKA M]:[NAEL G]],"&lt;&gt;REPOS",PLACEMENT3[[#This Row],[MALIKA M]:[NAEL G]],"&lt;&gt;")</f>
        <v>0</v>
      </c>
      <c r="AE188" s="3"/>
      <c r="AF188" s="3"/>
    </row>
    <row r="189" spans="1:32" ht="18" customHeight="1" x14ac:dyDescent="0.35">
      <c r="A189" s="34">
        <f t="shared" si="2"/>
        <v>43372</v>
      </c>
      <c r="B189" s="35">
        <f>WEEKNUM(PLACEMENT3[[#This Row],[DATE]],21)</f>
        <v>39</v>
      </c>
      <c r="C189" s="36">
        <v>2</v>
      </c>
      <c r="D189" s="36">
        <v>0</v>
      </c>
      <c r="E189" s="31"/>
      <c r="F189" s="31"/>
      <c r="G189" s="32"/>
      <c r="H189" s="32"/>
      <c r="I189" s="32"/>
      <c r="J189" s="32"/>
      <c r="K189" s="32"/>
      <c r="L189" s="32"/>
      <c r="M189" s="31"/>
      <c r="N189" s="32"/>
      <c r="O189" s="32"/>
      <c r="P189" s="32"/>
      <c r="Q189" s="31"/>
      <c r="R189" s="31"/>
      <c r="S189" s="32"/>
      <c r="T189" s="32"/>
      <c r="U189" s="32"/>
      <c r="V189" s="31"/>
      <c r="W189" s="32"/>
      <c r="X189" s="32"/>
      <c r="Y189" s="32"/>
      <c r="Z189" s="32"/>
      <c r="AA189" s="33"/>
      <c r="AB189" s="31"/>
      <c r="AC189" s="32"/>
      <c r="AD189" s="31">
        <f>COUNTIFS(PLACEMENT3[[#This Row],[MALIKA M]:[NAEL G]],"&lt;&gt;REPOS",PLACEMENT3[[#This Row],[MALIKA M]:[NAEL G]],"&lt;&gt;")</f>
        <v>0</v>
      </c>
      <c r="AE189" s="3"/>
      <c r="AF189" s="3"/>
    </row>
    <row r="190" spans="1:32" ht="18" customHeight="1" thickBot="1" x14ac:dyDescent="0.4">
      <c r="A190" s="34">
        <f t="shared" si="2"/>
        <v>43373</v>
      </c>
      <c r="B190" s="35">
        <f>WEEKNUM(PLACEMENT3[[#This Row],[DATE]],21)</f>
        <v>39</v>
      </c>
      <c r="C190" s="36">
        <v>2</v>
      </c>
      <c r="D190" s="36">
        <v>0</v>
      </c>
      <c r="E190" s="31"/>
      <c r="F190" s="31"/>
      <c r="G190" s="32"/>
      <c r="H190" s="32"/>
      <c r="I190" s="32"/>
      <c r="J190" s="32"/>
      <c r="K190" s="32"/>
      <c r="L190" s="32"/>
      <c r="M190" s="31"/>
      <c r="N190" s="32"/>
      <c r="O190" s="32"/>
      <c r="P190" s="32"/>
      <c r="Q190" s="31"/>
      <c r="R190" s="31"/>
      <c r="S190" s="32"/>
      <c r="T190" s="32"/>
      <c r="U190" s="32"/>
      <c r="V190" s="31"/>
      <c r="W190" s="32"/>
      <c r="X190" s="32"/>
      <c r="Y190" s="32"/>
      <c r="Z190" s="32"/>
      <c r="AA190" s="33"/>
      <c r="AB190" s="31"/>
      <c r="AC190" s="32"/>
      <c r="AD190" s="31">
        <f>COUNTIFS(PLACEMENT3[[#This Row],[MALIKA M]:[NAEL G]],"&lt;&gt;REPOS",PLACEMENT3[[#This Row],[MALIKA M]:[NAEL G]],"&lt;&gt;")</f>
        <v>0</v>
      </c>
      <c r="AE190" s="3"/>
      <c r="AF190" s="3"/>
    </row>
    <row r="191" spans="1:32" ht="18" customHeight="1" x14ac:dyDescent="0.35">
      <c r="A191" s="37">
        <f t="shared" si="2"/>
        <v>43374</v>
      </c>
      <c r="B191" s="38">
        <f>WEEKNUM(PLACEMENT3[[#This Row],[DATE]],21)</f>
        <v>40</v>
      </c>
      <c r="C191" s="39">
        <v>0</v>
      </c>
      <c r="D191" s="39">
        <v>0</v>
      </c>
      <c r="E191" s="31"/>
      <c r="F191" s="28"/>
      <c r="G191" s="29"/>
      <c r="H191" s="29"/>
      <c r="I191" s="29"/>
      <c r="J191" s="29"/>
      <c r="K191" s="29"/>
      <c r="L191" s="29"/>
      <c r="M191" s="28"/>
      <c r="N191" s="29"/>
      <c r="O191" s="29"/>
      <c r="P191" s="29"/>
      <c r="Q191" s="28"/>
      <c r="R191" s="28"/>
      <c r="S191" s="29"/>
      <c r="T191" s="29"/>
      <c r="U191" s="29"/>
      <c r="V191" s="28"/>
      <c r="W191" s="29"/>
      <c r="X191" s="29"/>
      <c r="Y191" s="29"/>
      <c r="Z191" s="29"/>
      <c r="AA191" s="30"/>
      <c r="AB191" s="28"/>
      <c r="AC191" s="29"/>
      <c r="AD191" s="28">
        <f>COUNTIFS(PLACEMENT3[[#This Row],[MALIKA M]:[NAEL G]],"&lt;&gt;REPOS",PLACEMENT3[[#This Row],[MALIKA M]:[NAEL G]],"&lt;&gt;")</f>
        <v>0</v>
      </c>
      <c r="AE191" s="3"/>
      <c r="AF191" s="3"/>
    </row>
    <row r="192" spans="1:32" ht="18" customHeight="1" x14ac:dyDescent="0.35">
      <c r="A192" s="34">
        <f t="shared" si="2"/>
        <v>43375</v>
      </c>
      <c r="B192" s="35">
        <f>WEEKNUM(PLACEMENT3[[#This Row],[DATE]],21)</f>
        <v>40</v>
      </c>
      <c r="C192" s="36">
        <v>0</v>
      </c>
      <c r="D192" s="36">
        <v>0</v>
      </c>
      <c r="E192" s="31"/>
      <c r="F192" s="31"/>
      <c r="G192" s="32"/>
      <c r="H192" s="32"/>
      <c r="I192" s="32"/>
      <c r="J192" s="32"/>
      <c r="K192" s="32"/>
      <c r="L192" s="32"/>
      <c r="M192" s="31"/>
      <c r="N192" s="32"/>
      <c r="O192" s="32"/>
      <c r="P192" s="32"/>
      <c r="Q192" s="31"/>
      <c r="R192" s="31"/>
      <c r="S192" s="32"/>
      <c r="T192" s="32"/>
      <c r="U192" s="32"/>
      <c r="V192" s="31"/>
      <c r="W192" s="32"/>
      <c r="X192" s="32"/>
      <c r="Y192" s="32"/>
      <c r="Z192" s="32"/>
      <c r="AA192" s="33"/>
      <c r="AB192" s="31"/>
      <c r="AC192" s="32"/>
      <c r="AD192" s="31">
        <f>COUNTIFS(PLACEMENT3[[#This Row],[MALIKA M]:[NAEL G]],"&lt;&gt;REPOS",PLACEMENT3[[#This Row],[MALIKA M]:[NAEL G]],"&lt;&gt;")</f>
        <v>0</v>
      </c>
      <c r="AE192" s="3"/>
      <c r="AF192" s="3"/>
    </row>
    <row r="193" spans="1:32" ht="18" customHeight="1" x14ac:dyDescent="0.35">
      <c r="A193" s="34">
        <f t="shared" si="2"/>
        <v>43376</v>
      </c>
      <c r="B193" s="35">
        <f>WEEKNUM(PLACEMENT3[[#This Row],[DATE]],21)</f>
        <v>40</v>
      </c>
      <c r="C193" s="36">
        <v>2</v>
      </c>
      <c r="D193" s="36">
        <v>0</v>
      </c>
      <c r="E193" s="31"/>
      <c r="F193" s="31"/>
      <c r="G193" s="32"/>
      <c r="H193" s="32"/>
      <c r="I193" s="32"/>
      <c r="J193" s="32"/>
      <c r="K193" s="32"/>
      <c r="L193" s="32"/>
      <c r="M193" s="31"/>
      <c r="N193" s="32"/>
      <c r="O193" s="32"/>
      <c r="P193" s="32"/>
      <c r="Q193" s="31"/>
      <c r="R193" s="31"/>
      <c r="S193" s="32"/>
      <c r="T193" s="32"/>
      <c r="U193" s="32"/>
      <c r="V193" s="31"/>
      <c r="W193" s="32"/>
      <c r="X193" s="32"/>
      <c r="Y193" s="32"/>
      <c r="Z193" s="32"/>
      <c r="AA193" s="33"/>
      <c r="AB193" s="31"/>
      <c r="AC193" s="32"/>
      <c r="AD193" s="31">
        <f>COUNTIFS(PLACEMENT3[[#This Row],[MALIKA M]:[NAEL G]],"&lt;&gt;REPOS",PLACEMENT3[[#This Row],[MALIKA M]:[NAEL G]],"&lt;&gt;")</f>
        <v>0</v>
      </c>
      <c r="AE193" s="3"/>
      <c r="AF193" s="3"/>
    </row>
    <row r="194" spans="1:32" ht="18" customHeight="1" x14ac:dyDescent="0.35">
      <c r="A194" s="34">
        <f t="shared" si="2"/>
        <v>43377</v>
      </c>
      <c r="B194" s="35">
        <f>WEEKNUM(PLACEMENT3[[#This Row],[DATE]],21)</f>
        <v>40</v>
      </c>
      <c r="C194" s="36">
        <v>0</v>
      </c>
      <c r="D194" s="36">
        <v>0</v>
      </c>
      <c r="E194" s="31"/>
      <c r="F194" s="31"/>
      <c r="G194" s="32"/>
      <c r="H194" s="32"/>
      <c r="I194" s="32"/>
      <c r="J194" s="32"/>
      <c r="K194" s="32"/>
      <c r="L194" s="32"/>
      <c r="M194" s="31"/>
      <c r="N194" s="32"/>
      <c r="O194" s="32"/>
      <c r="P194" s="32"/>
      <c r="Q194" s="31"/>
      <c r="R194" s="31"/>
      <c r="S194" s="32"/>
      <c r="T194" s="32"/>
      <c r="U194" s="32"/>
      <c r="V194" s="31"/>
      <c r="W194" s="32"/>
      <c r="X194" s="32"/>
      <c r="Y194" s="32"/>
      <c r="Z194" s="32"/>
      <c r="AA194" s="33"/>
      <c r="AB194" s="31"/>
      <c r="AC194" s="32"/>
      <c r="AD194" s="31">
        <f>COUNTIFS(PLACEMENT3[[#This Row],[MALIKA M]:[NAEL G]],"&lt;&gt;REPOS",PLACEMENT3[[#This Row],[MALIKA M]:[NAEL G]],"&lt;&gt;")</f>
        <v>0</v>
      </c>
      <c r="AE194" s="3"/>
      <c r="AF194" s="3"/>
    </row>
    <row r="195" spans="1:32" ht="18" customHeight="1" x14ac:dyDescent="0.35">
      <c r="A195" s="34">
        <f t="shared" ref="A195:A232" si="3">A194+1</f>
        <v>43378</v>
      </c>
      <c r="B195" s="35">
        <f>WEEKNUM(PLACEMENT3[[#This Row],[DATE]],21)</f>
        <v>40</v>
      </c>
      <c r="C195" s="36">
        <v>0</v>
      </c>
      <c r="D195" s="36">
        <v>0</v>
      </c>
      <c r="E195" s="31"/>
      <c r="F195" s="31"/>
      <c r="G195" s="32"/>
      <c r="H195" s="32"/>
      <c r="I195" s="32"/>
      <c r="J195" s="32"/>
      <c r="K195" s="32"/>
      <c r="L195" s="32"/>
      <c r="M195" s="31"/>
      <c r="N195" s="32"/>
      <c r="O195" s="32"/>
      <c r="P195" s="32"/>
      <c r="Q195" s="31"/>
      <c r="R195" s="31"/>
      <c r="S195" s="32"/>
      <c r="T195" s="32"/>
      <c r="U195" s="32"/>
      <c r="V195" s="31"/>
      <c r="W195" s="32"/>
      <c r="X195" s="32"/>
      <c r="Y195" s="32"/>
      <c r="Z195" s="32"/>
      <c r="AA195" s="33"/>
      <c r="AB195" s="31"/>
      <c r="AC195" s="32"/>
      <c r="AD195" s="31">
        <f>COUNTIFS(PLACEMENT3[[#This Row],[MALIKA M]:[NAEL G]],"&lt;&gt;REPOS",PLACEMENT3[[#This Row],[MALIKA M]:[NAEL G]],"&lt;&gt;")</f>
        <v>0</v>
      </c>
      <c r="AE195" s="3"/>
      <c r="AF195" s="3"/>
    </row>
    <row r="196" spans="1:32" ht="18" customHeight="1" x14ac:dyDescent="0.35">
      <c r="A196" s="34">
        <f t="shared" si="3"/>
        <v>43379</v>
      </c>
      <c r="B196" s="35">
        <f>WEEKNUM(PLACEMENT3[[#This Row],[DATE]],21)</f>
        <v>40</v>
      </c>
      <c r="C196" s="36">
        <v>2</v>
      </c>
      <c r="D196" s="36">
        <v>0</v>
      </c>
      <c r="E196" s="31"/>
      <c r="F196" s="31"/>
      <c r="G196" s="32"/>
      <c r="H196" s="32"/>
      <c r="I196" s="32"/>
      <c r="J196" s="32"/>
      <c r="K196" s="32"/>
      <c r="L196" s="32"/>
      <c r="M196" s="31"/>
      <c r="N196" s="32"/>
      <c r="O196" s="32"/>
      <c r="P196" s="32"/>
      <c r="Q196" s="31"/>
      <c r="R196" s="31"/>
      <c r="S196" s="32"/>
      <c r="T196" s="32"/>
      <c r="U196" s="32"/>
      <c r="V196" s="31"/>
      <c r="W196" s="32"/>
      <c r="X196" s="32"/>
      <c r="Y196" s="32"/>
      <c r="Z196" s="32"/>
      <c r="AA196" s="33"/>
      <c r="AB196" s="31"/>
      <c r="AC196" s="32"/>
      <c r="AD196" s="31">
        <f>COUNTIFS(PLACEMENT3[[#This Row],[MALIKA M]:[NAEL G]],"&lt;&gt;REPOS",PLACEMENT3[[#This Row],[MALIKA M]:[NAEL G]],"&lt;&gt;")</f>
        <v>0</v>
      </c>
      <c r="AE196" s="3"/>
      <c r="AF196" s="3"/>
    </row>
    <row r="197" spans="1:32" ht="18" customHeight="1" thickBot="1" x14ac:dyDescent="0.4">
      <c r="A197" s="34">
        <f t="shared" si="3"/>
        <v>43380</v>
      </c>
      <c r="B197" s="35">
        <f>WEEKNUM(PLACEMENT3[[#This Row],[DATE]],21)</f>
        <v>40</v>
      </c>
      <c r="C197" s="36">
        <v>2</v>
      </c>
      <c r="D197" s="36">
        <v>0</v>
      </c>
      <c r="E197" s="31"/>
      <c r="F197" s="31"/>
      <c r="G197" s="32"/>
      <c r="H197" s="32"/>
      <c r="I197" s="32"/>
      <c r="J197" s="32"/>
      <c r="K197" s="32"/>
      <c r="L197" s="32"/>
      <c r="M197" s="31"/>
      <c r="N197" s="32"/>
      <c r="O197" s="32"/>
      <c r="P197" s="32"/>
      <c r="Q197" s="31"/>
      <c r="R197" s="31"/>
      <c r="S197" s="32"/>
      <c r="T197" s="32"/>
      <c r="U197" s="32"/>
      <c r="V197" s="31"/>
      <c r="W197" s="32"/>
      <c r="X197" s="32"/>
      <c r="Y197" s="32"/>
      <c r="Z197" s="32"/>
      <c r="AA197" s="33"/>
      <c r="AB197" s="31"/>
      <c r="AC197" s="32"/>
      <c r="AD197" s="31">
        <f>COUNTIFS(PLACEMENT3[[#This Row],[MALIKA M]:[NAEL G]],"&lt;&gt;REPOS",PLACEMENT3[[#This Row],[MALIKA M]:[NAEL G]],"&lt;&gt;")</f>
        <v>0</v>
      </c>
      <c r="AE197" s="3"/>
      <c r="AF197" s="3"/>
    </row>
    <row r="198" spans="1:32" ht="18" customHeight="1" x14ac:dyDescent="0.35">
      <c r="A198" s="37">
        <f t="shared" si="3"/>
        <v>43381</v>
      </c>
      <c r="B198" s="38">
        <f>WEEKNUM(PLACEMENT3[[#This Row],[DATE]],21)</f>
        <v>41</v>
      </c>
      <c r="C198" s="39">
        <v>0</v>
      </c>
      <c r="D198" s="39">
        <v>0</v>
      </c>
      <c r="E198" s="31"/>
      <c r="F198" s="28"/>
      <c r="G198" s="29"/>
      <c r="H198" s="29"/>
      <c r="I198" s="29"/>
      <c r="J198" s="29"/>
      <c r="K198" s="29"/>
      <c r="L198" s="29"/>
      <c r="M198" s="28"/>
      <c r="N198" s="29"/>
      <c r="O198" s="29"/>
      <c r="P198" s="29"/>
      <c r="Q198" s="28"/>
      <c r="R198" s="28"/>
      <c r="S198" s="29"/>
      <c r="T198" s="29"/>
      <c r="U198" s="29"/>
      <c r="V198" s="28"/>
      <c r="W198" s="29"/>
      <c r="X198" s="29"/>
      <c r="Y198" s="29"/>
      <c r="Z198" s="29"/>
      <c r="AA198" s="30"/>
      <c r="AB198" s="28"/>
      <c r="AC198" s="29"/>
      <c r="AD198" s="28">
        <f>COUNTIFS(PLACEMENT3[[#This Row],[MALIKA M]:[NAEL G]],"&lt;&gt;REPOS",PLACEMENT3[[#This Row],[MALIKA M]:[NAEL G]],"&lt;&gt;")</f>
        <v>0</v>
      </c>
      <c r="AE198" s="3"/>
      <c r="AF198" s="3"/>
    </row>
    <row r="199" spans="1:32" ht="18" customHeight="1" x14ac:dyDescent="0.35">
      <c r="A199" s="34">
        <f t="shared" si="3"/>
        <v>43382</v>
      </c>
      <c r="B199" s="35">
        <f>WEEKNUM(PLACEMENT3[[#This Row],[DATE]],21)</f>
        <v>41</v>
      </c>
      <c r="C199" s="36">
        <v>0</v>
      </c>
      <c r="D199" s="36">
        <v>0</v>
      </c>
      <c r="E199" s="31"/>
      <c r="F199" s="31"/>
      <c r="G199" s="32"/>
      <c r="H199" s="32"/>
      <c r="I199" s="32"/>
      <c r="J199" s="32"/>
      <c r="K199" s="32"/>
      <c r="L199" s="32"/>
      <c r="M199" s="31"/>
      <c r="N199" s="32"/>
      <c r="O199" s="32"/>
      <c r="P199" s="32"/>
      <c r="Q199" s="31"/>
      <c r="R199" s="31"/>
      <c r="S199" s="32"/>
      <c r="T199" s="32"/>
      <c r="U199" s="32"/>
      <c r="V199" s="31"/>
      <c r="W199" s="32"/>
      <c r="X199" s="32"/>
      <c r="Y199" s="32"/>
      <c r="Z199" s="32"/>
      <c r="AA199" s="33"/>
      <c r="AB199" s="31"/>
      <c r="AC199" s="32"/>
      <c r="AD199" s="31">
        <f>COUNTIFS(PLACEMENT3[[#This Row],[MALIKA M]:[NAEL G]],"&lt;&gt;REPOS",PLACEMENT3[[#This Row],[MALIKA M]:[NAEL G]],"&lt;&gt;")</f>
        <v>0</v>
      </c>
      <c r="AE199" s="3"/>
      <c r="AF199" s="3"/>
    </row>
    <row r="200" spans="1:32" ht="18" customHeight="1" x14ac:dyDescent="0.35">
      <c r="A200" s="34">
        <f t="shared" si="3"/>
        <v>43383</v>
      </c>
      <c r="B200" s="35">
        <f>WEEKNUM(PLACEMENT3[[#This Row],[DATE]],21)</f>
        <v>41</v>
      </c>
      <c r="C200" s="36">
        <v>0</v>
      </c>
      <c r="D200" s="36">
        <v>0</v>
      </c>
      <c r="E200" s="31"/>
      <c r="F200" s="31"/>
      <c r="G200" s="32"/>
      <c r="H200" s="32"/>
      <c r="I200" s="32"/>
      <c r="J200" s="32"/>
      <c r="K200" s="32"/>
      <c r="L200" s="32"/>
      <c r="M200" s="31"/>
      <c r="N200" s="32"/>
      <c r="O200" s="32"/>
      <c r="P200" s="32"/>
      <c r="Q200" s="31"/>
      <c r="R200" s="31"/>
      <c r="S200" s="32"/>
      <c r="T200" s="32"/>
      <c r="U200" s="32"/>
      <c r="V200" s="31"/>
      <c r="W200" s="32"/>
      <c r="X200" s="32"/>
      <c r="Y200" s="32"/>
      <c r="Z200" s="32"/>
      <c r="AA200" s="33"/>
      <c r="AB200" s="31"/>
      <c r="AC200" s="32"/>
      <c r="AD200" s="31">
        <f>COUNTIFS(PLACEMENT3[[#This Row],[MALIKA M]:[NAEL G]],"&lt;&gt;REPOS",PLACEMENT3[[#This Row],[MALIKA M]:[NAEL G]],"&lt;&gt;")</f>
        <v>0</v>
      </c>
      <c r="AE200" s="3"/>
      <c r="AF200" s="3"/>
    </row>
    <row r="201" spans="1:32" ht="18" customHeight="1" x14ac:dyDescent="0.35">
      <c r="A201" s="34">
        <f t="shared" si="3"/>
        <v>43384</v>
      </c>
      <c r="B201" s="35">
        <f>WEEKNUM(PLACEMENT3[[#This Row],[DATE]],21)</f>
        <v>41</v>
      </c>
      <c r="C201" s="36">
        <v>0</v>
      </c>
      <c r="D201" s="36">
        <v>0</v>
      </c>
      <c r="E201" s="31"/>
      <c r="F201" s="31"/>
      <c r="G201" s="32"/>
      <c r="H201" s="32"/>
      <c r="I201" s="32"/>
      <c r="J201" s="32"/>
      <c r="K201" s="32"/>
      <c r="L201" s="32"/>
      <c r="M201" s="31"/>
      <c r="N201" s="32"/>
      <c r="O201" s="32"/>
      <c r="P201" s="32"/>
      <c r="Q201" s="31"/>
      <c r="R201" s="31"/>
      <c r="S201" s="32"/>
      <c r="T201" s="32"/>
      <c r="U201" s="32"/>
      <c r="V201" s="31"/>
      <c r="W201" s="32"/>
      <c r="X201" s="32"/>
      <c r="Y201" s="32"/>
      <c r="Z201" s="32"/>
      <c r="AA201" s="33"/>
      <c r="AB201" s="31"/>
      <c r="AC201" s="32"/>
      <c r="AD201" s="31">
        <f>COUNTIFS(PLACEMENT3[[#This Row],[MALIKA M]:[NAEL G]],"&lt;&gt;REPOS",PLACEMENT3[[#This Row],[MALIKA M]:[NAEL G]],"&lt;&gt;")</f>
        <v>0</v>
      </c>
      <c r="AE201" s="3"/>
      <c r="AF201" s="3"/>
    </row>
    <row r="202" spans="1:32" ht="18" customHeight="1" x14ac:dyDescent="0.35">
      <c r="A202" s="34">
        <f t="shared" si="3"/>
        <v>43385</v>
      </c>
      <c r="B202" s="35">
        <f>WEEKNUM(PLACEMENT3[[#This Row],[DATE]],21)</f>
        <v>41</v>
      </c>
      <c r="C202" s="36">
        <v>0</v>
      </c>
      <c r="D202" s="36">
        <v>0</v>
      </c>
      <c r="E202" s="31"/>
      <c r="F202" s="31"/>
      <c r="G202" s="32"/>
      <c r="H202" s="32"/>
      <c r="I202" s="32"/>
      <c r="J202" s="32"/>
      <c r="K202" s="32"/>
      <c r="L202" s="32"/>
      <c r="M202" s="31"/>
      <c r="N202" s="32"/>
      <c r="O202" s="32"/>
      <c r="P202" s="32"/>
      <c r="Q202" s="31"/>
      <c r="R202" s="31"/>
      <c r="S202" s="32"/>
      <c r="T202" s="32"/>
      <c r="U202" s="32"/>
      <c r="V202" s="31"/>
      <c r="W202" s="32"/>
      <c r="X202" s="32"/>
      <c r="Y202" s="32"/>
      <c r="Z202" s="32"/>
      <c r="AA202" s="33"/>
      <c r="AB202" s="31"/>
      <c r="AC202" s="32"/>
      <c r="AD202" s="31">
        <f>COUNTIFS(PLACEMENT3[[#This Row],[MALIKA M]:[NAEL G]],"&lt;&gt;REPOS",PLACEMENT3[[#This Row],[MALIKA M]:[NAEL G]],"&lt;&gt;")</f>
        <v>0</v>
      </c>
      <c r="AE202" s="3"/>
      <c r="AF202" s="3"/>
    </row>
    <row r="203" spans="1:32" ht="18" customHeight="1" x14ac:dyDescent="0.35">
      <c r="A203" s="34">
        <f t="shared" si="3"/>
        <v>43386</v>
      </c>
      <c r="B203" s="35">
        <f>WEEKNUM(PLACEMENT3[[#This Row],[DATE]],21)</f>
        <v>41</v>
      </c>
      <c r="C203" s="36">
        <v>2</v>
      </c>
      <c r="D203" s="36">
        <v>0</v>
      </c>
      <c r="E203" s="31"/>
      <c r="F203" s="31"/>
      <c r="G203" s="32"/>
      <c r="H203" s="32"/>
      <c r="I203" s="32"/>
      <c r="J203" s="32"/>
      <c r="K203" s="32"/>
      <c r="L203" s="32"/>
      <c r="M203" s="31"/>
      <c r="N203" s="32"/>
      <c r="O203" s="32"/>
      <c r="P203" s="32"/>
      <c r="Q203" s="31"/>
      <c r="R203" s="31"/>
      <c r="S203" s="32"/>
      <c r="T203" s="32"/>
      <c r="U203" s="32"/>
      <c r="V203" s="31"/>
      <c r="W203" s="32"/>
      <c r="X203" s="32"/>
      <c r="Y203" s="32"/>
      <c r="Z203" s="32"/>
      <c r="AA203" s="33"/>
      <c r="AB203" s="31"/>
      <c r="AC203" s="32"/>
      <c r="AD203" s="31">
        <f>COUNTIFS(PLACEMENT3[[#This Row],[MALIKA M]:[NAEL G]],"&lt;&gt;REPOS",PLACEMENT3[[#This Row],[MALIKA M]:[NAEL G]],"&lt;&gt;")</f>
        <v>0</v>
      </c>
      <c r="AE203" s="3"/>
      <c r="AF203" s="3"/>
    </row>
    <row r="204" spans="1:32" ht="18" customHeight="1" thickBot="1" x14ac:dyDescent="0.4">
      <c r="A204" s="34">
        <f t="shared" si="3"/>
        <v>43387</v>
      </c>
      <c r="B204" s="35">
        <f>WEEKNUM(PLACEMENT3[[#This Row],[DATE]],21)</f>
        <v>41</v>
      </c>
      <c r="C204" s="36">
        <v>2</v>
      </c>
      <c r="D204" s="36">
        <v>0</v>
      </c>
      <c r="E204" s="31"/>
      <c r="F204" s="31"/>
      <c r="G204" s="32"/>
      <c r="H204" s="32"/>
      <c r="I204" s="32"/>
      <c r="J204" s="32"/>
      <c r="K204" s="32"/>
      <c r="L204" s="32"/>
      <c r="M204" s="31"/>
      <c r="N204" s="32"/>
      <c r="O204" s="32"/>
      <c r="P204" s="32"/>
      <c r="Q204" s="31"/>
      <c r="R204" s="31"/>
      <c r="S204" s="32"/>
      <c r="T204" s="32"/>
      <c r="U204" s="32"/>
      <c r="V204" s="31"/>
      <c r="W204" s="32"/>
      <c r="X204" s="32"/>
      <c r="Y204" s="32"/>
      <c r="Z204" s="32"/>
      <c r="AA204" s="33"/>
      <c r="AB204" s="31"/>
      <c r="AC204" s="32"/>
      <c r="AD204" s="31">
        <f>COUNTIFS(PLACEMENT3[[#This Row],[MALIKA M]:[NAEL G]],"&lt;&gt;REPOS",PLACEMENT3[[#This Row],[MALIKA M]:[NAEL G]],"&lt;&gt;")</f>
        <v>0</v>
      </c>
      <c r="AE204" s="3"/>
      <c r="AF204" s="3"/>
    </row>
    <row r="205" spans="1:32" ht="18" customHeight="1" x14ac:dyDescent="0.35">
      <c r="A205" s="37">
        <f t="shared" si="3"/>
        <v>43388</v>
      </c>
      <c r="B205" s="38">
        <f>WEEKNUM(PLACEMENT3[[#This Row],[DATE]],21)</f>
        <v>42</v>
      </c>
      <c r="C205" s="39">
        <v>0</v>
      </c>
      <c r="D205" s="39">
        <v>0</v>
      </c>
      <c r="E205" s="31"/>
      <c r="F205" s="28"/>
      <c r="G205" s="29"/>
      <c r="H205" s="29"/>
      <c r="I205" s="29"/>
      <c r="J205" s="29"/>
      <c r="K205" s="29"/>
      <c r="L205" s="29"/>
      <c r="M205" s="28"/>
      <c r="N205" s="29"/>
      <c r="O205" s="29"/>
      <c r="P205" s="29"/>
      <c r="Q205" s="28"/>
      <c r="R205" s="28"/>
      <c r="S205" s="29"/>
      <c r="T205" s="29"/>
      <c r="U205" s="29"/>
      <c r="V205" s="28"/>
      <c r="W205" s="29"/>
      <c r="X205" s="29"/>
      <c r="Y205" s="29"/>
      <c r="Z205" s="29"/>
      <c r="AA205" s="30"/>
      <c r="AB205" s="28"/>
      <c r="AC205" s="29"/>
      <c r="AD205" s="28">
        <f>COUNTIFS(PLACEMENT3[[#This Row],[MALIKA M]:[NAEL G]],"&lt;&gt;REPOS",PLACEMENT3[[#This Row],[MALIKA M]:[NAEL G]],"&lt;&gt;")</f>
        <v>0</v>
      </c>
      <c r="AE205" s="3"/>
      <c r="AF205" s="3"/>
    </row>
    <row r="206" spans="1:32" ht="18" customHeight="1" x14ac:dyDescent="0.35">
      <c r="A206" s="34">
        <f t="shared" si="3"/>
        <v>43389</v>
      </c>
      <c r="B206" s="35">
        <f>WEEKNUM(PLACEMENT3[[#This Row],[DATE]],21)</f>
        <v>42</v>
      </c>
      <c r="C206" s="36">
        <v>0</v>
      </c>
      <c r="D206" s="36">
        <v>0</v>
      </c>
      <c r="E206" s="31"/>
      <c r="F206" s="31"/>
      <c r="G206" s="32"/>
      <c r="H206" s="32"/>
      <c r="I206" s="32"/>
      <c r="J206" s="32"/>
      <c r="K206" s="32"/>
      <c r="L206" s="32"/>
      <c r="M206" s="31"/>
      <c r="N206" s="32"/>
      <c r="O206" s="32"/>
      <c r="P206" s="32"/>
      <c r="Q206" s="31"/>
      <c r="R206" s="31"/>
      <c r="S206" s="32"/>
      <c r="T206" s="32"/>
      <c r="U206" s="32"/>
      <c r="V206" s="31"/>
      <c r="W206" s="32"/>
      <c r="X206" s="32"/>
      <c r="Y206" s="32"/>
      <c r="Z206" s="32"/>
      <c r="AA206" s="33"/>
      <c r="AB206" s="31"/>
      <c r="AC206" s="32"/>
      <c r="AD206" s="31">
        <f>COUNTIFS(PLACEMENT3[[#This Row],[MALIKA M]:[NAEL G]],"&lt;&gt;REPOS",PLACEMENT3[[#This Row],[MALIKA M]:[NAEL G]],"&lt;&gt;")</f>
        <v>0</v>
      </c>
      <c r="AE206" s="3"/>
      <c r="AF206" s="3"/>
    </row>
    <row r="207" spans="1:32" ht="18" customHeight="1" x14ac:dyDescent="0.35">
      <c r="A207" s="34">
        <f t="shared" si="3"/>
        <v>43390</v>
      </c>
      <c r="B207" s="35">
        <f>WEEKNUM(PLACEMENT3[[#This Row],[DATE]],21)</f>
        <v>42</v>
      </c>
      <c r="C207" s="36">
        <v>0</v>
      </c>
      <c r="D207" s="36">
        <v>0</v>
      </c>
      <c r="E207" s="31"/>
      <c r="F207" s="31"/>
      <c r="G207" s="32"/>
      <c r="H207" s="32"/>
      <c r="I207" s="32"/>
      <c r="J207" s="32"/>
      <c r="K207" s="32"/>
      <c r="L207" s="32"/>
      <c r="M207" s="31"/>
      <c r="N207" s="32"/>
      <c r="O207" s="32"/>
      <c r="P207" s="32"/>
      <c r="Q207" s="31"/>
      <c r="R207" s="31"/>
      <c r="S207" s="32"/>
      <c r="T207" s="32"/>
      <c r="U207" s="32"/>
      <c r="V207" s="31"/>
      <c r="W207" s="32"/>
      <c r="X207" s="32"/>
      <c r="Y207" s="32"/>
      <c r="Z207" s="32"/>
      <c r="AA207" s="33"/>
      <c r="AB207" s="31"/>
      <c r="AC207" s="32"/>
      <c r="AD207" s="31">
        <f>COUNTIFS(PLACEMENT3[[#This Row],[MALIKA M]:[NAEL G]],"&lt;&gt;REPOS",PLACEMENT3[[#This Row],[MALIKA M]:[NAEL G]],"&lt;&gt;")</f>
        <v>0</v>
      </c>
      <c r="AE207" s="3"/>
      <c r="AF207" s="3"/>
    </row>
    <row r="208" spans="1:32" ht="18" customHeight="1" x14ac:dyDescent="0.35">
      <c r="A208" s="34">
        <f t="shared" si="3"/>
        <v>43391</v>
      </c>
      <c r="B208" s="35">
        <f>WEEKNUM(PLACEMENT3[[#This Row],[DATE]],21)</f>
        <v>42</v>
      </c>
      <c r="C208" s="36">
        <v>0</v>
      </c>
      <c r="D208" s="36">
        <v>0</v>
      </c>
      <c r="E208" s="31"/>
      <c r="F208" s="31"/>
      <c r="G208" s="32"/>
      <c r="H208" s="32"/>
      <c r="I208" s="32"/>
      <c r="J208" s="32"/>
      <c r="K208" s="32"/>
      <c r="L208" s="32"/>
      <c r="M208" s="31"/>
      <c r="N208" s="32"/>
      <c r="O208" s="32"/>
      <c r="P208" s="32"/>
      <c r="Q208" s="31"/>
      <c r="R208" s="31"/>
      <c r="S208" s="32"/>
      <c r="T208" s="32"/>
      <c r="U208" s="32"/>
      <c r="V208" s="31"/>
      <c r="W208" s="32"/>
      <c r="X208" s="32"/>
      <c r="Y208" s="32"/>
      <c r="Z208" s="32"/>
      <c r="AA208" s="33"/>
      <c r="AB208" s="31"/>
      <c r="AC208" s="32"/>
      <c r="AD208" s="31">
        <f>COUNTIFS(PLACEMENT3[[#This Row],[MALIKA M]:[NAEL G]],"&lt;&gt;REPOS",PLACEMENT3[[#This Row],[MALIKA M]:[NAEL G]],"&lt;&gt;")</f>
        <v>0</v>
      </c>
      <c r="AE208" s="3"/>
      <c r="AF208" s="3"/>
    </row>
    <row r="209" spans="1:32" ht="18" customHeight="1" x14ac:dyDescent="0.35">
      <c r="A209" s="34">
        <f t="shared" si="3"/>
        <v>43392</v>
      </c>
      <c r="B209" s="35">
        <f>WEEKNUM(PLACEMENT3[[#This Row],[DATE]],21)</f>
        <v>42</v>
      </c>
      <c r="C209" s="36">
        <v>0</v>
      </c>
      <c r="D209" s="36">
        <v>0</v>
      </c>
      <c r="E209" s="31"/>
      <c r="F209" s="31"/>
      <c r="G209" s="32"/>
      <c r="H209" s="32"/>
      <c r="I209" s="32"/>
      <c r="J209" s="32"/>
      <c r="K209" s="32"/>
      <c r="L209" s="32"/>
      <c r="M209" s="31"/>
      <c r="N209" s="32"/>
      <c r="O209" s="32"/>
      <c r="P209" s="32"/>
      <c r="Q209" s="31"/>
      <c r="R209" s="31"/>
      <c r="S209" s="32"/>
      <c r="T209" s="32"/>
      <c r="U209" s="32"/>
      <c r="V209" s="31"/>
      <c r="W209" s="32"/>
      <c r="X209" s="32"/>
      <c r="Y209" s="32"/>
      <c r="Z209" s="32"/>
      <c r="AA209" s="33"/>
      <c r="AB209" s="31"/>
      <c r="AC209" s="32"/>
      <c r="AD209" s="31">
        <f>COUNTIFS(PLACEMENT3[[#This Row],[MALIKA M]:[NAEL G]],"&lt;&gt;REPOS",PLACEMENT3[[#This Row],[MALIKA M]:[NAEL G]],"&lt;&gt;")</f>
        <v>0</v>
      </c>
      <c r="AE209" s="3"/>
      <c r="AF209" s="3"/>
    </row>
    <row r="210" spans="1:32" ht="18" customHeight="1" x14ac:dyDescent="0.35">
      <c r="A210" s="34">
        <f t="shared" si="3"/>
        <v>43393</v>
      </c>
      <c r="B210" s="35">
        <f>WEEKNUM(PLACEMENT3[[#This Row],[DATE]],21)</f>
        <v>42</v>
      </c>
      <c r="C210" s="36">
        <v>2</v>
      </c>
      <c r="D210" s="36">
        <v>2</v>
      </c>
      <c r="E210" s="31"/>
      <c r="F210" s="31"/>
      <c r="G210" s="32"/>
      <c r="H210" s="32"/>
      <c r="I210" s="32"/>
      <c r="J210" s="32"/>
      <c r="K210" s="32"/>
      <c r="L210" s="32"/>
      <c r="M210" s="31"/>
      <c r="N210" s="32"/>
      <c r="O210" s="32"/>
      <c r="P210" s="32"/>
      <c r="Q210" s="31"/>
      <c r="R210" s="31"/>
      <c r="S210" s="32"/>
      <c r="T210" s="32"/>
      <c r="U210" s="32"/>
      <c r="V210" s="31"/>
      <c r="W210" s="32"/>
      <c r="X210" s="32"/>
      <c r="Y210" s="32"/>
      <c r="Z210" s="32"/>
      <c r="AA210" s="33"/>
      <c r="AB210" s="31"/>
      <c r="AC210" s="32"/>
      <c r="AD210" s="31">
        <f>COUNTIFS(PLACEMENT3[[#This Row],[MALIKA M]:[NAEL G]],"&lt;&gt;REPOS",PLACEMENT3[[#This Row],[MALIKA M]:[NAEL G]],"&lt;&gt;")</f>
        <v>0</v>
      </c>
      <c r="AE210" s="3"/>
      <c r="AF210" s="3"/>
    </row>
    <row r="211" spans="1:32" ht="18" customHeight="1" thickBot="1" x14ac:dyDescent="0.4">
      <c r="A211" s="34">
        <f t="shared" si="3"/>
        <v>43394</v>
      </c>
      <c r="B211" s="35">
        <f>WEEKNUM(PLACEMENT3[[#This Row],[DATE]],21)</f>
        <v>42</v>
      </c>
      <c r="C211" s="36">
        <v>2</v>
      </c>
      <c r="D211" s="36">
        <v>2</v>
      </c>
      <c r="E211" s="31"/>
      <c r="F211" s="31"/>
      <c r="G211" s="32"/>
      <c r="H211" s="32"/>
      <c r="I211" s="32"/>
      <c r="J211" s="32"/>
      <c r="K211" s="32"/>
      <c r="L211" s="32"/>
      <c r="M211" s="31"/>
      <c r="N211" s="32"/>
      <c r="O211" s="32"/>
      <c r="P211" s="32"/>
      <c r="Q211" s="31"/>
      <c r="R211" s="31"/>
      <c r="S211" s="32"/>
      <c r="T211" s="32"/>
      <c r="U211" s="32"/>
      <c r="V211" s="31"/>
      <c r="W211" s="32"/>
      <c r="X211" s="32"/>
      <c r="Y211" s="32"/>
      <c r="Z211" s="32"/>
      <c r="AA211" s="33"/>
      <c r="AB211" s="31"/>
      <c r="AC211" s="32"/>
      <c r="AD211" s="31">
        <f>COUNTIFS(PLACEMENT3[[#This Row],[MALIKA M]:[NAEL G]],"&lt;&gt;REPOS",PLACEMENT3[[#This Row],[MALIKA M]:[NAEL G]],"&lt;&gt;")</f>
        <v>0</v>
      </c>
      <c r="AE211" s="3"/>
      <c r="AF211" s="3"/>
    </row>
    <row r="212" spans="1:32" ht="18" customHeight="1" x14ac:dyDescent="0.35">
      <c r="A212" s="37">
        <f t="shared" si="3"/>
        <v>43395</v>
      </c>
      <c r="B212" s="38">
        <f>WEEKNUM(PLACEMENT3[[#This Row],[DATE]],21)</f>
        <v>43</v>
      </c>
      <c r="C212" s="39">
        <v>2</v>
      </c>
      <c r="D212" s="39">
        <v>2</v>
      </c>
      <c r="E212" s="28"/>
      <c r="F212" s="28"/>
      <c r="G212" s="29"/>
      <c r="H212" s="29"/>
      <c r="I212" s="29"/>
      <c r="J212" s="29"/>
      <c r="K212" s="29"/>
      <c r="L212" s="29"/>
      <c r="M212" s="28"/>
      <c r="N212" s="29"/>
      <c r="O212" s="29"/>
      <c r="P212" s="29"/>
      <c r="Q212" s="28"/>
      <c r="R212" s="28"/>
      <c r="S212" s="29"/>
      <c r="T212" s="29"/>
      <c r="U212" s="29"/>
      <c r="V212" s="28"/>
      <c r="W212" s="29"/>
      <c r="X212" s="29"/>
      <c r="Y212" s="29"/>
      <c r="Z212" s="29"/>
      <c r="AA212" s="30"/>
      <c r="AB212" s="28"/>
      <c r="AC212" s="29"/>
      <c r="AD212" s="28">
        <f>COUNTIFS(PLACEMENT3[[#This Row],[MALIKA M]:[NAEL G]],"&lt;&gt;REPOS",PLACEMENT3[[#This Row],[MALIKA M]:[NAEL G]],"&lt;&gt;")</f>
        <v>0</v>
      </c>
      <c r="AE212" s="3"/>
      <c r="AF212" s="3"/>
    </row>
    <row r="213" spans="1:32" ht="18" customHeight="1" x14ac:dyDescent="0.35">
      <c r="A213" s="34">
        <f t="shared" si="3"/>
        <v>43396</v>
      </c>
      <c r="B213" s="35">
        <f>WEEKNUM(PLACEMENT3[[#This Row],[DATE]],21)</f>
        <v>43</v>
      </c>
      <c r="C213" s="36">
        <v>2</v>
      </c>
      <c r="D213" s="36">
        <v>2</v>
      </c>
      <c r="E213" s="31"/>
      <c r="F213" s="31"/>
      <c r="G213" s="32"/>
      <c r="H213" s="32"/>
      <c r="I213" s="32"/>
      <c r="J213" s="32"/>
      <c r="K213" s="32"/>
      <c r="L213" s="32"/>
      <c r="M213" s="31"/>
      <c r="N213" s="32"/>
      <c r="O213" s="32"/>
      <c r="P213" s="32"/>
      <c r="Q213" s="31"/>
      <c r="R213" s="31"/>
      <c r="S213" s="32"/>
      <c r="T213" s="32"/>
      <c r="U213" s="32"/>
      <c r="V213" s="31"/>
      <c r="W213" s="32"/>
      <c r="X213" s="32"/>
      <c r="Y213" s="32"/>
      <c r="Z213" s="32"/>
      <c r="AA213" s="33"/>
      <c r="AB213" s="31"/>
      <c r="AC213" s="32"/>
      <c r="AD213" s="31">
        <f>COUNTIFS(PLACEMENT3[[#This Row],[MALIKA M]:[NAEL G]],"&lt;&gt;REPOS",PLACEMENT3[[#This Row],[MALIKA M]:[NAEL G]],"&lt;&gt;")</f>
        <v>0</v>
      </c>
      <c r="AE213" s="3"/>
      <c r="AF213" s="3"/>
    </row>
    <row r="214" spans="1:32" ht="18" customHeight="1" x14ac:dyDescent="0.35">
      <c r="A214" s="34">
        <f t="shared" si="3"/>
        <v>43397</v>
      </c>
      <c r="B214" s="35">
        <f>WEEKNUM(PLACEMENT3[[#This Row],[DATE]],21)</f>
        <v>43</v>
      </c>
      <c r="C214" s="36">
        <v>2</v>
      </c>
      <c r="D214" s="36">
        <v>2</v>
      </c>
      <c r="E214" s="31"/>
      <c r="F214" s="31"/>
      <c r="G214" s="32"/>
      <c r="H214" s="32"/>
      <c r="I214" s="32"/>
      <c r="J214" s="32"/>
      <c r="K214" s="32"/>
      <c r="L214" s="32"/>
      <c r="M214" s="31"/>
      <c r="N214" s="32"/>
      <c r="O214" s="32"/>
      <c r="P214" s="32"/>
      <c r="Q214" s="31"/>
      <c r="R214" s="31"/>
      <c r="S214" s="32"/>
      <c r="T214" s="32"/>
      <c r="U214" s="32"/>
      <c r="V214" s="31"/>
      <c r="W214" s="32"/>
      <c r="X214" s="32"/>
      <c r="Y214" s="32"/>
      <c r="Z214" s="32"/>
      <c r="AA214" s="33"/>
      <c r="AB214" s="31"/>
      <c r="AC214" s="32"/>
      <c r="AD214" s="31">
        <f>COUNTIFS(PLACEMENT3[[#This Row],[MALIKA M]:[NAEL G]],"&lt;&gt;REPOS",PLACEMENT3[[#This Row],[MALIKA M]:[NAEL G]],"&lt;&gt;")</f>
        <v>0</v>
      </c>
      <c r="AE214" s="3"/>
      <c r="AF214" s="3"/>
    </row>
    <row r="215" spans="1:32" ht="18" customHeight="1" x14ac:dyDescent="0.35">
      <c r="A215" s="34">
        <f t="shared" si="3"/>
        <v>43398</v>
      </c>
      <c r="B215" s="35">
        <f>WEEKNUM(PLACEMENT3[[#This Row],[DATE]],21)</f>
        <v>43</v>
      </c>
      <c r="C215" s="36">
        <v>2</v>
      </c>
      <c r="D215" s="36">
        <v>2</v>
      </c>
      <c r="E215" s="31"/>
      <c r="F215" s="31"/>
      <c r="G215" s="32"/>
      <c r="H215" s="32"/>
      <c r="I215" s="32"/>
      <c r="J215" s="32"/>
      <c r="K215" s="32"/>
      <c r="L215" s="32"/>
      <c r="M215" s="31"/>
      <c r="N215" s="32"/>
      <c r="O215" s="32"/>
      <c r="P215" s="32"/>
      <c r="Q215" s="31"/>
      <c r="R215" s="31"/>
      <c r="S215" s="32"/>
      <c r="T215" s="32"/>
      <c r="U215" s="32"/>
      <c r="V215" s="31"/>
      <c r="W215" s="32"/>
      <c r="X215" s="32"/>
      <c r="Y215" s="32"/>
      <c r="Z215" s="32"/>
      <c r="AA215" s="33"/>
      <c r="AB215" s="31"/>
      <c r="AC215" s="32"/>
      <c r="AD215" s="31">
        <f>COUNTIFS(PLACEMENT3[[#This Row],[MALIKA M]:[NAEL G]],"&lt;&gt;REPOS",PLACEMENT3[[#This Row],[MALIKA M]:[NAEL G]],"&lt;&gt;")</f>
        <v>0</v>
      </c>
      <c r="AE215" s="3"/>
      <c r="AF215" s="3"/>
    </row>
    <row r="216" spans="1:32" ht="18" customHeight="1" x14ac:dyDescent="0.35">
      <c r="A216" s="34">
        <f t="shared" si="3"/>
        <v>43399</v>
      </c>
      <c r="B216" s="35">
        <f>WEEKNUM(PLACEMENT3[[#This Row],[DATE]],21)</f>
        <v>43</v>
      </c>
      <c r="C216" s="36">
        <v>2</v>
      </c>
      <c r="D216" s="36">
        <v>2</v>
      </c>
      <c r="E216" s="31"/>
      <c r="F216" s="31"/>
      <c r="G216" s="32"/>
      <c r="H216" s="32"/>
      <c r="I216" s="32"/>
      <c r="J216" s="32"/>
      <c r="K216" s="32"/>
      <c r="L216" s="32"/>
      <c r="M216" s="31"/>
      <c r="N216" s="32"/>
      <c r="O216" s="32"/>
      <c r="P216" s="32"/>
      <c r="Q216" s="40"/>
      <c r="R216" s="31"/>
      <c r="S216" s="32"/>
      <c r="T216" s="32"/>
      <c r="U216" s="32"/>
      <c r="V216" s="31"/>
      <c r="W216" s="32"/>
      <c r="X216" s="32"/>
      <c r="Y216" s="32"/>
      <c r="Z216" s="32"/>
      <c r="AA216" s="41"/>
      <c r="AB216" s="31"/>
      <c r="AC216" s="32"/>
      <c r="AD216" s="31">
        <f>COUNTIFS(PLACEMENT3[[#This Row],[MALIKA M]:[NAEL G]],"&lt;&gt;REPOS",PLACEMENT3[[#This Row],[MALIKA M]:[NAEL G]],"&lt;&gt;")</f>
        <v>0</v>
      </c>
      <c r="AE216" s="3"/>
      <c r="AF216" s="3"/>
    </row>
    <row r="217" spans="1:32" ht="18" customHeight="1" x14ac:dyDescent="0.35">
      <c r="A217" s="34">
        <f t="shared" si="3"/>
        <v>43400</v>
      </c>
      <c r="B217" s="35">
        <f>WEEKNUM(PLACEMENT3[[#This Row],[DATE]],21)</f>
        <v>43</v>
      </c>
      <c r="C217" s="36">
        <v>2</v>
      </c>
      <c r="D217" s="36">
        <v>2</v>
      </c>
      <c r="E217" s="31"/>
      <c r="F217" s="31"/>
      <c r="G217" s="32"/>
      <c r="H217" s="32"/>
      <c r="I217" s="32"/>
      <c r="J217" s="32"/>
      <c r="K217" s="32"/>
      <c r="L217" s="32"/>
      <c r="M217" s="31"/>
      <c r="N217" s="32"/>
      <c r="O217" s="32"/>
      <c r="P217" s="32"/>
      <c r="Q217" s="40"/>
      <c r="R217" s="31"/>
      <c r="S217" s="32"/>
      <c r="T217" s="32"/>
      <c r="U217" s="32"/>
      <c r="V217" s="31"/>
      <c r="W217" s="32"/>
      <c r="X217" s="32"/>
      <c r="Y217" s="32"/>
      <c r="Z217" s="32"/>
      <c r="AA217" s="41"/>
      <c r="AB217" s="31"/>
      <c r="AC217" s="32"/>
      <c r="AD217" s="31">
        <f>COUNTIFS(PLACEMENT3[[#This Row],[MALIKA M]:[NAEL G]],"&lt;&gt;REPOS",PLACEMENT3[[#This Row],[MALIKA M]:[NAEL G]],"&lt;&gt;")</f>
        <v>0</v>
      </c>
      <c r="AE217" s="3"/>
      <c r="AF217" s="3"/>
    </row>
    <row r="218" spans="1:32" ht="18" customHeight="1" thickBot="1" x14ac:dyDescent="0.4">
      <c r="A218" s="34">
        <f t="shared" si="3"/>
        <v>43401</v>
      </c>
      <c r="B218" s="35">
        <f>WEEKNUM(PLACEMENT3[[#This Row],[DATE]],21)</f>
        <v>43</v>
      </c>
      <c r="C218" s="36">
        <v>2</v>
      </c>
      <c r="D218" s="36">
        <v>2</v>
      </c>
      <c r="E218" s="31"/>
      <c r="F218" s="31"/>
      <c r="G218" s="32"/>
      <c r="H218" s="32"/>
      <c r="I218" s="32"/>
      <c r="J218" s="32"/>
      <c r="K218" s="32"/>
      <c r="L218" s="32"/>
      <c r="M218" s="31"/>
      <c r="N218" s="32"/>
      <c r="O218" s="32"/>
      <c r="P218" s="32"/>
      <c r="Q218" s="40"/>
      <c r="R218" s="31"/>
      <c r="S218" s="32"/>
      <c r="T218" s="32"/>
      <c r="U218" s="32"/>
      <c r="V218" s="31"/>
      <c r="W218" s="32"/>
      <c r="X218" s="32"/>
      <c r="Y218" s="32"/>
      <c r="Z218" s="32"/>
      <c r="AA218" s="41"/>
      <c r="AB218" s="31"/>
      <c r="AC218" s="32"/>
      <c r="AD218" s="31">
        <f>COUNTIFS(PLACEMENT3[[#This Row],[MALIKA M]:[NAEL G]],"&lt;&gt;REPOS",PLACEMENT3[[#This Row],[MALIKA M]:[NAEL G]],"&lt;&gt;")</f>
        <v>0</v>
      </c>
      <c r="AE218" s="3"/>
      <c r="AF218" s="3"/>
    </row>
    <row r="219" spans="1:32" ht="18" customHeight="1" x14ac:dyDescent="0.35">
      <c r="A219" s="37">
        <f t="shared" si="3"/>
        <v>43402</v>
      </c>
      <c r="B219" s="38">
        <f>WEEKNUM(PLACEMENT3[[#This Row],[DATE]],21)</f>
        <v>44</v>
      </c>
      <c r="C219" s="39">
        <v>2</v>
      </c>
      <c r="D219" s="39">
        <v>2</v>
      </c>
      <c r="E219" s="28"/>
      <c r="F219" s="28"/>
      <c r="G219" s="29"/>
      <c r="H219" s="29"/>
      <c r="I219" s="29"/>
      <c r="J219" s="29"/>
      <c r="K219" s="29"/>
      <c r="L219" s="29"/>
      <c r="M219" s="28"/>
      <c r="N219" s="29"/>
      <c r="O219" s="29"/>
      <c r="P219" s="29"/>
      <c r="Q219" s="28"/>
      <c r="R219" s="28"/>
      <c r="S219" s="29"/>
      <c r="T219" s="29"/>
      <c r="U219" s="29"/>
      <c r="V219" s="28"/>
      <c r="W219" s="29"/>
      <c r="X219" s="29"/>
      <c r="Y219" s="29"/>
      <c r="Z219" s="29"/>
      <c r="AA219" s="30"/>
      <c r="AB219" s="28"/>
      <c r="AC219" s="29"/>
      <c r="AD219" s="28">
        <f>COUNTIFS(PLACEMENT3[[#This Row],[MALIKA M]:[NAEL G]],"&lt;&gt;REPOS",PLACEMENT3[[#This Row],[MALIKA M]:[NAEL G]],"&lt;&gt;")</f>
        <v>0</v>
      </c>
      <c r="AE219" s="3"/>
      <c r="AF219" s="3"/>
    </row>
    <row r="220" spans="1:32" ht="18" customHeight="1" x14ac:dyDescent="0.35">
      <c r="A220" s="34">
        <f t="shared" si="3"/>
        <v>43403</v>
      </c>
      <c r="B220" s="35">
        <f>WEEKNUM(PLACEMENT3[[#This Row],[DATE]],21)</f>
        <v>44</v>
      </c>
      <c r="C220" s="36">
        <v>2</v>
      </c>
      <c r="D220" s="36">
        <v>2</v>
      </c>
      <c r="E220" s="31"/>
      <c r="F220" s="31"/>
      <c r="G220" s="32"/>
      <c r="H220" s="32"/>
      <c r="I220" s="32"/>
      <c r="J220" s="32"/>
      <c r="K220" s="32"/>
      <c r="L220" s="32"/>
      <c r="M220" s="31"/>
      <c r="N220" s="32"/>
      <c r="O220" s="32"/>
      <c r="P220" s="32"/>
      <c r="Q220" s="31"/>
      <c r="R220" s="31"/>
      <c r="S220" s="32"/>
      <c r="T220" s="32"/>
      <c r="U220" s="32"/>
      <c r="V220" s="31"/>
      <c r="W220" s="32"/>
      <c r="X220" s="32"/>
      <c r="Y220" s="32"/>
      <c r="Z220" s="32"/>
      <c r="AA220" s="33"/>
      <c r="AB220" s="31"/>
      <c r="AC220" s="32"/>
      <c r="AD220" s="31">
        <f>COUNTIFS(PLACEMENT3[[#This Row],[MALIKA M]:[NAEL G]],"&lt;&gt;REPOS",PLACEMENT3[[#This Row],[MALIKA M]:[NAEL G]],"&lt;&gt;")</f>
        <v>0</v>
      </c>
      <c r="AE220" s="3"/>
      <c r="AF220" s="3"/>
    </row>
    <row r="221" spans="1:32" ht="18" customHeight="1" x14ac:dyDescent="0.35">
      <c r="A221" s="34">
        <f t="shared" si="3"/>
        <v>43404</v>
      </c>
      <c r="B221" s="35">
        <f>WEEKNUM(PLACEMENT3[[#This Row],[DATE]],21)</f>
        <v>44</v>
      </c>
      <c r="C221" s="36">
        <v>2</v>
      </c>
      <c r="D221" s="36">
        <v>2</v>
      </c>
      <c r="E221" s="31"/>
      <c r="F221" s="31"/>
      <c r="G221" s="32"/>
      <c r="H221" s="32"/>
      <c r="I221" s="32"/>
      <c r="J221" s="32"/>
      <c r="K221" s="32"/>
      <c r="L221" s="32"/>
      <c r="M221" s="31"/>
      <c r="N221" s="32"/>
      <c r="O221" s="32"/>
      <c r="P221" s="32"/>
      <c r="Q221" s="31"/>
      <c r="R221" s="31"/>
      <c r="S221" s="32"/>
      <c r="T221" s="32"/>
      <c r="U221" s="32"/>
      <c r="V221" s="31"/>
      <c r="W221" s="32"/>
      <c r="X221" s="32"/>
      <c r="Y221" s="32"/>
      <c r="Z221" s="32"/>
      <c r="AA221" s="33"/>
      <c r="AB221" s="31"/>
      <c r="AC221" s="32"/>
      <c r="AD221" s="31">
        <f>COUNTIFS(PLACEMENT3[[#This Row],[MALIKA M]:[NAEL G]],"&lt;&gt;REPOS",PLACEMENT3[[#This Row],[MALIKA M]:[NAEL G]],"&lt;&gt;")</f>
        <v>0</v>
      </c>
      <c r="AE221" s="3"/>
      <c r="AF221" s="3"/>
    </row>
    <row r="222" spans="1:32" ht="18" customHeight="1" x14ac:dyDescent="0.35">
      <c r="A222" s="34">
        <f t="shared" si="3"/>
        <v>43405</v>
      </c>
      <c r="B222" s="35">
        <f>WEEKNUM(PLACEMENT3[[#This Row],[DATE]],21)</f>
        <v>44</v>
      </c>
      <c r="C222" s="36">
        <v>2</v>
      </c>
      <c r="D222" s="36">
        <v>2</v>
      </c>
      <c r="E222" s="31"/>
      <c r="F222" s="31"/>
      <c r="G222" s="32"/>
      <c r="H222" s="32"/>
      <c r="I222" s="32"/>
      <c r="J222" s="32"/>
      <c r="K222" s="32"/>
      <c r="L222" s="32"/>
      <c r="M222" s="31"/>
      <c r="N222" s="32"/>
      <c r="O222" s="32"/>
      <c r="P222" s="32"/>
      <c r="Q222" s="31"/>
      <c r="R222" s="31"/>
      <c r="S222" s="32"/>
      <c r="T222" s="32"/>
      <c r="U222" s="32"/>
      <c r="V222" s="31"/>
      <c r="W222" s="32"/>
      <c r="X222" s="32"/>
      <c r="Y222" s="32"/>
      <c r="Z222" s="32"/>
      <c r="AA222" s="33"/>
      <c r="AB222" s="31"/>
      <c r="AC222" s="32"/>
      <c r="AD222" s="31">
        <f>COUNTIFS(PLACEMENT3[[#This Row],[MALIKA M]:[NAEL G]],"&lt;&gt;REPOS",PLACEMENT3[[#This Row],[MALIKA M]:[NAEL G]],"&lt;&gt;")</f>
        <v>0</v>
      </c>
      <c r="AE222" s="3"/>
      <c r="AF222" s="3"/>
    </row>
    <row r="223" spans="1:32" ht="18" customHeight="1" x14ac:dyDescent="0.35">
      <c r="A223" s="34">
        <f t="shared" si="3"/>
        <v>43406</v>
      </c>
      <c r="B223" s="35">
        <f>WEEKNUM(PLACEMENT3[[#This Row],[DATE]],21)</f>
        <v>44</v>
      </c>
      <c r="C223" s="36">
        <v>2</v>
      </c>
      <c r="D223" s="36">
        <v>2</v>
      </c>
      <c r="E223" s="31"/>
      <c r="F223" s="31"/>
      <c r="G223" s="32"/>
      <c r="H223" s="32"/>
      <c r="I223" s="32"/>
      <c r="J223" s="32"/>
      <c r="K223" s="32"/>
      <c r="L223" s="32"/>
      <c r="M223" s="31"/>
      <c r="N223" s="32"/>
      <c r="O223" s="32"/>
      <c r="P223" s="32"/>
      <c r="Q223" s="40"/>
      <c r="R223" s="31"/>
      <c r="S223" s="32"/>
      <c r="T223" s="32"/>
      <c r="U223" s="32"/>
      <c r="V223" s="31"/>
      <c r="W223" s="32"/>
      <c r="X223" s="32"/>
      <c r="Y223" s="32"/>
      <c r="Z223" s="32"/>
      <c r="AA223" s="41"/>
      <c r="AB223" s="31"/>
      <c r="AC223" s="32"/>
      <c r="AD223" s="31">
        <f>COUNTIFS(PLACEMENT3[[#This Row],[MALIKA M]:[NAEL G]],"&lt;&gt;REPOS",PLACEMENT3[[#This Row],[MALIKA M]:[NAEL G]],"&lt;&gt;")</f>
        <v>0</v>
      </c>
      <c r="AE223" s="3"/>
      <c r="AF223" s="3"/>
    </row>
    <row r="224" spans="1:32" ht="18" customHeight="1" x14ac:dyDescent="0.35">
      <c r="A224" s="34">
        <f t="shared" si="3"/>
        <v>43407</v>
      </c>
      <c r="B224" s="35">
        <f>WEEKNUM(PLACEMENT3[[#This Row],[DATE]],21)</f>
        <v>44</v>
      </c>
      <c r="C224" s="36">
        <v>2</v>
      </c>
      <c r="D224" s="36">
        <v>2</v>
      </c>
      <c r="E224" s="31"/>
      <c r="F224" s="31"/>
      <c r="G224" s="32"/>
      <c r="H224" s="32"/>
      <c r="I224" s="32"/>
      <c r="J224" s="32"/>
      <c r="K224" s="32"/>
      <c r="L224" s="32"/>
      <c r="M224" s="31"/>
      <c r="N224" s="32"/>
      <c r="O224" s="32"/>
      <c r="P224" s="32"/>
      <c r="Q224" s="40"/>
      <c r="R224" s="31"/>
      <c r="S224" s="32"/>
      <c r="T224" s="32"/>
      <c r="U224" s="32"/>
      <c r="V224" s="31"/>
      <c r="W224" s="32"/>
      <c r="X224" s="32"/>
      <c r="Y224" s="32"/>
      <c r="Z224" s="32"/>
      <c r="AA224" s="41"/>
      <c r="AB224" s="31"/>
      <c r="AC224" s="32"/>
      <c r="AD224" s="31">
        <f>COUNTIFS(PLACEMENT3[[#This Row],[MALIKA M]:[NAEL G]],"&lt;&gt;REPOS",PLACEMENT3[[#This Row],[MALIKA M]:[NAEL G]],"&lt;&gt;")</f>
        <v>0</v>
      </c>
      <c r="AE224" s="3"/>
      <c r="AF224" s="3"/>
    </row>
    <row r="225" spans="1:36" ht="18" customHeight="1" thickBot="1" x14ac:dyDescent="0.4">
      <c r="A225" s="34">
        <f t="shared" si="3"/>
        <v>43408</v>
      </c>
      <c r="B225" s="35">
        <f>WEEKNUM(PLACEMENT3[[#This Row],[DATE]],21)</f>
        <v>44</v>
      </c>
      <c r="C225" s="36">
        <v>2</v>
      </c>
      <c r="D225" s="36">
        <v>2</v>
      </c>
      <c r="E225" s="31"/>
      <c r="F225" s="31"/>
      <c r="G225" s="32"/>
      <c r="H225" s="32"/>
      <c r="I225" s="32"/>
      <c r="J225" s="32"/>
      <c r="K225" s="32"/>
      <c r="L225" s="32"/>
      <c r="M225" s="31"/>
      <c r="N225" s="32"/>
      <c r="O225" s="32"/>
      <c r="P225" s="32"/>
      <c r="Q225" s="40"/>
      <c r="R225" s="31"/>
      <c r="S225" s="32"/>
      <c r="T225" s="32"/>
      <c r="U225" s="32"/>
      <c r="V225" s="31"/>
      <c r="W225" s="32"/>
      <c r="X225" s="32"/>
      <c r="Y225" s="32"/>
      <c r="Z225" s="32"/>
      <c r="AA225" s="41"/>
      <c r="AB225" s="31"/>
      <c r="AC225" s="32"/>
      <c r="AD225" s="31">
        <f>COUNTIFS(PLACEMENT3[[#This Row],[MALIKA M]:[NAEL G]],"&lt;&gt;REPOS",PLACEMENT3[[#This Row],[MALIKA M]:[NAEL G]],"&lt;&gt;")</f>
        <v>0</v>
      </c>
      <c r="AE225" s="3"/>
      <c r="AF225" s="3"/>
    </row>
    <row r="226" spans="1:36" ht="18" customHeight="1" x14ac:dyDescent="0.35">
      <c r="A226" s="37">
        <f t="shared" si="3"/>
        <v>43409</v>
      </c>
      <c r="B226" s="38">
        <f>WEEKNUM(PLACEMENT3[[#This Row],[DATE]],21)</f>
        <v>45</v>
      </c>
      <c r="C226" s="39">
        <v>0</v>
      </c>
      <c r="D226" s="39">
        <v>0</v>
      </c>
      <c r="E226" s="28"/>
      <c r="F226" s="28"/>
      <c r="G226" s="29"/>
      <c r="H226" s="29"/>
      <c r="I226" s="29"/>
      <c r="J226" s="29"/>
      <c r="K226" s="29"/>
      <c r="L226" s="29"/>
      <c r="M226" s="28"/>
      <c r="N226" s="29"/>
      <c r="O226" s="29"/>
      <c r="P226" s="29"/>
      <c r="Q226" s="28"/>
      <c r="R226" s="28"/>
      <c r="S226" s="29"/>
      <c r="T226" s="29"/>
      <c r="U226" s="29"/>
      <c r="V226" s="28"/>
      <c r="W226" s="29"/>
      <c r="X226" s="29"/>
      <c r="Y226" s="29"/>
      <c r="Z226" s="29"/>
      <c r="AA226" s="30"/>
      <c r="AB226" s="28"/>
      <c r="AC226" s="29"/>
      <c r="AD226" s="28">
        <f>COUNTIFS(PLACEMENT3[[#This Row],[MALIKA M]:[NAEL G]],"&lt;&gt;REPOS",PLACEMENT3[[#This Row],[MALIKA M]:[NAEL G]],"&lt;&gt;")</f>
        <v>0</v>
      </c>
      <c r="AE226" s="3"/>
      <c r="AF226" s="3"/>
    </row>
    <row r="227" spans="1:36" ht="18" customHeight="1" x14ac:dyDescent="0.35">
      <c r="A227" s="34">
        <f t="shared" si="3"/>
        <v>43410</v>
      </c>
      <c r="B227" s="35">
        <f>WEEKNUM(PLACEMENT3[[#This Row],[DATE]],21)</f>
        <v>45</v>
      </c>
      <c r="C227" s="36">
        <v>0</v>
      </c>
      <c r="D227" s="36">
        <v>0</v>
      </c>
      <c r="E227" s="31"/>
      <c r="F227" s="31"/>
      <c r="G227" s="32"/>
      <c r="H227" s="32"/>
      <c r="I227" s="32"/>
      <c r="J227" s="32"/>
      <c r="K227" s="32"/>
      <c r="L227" s="32"/>
      <c r="M227" s="31"/>
      <c r="N227" s="32"/>
      <c r="O227" s="32"/>
      <c r="P227" s="32"/>
      <c r="Q227" s="31"/>
      <c r="R227" s="31"/>
      <c r="S227" s="32"/>
      <c r="T227" s="32"/>
      <c r="U227" s="32"/>
      <c r="V227" s="31"/>
      <c r="W227" s="32"/>
      <c r="X227" s="32"/>
      <c r="Y227" s="32"/>
      <c r="Z227" s="32"/>
      <c r="AA227" s="33"/>
      <c r="AB227" s="31"/>
      <c r="AC227" s="32"/>
      <c r="AD227" s="31">
        <f>COUNTIFS(PLACEMENT3[[#This Row],[MALIKA M]:[NAEL G]],"&lt;&gt;REPOS",PLACEMENT3[[#This Row],[MALIKA M]:[NAEL G]],"&lt;&gt;")</f>
        <v>0</v>
      </c>
      <c r="AE227" s="3"/>
      <c r="AF227" s="3"/>
    </row>
    <row r="228" spans="1:36" ht="18" customHeight="1" x14ac:dyDescent="0.35">
      <c r="A228" s="34">
        <f t="shared" si="3"/>
        <v>43411</v>
      </c>
      <c r="B228" s="35">
        <f>WEEKNUM(PLACEMENT3[[#This Row],[DATE]],21)</f>
        <v>45</v>
      </c>
      <c r="C228" s="36">
        <v>0</v>
      </c>
      <c r="D228" s="36">
        <v>0</v>
      </c>
      <c r="E228" s="31"/>
      <c r="F228" s="31"/>
      <c r="G228" s="32"/>
      <c r="H228" s="32"/>
      <c r="I228" s="32"/>
      <c r="J228" s="32"/>
      <c r="K228" s="32"/>
      <c r="L228" s="32"/>
      <c r="M228" s="31"/>
      <c r="N228" s="32"/>
      <c r="O228" s="32"/>
      <c r="P228" s="32"/>
      <c r="Q228" s="31"/>
      <c r="R228" s="31"/>
      <c r="S228" s="32"/>
      <c r="T228" s="32"/>
      <c r="U228" s="32"/>
      <c r="V228" s="31"/>
      <c r="W228" s="32"/>
      <c r="X228" s="32"/>
      <c r="Y228" s="32"/>
      <c r="Z228" s="32"/>
      <c r="AA228" s="33"/>
      <c r="AB228" s="31"/>
      <c r="AC228" s="32"/>
      <c r="AD228" s="31">
        <f>COUNTIFS(PLACEMENT3[[#This Row],[MALIKA M]:[NAEL G]],"&lt;&gt;REPOS",PLACEMENT3[[#This Row],[MALIKA M]:[NAEL G]],"&lt;&gt;")</f>
        <v>0</v>
      </c>
      <c r="AE228" s="3"/>
      <c r="AF228" s="3"/>
    </row>
    <row r="229" spans="1:36" ht="18" customHeight="1" x14ac:dyDescent="0.35">
      <c r="A229" s="34">
        <f t="shared" si="3"/>
        <v>43412</v>
      </c>
      <c r="B229" s="35">
        <f>WEEKNUM(PLACEMENT3[[#This Row],[DATE]],21)</f>
        <v>45</v>
      </c>
      <c r="C229" s="36">
        <v>0</v>
      </c>
      <c r="D229" s="36">
        <v>0</v>
      </c>
      <c r="E229" s="31"/>
      <c r="F229" s="31"/>
      <c r="G229" s="32"/>
      <c r="H229" s="32"/>
      <c r="I229" s="32"/>
      <c r="J229" s="32"/>
      <c r="K229" s="32"/>
      <c r="L229" s="32"/>
      <c r="M229" s="31"/>
      <c r="N229" s="32"/>
      <c r="O229" s="32"/>
      <c r="P229" s="32"/>
      <c r="Q229" s="31"/>
      <c r="R229" s="31"/>
      <c r="S229" s="32"/>
      <c r="T229" s="32"/>
      <c r="U229" s="32"/>
      <c r="V229" s="31"/>
      <c r="W229" s="32"/>
      <c r="X229" s="32"/>
      <c r="Y229" s="32"/>
      <c r="Z229" s="32"/>
      <c r="AA229" s="33"/>
      <c r="AB229" s="31"/>
      <c r="AC229" s="32"/>
      <c r="AD229" s="31">
        <f>COUNTIFS(PLACEMENT3[[#This Row],[MALIKA M]:[NAEL G]],"&lt;&gt;REPOS",PLACEMENT3[[#This Row],[MALIKA M]:[NAEL G]],"&lt;&gt;")</f>
        <v>0</v>
      </c>
      <c r="AE229" s="3"/>
      <c r="AF229" s="3"/>
    </row>
    <row r="230" spans="1:36" ht="18" customHeight="1" x14ac:dyDescent="0.35">
      <c r="A230" s="34">
        <f t="shared" si="3"/>
        <v>43413</v>
      </c>
      <c r="B230" s="35">
        <f>WEEKNUM(PLACEMENT3[[#This Row],[DATE]],21)</f>
        <v>45</v>
      </c>
      <c r="C230" s="36">
        <v>0</v>
      </c>
      <c r="D230" s="36">
        <v>0</v>
      </c>
      <c r="E230" s="31"/>
      <c r="F230" s="31"/>
      <c r="G230" s="32"/>
      <c r="H230" s="32"/>
      <c r="I230" s="32"/>
      <c r="J230" s="32"/>
      <c r="K230" s="32"/>
      <c r="L230" s="32"/>
      <c r="M230" s="31"/>
      <c r="N230" s="32"/>
      <c r="O230" s="32"/>
      <c r="P230" s="32"/>
      <c r="Q230" s="40"/>
      <c r="R230" s="31"/>
      <c r="S230" s="32"/>
      <c r="T230" s="32"/>
      <c r="U230" s="32"/>
      <c r="V230" s="31"/>
      <c r="W230" s="32"/>
      <c r="X230" s="32"/>
      <c r="Y230" s="32"/>
      <c r="Z230" s="32"/>
      <c r="AA230" s="41"/>
      <c r="AB230" s="31"/>
      <c r="AC230" s="32"/>
      <c r="AD230" s="31">
        <f>COUNTIFS(PLACEMENT3[[#This Row],[MALIKA M]:[NAEL G]],"&lt;&gt;REPOS",PLACEMENT3[[#This Row],[MALIKA M]:[NAEL G]],"&lt;&gt;")</f>
        <v>0</v>
      </c>
      <c r="AE230" s="3"/>
      <c r="AF230" s="3"/>
    </row>
    <row r="231" spans="1:36" ht="18" customHeight="1" x14ac:dyDescent="0.35">
      <c r="A231" s="34">
        <f t="shared" si="3"/>
        <v>43414</v>
      </c>
      <c r="B231" s="35">
        <f>WEEKNUM(PLACEMENT3[[#This Row],[DATE]],21)</f>
        <v>45</v>
      </c>
      <c r="C231" s="36">
        <v>0</v>
      </c>
      <c r="D231" s="36">
        <v>0</v>
      </c>
      <c r="E231" s="31"/>
      <c r="F231" s="31"/>
      <c r="G231" s="32"/>
      <c r="H231" s="32"/>
      <c r="I231" s="32"/>
      <c r="J231" s="32"/>
      <c r="K231" s="32"/>
      <c r="L231" s="32"/>
      <c r="M231" s="31"/>
      <c r="N231" s="32"/>
      <c r="O231" s="32"/>
      <c r="P231" s="32"/>
      <c r="Q231" s="40"/>
      <c r="R231" s="31"/>
      <c r="S231" s="32"/>
      <c r="T231" s="32"/>
      <c r="U231" s="32"/>
      <c r="V231" s="31"/>
      <c r="W231" s="32"/>
      <c r="X231" s="32"/>
      <c r="Y231" s="32"/>
      <c r="Z231" s="32"/>
      <c r="AA231" s="41"/>
      <c r="AB231" s="31"/>
      <c r="AC231" s="32"/>
      <c r="AD231" s="31">
        <f>COUNTIFS(PLACEMENT3[[#This Row],[MALIKA M]:[NAEL G]],"&lt;&gt;REPOS",PLACEMENT3[[#This Row],[MALIKA M]:[NAEL G]],"&lt;&gt;")</f>
        <v>0</v>
      </c>
      <c r="AE231" s="3"/>
      <c r="AF231" s="3"/>
    </row>
    <row r="232" spans="1:36" ht="18" customHeight="1" x14ac:dyDescent="0.35">
      <c r="A232" s="34">
        <f t="shared" si="3"/>
        <v>43415</v>
      </c>
      <c r="B232" s="35">
        <f>WEEKNUM(PLACEMENT3[[#This Row],[DATE]],21)</f>
        <v>45</v>
      </c>
      <c r="C232" s="36">
        <v>0</v>
      </c>
      <c r="D232" s="36">
        <v>0</v>
      </c>
      <c r="E232" s="31"/>
      <c r="F232" s="31"/>
      <c r="G232" s="32"/>
      <c r="H232" s="32"/>
      <c r="I232" s="32"/>
      <c r="J232" s="32"/>
      <c r="K232" s="32"/>
      <c r="L232" s="32"/>
      <c r="M232" s="31"/>
      <c r="N232" s="32"/>
      <c r="O232" s="32"/>
      <c r="P232" s="32"/>
      <c r="Q232" s="40"/>
      <c r="R232" s="31"/>
      <c r="S232" s="32"/>
      <c r="T232" s="32"/>
      <c r="U232" s="32"/>
      <c r="V232" s="31"/>
      <c r="W232" s="32"/>
      <c r="X232" s="32"/>
      <c r="Y232" s="32"/>
      <c r="Z232" s="32"/>
      <c r="AA232" s="41"/>
      <c r="AB232" s="31"/>
      <c r="AC232" s="32"/>
      <c r="AD232" s="31">
        <f>COUNTIFS(PLACEMENT3[[#This Row],[MALIKA M]:[NAEL G]],"&lt;&gt;REPOS",PLACEMENT3[[#This Row],[MALIKA M]:[NAEL G]],"&lt;&gt;")</f>
        <v>0</v>
      </c>
      <c r="AE232" s="3"/>
      <c r="AF232" s="3"/>
    </row>
    <row r="233" spans="1:36" x14ac:dyDescent="0.35">
      <c r="C233" s="42">
        <f>COUNTIF(PLACEMENT3[O / F],"&gt;0")</f>
        <v>153</v>
      </c>
      <c r="D233" s="43"/>
      <c r="E233" s="44">
        <f>COUNTIF(PLACEMENT3[MAX],"&gt;&lt;")-COUNTIF(PLACEMENT3[MAX],"REPOS")</f>
        <v>51</v>
      </c>
      <c r="F233" s="44">
        <f>COUNTIF(PLACEMENT3[MALIKA M],"&gt;&lt;")-COUNTIF(PLACEMENT3[MALIKA M],"REPOS")</f>
        <v>57</v>
      </c>
      <c r="G233" s="44">
        <f>COUNTIF(PLACEMENT3[MALIKA Q],"&gt;&lt;")-COUNTIF(PLACEMENT3[MALIKA Q],"REPOS")</f>
        <v>55</v>
      </c>
      <c r="H233" s="44">
        <f>COUNTIF(PLACEMENT3[JEAN-CLAUDE M],"&gt;&lt;")-COUNTIF(PLACEMENT3[JEAN-CLAUDE M],"REPOS")</f>
        <v>52</v>
      </c>
      <c r="I233" s="44">
        <f>COUNTIF(PLACEMENT3[CLAUDE B],"&gt;&lt;")-COUNTIF(PLACEMENT3[CLAUDE B],"REPOS")</f>
        <v>50</v>
      </c>
      <c r="J233" s="44">
        <f>COUNTIF(PLACEMENT3[JEROME L],"&gt;&lt;")-COUNTIF(PLACEMENT3[JEROME L],"REPOS")</f>
        <v>57</v>
      </c>
      <c r="K233" s="44"/>
      <c r="L233" s="44">
        <f>COUNTIF(PLACEMENT3[MATEU C],"&gt;&lt;")-COUNTIF(PLACEMENT3[MATEU C],"REPOS")</f>
        <v>16</v>
      </c>
      <c r="M233" s="44">
        <f>COUNTIF(PLACEMENT3[ABDEL Z],"&gt;&lt;")-COUNTIF(PLACEMENT3[ABDEL Z],"REPOS")</f>
        <v>57</v>
      </c>
      <c r="N233" s="44" t="e">
        <f>COUNTIF(#REF!,"&gt;&lt;")-COUNTIF(#REF!,"REPOS")</f>
        <v>#REF!</v>
      </c>
      <c r="O233" s="44">
        <f>COUNTIF(PLACEMENT3[OCEANE B],"&gt;&lt;")-COUNTIF(PLACEMENT3[OCEANE B],"REPOS")</f>
        <v>55</v>
      </c>
      <c r="P233" s="44">
        <f>COUNTIF(PLACEMENT3[THOMAS E],"&gt;&lt;")-COUNTIF(PLACEMENT3[THOMAS E],"REPOS")</f>
        <v>20</v>
      </c>
      <c r="Q233" s="44">
        <f>COUNTIF(PLACEMENT3[INCONNU],"&gt;&lt;")-COUNTIF(PLACEMENT3[INCONNU],"REPOS")</f>
        <v>0</v>
      </c>
      <c r="R233" s="44">
        <f>COUNTIF(PLACEMENT3[MATHIEU M],"&gt;&lt;")-COUNTIF(PLACEMENT3[MATHIEU M],"REPOS")</f>
        <v>54</v>
      </c>
      <c r="S233" s="44">
        <f>COUNTIF(PLACEMENT3[JADE B],"&gt;&lt;")-COUNTIF(PLACEMENT3[JADE B],"REPOS")</f>
        <v>54</v>
      </c>
      <c r="T233" s="44">
        <f>COUNTIF(PLACEMENT3[JEREMY S],"&gt;&lt;")-COUNTIF(PLACEMENT3[JEREMY S],"REPOS")</f>
        <v>59</v>
      </c>
      <c r="U233" s="44">
        <f>COUNTIF(PLACEMENT3[JULIE L],"&gt;&lt;")-COUNTIF(PLACEMENT3[JULIE L],"REPOS")</f>
        <v>18</v>
      </c>
      <c r="V233" s="44">
        <f>COUNTIF(PLACEMENT3[MEGANE F],"&gt;&lt;")-COUNTIF(PLACEMENT3[MEGANE F],"REPOS")</f>
        <v>54</v>
      </c>
      <c r="W233" s="44">
        <f>COUNTIF(PLACEMENT3[DELPHINE F],"&gt;&lt;")-COUNTIF(PLACEMENT3[DELPHINE F],"REPOS")</f>
        <v>54</v>
      </c>
      <c r="X233" s="44">
        <f>COUNTIF(PLACEMENT3[ISAK Z],"&gt;&lt;")-COUNTIF(PLACEMENT3[ISAK Z],"REPOS")</f>
        <v>54</v>
      </c>
      <c r="Y233" s="44">
        <f>COUNTIF(PLACEMENT3[AMANDINE C],"&gt;&lt;")-COUNTIF(PLACEMENT3[AMANDINE C],"REPOS")</f>
        <v>17</v>
      </c>
      <c r="Z233" s="44">
        <f>COUNTIF(PLACEMENT3[ISALINE B],"&gt;&lt;")-COUNTIF(PLACEMENT3[ISALINE B],"REPOS")</f>
        <v>18</v>
      </c>
      <c r="AA233" s="44">
        <f>COUNTIF(PLACEMENT3[AURELIE F],"&gt;&lt;")-COUNTIF(PLACEMENT3[AURELIE F],"REPOS")</f>
        <v>58</v>
      </c>
      <c r="AB233" s="44">
        <f>COUNTIF(PLACEMENT3[MATHIEU K],"&gt;&lt;")-COUNTIF(PLACEMENT3[MATHIEU K],"REPOS")</f>
        <v>54</v>
      </c>
      <c r="AC233" s="44">
        <f>COUNTIF(PLACEMENT3[NAEL G],"&gt;&lt;")-COUNTIF(PLACEMENT3[NAEL G],"REPOS")</f>
        <v>13</v>
      </c>
      <c r="AD233" s="44">
        <f>COUNTIF(PLACEMENT3[NB STAFF / JOUR],"&gt;&lt;")+COUNTBLANK(PLACEMENT3[NB STAFF / JOUR])-COUNTIF(PLACEMENT3[NB STAFF / JOUR],"REPOS")</f>
        <v>0</v>
      </c>
      <c r="AE233" s="3"/>
      <c r="AF233" s="3"/>
    </row>
    <row r="234" spans="1:36" ht="15" customHeight="1" x14ac:dyDescent="0.35">
      <c r="D234" s="45" t="s">
        <v>69</v>
      </c>
      <c r="I234" s="3">
        <v>35</v>
      </c>
      <c r="L234" s="3">
        <v>35</v>
      </c>
      <c r="M234" s="3">
        <v>30</v>
      </c>
      <c r="N234" s="3">
        <v>35</v>
      </c>
      <c r="S234" s="46">
        <v>35</v>
      </c>
      <c r="T234" s="3"/>
      <c r="V234" s="3">
        <v>35</v>
      </c>
      <c r="W234" s="3">
        <v>35</v>
      </c>
      <c r="Z234" s="3">
        <v>35</v>
      </c>
      <c r="AE234" s="3"/>
      <c r="AG234" s="3">
        <v>30</v>
      </c>
    </row>
    <row r="235" spans="1:36" ht="15" customHeight="1" x14ac:dyDescent="0.35">
      <c r="D235" s="45" t="s">
        <v>70</v>
      </c>
      <c r="R235" s="3">
        <f>IF(R234="",0,PLACEMENT3[[#Totals],[JEROME L]]*(R234/5))</f>
        <v>0</v>
      </c>
      <c r="T235" s="3"/>
      <c r="AE235" s="3"/>
      <c r="AI235" s="3">
        <f>IF(AI234="",0,#REF!*(AI234/5))</f>
        <v>0</v>
      </c>
      <c r="AJ235" s="3">
        <f>IF(AJ234="",0,#REF!*(AJ234/5))</f>
        <v>0</v>
      </c>
    </row>
    <row r="236" spans="1:36" x14ac:dyDescent="0.35">
      <c r="D236" s="45" t="s">
        <v>70</v>
      </c>
      <c r="E236" s="3" t="s">
        <v>71</v>
      </c>
      <c r="T236" s="3"/>
      <c r="AE236" s="3"/>
    </row>
  </sheetData>
  <conditionalFormatting sqref="AG234:AJ235 V234:Z235 AB234:AD235 Q234:S235 I234:N235">
    <cfRule type="containsBlanks" dxfId="177" priority="170">
      <formula>LEN(TRIM(I234))=0</formula>
    </cfRule>
  </conditionalFormatting>
  <conditionalFormatting sqref="C2:C232">
    <cfRule type="iconSet" priority="169">
      <iconSet iconSet="3Flags" showValue="0">
        <cfvo type="percent" val="0"/>
        <cfvo type="num" val="1"/>
        <cfvo type="num" val="2"/>
      </iconSet>
    </cfRule>
  </conditionalFormatting>
  <conditionalFormatting sqref="D2:D232">
    <cfRule type="iconSet" priority="168">
      <iconSet iconSet="3Arrows" showValue="0">
        <cfvo type="percent" val="0"/>
        <cfvo type="num" val="1"/>
        <cfvo type="num" val="2"/>
      </iconSet>
    </cfRule>
  </conditionalFormatting>
  <conditionalFormatting sqref="P2:P36 P51:P232 A2:M71 O2:O71 O93:O232 A93:M232 A72:L92 Q2:XFD232">
    <cfRule type="beginsWith" dxfId="176" priority="155" operator="beginsWith" text="PRES">
      <formula>LEFT(A2,LEN("PRES"))="PRES"</formula>
    </cfRule>
    <cfRule type="beginsWith" dxfId="175" priority="156" operator="beginsWith" text="OP">
      <formula>LEFT(A2,LEN("OP"))="OP"</formula>
    </cfRule>
    <cfRule type="containsText" dxfId="174" priority="157" operator="containsText" text="P4">
      <formula>NOT(ISERROR(SEARCH("P4",A2)))</formula>
    </cfRule>
    <cfRule type="beginsWith" dxfId="173" priority="158" operator="beginsWith" text="MAG">
      <formula>LEFT(A2,LEN("MAG"))="MAG"</formula>
    </cfRule>
    <cfRule type="containsText" dxfId="172" priority="159" operator="containsText" text="CR">
      <formula>NOT(ISERROR(SEARCH("CR",A2)))</formula>
    </cfRule>
    <cfRule type="containsText" dxfId="171" priority="160" operator="containsText" text="REPOS">
      <formula>NOT(ISERROR(SEARCH("REPOS",A2)))</formula>
    </cfRule>
    <cfRule type="containsText" dxfId="170" priority="161" operator="containsText" text="CHA">
      <formula>NOT(ISERROR(SEARCH("CHA",A2)))</formula>
    </cfRule>
    <cfRule type="beginsWith" dxfId="169" priority="162" operator="beginsWith" text="FO">
      <formula>LEFT(A2,LEN("FO"))="FO"</formula>
    </cfRule>
    <cfRule type="beginsWith" dxfId="168" priority="163" operator="beginsWith" text="CAF">
      <formula>LEFT(A2,LEN("CAF"))="CAF"</formula>
    </cfRule>
    <cfRule type="beginsWith" dxfId="167" priority="164" operator="beginsWith" text="TAP">
      <formula>LEFT(A2,LEN("TAP"))="TAP"</formula>
    </cfRule>
    <cfRule type="beginsWith" dxfId="166" priority="165" operator="beginsWith" text="plo">
      <formula>LEFT(A2,LEN("plo"))="plo"</formula>
    </cfRule>
    <cfRule type="beginsWith" dxfId="165" priority="166" operator="beginsWith" text="SELF">
      <formula>LEFT(A2,LEN("SELF"))="SELF"</formula>
    </cfRule>
    <cfRule type="beginsWith" dxfId="164" priority="167" operator="beginsWith" text="CU">
      <formula>LEFT(A2,LEN("CU"))="CU"</formula>
    </cfRule>
  </conditionalFormatting>
  <conditionalFormatting sqref="P2:P36 P51:P232 A2:M71 O2:O71 O93:O232 A93:M232 A72:L92 Q2:AD232">
    <cfRule type="containsBlanks" dxfId="163" priority="171">
      <formula>LEN(TRIM(A2))=0</formula>
    </cfRule>
  </conditionalFormatting>
  <conditionalFormatting sqref="N44:N50">
    <cfRule type="beginsWith" dxfId="162" priority="85" operator="beginsWith" text="PRES">
      <formula>LEFT(N44,LEN("PRES"))="PRES"</formula>
    </cfRule>
    <cfRule type="beginsWith" dxfId="161" priority="86" operator="beginsWith" text="OP">
      <formula>LEFT(N44,LEN("OP"))="OP"</formula>
    </cfRule>
    <cfRule type="containsText" dxfId="160" priority="87" operator="containsText" text="P4">
      <formula>NOT(ISERROR(SEARCH("P4",N44)))</formula>
    </cfRule>
    <cfRule type="beginsWith" dxfId="159" priority="88" operator="beginsWith" text="MAG">
      <formula>LEFT(N44,LEN("MAG"))="MAG"</formula>
    </cfRule>
    <cfRule type="containsText" dxfId="158" priority="89" operator="containsText" text="CR">
      <formula>NOT(ISERROR(SEARCH("CR",N44)))</formula>
    </cfRule>
    <cfRule type="containsText" dxfId="157" priority="90" operator="containsText" text="REPOS">
      <formula>NOT(ISERROR(SEARCH("REPOS",N44)))</formula>
    </cfRule>
    <cfRule type="containsText" dxfId="156" priority="91" operator="containsText" text="CHA">
      <formula>NOT(ISERROR(SEARCH("CHA",N44)))</formula>
    </cfRule>
    <cfRule type="beginsWith" dxfId="155" priority="92" operator="beginsWith" text="FO">
      <formula>LEFT(N44,LEN("FO"))="FO"</formula>
    </cfRule>
    <cfRule type="beginsWith" dxfId="154" priority="93" operator="beginsWith" text="CAF">
      <formula>LEFT(N44,LEN("CAF"))="CAF"</formula>
    </cfRule>
    <cfRule type="beginsWith" dxfId="153" priority="94" operator="beginsWith" text="TAP">
      <formula>LEFT(N44,LEN("TAP"))="TAP"</formula>
    </cfRule>
    <cfRule type="beginsWith" dxfId="152" priority="95" operator="beginsWith" text="plo">
      <formula>LEFT(N44,LEN("plo"))="plo"</formula>
    </cfRule>
    <cfRule type="beginsWith" dxfId="151" priority="96" operator="beginsWith" text="SELF">
      <formula>LEFT(N44,LEN("SELF"))="SELF"</formula>
    </cfRule>
    <cfRule type="beginsWith" dxfId="150" priority="97" operator="beginsWith" text="CU">
      <formula>LEFT(N44,LEN("CU"))="CU"</formula>
    </cfRule>
  </conditionalFormatting>
  <conditionalFormatting sqref="N2:N36 N51:N71 N93:N232">
    <cfRule type="beginsWith" dxfId="149" priority="141" operator="beginsWith" text="PRES">
      <formula>LEFT(N2,LEN("PRES"))="PRES"</formula>
    </cfRule>
    <cfRule type="beginsWith" dxfId="148" priority="142" operator="beginsWith" text="OP">
      <formula>LEFT(N2,LEN("OP"))="OP"</formula>
    </cfRule>
    <cfRule type="containsText" dxfId="147" priority="143" operator="containsText" text="P4">
      <formula>NOT(ISERROR(SEARCH("P4",N2)))</formula>
    </cfRule>
    <cfRule type="beginsWith" dxfId="146" priority="144" operator="beginsWith" text="MAG">
      <formula>LEFT(N2,LEN("MAG"))="MAG"</formula>
    </cfRule>
    <cfRule type="containsText" dxfId="145" priority="145" operator="containsText" text="CR">
      <formula>NOT(ISERROR(SEARCH("CR",N2)))</formula>
    </cfRule>
    <cfRule type="containsText" dxfId="144" priority="146" operator="containsText" text="REPOS">
      <formula>NOT(ISERROR(SEARCH("REPOS",N2)))</formula>
    </cfRule>
    <cfRule type="containsText" dxfId="143" priority="147" operator="containsText" text="CHA">
      <formula>NOT(ISERROR(SEARCH("CHA",N2)))</formula>
    </cfRule>
    <cfRule type="beginsWith" dxfId="142" priority="148" operator="beginsWith" text="FO">
      <formula>LEFT(N2,LEN("FO"))="FO"</formula>
    </cfRule>
    <cfRule type="beginsWith" dxfId="141" priority="149" operator="beginsWith" text="CAF">
      <formula>LEFT(N2,LEN("CAF"))="CAF"</formula>
    </cfRule>
    <cfRule type="beginsWith" dxfId="140" priority="150" operator="beginsWith" text="TAP">
      <formula>LEFT(N2,LEN("TAP"))="TAP"</formula>
    </cfRule>
    <cfRule type="beginsWith" dxfId="139" priority="151" operator="beginsWith" text="plo">
      <formula>LEFT(N2,LEN("plo"))="plo"</formula>
    </cfRule>
    <cfRule type="beginsWith" dxfId="138" priority="152" operator="beginsWith" text="SELF">
      <formula>LEFT(N2,LEN("SELF"))="SELF"</formula>
    </cfRule>
    <cfRule type="beginsWith" dxfId="137" priority="153" operator="beginsWith" text="CU">
      <formula>LEFT(N2,LEN("CU"))="CU"</formula>
    </cfRule>
  </conditionalFormatting>
  <conditionalFormatting sqref="N2:N36 N51:N71 N93:N232">
    <cfRule type="containsBlanks" dxfId="136" priority="154">
      <formula>LEN(TRIM(N2))=0</formula>
    </cfRule>
  </conditionalFormatting>
  <conditionalFormatting sqref="P37:P43">
    <cfRule type="beginsWith" dxfId="135" priority="127" operator="beginsWith" text="PRES">
      <formula>LEFT(P37,LEN("PRES"))="PRES"</formula>
    </cfRule>
    <cfRule type="beginsWith" dxfId="134" priority="128" operator="beginsWith" text="OP">
      <formula>LEFT(P37,LEN("OP"))="OP"</formula>
    </cfRule>
    <cfRule type="containsText" dxfId="133" priority="129" operator="containsText" text="P4">
      <formula>NOT(ISERROR(SEARCH("P4",P37)))</formula>
    </cfRule>
    <cfRule type="beginsWith" dxfId="132" priority="130" operator="beginsWith" text="MAG">
      <formula>LEFT(P37,LEN("MAG"))="MAG"</formula>
    </cfRule>
    <cfRule type="containsText" dxfId="131" priority="131" operator="containsText" text="CR">
      <formula>NOT(ISERROR(SEARCH("CR",P37)))</formula>
    </cfRule>
    <cfRule type="containsText" dxfId="130" priority="132" operator="containsText" text="REPOS">
      <formula>NOT(ISERROR(SEARCH("REPOS",P37)))</formula>
    </cfRule>
    <cfRule type="containsText" dxfId="129" priority="133" operator="containsText" text="CHA">
      <formula>NOT(ISERROR(SEARCH("CHA",P37)))</formula>
    </cfRule>
    <cfRule type="beginsWith" dxfId="128" priority="134" operator="beginsWith" text="FO">
      <formula>LEFT(P37,LEN("FO"))="FO"</formula>
    </cfRule>
    <cfRule type="beginsWith" dxfId="127" priority="135" operator="beginsWith" text="CAF">
      <formula>LEFT(P37,LEN("CAF"))="CAF"</formula>
    </cfRule>
    <cfRule type="beginsWith" dxfId="126" priority="136" operator="beginsWith" text="TAP">
      <formula>LEFT(P37,LEN("TAP"))="TAP"</formula>
    </cfRule>
    <cfRule type="beginsWith" dxfId="125" priority="137" operator="beginsWith" text="plo">
      <formula>LEFT(P37,LEN("plo"))="plo"</formula>
    </cfRule>
    <cfRule type="beginsWith" dxfId="124" priority="138" operator="beginsWith" text="SELF">
      <formula>LEFT(P37,LEN("SELF"))="SELF"</formula>
    </cfRule>
    <cfRule type="beginsWith" dxfId="123" priority="139" operator="beginsWith" text="CU">
      <formula>LEFT(P37,LEN("CU"))="CU"</formula>
    </cfRule>
  </conditionalFormatting>
  <conditionalFormatting sqref="P37:P43">
    <cfRule type="containsBlanks" dxfId="122" priority="140">
      <formula>LEN(TRIM(P37))=0</formula>
    </cfRule>
  </conditionalFormatting>
  <conditionalFormatting sqref="N37:N43">
    <cfRule type="beginsWith" dxfId="121" priority="113" operator="beginsWith" text="PRES">
      <formula>LEFT(N37,LEN("PRES"))="PRES"</formula>
    </cfRule>
    <cfRule type="beginsWith" dxfId="120" priority="114" operator="beginsWith" text="OP">
      <formula>LEFT(N37,LEN("OP"))="OP"</formula>
    </cfRule>
    <cfRule type="containsText" dxfId="119" priority="115" operator="containsText" text="P4">
      <formula>NOT(ISERROR(SEARCH("P4",N37)))</formula>
    </cfRule>
    <cfRule type="beginsWith" dxfId="118" priority="116" operator="beginsWith" text="MAG">
      <formula>LEFT(N37,LEN("MAG"))="MAG"</formula>
    </cfRule>
    <cfRule type="containsText" dxfId="117" priority="117" operator="containsText" text="CR">
      <formula>NOT(ISERROR(SEARCH("CR",N37)))</formula>
    </cfRule>
    <cfRule type="containsText" dxfId="116" priority="118" operator="containsText" text="REPOS">
      <formula>NOT(ISERROR(SEARCH("REPOS",N37)))</formula>
    </cfRule>
    <cfRule type="containsText" dxfId="115" priority="119" operator="containsText" text="CHA">
      <formula>NOT(ISERROR(SEARCH("CHA",N37)))</formula>
    </cfRule>
    <cfRule type="beginsWith" dxfId="114" priority="120" operator="beginsWith" text="FO">
      <formula>LEFT(N37,LEN("FO"))="FO"</formula>
    </cfRule>
    <cfRule type="beginsWith" dxfId="113" priority="121" operator="beginsWith" text="CAF">
      <formula>LEFT(N37,LEN("CAF"))="CAF"</formula>
    </cfRule>
    <cfRule type="beginsWith" dxfId="112" priority="122" operator="beginsWith" text="TAP">
      <formula>LEFT(N37,LEN("TAP"))="TAP"</formula>
    </cfRule>
    <cfRule type="beginsWith" dxfId="111" priority="123" operator="beginsWith" text="plo">
      <formula>LEFT(N37,LEN("plo"))="plo"</formula>
    </cfRule>
    <cfRule type="beginsWith" dxfId="110" priority="124" operator="beginsWith" text="SELF">
      <formula>LEFT(N37,LEN("SELF"))="SELF"</formula>
    </cfRule>
    <cfRule type="beginsWith" dxfId="109" priority="125" operator="beginsWith" text="CU">
      <formula>LEFT(N37,LEN("CU"))="CU"</formula>
    </cfRule>
  </conditionalFormatting>
  <conditionalFormatting sqref="N37:N43">
    <cfRule type="containsBlanks" dxfId="108" priority="126">
      <formula>LEN(TRIM(N37))=0</formula>
    </cfRule>
  </conditionalFormatting>
  <conditionalFormatting sqref="P44:P50">
    <cfRule type="beginsWith" dxfId="107" priority="99" operator="beginsWith" text="PRES">
      <formula>LEFT(P44,LEN("PRES"))="PRES"</formula>
    </cfRule>
    <cfRule type="beginsWith" dxfId="106" priority="100" operator="beginsWith" text="OP">
      <formula>LEFT(P44,LEN("OP"))="OP"</formula>
    </cfRule>
    <cfRule type="containsText" dxfId="105" priority="101" operator="containsText" text="P4">
      <formula>NOT(ISERROR(SEARCH("P4",P44)))</formula>
    </cfRule>
    <cfRule type="beginsWith" dxfId="104" priority="102" operator="beginsWith" text="MAG">
      <formula>LEFT(P44,LEN("MAG"))="MAG"</formula>
    </cfRule>
    <cfRule type="containsText" dxfId="103" priority="103" operator="containsText" text="CR">
      <formula>NOT(ISERROR(SEARCH("CR",P44)))</formula>
    </cfRule>
    <cfRule type="containsText" dxfId="102" priority="104" operator="containsText" text="REPOS">
      <formula>NOT(ISERROR(SEARCH("REPOS",P44)))</formula>
    </cfRule>
    <cfRule type="containsText" dxfId="101" priority="105" operator="containsText" text="CHA">
      <formula>NOT(ISERROR(SEARCH("CHA",P44)))</formula>
    </cfRule>
    <cfRule type="beginsWith" dxfId="100" priority="106" operator="beginsWith" text="FO">
      <formula>LEFT(P44,LEN("FO"))="FO"</formula>
    </cfRule>
    <cfRule type="beginsWith" dxfId="99" priority="107" operator="beginsWith" text="CAF">
      <formula>LEFT(P44,LEN("CAF"))="CAF"</formula>
    </cfRule>
    <cfRule type="beginsWith" dxfId="98" priority="108" operator="beginsWith" text="TAP">
      <formula>LEFT(P44,LEN("TAP"))="TAP"</formula>
    </cfRule>
    <cfRule type="beginsWith" dxfId="97" priority="109" operator="beginsWith" text="plo">
      <formula>LEFT(P44,LEN("plo"))="plo"</formula>
    </cfRule>
    <cfRule type="beginsWith" dxfId="96" priority="110" operator="beginsWith" text="SELF">
      <formula>LEFT(P44,LEN("SELF"))="SELF"</formula>
    </cfRule>
    <cfRule type="beginsWith" dxfId="95" priority="111" operator="beginsWith" text="CU">
      <formula>LEFT(P44,LEN("CU"))="CU"</formula>
    </cfRule>
  </conditionalFormatting>
  <conditionalFormatting sqref="P44:P50">
    <cfRule type="containsBlanks" dxfId="94" priority="112">
      <formula>LEN(TRIM(P44))=0</formula>
    </cfRule>
  </conditionalFormatting>
  <conditionalFormatting sqref="N44:N50">
    <cfRule type="containsBlanks" dxfId="93" priority="98">
      <formula>LEN(TRIM(N44))=0</formula>
    </cfRule>
  </conditionalFormatting>
  <conditionalFormatting sqref="M72:M78 O72:O78">
    <cfRule type="beginsWith" dxfId="92" priority="71" operator="beginsWith" text="PRES">
      <formula>LEFT(M72,LEN("PRES"))="PRES"</formula>
    </cfRule>
    <cfRule type="beginsWith" dxfId="91" priority="72" operator="beginsWith" text="OP">
      <formula>LEFT(M72,LEN("OP"))="OP"</formula>
    </cfRule>
    <cfRule type="containsText" dxfId="90" priority="73" operator="containsText" text="P4">
      <formula>NOT(ISERROR(SEARCH("P4",M72)))</formula>
    </cfRule>
    <cfRule type="beginsWith" dxfId="89" priority="74" operator="beginsWith" text="MAG">
      <formula>LEFT(M72,LEN("MAG"))="MAG"</formula>
    </cfRule>
    <cfRule type="containsText" dxfId="88" priority="75" operator="containsText" text="CR">
      <formula>NOT(ISERROR(SEARCH("CR",M72)))</formula>
    </cfRule>
    <cfRule type="containsText" dxfId="87" priority="76" operator="containsText" text="REPOS">
      <formula>NOT(ISERROR(SEARCH("REPOS",M72)))</formula>
    </cfRule>
    <cfRule type="containsText" dxfId="86" priority="77" operator="containsText" text="CHA">
      <formula>NOT(ISERROR(SEARCH("CHA",M72)))</formula>
    </cfRule>
    <cfRule type="beginsWith" dxfId="85" priority="78" operator="beginsWith" text="FO">
      <formula>LEFT(M72,LEN("FO"))="FO"</formula>
    </cfRule>
    <cfRule type="beginsWith" dxfId="84" priority="79" operator="beginsWith" text="CAF">
      <formula>LEFT(M72,LEN("CAF"))="CAF"</formula>
    </cfRule>
    <cfRule type="beginsWith" dxfId="83" priority="80" operator="beginsWith" text="TAP">
      <formula>LEFT(M72,LEN("TAP"))="TAP"</formula>
    </cfRule>
    <cfRule type="beginsWith" dxfId="82" priority="81" operator="beginsWith" text="plo">
      <formula>LEFT(M72,LEN("plo"))="plo"</formula>
    </cfRule>
    <cfRule type="beginsWith" dxfId="81" priority="82" operator="beginsWith" text="SELF">
      <formula>LEFT(M72,LEN("SELF"))="SELF"</formula>
    </cfRule>
    <cfRule type="beginsWith" dxfId="80" priority="83" operator="beginsWith" text="CU">
      <formula>LEFT(M72,LEN("CU"))="CU"</formula>
    </cfRule>
  </conditionalFormatting>
  <conditionalFormatting sqref="M72:M78 O72:O78">
    <cfRule type="containsBlanks" dxfId="79" priority="84">
      <formula>LEN(TRIM(M72))=0</formula>
    </cfRule>
  </conditionalFormatting>
  <conditionalFormatting sqref="N72:N78">
    <cfRule type="beginsWith" dxfId="78" priority="57" operator="beginsWith" text="PRES">
      <formula>LEFT(N72,LEN("PRES"))="PRES"</formula>
    </cfRule>
    <cfRule type="beginsWith" dxfId="77" priority="58" operator="beginsWith" text="OP">
      <formula>LEFT(N72,LEN("OP"))="OP"</formula>
    </cfRule>
    <cfRule type="containsText" dxfId="76" priority="59" operator="containsText" text="P4">
      <formula>NOT(ISERROR(SEARCH("P4",N72)))</formula>
    </cfRule>
    <cfRule type="beginsWith" dxfId="75" priority="60" operator="beginsWith" text="MAG">
      <formula>LEFT(N72,LEN("MAG"))="MAG"</formula>
    </cfRule>
    <cfRule type="containsText" dxfId="74" priority="61" operator="containsText" text="CR">
      <formula>NOT(ISERROR(SEARCH("CR",N72)))</formula>
    </cfRule>
    <cfRule type="containsText" dxfId="73" priority="62" operator="containsText" text="REPOS">
      <formula>NOT(ISERROR(SEARCH("REPOS",N72)))</formula>
    </cfRule>
    <cfRule type="containsText" dxfId="72" priority="63" operator="containsText" text="CHA">
      <formula>NOT(ISERROR(SEARCH("CHA",N72)))</formula>
    </cfRule>
    <cfRule type="beginsWith" dxfId="71" priority="64" operator="beginsWith" text="FO">
      <formula>LEFT(N72,LEN("FO"))="FO"</formula>
    </cfRule>
    <cfRule type="beginsWith" dxfId="70" priority="65" operator="beginsWith" text="CAF">
      <formula>LEFT(N72,LEN("CAF"))="CAF"</formula>
    </cfRule>
    <cfRule type="beginsWith" dxfId="69" priority="66" operator="beginsWith" text="TAP">
      <formula>LEFT(N72,LEN("TAP"))="TAP"</formula>
    </cfRule>
    <cfRule type="beginsWith" dxfId="68" priority="67" operator="beginsWith" text="plo">
      <formula>LEFT(N72,LEN("plo"))="plo"</formula>
    </cfRule>
    <cfRule type="beginsWith" dxfId="67" priority="68" operator="beginsWith" text="SELF">
      <formula>LEFT(N72,LEN("SELF"))="SELF"</formula>
    </cfRule>
    <cfRule type="beginsWith" dxfId="66" priority="69" operator="beginsWith" text="CU">
      <formula>LEFT(N72,LEN("CU"))="CU"</formula>
    </cfRule>
  </conditionalFormatting>
  <conditionalFormatting sqref="N72:N78">
    <cfRule type="containsBlanks" dxfId="65" priority="70">
      <formula>LEN(TRIM(N72))=0</formula>
    </cfRule>
  </conditionalFormatting>
  <conditionalFormatting sqref="M79:M85 O79:O85">
    <cfRule type="beginsWith" dxfId="64" priority="43" operator="beginsWith" text="PRES">
      <formula>LEFT(M79,LEN("PRES"))="PRES"</formula>
    </cfRule>
    <cfRule type="beginsWith" dxfId="63" priority="44" operator="beginsWith" text="OP">
      <formula>LEFT(M79,LEN("OP"))="OP"</formula>
    </cfRule>
    <cfRule type="containsText" dxfId="62" priority="45" operator="containsText" text="P4">
      <formula>NOT(ISERROR(SEARCH("P4",M79)))</formula>
    </cfRule>
    <cfRule type="beginsWith" dxfId="61" priority="46" operator="beginsWith" text="MAG">
      <formula>LEFT(M79,LEN("MAG"))="MAG"</formula>
    </cfRule>
    <cfRule type="containsText" dxfId="60" priority="47" operator="containsText" text="CR">
      <formula>NOT(ISERROR(SEARCH("CR",M79)))</formula>
    </cfRule>
    <cfRule type="containsText" dxfId="59" priority="48" operator="containsText" text="REPOS">
      <formula>NOT(ISERROR(SEARCH("REPOS",M79)))</formula>
    </cfRule>
    <cfRule type="containsText" dxfId="58" priority="49" operator="containsText" text="CHA">
      <formula>NOT(ISERROR(SEARCH("CHA",M79)))</formula>
    </cfRule>
    <cfRule type="beginsWith" dxfId="57" priority="50" operator="beginsWith" text="FO">
      <formula>LEFT(M79,LEN("FO"))="FO"</formula>
    </cfRule>
    <cfRule type="beginsWith" dxfId="56" priority="51" operator="beginsWith" text="CAF">
      <formula>LEFT(M79,LEN("CAF"))="CAF"</formula>
    </cfRule>
    <cfRule type="beginsWith" dxfId="55" priority="52" operator="beginsWith" text="TAP">
      <formula>LEFT(M79,LEN("TAP"))="TAP"</formula>
    </cfRule>
    <cfRule type="beginsWith" dxfId="54" priority="53" operator="beginsWith" text="plo">
      <formula>LEFT(M79,LEN("plo"))="plo"</formula>
    </cfRule>
    <cfRule type="beginsWith" dxfId="53" priority="54" operator="beginsWith" text="SELF">
      <formula>LEFT(M79,LEN("SELF"))="SELF"</formula>
    </cfRule>
    <cfRule type="beginsWith" dxfId="52" priority="55" operator="beginsWith" text="CU">
      <formula>LEFT(M79,LEN("CU"))="CU"</formula>
    </cfRule>
  </conditionalFormatting>
  <conditionalFormatting sqref="M79:M85 O79:O85">
    <cfRule type="containsBlanks" dxfId="51" priority="56">
      <formula>LEN(TRIM(M79))=0</formula>
    </cfRule>
  </conditionalFormatting>
  <conditionalFormatting sqref="N79:N85">
    <cfRule type="beginsWith" dxfId="50" priority="29" operator="beginsWith" text="PRES">
      <formula>LEFT(N79,LEN("PRES"))="PRES"</formula>
    </cfRule>
    <cfRule type="beginsWith" dxfId="49" priority="30" operator="beginsWith" text="OP">
      <formula>LEFT(N79,LEN("OP"))="OP"</formula>
    </cfRule>
    <cfRule type="containsText" dxfId="48" priority="31" operator="containsText" text="P4">
      <formula>NOT(ISERROR(SEARCH("P4",N79)))</formula>
    </cfRule>
    <cfRule type="beginsWith" dxfId="47" priority="32" operator="beginsWith" text="MAG">
      <formula>LEFT(N79,LEN("MAG"))="MAG"</formula>
    </cfRule>
    <cfRule type="containsText" dxfId="46" priority="33" operator="containsText" text="CR">
      <formula>NOT(ISERROR(SEARCH("CR",N79)))</formula>
    </cfRule>
    <cfRule type="containsText" dxfId="45" priority="34" operator="containsText" text="REPOS">
      <formula>NOT(ISERROR(SEARCH("REPOS",N79)))</formula>
    </cfRule>
    <cfRule type="containsText" dxfId="44" priority="35" operator="containsText" text="CHA">
      <formula>NOT(ISERROR(SEARCH("CHA",N79)))</formula>
    </cfRule>
    <cfRule type="beginsWith" dxfId="43" priority="36" operator="beginsWith" text="FO">
      <formula>LEFT(N79,LEN("FO"))="FO"</formula>
    </cfRule>
    <cfRule type="beginsWith" dxfId="42" priority="37" operator="beginsWith" text="CAF">
      <formula>LEFT(N79,LEN("CAF"))="CAF"</formula>
    </cfRule>
    <cfRule type="beginsWith" dxfId="41" priority="38" operator="beginsWith" text="TAP">
      <formula>LEFT(N79,LEN("TAP"))="TAP"</formula>
    </cfRule>
    <cfRule type="beginsWith" dxfId="40" priority="39" operator="beginsWith" text="plo">
      <formula>LEFT(N79,LEN("plo"))="plo"</formula>
    </cfRule>
    <cfRule type="beginsWith" dxfId="39" priority="40" operator="beginsWith" text="SELF">
      <formula>LEFT(N79,LEN("SELF"))="SELF"</formula>
    </cfRule>
    <cfRule type="beginsWith" dxfId="38" priority="41" operator="beginsWith" text="CU">
      <formula>LEFT(N79,LEN("CU"))="CU"</formula>
    </cfRule>
  </conditionalFormatting>
  <conditionalFormatting sqref="N79:N85">
    <cfRule type="containsBlanks" dxfId="37" priority="42">
      <formula>LEN(TRIM(N79))=0</formula>
    </cfRule>
  </conditionalFormatting>
  <conditionalFormatting sqref="M86:M92 O86:O92">
    <cfRule type="beginsWith" dxfId="36" priority="15" operator="beginsWith" text="PRES">
      <formula>LEFT(M86,LEN("PRES"))="PRES"</formula>
    </cfRule>
    <cfRule type="beginsWith" dxfId="35" priority="16" operator="beginsWith" text="OP">
      <formula>LEFT(M86,LEN("OP"))="OP"</formula>
    </cfRule>
    <cfRule type="containsText" dxfId="34" priority="17" operator="containsText" text="P4">
      <formula>NOT(ISERROR(SEARCH("P4",M86)))</formula>
    </cfRule>
    <cfRule type="beginsWith" dxfId="33" priority="18" operator="beginsWith" text="MAG">
      <formula>LEFT(M86,LEN("MAG"))="MAG"</formula>
    </cfRule>
    <cfRule type="containsText" dxfId="32" priority="19" operator="containsText" text="CR">
      <formula>NOT(ISERROR(SEARCH("CR",M86)))</formula>
    </cfRule>
    <cfRule type="containsText" dxfId="31" priority="20" operator="containsText" text="REPOS">
      <formula>NOT(ISERROR(SEARCH("REPOS",M86)))</formula>
    </cfRule>
    <cfRule type="containsText" dxfId="30" priority="21" operator="containsText" text="CHA">
      <formula>NOT(ISERROR(SEARCH("CHA",M86)))</formula>
    </cfRule>
    <cfRule type="beginsWith" dxfId="29" priority="22" operator="beginsWith" text="FO">
      <formula>LEFT(M86,LEN("FO"))="FO"</formula>
    </cfRule>
    <cfRule type="beginsWith" dxfId="28" priority="23" operator="beginsWith" text="CAF">
      <formula>LEFT(M86,LEN("CAF"))="CAF"</formula>
    </cfRule>
    <cfRule type="beginsWith" dxfId="27" priority="24" operator="beginsWith" text="TAP">
      <formula>LEFT(M86,LEN("TAP"))="TAP"</formula>
    </cfRule>
    <cfRule type="beginsWith" dxfId="26" priority="25" operator="beginsWith" text="plo">
      <formula>LEFT(M86,LEN("plo"))="plo"</formula>
    </cfRule>
    <cfRule type="beginsWith" dxfId="25" priority="26" operator="beginsWith" text="SELF">
      <formula>LEFT(M86,LEN("SELF"))="SELF"</formula>
    </cfRule>
    <cfRule type="beginsWith" dxfId="24" priority="27" operator="beginsWith" text="CU">
      <formula>LEFT(M86,LEN("CU"))="CU"</formula>
    </cfRule>
  </conditionalFormatting>
  <conditionalFormatting sqref="M86:M92 O86:O92">
    <cfRule type="containsBlanks" dxfId="23" priority="28">
      <formula>LEN(TRIM(M86))=0</formula>
    </cfRule>
  </conditionalFormatting>
  <conditionalFormatting sqref="N86:N92">
    <cfRule type="beginsWith" dxfId="22" priority="1" operator="beginsWith" text="PRES">
      <formula>LEFT(N86,LEN("PRES"))="PRES"</formula>
    </cfRule>
    <cfRule type="beginsWith" dxfId="21" priority="2" operator="beginsWith" text="OP">
      <formula>LEFT(N86,LEN("OP"))="OP"</formula>
    </cfRule>
    <cfRule type="containsText" dxfId="20" priority="3" operator="containsText" text="P4">
      <formula>NOT(ISERROR(SEARCH("P4",N86)))</formula>
    </cfRule>
    <cfRule type="beginsWith" dxfId="19" priority="4" operator="beginsWith" text="MAG">
      <formula>LEFT(N86,LEN("MAG"))="MAG"</formula>
    </cfRule>
    <cfRule type="containsText" dxfId="18" priority="5" operator="containsText" text="CR">
      <formula>NOT(ISERROR(SEARCH("CR",N86)))</formula>
    </cfRule>
    <cfRule type="containsText" dxfId="17" priority="6" operator="containsText" text="REPOS">
      <formula>NOT(ISERROR(SEARCH("REPOS",N86)))</formula>
    </cfRule>
    <cfRule type="containsText" dxfId="16" priority="7" operator="containsText" text="CHA">
      <formula>NOT(ISERROR(SEARCH("CHA",N86)))</formula>
    </cfRule>
    <cfRule type="beginsWith" dxfId="15" priority="8" operator="beginsWith" text="FO">
      <formula>LEFT(N86,LEN("FO"))="FO"</formula>
    </cfRule>
    <cfRule type="beginsWith" dxfId="14" priority="9" operator="beginsWith" text="CAF">
      <formula>LEFT(N86,LEN("CAF"))="CAF"</formula>
    </cfRule>
    <cfRule type="beginsWith" dxfId="13" priority="10" operator="beginsWith" text="TAP">
      <formula>LEFT(N86,LEN("TAP"))="TAP"</formula>
    </cfRule>
    <cfRule type="beginsWith" dxfId="12" priority="11" operator="beginsWith" text="plo">
      <formula>LEFT(N86,LEN("plo"))="plo"</formula>
    </cfRule>
    <cfRule type="beginsWith" dxfId="11" priority="12" operator="beginsWith" text="SELF">
      <formula>LEFT(N86,LEN("SELF"))="SELF"</formula>
    </cfRule>
    <cfRule type="beginsWith" dxfId="10" priority="13" operator="beginsWith" text="CU">
      <formula>LEFT(N86,LEN("CU"))="CU"</formula>
    </cfRule>
  </conditionalFormatting>
  <conditionalFormatting sqref="N86:N92">
    <cfRule type="containsBlanks" dxfId="9" priority="14">
      <formula>LEN(TRIM(N86))=0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  <pageSetUpPr fitToPage="1"/>
  </sheetPr>
  <dimension ref="A1:I42"/>
  <sheetViews>
    <sheetView tabSelected="1" workbookViewId="0">
      <pane ySplit="4" topLeftCell="A5" activePane="bottomLeft" state="frozen"/>
      <selection pane="bottomLeft" sqref="A1:H1"/>
    </sheetView>
  </sheetViews>
  <sheetFormatPr baseColWidth="10" defaultColWidth="17.6328125" defaultRowHeight="14.5" x14ac:dyDescent="0.35"/>
  <cols>
    <col min="1" max="1" width="17.6328125" style="1"/>
    <col min="2" max="8" width="17.6328125" style="2"/>
    <col min="9" max="9" width="4.6328125" style="49" customWidth="1"/>
  </cols>
  <sheetData>
    <row r="1" spans="1:9" s="47" customFormat="1" ht="31" x14ac:dyDescent="0.7">
      <c r="A1" s="50" t="s">
        <v>79</v>
      </c>
      <c r="B1" s="50"/>
      <c r="C1" s="50"/>
      <c r="D1" s="50"/>
      <c r="E1" s="50"/>
      <c r="F1" s="50"/>
      <c r="G1" s="50"/>
      <c r="H1" s="51"/>
      <c r="I1" s="48"/>
    </row>
    <row r="2" spans="1:9" s="57" customFormat="1" ht="23.5" x14ac:dyDescent="0.55000000000000004">
      <c r="A2" s="52" t="s">
        <v>2</v>
      </c>
      <c r="B2" s="53">
        <v>2018</v>
      </c>
      <c r="C2" s="54"/>
      <c r="D2" s="54"/>
      <c r="E2" s="54"/>
      <c r="F2" s="54"/>
      <c r="G2" s="55" t="s">
        <v>80</v>
      </c>
      <c r="H2" s="53">
        <v>14</v>
      </c>
      <c r="I2" s="56"/>
    </row>
    <row r="3" spans="1:9" s="61" customFormat="1" ht="15.5" x14ac:dyDescent="0.35">
      <c r="A3" s="58" t="s">
        <v>73</v>
      </c>
      <c r="B3" s="59">
        <f>COUNTIF(B5:B100,"&gt;&lt;")</f>
        <v>16</v>
      </c>
      <c r="C3" s="59">
        <f t="shared" ref="C3:H3" si="0">COUNTIF(C5:C100,"&gt;&lt;")</f>
        <v>16</v>
      </c>
      <c r="D3" s="59">
        <f t="shared" si="0"/>
        <v>16</v>
      </c>
      <c r="E3" s="59">
        <f t="shared" si="0"/>
        <v>16</v>
      </c>
      <c r="F3" s="59">
        <f t="shared" si="0"/>
        <v>16</v>
      </c>
      <c r="G3" s="59">
        <f t="shared" si="0"/>
        <v>16</v>
      </c>
      <c r="H3" s="59">
        <f t="shared" si="0"/>
        <v>16</v>
      </c>
      <c r="I3" s="60"/>
    </row>
    <row r="4" spans="1:9" s="61" customFormat="1" ht="15.5" x14ac:dyDescent="0.35">
      <c r="A4" s="62" t="s">
        <v>4</v>
      </c>
      <c r="B4" s="63">
        <f>DATE(B$2,1,1)-WEEKDAY(DATE(B$2,1,1),2)+1+IF(WEEKDAY(DATE(B$2,1,1),2)&gt;4,7,0)+(H2-1)*7</f>
        <v>43192</v>
      </c>
      <c r="C4" s="63">
        <f>B4+1</f>
        <v>43193</v>
      </c>
      <c r="D4" s="63">
        <f t="shared" ref="D4:H4" si="1">C4+1</f>
        <v>43194</v>
      </c>
      <c r="E4" s="63">
        <f t="shared" si="1"/>
        <v>43195</v>
      </c>
      <c r="F4" s="63">
        <f t="shared" si="1"/>
        <v>43196</v>
      </c>
      <c r="G4" s="63">
        <f t="shared" si="1"/>
        <v>43197</v>
      </c>
      <c r="H4" s="63">
        <f t="shared" si="1"/>
        <v>43198</v>
      </c>
      <c r="I4" s="60" t="s">
        <v>74</v>
      </c>
    </row>
    <row r="5" spans="1:9" x14ac:dyDescent="0.35">
      <c r="A5" s="1" t="s">
        <v>53</v>
      </c>
      <c r="B5" s="2" t="s">
        <v>27</v>
      </c>
      <c r="D5" s="2" t="s">
        <v>27</v>
      </c>
      <c r="E5" s="2" t="s">
        <v>27</v>
      </c>
      <c r="F5" s="2" t="s">
        <v>27</v>
      </c>
      <c r="G5" s="2" t="s">
        <v>27</v>
      </c>
      <c r="H5" s="2" t="s">
        <v>27</v>
      </c>
      <c r="I5" s="49">
        <v>1</v>
      </c>
    </row>
    <row r="6" spans="1:9" x14ac:dyDescent="0.35">
      <c r="A6" s="1" t="s">
        <v>1</v>
      </c>
      <c r="B6" s="2" t="s">
        <v>28</v>
      </c>
      <c r="D6" s="2" t="s">
        <v>28</v>
      </c>
      <c r="G6" s="2" t="s">
        <v>28</v>
      </c>
      <c r="H6" s="2" t="s">
        <v>28</v>
      </c>
      <c r="I6" s="49">
        <v>2</v>
      </c>
    </row>
    <row r="7" spans="1:9" x14ac:dyDescent="0.35">
      <c r="A7" s="1" t="s">
        <v>1</v>
      </c>
      <c r="B7" s="2" t="s">
        <v>29</v>
      </c>
      <c r="D7" s="2" t="s">
        <v>29</v>
      </c>
      <c r="G7" s="2" t="s">
        <v>31</v>
      </c>
      <c r="H7" s="2" t="s">
        <v>31</v>
      </c>
      <c r="I7" s="49">
        <v>2</v>
      </c>
    </row>
    <row r="8" spans="1:9" x14ac:dyDescent="0.35">
      <c r="A8" s="1" t="s">
        <v>1</v>
      </c>
      <c r="B8" s="2" t="s">
        <v>30</v>
      </c>
      <c r="D8" s="2" t="s">
        <v>31</v>
      </c>
      <c r="G8" s="2" t="s">
        <v>32</v>
      </c>
      <c r="H8" s="2" t="s">
        <v>32</v>
      </c>
      <c r="I8" s="49">
        <v>2</v>
      </c>
    </row>
    <row r="9" spans="1:9" x14ac:dyDescent="0.35">
      <c r="A9" s="1" t="s">
        <v>13</v>
      </c>
      <c r="B9" s="2" t="s">
        <v>44</v>
      </c>
      <c r="D9" s="2" t="s">
        <v>44</v>
      </c>
      <c r="G9" s="2" t="s">
        <v>44</v>
      </c>
      <c r="H9" s="2" t="s">
        <v>44</v>
      </c>
      <c r="I9" s="49">
        <v>8</v>
      </c>
    </row>
    <row r="10" spans="1:9" x14ac:dyDescent="0.35">
      <c r="A10" s="1" t="s">
        <v>13</v>
      </c>
      <c r="B10" s="2" t="s">
        <v>45</v>
      </c>
      <c r="D10" s="2" t="s">
        <v>45</v>
      </c>
      <c r="G10" s="2" t="s">
        <v>45</v>
      </c>
      <c r="H10" s="2" t="s">
        <v>45</v>
      </c>
      <c r="I10" s="49">
        <v>8</v>
      </c>
    </row>
    <row r="11" spans="1:9" x14ac:dyDescent="0.35">
      <c r="A11" s="1" t="s">
        <v>13</v>
      </c>
      <c r="B11" s="2" t="s">
        <v>46</v>
      </c>
      <c r="G11" s="2" t="s">
        <v>46</v>
      </c>
      <c r="H11" s="2" t="s">
        <v>46</v>
      </c>
      <c r="I11" s="49">
        <v>8</v>
      </c>
    </row>
    <row r="12" spans="1:9" x14ac:dyDescent="0.35">
      <c r="A12" s="1" t="s">
        <v>14</v>
      </c>
      <c r="B12" s="2" t="s">
        <v>49</v>
      </c>
      <c r="D12" s="2" t="s">
        <v>49</v>
      </c>
      <c r="G12" s="2" t="s">
        <v>49</v>
      </c>
      <c r="H12" s="2" t="s">
        <v>49</v>
      </c>
      <c r="I12" s="49">
        <v>9</v>
      </c>
    </row>
    <row r="13" spans="1:9" x14ac:dyDescent="0.35">
      <c r="A13" s="1" t="s">
        <v>17</v>
      </c>
      <c r="D13" s="2" t="s">
        <v>32</v>
      </c>
      <c r="I13" s="49">
        <v>12</v>
      </c>
    </row>
    <row r="14" spans="1:9" x14ac:dyDescent="0.35">
      <c r="A14" s="1" t="s">
        <v>17</v>
      </c>
      <c r="D14" s="2" t="s">
        <v>41</v>
      </c>
      <c r="I14" s="49">
        <v>12</v>
      </c>
    </row>
    <row r="15" spans="1:9" x14ac:dyDescent="0.35">
      <c r="A15" s="1" t="s">
        <v>17</v>
      </c>
      <c r="D15" s="2" t="s">
        <v>46</v>
      </c>
      <c r="I15" s="49">
        <v>12</v>
      </c>
    </row>
    <row r="16" spans="1:9" x14ac:dyDescent="0.35">
      <c r="A16" s="1" t="s">
        <v>22</v>
      </c>
      <c r="B16" s="2" t="s">
        <v>40</v>
      </c>
      <c r="D16" s="2" t="s">
        <v>40</v>
      </c>
      <c r="G16" s="2" t="s">
        <v>40</v>
      </c>
      <c r="H16" s="2" t="s">
        <v>40</v>
      </c>
      <c r="I16" s="49" t="s">
        <v>22</v>
      </c>
    </row>
    <row r="17" spans="1:9" x14ac:dyDescent="0.35">
      <c r="A17" s="1" t="s">
        <v>22</v>
      </c>
      <c r="B17" s="2" t="s">
        <v>41</v>
      </c>
      <c r="D17" s="2" t="s">
        <v>42</v>
      </c>
      <c r="G17" s="2" t="s">
        <v>41</v>
      </c>
      <c r="H17" s="2" t="s">
        <v>41</v>
      </c>
      <c r="I17" s="49" t="s">
        <v>22</v>
      </c>
    </row>
    <row r="18" spans="1:9" x14ac:dyDescent="0.35">
      <c r="A18" s="1" t="s">
        <v>22</v>
      </c>
      <c r="B18" s="2" t="s">
        <v>42</v>
      </c>
      <c r="G18" s="2" t="s">
        <v>42</v>
      </c>
      <c r="H18" s="2" t="s">
        <v>42</v>
      </c>
      <c r="I18" s="49" t="s">
        <v>22</v>
      </c>
    </row>
    <row r="19" spans="1:9" x14ac:dyDescent="0.35">
      <c r="A19" s="1" t="s">
        <v>23</v>
      </c>
      <c r="B19" s="2" t="s">
        <v>50</v>
      </c>
      <c r="D19" s="2" t="s">
        <v>50</v>
      </c>
      <c r="E19" s="2" t="s">
        <v>28</v>
      </c>
      <c r="G19" s="2" t="s">
        <v>50</v>
      </c>
      <c r="H19" s="2" t="s">
        <v>50</v>
      </c>
      <c r="I19" s="49" t="s">
        <v>23</v>
      </c>
    </row>
    <row r="20" spans="1:9" x14ac:dyDescent="0.35">
      <c r="A20" s="1" t="s">
        <v>23</v>
      </c>
      <c r="E20" s="2" t="s">
        <v>29</v>
      </c>
      <c r="I20" s="49" t="s">
        <v>23</v>
      </c>
    </row>
    <row r="21" spans="1:9" x14ac:dyDescent="0.35">
      <c r="A21" s="1" t="s">
        <v>23</v>
      </c>
      <c r="E21" s="2" t="s">
        <v>42</v>
      </c>
      <c r="I21" s="49" t="s">
        <v>23</v>
      </c>
    </row>
    <row r="22" spans="1:9" x14ac:dyDescent="0.35">
      <c r="A22" s="1" t="s">
        <v>23</v>
      </c>
      <c r="E22" s="2" t="s">
        <v>50</v>
      </c>
      <c r="I22" s="49" t="s">
        <v>23</v>
      </c>
    </row>
    <row r="23" spans="1:9" x14ac:dyDescent="0.35">
      <c r="A23" s="1" t="s">
        <v>21</v>
      </c>
      <c r="B23" s="2" t="s">
        <v>31</v>
      </c>
      <c r="D23" s="2" t="s">
        <v>30</v>
      </c>
      <c r="G23" s="2" t="s">
        <v>30</v>
      </c>
      <c r="H23" s="2" t="s">
        <v>30</v>
      </c>
      <c r="I23" s="49" t="s">
        <v>21</v>
      </c>
    </row>
    <row r="24" spans="1:9" x14ac:dyDescent="0.35">
      <c r="A24" s="1" t="s">
        <v>72</v>
      </c>
      <c r="C24" s="2" t="s">
        <v>27</v>
      </c>
      <c r="E24" s="2" t="s">
        <v>30</v>
      </c>
      <c r="F24" s="2" t="s">
        <v>28</v>
      </c>
      <c r="I24" s="49" t="s">
        <v>72</v>
      </c>
    </row>
    <row r="25" spans="1:9" x14ac:dyDescent="0.35">
      <c r="A25" s="1" t="s">
        <v>72</v>
      </c>
      <c r="C25" s="2" t="s">
        <v>28</v>
      </c>
      <c r="E25" s="2" t="s">
        <v>31</v>
      </c>
      <c r="F25" s="2" t="s">
        <v>29</v>
      </c>
      <c r="I25" s="49" t="s">
        <v>72</v>
      </c>
    </row>
    <row r="26" spans="1:9" x14ac:dyDescent="0.35">
      <c r="A26" s="1" t="s">
        <v>72</v>
      </c>
      <c r="C26" s="2" t="s">
        <v>29</v>
      </c>
      <c r="E26" s="2" t="s">
        <v>32</v>
      </c>
      <c r="F26" s="2" t="s">
        <v>30</v>
      </c>
      <c r="I26" s="49" t="s">
        <v>72</v>
      </c>
    </row>
    <row r="27" spans="1:9" x14ac:dyDescent="0.35">
      <c r="A27" s="1" t="s">
        <v>72</v>
      </c>
      <c r="C27" s="2" t="s">
        <v>30</v>
      </c>
      <c r="E27" s="2" t="s">
        <v>35</v>
      </c>
      <c r="F27" s="2" t="s">
        <v>31</v>
      </c>
      <c r="I27" s="49" t="s">
        <v>72</v>
      </c>
    </row>
    <row r="28" spans="1:9" x14ac:dyDescent="0.35">
      <c r="A28" s="1" t="s">
        <v>72</v>
      </c>
      <c r="C28" s="2" t="s">
        <v>31</v>
      </c>
      <c r="E28" s="2" t="s">
        <v>37</v>
      </c>
      <c r="F28" s="2" t="s">
        <v>32</v>
      </c>
      <c r="I28" s="49" t="s">
        <v>72</v>
      </c>
    </row>
    <row r="29" spans="1:9" x14ac:dyDescent="0.35">
      <c r="A29" s="1" t="s">
        <v>72</v>
      </c>
      <c r="C29" s="2" t="s">
        <v>32</v>
      </c>
      <c r="E29" s="2" t="s">
        <v>40</v>
      </c>
      <c r="F29" s="2" t="s">
        <v>35</v>
      </c>
      <c r="I29" s="49" t="s">
        <v>72</v>
      </c>
    </row>
    <row r="30" spans="1:9" x14ac:dyDescent="0.35">
      <c r="A30" s="1" t="s">
        <v>72</v>
      </c>
      <c r="C30" s="2" t="s">
        <v>35</v>
      </c>
      <c r="E30" s="2" t="s">
        <v>41</v>
      </c>
      <c r="F30" s="2" t="s">
        <v>37</v>
      </c>
      <c r="I30" s="49" t="s">
        <v>72</v>
      </c>
    </row>
    <row r="31" spans="1:9" x14ac:dyDescent="0.35">
      <c r="A31" s="1" t="s">
        <v>72</v>
      </c>
      <c r="C31" s="2" t="s">
        <v>37</v>
      </c>
      <c r="E31" s="2" t="s">
        <v>44</v>
      </c>
      <c r="F31" s="2" t="s">
        <v>40</v>
      </c>
      <c r="I31" s="49" t="s">
        <v>72</v>
      </c>
    </row>
    <row r="32" spans="1:9" x14ac:dyDescent="0.35">
      <c r="A32" s="1" t="s">
        <v>72</v>
      </c>
      <c r="C32" s="2" t="s">
        <v>40</v>
      </c>
      <c r="E32" s="2" t="s">
        <v>45</v>
      </c>
      <c r="F32" s="2" t="s">
        <v>41</v>
      </c>
      <c r="I32" s="49" t="s">
        <v>72</v>
      </c>
    </row>
    <row r="33" spans="1:9" x14ac:dyDescent="0.35">
      <c r="A33" s="1" t="s">
        <v>72</v>
      </c>
      <c r="C33" s="2" t="s">
        <v>41</v>
      </c>
      <c r="E33" s="2" t="s">
        <v>46</v>
      </c>
      <c r="F33" s="2" t="s">
        <v>42</v>
      </c>
      <c r="I33" s="49" t="s">
        <v>72</v>
      </c>
    </row>
    <row r="34" spans="1:9" x14ac:dyDescent="0.35">
      <c r="A34" s="1" t="s">
        <v>72</v>
      </c>
      <c r="C34" s="2" t="s">
        <v>42</v>
      </c>
      <c r="E34" s="2" t="s">
        <v>49</v>
      </c>
      <c r="F34" s="2" t="s">
        <v>44</v>
      </c>
      <c r="I34" s="49" t="s">
        <v>72</v>
      </c>
    </row>
    <row r="35" spans="1:9" x14ac:dyDescent="0.35">
      <c r="A35" s="1" t="s">
        <v>72</v>
      </c>
      <c r="C35" s="2" t="s">
        <v>44</v>
      </c>
      <c r="F35" s="2" t="s">
        <v>45</v>
      </c>
      <c r="I35" s="49" t="s">
        <v>72</v>
      </c>
    </row>
    <row r="36" spans="1:9" x14ac:dyDescent="0.35">
      <c r="A36" s="1" t="s">
        <v>72</v>
      </c>
      <c r="C36" s="2" t="s">
        <v>45</v>
      </c>
      <c r="F36" s="2" t="s">
        <v>46</v>
      </c>
      <c r="I36" s="49" t="s">
        <v>72</v>
      </c>
    </row>
    <row r="37" spans="1:9" x14ac:dyDescent="0.35">
      <c r="A37" s="1" t="s">
        <v>72</v>
      </c>
      <c r="C37" s="2" t="s">
        <v>46</v>
      </c>
      <c r="F37" s="2" t="s">
        <v>49</v>
      </c>
      <c r="I37" s="49" t="s">
        <v>72</v>
      </c>
    </row>
    <row r="38" spans="1:9" x14ac:dyDescent="0.35">
      <c r="A38" s="1" t="s">
        <v>72</v>
      </c>
      <c r="C38" s="2" t="s">
        <v>49</v>
      </c>
      <c r="F38" s="2" t="s">
        <v>50</v>
      </c>
      <c r="I38" s="49" t="s">
        <v>72</v>
      </c>
    </row>
    <row r="39" spans="1:9" x14ac:dyDescent="0.35">
      <c r="A39" s="1" t="s">
        <v>72</v>
      </c>
      <c r="C39" s="2" t="s">
        <v>50</v>
      </c>
      <c r="I39" s="49" t="s">
        <v>72</v>
      </c>
    </row>
    <row r="40" spans="1:9" x14ac:dyDescent="0.35">
      <c r="A40" s="1" t="s">
        <v>19</v>
      </c>
      <c r="B40" s="2" t="s">
        <v>32</v>
      </c>
      <c r="D40" s="2" t="s">
        <v>35</v>
      </c>
      <c r="G40" s="2" t="s">
        <v>29</v>
      </c>
      <c r="H40" s="2" t="s">
        <v>29</v>
      </c>
      <c r="I40" s="49" t="s">
        <v>19</v>
      </c>
    </row>
    <row r="41" spans="1:9" x14ac:dyDescent="0.35">
      <c r="A41" s="1" t="s">
        <v>19</v>
      </c>
      <c r="B41" s="2" t="s">
        <v>35</v>
      </c>
      <c r="G41" s="2" t="s">
        <v>35</v>
      </c>
      <c r="H41" s="2" t="s">
        <v>35</v>
      </c>
      <c r="I41" s="49" t="s">
        <v>19</v>
      </c>
    </row>
    <row r="42" spans="1:9" x14ac:dyDescent="0.35">
      <c r="A42" s="1" t="s">
        <v>20</v>
      </c>
      <c r="B42" s="2" t="s">
        <v>37</v>
      </c>
      <c r="D42" s="2" t="s">
        <v>37</v>
      </c>
      <c r="G42" s="2" t="s">
        <v>37</v>
      </c>
      <c r="H42" s="2" t="s">
        <v>37</v>
      </c>
      <c r="I42" s="49" t="s">
        <v>20</v>
      </c>
    </row>
  </sheetData>
  <sortState ref="A5:I42">
    <sortCondition ref="I5:I42"/>
  </sortState>
  <mergeCells count="1">
    <mergeCell ref="A1:H1"/>
  </mergeCells>
  <conditionalFormatting sqref="A9">
    <cfRule type="expression" dxfId="8" priority="9">
      <formula>AND(COUNTIF(OFFSET(A9,1,,99),A9)-COUNTIF(OFFSET(A9,-(MIN(ROW()-1,99)),,MIN(ROW()-1,99)),A9)&lt;&gt;0,COUNTIF(OFFSET(A9,1,,99),A9)-COUNTIF(OFFSET(A9,-(MIN(ROW()-1,99)),,MIN(ROW()-1,99)),A9)&lt;&gt;1)</formula>
    </cfRule>
    <cfRule type="expression" dxfId="7" priority="10">
      <formula>A9&lt;&gt;#REF!</formula>
    </cfRule>
  </conditionalFormatting>
  <conditionalFormatting sqref="G2 A2:A1048576">
    <cfRule type="expression" dxfId="6" priority="1">
      <formula>AND(COUNTIF(OFFSET(A2,1,,99),A2)-COUNTIF(OFFSET(A2,-(MIN(ROW()-1,99)),,MIN(ROW()-1,99)),A2)&lt;&gt;0,COUNTIF(OFFSET(A2,1,,99),A2)-COUNTIF(OFFSET(A2,-(MIN(ROW()-1,99)),,MIN(ROW()-1,99)),A2)&lt;&gt;1)</formula>
    </cfRule>
  </conditionalFormatting>
  <conditionalFormatting sqref="A3:H1048576">
    <cfRule type="expression" dxfId="5" priority="2">
      <formula>$A3&lt;&gt;$A4</formula>
    </cfRule>
  </conditionalFormatting>
  <conditionalFormatting sqref="C2:H2">
    <cfRule type="expression" dxfId="4" priority="178">
      <formula>$G2&lt;&gt;$A3</formula>
    </cfRule>
  </conditionalFormatting>
  <conditionalFormatting sqref="A1048560:A1048576">
    <cfRule type="expression" dxfId="3" priority="179">
      <formula>AND(COUNTIF(OFFSET(A1048560,1,,99),A1048560)-COUNTIF(OFFSET(A1048560,-(MIN(ROW()-1,99)),,MIN(ROW()-1,99)),A1048560)&lt;&gt;0,COUNTIF(OFFSET(A1048560,1,,99),A1048560)-COUNTIF(OFFSET(A1048560,-(MIN(ROW()-1,99)),,MIN(ROW()-1,99)),A1048560)&lt;&gt;1)</formula>
    </cfRule>
    <cfRule type="expression" dxfId="2" priority="180">
      <formula>A1048560&lt;&gt;A2</formula>
    </cfRule>
  </conditionalFormatting>
  <conditionalFormatting sqref="A2:B2">
    <cfRule type="expression" dxfId="0" priority="183">
      <formula>$A2&lt;&gt;$G2</formula>
    </cfRule>
  </conditionalFormatting>
  <pageMargins left="0.7" right="0.7" top="0.75" bottom="0.75" header="0.3" footer="0.3"/>
  <pageSetup paperSize="9" scale="92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PROG</vt:lpstr>
      <vt:lpstr>PLACEMENT</vt:lpstr>
      <vt:lpstr>SEMAINIER GLOBAL</vt:lpstr>
      <vt:lpstr>Table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koffel</dc:creator>
  <cp:lastModifiedBy>Michel</cp:lastModifiedBy>
  <cp:lastPrinted>2018-04-29T14:08:57Z</cp:lastPrinted>
  <dcterms:created xsi:type="dcterms:W3CDTF">2018-04-28T15:08:49Z</dcterms:created>
  <dcterms:modified xsi:type="dcterms:W3CDTF">2018-05-01T15:47:48Z</dcterms:modified>
</cp:coreProperties>
</file>