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Config" sheetId="3" r:id="rId1"/>
    <sheet name="MAI" sheetId="2" r:id="rId2"/>
  </sheets>
  <definedNames>
    <definedName name="JF">Config!$I$5:$J$17</definedName>
  </definedNames>
  <calcPr calcId="152511"/>
</workbook>
</file>

<file path=xl/calcChain.xml><?xml version="1.0" encoding="utf-8"?>
<calcChain xmlns="http://schemas.openxmlformats.org/spreadsheetml/2006/main">
  <c r="D10" i="2" l="1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C10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C9" i="2"/>
  <c r="D24" i="2" l="1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C25" i="2"/>
  <c r="C24" i="2"/>
  <c r="A1" i="2"/>
  <c r="C3" i="2" s="1"/>
  <c r="D5" i="3"/>
  <c r="D6" i="3" s="1"/>
  <c r="I3" i="3"/>
  <c r="I17" i="3" s="1"/>
  <c r="J3" i="3" l="1"/>
  <c r="J16" i="3" s="1"/>
  <c r="E5" i="3"/>
  <c r="A2" i="2" s="1"/>
  <c r="D7" i="3"/>
  <c r="E6" i="3"/>
  <c r="J17" i="3"/>
  <c r="I5" i="3"/>
  <c r="I6" i="3"/>
  <c r="I8" i="3"/>
  <c r="I9" i="3"/>
  <c r="I13" i="3"/>
  <c r="I14" i="3"/>
  <c r="I15" i="3"/>
  <c r="I16" i="3"/>
  <c r="J5" i="3"/>
  <c r="J6" i="3"/>
  <c r="J8" i="3"/>
  <c r="J9" i="3"/>
  <c r="J13" i="3"/>
  <c r="J14" i="3"/>
  <c r="J15" i="3"/>
  <c r="D3" i="2"/>
  <c r="J12" i="3" l="1"/>
  <c r="J11" i="3"/>
  <c r="J10" i="3"/>
  <c r="J7" i="3"/>
  <c r="I12" i="3"/>
  <c r="I11" i="3"/>
  <c r="I10" i="3"/>
  <c r="I7" i="3"/>
  <c r="D8" i="3"/>
  <c r="E7" i="3"/>
  <c r="E3" i="2"/>
  <c r="D9" i="3" l="1"/>
  <c r="E8" i="3"/>
  <c r="F3" i="2"/>
  <c r="D10" i="3" l="1"/>
  <c r="E9" i="3"/>
  <c r="G3" i="2"/>
  <c r="D11" i="3" l="1"/>
  <c r="E10" i="3"/>
  <c r="H3" i="2"/>
  <c r="D12" i="3" l="1"/>
  <c r="E11" i="3"/>
  <c r="I3" i="2"/>
  <c r="D13" i="3" l="1"/>
  <c r="E12" i="3"/>
  <c r="J3" i="2"/>
  <c r="D14" i="3" l="1"/>
  <c r="E13" i="3"/>
  <c r="K3" i="2"/>
  <c r="D15" i="3" l="1"/>
  <c r="E14" i="3"/>
  <c r="L3" i="2"/>
  <c r="D16" i="3" l="1"/>
  <c r="E16" i="3" s="1"/>
  <c r="E15" i="3"/>
  <c r="M3" i="2"/>
  <c r="N3" i="2" l="1"/>
  <c r="O3" i="2" l="1"/>
  <c r="P3" i="2" l="1"/>
  <c r="Q3" i="2" l="1"/>
  <c r="R3" i="2" l="1"/>
  <c r="S3" i="2" l="1"/>
  <c r="T3" i="2" l="1"/>
  <c r="U3" i="2" l="1"/>
  <c r="V3" i="2" l="1"/>
  <c r="W3" i="2" l="1"/>
  <c r="X3" i="2" l="1"/>
  <c r="Y3" i="2" l="1"/>
  <c r="Z3" i="2" l="1"/>
  <c r="AA3" i="2" l="1"/>
  <c r="AB3" i="2" l="1"/>
  <c r="AC3" i="2" l="1"/>
  <c r="AD3" i="2" l="1"/>
  <c r="AE3" i="2" l="1"/>
  <c r="AF3" i="2" l="1"/>
  <c r="AG3" i="2" l="1"/>
</calcChain>
</file>

<file path=xl/sharedStrings.xml><?xml version="1.0" encoding="utf-8"?>
<sst xmlns="http://schemas.openxmlformats.org/spreadsheetml/2006/main" count="55" uniqueCount="55">
  <si>
    <t>Date Début</t>
  </si>
  <si>
    <t>Jours Fériés</t>
  </si>
  <si>
    <t>Date</t>
  </si>
  <si>
    <t>Agents</t>
  </si>
  <si>
    <t>Jennifer</t>
  </si>
  <si>
    <t>Start</t>
  </si>
  <si>
    <t>Stop</t>
  </si>
  <si>
    <t>Alexia</t>
  </si>
  <si>
    <t>mai</t>
  </si>
  <si>
    <t>Jours de l’an</t>
  </si>
  <si>
    <t>Faustine</t>
  </si>
  <si>
    <t>juin</t>
  </si>
  <si>
    <t>Pâques</t>
  </si>
  <si>
    <t>Sylvie</t>
  </si>
  <si>
    <t>juil.</t>
  </si>
  <si>
    <t>Lundi de pâques</t>
  </si>
  <si>
    <t>Audrey</t>
  </si>
  <si>
    <t>août</t>
  </si>
  <si>
    <t>Fête du travail</t>
  </si>
  <si>
    <t>Laurie</t>
  </si>
  <si>
    <t>sept.</t>
  </si>
  <si>
    <t>Armistice 39/45</t>
  </si>
  <si>
    <t>Lucille</t>
  </si>
  <si>
    <t>oct.</t>
  </si>
  <si>
    <t>Ascencion</t>
  </si>
  <si>
    <t>nov.</t>
  </si>
  <si>
    <t>Pentecôte</t>
  </si>
  <si>
    <t>déc.</t>
  </si>
  <si>
    <t>Lundi de pentecôte</t>
  </si>
  <si>
    <t>janv.</t>
  </si>
  <si>
    <t>Fête nationale</t>
  </si>
  <si>
    <t>févr.</t>
  </si>
  <si>
    <t>Assomption</t>
  </si>
  <si>
    <t>mars</t>
  </si>
  <si>
    <t>Toussaint</t>
  </si>
  <si>
    <t>avr.</t>
  </si>
  <si>
    <t>Armistice 14/18</t>
  </si>
  <si>
    <t>Noël</t>
  </si>
  <si>
    <t>M</t>
  </si>
  <si>
    <t>Matin</t>
  </si>
  <si>
    <t>A</t>
  </si>
  <si>
    <t>Aprèm</t>
  </si>
  <si>
    <t>J</t>
  </si>
  <si>
    <t>Journée</t>
  </si>
  <si>
    <t>F</t>
  </si>
  <si>
    <t>Formation</t>
  </si>
  <si>
    <t>Abs Matin</t>
  </si>
  <si>
    <t>Abs AM</t>
  </si>
  <si>
    <t>Employé 1</t>
  </si>
  <si>
    <t>Employé 2</t>
  </si>
  <si>
    <t xml:space="preserve">Employé 3 </t>
  </si>
  <si>
    <t xml:space="preserve">Employé 4 </t>
  </si>
  <si>
    <t xml:space="preserve">Employé 5 </t>
  </si>
  <si>
    <t xml:space="preserve">Employé 6 </t>
  </si>
  <si>
    <t xml:space="preserve">Employé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</si>
</sst>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#,##0.00&quot; &quot;[$€-40C];[Red]&quot;-&quot;#,##0.00&quot; &quot;[$€-40C]"/>
    <numFmt numFmtId="166" formatCode="dd/mm/yy;@"/>
    <numFmt numFmtId="168" formatCode="dd"/>
  </numFmts>
  <fonts count="9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21409A"/>
        <bgColor rgb="FF21409A"/>
      </patternFill>
    </fill>
    <fill>
      <patternFill patternType="solid">
        <fgColor rgb="FFB2B2B2"/>
        <bgColor rgb="FFB2B2B2"/>
      </patternFill>
    </fill>
    <fill>
      <patternFill patternType="solid">
        <fgColor rgb="FFCCCCCC"/>
        <bgColor rgb="FFCCCCCC"/>
      </patternFill>
    </fill>
    <fill>
      <patternFill patternType="solid">
        <fgColor rgb="FFED1C24"/>
        <bgColor rgb="FFED1C24"/>
      </patternFill>
    </fill>
    <fill>
      <patternFill patternType="solid">
        <fgColor rgb="FF72BF44"/>
        <bgColor rgb="FF72BF44"/>
      </patternFill>
    </fill>
    <fill>
      <patternFill patternType="solid">
        <fgColor rgb="FFF58220"/>
        <bgColor rgb="FFF58220"/>
      </patternFill>
    </fill>
    <fill>
      <patternFill patternType="solid">
        <fgColor rgb="FFFFF200"/>
        <bgColor rgb="FFFFF200"/>
      </patternFill>
    </fill>
    <fill>
      <patternFill patternType="solid">
        <fgColor rgb="FF999999"/>
        <bgColor rgb="FF999999"/>
      </patternFill>
    </fill>
    <fill>
      <patternFill patternType="solid">
        <fgColor rgb="FF0066B3"/>
        <bgColor rgb="FF0066B3"/>
      </patternFill>
    </fill>
    <fill>
      <patternFill patternType="solid">
        <fgColor rgb="FFFFC000"/>
        <bgColor rgb="FFFFF2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3" fillId="2" borderId="0"/>
    <xf numFmtId="0" fontId="2" fillId="3" borderId="0"/>
    <xf numFmtId="0" fontId="2" fillId="4" borderId="0"/>
    <xf numFmtId="0" fontId="4" fillId="0" borderId="0">
      <alignment horizontal="center"/>
    </xf>
    <xf numFmtId="0" fontId="4" fillId="0" borderId="0">
      <alignment horizontal="center" textRotation="90"/>
    </xf>
    <xf numFmtId="0" fontId="2" fillId="5" borderId="0"/>
    <xf numFmtId="0" fontId="3" fillId="0" borderId="0"/>
    <xf numFmtId="0" fontId="3" fillId="6" borderId="0"/>
    <xf numFmtId="0" fontId="2" fillId="7" borderId="0"/>
    <xf numFmtId="0" fontId="5" fillId="0" borderId="0"/>
    <xf numFmtId="165" fontId="5" fillId="0" borderId="0"/>
    <xf numFmtId="0" fontId="3" fillId="8" borderId="0"/>
    <xf numFmtId="0" fontId="2" fillId="5" borderId="0"/>
    <xf numFmtId="0" fontId="2" fillId="5" borderId="0"/>
    <xf numFmtId="0" fontId="3" fillId="4" borderId="0"/>
    <xf numFmtId="0" fontId="2" fillId="9" borderId="0"/>
    <xf numFmtId="0" fontId="1" fillId="0" borderId="0"/>
  </cellStyleXfs>
  <cellXfs count="18">
    <xf numFmtId="0" fontId="0" fillId="0" borderId="0" xfId="0"/>
    <xf numFmtId="0" fontId="1" fillId="0" borderId="0" xfId="17"/>
    <xf numFmtId="166" fontId="1" fillId="0" borderId="0" xfId="17" applyNumberFormat="1"/>
    <xf numFmtId="0" fontId="1" fillId="0" borderId="0" xfId="17" applyAlignment="1">
      <alignment horizontal="center"/>
    </xf>
    <xf numFmtId="166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textRotation="90"/>
    </xf>
    <xf numFmtId="0" fontId="6" fillId="0" borderId="0" xfId="0" applyFont="1" applyAlignment="1"/>
    <xf numFmtId="0" fontId="6" fillId="0" borderId="2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7" fillId="10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166" fontId="6" fillId="0" borderId="0" xfId="0" applyNumberFormat="1" applyFont="1" applyAlignment="1">
      <alignment horizontal="center" textRotation="90"/>
    </xf>
    <xf numFmtId="164" fontId="6" fillId="0" borderId="2" xfId="0" applyNumberFormat="1" applyFont="1" applyBorder="1" applyAlignment="1">
      <alignment horizontal="center"/>
    </xf>
    <xf numFmtId="0" fontId="7" fillId="11" borderId="0" xfId="0" applyFont="1" applyFill="1" applyAlignment="1">
      <alignment horizontal="center"/>
    </xf>
    <xf numFmtId="168" fontId="6" fillId="0" borderId="2" xfId="0" applyNumberFormat="1" applyFont="1" applyBorder="1" applyAlignment="1">
      <alignment horizontal="center"/>
    </xf>
  </cellXfs>
  <cellStyles count="18">
    <cellStyle name="Aprem" xfId="1"/>
    <cellStyle name="Formation" xfId="2"/>
    <cellStyle name="Formation1" xfId="3"/>
    <cellStyle name="Heading" xfId="4"/>
    <cellStyle name="Heading1" xfId="5"/>
    <cellStyle name="Impossible" xfId="6"/>
    <cellStyle name="Invisible" xfId="7"/>
    <cellStyle name="Journee" xfId="8"/>
    <cellStyle name="Moitie" xfId="9"/>
    <cellStyle name="Normal" xfId="0" builtinId="0" customBuiltin="1"/>
    <cellStyle name="Normal 2" xfId="17"/>
    <cellStyle name="Result" xfId="10"/>
    <cellStyle name="Result2" xfId="11"/>
    <cellStyle name="Sans nom1" xfId="12"/>
    <cellStyle name="Sans nom2" xfId="13"/>
    <cellStyle name="Sans nom3" xfId="14"/>
    <cellStyle name="Sans nom4" xfId="15"/>
    <cellStyle name="Week-End" xfId="16"/>
  </cellStyles>
  <dxfs count="34"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C00000"/>
        </patternFill>
      </fill>
    </dxf>
    <dxf>
      <font>
        <color rgb="FFFFFFFF"/>
      </font>
    </dxf>
    <dxf>
      <fill>
        <patternFill>
          <bgColor theme="0" tint="-0.499984740745262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C00000"/>
        </patternFill>
      </fill>
    </dxf>
    <dxf>
      <font>
        <color rgb="FFFFFFFF"/>
      </font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C00000"/>
        </patternFill>
      </fill>
    </dxf>
    <dxf>
      <font>
        <color rgb="FFFFFFFF"/>
      </font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A13" totalsRowShown="0">
  <autoFilter ref="A3:A13"/>
  <tableColumns count="1">
    <tableColumn id="1" name="Ag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workbookViewId="0">
      <selection activeCell="I5" sqref="I5:J17"/>
    </sheetView>
  </sheetViews>
  <sheetFormatPr baseColWidth="10" defaultColWidth="11" defaultRowHeight="14.5" x14ac:dyDescent="0.35"/>
  <cols>
    <col min="1" max="7" width="11" style="1"/>
    <col min="8" max="8" width="16.25" style="1" customWidth="1"/>
    <col min="9" max="16384" width="11" style="1"/>
  </cols>
  <sheetData>
    <row r="2" spans="1:10" x14ac:dyDescent="0.35">
      <c r="C2" s="1" t="s">
        <v>0</v>
      </c>
      <c r="D2" s="2">
        <v>43221</v>
      </c>
      <c r="H2" s="1" t="s">
        <v>1</v>
      </c>
      <c r="I2" s="1" t="s">
        <v>2</v>
      </c>
    </row>
    <row r="3" spans="1:10" x14ac:dyDescent="0.35">
      <c r="A3" s="1" t="s">
        <v>3</v>
      </c>
      <c r="I3" s="1">
        <f>YEAR(D2)</f>
        <v>2018</v>
      </c>
      <c r="J3" s="1">
        <f>I3+1</f>
        <v>2019</v>
      </c>
    </row>
    <row r="4" spans="1:10" x14ac:dyDescent="0.35">
      <c r="A4" s="1" t="s">
        <v>48</v>
      </c>
      <c r="D4" s="1" t="s">
        <v>5</v>
      </c>
      <c r="E4" s="1" t="s">
        <v>6</v>
      </c>
    </row>
    <row r="5" spans="1:10" x14ac:dyDescent="0.35">
      <c r="A5" s="1" t="s">
        <v>49</v>
      </c>
      <c r="C5" s="1" t="s">
        <v>8</v>
      </c>
      <c r="D5" s="2">
        <f>D2</f>
        <v>43221</v>
      </c>
      <c r="E5" s="2">
        <f>EOMONTH(D5,0)</f>
        <v>43251</v>
      </c>
      <c r="H5" s="3" t="s">
        <v>9</v>
      </c>
      <c r="I5" s="2">
        <f>DATE(I3,1,1)</f>
        <v>43101</v>
      </c>
      <c r="J5" s="2">
        <f>DATE(J3,1,1)</f>
        <v>43466</v>
      </c>
    </row>
    <row r="6" spans="1:10" x14ac:dyDescent="0.35">
      <c r="A6" s="1" t="s">
        <v>50</v>
      </c>
      <c r="C6" s="1" t="s">
        <v>11</v>
      </c>
      <c r="D6" s="2">
        <f>EDATE(D5,1)</f>
        <v>43252</v>
      </c>
      <c r="E6" s="2">
        <f t="shared" ref="E6:E16" si="0">EOMONTH(D6,0)</f>
        <v>43281</v>
      </c>
      <c r="H6" s="3" t="s">
        <v>12</v>
      </c>
      <c r="I6" s="2">
        <f>FLOOR(DAY(MINUTE(I3/38)/2+56)&amp;"/5/"&amp;I3,7)-34</f>
        <v>43191</v>
      </c>
      <c r="J6" s="2">
        <f>FLOOR(DAY(MINUTE(J3/38)/2+56)&amp;"/5/"&amp;J3,7)-34</f>
        <v>43576</v>
      </c>
    </row>
    <row r="7" spans="1:10" x14ac:dyDescent="0.35">
      <c r="A7" s="1" t="s">
        <v>51</v>
      </c>
      <c r="C7" s="1" t="s">
        <v>14</v>
      </c>
      <c r="D7" s="2">
        <f t="shared" ref="D7:D16" si="1">EDATE(D6,1)</f>
        <v>43282</v>
      </c>
      <c r="E7" s="2">
        <f t="shared" si="0"/>
        <v>43312</v>
      </c>
      <c r="H7" s="3" t="s">
        <v>15</v>
      </c>
      <c r="I7" s="2">
        <f>I6+1</f>
        <v>43192</v>
      </c>
      <c r="J7" s="2">
        <f>J6+1</f>
        <v>43577</v>
      </c>
    </row>
    <row r="8" spans="1:10" x14ac:dyDescent="0.35">
      <c r="A8" s="1" t="s">
        <v>52</v>
      </c>
      <c r="C8" s="1" t="s">
        <v>17</v>
      </c>
      <c r="D8" s="2">
        <f t="shared" si="1"/>
        <v>43313</v>
      </c>
      <c r="E8" s="2">
        <f t="shared" si="0"/>
        <v>43343</v>
      </c>
      <c r="H8" s="3" t="s">
        <v>18</v>
      </c>
      <c r="I8" s="2">
        <f>DATE(I3,5,1)</f>
        <v>43221</v>
      </c>
      <c r="J8" s="2">
        <f>DATE(J3,5,1)</f>
        <v>43586</v>
      </c>
    </row>
    <row r="9" spans="1:10" x14ac:dyDescent="0.35">
      <c r="A9" s="1" t="s">
        <v>53</v>
      </c>
      <c r="C9" s="1" t="s">
        <v>20</v>
      </c>
      <c r="D9" s="2">
        <f t="shared" si="1"/>
        <v>43344</v>
      </c>
      <c r="E9" s="2">
        <f t="shared" si="0"/>
        <v>43373</v>
      </c>
      <c r="H9" s="3" t="s">
        <v>21</v>
      </c>
      <c r="I9" s="2">
        <f>DATE(I3,5,8)</f>
        <v>43228</v>
      </c>
      <c r="J9" s="2">
        <f>DATE(J3,5,8)</f>
        <v>43593</v>
      </c>
    </row>
    <row r="10" spans="1:10" x14ac:dyDescent="0.35">
      <c r="A10" s="1" t="s">
        <v>54</v>
      </c>
      <c r="C10" s="1" t="s">
        <v>23</v>
      </c>
      <c r="D10" s="2">
        <f t="shared" si="1"/>
        <v>43374</v>
      </c>
      <c r="E10" s="2">
        <f t="shared" si="0"/>
        <v>43404</v>
      </c>
      <c r="H10" s="3" t="s">
        <v>24</v>
      </c>
      <c r="I10" s="2">
        <f>I6+39</f>
        <v>43230</v>
      </c>
      <c r="J10" s="2">
        <f>J6+39</f>
        <v>43615</v>
      </c>
    </row>
    <row r="11" spans="1:10" x14ac:dyDescent="0.35">
      <c r="C11" s="1" t="s">
        <v>25</v>
      </c>
      <c r="D11" s="2">
        <f t="shared" si="1"/>
        <v>43405</v>
      </c>
      <c r="E11" s="2">
        <f t="shared" si="0"/>
        <v>43434</v>
      </c>
      <c r="H11" s="3" t="s">
        <v>26</v>
      </c>
      <c r="I11" s="2">
        <f>I6+49</f>
        <v>43240</v>
      </c>
      <c r="J11" s="2">
        <f>J6+49</f>
        <v>43625</v>
      </c>
    </row>
    <row r="12" spans="1:10" x14ac:dyDescent="0.35">
      <c r="C12" s="1" t="s">
        <v>27</v>
      </c>
      <c r="D12" s="2">
        <f t="shared" si="1"/>
        <v>43435</v>
      </c>
      <c r="E12" s="2">
        <f t="shared" si="0"/>
        <v>43465</v>
      </c>
      <c r="H12" s="3" t="s">
        <v>28</v>
      </c>
      <c r="I12" s="2">
        <f>I6+50</f>
        <v>43241</v>
      </c>
      <c r="J12" s="2">
        <f>J6+50</f>
        <v>43626</v>
      </c>
    </row>
    <row r="13" spans="1:10" x14ac:dyDescent="0.35">
      <c r="C13" s="1" t="s">
        <v>29</v>
      </c>
      <c r="D13" s="2">
        <f t="shared" si="1"/>
        <v>43466</v>
      </c>
      <c r="E13" s="2">
        <f t="shared" si="0"/>
        <v>43496</v>
      </c>
      <c r="H13" s="3" t="s">
        <v>30</v>
      </c>
      <c r="I13" s="2">
        <f>DATE(I3,7,14)</f>
        <v>43295</v>
      </c>
      <c r="J13" s="2">
        <f>DATE(J3,7,14)</f>
        <v>43660</v>
      </c>
    </row>
    <row r="14" spans="1:10" x14ac:dyDescent="0.35">
      <c r="C14" s="1" t="s">
        <v>31</v>
      </c>
      <c r="D14" s="2">
        <f t="shared" si="1"/>
        <v>43497</v>
      </c>
      <c r="E14" s="2">
        <f t="shared" si="0"/>
        <v>43524</v>
      </c>
      <c r="H14" s="3" t="s">
        <v>32</v>
      </c>
      <c r="I14" s="2">
        <f>DATE(I3,8,15)</f>
        <v>43327</v>
      </c>
      <c r="J14" s="2">
        <f>DATE(J3,8,15)</f>
        <v>43692</v>
      </c>
    </row>
    <row r="15" spans="1:10" x14ac:dyDescent="0.35">
      <c r="C15" s="1" t="s">
        <v>33</v>
      </c>
      <c r="D15" s="2">
        <f t="shared" si="1"/>
        <v>43525</v>
      </c>
      <c r="E15" s="2">
        <f t="shared" si="0"/>
        <v>43555</v>
      </c>
      <c r="H15" s="3" t="s">
        <v>34</v>
      </c>
      <c r="I15" s="2">
        <f>DATE(I3,11,1)</f>
        <v>43405</v>
      </c>
      <c r="J15" s="2">
        <f>DATE(J3,11,1)</f>
        <v>43770</v>
      </c>
    </row>
    <row r="16" spans="1:10" x14ac:dyDescent="0.35">
      <c r="C16" s="1" t="s">
        <v>35</v>
      </c>
      <c r="D16" s="2">
        <f t="shared" si="1"/>
        <v>43556</v>
      </c>
      <c r="E16" s="2">
        <f t="shared" si="0"/>
        <v>43585</v>
      </c>
      <c r="H16" s="3" t="s">
        <v>36</v>
      </c>
      <c r="I16" s="2">
        <f>DATE(I3,11,11)</f>
        <v>43415</v>
      </c>
      <c r="J16" s="2">
        <f>DATE(J3,11,11)</f>
        <v>43780</v>
      </c>
    </row>
    <row r="17" spans="8:10" x14ac:dyDescent="0.35">
      <c r="H17" s="3" t="s">
        <v>37</v>
      </c>
      <c r="I17" s="2">
        <f>DATE(I3,12,25)</f>
        <v>43459</v>
      </c>
      <c r="J17" s="2">
        <f>DATE(J3,12,25)</f>
        <v>43824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"/>
  <sheetViews>
    <sheetView tabSelected="1" topLeftCell="B3" workbookViewId="0">
      <selection activeCell="C9" sqref="C9"/>
    </sheetView>
  </sheetViews>
  <sheetFormatPr baseColWidth="10" defaultRowHeight="14" x14ac:dyDescent="0.3"/>
  <cols>
    <col min="1" max="1" width="2.83203125" customWidth="1"/>
    <col min="2" max="2" width="9.58203125" customWidth="1"/>
    <col min="3" max="33" width="3.75" customWidth="1"/>
  </cols>
  <sheetData>
    <row r="1" spans="1:33" x14ac:dyDescent="0.3">
      <c r="A1" s="4">
        <f>Config!D5</f>
        <v>43221</v>
      </c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x14ac:dyDescent="0.3">
      <c r="A2" s="4">
        <f>Config!E5</f>
        <v>43251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56.25" customHeight="1" x14ac:dyDescent="0.3">
      <c r="A3" s="5"/>
      <c r="B3" s="5"/>
      <c r="C3" s="14">
        <f>A1</f>
        <v>43221</v>
      </c>
      <c r="D3" s="14">
        <f>C3+1</f>
        <v>43222</v>
      </c>
      <c r="E3" s="14">
        <f t="shared" ref="E3:AD3" si="0">D3+1</f>
        <v>43223</v>
      </c>
      <c r="F3" s="14">
        <f t="shared" si="0"/>
        <v>43224</v>
      </c>
      <c r="G3" s="14">
        <f t="shared" si="0"/>
        <v>43225</v>
      </c>
      <c r="H3" s="14">
        <f t="shared" si="0"/>
        <v>43226</v>
      </c>
      <c r="I3" s="14">
        <f t="shared" si="0"/>
        <v>43227</v>
      </c>
      <c r="J3" s="14">
        <f t="shared" si="0"/>
        <v>43228</v>
      </c>
      <c r="K3" s="14">
        <f t="shared" si="0"/>
        <v>43229</v>
      </c>
      <c r="L3" s="14">
        <f t="shared" si="0"/>
        <v>43230</v>
      </c>
      <c r="M3" s="14">
        <f t="shared" si="0"/>
        <v>43231</v>
      </c>
      <c r="N3" s="14">
        <f t="shared" si="0"/>
        <v>43232</v>
      </c>
      <c r="O3" s="14">
        <f t="shared" si="0"/>
        <v>43233</v>
      </c>
      <c r="P3" s="14">
        <f t="shared" si="0"/>
        <v>43234</v>
      </c>
      <c r="Q3" s="14">
        <f t="shared" si="0"/>
        <v>43235</v>
      </c>
      <c r="R3" s="14">
        <f t="shared" si="0"/>
        <v>43236</v>
      </c>
      <c r="S3" s="14">
        <f t="shared" si="0"/>
        <v>43237</v>
      </c>
      <c r="T3" s="14">
        <f t="shared" si="0"/>
        <v>43238</v>
      </c>
      <c r="U3" s="14">
        <f t="shared" si="0"/>
        <v>43239</v>
      </c>
      <c r="V3" s="14">
        <f t="shared" si="0"/>
        <v>43240</v>
      </c>
      <c r="W3" s="14">
        <f t="shared" si="0"/>
        <v>43241</v>
      </c>
      <c r="X3" s="14">
        <f t="shared" si="0"/>
        <v>43242</v>
      </c>
      <c r="Y3" s="14">
        <f t="shared" si="0"/>
        <v>43243</v>
      </c>
      <c r="Z3" s="14">
        <f t="shared" si="0"/>
        <v>43244</v>
      </c>
      <c r="AA3" s="14">
        <f t="shared" si="0"/>
        <v>43245</v>
      </c>
      <c r="AB3" s="14">
        <f t="shared" si="0"/>
        <v>43246</v>
      </c>
      <c r="AC3" s="14">
        <f t="shared" si="0"/>
        <v>43247</v>
      </c>
      <c r="AD3" s="14">
        <f t="shared" si="0"/>
        <v>43248</v>
      </c>
      <c r="AE3" s="14">
        <f>IFERROR(IF((AD3+1)&gt;$A2,"",AD3+1),"")</f>
        <v>43249</v>
      </c>
      <c r="AF3" s="14">
        <f t="shared" ref="AF3:AG3" si="1">IFERROR(IF((AE3+1)&gt;$A2,"",AE3+1),"")</f>
        <v>43250</v>
      </c>
      <c r="AG3" s="14">
        <f t="shared" si="1"/>
        <v>43251</v>
      </c>
    </row>
    <row r="4" spans="1:33" x14ac:dyDescent="0.3">
      <c r="A4" s="5"/>
      <c r="B4" s="5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ht="14.25" customHeight="1" x14ac:dyDescent="0.3">
      <c r="A5" s="5"/>
      <c r="B5" s="5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ht="14.25" customHeight="1" x14ac:dyDescent="0.3">
      <c r="A6" s="5"/>
      <c r="B6" s="5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14.25" customHeight="1" x14ac:dyDescent="0.3">
      <c r="A7" s="5"/>
      <c r="B7" s="5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x14ac:dyDescent="0.3">
      <c r="A8" s="5"/>
      <c r="B8" s="5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x14ac:dyDescent="0.3">
      <c r="A9" s="5"/>
      <c r="B9" s="8"/>
      <c r="C9" s="15">
        <f>C3</f>
        <v>43221</v>
      </c>
      <c r="D9" s="15">
        <f t="shared" ref="D9:AG9" si="2">D3</f>
        <v>43222</v>
      </c>
      <c r="E9" s="15">
        <f t="shared" si="2"/>
        <v>43223</v>
      </c>
      <c r="F9" s="15">
        <f t="shared" si="2"/>
        <v>43224</v>
      </c>
      <c r="G9" s="15">
        <f t="shared" si="2"/>
        <v>43225</v>
      </c>
      <c r="H9" s="15">
        <f t="shared" si="2"/>
        <v>43226</v>
      </c>
      <c r="I9" s="15">
        <f t="shared" si="2"/>
        <v>43227</v>
      </c>
      <c r="J9" s="15">
        <f t="shared" si="2"/>
        <v>43228</v>
      </c>
      <c r="K9" s="15">
        <f t="shared" si="2"/>
        <v>43229</v>
      </c>
      <c r="L9" s="15">
        <f t="shared" si="2"/>
        <v>43230</v>
      </c>
      <c r="M9" s="15">
        <f t="shared" si="2"/>
        <v>43231</v>
      </c>
      <c r="N9" s="15">
        <f t="shared" si="2"/>
        <v>43232</v>
      </c>
      <c r="O9" s="15">
        <f t="shared" si="2"/>
        <v>43233</v>
      </c>
      <c r="P9" s="15">
        <f t="shared" si="2"/>
        <v>43234</v>
      </c>
      <c r="Q9" s="15">
        <f t="shared" si="2"/>
        <v>43235</v>
      </c>
      <c r="R9" s="15">
        <f t="shared" si="2"/>
        <v>43236</v>
      </c>
      <c r="S9" s="15">
        <f t="shared" si="2"/>
        <v>43237</v>
      </c>
      <c r="T9" s="15">
        <f t="shared" si="2"/>
        <v>43238</v>
      </c>
      <c r="U9" s="15">
        <f t="shared" si="2"/>
        <v>43239</v>
      </c>
      <c r="V9" s="15">
        <f t="shared" si="2"/>
        <v>43240</v>
      </c>
      <c r="W9" s="15">
        <f t="shared" si="2"/>
        <v>43241</v>
      </c>
      <c r="X9" s="15">
        <f t="shared" si="2"/>
        <v>43242</v>
      </c>
      <c r="Y9" s="15">
        <f t="shared" si="2"/>
        <v>43243</v>
      </c>
      <c r="Z9" s="15">
        <f t="shared" si="2"/>
        <v>43244</v>
      </c>
      <c r="AA9" s="15">
        <f t="shared" si="2"/>
        <v>43245</v>
      </c>
      <c r="AB9" s="15">
        <f t="shared" si="2"/>
        <v>43246</v>
      </c>
      <c r="AC9" s="15">
        <f t="shared" si="2"/>
        <v>43247</v>
      </c>
      <c r="AD9" s="15">
        <f t="shared" si="2"/>
        <v>43248</v>
      </c>
      <c r="AE9" s="15">
        <f t="shared" si="2"/>
        <v>43249</v>
      </c>
      <c r="AF9" s="15">
        <f t="shared" si="2"/>
        <v>43250</v>
      </c>
      <c r="AG9" s="15">
        <f t="shared" si="2"/>
        <v>43251</v>
      </c>
    </row>
    <row r="10" spans="1:33" x14ac:dyDescent="0.3">
      <c r="A10" s="5"/>
      <c r="B10" s="8"/>
      <c r="C10" s="17">
        <f>C3</f>
        <v>43221</v>
      </c>
      <c r="D10" s="17">
        <f t="shared" ref="D10:AG10" si="3">D3</f>
        <v>43222</v>
      </c>
      <c r="E10" s="17">
        <f t="shared" si="3"/>
        <v>43223</v>
      </c>
      <c r="F10" s="17">
        <f t="shared" si="3"/>
        <v>43224</v>
      </c>
      <c r="G10" s="17">
        <f t="shared" si="3"/>
        <v>43225</v>
      </c>
      <c r="H10" s="17">
        <f t="shared" si="3"/>
        <v>43226</v>
      </c>
      <c r="I10" s="17">
        <f t="shared" si="3"/>
        <v>43227</v>
      </c>
      <c r="J10" s="17">
        <f t="shared" si="3"/>
        <v>43228</v>
      </c>
      <c r="K10" s="17">
        <f t="shared" si="3"/>
        <v>43229</v>
      </c>
      <c r="L10" s="17">
        <f t="shared" si="3"/>
        <v>43230</v>
      </c>
      <c r="M10" s="17">
        <f t="shared" si="3"/>
        <v>43231</v>
      </c>
      <c r="N10" s="17">
        <f t="shared" si="3"/>
        <v>43232</v>
      </c>
      <c r="O10" s="17">
        <f t="shared" si="3"/>
        <v>43233</v>
      </c>
      <c r="P10" s="17">
        <f t="shared" si="3"/>
        <v>43234</v>
      </c>
      <c r="Q10" s="17">
        <f t="shared" si="3"/>
        <v>43235</v>
      </c>
      <c r="R10" s="17">
        <f t="shared" si="3"/>
        <v>43236</v>
      </c>
      <c r="S10" s="17">
        <f t="shared" si="3"/>
        <v>43237</v>
      </c>
      <c r="T10" s="17">
        <f t="shared" si="3"/>
        <v>43238</v>
      </c>
      <c r="U10" s="17">
        <f t="shared" si="3"/>
        <v>43239</v>
      </c>
      <c r="V10" s="17">
        <f t="shared" si="3"/>
        <v>43240</v>
      </c>
      <c r="W10" s="17">
        <f t="shared" si="3"/>
        <v>43241</v>
      </c>
      <c r="X10" s="17">
        <f t="shared" si="3"/>
        <v>43242</v>
      </c>
      <c r="Y10" s="17">
        <f t="shared" si="3"/>
        <v>43243</v>
      </c>
      <c r="Z10" s="17">
        <f t="shared" si="3"/>
        <v>43244</v>
      </c>
      <c r="AA10" s="17">
        <f t="shared" si="3"/>
        <v>43245</v>
      </c>
      <c r="AB10" s="17">
        <f t="shared" si="3"/>
        <v>43246</v>
      </c>
      <c r="AC10" s="17">
        <f t="shared" si="3"/>
        <v>43247</v>
      </c>
      <c r="AD10" s="17">
        <f t="shared" si="3"/>
        <v>43248</v>
      </c>
      <c r="AE10" s="17">
        <f t="shared" si="3"/>
        <v>43249</v>
      </c>
      <c r="AF10" s="17">
        <f t="shared" si="3"/>
        <v>43250</v>
      </c>
      <c r="AG10" s="17">
        <f t="shared" si="3"/>
        <v>43251</v>
      </c>
    </row>
    <row r="11" spans="1:33" x14ac:dyDescent="0.3">
      <c r="A11" s="5"/>
      <c r="B11" s="9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</row>
    <row r="12" spans="1:33" x14ac:dyDescent="0.3">
      <c r="A12" s="5"/>
      <c r="B12" s="9" t="s">
        <v>7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</row>
    <row r="13" spans="1:33" x14ac:dyDescent="0.3">
      <c r="A13" s="5"/>
      <c r="B13" s="9" t="s">
        <v>10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</row>
    <row r="14" spans="1:33" x14ac:dyDescent="0.3">
      <c r="A14" s="5"/>
      <c r="B14" s="9" t="s">
        <v>13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</row>
    <row r="15" spans="1:33" x14ac:dyDescent="0.3">
      <c r="A15" s="5"/>
      <c r="B15" s="9" t="s">
        <v>16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</row>
    <row r="16" spans="1:33" x14ac:dyDescent="0.3">
      <c r="A16" s="5"/>
      <c r="B16" s="9" t="s">
        <v>19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</row>
    <row r="17" spans="1:33" x14ac:dyDescent="0.3">
      <c r="A17" s="5"/>
      <c r="B17" s="9" t="s">
        <v>22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</row>
    <row r="18" spans="1:33" x14ac:dyDescent="0.3">
      <c r="A18" s="5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1:33" x14ac:dyDescent="0.3">
      <c r="A19" s="5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</row>
    <row r="20" spans="1:33" x14ac:dyDescent="0.3">
      <c r="A20" s="5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</row>
    <row r="21" spans="1:33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x14ac:dyDescent="0.3">
      <c r="A22" s="5"/>
      <c r="B22" s="9">
        <v>7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x14ac:dyDescent="0.3">
      <c r="A24" s="5"/>
      <c r="B24" s="10" t="s">
        <v>46</v>
      </c>
      <c r="C24" s="10">
        <f>SUM(COUNTIF(C11:C20,"M"),COUNTIF(C11:C20,"J"),COUNTIF(C11:C20,"F"))</f>
        <v>0</v>
      </c>
      <c r="D24" s="10">
        <f t="shared" ref="D24:AG24" si="4">SUM(COUNTIF(D11:D20,"M"),COUNTIF(D11:D20,"J"),COUNTIF(D11:D20,"F"))</f>
        <v>0</v>
      </c>
      <c r="E24" s="10">
        <f t="shared" si="4"/>
        <v>0</v>
      </c>
      <c r="F24" s="10">
        <f t="shared" si="4"/>
        <v>0</v>
      </c>
      <c r="G24" s="10">
        <f t="shared" si="4"/>
        <v>0</v>
      </c>
      <c r="H24" s="10">
        <f t="shared" si="4"/>
        <v>0</v>
      </c>
      <c r="I24" s="10">
        <f t="shared" si="4"/>
        <v>0</v>
      </c>
      <c r="J24" s="10">
        <f t="shared" si="4"/>
        <v>0</v>
      </c>
      <c r="K24" s="10">
        <f t="shared" si="4"/>
        <v>0</v>
      </c>
      <c r="L24" s="10">
        <f t="shared" si="4"/>
        <v>0</v>
      </c>
      <c r="M24" s="10">
        <f t="shared" si="4"/>
        <v>0</v>
      </c>
      <c r="N24" s="10">
        <f t="shared" si="4"/>
        <v>0</v>
      </c>
      <c r="O24" s="10">
        <f t="shared" si="4"/>
        <v>0</v>
      </c>
      <c r="P24" s="10">
        <f t="shared" si="4"/>
        <v>0</v>
      </c>
      <c r="Q24" s="10">
        <f t="shared" si="4"/>
        <v>0</v>
      </c>
      <c r="R24" s="10">
        <f t="shared" si="4"/>
        <v>0</v>
      </c>
      <c r="S24" s="10">
        <f t="shared" si="4"/>
        <v>0</v>
      </c>
      <c r="T24" s="10">
        <f t="shared" si="4"/>
        <v>0</v>
      </c>
      <c r="U24" s="10">
        <f t="shared" si="4"/>
        <v>0</v>
      </c>
      <c r="V24" s="10">
        <f t="shared" si="4"/>
        <v>0</v>
      </c>
      <c r="W24" s="10">
        <f t="shared" si="4"/>
        <v>0</v>
      </c>
      <c r="X24" s="10">
        <f t="shared" si="4"/>
        <v>0</v>
      </c>
      <c r="Y24" s="10">
        <f t="shared" si="4"/>
        <v>0</v>
      </c>
      <c r="Z24" s="10">
        <f t="shared" si="4"/>
        <v>0</v>
      </c>
      <c r="AA24" s="10">
        <f t="shared" si="4"/>
        <v>0</v>
      </c>
      <c r="AB24" s="10">
        <f t="shared" si="4"/>
        <v>0</v>
      </c>
      <c r="AC24" s="10">
        <f t="shared" si="4"/>
        <v>0</v>
      </c>
      <c r="AD24" s="10">
        <f t="shared" si="4"/>
        <v>0</v>
      </c>
      <c r="AE24" s="10">
        <f t="shared" si="4"/>
        <v>0</v>
      </c>
      <c r="AF24" s="10">
        <f t="shared" si="4"/>
        <v>0</v>
      </c>
      <c r="AG24" s="10">
        <f t="shared" si="4"/>
        <v>0</v>
      </c>
    </row>
    <row r="25" spans="1:33" x14ac:dyDescent="0.3">
      <c r="A25" s="5"/>
      <c r="B25" s="10" t="s">
        <v>47</v>
      </c>
      <c r="C25" s="10">
        <f>SUM(COUNTIF(C11:C20,"A"),COUNTIF(C11:C20,"J"),COUNTIF(C11:C20,"F"))</f>
        <v>0</v>
      </c>
      <c r="D25" s="10">
        <f t="shared" ref="D25:AG25" si="5">SUM(COUNTIF(D11:D20,"A"),COUNTIF(D11:D20,"J"),COUNTIF(D11:D20,"F"))</f>
        <v>0</v>
      </c>
      <c r="E25" s="10">
        <f t="shared" si="5"/>
        <v>0</v>
      </c>
      <c r="F25" s="10">
        <f t="shared" si="5"/>
        <v>0</v>
      </c>
      <c r="G25" s="10">
        <f t="shared" si="5"/>
        <v>0</v>
      </c>
      <c r="H25" s="10">
        <f t="shared" si="5"/>
        <v>0</v>
      </c>
      <c r="I25" s="10">
        <f t="shared" si="5"/>
        <v>0</v>
      </c>
      <c r="J25" s="10">
        <f t="shared" si="5"/>
        <v>0</v>
      </c>
      <c r="K25" s="10">
        <f t="shared" si="5"/>
        <v>0</v>
      </c>
      <c r="L25" s="10">
        <f t="shared" si="5"/>
        <v>0</v>
      </c>
      <c r="M25" s="10">
        <f t="shared" si="5"/>
        <v>0</v>
      </c>
      <c r="N25" s="10">
        <f t="shared" si="5"/>
        <v>0</v>
      </c>
      <c r="O25" s="10">
        <f t="shared" si="5"/>
        <v>0</v>
      </c>
      <c r="P25" s="10">
        <f t="shared" si="5"/>
        <v>0</v>
      </c>
      <c r="Q25" s="10">
        <f t="shared" si="5"/>
        <v>0</v>
      </c>
      <c r="R25" s="10">
        <f t="shared" si="5"/>
        <v>0</v>
      </c>
      <c r="S25" s="10">
        <f t="shared" si="5"/>
        <v>0</v>
      </c>
      <c r="T25" s="10">
        <f t="shared" si="5"/>
        <v>0</v>
      </c>
      <c r="U25" s="10">
        <f t="shared" si="5"/>
        <v>0</v>
      </c>
      <c r="V25" s="10">
        <f t="shared" si="5"/>
        <v>0</v>
      </c>
      <c r="W25" s="10">
        <f t="shared" si="5"/>
        <v>0</v>
      </c>
      <c r="X25" s="10">
        <f t="shared" si="5"/>
        <v>0</v>
      </c>
      <c r="Y25" s="10">
        <f t="shared" si="5"/>
        <v>0</v>
      </c>
      <c r="Z25" s="10">
        <f t="shared" si="5"/>
        <v>0</v>
      </c>
      <c r="AA25" s="10">
        <f t="shared" si="5"/>
        <v>0</v>
      </c>
      <c r="AB25" s="10">
        <f t="shared" si="5"/>
        <v>0</v>
      </c>
      <c r="AC25" s="10">
        <f t="shared" si="5"/>
        <v>0</v>
      </c>
      <c r="AD25" s="10">
        <f t="shared" si="5"/>
        <v>0</v>
      </c>
      <c r="AE25" s="10">
        <f t="shared" si="5"/>
        <v>0</v>
      </c>
      <c r="AF25" s="10">
        <f t="shared" si="5"/>
        <v>0</v>
      </c>
      <c r="AG25" s="10">
        <f t="shared" si="5"/>
        <v>0</v>
      </c>
    </row>
    <row r="26" spans="1:33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16" t="s">
        <v>38</v>
      </c>
      <c r="M28" s="5" t="s">
        <v>39</v>
      </c>
      <c r="N28" s="5"/>
      <c r="O28" s="11" t="s">
        <v>40</v>
      </c>
      <c r="P28" s="5" t="s">
        <v>41</v>
      </c>
      <c r="Q28" s="5"/>
      <c r="R28" s="12" t="s">
        <v>42</v>
      </c>
      <c r="S28" s="5" t="s">
        <v>43</v>
      </c>
      <c r="T28" s="5"/>
      <c r="U28" s="13" t="s">
        <v>44</v>
      </c>
      <c r="V28" s="5" t="s">
        <v>45</v>
      </c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</sheetData>
  <conditionalFormatting sqref="C24:AG25">
    <cfRule type="cellIs" dxfId="19" priority="22" stopIfTrue="1" operator="equal">
      <formula>0</formula>
    </cfRule>
    <cfRule type="cellIs" dxfId="18" priority="4" operator="greaterThan">
      <formula>"(B22/2)"</formula>
    </cfRule>
  </conditionalFormatting>
  <conditionalFormatting sqref="C10:AG10">
    <cfRule type="expression" dxfId="17" priority="19">
      <formula>OR(C$9=1,C$9=7)</formula>
    </cfRule>
  </conditionalFormatting>
  <conditionalFormatting sqref="C11:AG20">
    <cfRule type="expression" dxfId="16" priority="17">
      <formula>OR(C$9=1,C$9=7)</formula>
    </cfRule>
    <cfRule type="cellIs" dxfId="15" priority="16" operator="equal">
      <formula>"M"</formula>
    </cfRule>
    <cfRule type="cellIs" dxfId="14" priority="15" operator="equal">
      <formula>"A"</formula>
    </cfRule>
    <cfRule type="cellIs" dxfId="13" priority="14" operator="equal">
      <formula>"J"</formula>
    </cfRule>
    <cfRule type="cellIs" dxfId="12" priority="13" operator="equal">
      <formula>"F"</formula>
    </cfRule>
  </conditionalFormatting>
  <conditionalFormatting sqref="C9:AG20">
    <cfRule type="expression" dxfId="11" priority="1">
      <formula>COUNTIF(JF,C$3)&gt;0</formula>
    </cfRule>
    <cfRule type="expression" dxfId="10" priority="18">
      <formula>WEEKDAY(C$3,2)&gt;5</formula>
    </cfRule>
  </conditionalFormatting>
  <dataValidations count="1">
    <dataValidation type="list" allowBlank="1" showErrorMessage="1" sqref="C11:AG20">
      <formula1>"J,M,A,F"</formula1>
    </dataValidation>
  </dataValidations>
  <pageMargins left="0" right="0" top="0.39409448818897636" bottom="0.39409448818897636" header="0" footer="0"/>
  <pageSetup paperSize="9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</vt:lpstr>
      <vt:lpstr>MAI</vt:lpstr>
      <vt:lpstr>JF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Melody Duthoit</dc:creator>
  <cp:lastModifiedBy>Michel</cp:lastModifiedBy>
  <cp:revision>14</cp:revision>
  <dcterms:created xsi:type="dcterms:W3CDTF">2018-03-23T11:36:57Z</dcterms:created>
  <dcterms:modified xsi:type="dcterms:W3CDTF">2018-03-24T15:42:10Z</dcterms:modified>
</cp:coreProperties>
</file>