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zeturf\"/>
    </mc:Choice>
  </mc:AlternateContent>
  <bookViews>
    <workbookView xWindow="0" yWindow="0" windowWidth="19200" windowHeight="8610"/>
  </bookViews>
  <sheets>
    <sheet name="données issues du web" sheetId="1" r:id="rId1"/>
    <sheet name="tableaux croisés dynamiques" sheetId="2" r:id="rId2"/>
    <sheet name="résultats" sheetId="3" r:id="rId3"/>
  </sheets>
  <calcPr calcId="152511" concurrentCalc="0"/>
  <pivotCaches>
    <pivotCache cacheId="3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3" l="1"/>
  <c r="B3" i="3"/>
  <c r="C3" i="3"/>
  <c r="D3" i="3"/>
  <c r="E3" i="3"/>
  <c r="F3" i="3"/>
  <c r="G3" i="3"/>
  <c r="H3" i="3"/>
  <c r="I3" i="3"/>
  <c r="J3" i="3"/>
  <c r="A4" i="3"/>
  <c r="B4" i="3"/>
  <c r="C4" i="3"/>
  <c r="D4" i="3"/>
  <c r="E4" i="3"/>
  <c r="F4" i="3"/>
  <c r="G4" i="3"/>
  <c r="H4" i="3"/>
  <c r="I4" i="3"/>
  <c r="J4" i="3"/>
  <c r="A5" i="3"/>
  <c r="B5" i="3"/>
  <c r="C5" i="3"/>
  <c r="D5" i="3"/>
  <c r="E5" i="3"/>
  <c r="F5" i="3"/>
  <c r="G5" i="3"/>
  <c r="H5" i="3"/>
  <c r="I5" i="3"/>
  <c r="J5" i="3"/>
  <c r="A6" i="3"/>
  <c r="B6" i="3"/>
  <c r="C6" i="3"/>
  <c r="D6" i="3"/>
  <c r="E6" i="3"/>
  <c r="F6" i="3"/>
  <c r="G6" i="3"/>
  <c r="H6" i="3"/>
  <c r="I6" i="3"/>
  <c r="J6" i="3"/>
  <c r="A7" i="3"/>
  <c r="B7" i="3"/>
  <c r="C7" i="3"/>
  <c r="D7" i="3"/>
  <c r="E7" i="3"/>
  <c r="F7" i="3"/>
  <c r="G7" i="3"/>
  <c r="H7" i="3"/>
  <c r="I7" i="3"/>
  <c r="J7" i="3"/>
  <c r="A8" i="3"/>
  <c r="B8" i="3"/>
  <c r="C8" i="3"/>
  <c r="D8" i="3"/>
  <c r="E8" i="3"/>
  <c r="F8" i="3"/>
  <c r="G8" i="3"/>
  <c r="H8" i="3"/>
  <c r="I8" i="3"/>
  <c r="J8" i="3"/>
  <c r="A9" i="3"/>
  <c r="B9" i="3"/>
  <c r="C9" i="3"/>
  <c r="D9" i="3"/>
  <c r="E9" i="3"/>
  <c r="F9" i="3"/>
  <c r="G9" i="3"/>
  <c r="H9" i="3"/>
  <c r="I9" i="3"/>
  <c r="J9" i="3"/>
  <c r="A10" i="3"/>
  <c r="B10" i="3"/>
  <c r="C10" i="3"/>
  <c r="D10" i="3"/>
  <c r="E10" i="3"/>
  <c r="F10" i="3"/>
  <c r="G10" i="3"/>
  <c r="H10" i="3"/>
  <c r="I10" i="3"/>
  <c r="J10" i="3"/>
  <c r="A11" i="3"/>
  <c r="B11" i="3"/>
  <c r="C11" i="3"/>
  <c r="D11" i="3"/>
  <c r="E11" i="3"/>
  <c r="F11" i="3"/>
  <c r="G11" i="3"/>
  <c r="H11" i="3"/>
  <c r="I11" i="3"/>
  <c r="J11" i="3"/>
  <c r="A12" i="3"/>
  <c r="B12" i="3"/>
  <c r="C12" i="3"/>
  <c r="D12" i="3"/>
  <c r="E12" i="3"/>
  <c r="F12" i="3"/>
  <c r="G12" i="3"/>
  <c r="H12" i="3"/>
  <c r="I12" i="3"/>
  <c r="J12" i="3"/>
  <c r="A13" i="3"/>
  <c r="B13" i="3"/>
  <c r="C13" i="3"/>
  <c r="D13" i="3"/>
  <c r="E13" i="3"/>
  <c r="F13" i="3"/>
  <c r="G13" i="3"/>
  <c r="H13" i="3"/>
  <c r="I13" i="3"/>
  <c r="J13" i="3"/>
  <c r="A14" i="3"/>
  <c r="B14" i="3"/>
  <c r="C14" i="3"/>
  <c r="D14" i="3"/>
  <c r="E14" i="3"/>
  <c r="F14" i="3"/>
  <c r="G14" i="3"/>
  <c r="H14" i="3"/>
  <c r="I14" i="3"/>
  <c r="J14" i="3"/>
  <c r="A15" i="3"/>
  <c r="B15" i="3"/>
  <c r="C15" i="3"/>
  <c r="D15" i="3"/>
  <c r="E15" i="3"/>
  <c r="F15" i="3"/>
  <c r="G15" i="3"/>
  <c r="H15" i="3"/>
  <c r="I15" i="3"/>
  <c r="J15" i="3"/>
  <c r="A16" i="3"/>
  <c r="B16" i="3"/>
  <c r="C16" i="3"/>
  <c r="D16" i="3"/>
  <c r="E16" i="3"/>
  <c r="F16" i="3"/>
  <c r="G16" i="3"/>
  <c r="H16" i="3"/>
  <c r="I16" i="3"/>
  <c r="J16" i="3"/>
  <c r="A17" i="3"/>
  <c r="B17" i="3"/>
  <c r="C17" i="3"/>
  <c r="D17" i="3"/>
  <c r="E17" i="3"/>
  <c r="F17" i="3"/>
  <c r="G17" i="3"/>
  <c r="H17" i="3"/>
  <c r="I17" i="3"/>
  <c r="J17" i="3"/>
  <c r="A18" i="3"/>
  <c r="B18" i="3"/>
  <c r="C18" i="3"/>
  <c r="D18" i="3"/>
  <c r="E18" i="3"/>
  <c r="F18" i="3"/>
  <c r="G18" i="3"/>
  <c r="H18" i="3"/>
  <c r="I18" i="3"/>
  <c r="J18" i="3"/>
  <c r="A19" i="3"/>
  <c r="B19" i="3"/>
  <c r="C19" i="3"/>
  <c r="D19" i="3"/>
  <c r="E19" i="3"/>
  <c r="F19" i="3"/>
  <c r="G19" i="3"/>
  <c r="H19" i="3"/>
  <c r="I19" i="3"/>
  <c r="J19" i="3"/>
  <c r="A20" i="3"/>
  <c r="B20" i="3"/>
  <c r="C20" i="3"/>
  <c r="D20" i="3"/>
  <c r="E20" i="3"/>
  <c r="F20" i="3"/>
  <c r="G20" i="3"/>
  <c r="H20" i="3"/>
  <c r="I20" i="3"/>
  <c r="J20" i="3"/>
  <c r="A21" i="3"/>
  <c r="B21" i="3"/>
  <c r="C21" i="3"/>
  <c r="D21" i="3"/>
  <c r="E21" i="3"/>
  <c r="F21" i="3"/>
  <c r="G21" i="3"/>
  <c r="H21" i="3"/>
  <c r="I21" i="3"/>
  <c r="J21" i="3"/>
  <c r="A2" i="3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B2" i="3"/>
  <c r="D2" i="3"/>
  <c r="E2" i="3"/>
  <c r="F2" i="3"/>
  <c r="G2" i="3"/>
  <c r="H2" i="3"/>
  <c r="I2" i="3"/>
  <c r="J2" i="3"/>
  <c r="J1" i="3"/>
  <c r="C2" i="3"/>
  <c r="G2" i="1"/>
  <c r="H2" i="1"/>
  <c r="G3" i="1"/>
  <c r="H3" i="1"/>
  <c r="G4" i="1"/>
  <c r="H4" i="1"/>
  <c r="G5" i="1"/>
  <c r="H5" i="1"/>
  <c r="G6" i="1"/>
  <c r="H6" i="1"/>
  <c r="F2" i="1"/>
  <c r="F3" i="1"/>
  <c r="F4" i="1"/>
  <c r="F5" i="1"/>
  <c r="F6" i="1"/>
</calcChain>
</file>

<file path=xl/sharedStrings.xml><?xml version="1.0" encoding="utf-8"?>
<sst xmlns="http://schemas.openxmlformats.org/spreadsheetml/2006/main" count="892" uniqueCount="252">
  <si>
    <t>date</t>
  </si>
  <si>
    <t>course</t>
  </si>
  <si>
    <t>num</t>
  </si>
  <si>
    <t>cote</t>
  </si>
  <si>
    <t>gagnant</t>
  </si>
  <si>
    <t>R1C1</t>
  </si>
  <si>
    <t>1</t>
  </si>
  <si>
    <t>2</t>
  </si>
  <si>
    <t>3</t>
  </si>
  <si>
    <t>34.5</t>
  </si>
  <si>
    <t>4</t>
  </si>
  <si>
    <t>6.2</t>
  </si>
  <si>
    <t>5</t>
  </si>
  <si>
    <t>2.5</t>
  </si>
  <si>
    <t>7</t>
  </si>
  <si>
    <t>10.4</t>
  </si>
  <si>
    <t>R1C2</t>
  </si>
  <si>
    <t>15</t>
  </si>
  <si>
    <t>6</t>
  </si>
  <si>
    <t>19.3</t>
  </si>
  <si>
    <t>44.4</t>
  </si>
  <si>
    <t>5.6</t>
  </si>
  <si>
    <t>9.3</t>
  </si>
  <si>
    <t>22.5</t>
  </si>
  <si>
    <t>8</t>
  </si>
  <si>
    <t>9</t>
  </si>
  <si>
    <t>13.4</t>
  </si>
  <si>
    <t>10</t>
  </si>
  <si>
    <t>4.9</t>
  </si>
  <si>
    <t>11</t>
  </si>
  <si>
    <t>21.2</t>
  </si>
  <si>
    <t>12</t>
  </si>
  <si>
    <t>48.7</t>
  </si>
  <si>
    <t>R1C3</t>
  </si>
  <si>
    <t>27.8</t>
  </si>
  <si>
    <t>7.7</t>
  </si>
  <si>
    <t>12.7</t>
  </si>
  <si>
    <t>26.9</t>
  </si>
  <si>
    <t>8.3</t>
  </si>
  <si>
    <t>4.2</t>
  </si>
  <si>
    <t>5.2</t>
  </si>
  <si>
    <t>16.5</t>
  </si>
  <si>
    <t>112.4</t>
  </si>
  <si>
    <t>17.3</t>
  </si>
  <si>
    <t>52.6</t>
  </si>
  <si>
    <t>13</t>
  </si>
  <si>
    <t>61.8</t>
  </si>
  <si>
    <t>14</t>
  </si>
  <si>
    <t>58.3</t>
  </si>
  <si>
    <t>37.9</t>
  </si>
  <si>
    <t>16</t>
  </si>
  <si>
    <t>93.6</t>
  </si>
  <si>
    <t>R1C4</t>
  </si>
  <si>
    <t>20.8</t>
  </si>
  <si>
    <t>26.3</t>
  </si>
  <si>
    <t>1.3</t>
  </si>
  <si>
    <t>11.8</t>
  </si>
  <si>
    <t>14.8</t>
  </si>
  <si>
    <t>R1C5</t>
  </si>
  <si>
    <t>5.1</t>
  </si>
  <si>
    <t>24.5</t>
  </si>
  <si>
    <t>6.9</t>
  </si>
  <si>
    <t>3.1</t>
  </si>
  <si>
    <t>87.5</t>
  </si>
  <si>
    <t>29.8</t>
  </si>
  <si>
    <t>89</t>
  </si>
  <si>
    <t>8.9</t>
  </si>
  <si>
    <t>24.6</t>
  </si>
  <si>
    <t>63.2</t>
  </si>
  <si>
    <t>10.8</t>
  </si>
  <si>
    <t>R1C6</t>
  </si>
  <si>
    <t>10.1</t>
  </si>
  <si>
    <t>1.9</t>
  </si>
  <si>
    <t>13.3</t>
  </si>
  <si>
    <t>40.4</t>
  </si>
  <si>
    <t>85.4</t>
  </si>
  <si>
    <t>16.1</t>
  </si>
  <si>
    <t>2.7</t>
  </si>
  <si>
    <t>R1C7</t>
  </si>
  <si>
    <t>6.4</t>
  </si>
  <si>
    <t>18</t>
  </si>
  <si>
    <t>3.4</t>
  </si>
  <si>
    <t>7.3</t>
  </si>
  <si>
    <t>14.3</t>
  </si>
  <si>
    <t>R1C8</t>
  </si>
  <si>
    <t>10.6</t>
  </si>
  <si>
    <t>5.4</t>
  </si>
  <si>
    <t>41.5</t>
  </si>
  <si>
    <t>21.8</t>
  </si>
  <si>
    <t>10.3</t>
  </si>
  <si>
    <t>19.9</t>
  </si>
  <si>
    <t>18.5</t>
  </si>
  <si>
    <t>10.9</t>
  </si>
  <si>
    <t>31.3</t>
  </si>
  <si>
    <t>15.7</t>
  </si>
  <si>
    <t>34.3</t>
  </si>
  <si>
    <t>R2C1</t>
  </si>
  <si>
    <t>106.3</t>
  </si>
  <si>
    <t>2.3</t>
  </si>
  <si>
    <t>53.8</t>
  </si>
  <si>
    <t>9.9</t>
  </si>
  <si>
    <t>18.8</t>
  </si>
  <si>
    <t>73.2</t>
  </si>
  <si>
    <t>33</t>
  </si>
  <si>
    <t>3.5</t>
  </si>
  <si>
    <t>7.5</t>
  </si>
  <si>
    <t>R2C2</t>
  </si>
  <si>
    <t>85.7</t>
  </si>
  <si>
    <t>12.5</t>
  </si>
  <si>
    <t>171.5</t>
  </si>
  <si>
    <t>89.5</t>
  </si>
  <si>
    <t>16.9</t>
  </si>
  <si>
    <t>27.7</t>
  </si>
  <si>
    <t>38.3</t>
  </si>
  <si>
    <t>23.3</t>
  </si>
  <si>
    <t>6.6</t>
  </si>
  <si>
    <t>55.1</t>
  </si>
  <si>
    <t>2.4</t>
  </si>
  <si>
    <t>33.5</t>
  </si>
  <si>
    <t>R2C3</t>
  </si>
  <si>
    <t>18.1</t>
  </si>
  <si>
    <t>36.6</t>
  </si>
  <si>
    <t>71.8</t>
  </si>
  <si>
    <t>33.1</t>
  </si>
  <si>
    <t>109.2</t>
  </si>
  <si>
    <t>20.3</t>
  </si>
  <si>
    <t>121.9</t>
  </si>
  <si>
    <t>8.8</t>
  </si>
  <si>
    <t>2.9</t>
  </si>
  <si>
    <t>138</t>
  </si>
  <si>
    <t>66.3</t>
  </si>
  <si>
    <t>52.9</t>
  </si>
  <si>
    <t>35.9</t>
  </si>
  <si>
    <t>R2C4</t>
  </si>
  <si>
    <t>24</t>
  </si>
  <si>
    <t>173.3</t>
  </si>
  <si>
    <t>100.6</t>
  </si>
  <si>
    <t>52</t>
  </si>
  <si>
    <t>141.8</t>
  </si>
  <si>
    <t>21.4</t>
  </si>
  <si>
    <t>189.1</t>
  </si>
  <si>
    <t>80</t>
  </si>
  <si>
    <t>54.7</t>
  </si>
  <si>
    <t>8.1</t>
  </si>
  <si>
    <t>183.5</t>
  </si>
  <si>
    <t>9.1</t>
  </si>
  <si>
    <t>7.6</t>
  </si>
  <si>
    <t>R2C5</t>
  </si>
  <si>
    <t>14.6</t>
  </si>
  <si>
    <t>6.5</t>
  </si>
  <si>
    <t>40.5</t>
  </si>
  <si>
    <t>49.7</t>
  </si>
  <si>
    <t>43.8</t>
  </si>
  <si>
    <t>77.4</t>
  </si>
  <si>
    <t>12.8</t>
  </si>
  <si>
    <t>109.8</t>
  </si>
  <si>
    <t>2.8</t>
  </si>
  <si>
    <t>R2C6</t>
  </si>
  <si>
    <t>143.4</t>
  </si>
  <si>
    <t>22.3</t>
  </si>
  <si>
    <t>14.1</t>
  </si>
  <si>
    <t>22.7</t>
  </si>
  <si>
    <t>7.2</t>
  </si>
  <si>
    <t>4.5</t>
  </si>
  <si>
    <t>29.6</t>
  </si>
  <si>
    <t>73.5</t>
  </si>
  <si>
    <t>108.8</t>
  </si>
  <si>
    <t>30</t>
  </si>
  <si>
    <t>77.3</t>
  </si>
  <si>
    <t>25</t>
  </si>
  <si>
    <t>R2C7</t>
  </si>
  <si>
    <t>56.2</t>
  </si>
  <si>
    <t>68.2</t>
  </si>
  <si>
    <t>103.7</t>
  </si>
  <si>
    <t>26.1</t>
  </si>
  <si>
    <t>79</t>
  </si>
  <si>
    <t>29</t>
  </si>
  <si>
    <t>13.5</t>
  </si>
  <si>
    <t>26.7</t>
  </si>
  <si>
    <t>R2C8</t>
  </si>
  <si>
    <t>113.8</t>
  </si>
  <si>
    <t>250.4</t>
  </si>
  <si>
    <t>68</t>
  </si>
  <si>
    <t>5.5</t>
  </si>
  <si>
    <t>21.7</t>
  </si>
  <si>
    <t>75.4</t>
  </si>
  <si>
    <t>89.4</t>
  </si>
  <si>
    <t>80.5</t>
  </si>
  <si>
    <t>32.7</t>
  </si>
  <si>
    <t>102.6</t>
  </si>
  <si>
    <t>96.3</t>
  </si>
  <si>
    <t>R2C9</t>
  </si>
  <si>
    <t>11.9</t>
  </si>
  <si>
    <t>66.9</t>
  </si>
  <si>
    <t>274.7</t>
  </si>
  <si>
    <t>30.7</t>
  </si>
  <si>
    <t>9.4</t>
  </si>
  <si>
    <t>36.9</t>
  </si>
  <si>
    <t>54.5</t>
  </si>
  <si>
    <t>38.7</t>
  </si>
  <si>
    <t>300</t>
  </si>
  <si>
    <t>118.3</t>
  </si>
  <si>
    <t>207.9</t>
  </si>
  <si>
    <t>3.6</t>
  </si>
  <si>
    <t>R4C1</t>
  </si>
  <si>
    <t>15.4</t>
  </si>
  <si>
    <t>128.7</t>
  </si>
  <si>
    <t>141.6</t>
  </si>
  <si>
    <t>68.7</t>
  </si>
  <si>
    <t>2.1</t>
  </si>
  <si>
    <t>168.5</t>
  </si>
  <si>
    <t>244.1</t>
  </si>
  <si>
    <t>54.4</t>
  </si>
  <si>
    <t>236</t>
  </si>
  <si>
    <t>16.6</t>
  </si>
  <si>
    <t>R4C6</t>
  </si>
  <si>
    <t>14.2</t>
  </si>
  <si>
    <t>159.3</t>
  </si>
  <si>
    <t>3.7</t>
  </si>
  <si>
    <t>84.8</t>
  </si>
  <si>
    <t>11.6</t>
  </si>
  <si>
    <t>114.7</t>
  </si>
  <si>
    <t>8.4</t>
  </si>
  <si>
    <t>43.3</t>
  </si>
  <si>
    <t>7.1</t>
  </si>
  <si>
    <t>35.1</t>
  </si>
  <si>
    <t>R4C7</t>
  </si>
  <si>
    <t>118.9</t>
  </si>
  <si>
    <t>29.1</t>
  </si>
  <si>
    <t>17.2</t>
  </si>
  <si>
    <t>78</t>
  </si>
  <si>
    <t>45.3</t>
  </si>
  <si>
    <t>num_</t>
  </si>
  <si>
    <t>cote_</t>
  </si>
  <si>
    <t>Nombre de num</t>
  </si>
  <si>
    <t>Somme de cote_</t>
  </si>
  <si>
    <t>Total</t>
  </si>
  <si>
    <t>Min de cote_</t>
  </si>
  <si>
    <t>cote mini par course</t>
  </si>
  <si>
    <t>cote du gagnant</t>
  </si>
  <si>
    <t>Total général</t>
  </si>
  <si>
    <t>nombre de cotes à 10/19 par course (0 si absent)</t>
  </si>
  <si>
    <t>cote_1X</t>
  </si>
  <si>
    <t>Min de cote_1X</t>
  </si>
  <si>
    <t>cote mini par course dans la dizaine</t>
  </si>
  <si>
    <t>nombre de cette cote</t>
  </si>
  <si>
    <t>Valeurs</t>
  </si>
  <si>
    <t>Somme de num_</t>
  </si>
  <si>
    <t>plus petite cote de 1X</t>
  </si>
  <si>
    <t>G</t>
  </si>
  <si>
    <t>NJ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</si>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</sst>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0" borderId="0" xfId="0" pivotButton="1"/>
    <xf numFmtId="0" fontId="0" fillId="0" borderId="0" xfId="0" applyNumberFormat="1"/>
    <xf numFmtId="0" fontId="1" fillId="0" borderId="0" xfId="0" applyFont="1" applyAlignme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4"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260350</xdr:colOff>
      <xdr:row>2</xdr:row>
      <xdr:rowOff>177800</xdr:rowOff>
    </xdr:from>
    <xdr:ext cx="4620945" cy="609013"/>
    <xdr:sp macro="" textlink="">
      <xdr:nvSpPr>
        <xdr:cNvPr id="2" name="ZoneTexte 1"/>
        <xdr:cNvSpPr txBox="1"/>
      </xdr:nvSpPr>
      <xdr:spPr>
        <a:xfrm>
          <a:off x="5715000" y="546100"/>
          <a:ext cx="4620945" cy="6090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copier les</a:t>
          </a:r>
          <a:r>
            <a:rPr lang="fr-FR" sz="1100" baseline="0"/>
            <a:t> données issues du web en colonnes A/B/C/D/E à partir de la ligne 2</a:t>
          </a:r>
        </a:p>
        <a:p>
          <a:endParaRPr lang="fr-FR" sz="1100" baseline="0"/>
        </a:p>
        <a:p>
          <a:r>
            <a:rPr lang="fr-FR" sz="1100" baseline="0"/>
            <a:t>puis lancer la macro :</a:t>
          </a:r>
          <a:endParaRPr lang="fr-FR" sz="1100"/>
        </a:p>
      </xdr:txBody>
    </xdr:sp>
    <xdr:clientData/>
  </xdr:oneCellAnchor>
  <xdr:oneCellAnchor>
    <xdr:from>
      <xdr:col>11</xdr:col>
      <xdr:colOff>349250</xdr:colOff>
      <xdr:row>4</xdr:row>
      <xdr:rowOff>76200</xdr:rowOff>
    </xdr:from>
    <xdr:ext cx="1766761" cy="292704"/>
    <xdr:sp macro="[0]!Qualifier" textlink="">
      <xdr:nvSpPr>
        <xdr:cNvPr id="3" name="Rectangle à coins arrondis 2"/>
        <xdr:cNvSpPr/>
      </xdr:nvSpPr>
      <xdr:spPr>
        <a:xfrm>
          <a:off x="7327900" y="812800"/>
          <a:ext cx="1766761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LANCER LA QUALIFICATION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49.286494907406" createdVersion="5" refreshedVersion="5" minRefreshableVersion="3" recordCount="251">
  <cacheSource type="worksheet">
    <worksheetSource name="Tableau1"/>
  </cacheSource>
  <cacheFields count="8">
    <cacheField name="date" numFmtId="14">
      <sharedItems containsSemiMixedTypes="0" containsNonDate="0" containsDate="1" containsString="0" minDate="2018-04-01T00:00:00" maxDate="2018-05-01T00:00:00" count="28">
        <d v="2018-04-01T00:00:00"/>
        <d v="2018-04-26T00:00:00" u="1"/>
        <d v="2018-04-19T00:00:00" u="1"/>
        <d v="2018-04-05T00:00:00" u="1"/>
        <d v="2018-04-24T00:00:00" u="1"/>
        <d v="2018-04-17T00:00:00" u="1"/>
        <d v="2018-04-10T00:00:00" u="1"/>
        <d v="2018-04-29T00:00:00" u="1"/>
        <d v="2018-04-03T00:00:00" u="1"/>
        <d v="2018-04-22T00:00:00" u="1"/>
        <d v="2018-04-15T00:00:00" u="1"/>
        <d v="2018-04-08T00:00:00" u="1"/>
        <d v="2018-04-27T00:00:00" u="1"/>
        <d v="2018-04-20T00:00:00" u="1"/>
        <d v="2018-04-13T00:00:00" u="1"/>
        <d v="2018-04-06T00:00:00" u="1"/>
        <d v="2018-04-25T00:00:00" u="1"/>
        <d v="2018-04-18T00:00:00" u="1"/>
        <d v="2018-04-30T00:00:00" u="1"/>
        <d v="2018-04-04T00:00:00" u="1"/>
        <d v="2018-04-23T00:00:00" u="1"/>
        <d v="2018-04-16T00:00:00" u="1"/>
        <d v="2018-04-09T00:00:00" u="1"/>
        <d v="2018-04-28T00:00:00" u="1"/>
        <d v="2018-04-02T00:00:00" u="1"/>
        <d v="2018-04-21T00:00:00" u="1"/>
        <d v="2018-04-14T00:00:00" u="1"/>
        <d v="2018-04-07T00:00:00" u="1"/>
      </sharedItems>
    </cacheField>
    <cacheField name="course" numFmtId="0">
      <sharedItems count="104">
        <s v="R1C1"/>
        <s v="R1C2"/>
        <s v="R1C3"/>
        <s v="R1C4"/>
        <s v="R1C5"/>
        <s v="R1C6"/>
        <s v="R1C7"/>
        <s v="R1C8"/>
        <s v="R2C1"/>
        <s v="R2C2"/>
        <s v="R2C3"/>
        <s v="R2C4"/>
        <s v="R2C5"/>
        <s v="R2C6"/>
        <s v="R2C7"/>
        <s v="R2C8"/>
        <s v="R2C9"/>
        <s v="R4C1"/>
        <s v="R4C6"/>
        <s v="R4C7"/>
        <s v="R7C10" u="1"/>
        <s v="R7C5" u="1"/>
        <s v="R3C4" u="1"/>
        <s v="R4C9" u="1"/>
        <s v="R9C5" u="1"/>
        <s v="R5C4" u="1"/>
        <s v="R10C3" u="1"/>
        <s v="R6C9" u="1"/>
        <s v="R7C4" u="1"/>
        <s v="R11C3" u="1"/>
        <s v="R4C12" u="1"/>
        <s v="R3C3" u="1"/>
        <s v="R8C9" u="1"/>
        <s v="R4C8" u="1"/>
        <s v="R9C4" u="1"/>
        <s v="R10C9" u="1"/>
        <s v="R5C3" u="1"/>
        <s v="R6C8" u="1"/>
        <s v="R7C3" u="1"/>
        <s v="R3C2" u="1"/>
        <s v="R8C8" u="1"/>
        <s v="R10C2" u="1"/>
        <s v="R9C3" u="1"/>
        <s v="R5C2" u="1"/>
        <s v="R11C2" u="1"/>
        <s v="R4C11" u="1"/>
        <s v="R6C7" u="1"/>
        <s v="R7C2" u="1"/>
        <s v="R10C8" u="1"/>
        <s v="R3C1" u="1"/>
        <s v="R8C7" u="1"/>
        <s v="R11C8" u="1"/>
        <s v="R9C2" u="1"/>
        <s v="R5C1" u="1"/>
        <s v="R6C6" u="1"/>
        <s v="R10C1" u="1"/>
        <s v="R7C1" u="1"/>
        <s v="R11C1" u="1"/>
        <s v="R4C10" u="1"/>
        <s v="R8C6" u="1"/>
        <s v="R4C5" u="1"/>
        <s v="R9C1" u="1"/>
        <s v="R10C7" u="1"/>
        <s v="R1C9" u="1"/>
        <s v="R6C5" u="1"/>
        <s v="R11C7" u="1"/>
        <s v="R3C9" u="1"/>
        <s v="R8C5" u="1"/>
        <s v="R4C4" u="1"/>
        <s v="R5C9" u="1"/>
        <s v="R6C4" u="1"/>
        <s v="R7C9" u="1"/>
        <s v="R10C6" u="1"/>
        <s v="R3C8" u="1"/>
        <s v="R8C4" u="1"/>
        <s v="R4C3" u="1"/>
        <s v="R11C6" u="1"/>
        <s v="R9C9" u="1"/>
        <s v="R5C8" u="1"/>
        <s v="R6C3" u="1"/>
        <s v="R7C8" u="1"/>
        <s v="R3C7" u="1"/>
        <s v="R8C3" u="1"/>
        <s v="R4C2" u="1"/>
        <s v="R9C8" u="1"/>
        <s v="R5C7" u="1"/>
        <s v="R10C5" u="1"/>
        <s v="R6C2" u="1"/>
        <s v="R11C5" u="1"/>
        <s v="R7C7" u="1"/>
        <s v="R3C6" u="1"/>
        <s v="R8C2" u="1"/>
        <s v="R7C11" u="1"/>
        <s v="R9C7" u="1"/>
        <s v="R5C6" u="1"/>
        <s v="R6C1" u="1"/>
        <s v="R7C6" u="1"/>
        <s v="R3C5" u="1"/>
        <s v="R8C1" u="1"/>
        <s v="R10C4" u="1"/>
        <s v="R5C10" u="1"/>
        <s v="R9C6" u="1"/>
        <s v="R11C4" u="1"/>
        <s v="R5C5" u="1"/>
      </sharedItems>
    </cacheField>
    <cacheField name="num" numFmtId="0">
      <sharedItems/>
    </cacheField>
    <cacheField name="cote" numFmtId="0">
      <sharedItems/>
    </cacheField>
    <cacheField name="gagnant" numFmtId="0">
      <sharedItems containsBlank="1" count="2">
        <m/>
        <s v="gagnant"/>
      </sharedItems>
    </cacheField>
    <cacheField name="num_" numFmtId="0">
      <sharedItems containsSemiMixedTypes="0" containsString="0" containsNumber="1" containsInteger="1" minValue="1" maxValue="18"/>
    </cacheField>
    <cacheField name="cote_" numFmtId="0">
      <sharedItems containsSemiMixedTypes="0" containsString="0" containsNumber="1" containsInteger="1" minValue="1" maxValue="300" count="248">
        <n v="2"/>
        <n v="34"/>
        <n v="6"/>
        <n v="10"/>
        <n v="15"/>
        <n v="19"/>
        <n v="44"/>
        <n v="5"/>
        <n v="9"/>
        <n v="22"/>
        <n v="13"/>
        <n v="4"/>
        <n v="21"/>
        <n v="48"/>
        <n v="27"/>
        <n v="7"/>
        <n v="12"/>
        <n v="26"/>
        <n v="8"/>
        <n v="16"/>
        <n v="112"/>
        <n v="17"/>
        <n v="52"/>
        <n v="61"/>
        <n v="58"/>
        <n v="37"/>
        <n v="93"/>
        <n v="20"/>
        <n v="1"/>
        <n v="11"/>
        <n v="14"/>
        <n v="24"/>
        <n v="3"/>
        <n v="87"/>
        <n v="29"/>
        <n v="89"/>
        <n v="63"/>
        <n v="40"/>
        <n v="85"/>
        <n v="18"/>
        <n v="41"/>
        <n v="31"/>
        <n v="106"/>
        <n v="53"/>
        <n v="73"/>
        <n v="33"/>
        <n v="171"/>
        <n v="38"/>
        <n v="23"/>
        <n v="55"/>
        <n v="36"/>
        <n v="71"/>
        <n v="109"/>
        <n v="121"/>
        <n v="138"/>
        <n v="66"/>
        <n v="35"/>
        <n v="173"/>
        <n v="100"/>
        <n v="141"/>
        <n v="189"/>
        <n v="80"/>
        <n v="54"/>
        <n v="183"/>
        <n v="49"/>
        <n v="43"/>
        <n v="77"/>
        <n v="143"/>
        <n v="108"/>
        <n v="30"/>
        <n v="25"/>
        <n v="56"/>
        <n v="68"/>
        <n v="103"/>
        <n v="79"/>
        <n v="113"/>
        <n v="250"/>
        <n v="75"/>
        <n v="32"/>
        <n v="102"/>
        <n v="96"/>
        <n v="274"/>
        <n v="300"/>
        <n v="118"/>
        <n v="207"/>
        <n v="128"/>
        <n v="168"/>
        <n v="244"/>
        <n v="236"/>
        <n v="159"/>
        <n v="84"/>
        <n v="114"/>
        <n v="78"/>
        <n v="45"/>
        <n v="135" u="1"/>
        <n v="206" u="1"/>
        <n v="57" u="1"/>
        <n v="185" u="1"/>
        <n v="256" u="1"/>
        <n v="164" u="1"/>
        <n v="235" u="1"/>
        <n v="214" u="1"/>
        <n v="59" u="1"/>
        <n v="125" u="1"/>
        <n v="193" u="1"/>
        <n v="172" u="1"/>
        <n v="104" u="1"/>
        <n v="151" u="1"/>
        <n v="222" u="1"/>
        <n v="259" u="1"/>
        <n v="130" u="1"/>
        <n v="201" u="1"/>
        <n v="83" u="1"/>
        <n v="209" u="1"/>
        <n v="188" u="1"/>
        <n v="167" u="1"/>
        <n v="146" u="1"/>
        <n v="217" u="1"/>
        <n v="42" u="1"/>
        <n v="91" u="1"/>
        <n v="196" u="1"/>
        <n v="278" u="1"/>
        <n v="116" u="1"/>
        <n v="175" u="1"/>
        <n v="70" u="1"/>
        <n v="154" u="1"/>
        <n v="225" u="1"/>
        <n v="265" u="1"/>
        <n v="95" u="1"/>
        <n v="133" u="1"/>
        <n v="204" u="1"/>
        <n v="294" u="1"/>
        <n v="120" u="1"/>
        <n v="74" u="1"/>
        <n v="162" u="1"/>
        <n v="233" u="1"/>
        <n v="46" u="1"/>
        <n v="99" u="1"/>
        <n v="212" u="1"/>
        <n v="124" u="1"/>
        <n v="191" u="1"/>
        <n v="170" u="1"/>
        <n v="149" u="1"/>
        <n v="220" u="1"/>
        <n v="199" u="1"/>
        <n v="284" u="1"/>
        <n v="82" u="1"/>
        <n v="178" u="1"/>
        <n v="249" u="1"/>
        <n v="50" u="1"/>
        <n v="107" u="1"/>
        <n v="157" u="1"/>
        <n v="228" u="1"/>
        <n v="271" u="1"/>
        <n v="136" u="1"/>
        <n v="86" u="1"/>
        <n v="186" u="1"/>
        <n v="111" u="1"/>
        <n v="165" u="1"/>
        <n v="65" u="1"/>
        <n v="144" u="1"/>
        <n v="215" u="1"/>
        <n v="90" u="1"/>
        <n v="194" u="1"/>
        <n v="115" u="1"/>
        <n v="69" u="1"/>
        <n v="152" u="1"/>
        <n v="223" u="1"/>
        <n v="94" u="1"/>
        <n v="131" u="1"/>
        <n v="202" u="1"/>
        <n v="119" u="1"/>
        <n v="181" u="1"/>
        <n v="252" u="1"/>
        <n v="160" u="1"/>
        <n v="277" u="1"/>
        <n v="98" u="1"/>
        <n v="139" u="1"/>
        <n v="210" u="1"/>
        <n v="123" u="1"/>
        <n v="147" u="1"/>
        <n v="218" u="1"/>
        <n v="60" u="1"/>
        <n v="127" u="1"/>
        <n v="197" u="1"/>
        <n v="81" u="1"/>
        <n v="176" u="1"/>
        <n v="155" u="1"/>
        <n v="226" u="1"/>
        <n v="62" u="1"/>
        <n v="134" u="1"/>
        <n v="39" u="1"/>
        <n v="184" u="1"/>
        <n v="110" u="1"/>
        <n v="163" u="1"/>
        <n v="234" u="1"/>
        <n v="64" u="1"/>
        <n v="142" u="1"/>
        <n v="213" u="1"/>
        <n v="192" u="1"/>
        <n v="242" u="1"/>
        <n v="150" u="1"/>
        <n v="221" u="1"/>
        <n v="129" u="1"/>
        <n v="200" u="1"/>
        <n v="179" u="1"/>
        <n v="72" u="1"/>
        <n v="158" u="1"/>
        <n v="229" u="1"/>
        <n v="97" u="1"/>
        <n v="137" u="1"/>
        <n v="208" u="1"/>
        <n v="122" u="1"/>
        <n v="187" u="1"/>
        <n v="260" u="1"/>
        <n v="76" u="1"/>
        <n v="166" u="1"/>
        <n v="47" u="1"/>
        <n v="101" u="1"/>
        <n v="145" u="1"/>
        <n v="216" u="1"/>
        <n v="28" u="1"/>
        <n v="126" u="1"/>
        <n v="195" u="1"/>
        <n v="174" u="1"/>
        <n v="105" u="1"/>
        <n v="153" u="1"/>
        <n v="132" u="1"/>
        <n v="292" u="1"/>
        <n v="182" u="1"/>
        <n v="51" u="1"/>
        <n v="161" u="1"/>
        <n v="232" u="1"/>
        <n v="279" u="1"/>
        <n v="140" u="1"/>
        <n v="211" u="1"/>
        <n v="88" u="1"/>
        <n v="190" u="1"/>
        <n v="266" u="1"/>
        <n v="169" u="1"/>
        <n v="67" u="1"/>
        <n v="148" u="1"/>
        <n v="92" u="1"/>
        <n v="282" u="1"/>
        <n v="117" u="1"/>
        <n v="177" u="1"/>
        <n v="156" u="1"/>
        <n v="269" u="1"/>
      </sharedItems>
    </cacheField>
    <cacheField name="cote_1X" numFmtId="0">
      <sharedItems containsSemiMixedTypes="0" containsString="0" containsNumber="1" containsInteger="1" minValue="10" maxValue="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1">
  <r>
    <x v="0"/>
    <x v="0"/>
    <s v="1"/>
    <s v="2"/>
    <x v="0"/>
    <n v="1"/>
    <x v="0"/>
    <n v="99"/>
  </r>
  <r>
    <x v="0"/>
    <x v="0"/>
    <s v="3"/>
    <s v="34.5"/>
    <x v="0"/>
    <n v="3"/>
    <x v="1"/>
    <n v="99"/>
  </r>
  <r>
    <x v="0"/>
    <x v="0"/>
    <s v="4"/>
    <s v="6.2"/>
    <x v="0"/>
    <n v="4"/>
    <x v="2"/>
    <n v="99"/>
  </r>
  <r>
    <x v="0"/>
    <x v="0"/>
    <s v="5"/>
    <s v="2.5"/>
    <x v="1"/>
    <n v="5"/>
    <x v="0"/>
    <n v="99"/>
  </r>
  <r>
    <x v="0"/>
    <x v="0"/>
    <s v="7"/>
    <s v="10.4"/>
    <x v="0"/>
    <n v="7"/>
    <x v="3"/>
    <n v="10"/>
  </r>
  <r>
    <x v="0"/>
    <x v="1"/>
    <s v="1"/>
    <s v="15"/>
    <x v="1"/>
    <n v="1"/>
    <x v="4"/>
    <n v="15"/>
  </r>
  <r>
    <x v="0"/>
    <x v="1"/>
    <s v="2"/>
    <s v="6"/>
    <x v="0"/>
    <n v="2"/>
    <x v="2"/>
    <n v="99"/>
  </r>
  <r>
    <x v="0"/>
    <x v="1"/>
    <s v="3"/>
    <s v="19.3"/>
    <x v="0"/>
    <n v="3"/>
    <x v="5"/>
    <n v="19"/>
  </r>
  <r>
    <x v="0"/>
    <x v="1"/>
    <s v="4"/>
    <s v="44.4"/>
    <x v="0"/>
    <n v="4"/>
    <x v="6"/>
    <n v="99"/>
  </r>
  <r>
    <x v="0"/>
    <x v="1"/>
    <s v="5"/>
    <s v="5.6"/>
    <x v="0"/>
    <n v="5"/>
    <x v="7"/>
    <n v="99"/>
  </r>
  <r>
    <x v="0"/>
    <x v="1"/>
    <s v="6"/>
    <s v="9.3"/>
    <x v="0"/>
    <n v="6"/>
    <x v="8"/>
    <n v="99"/>
  </r>
  <r>
    <x v="0"/>
    <x v="1"/>
    <s v="7"/>
    <s v="22.5"/>
    <x v="0"/>
    <n v="7"/>
    <x v="9"/>
    <n v="99"/>
  </r>
  <r>
    <x v="0"/>
    <x v="1"/>
    <s v="8"/>
    <s v="5.6"/>
    <x v="0"/>
    <n v="8"/>
    <x v="7"/>
    <n v="99"/>
  </r>
  <r>
    <x v="0"/>
    <x v="1"/>
    <s v="9"/>
    <s v="13.4"/>
    <x v="0"/>
    <n v="9"/>
    <x v="10"/>
    <n v="13"/>
  </r>
  <r>
    <x v="0"/>
    <x v="1"/>
    <s v="10"/>
    <s v="4.9"/>
    <x v="0"/>
    <n v="10"/>
    <x v="11"/>
    <n v="99"/>
  </r>
  <r>
    <x v="0"/>
    <x v="1"/>
    <s v="11"/>
    <s v="21.2"/>
    <x v="0"/>
    <n v="11"/>
    <x v="12"/>
    <n v="99"/>
  </r>
  <r>
    <x v="0"/>
    <x v="1"/>
    <s v="12"/>
    <s v="48.7"/>
    <x v="0"/>
    <n v="12"/>
    <x v="13"/>
    <n v="99"/>
  </r>
  <r>
    <x v="0"/>
    <x v="2"/>
    <s v="1"/>
    <s v="27.8"/>
    <x v="0"/>
    <n v="1"/>
    <x v="14"/>
    <n v="99"/>
  </r>
  <r>
    <x v="0"/>
    <x v="2"/>
    <s v="2"/>
    <s v="7.7"/>
    <x v="0"/>
    <n v="2"/>
    <x v="15"/>
    <n v="99"/>
  </r>
  <r>
    <x v="0"/>
    <x v="2"/>
    <s v="3"/>
    <s v="12.7"/>
    <x v="0"/>
    <n v="3"/>
    <x v="16"/>
    <n v="12"/>
  </r>
  <r>
    <x v="0"/>
    <x v="2"/>
    <s v="4"/>
    <s v="26.9"/>
    <x v="0"/>
    <n v="4"/>
    <x v="17"/>
    <n v="99"/>
  </r>
  <r>
    <x v="0"/>
    <x v="2"/>
    <s v="5"/>
    <s v="8.3"/>
    <x v="0"/>
    <n v="5"/>
    <x v="18"/>
    <n v="99"/>
  </r>
  <r>
    <x v="0"/>
    <x v="2"/>
    <s v="6"/>
    <s v="4.2"/>
    <x v="0"/>
    <n v="6"/>
    <x v="11"/>
    <n v="99"/>
  </r>
  <r>
    <x v="0"/>
    <x v="2"/>
    <s v="7"/>
    <s v="5.2"/>
    <x v="0"/>
    <n v="7"/>
    <x v="7"/>
    <n v="99"/>
  </r>
  <r>
    <x v="0"/>
    <x v="2"/>
    <s v="8"/>
    <s v="9"/>
    <x v="1"/>
    <n v="8"/>
    <x v="8"/>
    <n v="99"/>
  </r>
  <r>
    <x v="0"/>
    <x v="2"/>
    <s v="9"/>
    <s v="16.5"/>
    <x v="0"/>
    <n v="9"/>
    <x v="19"/>
    <n v="16"/>
  </r>
  <r>
    <x v="0"/>
    <x v="2"/>
    <s v="10"/>
    <s v="112.4"/>
    <x v="0"/>
    <n v="10"/>
    <x v="20"/>
    <n v="99"/>
  </r>
  <r>
    <x v="0"/>
    <x v="2"/>
    <s v="11"/>
    <s v="17.3"/>
    <x v="0"/>
    <n v="11"/>
    <x v="21"/>
    <n v="17"/>
  </r>
  <r>
    <x v="0"/>
    <x v="2"/>
    <s v="12"/>
    <s v="52.6"/>
    <x v="0"/>
    <n v="12"/>
    <x v="22"/>
    <n v="99"/>
  </r>
  <r>
    <x v="0"/>
    <x v="2"/>
    <s v="13"/>
    <s v="61.8"/>
    <x v="0"/>
    <n v="13"/>
    <x v="23"/>
    <n v="99"/>
  </r>
  <r>
    <x v="0"/>
    <x v="2"/>
    <s v="14"/>
    <s v="58.3"/>
    <x v="0"/>
    <n v="14"/>
    <x v="24"/>
    <n v="99"/>
  </r>
  <r>
    <x v="0"/>
    <x v="2"/>
    <s v="15"/>
    <s v="37.9"/>
    <x v="0"/>
    <n v="15"/>
    <x v="25"/>
    <n v="99"/>
  </r>
  <r>
    <x v="0"/>
    <x v="2"/>
    <s v="16"/>
    <s v="93.6"/>
    <x v="0"/>
    <n v="16"/>
    <x v="26"/>
    <n v="99"/>
  </r>
  <r>
    <x v="0"/>
    <x v="3"/>
    <s v="1"/>
    <s v="20.8"/>
    <x v="0"/>
    <n v="1"/>
    <x v="27"/>
    <n v="99"/>
  </r>
  <r>
    <x v="0"/>
    <x v="3"/>
    <s v="2"/>
    <s v="26.3"/>
    <x v="0"/>
    <n v="2"/>
    <x v="17"/>
    <n v="99"/>
  </r>
  <r>
    <x v="0"/>
    <x v="3"/>
    <s v="3"/>
    <s v="1.3"/>
    <x v="1"/>
    <n v="3"/>
    <x v="28"/>
    <n v="99"/>
  </r>
  <r>
    <x v="0"/>
    <x v="3"/>
    <s v="4"/>
    <s v="11.8"/>
    <x v="0"/>
    <n v="4"/>
    <x v="29"/>
    <n v="11"/>
  </r>
  <r>
    <x v="0"/>
    <x v="3"/>
    <s v="5"/>
    <s v="52.6"/>
    <x v="0"/>
    <n v="5"/>
    <x v="22"/>
    <n v="99"/>
  </r>
  <r>
    <x v="0"/>
    <x v="3"/>
    <s v="6"/>
    <s v="14.8"/>
    <x v="0"/>
    <n v="6"/>
    <x v="30"/>
    <n v="14"/>
  </r>
  <r>
    <x v="0"/>
    <x v="3"/>
    <s v="7"/>
    <s v="16"/>
    <x v="0"/>
    <n v="7"/>
    <x v="19"/>
    <n v="16"/>
  </r>
  <r>
    <x v="0"/>
    <x v="3"/>
    <s v="8"/>
    <s v="10.4"/>
    <x v="0"/>
    <n v="8"/>
    <x v="3"/>
    <n v="10"/>
  </r>
  <r>
    <x v="0"/>
    <x v="4"/>
    <s v="1"/>
    <s v="5.1"/>
    <x v="0"/>
    <n v="1"/>
    <x v="7"/>
    <n v="99"/>
  </r>
  <r>
    <x v="0"/>
    <x v="4"/>
    <s v="2"/>
    <s v="24.5"/>
    <x v="1"/>
    <n v="2"/>
    <x v="31"/>
    <n v="99"/>
  </r>
  <r>
    <x v="0"/>
    <x v="4"/>
    <s v="3"/>
    <s v="6.9"/>
    <x v="0"/>
    <n v="3"/>
    <x v="2"/>
    <n v="99"/>
  </r>
  <r>
    <x v="0"/>
    <x v="4"/>
    <s v="4"/>
    <s v="7"/>
    <x v="0"/>
    <n v="4"/>
    <x v="15"/>
    <n v="99"/>
  </r>
  <r>
    <x v="0"/>
    <x v="4"/>
    <s v="5"/>
    <s v="3.1"/>
    <x v="0"/>
    <n v="5"/>
    <x v="32"/>
    <n v="99"/>
  </r>
  <r>
    <x v="0"/>
    <x v="4"/>
    <s v="6"/>
    <s v="87.5"/>
    <x v="0"/>
    <n v="6"/>
    <x v="33"/>
    <n v="99"/>
  </r>
  <r>
    <x v="0"/>
    <x v="4"/>
    <s v="7"/>
    <s v="29.8"/>
    <x v="0"/>
    <n v="7"/>
    <x v="34"/>
    <n v="99"/>
  </r>
  <r>
    <x v="0"/>
    <x v="4"/>
    <s v="8"/>
    <s v="89"/>
    <x v="0"/>
    <n v="8"/>
    <x v="35"/>
    <n v="99"/>
  </r>
  <r>
    <x v="0"/>
    <x v="4"/>
    <s v="9"/>
    <s v="8.9"/>
    <x v="0"/>
    <n v="9"/>
    <x v="18"/>
    <n v="99"/>
  </r>
  <r>
    <x v="0"/>
    <x v="4"/>
    <s v="10"/>
    <s v="24.6"/>
    <x v="0"/>
    <n v="10"/>
    <x v="31"/>
    <n v="99"/>
  </r>
  <r>
    <x v="0"/>
    <x v="4"/>
    <s v="11"/>
    <s v="63.2"/>
    <x v="0"/>
    <n v="11"/>
    <x v="36"/>
    <n v="99"/>
  </r>
  <r>
    <x v="0"/>
    <x v="4"/>
    <s v="12"/>
    <s v="10.8"/>
    <x v="0"/>
    <n v="12"/>
    <x v="3"/>
    <n v="10"/>
  </r>
  <r>
    <x v="0"/>
    <x v="5"/>
    <s v="2"/>
    <s v="10.1"/>
    <x v="0"/>
    <n v="2"/>
    <x v="3"/>
    <n v="10"/>
  </r>
  <r>
    <x v="0"/>
    <x v="5"/>
    <s v="3"/>
    <s v="1.9"/>
    <x v="0"/>
    <n v="3"/>
    <x v="28"/>
    <n v="99"/>
  </r>
  <r>
    <x v="0"/>
    <x v="5"/>
    <s v="4"/>
    <s v="13.3"/>
    <x v="0"/>
    <n v="4"/>
    <x v="10"/>
    <n v="13"/>
  </r>
  <r>
    <x v="0"/>
    <x v="5"/>
    <s v="5"/>
    <s v="40.4"/>
    <x v="0"/>
    <n v="5"/>
    <x v="37"/>
    <n v="99"/>
  </r>
  <r>
    <x v="0"/>
    <x v="5"/>
    <s v="6"/>
    <s v="85.4"/>
    <x v="0"/>
    <n v="6"/>
    <x v="38"/>
    <n v="99"/>
  </r>
  <r>
    <x v="0"/>
    <x v="5"/>
    <s v="7"/>
    <s v="16.1"/>
    <x v="0"/>
    <n v="7"/>
    <x v="19"/>
    <n v="16"/>
  </r>
  <r>
    <x v="0"/>
    <x v="5"/>
    <s v="8"/>
    <s v="2.7"/>
    <x v="1"/>
    <n v="8"/>
    <x v="0"/>
    <n v="99"/>
  </r>
  <r>
    <x v="0"/>
    <x v="6"/>
    <s v="1"/>
    <s v="6.4"/>
    <x v="0"/>
    <n v="1"/>
    <x v="2"/>
    <n v="99"/>
  </r>
  <r>
    <x v="0"/>
    <x v="6"/>
    <s v="2"/>
    <s v="2.5"/>
    <x v="1"/>
    <n v="2"/>
    <x v="0"/>
    <n v="99"/>
  </r>
  <r>
    <x v="0"/>
    <x v="6"/>
    <s v="3"/>
    <s v="18"/>
    <x v="0"/>
    <n v="3"/>
    <x v="39"/>
    <n v="18"/>
  </r>
  <r>
    <x v="0"/>
    <x v="6"/>
    <s v="4"/>
    <s v="16.1"/>
    <x v="0"/>
    <n v="4"/>
    <x v="19"/>
    <n v="16"/>
  </r>
  <r>
    <x v="0"/>
    <x v="6"/>
    <s v="5"/>
    <s v="3.4"/>
    <x v="0"/>
    <n v="5"/>
    <x v="32"/>
    <n v="99"/>
  </r>
  <r>
    <x v="0"/>
    <x v="6"/>
    <s v="6"/>
    <s v="7.3"/>
    <x v="0"/>
    <n v="6"/>
    <x v="15"/>
    <n v="99"/>
  </r>
  <r>
    <x v="0"/>
    <x v="6"/>
    <s v="7"/>
    <s v="14.3"/>
    <x v="0"/>
    <n v="7"/>
    <x v="30"/>
    <n v="14"/>
  </r>
  <r>
    <x v="0"/>
    <x v="7"/>
    <s v="1"/>
    <s v="10.6"/>
    <x v="0"/>
    <n v="1"/>
    <x v="3"/>
    <n v="10"/>
  </r>
  <r>
    <x v="0"/>
    <x v="7"/>
    <s v="2"/>
    <s v="3.1"/>
    <x v="0"/>
    <n v="2"/>
    <x v="32"/>
    <n v="99"/>
  </r>
  <r>
    <x v="0"/>
    <x v="7"/>
    <s v="3"/>
    <s v="5.4"/>
    <x v="0"/>
    <n v="3"/>
    <x v="7"/>
    <n v="99"/>
  </r>
  <r>
    <x v="0"/>
    <x v="7"/>
    <s v="4"/>
    <s v="41.5"/>
    <x v="0"/>
    <n v="4"/>
    <x v="40"/>
    <n v="99"/>
  </r>
  <r>
    <x v="0"/>
    <x v="7"/>
    <s v="5"/>
    <s v="12.7"/>
    <x v="0"/>
    <n v="5"/>
    <x v="16"/>
    <n v="12"/>
  </r>
  <r>
    <x v="0"/>
    <x v="7"/>
    <s v="6"/>
    <s v="21.8"/>
    <x v="0"/>
    <n v="6"/>
    <x v="12"/>
    <n v="99"/>
  </r>
  <r>
    <x v="0"/>
    <x v="7"/>
    <s v="7"/>
    <s v="10.3"/>
    <x v="0"/>
    <n v="7"/>
    <x v="3"/>
    <n v="10"/>
  </r>
  <r>
    <x v="0"/>
    <x v="7"/>
    <s v="8"/>
    <s v="19.9"/>
    <x v="0"/>
    <n v="8"/>
    <x v="5"/>
    <n v="19"/>
  </r>
  <r>
    <x v="0"/>
    <x v="7"/>
    <s v="9"/>
    <s v="18.5"/>
    <x v="0"/>
    <n v="9"/>
    <x v="39"/>
    <n v="18"/>
  </r>
  <r>
    <x v="0"/>
    <x v="7"/>
    <s v="10"/>
    <s v="10.9"/>
    <x v="0"/>
    <n v="10"/>
    <x v="3"/>
    <n v="10"/>
  </r>
  <r>
    <x v="0"/>
    <x v="7"/>
    <s v="11"/>
    <s v="31.3"/>
    <x v="0"/>
    <n v="11"/>
    <x v="41"/>
    <n v="99"/>
  </r>
  <r>
    <x v="0"/>
    <x v="7"/>
    <s v="12"/>
    <s v="15.7"/>
    <x v="1"/>
    <n v="12"/>
    <x v="4"/>
    <n v="15"/>
  </r>
  <r>
    <x v="0"/>
    <x v="7"/>
    <s v="13"/>
    <s v="34.3"/>
    <x v="0"/>
    <n v="13"/>
    <x v="1"/>
    <n v="99"/>
  </r>
  <r>
    <x v="0"/>
    <x v="8"/>
    <s v="1"/>
    <s v="106.3"/>
    <x v="0"/>
    <n v="1"/>
    <x v="42"/>
    <n v="99"/>
  </r>
  <r>
    <x v="0"/>
    <x v="8"/>
    <s v="2"/>
    <s v="58.3"/>
    <x v="0"/>
    <n v="2"/>
    <x v="24"/>
    <n v="99"/>
  </r>
  <r>
    <x v="0"/>
    <x v="8"/>
    <s v="3"/>
    <s v="2.3"/>
    <x v="0"/>
    <n v="3"/>
    <x v="0"/>
    <n v="99"/>
  </r>
  <r>
    <x v="0"/>
    <x v="8"/>
    <s v="4"/>
    <s v="53.8"/>
    <x v="0"/>
    <n v="4"/>
    <x v="43"/>
    <n v="99"/>
  </r>
  <r>
    <x v="0"/>
    <x v="8"/>
    <s v="5"/>
    <s v="9.9"/>
    <x v="0"/>
    <n v="5"/>
    <x v="8"/>
    <n v="99"/>
  </r>
  <r>
    <x v="0"/>
    <x v="8"/>
    <s v="6"/>
    <s v="18.8"/>
    <x v="0"/>
    <n v="6"/>
    <x v="39"/>
    <n v="18"/>
  </r>
  <r>
    <x v="0"/>
    <x v="8"/>
    <s v="7"/>
    <s v="73.2"/>
    <x v="0"/>
    <n v="7"/>
    <x v="44"/>
    <n v="99"/>
  </r>
  <r>
    <x v="0"/>
    <x v="8"/>
    <s v="8"/>
    <s v="33"/>
    <x v="0"/>
    <n v="8"/>
    <x v="45"/>
    <n v="99"/>
  </r>
  <r>
    <x v="0"/>
    <x v="8"/>
    <s v="9"/>
    <s v="3.5"/>
    <x v="1"/>
    <n v="9"/>
    <x v="32"/>
    <n v="99"/>
  </r>
  <r>
    <x v="0"/>
    <x v="8"/>
    <s v="10"/>
    <s v="7.5"/>
    <x v="0"/>
    <n v="10"/>
    <x v="15"/>
    <n v="99"/>
  </r>
  <r>
    <x v="0"/>
    <x v="8"/>
    <s v="11"/>
    <s v="13.4"/>
    <x v="0"/>
    <n v="11"/>
    <x v="10"/>
    <n v="13"/>
  </r>
  <r>
    <x v="0"/>
    <x v="9"/>
    <s v="1"/>
    <s v="85.7"/>
    <x v="0"/>
    <n v="1"/>
    <x v="38"/>
    <n v="99"/>
  </r>
  <r>
    <x v="0"/>
    <x v="9"/>
    <s v="2"/>
    <s v="10.6"/>
    <x v="0"/>
    <n v="2"/>
    <x v="3"/>
    <n v="10"/>
  </r>
  <r>
    <x v="0"/>
    <x v="9"/>
    <s v="3"/>
    <s v="12.5"/>
    <x v="0"/>
    <n v="3"/>
    <x v="16"/>
    <n v="12"/>
  </r>
  <r>
    <x v="0"/>
    <x v="9"/>
    <s v="5"/>
    <s v="171.5"/>
    <x v="0"/>
    <n v="5"/>
    <x v="46"/>
    <n v="99"/>
  </r>
  <r>
    <x v="0"/>
    <x v="9"/>
    <s v="6"/>
    <s v="89.5"/>
    <x v="0"/>
    <n v="6"/>
    <x v="35"/>
    <n v="99"/>
  </r>
  <r>
    <x v="0"/>
    <x v="9"/>
    <s v="7"/>
    <s v="16.9"/>
    <x v="0"/>
    <n v="7"/>
    <x v="19"/>
    <n v="16"/>
  </r>
  <r>
    <x v="0"/>
    <x v="9"/>
    <s v="8"/>
    <s v="27.7"/>
    <x v="0"/>
    <n v="8"/>
    <x v="14"/>
    <n v="99"/>
  </r>
  <r>
    <x v="0"/>
    <x v="9"/>
    <s v="9"/>
    <s v="38.3"/>
    <x v="0"/>
    <n v="9"/>
    <x v="47"/>
    <n v="99"/>
  </r>
  <r>
    <x v="0"/>
    <x v="9"/>
    <s v="10"/>
    <s v="5.2"/>
    <x v="0"/>
    <n v="10"/>
    <x v="7"/>
    <n v="99"/>
  </r>
  <r>
    <x v="0"/>
    <x v="9"/>
    <s v="11"/>
    <s v="23.3"/>
    <x v="0"/>
    <n v="11"/>
    <x v="48"/>
    <n v="99"/>
  </r>
  <r>
    <x v="0"/>
    <x v="9"/>
    <s v="12"/>
    <s v="6.6"/>
    <x v="0"/>
    <n v="12"/>
    <x v="2"/>
    <n v="99"/>
  </r>
  <r>
    <x v="0"/>
    <x v="9"/>
    <s v="13"/>
    <s v="55.1"/>
    <x v="0"/>
    <n v="13"/>
    <x v="49"/>
    <n v="99"/>
  </r>
  <r>
    <x v="0"/>
    <x v="9"/>
    <s v="14"/>
    <s v="2.4"/>
    <x v="1"/>
    <n v="14"/>
    <x v="0"/>
    <n v="99"/>
  </r>
  <r>
    <x v="0"/>
    <x v="9"/>
    <s v="16"/>
    <s v="33.5"/>
    <x v="0"/>
    <n v="16"/>
    <x v="45"/>
    <n v="99"/>
  </r>
  <r>
    <x v="0"/>
    <x v="10"/>
    <s v="1"/>
    <s v="18.1"/>
    <x v="0"/>
    <n v="1"/>
    <x v="39"/>
    <n v="18"/>
  </r>
  <r>
    <x v="0"/>
    <x v="10"/>
    <s v="2"/>
    <s v="36.6"/>
    <x v="0"/>
    <n v="2"/>
    <x v="50"/>
    <n v="99"/>
  </r>
  <r>
    <x v="0"/>
    <x v="10"/>
    <s v="3"/>
    <s v="71.8"/>
    <x v="0"/>
    <n v="3"/>
    <x v="51"/>
    <n v="99"/>
  </r>
  <r>
    <x v="0"/>
    <x v="10"/>
    <s v="4"/>
    <s v="33.1"/>
    <x v="0"/>
    <n v="4"/>
    <x v="45"/>
    <n v="99"/>
  </r>
  <r>
    <x v="0"/>
    <x v="10"/>
    <s v="5"/>
    <s v="109.2"/>
    <x v="0"/>
    <n v="5"/>
    <x v="52"/>
    <n v="99"/>
  </r>
  <r>
    <x v="0"/>
    <x v="10"/>
    <s v="6"/>
    <s v="20.3"/>
    <x v="0"/>
    <n v="6"/>
    <x v="27"/>
    <n v="99"/>
  </r>
  <r>
    <x v="0"/>
    <x v="10"/>
    <s v="7"/>
    <s v="121.9"/>
    <x v="0"/>
    <n v="7"/>
    <x v="53"/>
    <n v="99"/>
  </r>
  <r>
    <x v="0"/>
    <x v="10"/>
    <s v="8"/>
    <s v="8.8"/>
    <x v="0"/>
    <n v="8"/>
    <x v="18"/>
    <n v="99"/>
  </r>
  <r>
    <x v="0"/>
    <x v="10"/>
    <s v="9"/>
    <s v="6.2"/>
    <x v="0"/>
    <n v="9"/>
    <x v="2"/>
    <n v="99"/>
  </r>
  <r>
    <x v="0"/>
    <x v="10"/>
    <s v="10"/>
    <s v="8"/>
    <x v="1"/>
    <n v="10"/>
    <x v="18"/>
    <n v="99"/>
  </r>
  <r>
    <x v="0"/>
    <x v="10"/>
    <s v="11"/>
    <s v="6.4"/>
    <x v="0"/>
    <n v="11"/>
    <x v="2"/>
    <n v="99"/>
  </r>
  <r>
    <x v="0"/>
    <x v="10"/>
    <s v="12"/>
    <s v="2.9"/>
    <x v="0"/>
    <n v="12"/>
    <x v="0"/>
    <n v="99"/>
  </r>
  <r>
    <x v="0"/>
    <x v="10"/>
    <s v="13"/>
    <s v="138"/>
    <x v="0"/>
    <n v="13"/>
    <x v="54"/>
    <n v="99"/>
  </r>
  <r>
    <x v="0"/>
    <x v="10"/>
    <s v="14"/>
    <s v="66.3"/>
    <x v="0"/>
    <n v="14"/>
    <x v="55"/>
    <n v="99"/>
  </r>
  <r>
    <x v="0"/>
    <x v="10"/>
    <s v="15"/>
    <s v="52.9"/>
    <x v="0"/>
    <n v="15"/>
    <x v="22"/>
    <n v="99"/>
  </r>
  <r>
    <x v="0"/>
    <x v="10"/>
    <s v="16"/>
    <s v="35.9"/>
    <x v="0"/>
    <n v="16"/>
    <x v="56"/>
    <n v="99"/>
  </r>
  <r>
    <x v="0"/>
    <x v="11"/>
    <s v="1"/>
    <s v="24"/>
    <x v="0"/>
    <n v="1"/>
    <x v="31"/>
    <n v="99"/>
  </r>
  <r>
    <x v="0"/>
    <x v="11"/>
    <s v="2"/>
    <s v="173.3"/>
    <x v="0"/>
    <n v="2"/>
    <x v="57"/>
    <n v="99"/>
  </r>
  <r>
    <x v="0"/>
    <x v="11"/>
    <s v="3"/>
    <s v="100.6"/>
    <x v="0"/>
    <n v="3"/>
    <x v="58"/>
    <n v="99"/>
  </r>
  <r>
    <x v="0"/>
    <x v="11"/>
    <s v="4"/>
    <s v="52"/>
    <x v="0"/>
    <n v="4"/>
    <x v="22"/>
    <n v="99"/>
  </r>
  <r>
    <x v="0"/>
    <x v="11"/>
    <s v="5"/>
    <s v="141.8"/>
    <x v="0"/>
    <n v="5"/>
    <x v="59"/>
    <n v="99"/>
  </r>
  <r>
    <x v="0"/>
    <x v="11"/>
    <s v="6"/>
    <s v="21.4"/>
    <x v="0"/>
    <n v="6"/>
    <x v="12"/>
    <n v="99"/>
  </r>
  <r>
    <x v="0"/>
    <x v="11"/>
    <s v="7"/>
    <s v="189.1"/>
    <x v="0"/>
    <n v="7"/>
    <x v="60"/>
    <n v="99"/>
  </r>
  <r>
    <x v="0"/>
    <x v="11"/>
    <s v="8"/>
    <s v="80"/>
    <x v="0"/>
    <n v="8"/>
    <x v="61"/>
    <n v="99"/>
  </r>
  <r>
    <x v="0"/>
    <x v="11"/>
    <s v="9"/>
    <s v="54.7"/>
    <x v="0"/>
    <n v="9"/>
    <x v="62"/>
    <n v="99"/>
  </r>
  <r>
    <x v="0"/>
    <x v="11"/>
    <s v="10"/>
    <s v="8.1"/>
    <x v="0"/>
    <n v="10"/>
    <x v="18"/>
    <n v="99"/>
  </r>
  <r>
    <x v="0"/>
    <x v="11"/>
    <s v="11"/>
    <s v="5.6"/>
    <x v="0"/>
    <n v="11"/>
    <x v="7"/>
    <n v="99"/>
  </r>
  <r>
    <x v="0"/>
    <x v="11"/>
    <s v="12"/>
    <s v="183.5"/>
    <x v="0"/>
    <n v="12"/>
    <x v="63"/>
    <n v="99"/>
  </r>
  <r>
    <x v="0"/>
    <x v="11"/>
    <s v="13"/>
    <s v="21.2"/>
    <x v="0"/>
    <n v="13"/>
    <x v="12"/>
    <n v="99"/>
  </r>
  <r>
    <x v="0"/>
    <x v="11"/>
    <s v="14"/>
    <s v="9.1"/>
    <x v="0"/>
    <n v="14"/>
    <x v="8"/>
    <n v="99"/>
  </r>
  <r>
    <x v="0"/>
    <x v="11"/>
    <s v="15"/>
    <s v="2.5"/>
    <x v="1"/>
    <n v="15"/>
    <x v="0"/>
    <n v="99"/>
  </r>
  <r>
    <x v="0"/>
    <x v="11"/>
    <s v="16"/>
    <s v="7.6"/>
    <x v="0"/>
    <n v="16"/>
    <x v="15"/>
    <n v="99"/>
  </r>
  <r>
    <x v="0"/>
    <x v="12"/>
    <s v="1"/>
    <s v="14.6"/>
    <x v="0"/>
    <n v="1"/>
    <x v="30"/>
    <n v="14"/>
  </r>
  <r>
    <x v="0"/>
    <x v="12"/>
    <s v="2"/>
    <s v="6.5"/>
    <x v="1"/>
    <n v="2"/>
    <x v="2"/>
    <n v="99"/>
  </r>
  <r>
    <x v="0"/>
    <x v="12"/>
    <s v="3"/>
    <s v="40.5"/>
    <x v="0"/>
    <n v="3"/>
    <x v="37"/>
    <n v="99"/>
  </r>
  <r>
    <x v="0"/>
    <x v="12"/>
    <s v="4"/>
    <s v="10.9"/>
    <x v="0"/>
    <n v="4"/>
    <x v="3"/>
    <n v="10"/>
  </r>
  <r>
    <x v="0"/>
    <x v="12"/>
    <s v="5"/>
    <s v="13"/>
    <x v="0"/>
    <n v="5"/>
    <x v="10"/>
    <n v="13"/>
  </r>
  <r>
    <x v="0"/>
    <x v="12"/>
    <s v="6"/>
    <s v="49.7"/>
    <x v="0"/>
    <n v="6"/>
    <x v="64"/>
    <n v="99"/>
  </r>
  <r>
    <x v="0"/>
    <x v="12"/>
    <s v="7"/>
    <s v="12.7"/>
    <x v="0"/>
    <n v="7"/>
    <x v="16"/>
    <n v="12"/>
  </r>
  <r>
    <x v="0"/>
    <x v="12"/>
    <s v="8"/>
    <s v="43.8"/>
    <x v="0"/>
    <n v="8"/>
    <x v="65"/>
    <n v="99"/>
  </r>
  <r>
    <x v="0"/>
    <x v="12"/>
    <s v="9"/>
    <s v="77.4"/>
    <x v="0"/>
    <n v="9"/>
    <x v="66"/>
    <n v="99"/>
  </r>
  <r>
    <x v="0"/>
    <x v="12"/>
    <s v="10"/>
    <s v="12.8"/>
    <x v="0"/>
    <n v="10"/>
    <x v="16"/>
    <n v="12"/>
  </r>
  <r>
    <x v="0"/>
    <x v="12"/>
    <s v="11"/>
    <s v="109.8"/>
    <x v="0"/>
    <n v="11"/>
    <x v="52"/>
    <n v="99"/>
  </r>
  <r>
    <x v="0"/>
    <x v="12"/>
    <s v="12"/>
    <s v="2.8"/>
    <x v="0"/>
    <n v="12"/>
    <x v="0"/>
    <n v="99"/>
  </r>
  <r>
    <x v="0"/>
    <x v="12"/>
    <s v="13"/>
    <s v="19.9"/>
    <x v="0"/>
    <n v="13"/>
    <x v="5"/>
    <n v="19"/>
  </r>
  <r>
    <x v="0"/>
    <x v="12"/>
    <s v="14"/>
    <s v="8"/>
    <x v="0"/>
    <n v="14"/>
    <x v="18"/>
    <n v="99"/>
  </r>
  <r>
    <x v="0"/>
    <x v="13"/>
    <s v="1"/>
    <s v="143.4"/>
    <x v="0"/>
    <n v="1"/>
    <x v="67"/>
    <n v="99"/>
  </r>
  <r>
    <x v="0"/>
    <x v="13"/>
    <s v="2"/>
    <s v="22.3"/>
    <x v="0"/>
    <n v="2"/>
    <x v="9"/>
    <n v="99"/>
  </r>
  <r>
    <x v="0"/>
    <x v="13"/>
    <s v="3"/>
    <s v="14.1"/>
    <x v="1"/>
    <n v="3"/>
    <x v="30"/>
    <n v="14"/>
  </r>
  <r>
    <x v="0"/>
    <x v="13"/>
    <s v="4"/>
    <s v="22.7"/>
    <x v="0"/>
    <n v="4"/>
    <x v="9"/>
    <n v="99"/>
  </r>
  <r>
    <x v="0"/>
    <x v="13"/>
    <s v="5"/>
    <s v="7.2"/>
    <x v="0"/>
    <n v="5"/>
    <x v="15"/>
    <n v="99"/>
  </r>
  <r>
    <x v="0"/>
    <x v="13"/>
    <s v="6"/>
    <s v="4.5"/>
    <x v="0"/>
    <n v="6"/>
    <x v="11"/>
    <n v="99"/>
  </r>
  <r>
    <x v="0"/>
    <x v="13"/>
    <s v="7"/>
    <s v="29.6"/>
    <x v="0"/>
    <n v="7"/>
    <x v="34"/>
    <n v="99"/>
  </r>
  <r>
    <x v="0"/>
    <x v="13"/>
    <s v="8"/>
    <s v="73.5"/>
    <x v="0"/>
    <n v="8"/>
    <x v="44"/>
    <n v="99"/>
  </r>
  <r>
    <x v="0"/>
    <x v="13"/>
    <s v="9"/>
    <s v="108.8"/>
    <x v="0"/>
    <n v="9"/>
    <x v="68"/>
    <n v="99"/>
  </r>
  <r>
    <x v="0"/>
    <x v="13"/>
    <s v="10"/>
    <s v="30"/>
    <x v="0"/>
    <n v="10"/>
    <x v="69"/>
    <n v="99"/>
  </r>
  <r>
    <x v="0"/>
    <x v="13"/>
    <s v="11"/>
    <s v="77.3"/>
    <x v="0"/>
    <n v="11"/>
    <x v="66"/>
    <n v="99"/>
  </r>
  <r>
    <x v="0"/>
    <x v="13"/>
    <s v="12"/>
    <s v="25"/>
    <x v="0"/>
    <n v="12"/>
    <x v="70"/>
    <n v="99"/>
  </r>
  <r>
    <x v="0"/>
    <x v="13"/>
    <s v="13"/>
    <s v="7.7"/>
    <x v="0"/>
    <n v="13"/>
    <x v="15"/>
    <n v="99"/>
  </r>
  <r>
    <x v="0"/>
    <x v="13"/>
    <s v="14"/>
    <s v="2.7"/>
    <x v="0"/>
    <n v="14"/>
    <x v="0"/>
    <n v="99"/>
  </r>
  <r>
    <x v="0"/>
    <x v="14"/>
    <s v="1"/>
    <s v="56.2"/>
    <x v="0"/>
    <n v="1"/>
    <x v="71"/>
    <n v="99"/>
  </r>
  <r>
    <x v="0"/>
    <x v="14"/>
    <s v="2"/>
    <s v="68.2"/>
    <x v="0"/>
    <n v="2"/>
    <x v="72"/>
    <n v="99"/>
  </r>
  <r>
    <x v="0"/>
    <x v="14"/>
    <s v="3"/>
    <s v="103.7"/>
    <x v="0"/>
    <n v="3"/>
    <x v="73"/>
    <n v="99"/>
  </r>
  <r>
    <x v="0"/>
    <x v="14"/>
    <s v="4"/>
    <s v="26.1"/>
    <x v="0"/>
    <n v="4"/>
    <x v="17"/>
    <n v="99"/>
  </r>
  <r>
    <x v="0"/>
    <x v="14"/>
    <s v="5"/>
    <s v="12"/>
    <x v="0"/>
    <n v="5"/>
    <x v="16"/>
    <n v="12"/>
  </r>
  <r>
    <x v="0"/>
    <x v="14"/>
    <s v="6"/>
    <s v="24.6"/>
    <x v="0"/>
    <n v="6"/>
    <x v="31"/>
    <n v="99"/>
  </r>
  <r>
    <x v="0"/>
    <x v="14"/>
    <s v="8"/>
    <s v="79"/>
    <x v="0"/>
    <n v="8"/>
    <x v="74"/>
    <n v="99"/>
  </r>
  <r>
    <x v="0"/>
    <x v="14"/>
    <s v="9"/>
    <s v="2"/>
    <x v="1"/>
    <n v="9"/>
    <x v="0"/>
    <n v="99"/>
  </r>
  <r>
    <x v="0"/>
    <x v="14"/>
    <s v="10"/>
    <s v="29"/>
    <x v="0"/>
    <n v="10"/>
    <x v="34"/>
    <n v="99"/>
  </r>
  <r>
    <x v="0"/>
    <x v="14"/>
    <s v="11"/>
    <s v="13.5"/>
    <x v="0"/>
    <n v="11"/>
    <x v="10"/>
    <n v="13"/>
  </r>
  <r>
    <x v="0"/>
    <x v="14"/>
    <s v="12"/>
    <s v="26.7"/>
    <x v="0"/>
    <n v="12"/>
    <x v="17"/>
    <n v="99"/>
  </r>
  <r>
    <x v="0"/>
    <x v="14"/>
    <s v="13"/>
    <s v="4"/>
    <x v="0"/>
    <n v="13"/>
    <x v="11"/>
    <n v="99"/>
  </r>
  <r>
    <x v="0"/>
    <x v="14"/>
    <s v="14"/>
    <s v="14.1"/>
    <x v="0"/>
    <n v="14"/>
    <x v="30"/>
    <n v="14"/>
  </r>
  <r>
    <x v="0"/>
    <x v="15"/>
    <s v="1"/>
    <s v="113.8"/>
    <x v="0"/>
    <n v="1"/>
    <x v="75"/>
    <n v="99"/>
  </r>
  <r>
    <x v="0"/>
    <x v="15"/>
    <s v="2"/>
    <s v="250.4"/>
    <x v="0"/>
    <n v="2"/>
    <x v="76"/>
    <n v="99"/>
  </r>
  <r>
    <x v="0"/>
    <x v="15"/>
    <s v="3"/>
    <s v="16.9"/>
    <x v="0"/>
    <n v="3"/>
    <x v="19"/>
    <n v="16"/>
  </r>
  <r>
    <x v="0"/>
    <x v="15"/>
    <s v="4"/>
    <s v="68"/>
    <x v="0"/>
    <n v="4"/>
    <x v="72"/>
    <n v="99"/>
  </r>
  <r>
    <x v="0"/>
    <x v="15"/>
    <s v="5"/>
    <s v="5.5"/>
    <x v="0"/>
    <n v="5"/>
    <x v="7"/>
    <n v="99"/>
  </r>
  <r>
    <x v="0"/>
    <x v="15"/>
    <s v="6"/>
    <s v="21.7"/>
    <x v="0"/>
    <n v="6"/>
    <x v="12"/>
    <n v="99"/>
  </r>
  <r>
    <x v="0"/>
    <x v="15"/>
    <s v="7"/>
    <s v="75.4"/>
    <x v="0"/>
    <n v="7"/>
    <x v="77"/>
    <n v="99"/>
  </r>
  <r>
    <x v="0"/>
    <x v="15"/>
    <s v="8"/>
    <s v="89.4"/>
    <x v="0"/>
    <n v="8"/>
    <x v="35"/>
    <n v="99"/>
  </r>
  <r>
    <x v="0"/>
    <x v="15"/>
    <s v="9"/>
    <s v="80.5"/>
    <x v="0"/>
    <n v="9"/>
    <x v="61"/>
    <n v="99"/>
  </r>
  <r>
    <x v="0"/>
    <x v="15"/>
    <s v="10"/>
    <s v="32.7"/>
    <x v="0"/>
    <n v="10"/>
    <x v="78"/>
    <n v="99"/>
  </r>
  <r>
    <x v="0"/>
    <x v="15"/>
    <s v="11"/>
    <s v="11"/>
    <x v="0"/>
    <n v="11"/>
    <x v="29"/>
    <n v="11"/>
  </r>
  <r>
    <x v="0"/>
    <x v="15"/>
    <s v="12"/>
    <s v="3.1"/>
    <x v="0"/>
    <n v="12"/>
    <x v="32"/>
    <n v="99"/>
  </r>
  <r>
    <x v="0"/>
    <x v="15"/>
    <s v="13"/>
    <s v="9.1"/>
    <x v="0"/>
    <n v="13"/>
    <x v="8"/>
    <n v="99"/>
  </r>
  <r>
    <x v="0"/>
    <x v="15"/>
    <s v="14"/>
    <s v="102.6"/>
    <x v="0"/>
    <n v="14"/>
    <x v="79"/>
    <n v="99"/>
  </r>
  <r>
    <x v="0"/>
    <x v="15"/>
    <s v="15"/>
    <s v="24.6"/>
    <x v="0"/>
    <n v="15"/>
    <x v="31"/>
    <n v="99"/>
  </r>
  <r>
    <x v="0"/>
    <x v="15"/>
    <s v="16"/>
    <s v="4.9"/>
    <x v="1"/>
    <n v="16"/>
    <x v="11"/>
    <n v="99"/>
  </r>
  <r>
    <x v="0"/>
    <x v="15"/>
    <s v="18"/>
    <s v="96.3"/>
    <x v="0"/>
    <n v="18"/>
    <x v="80"/>
    <n v="99"/>
  </r>
  <r>
    <x v="0"/>
    <x v="16"/>
    <s v="1"/>
    <s v="11.9"/>
    <x v="0"/>
    <n v="1"/>
    <x v="29"/>
    <n v="11"/>
  </r>
  <r>
    <x v="0"/>
    <x v="16"/>
    <s v="2"/>
    <s v="66.9"/>
    <x v="0"/>
    <n v="2"/>
    <x v="55"/>
    <n v="99"/>
  </r>
  <r>
    <x v="0"/>
    <x v="16"/>
    <s v="3"/>
    <s v="274.7"/>
    <x v="0"/>
    <n v="3"/>
    <x v="81"/>
    <n v="99"/>
  </r>
  <r>
    <x v="0"/>
    <x v="16"/>
    <s v="4"/>
    <s v="3.1"/>
    <x v="0"/>
    <n v="4"/>
    <x v="32"/>
    <n v="99"/>
  </r>
  <r>
    <x v="0"/>
    <x v="16"/>
    <s v="5"/>
    <s v="30.7"/>
    <x v="0"/>
    <n v="5"/>
    <x v="69"/>
    <n v="99"/>
  </r>
  <r>
    <x v="0"/>
    <x v="16"/>
    <s v="6"/>
    <s v="9.4"/>
    <x v="0"/>
    <n v="6"/>
    <x v="8"/>
    <n v="99"/>
  </r>
  <r>
    <x v="0"/>
    <x v="16"/>
    <s v="7"/>
    <s v="36.9"/>
    <x v="0"/>
    <n v="7"/>
    <x v="50"/>
    <n v="99"/>
  </r>
  <r>
    <x v="0"/>
    <x v="16"/>
    <s v="8"/>
    <s v="54.5"/>
    <x v="0"/>
    <n v="8"/>
    <x v="62"/>
    <n v="99"/>
  </r>
  <r>
    <x v="0"/>
    <x v="16"/>
    <s v="9"/>
    <s v="24.5"/>
    <x v="0"/>
    <n v="9"/>
    <x v="31"/>
    <n v="99"/>
  </r>
  <r>
    <x v="0"/>
    <x v="16"/>
    <s v="10"/>
    <s v="16.5"/>
    <x v="0"/>
    <n v="10"/>
    <x v="19"/>
    <n v="16"/>
  </r>
  <r>
    <x v="0"/>
    <x v="16"/>
    <s v="11"/>
    <s v="38.7"/>
    <x v="0"/>
    <n v="11"/>
    <x v="47"/>
    <n v="99"/>
  </r>
  <r>
    <x v="0"/>
    <x v="16"/>
    <s v="12"/>
    <s v="300"/>
    <x v="0"/>
    <n v="12"/>
    <x v="82"/>
    <n v="99"/>
  </r>
  <r>
    <x v="0"/>
    <x v="16"/>
    <s v="13"/>
    <s v="118.3"/>
    <x v="0"/>
    <n v="13"/>
    <x v="83"/>
    <n v="99"/>
  </r>
  <r>
    <x v="0"/>
    <x v="16"/>
    <s v="14"/>
    <s v="207.9"/>
    <x v="0"/>
    <n v="14"/>
    <x v="84"/>
    <n v="99"/>
  </r>
  <r>
    <x v="0"/>
    <x v="16"/>
    <s v="15"/>
    <s v="3.6"/>
    <x v="1"/>
    <n v="15"/>
    <x v="32"/>
    <n v="99"/>
  </r>
  <r>
    <x v="0"/>
    <x v="16"/>
    <s v="16"/>
    <s v="7.3"/>
    <x v="0"/>
    <n v="16"/>
    <x v="15"/>
    <n v="99"/>
  </r>
  <r>
    <x v="0"/>
    <x v="17"/>
    <s v="1"/>
    <s v="15.4"/>
    <x v="1"/>
    <n v="1"/>
    <x v="4"/>
    <n v="15"/>
  </r>
  <r>
    <x v="0"/>
    <x v="17"/>
    <s v="2"/>
    <s v="40.4"/>
    <x v="0"/>
    <n v="2"/>
    <x v="37"/>
    <n v="99"/>
  </r>
  <r>
    <x v="0"/>
    <x v="17"/>
    <s v="3"/>
    <s v="128.7"/>
    <x v="0"/>
    <n v="3"/>
    <x v="85"/>
    <n v="99"/>
  </r>
  <r>
    <x v="0"/>
    <x v="17"/>
    <s v="4"/>
    <s v="141.6"/>
    <x v="0"/>
    <n v="4"/>
    <x v="59"/>
    <n v="99"/>
  </r>
  <r>
    <x v="0"/>
    <x v="17"/>
    <s v="5"/>
    <s v="68.7"/>
    <x v="0"/>
    <n v="5"/>
    <x v="72"/>
    <n v="99"/>
  </r>
  <r>
    <x v="0"/>
    <x v="17"/>
    <s v="6"/>
    <s v="12.8"/>
    <x v="0"/>
    <n v="6"/>
    <x v="16"/>
    <n v="12"/>
  </r>
  <r>
    <x v="0"/>
    <x v="17"/>
    <s v="7"/>
    <s v="7.7"/>
    <x v="0"/>
    <n v="7"/>
    <x v="15"/>
    <n v="99"/>
  </r>
  <r>
    <x v="0"/>
    <x v="17"/>
    <s v="8"/>
    <s v="2.1"/>
    <x v="0"/>
    <n v="8"/>
    <x v="0"/>
    <n v="99"/>
  </r>
  <r>
    <x v="0"/>
    <x v="17"/>
    <s v="9"/>
    <s v="168.5"/>
    <x v="0"/>
    <n v="9"/>
    <x v="86"/>
    <n v="99"/>
  </r>
  <r>
    <x v="0"/>
    <x v="17"/>
    <s v="10"/>
    <s v="244.1"/>
    <x v="0"/>
    <n v="10"/>
    <x v="87"/>
    <n v="99"/>
  </r>
  <r>
    <x v="0"/>
    <x v="17"/>
    <s v="11"/>
    <s v="54.4"/>
    <x v="0"/>
    <n v="11"/>
    <x v="62"/>
    <n v="99"/>
  </r>
  <r>
    <x v="0"/>
    <x v="17"/>
    <s v="12"/>
    <s v="236"/>
    <x v="0"/>
    <n v="12"/>
    <x v="88"/>
    <n v="99"/>
  </r>
  <r>
    <x v="0"/>
    <x v="17"/>
    <s v="13"/>
    <s v="16.6"/>
    <x v="0"/>
    <n v="13"/>
    <x v="19"/>
    <n v="16"/>
  </r>
  <r>
    <x v="0"/>
    <x v="17"/>
    <s v="14"/>
    <s v="3.5"/>
    <x v="0"/>
    <n v="14"/>
    <x v="32"/>
    <n v="99"/>
  </r>
  <r>
    <x v="0"/>
    <x v="18"/>
    <s v="1"/>
    <s v="9"/>
    <x v="0"/>
    <n v="1"/>
    <x v="8"/>
    <n v="99"/>
  </r>
  <r>
    <x v="0"/>
    <x v="18"/>
    <s v="2"/>
    <s v="14.2"/>
    <x v="0"/>
    <n v="2"/>
    <x v="30"/>
    <n v="14"/>
  </r>
  <r>
    <x v="0"/>
    <x v="18"/>
    <s v="3"/>
    <s v="300"/>
    <x v="0"/>
    <n v="3"/>
    <x v="82"/>
    <n v="99"/>
  </r>
  <r>
    <x v="0"/>
    <x v="18"/>
    <s v="4"/>
    <s v="159.3"/>
    <x v="0"/>
    <n v="4"/>
    <x v="89"/>
    <n v="99"/>
  </r>
  <r>
    <x v="0"/>
    <x v="18"/>
    <s v="5"/>
    <s v="3.7"/>
    <x v="1"/>
    <n v="5"/>
    <x v="32"/>
    <n v="99"/>
  </r>
  <r>
    <x v="0"/>
    <x v="18"/>
    <s v="7"/>
    <s v="84.8"/>
    <x v="0"/>
    <n v="7"/>
    <x v="90"/>
    <n v="99"/>
  </r>
  <r>
    <x v="0"/>
    <x v="18"/>
    <s v="8"/>
    <s v="11.6"/>
    <x v="0"/>
    <n v="8"/>
    <x v="29"/>
    <n v="11"/>
  </r>
  <r>
    <x v="0"/>
    <x v="18"/>
    <s v="9"/>
    <s v="114.7"/>
    <x v="0"/>
    <n v="9"/>
    <x v="91"/>
    <n v="99"/>
  </r>
  <r>
    <x v="0"/>
    <x v="18"/>
    <s v="10"/>
    <s v="8.4"/>
    <x v="0"/>
    <n v="10"/>
    <x v="18"/>
    <n v="99"/>
  </r>
  <r>
    <x v="0"/>
    <x v="18"/>
    <s v="11"/>
    <s v="43.3"/>
    <x v="0"/>
    <n v="11"/>
    <x v="65"/>
    <n v="99"/>
  </r>
  <r>
    <x v="0"/>
    <x v="18"/>
    <s v="12"/>
    <s v="33.5"/>
    <x v="0"/>
    <n v="12"/>
    <x v="45"/>
    <n v="99"/>
  </r>
  <r>
    <x v="0"/>
    <x v="18"/>
    <s v="13"/>
    <s v="7.1"/>
    <x v="0"/>
    <n v="13"/>
    <x v="15"/>
    <n v="99"/>
  </r>
  <r>
    <x v="0"/>
    <x v="18"/>
    <s v="14"/>
    <s v="35.1"/>
    <x v="0"/>
    <n v="14"/>
    <x v="56"/>
    <n v="99"/>
  </r>
  <r>
    <x v="0"/>
    <x v="18"/>
    <s v="15"/>
    <s v="19.3"/>
    <x v="0"/>
    <n v="15"/>
    <x v="5"/>
    <n v="19"/>
  </r>
  <r>
    <x v="0"/>
    <x v="18"/>
    <s v="16"/>
    <s v="5"/>
    <x v="0"/>
    <n v="16"/>
    <x v="7"/>
    <n v="99"/>
  </r>
  <r>
    <x v="0"/>
    <x v="19"/>
    <s v="1"/>
    <s v="6.4"/>
    <x v="0"/>
    <n v="1"/>
    <x v="2"/>
    <n v="99"/>
  </r>
  <r>
    <x v="0"/>
    <x v="19"/>
    <s v="2"/>
    <s v="5.4"/>
    <x v="0"/>
    <n v="2"/>
    <x v="7"/>
    <n v="99"/>
  </r>
  <r>
    <x v="0"/>
    <x v="19"/>
    <s v="3"/>
    <s v="2.7"/>
    <x v="1"/>
    <n v="3"/>
    <x v="0"/>
    <n v="99"/>
  </r>
  <r>
    <x v="0"/>
    <x v="19"/>
    <s v="4"/>
    <s v="118.9"/>
    <x v="0"/>
    <n v="4"/>
    <x v="83"/>
    <n v="99"/>
  </r>
  <r>
    <x v="0"/>
    <x v="19"/>
    <s v="5"/>
    <s v="29.1"/>
    <x v="0"/>
    <n v="5"/>
    <x v="34"/>
    <n v="99"/>
  </r>
  <r>
    <x v="0"/>
    <x v="19"/>
    <s v="6"/>
    <s v="10"/>
    <x v="0"/>
    <n v="6"/>
    <x v="3"/>
    <n v="10"/>
  </r>
  <r>
    <x v="0"/>
    <x v="19"/>
    <s v="7"/>
    <s v="6"/>
    <x v="0"/>
    <n v="7"/>
    <x v="2"/>
    <n v="99"/>
  </r>
  <r>
    <x v="0"/>
    <x v="19"/>
    <s v="8"/>
    <s v="17.2"/>
    <x v="0"/>
    <n v="8"/>
    <x v="21"/>
    <n v="17"/>
  </r>
  <r>
    <x v="0"/>
    <x v="19"/>
    <s v="9"/>
    <s v="20.8"/>
    <x v="0"/>
    <n v="9"/>
    <x v="27"/>
    <n v="99"/>
  </r>
  <r>
    <x v="0"/>
    <x v="19"/>
    <s v="10"/>
    <s v="78"/>
    <x v="0"/>
    <n v="10"/>
    <x v="92"/>
    <n v="99"/>
  </r>
  <r>
    <x v="0"/>
    <x v="19"/>
    <s v="11"/>
    <s v="45.3"/>
    <x v="0"/>
    <n v="11"/>
    <x v="93"/>
    <n v="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8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E5:G25" firstHeaderRow="2" firstDataRow="2" firstDataCol="2"/>
  <pivotFields count="8">
    <pivotField axis="axisRow" compact="0" numFmtId="14" outline="0" showAll="0" defaultSubtotal="0">
      <items count="28">
        <item x="0"/>
        <item m="1" x="24"/>
        <item m="1" x="8"/>
        <item m="1" x="19"/>
        <item m="1" x="3"/>
        <item m="1" x="15"/>
        <item m="1" x="27"/>
        <item m="1" x="11"/>
        <item m="1" x="22"/>
        <item m="1" x="6"/>
        <item m="1" x="14"/>
        <item m="1" x="26"/>
        <item m="1" x="10"/>
        <item m="1" x="21"/>
        <item m="1" x="5"/>
        <item m="1" x="17"/>
        <item m="1" x="2"/>
        <item m="1" x="13"/>
        <item m="1" x="25"/>
        <item m="1" x="9"/>
        <item m="1" x="20"/>
        <item m="1" x="4"/>
        <item m="1" x="16"/>
        <item m="1" x="1"/>
        <item m="1" x="12"/>
        <item m="1" x="23"/>
        <item m="1" x="7"/>
        <item m="1" x="18"/>
      </items>
    </pivotField>
    <pivotField axis="axisRow" compact="0" outline="0" showAll="0" measureFilter="1">
      <items count="105">
        <item m="1" x="55"/>
        <item m="1" x="41"/>
        <item m="1" x="26"/>
        <item m="1" x="99"/>
        <item m="1" x="86"/>
        <item m="1" x="72"/>
        <item m="1" x="62"/>
        <item m="1" x="48"/>
        <item m="1" x="35"/>
        <item m="1" x="57"/>
        <item m="1" x="44"/>
        <item m="1" x="29"/>
        <item m="1" x="102"/>
        <item m="1" x="88"/>
        <item m="1" x="76"/>
        <item m="1" x="65"/>
        <item m="1" x="51"/>
        <item x="0"/>
        <item x="1"/>
        <item x="2"/>
        <item x="3"/>
        <item x="4"/>
        <item x="5"/>
        <item x="6"/>
        <item x="7"/>
        <item m="1" x="63"/>
        <item x="8"/>
        <item x="9"/>
        <item x="10"/>
        <item x="11"/>
        <item x="12"/>
        <item x="13"/>
        <item x="14"/>
        <item x="15"/>
        <item x="16"/>
        <item m="1" x="49"/>
        <item m="1" x="39"/>
        <item m="1" x="31"/>
        <item m="1" x="22"/>
        <item m="1" x="97"/>
        <item m="1" x="90"/>
        <item m="1" x="81"/>
        <item m="1" x="73"/>
        <item m="1" x="66"/>
        <item x="17"/>
        <item m="1" x="58"/>
        <item m="1" x="45"/>
        <item m="1" x="30"/>
        <item m="1" x="83"/>
        <item m="1" x="75"/>
        <item m="1" x="68"/>
        <item m="1" x="60"/>
        <item x="18"/>
        <item x="19"/>
        <item m="1" x="33"/>
        <item m="1" x="23"/>
        <item m="1" x="53"/>
        <item m="1" x="100"/>
        <item m="1" x="43"/>
        <item m="1" x="36"/>
        <item m="1" x="25"/>
        <item m="1" x="103"/>
        <item m="1" x="94"/>
        <item m="1" x="85"/>
        <item m="1" x="78"/>
        <item m="1" x="69"/>
        <item m="1" x="95"/>
        <item m="1" x="87"/>
        <item m="1" x="79"/>
        <item m="1" x="70"/>
        <item m="1" x="64"/>
        <item m="1" x="54"/>
        <item m="1" x="46"/>
        <item m="1" x="37"/>
        <item m="1" x="27"/>
        <item m="1" x="56"/>
        <item m="1" x="20"/>
        <item m="1" x="92"/>
        <item m="1" x="47"/>
        <item m="1" x="38"/>
        <item m="1" x="28"/>
        <item m="1" x="21"/>
        <item m="1" x="96"/>
        <item m="1" x="89"/>
        <item m="1" x="80"/>
        <item m="1" x="71"/>
        <item m="1" x="98"/>
        <item m="1" x="91"/>
        <item m="1" x="82"/>
        <item m="1" x="74"/>
        <item m="1" x="67"/>
        <item m="1" x="59"/>
        <item m="1" x="50"/>
        <item m="1" x="40"/>
        <item m="1" x="32"/>
        <item m="1" x="61"/>
        <item m="1" x="52"/>
        <item m="1" x="42"/>
        <item m="1" x="34"/>
        <item m="1" x="24"/>
        <item m="1" x="101"/>
        <item m="1" x="93"/>
        <item m="1" x="84"/>
        <item m="1" x="77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 defaultSubtotal="0"/>
  </pivotFields>
  <rowFields count="2">
    <field x="0"/>
    <field x="1"/>
  </rowFields>
  <rowItems count="19">
    <i>
      <x/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6"/>
    </i>
    <i r="1">
      <x v="27"/>
    </i>
    <i r="1">
      <x v="28"/>
    </i>
    <i r="1">
      <x v="30"/>
    </i>
    <i r="1">
      <x v="31"/>
    </i>
    <i r="1">
      <x v="32"/>
    </i>
    <i r="1">
      <x v="33"/>
    </i>
    <i r="1">
      <x v="34"/>
    </i>
    <i r="1">
      <x v="44"/>
    </i>
    <i r="1">
      <x v="52"/>
    </i>
    <i r="1">
      <x v="53"/>
    </i>
  </rowItems>
  <colItems count="1">
    <i/>
  </colItems>
  <dataFields count="1">
    <dataField name="Min de cote_1X" fld="7" subtotal="min" baseField="1" baseItem="17"/>
  </dataFields>
  <pivotTableStyleInfo name="PivotStyleLight16" showRowHeaders="1" showColHeaders="1" showRowStripes="0" showColStripes="0" showLastColumn="1"/>
  <filters count="1">
    <filter fld="1" type="valueLessThan" evalOrder="-1" id="1" iMeasureFld="0">
      <autoFilter ref="A1">
        <filterColumn colId="0">
          <customFilters>
            <customFilter operator="lessThan" val="2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38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I5:L26" firstHeaderRow="1" firstDataRow="2" firstDataCol="2" rowPageCount="1" colPageCount="1"/>
  <pivotFields count="8">
    <pivotField axis="axisRow" compact="0" numFmtId="14" outline="0" showAll="0" defaultSubtotal="0">
      <items count="28">
        <item x="0"/>
        <item m="1" x="24"/>
        <item m="1" x="8"/>
        <item m="1" x="19"/>
        <item m="1" x="3"/>
        <item m="1" x="15"/>
        <item m="1" x="27"/>
        <item m="1" x="11"/>
        <item m="1" x="22"/>
        <item m="1" x="6"/>
        <item m="1" x="14"/>
        <item m="1" x="26"/>
        <item m="1" x="10"/>
        <item m="1" x="21"/>
        <item m="1" x="5"/>
        <item m="1" x="17"/>
        <item m="1" x="2"/>
        <item m="1" x="13"/>
        <item m="1" x="25"/>
        <item m="1" x="9"/>
        <item m="1" x="20"/>
        <item m="1" x="4"/>
        <item m="1" x="16"/>
        <item m="1" x="1"/>
        <item m="1" x="12"/>
        <item m="1" x="23"/>
        <item m="1" x="7"/>
        <item m="1" x="18"/>
      </items>
    </pivotField>
    <pivotField axis="axisRow" compact="0" outline="0" showAll="0">
      <items count="105">
        <item m="1" x="55"/>
        <item m="1" x="41"/>
        <item m="1" x="26"/>
        <item m="1" x="99"/>
        <item m="1" x="86"/>
        <item m="1" x="72"/>
        <item m="1" x="62"/>
        <item m="1" x="48"/>
        <item m="1" x="35"/>
        <item m="1" x="57"/>
        <item m="1" x="44"/>
        <item m="1" x="29"/>
        <item m="1" x="102"/>
        <item m="1" x="88"/>
        <item m="1" x="76"/>
        <item m="1" x="65"/>
        <item m="1" x="51"/>
        <item x="0"/>
        <item x="1"/>
        <item x="2"/>
        <item x="3"/>
        <item x="4"/>
        <item x="5"/>
        <item x="6"/>
        <item x="7"/>
        <item m="1" x="63"/>
        <item x="8"/>
        <item x="9"/>
        <item x="10"/>
        <item x="11"/>
        <item x="12"/>
        <item x="13"/>
        <item x="14"/>
        <item x="15"/>
        <item x="16"/>
        <item m="1" x="49"/>
        <item m="1" x="39"/>
        <item m="1" x="31"/>
        <item m="1" x="22"/>
        <item m="1" x="97"/>
        <item m="1" x="90"/>
        <item m="1" x="81"/>
        <item m="1" x="73"/>
        <item m="1" x="66"/>
        <item x="17"/>
        <item m="1" x="58"/>
        <item m="1" x="45"/>
        <item m="1" x="30"/>
        <item m="1" x="83"/>
        <item m="1" x="75"/>
        <item m="1" x="68"/>
        <item m="1" x="60"/>
        <item x="18"/>
        <item x="19"/>
        <item m="1" x="33"/>
        <item m="1" x="23"/>
        <item m="1" x="53"/>
        <item m="1" x="100"/>
        <item m="1" x="43"/>
        <item m="1" x="36"/>
        <item m="1" x="25"/>
        <item m="1" x="103"/>
        <item m="1" x="94"/>
        <item m="1" x="85"/>
        <item m="1" x="78"/>
        <item m="1" x="69"/>
        <item m="1" x="95"/>
        <item m="1" x="87"/>
        <item m="1" x="79"/>
        <item m="1" x="70"/>
        <item m="1" x="64"/>
        <item m="1" x="54"/>
        <item m="1" x="46"/>
        <item m="1" x="37"/>
        <item m="1" x="27"/>
        <item m="1" x="56"/>
        <item m="1" x="20"/>
        <item m="1" x="92"/>
        <item m="1" x="47"/>
        <item m="1" x="38"/>
        <item m="1" x="28"/>
        <item m="1" x="21"/>
        <item m="1" x="96"/>
        <item m="1" x="89"/>
        <item m="1" x="80"/>
        <item m="1" x="71"/>
        <item m="1" x="98"/>
        <item m="1" x="91"/>
        <item m="1" x="82"/>
        <item m="1" x="74"/>
        <item m="1" x="67"/>
        <item m="1" x="59"/>
        <item m="1" x="50"/>
        <item m="1" x="40"/>
        <item m="1" x="32"/>
        <item m="1" x="61"/>
        <item m="1" x="52"/>
        <item m="1" x="42"/>
        <item m="1" x="34"/>
        <item m="1" x="24"/>
        <item m="1" x="101"/>
        <item m="1" x="93"/>
        <item m="1" x="84"/>
        <item m="1" x="77"/>
        <item t="default"/>
      </items>
    </pivotField>
    <pivotField compact="0" outline="0" showAll="0"/>
    <pivotField compact="0" outline="0" showAll="0"/>
    <pivotField axis="axisPage" compact="0" outline="0" showAll="0">
      <items count="3">
        <item x="1"/>
        <item x="0"/>
        <item t="default"/>
      </items>
    </pivotField>
    <pivotField dataField="1" compact="0" outline="0" showAll="0"/>
    <pivotField dataField="1" compact="0" outline="0" showAll="0"/>
    <pivotField compact="0" outline="0" showAll="0" defaultSubtotal="0"/>
  </pivotFields>
  <rowFields count="2">
    <field x="0"/>
    <field x="1"/>
  </rowFields>
  <rowItems count="20">
    <i>
      <x/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44"/>
    </i>
    <i r="1">
      <x v="52"/>
    </i>
    <i r="1">
      <x v="53"/>
    </i>
  </rowItems>
  <colFields count="1">
    <field x="-2"/>
  </colFields>
  <colItems count="2">
    <i>
      <x/>
    </i>
    <i i="1">
      <x v="1"/>
    </i>
  </colItems>
  <pageFields count="1">
    <pageField fld="4" item="0" hier="-1"/>
  </pageFields>
  <dataFields count="2">
    <dataField name="Somme de num_" fld="5" baseField="0" baseItem="0"/>
    <dataField name="Somme de cote_" fld="6" baseField="1" baseItem="1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38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gridDropZones="1" multipleFieldFilters="0">
  <location ref="A5:C26" firstHeaderRow="2" firstDataRow="2" firstDataCol="2"/>
  <pivotFields count="8">
    <pivotField axis="axisRow" compact="0" numFmtId="14" outline="0" showAll="0" defaultSubtotal="0">
      <items count="28">
        <item x="0"/>
        <item m="1" x="24"/>
        <item m="1" x="8"/>
        <item m="1" x="19"/>
        <item m="1" x="3"/>
        <item m="1" x="15"/>
        <item m="1" x="27"/>
        <item m="1" x="11"/>
        <item m="1" x="22"/>
        <item m="1" x="6"/>
        <item m="1" x="14"/>
        <item m="1" x="26"/>
        <item m="1" x="10"/>
        <item m="1" x="21"/>
        <item m="1" x="5"/>
        <item m="1" x="17"/>
        <item m="1" x="2"/>
        <item m="1" x="13"/>
        <item m="1" x="25"/>
        <item m="1" x="9"/>
        <item m="1" x="20"/>
        <item m="1" x="4"/>
        <item m="1" x="16"/>
        <item m="1" x="1"/>
        <item m="1" x="12"/>
        <item m="1" x="23"/>
        <item m="1" x="7"/>
        <item m="1" x="18"/>
      </items>
    </pivotField>
    <pivotField axis="axisRow" compact="0" outline="0" showAll="0">
      <items count="105">
        <item m="1" x="55"/>
        <item m="1" x="41"/>
        <item m="1" x="26"/>
        <item m="1" x="99"/>
        <item m="1" x="86"/>
        <item m="1" x="72"/>
        <item m="1" x="62"/>
        <item m="1" x="48"/>
        <item m="1" x="35"/>
        <item m="1" x="57"/>
        <item m="1" x="44"/>
        <item m="1" x="29"/>
        <item m="1" x="102"/>
        <item m="1" x="88"/>
        <item m="1" x="76"/>
        <item m="1" x="65"/>
        <item m="1" x="51"/>
        <item x="0"/>
        <item x="1"/>
        <item x="2"/>
        <item x="3"/>
        <item x="4"/>
        <item x="5"/>
        <item x="6"/>
        <item x="7"/>
        <item m="1" x="63"/>
        <item x="8"/>
        <item x="9"/>
        <item x="10"/>
        <item x="11"/>
        <item x="12"/>
        <item x="13"/>
        <item x="14"/>
        <item x="15"/>
        <item x="16"/>
        <item m="1" x="49"/>
        <item m="1" x="39"/>
        <item m="1" x="31"/>
        <item m="1" x="22"/>
        <item m="1" x="97"/>
        <item m="1" x="90"/>
        <item m="1" x="81"/>
        <item m="1" x="73"/>
        <item m="1" x="66"/>
        <item x="17"/>
        <item m="1" x="58"/>
        <item m="1" x="45"/>
        <item m="1" x="30"/>
        <item m="1" x="83"/>
        <item m="1" x="75"/>
        <item m="1" x="68"/>
        <item m="1" x="60"/>
        <item x="18"/>
        <item x="19"/>
        <item m="1" x="33"/>
        <item m="1" x="23"/>
        <item m="1" x="53"/>
        <item m="1" x="100"/>
        <item m="1" x="43"/>
        <item m="1" x="36"/>
        <item m="1" x="25"/>
        <item m="1" x="103"/>
        <item m="1" x="94"/>
        <item m="1" x="85"/>
        <item m="1" x="78"/>
        <item m="1" x="69"/>
        <item m="1" x="95"/>
        <item m="1" x="87"/>
        <item m="1" x="79"/>
        <item m="1" x="70"/>
        <item m="1" x="64"/>
        <item m="1" x="54"/>
        <item m="1" x="46"/>
        <item m="1" x="37"/>
        <item m="1" x="27"/>
        <item m="1" x="56"/>
        <item m="1" x="20"/>
        <item m="1" x="92"/>
        <item m="1" x="47"/>
        <item m="1" x="38"/>
        <item m="1" x="28"/>
        <item m="1" x="21"/>
        <item m="1" x="96"/>
        <item m="1" x="89"/>
        <item m="1" x="80"/>
        <item m="1" x="71"/>
        <item m="1" x="98"/>
        <item m="1" x="91"/>
        <item m="1" x="82"/>
        <item m="1" x="74"/>
        <item m="1" x="67"/>
        <item m="1" x="59"/>
        <item m="1" x="50"/>
        <item m="1" x="40"/>
        <item m="1" x="32"/>
        <item m="1" x="61"/>
        <item m="1" x="52"/>
        <item m="1" x="42"/>
        <item m="1" x="34"/>
        <item m="1" x="24"/>
        <item m="1" x="101"/>
        <item m="1" x="93"/>
        <item m="1" x="84"/>
        <item m="1" x="77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 defaultSubtotal="0"/>
  </pivotFields>
  <rowFields count="2">
    <field x="0"/>
    <field x="1"/>
  </rowFields>
  <rowItems count="20">
    <i>
      <x/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44"/>
    </i>
    <i r="1">
      <x v="52"/>
    </i>
    <i r="1">
      <x v="53"/>
    </i>
  </rowItems>
  <colItems count="1">
    <i/>
  </colItems>
  <dataFields count="1">
    <dataField name="Min de cote_" fld="6" subtotal="min" baseField="1" baseItem="1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38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N5:Z25" firstHeaderRow="1" firstDataRow="2" firstDataCol="2"/>
  <pivotFields count="8">
    <pivotField axis="axisRow" compact="0" numFmtId="14" outline="0" showAll="0" defaultSubtotal="0">
      <items count="28">
        <item x="0"/>
        <item m="1" x="24"/>
        <item m="1" x="8"/>
        <item m="1" x="19"/>
        <item m="1" x="3"/>
        <item m="1" x="15"/>
        <item m="1" x="27"/>
        <item m="1" x="11"/>
        <item m="1" x="22"/>
        <item m="1" x="6"/>
        <item m="1" x="14"/>
        <item m="1" x="26"/>
        <item m="1" x="10"/>
        <item m="1" x="21"/>
        <item m="1" x="5"/>
        <item m="1" x="17"/>
        <item m="1" x="2"/>
        <item m="1" x="13"/>
        <item m="1" x="25"/>
        <item m="1" x="9"/>
        <item m="1" x="20"/>
        <item m="1" x="4"/>
        <item m="1" x="16"/>
        <item m="1" x="1"/>
        <item m="1" x="12"/>
        <item m="1" x="23"/>
        <item m="1" x="7"/>
        <item m="1" x="18"/>
      </items>
    </pivotField>
    <pivotField axis="axisRow" compact="0" outline="0" showAll="0" sortType="descending">
      <items count="105">
        <item m="1" x="55"/>
        <item m="1" x="41"/>
        <item m="1" x="26"/>
        <item m="1" x="99"/>
        <item m="1" x="86"/>
        <item m="1" x="72"/>
        <item m="1" x="62"/>
        <item m="1" x="48"/>
        <item m="1" x="35"/>
        <item m="1" x="57"/>
        <item m="1" x="44"/>
        <item m="1" x="29"/>
        <item m="1" x="102"/>
        <item m="1" x="88"/>
        <item m="1" x="76"/>
        <item m="1" x="65"/>
        <item m="1" x="51"/>
        <item x="0"/>
        <item x="1"/>
        <item x="2"/>
        <item x="3"/>
        <item x="4"/>
        <item x="5"/>
        <item x="6"/>
        <item x="7"/>
        <item m="1" x="63"/>
        <item x="8"/>
        <item x="9"/>
        <item x="10"/>
        <item x="11"/>
        <item x="12"/>
        <item x="13"/>
        <item x="14"/>
        <item x="15"/>
        <item x="16"/>
        <item m="1" x="49"/>
        <item m="1" x="39"/>
        <item m="1" x="31"/>
        <item m="1" x="22"/>
        <item m="1" x="97"/>
        <item m="1" x="90"/>
        <item m="1" x="81"/>
        <item m="1" x="73"/>
        <item m="1" x="66"/>
        <item x="17"/>
        <item m="1" x="58"/>
        <item m="1" x="45"/>
        <item m="1" x="30"/>
        <item m="1" x="83"/>
        <item m="1" x="75"/>
        <item m="1" x="68"/>
        <item m="1" x="60"/>
        <item x="18"/>
        <item x="19"/>
        <item m="1" x="33"/>
        <item m="1" x="23"/>
        <item m="1" x="53"/>
        <item m="1" x="100"/>
        <item m="1" x="43"/>
        <item m="1" x="36"/>
        <item m="1" x="25"/>
        <item m="1" x="103"/>
        <item m="1" x="94"/>
        <item m="1" x="85"/>
        <item m="1" x="78"/>
        <item m="1" x="69"/>
        <item m="1" x="95"/>
        <item m="1" x="87"/>
        <item m="1" x="79"/>
        <item m="1" x="70"/>
        <item m="1" x="64"/>
        <item m="1" x="54"/>
        <item m="1" x="46"/>
        <item m="1" x="37"/>
        <item m="1" x="27"/>
        <item m="1" x="56"/>
        <item m="1" x="20"/>
        <item m="1" x="92"/>
        <item m="1" x="47"/>
        <item m="1" x="38"/>
        <item m="1" x="28"/>
        <item m="1" x="21"/>
        <item m="1" x="96"/>
        <item m="1" x="89"/>
        <item m="1" x="80"/>
        <item m="1" x="71"/>
        <item m="1" x="98"/>
        <item m="1" x="91"/>
        <item m="1" x="82"/>
        <item m="1" x="74"/>
        <item m="1" x="67"/>
        <item m="1" x="59"/>
        <item m="1" x="50"/>
        <item m="1" x="40"/>
        <item m="1" x="32"/>
        <item m="1" x="61"/>
        <item m="1" x="52"/>
        <item m="1" x="42"/>
        <item m="1" x="34"/>
        <item m="1" x="24"/>
        <item m="1" x="101"/>
        <item m="1" x="93"/>
        <item m="1" x="84"/>
        <item m="1" x="77"/>
        <item t="default"/>
      </items>
      <autoSortScope>
        <pivotArea dataOnly="0" outline="0" fieldPosition="0">
          <references count="2">
            <reference field="4294967294" count="1" selected="0">
              <x v="0"/>
            </reference>
            <reference field="6" count="1" selected="0">
              <x v="9"/>
            </reference>
          </references>
        </pivotArea>
      </autoSortScope>
    </pivotField>
    <pivotField dataField="1"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249">
        <item h="1" x="28"/>
        <item h="1" x="0"/>
        <item h="1" x="32"/>
        <item h="1" x="11"/>
        <item h="1" x="7"/>
        <item h="1" x="2"/>
        <item h="1" x="15"/>
        <item h="1" x="18"/>
        <item h="1" x="8"/>
        <item x="3"/>
        <item x="29"/>
        <item x="16"/>
        <item x="10"/>
        <item x="30"/>
        <item x="4"/>
        <item x="19"/>
        <item x="21"/>
        <item x="39"/>
        <item x="5"/>
        <item h="1" x="27"/>
        <item h="1" x="12"/>
        <item h="1" x="9"/>
        <item h="1" x="48"/>
        <item h="1" x="31"/>
        <item h="1" x="70"/>
        <item h="1" x="17"/>
        <item h="1" x="14"/>
        <item h="1" m="1" x="221"/>
        <item h="1" x="34"/>
        <item h="1" x="69"/>
        <item h="1" x="41"/>
        <item h="1" x="78"/>
        <item h="1" x="45"/>
        <item h="1" x="1"/>
        <item h="1" x="56"/>
        <item h="1" x="50"/>
        <item h="1" x="25"/>
        <item h="1" x="47"/>
        <item h="1" m="1" x="191"/>
        <item h="1" x="37"/>
        <item h="1" x="40"/>
        <item h="1" m="1" x="118"/>
        <item h="1" x="65"/>
        <item h="1" x="6"/>
        <item h="1" x="93"/>
        <item h="1" m="1" x="136"/>
        <item h="1" m="1" x="217"/>
        <item h="1" x="13"/>
        <item h="1" x="64"/>
        <item h="1" m="1" x="149"/>
        <item h="1" m="1" x="230"/>
        <item h="1" x="22"/>
        <item h="1" x="43"/>
        <item h="1" x="62"/>
        <item h="1" x="49"/>
        <item h="1" x="71"/>
        <item h="1" m="1" x="96"/>
        <item h="1" x="24"/>
        <item h="1" m="1" x="102"/>
        <item h="1" m="1" x="182"/>
        <item h="1" x="23"/>
        <item h="1" m="1" x="189"/>
        <item h="1" x="36"/>
        <item h="1" m="1" x="196"/>
        <item h="1" m="1" x="159"/>
        <item h="1" x="55"/>
        <item h="1" m="1" x="240"/>
        <item h="1" x="72"/>
        <item h="1" m="1" x="165"/>
        <item h="1" m="1" x="124"/>
        <item h="1" x="51"/>
        <item h="1" m="1" x="206"/>
        <item h="1" x="44"/>
        <item h="1" m="1" x="133"/>
        <item h="1" x="77"/>
        <item h="1" m="1" x="215"/>
        <item h="1" x="66"/>
        <item h="1" x="92"/>
        <item h="1" x="74"/>
        <item h="1" x="61"/>
        <item h="1" m="1" x="185"/>
        <item h="1" m="1" x="146"/>
        <item h="1" m="1" x="112"/>
        <item h="1" x="90"/>
        <item h="1" x="38"/>
        <item h="1" m="1" x="155"/>
        <item h="1" x="33"/>
        <item h="1" m="1" x="236"/>
        <item h="1" x="35"/>
        <item h="1" m="1" x="162"/>
        <item h="1" m="1" x="119"/>
        <item h="1" m="1" x="242"/>
        <item h="1" x="26"/>
        <item h="1" m="1" x="168"/>
        <item h="1" m="1" x="128"/>
        <item h="1" x="80"/>
        <item h="1" m="1" x="209"/>
        <item h="1" m="1" x="176"/>
        <item h="1" m="1" x="137"/>
        <item h="1" x="58"/>
        <item h="1" m="1" x="218"/>
        <item h="1" x="79"/>
        <item h="1" x="73"/>
        <item h="1" m="1" x="106"/>
        <item h="1" m="1" x="225"/>
        <item h="1" x="42"/>
        <item h="1" m="1" x="150"/>
        <item h="1" x="68"/>
        <item h="1" x="52"/>
        <item h="1" m="1" x="193"/>
        <item h="1" m="1" x="157"/>
        <item h="1" x="20"/>
        <item h="1" x="75"/>
        <item h="1" x="91"/>
        <item h="1" m="1" x="164"/>
        <item h="1" m="1" x="122"/>
        <item h="1" m="1" x="244"/>
        <item h="1" x="83"/>
        <item h="1" m="1" x="171"/>
        <item h="1" m="1" x="132"/>
        <item h="1" x="53"/>
        <item h="1" m="1" x="212"/>
        <item h="1" m="1" x="179"/>
        <item h="1" m="1" x="139"/>
        <item h="1" m="1" x="103"/>
        <item h="1" m="1" x="222"/>
        <item h="1" m="1" x="183"/>
        <item h="1" x="85"/>
        <item h="1" m="1" x="203"/>
        <item h="1" m="1" x="110"/>
        <item h="1" m="1" x="169"/>
        <item h="1" m="1" x="227"/>
        <item h="1" m="1" x="129"/>
        <item h="1" m="1" x="190"/>
        <item h="1" m="1" x="94"/>
        <item h="1" m="1" x="154"/>
        <item h="1" m="1" x="210"/>
        <item h="1" x="54"/>
        <item h="1" m="1" x="177"/>
        <item h="1" m="1" x="234"/>
        <item h="1" x="59"/>
        <item h="1" m="1" x="197"/>
        <item h="1" x="67"/>
        <item h="1" m="1" x="160"/>
        <item h="1" m="1" x="219"/>
        <item h="1" m="1" x="116"/>
        <item h="1" m="1" x="180"/>
        <item h="1" m="1" x="241"/>
        <item h="1" m="1" x="142"/>
        <item h="1" m="1" x="201"/>
        <item h="1" m="1" x="107"/>
        <item h="1" m="1" x="166"/>
        <item h="1" m="1" x="226"/>
        <item h="1" m="1" x="125"/>
        <item h="1" m="1" x="187"/>
        <item h="1" m="1" x="246"/>
        <item h="1" m="1" x="151"/>
        <item h="1" m="1" x="207"/>
        <item h="1" x="89"/>
        <item h="1" m="1" x="174"/>
        <item h="1" m="1" x="231"/>
        <item h="1" m="1" x="134"/>
        <item h="1" m="1" x="194"/>
        <item h="1" m="1" x="99"/>
        <item h="1" m="1" x="158"/>
        <item h="1" m="1" x="216"/>
        <item h="1" m="1" x="115"/>
        <item h="1" x="86"/>
        <item h="1" m="1" x="239"/>
        <item h="1" m="1" x="141"/>
        <item h="1" x="46"/>
        <item h="1" m="1" x="105"/>
        <item h="1" x="57"/>
        <item h="1" m="1" x="224"/>
        <item h="1" m="1" x="123"/>
        <item h="1" m="1" x="186"/>
        <item h="1" m="1" x="245"/>
        <item h="1" m="1" x="147"/>
        <item h="1" m="1" x="205"/>
        <item h="1" m="1" x="172"/>
        <item h="1" m="1" x="229"/>
        <item h="1" x="63"/>
        <item h="1" m="1" x="192"/>
        <item h="1" m="1" x="97"/>
        <item h="1" m="1" x="156"/>
        <item h="1" m="1" x="213"/>
        <item h="1" m="1" x="114"/>
        <item h="1" x="60"/>
        <item h="1" m="1" x="237"/>
        <item h="1" m="1" x="140"/>
        <item h="1" m="1" x="199"/>
        <item h="1" m="1" x="104"/>
        <item h="1" m="1" x="163"/>
        <item h="1" m="1" x="223"/>
        <item h="1" m="1" x="120"/>
        <item h="1" m="1" x="184"/>
        <item h="1" m="1" x="144"/>
        <item h="1" m="1" x="204"/>
        <item h="1" m="1" x="111"/>
        <item h="1" m="1" x="170"/>
        <item h="1" m="1" x="130"/>
        <item h="1" m="1" x="95"/>
        <item h="1" x="84"/>
        <item h="1" m="1" x="211"/>
        <item h="1" m="1" x="113"/>
        <item h="1" m="1" x="178"/>
        <item h="1" m="1" x="235"/>
        <item h="1" m="1" x="138"/>
        <item h="1" m="1" x="198"/>
        <item h="1" m="1" x="101"/>
        <item h="1" m="1" x="161"/>
        <item h="1" m="1" x="220"/>
        <item h="1" m="1" x="117"/>
        <item h="1" m="1" x="181"/>
        <item h="1" m="1" x="143"/>
        <item h="1" m="1" x="202"/>
        <item h="1" m="1" x="108"/>
        <item h="1" m="1" x="167"/>
        <item h="1" m="1" x="126"/>
        <item h="1" m="1" x="188"/>
        <item h="1" m="1" x="152"/>
        <item h="1" m="1" x="208"/>
        <item h="1" m="1" x="232"/>
        <item h="1" m="1" x="135"/>
        <item h="1" m="1" x="195"/>
        <item h="1" m="1" x="100"/>
        <item h="1" x="88"/>
        <item h="1" m="1" x="200"/>
        <item h="1" x="87"/>
        <item h="1" m="1" x="148"/>
        <item h="1" x="76"/>
        <item h="1" m="1" x="173"/>
        <item h="1" m="1" x="98"/>
        <item h="1" m="1" x="109"/>
        <item h="1" m="1" x="214"/>
        <item h="1" m="1" x="127"/>
        <item h="1" m="1" x="238"/>
        <item h="1" m="1" x="247"/>
        <item h="1" m="1" x="153"/>
        <item h="1" x="81"/>
        <item h="1" m="1" x="175"/>
        <item h="1" m="1" x="121"/>
        <item h="1" m="1" x="233"/>
        <item h="1" m="1" x="243"/>
        <item h="1" m="1" x="145"/>
        <item h="1" m="1" x="228"/>
        <item h="1" m="1" x="131"/>
        <item h="1" x="82"/>
        <item t="default"/>
      </items>
    </pivotField>
    <pivotField compact="0" outline="0" showAll="0" defaultSubtotal="0"/>
  </pivotFields>
  <rowFields count="2">
    <field x="0"/>
    <field x="1"/>
  </rowFields>
  <rowItems count="19">
    <i>
      <x/>
      <x v="24"/>
    </i>
    <i r="1">
      <x v="17"/>
    </i>
    <i r="1">
      <x v="53"/>
    </i>
    <i r="1">
      <x v="20"/>
    </i>
    <i r="1">
      <x v="30"/>
    </i>
    <i r="1">
      <x v="21"/>
    </i>
    <i r="1">
      <x v="22"/>
    </i>
    <i r="1">
      <x v="27"/>
    </i>
    <i r="1">
      <x v="34"/>
    </i>
    <i r="1">
      <x v="26"/>
    </i>
    <i r="1">
      <x v="52"/>
    </i>
    <i r="1">
      <x v="18"/>
    </i>
    <i r="1">
      <x v="33"/>
    </i>
    <i r="1">
      <x v="28"/>
    </i>
    <i r="1">
      <x v="44"/>
    </i>
    <i r="1">
      <x v="23"/>
    </i>
    <i r="1">
      <x v="19"/>
    </i>
    <i r="1">
      <x v="31"/>
    </i>
    <i r="1">
      <x v="32"/>
    </i>
  </rowItems>
  <colFields count="1">
    <field x="6"/>
  </colFields>
  <colItems count="11"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colItems>
  <dataFields count="1">
    <dataField name="Nombre de num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252" totalsRowShown="0">
  <autoFilter ref="A1:H252"/>
  <tableColumns count="8">
    <tableColumn id="1" name="date" dataDxfId="0"/>
    <tableColumn id="2" name="course"/>
    <tableColumn id="3" name="num"/>
    <tableColumn id="4" name="cote"/>
    <tableColumn id="5" name="gagnant"/>
    <tableColumn id="6" name="num_" dataDxfId="3">
      <calculatedColumnFormula>Tableau1[[#This Row],[num]]*1</calculatedColumnFormula>
    </tableColumn>
    <tableColumn id="7" name="cote_" dataDxfId="2">
      <calculatedColumnFormula>INT(SUBSTITUTE(Tableau1[[#This Row],[cote]],".",","))</calculatedColumnFormula>
    </tableColumn>
    <tableColumn id="8" name="cote_1X" dataDxfId="1">
      <calculatedColumnFormula>IF(AND(Tableau1[[#This Row],[cote_]]&gt;9,Tableau1[[#This Row],[cote_]]&lt;20),Tableau1[[#This Row],[cote_]],99)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printerSettings" Target="../printerSettings/printerSettings1.bin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52"/>
  <sheetViews>
    <sheetView tabSelected="1" workbookViewId="0">
      <selection activeCell="A2" sqref="A2"/>
    </sheetView>
  </sheetViews>
  <sheetFormatPr baseColWidth="10" defaultRowHeight="14.5" x14ac:dyDescent="0.35"/>
  <cols>
    <col min="1" max="1" width="10.453125" bestFit="1" customWidth="1"/>
    <col min="2" max="2" width="8.36328125" customWidth="1"/>
    <col min="3" max="3" width="6.6328125" customWidth="1"/>
    <col min="4" max="4" width="6.36328125" customWidth="1"/>
    <col min="5" max="5" width="9.453125" customWidth="1"/>
    <col min="6" max="6" width="7.6328125" customWidth="1"/>
    <col min="7" max="7" width="7.36328125" customWidth="1"/>
  </cols>
  <sheetData>
    <row r="1" spans="1:8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232</v>
      </c>
      <c r="G1" t="s">
        <v>233</v>
      </c>
      <c r="H1" t="s">
        <v>242</v>
      </c>
    </row>
    <row r="2" spans="1:8" x14ac:dyDescent="0.35">
      <c r="A2" s="1">
        <v>43191</v>
      </c>
      <c r="B2" t="s">
        <v>5</v>
      </c>
      <c r="C2" s="2" t="s">
        <v>6</v>
      </c>
      <c r="D2" s="2" t="s">
        <v>7</v>
      </c>
      <c r="F2">
        <f>Tableau1[[#This Row],[num]]*1</f>
        <v>1</v>
      </c>
      <c r="G2">
        <f>INT(SUBSTITUTE(Tableau1[[#This Row],[cote]],".",","))</f>
        <v>2</v>
      </c>
      <c r="H2">
        <f>IF(AND(Tableau1[[#This Row],[cote_]]&gt;9,Tableau1[[#This Row],[cote_]]&lt;20),Tableau1[[#This Row],[cote_]],99)</f>
        <v>99</v>
      </c>
    </row>
    <row r="3" spans="1:8" x14ac:dyDescent="0.35">
      <c r="A3" s="1">
        <v>43191</v>
      </c>
      <c r="B3" t="s">
        <v>5</v>
      </c>
      <c r="C3" s="2" t="s">
        <v>8</v>
      </c>
      <c r="D3" s="2" t="s">
        <v>9</v>
      </c>
      <c r="F3">
        <f>Tableau1[[#This Row],[num]]*1</f>
        <v>3</v>
      </c>
      <c r="G3">
        <f>INT(SUBSTITUTE(Tableau1[[#This Row],[cote]],".",","))</f>
        <v>34</v>
      </c>
      <c r="H3">
        <f>IF(AND(Tableau1[[#This Row],[cote_]]&gt;9,Tableau1[[#This Row],[cote_]]&lt;20),Tableau1[[#This Row],[cote_]],99)</f>
        <v>99</v>
      </c>
    </row>
    <row r="4" spans="1:8" x14ac:dyDescent="0.35">
      <c r="A4" s="1">
        <v>43191</v>
      </c>
      <c r="B4" t="s">
        <v>5</v>
      </c>
      <c r="C4" s="2" t="s">
        <v>10</v>
      </c>
      <c r="D4" s="2" t="s">
        <v>11</v>
      </c>
      <c r="F4">
        <f>Tableau1[[#This Row],[num]]*1</f>
        <v>4</v>
      </c>
      <c r="G4">
        <f>INT(SUBSTITUTE(Tableau1[[#This Row],[cote]],".",","))</f>
        <v>6</v>
      </c>
      <c r="H4">
        <f>IF(AND(Tableau1[[#This Row],[cote_]]&gt;9,Tableau1[[#This Row],[cote_]]&lt;20),Tableau1[[#This Row],[cote_]],99)</f>
        <v>99</v>
      </c>
    </row>
    <row r="5" spans="1:8" x14ac:dyDescent="0.35">
      <c r="A5" s="1">
        <v>43191</v>
      </c>
      <c r="B5" t="s">
        <v>5</v>
      </c>
      <c r="C5" s="2" t="s">
        <v>12</v>
      </c>
      <c r="D5" s="2" t="s">
        <v>13</v>
      </c>
      <c r="E5" t="s">
        <v>4</v>
      </c>
      <c r="F5">
        <f>Tableau1[[#This Row],[num]]*1</f>
        <v>5</v>
      </c>
      <c r="G5">
        <f>INT(SUBSTITUTE(Tableau1[[#This Row],[cote]],".",","))</f>
        <v>2</v>
      </c>
      <c r="H5">
        <f>IF(AND(Tableau1[[#This Row],[cote_]]&gt;9,Tableau1[[#This Row],[cote_]]&lt;20),Tableau1[[#This Row],[cote_]],99)</f>
        <v>99</v>
      </c>
    </row>
    <row r="6" spans="1:8" x14ac:dyDescent="0.35">
      <c r="A6" s="1">
        <v>43191</v>
      </c>
      <c r="B6" t="s">
        <v>5</v>
      </c>
      <c r="C6" s="2" t="s">
        <v>14</v>
      </c>
      <c r="D6" s="2" t="s">
        <v>15</v>
      </c>
      <c r="F6">
        <f>Tableau1[[#This Row],[num]]*1</f>
        <v>7</v>
      </c>
      <c r="G6">
        <f>INT(SUBSTITUTE(Tableau1[[#This Row],[cote]],".",","))</f>
        <v>10</v>
      </c>
      <c r="H6">
        <f>IF(AND(Tableau1[[#This Row],[cote_]]&gt;9,Tableau1[[#This Row],[cote_]]&lt;20),Tableau1[[#This Row],[cote_]],99)</f>
        <v>10</v>
      </c>
    </row>
    <row r="7" spans="1:8" x14ac:dyDescent="0.35">
      <c r="A7" s="1">
        <v>43191</v>
      </c>
      <c r="B7" t="s">
        <v>16</v>
      </c>
      <c r="C7" s="2" t="s">
        <v>6</v>
      </c>
      <c r="D7" s="2" t="s">
        <v>17</v>
      </c>
      <c r="E7" t="s">
        <v>4</v>
      </c>
      <c r="F7" s="4">
        <f>Tableau1[[#This Row],[num]]*1</f>
        <v>1</v>
      </c>
      <c r="G7" s="4">
        <f>INT(SUBSTITUTE(Tableau1[[#This Row],[cote]],".",","))</f>
        <v>15</v>
      </c>
      <c r="H7" s="4">
        <f>IF(AND(Tableau1[[#This Row],[cote_]]&gt;9,Tableau1[[#This Row],[cote_]]&lt;20),Tableau1[[#This Row],[cote_]],99)</f>
        <v>15</v>
      </c>
    </row>
    <row r="8" spans="1:8" x14ac:dyDescent="0.35">
      <c r="A8" s="1">
        <v>43191</v>
      </c>
      <c r="B8" t="s">
        <v>16</v>
      </c>
      <c r="C8" s="2" t="s">
        <v>7</v>
      </c>
      <c r="D8" s="2" t="s">
        <v>18</v>
      </c>
      <c r="F8" s="4">
        <f>Tableau1[[#This Row],[num]]*1</f>
        <v>2</v>
      </c>
      <c r="G8" s="4">
        <f>INT(SUBSTITUTE(Tableau1[[#This Row],[cote]],".",","))</f>
        <v>6</v>
      </c>
      <c r="H8" s="4">
        <f>IF(AND(Tableau1[[#This Row],[cote_]]&gt;9,Tableau1[[#This Row],[cote_]]&lt;20),Tableau1[[#This Row],[cote_]],99)</f>
        <v>99</v>
      </c>
    </row>
    <row r="9" spans="1:8" x14ac:dyDescent="0.35">
      <c r="A9" s="1">
        <v>43191</v>
      </c>
      <c r="B9" t="s">
        <v>16</v>
      </c>
      <c r="C9" s="2" t="s">
        <v>8</v>
      </c>
      <c r="D9" s="2" t="s">
        <v>19</v>
      </c>
      <c r="F9" s="4">
        <f>Tableau1[[#This Row],[num]]*1</f>
        <v>3</v>
      </c>
      <c r="G9" s="4">
        <f>INT(SUBSTITUTE(Tableau1[[#This Row],[cote]],".",","))</f>
        <v>19</v>
      </c>
      <c r="H9" s="4">
        <f>IF(AND(Tableau1[[#This Row],[cote_]]&gt;9,Tableau1[[#This Row],[cote_]]&lt;20),Tableau1[[#This Row],[cote_]],99)</f>
        <v>19</v>
      </c>
    </row>
    <row r="10" spans="1:8" x14ac:dyDescent="0.35">
      <c r="A10" s="1">
        <v>43191</v>
      </c>
      <c r="B10" t="s">
        <v>16</v>
      </c>
      <c r="C10" s="2" t="s">
        <v>10</v>
      </c>
      <c r="D10" s="2" t="s">
        <v>20</v>
      </c>
      <c r="F10" s="4">
        <f>Tableau1[[#This Row],[num]]*1</f>
        <v>4</v>
      </c>
      <c r="G10" s="4">
        <f>INT(SUBSTITUTE(Tableau1[[#This Row],[cote]],".",","))</f>
        <v>44</v>
      </c>
      <c r="H10" s="4">
        <f>IF(AND(Tableau1[[#This Row],[cote_]]&gt;9,Tableau1[[#This Row],[cote_]]&lt;20),Tableau1[[#This Row],[cote_]],99)</f>
        <v>99</v>
      </c>
    </row>
    <row r="11" spans="1:8" x14ac:dyDescent="0.35">
      <c r="A11" s="1">
        <v>43191</v>
      </c>
      <c r="B11" t="s">
        <v>16</v>
      </c>
      <c r="C11" s="2" t="s">
        <v>12</v>
      </c>
      <c r="D11" s="2" t="s">
        <v>21</v>
      </c>
      <c r="F11" s="4">
        <f>Tableau1[[#This Row],[num]]*1</f>
        <v>5</v>
      </c>
      <c r="G11" s="4">
        <f>INT(SUBSTITUTE(Tableau1[[#This Row],[cote]],".",","))</f>
        <v>5</v>
      </c>
      <c r="H11" s="4">
        <f>IF(AND(Tableau1[[#This Row],[cote_]]&gt;9,Tableau1[[#This Row],[cote_]]&lt;20),Tableau1[[#This Row],[cote_]],99)</f>
        <v>99</v>
      </c>
    </row>
    <row r="12" spans="1:8" x14ac:dyDescent="0.35">
      <c r="A12" s="1">
        <v>43191</v>
      </c>
      <c r="B12" t="s">
        <v>16</v>
      </c>
      <c r="C12" s="2" t="s">
        <v>18</v>
      </c>
      <c r="D12" s="2" t="s">
        <v>22</v>
      </c>
      <c r="F12" s="4">
        <f>Tableau1[[#This Row],[num]]*1</f>
        <v>6</v>
      </c>
      <c r="G12" s="4">
        <f>INT(SUBSTITUTE(Tableau1[[#This Row],[cote]],".",","))</f>
        <v>9</v>
      </c>
      <c r="H12" s="4">
        <f>IF(AND(Tableau1[[#This Row],[cote_]]&gt;9,Tableau1[[#This Row],[cote_]]&lt;20),Tableau1[[#This Row],[cote_]],99)</f>
        <v>99</v>
      </c>
    </row>
    <row r="13" spans="1:8" x14ac:dyDescent="0.35">
      <c r="A13" s="1">
        <v>43191</v>
      </c>
      <c r="B13" t="s">
        <v>16</v>
      </c>
      <c r="C13" s="2" t="s">
        <v>14</v>
      </c>
      <c r="D13" s="2" t="s">
        <v>23</v>
      </c>
      <c r="F13" s="4">
        <f>Tableau1[[#This Row],[num]]*1</f>
        <v>7</v>
      </c>
      <c r="G13" s="4">
        <f>INT(SUBSTITUTE(Tableau1[[#This Row],[cote]],".",","))</f>
        <v>22</v>
      </c>
      <c r="H13" s="4">
        <f>IF(AND(Tableau1[[#This Row],[cote_]]&gt;9,Tableau1[[#This Row],[cote_]]&lt;20),Tableau1[[#This Row],[cote_]],99)</f>
        <v>99</v>
      </c>
    </row>
    <row r="14" spans="1:8" x14ac:dyDescent="0.35">
      <c r="A14" s="1">
        <v>43191</v>
      </c>
      <c r="B14" t="s">
        <v>16</v>
      </c>
      <c r="C14" s="2" t="s">
        <v>24</v>
      </c>
      <c r="D14" s="2" t="s">
        <v>21</v>
      </c>
      <c r="F14" s="4">
        <f>Tableau1[[#This Row],[num]]*1</f>
        <v>8</v>
      </c>
      <c r="G14" s="4">
        <f>INT(SUBSTITUTE(Tableau1[[#This Row],[cote]],".",","))</f>
        <v>5</v>
      </c>
      <c r="H14" s="4">
        <f>IF(AND(Tableau1[[#This Row],[cote_]]&gt;9,Tableau1[[#This Row],[cote_]]&lt;20),Tableau1[[#This Row],[cote_]],99)</f>
        <v>99</v>
      </c>
    </row>
    <row r="15" spans="1:8" x14ac:dyDescent="0.35">
      <c r="A15" s="1">
        <v>43191</v>
      </c>
      <c r="B15" t="s">
        <v>16</v>
      </c>
      <c r="C15" s="2" t="s">
        <v>25</v>
      </c>
      <c r="D15" s="2" t="s">
        <v>26</v>
      </c>
      <c r="F15" s="4">
        <f>Tableau1[[#This Row],[num]]*1</f>
        <v>9</v>
      </c>
      <c r="G15" s="4">
        <f>INT(SUBSTITUTE(Tableau1[[#This Row],[cote]],".",","))</f>
        <v>13</v>
      </c>
      <c r="H15" s="4">
        <f>IF(AND(Tableau1[[#This Row],[cote_]]&gt;9,Tableau1[[#This Row],[cote_]]&lt;20),Tableau1[[#This Row],[cote_]],99)</f>
        <v>13</v>
      </c>
    </row>
    <row r="16" spans="1:8" x14ac:dyDescent="0.35">
      <c r="A16" s="1">
        <v>43191</v>
      </c>
      <c r="B16" t="s">
        <v>16</v>
      </c>
      <c r="C16" s="2" t="s">
        <v>27</v>
      </c>
      <c r="D16" s="2" t="s">
        <v>28</v>
      </c>
      <c r="F16" s="4">
        <f>Tableau1[[#This Row],[num]]*1</f>
        <v>10</v>
      </c>
      <c r="G16" s="4">
        <f>INT(SUBSTITUTE(Tableau1[[#This Row],[cote]],".",","))</f>
        <v>4</v>
      </c>
      <c r="H16" s="4">
        <f>IF(AND(Tableau1[[#This Row],[cote_]]&gt;9,Tableau1[[#This Row],[cote_]]&lt;20),Tableau1[[#This Row],[cote_]],99)</f>
        <v>99</v>
      </c>
    </row>
    <row r="17" spans="1:8" x14ac:dyDescent="0.35">
      <c r="A17" s="1">
        <v>43191</v>
      </c>
      <c r="B17" t="s">
        <v>16</v>
      </c>
      <c r="C17" s="2" t="s">
        <v>29</v>
      </c>
      <c r="D17" s="2" t="s">
        <v>30</v>
      </c>
      <c r="F17" s="4">
        <f>Tableau1[[#This Row],[num]]*1</f>
        <v>11</v>
      </c>
      <c r="G17" s="4">
        <f>INT(SUBSTITUTE(Tableau1[[#This Row],[cote]],".",","))</f>
        <v>21</v>
      </c>
      <c r="H17" s="4">
        <f>IF(AND(Tableau1[[#This Row],[cote_]]&gt;9,Tableau1[[#This Row],[cote_]]&lt;20),Tableau1[[#This Row],[cote_]],99)</f>
        <v>99</v>
      </c>
    </row>
    <row r="18" spans="1:8" x14ac:dyDescent="0.35">
      <c r="A18" s="1">
        <v>43191</v>
      </c>
      <c r="B18" t="s">
        <v>16</v>
      </c>
      <c r="C18" s="2" t="s">
        <v>31</v>
      </c>
      <c r="D18" s="2" t="s">
        <v>32</v>
      </c>
      <c r="F18" s="4">
        <f>Tableau1[[#This Row],[num]]*1</f>
        <v>12</v>
      </c>
      <c r="G18" s="4">
        <f>INT(SUBSTITUTE(Tableau1[[#This Row],[cote]],".",","))</f>
        <v>48</v>
      </c>
      <c r="H18" s="4">
        <f>IF(AND(Tableau1[[#This Row],[cote_]]&gt;9,Tableau1[[#This Row],[cote_]]&lt;20),Tableau1[[#This Row],[cote_]],99)</f>
        <v>99</v>
      </c>
    </row>
    <row r="19" spans="1:8" x14ac:dyDescent="0.35">
      <c r="A19" s="1">
        <v>43191</v>
      </c>
      <c r="B19" t="s">
        <v>33</v>
      </c>
      <c r="C19" s="2" t="s">
        <v>6</v>
      </c>
      <c r="D19" s="2" t="s">
        <v>34</v>
      </c>
      <c r="F19" s="4">
        <f>Tableau1[[#This Row],[num]]*1</f>
        <v>1</v>
      </c>
      <c r="G19" s="4">
        <f>INT(SUBSTITUTE(Tableau1[[#This Row],[cote]],".",","))</f>
        <v>27</v>
      </c>
      <c r="H19" s="4">
        <f>IF(AND(Tableau1[[#This Row],[cote_]]&gt;9,Tableau1[[#This Row],[cote_]]&lt;20),Tableau1[[#This Row],[cote_]],99)</f>
        <v>99</v>
      </c>
    </row>
    <row r="20" spans="1:8" x14ac:dyDescent="0.35">
      <c r="A20" s="1">
        <v>43191</v>
      </c>
      <c r="B20" t="s">
        <v>33</v>
      </c>
      <c r="C20" s="2" t="s">
        <v>7</v>
      </c>
      <c r="D20" s="2" t="s">
        <v>35</v>
      </c>
      <c r="F20" s="4">
        <f>Tableau1[[#This Row],[num]]*1</f>
        <v>2</v>
      </c>
      <c r="G20" s="4">
        <f>INT(SUBSTITUTE(Tableau1[[#This Row],[cote]],".",","))</f>
        <v>7</v>
      </c>
      <c r="H20" s="4">
        <f>IF(AND(Tableau1[[#This Row],[cote_]]&gt;9,Tableau1[[#This Row],[cote_]]&lt;20),Tableau1[[#This Row],[cote_]],99)</f>
        <v>99</v>
      </c>
    </row>
    <row r="21" spans="1:8" x14ac:dyDescent="0.35">
      <c r="A21" s="1">
        <v>43191</v>
      </c>
      <c r="B21" t="s">
        <v>33</v>
      </c>
      <c r="C21" s="2" t="s">
        <v>8</v>
      </c>
      <c r="D21" s="2" t="s">
        <v>36</v>
      </c>
      <c r="F21" s="4">
        <f>Tableau1[[#This Row],[num]]*1</f>
        <v>3</v>
      </c>
      <c r="G21" s="4">
        <f>INT(SUBSTITUTE(Tableau1[[#This Row],[cote]],".",","))</f>
        <v>12</v>
      </c>
      <c r="H21" s="4">
        <f>IF(AND(Tableau1[[#This Row],[cote_]]&gt;9,Tableau1[[#This Row],[cote_]]&lt;20),Tableau1[[#This Row],[cote_]],99)</f>
        <v>12</v>
      </c>
    </row>
    <row r="22" spans="1:8" x14ac:dyDescent="0.35">
      <c r="A22" s="1">
        <v>43191</v>
      </c>
      <c r="B22" t="s">
        <v>33</v>
      </c>
      <c r="C22" s="2" t="s">
        <v>10</v>
      </c>
      <c r="D22" s="2" t="s">
        <v>37</v>
      </c>
      <c r="F22" s="4">
        <f>Tableau1[[#This Row],[num]]*1</f>
        <v>4</v>
      </c>
      <c r="G22" s="4">
        <f>INT(SUBSTITUTE(Tableau1[[#This Row],[cote]],".",","))</f>
        <v>26</v>
      </c>
      <c r="H22" s="4">
        <f>IF(AND(Tableau1[[#This Row],[cote_]]&gt;9,Tableau1[[#This Row],[cote_]]&lt;20),Tableau1[[#This Row],[cote_]],99)</f>
        <v>99</v>
      </c>
    </row>
    <row r="23" spans="1:8" x14ac:dyDescent="0.35">
      <c r="A23" s="1">
        <v>43191</v>
      </c>
      <c r="B23" t="s">
        <v>33</v>
      </c>
      <c r="C23" s="2" t="s">
        <v>12</v>
      </c>
      <c r="D23" s="2" t="s">
        <v>38</v>
      </c>
      <c r="F23" s="4">
        <f>Tableau1[[#This Row],[num]]*1</f>
        <v>5</v>
      </c>
      <c r="G23" s="4">
        <f>INT(SUBSTITUTE(Tableau1[[#This Row],[cote]],".",","))</f>
        <v>8</v>
      </c>
      <c r="H23" s="4">
        <f>IF(AND(Tableau1[[#This Row],[cote_]]&gt;9,Tableau1[[#This Row],[cote_]]&lt;20),Tableau1[[#This Row],[cote_]],99)</f>
        <v>99</v>
      </c>
    </row>
    <row r="24" spans="1:8" x14ac:dyDescent="0.35">
      <c r="A24" s="1">
        <v>43191</v>
      </c>
      <c r="B24" t="s">
        <v>33</v>
      </c>
      <c r="C24" s="2" t="s">
        <v>18</v>
      </c>
      <c r="D24" s="2" t="s">
        <v>39</v>
      </c>
      <c r="F24" s="4">
        <f>Tableau1[[#This Row],[num]]*1</f>
        <v>6</v>
      </c>
      <c r="G24" s="4">
        <f>INT(SUBSTITUTE(Tableau1[[#This Row],[cote]],".",","))</f>
        <v>4</v>
      </c>
      <c r="H24" s="4">
        <f>IF(AND(Tableau1[[#This Row],[cote_]]&gt;9,Tableau1[[#This Row],[cote_]]&lt;20),Tableau1[[#This Row],[cote_]],99)</f>
        <v>99</v>
      </c>
    </row>
    <row r="25" spans="1:8" x14ac:dyDescent="0.35">
      <c r="A25" s="1">
        <v>43191</v>
      </c>
      <c r="B25" t="s">
        <v>33</v>
      </c>
      <c r="C25" s="2" t="s">
        <v>14</v>
      </c>
      <c r="D25" s="2" t="s">
        <v>40</v>
      </c>
      <c r="F25" s="4">
        <f>Tableau1[[#This Row],[num]]*1</f>
        <v>7</v>
      </c>
      <c r="G25" s="4">
        <f>INT(SUBSTITUTE(Tableau1[[#This Row],[cote]],".",","))</f>
        <v>5</v>
      </c>
      <c r="H25" s="4">
        <f>IF(AND(Tableau1[[#This Row],[cote_]]&gt;9,Tableau1[[#This Row],[cote_]]&lt;20),Tableau1[[#This Row],[cote_]],99)</f>
        <v>99</v>
      </c>
    </row>
    <row r="26" spans="1:8" x14ac:dyDescent="0.35">
      <c r="A26" s="1">
        <v>43191</v>
      </c>
      <c r="B26" t="s">
        <v>33</v>
      </c>
      <c r="C26" s="2" t="s">
        <v>24</v>
      </c>
      <c r="D26" s="2" t="s">
        <v>25</v>
      </c>
      <c r="E26" t="s">
        <v>4</v>
      </c>
      <c r="F26" s="4">
        <f>Tableau1[[#This Row],[num]]*1</f>
        <v>8</v>
      </c>
      <c r="G26" s="4">
        <f>INT(SUBSTITUTE(Tableau1[[#This Row],[cote]],".",","))</f>
        <v>9</v>
      </c>
      <c r="H26" s="4">
        <f>IF(AND(Tableau1[[#This Row],[cote_]]&gt;9,Tableau1[[#This Row],[cote_]]&lt;20),Tableau1[[#This Row],[cote_]],99)</f>
        <v>99</v>
      </c>
    </row>
    <row r="27" spans="1:8" x14ac:dyDescent="0.35">
      <c r="A27" s="1">
        <v>43191</v>
      </c>
      <c r="B27" t="s">
        <v>33</v>
      </c>
      <c r="C27" s="2" t="s">
        <v>25</v>
      </c>
      <c r="D27" s="2" t="s">
        <v>41</v>
      </c>
      <c r="F27" s="4">
        <f>Tableau1[[#This Row],[num]]*1</f>
        <v>9</v>
      </c>
      <c r="G27" s="4">
        <f>INT(SUBSTITUTE(Tableau1[[#This Row],[cote]],".",","))</f>
        <v>16</v>
      </c>
      <c r="H27" s="4">
        <f>IF(AND(Tableau1[[#This Row],[cote_]]&gt;9,Tableau1[[#This Row],[cote_]]&lt;20),Tableau1[[#This Row],[cote_]],99)</f>
        <v>16</v>
      </c>
    </row>
    <row r="28" spans="1:8" x14ac:dyDescent="0.35">
      <c r="A28" s="1">
        <v>43191</v>
      </c>
      <c r="B28" t="s">
        <v>33</v>
      </c>
      <c r="C28" s="2" t="s">
        <v>27</v>
      </c>
      <c r="D28" s="2" t="s">
        <v>42</v>
      </c>
      <c r="F28" s="4">
        <f>Tableau1[[#This Row],[num]]*1</f>
        <v>10</v>
      </c>
      <c r="G28" s="4">
        <f>INT(SUBSTITUTE(Tableau1[[#This Row],[cote]],".",","))</f>
        <v>112</v>
      </c>
      <c r="H28" s="4">
        <f>IF(AND(Tableau1[[#This Row],[cote_]]&gt;9,Tableau1[[#This Row],[cote_]]&lt;20),Tableau1[[#This Row],[cote_]],99)</f>
        <v>99</v>
      </c>
    </row>
    <row r="29" spans="1:8" x14ac:dyDescent="0.35">
      <c r="A29" s="1">
        <v>43191</v>
      </c>
      <c r="B29" t="s">
        <v>33</v>
      </c>
      <c r="C29" s="2" t="s">
        <v>29</v>
      </c>
      <c r="D29" s="2" t="s">
        <v>43</v>
      </c>
      <c r="F29" s="4">
        <f>Tableau1[[#This Row],[num]]*1</f>
        <v>11</v>
      </c>
      <c r="G29" s="4">
        <f>INT(SUBSTITUTE(Tableau1[[#This Row],[cote]],".",","))</f>
        <v>17</v>
      </c>
      <c r="H29" s="4">
        <f>IF(AND(Tableau1[[#This Row],[cote_]]&gt;9,Tableau1[[#This Row],[cote_]]&lt;20),Tableau1[[#This Row],[cote_]],99)</f>
        <v>17</v>
      </c>
    </row>
    <row r="30" spans="1:8" x14ac:dyDescent="0.35">
      <c r="A30" s="1">
        <v>43191</v>
      </c>
      <c r="B30" t="s">
        <v>33</v>
      </c>
      <c r="C30" s="2" t="s">
        <v>31</v>
      </c>
      <c r="D30" s="2" t="s">
        <v>44</v>
      </c>
      <c r="F30" s="4">
        <f>Tableau1[[#This Row],[num]]*1</f>
        <v>12</v>
      </c>
      <c r="G30" s="4">
        <f>INT(SUBSTITUTE(Tableau1[[#This Row],[cote]],".",","))</f>
        <v>52</v>
      </c>
      <c r="H30" s="4">
        <f>IF(AND(Tableau1[[#This Row],[cote_]]&gt;9,Tableau1[[#This Row],[cote_]]&lt;20),Tableau1[[#This Row],[cote_]],99)</f>
        <v>99</v>
      </c>
    </row>
    <row r="31" spans="1:8" x14ac:dyDescent="0.35">
      <c r="A31" s="1">
        <v>43191</v>
      </c>
      <c r="B31" t="s">
        <v>33</v>
      </c>
      <c r="C31" s="2" t="s">
        <v>45</v>
      </c>
      <c r="D31" s="2" t="s">
        <v>46</v>
      </c>
      <c r="F31" s="4">
        <f>Tableau1[[#This Row],[num]]*1</f>
        <v>13</v>
      </c>
      <c r="G31" s="4">
        <f>INT(SUBSTITUTE(Tableau1[[#This Row],[cote]],".",","))</f>
        <v>61</v>
      </c>
      <c r="H31" s="4">
        <f>IF(AND(Tableau1[[#This Row],[cote_]]&gt;9,Tableau1[[#This Row],[cote_]]&lt;20),Tableau1[[#This Row],[cote_]],99)</f>
        <v>99</v>
      </c>
    </row>
    <row r="32" spans="1:8" x14ac:dyDescent="0.35">
      <c r="A32" s="1">
        <v>43191</v>
      </c>
      <c r="B32" t="s">
        <v>33</v>
      </c>
      <c r="C32" s="2" t="s">
        <v>47</v>
      </c>
      <c r="D32" s="2" t="s">
        <v>48</v>
      </c>
      <c r="F32" s="4">
        <f>Tableau1[[#This Row],[num]]*1</f>
        <v>14</v>
      </c>
      <c r="G32" s="4">
        <f>INT(SUBSTITUTE(Tableau1[[#This Row],[cote]],".",","))</f>
        <v>58</v>
      </c>
      <c r="H32" s="4">
        <f>IF(AND(Tableau1[[#This Row],[cote_]]&gt;9,Tableau1[[#This Row],[cote_]]&lt;20),Tableau1[[#This Row],[cote_]],99)</f>
        <v>99</v>
      </c>
    </row>
    <row r="33" spans="1:8" x14ac:dyDescent="0.35">
      <c r="A33" s="1">
        <v>43191</v>
      </c>
      <c r="B33" t="s">
        <v>33</v>
      </c>
      <c r="C33" s="2" t="s">
        <v>17</v>
      </c>
      <c r="D33" s="2" t="s">
        <v>49</v>
      </c>
      <c r="F33" s="4">
        <f>Tableau1[[#This Row],[num]]*1</f>
        <v>15</v>
      </c>
      <c r="G33" s="4">
        <f>INT(SUBSTITUTE(Tableau1[[#This Row],[cote]],".",","))</f>
        <v>37</v>
      </c>
      <c r="H33" s="4">
        <f>IF(AND(Tableau1[[#This Row],[cote_]]&gt;9,Tableau1[[#This Row],[cote_]]&lt;20),Tableau1[[#This Row],[cote_]],99)</f>
        <v>99</v>
      </c>
    </row>
    <row r="34" spans="1:8" x14ac:dyDescent="0.35">
      <c r="A34" s="1">
        <v>43191</v>
      </c>
      <c r="B34" t="s">
        <v>33</v>
      </c>
      <c r="C34" s="2" t="s">
        <v>50</v>
      </c>
      <c r="D34" s="2" t="s">
        <v>51</v>
      </c>
      <c r="F34" s="4">
        <f>Tableau1[[#This Row],[num]]*1</f>
        <v>16</v>
      </c>
      <c r="G34" s="4">
        <f>INT(SUBSTITUTE(Tableau1[[#This Row],[cote]],".",","))</f>
        <v>93</v>
      </c>
      <c r="H34" s="4">
        <f>IF(AND(Tableau1[[#This Row],[cote_]]&gt;9,Tableau1[[#This Row],[cote_]]&lt;20),Tableau1[[#This Row],[cote_]],99)</f>
        <v>99</v>
      </c>
    </row>
    <row r="35" spans="1:8" x14ac:dyDescent="0.35">
      <c r="A35" s="1">
        <v>43191</v>
      </c>
      <c r="B35" t="s">
        <v>52</v>
      </c>
      <c r="C35" s="2" t="s">
        <v>6</v>
      </c>
      <c r="D35" s="2" t="s">
        <v>53</v>
      </c>
      <c r="F35" s="4">
        <f>Tableau1[[#This Row],[num]]*1</f>
        <v>1</v>
      </c>
      <c r="G35" s="4">
        <f>INT(SUBSTITUTE(Tableau1[[#This Row],[cote]],".",","))</f>
        <v>20</v>
      </c>
      <c r="H35" s="4">
        <f>IF(AND(Tableau1[[#This Row],[cote_]]&gt;9,Tableau1[[#This Row],[cote_]]&lt;20),Tableau1[[#This Row],[cote_]],99)</f>
        <v>99</v>
      </c>
    </row>
    <row r="36" spans="1:8" x14ac:dyDescent="0.35">
      <c r="A36" s="1">
        <v>43191</v>
      </c>
      <c r="B36" t="s">
        <v>52</v>
      </c>
      <c r="C36" s="2" t="s">
        <v>7</v>
      </c>
      <c r="D36" s="2" t="s">
        <v>54</v>
      </c>
      <c r="F36" s="4">
        <f>Tableau1[[#This Row],[num]]*1</f>
        <v>2</v>
      </c>
      <c r="G36" s="4">
        <f>INT(SUBSTITUTE(Tableau1[[#This Row],[cote]],".",","))</f>
        <v>26</v>
      </c>
      <c r="H36" s="4">
        <f>IF(AND(Tableau1[[#This Row],[cote_]]&gt;9,Tableau1[[#This Row],[cote_]]&lt;20),Tableau1[[#This Row],[cote_]],99)</f>
        <v>99</v>
      </c>
    </row>
    <row r="37" spans="1:8" x14ac:dyDescent="0.35">
      <c r="A37" s="1">
        <v>43191</v>
      </c>
      <c r="B37" t="s">
        <v>52</v>
      </c>
      <c r="C37" s="2" t="s">
        <v>8</v>
      </c>
      <c r="D37" s="2" t="s">
        <v>55</v>
      </c>
      <c r="E37" t="s">
        <v>4</v>
      </c>
      <c r="F37" s="4">
        <f>Tableau1[[#This Row],[num]]*1</f>
        <v>3</v>
      </c>
      <c r="G37" s="4">
        <f>INT(SUBSTITUTE(Tableau1[[#This Row],[cote]],".",","))</f>
        <v>1</v>
      </c>
      <c r="H37" s="4">
        <f>IF(AND(Tableau1[[#This Row],[cote_]]&gt;9,Tableau1[[#This Row],[cote_]]&lt;20),Tableau1[[#This Row],[cote_]],99)</f>
        <v>99</v>
      </c>
    </row>
    <row r="38" spans="1:8" x14ac:dyDescent="0.35">
      <c r="A38" s="1">
        <v>43191</v>
      </c>
      <c r="B38" t="s">
        <v>52</v>
      </c>
      <c r="C38" s="2" t="s">
        <v>10</v>
      </c>
      <c r="D38" s="2" t="s">
        <v>56</v>
      </c>
      <c r="F38" s="4">
        <f>Tableau1[[#This Row],[num]]*1</f>
        <v>4</v>
      </c>
      <c r="G38" s="4">
        <f>INT(SUBSTITUTE(Tableau1[[#This Row],[cote]],".",","))</f>
        <v>11</v>
      </c>
      <c r="H38" s="4">
        <f>IF(AND(Tableau1[[#This Row],[cote_]]&gt;9,Tableau1[[#This Row],[cote_]]&lt;20),Tableau1[[#This Row],[cote_]],99)</f>
        <v>11</v>
      </c>
    </row>
    <row r="39" spans="1:8" x14ac:dyDescent="0.35">
      <c r="A39" s="1">
        <v>43191</v>
      </c>
      <c r="B39" t="s">
        <v>52</v>
      </c>
      <c r="C39" s="2" t="s">
        <v>12</v>
      </c>
      <c r="D39" s="2" t="s">
        <v>44</v>
      </c>
      <c r="F39" s="4">
        <f>Tableau1[[#This Row],[num]]*1</f>
        <v>5</v>
      </c>
      <c r="G39" s="4">
        <f>INT(SUBSTITUTE(Tableau1[[#This Row],[cote]],".",","))</f>
        <v>52</v>
      </c>
      <c r="H39" s="4">
        <f>IF(AND(Tableau1[[#This Row],[cote_]]&gt;9,Tableau1[[#This Row],[cote_]]&lt;20),Tableau1[[#This Row],[cote_]],99)</f>
        <v>99</v>
      </c>
    </row>
    <row r="40" spans="1:8" x14ac:dyDescent="0.35">
      <c r="A40" s="1">
        <v>43191</v>
      </c>
      <c r="B40" t="s">
        <v>52</v>
      </c>
      <c r="C40" s="2" t="s">
        <v>18</v>
      </c>
      <c r="D40" s="2" t="s">
        <v>57</v>
      </c>
      <c r="F40" s="4">
        <f>Tableau1[[#This Row],[num]]*1</f>
        <v>6</v>
      </c>
      <c r="G40" s="4">
        <f>INT(SUBSTITUTE(Tableau1[[#This Row],[cote]],".",","))</f>
        <v>14</v>
      </c>
      <c r="H40" s="4">
        <f>IF(AND(Tableau1[[#This Row],[cote_]]&gt;9,Tableau1[[#This Row],[cote_]]&lt;20),Tableau1[[#This Row],[cote_]],99)</f>
        <v>14</v>
      </c>
    </row>
    <row r="41" spans="1:8" x14ac:dyDescent="0.35">
      <c r="A41" s="1">
        <v>43191</v>
      </c>
      <c r="B41" t="s">
        <v>52</v>
      </c>
      <c r="C41" s="2" t="s">
        <v>14</v>
      </c>
      <c r="D41" s="2" t="s">
        <v>50</v>
      </c>
      <c r="F41" s="4">
        <f>Tableau1[[#This Row],[num]]*1</f>
        <v>7</v>
      </c>
      <c r="G41" s="4">
        <f>INT(SUBSTITUTE(Tableau1[[#This Row],[cote]],".",","))</f>
        <v>16</v>
      </c>
      <c r="H41" s="4">
        <f>IF(AND(Tableau1[[#This Row],[cote_]]&gt;9,Tableau1[[#This Row],[cote_]]&lt;20),Tableau1[[#This Row],[cote_]],99)</f>
        <v>16</v>
      </c>
    </row>
    <row r="42" spans="1:8" x14ac:dyDescent="0.35">
      <c r="A42" s="1">
        <v>43191</v>
      </c>
      <c r="B42" t="s">
        <v>52</v>
      </c>
      <c r="C42" s="2" t="s">
        <v>24</v>
      </c>
      <c r="D42" s="2" t="s">
        <v>15</v>
      </c>
      <c r="F42" s="4">
        <f>Tableau1[[#This Row],[num]]*1</f>
        <v>8</v>
      </c>
      <c r="G42" s="4">
        <f>INT(SUBSTITUTE(Tableau1[[#This Row],[cote]],".",","))</f>
        <v>10</v>
      </c>
      <c r="H42" s="4">
        <f>IF(AND(Tableau1[[#This Row],[cote_]]&gt;9,Tableau1[[#This Row],[cote_]]&lt;20),Tableau1[[#This Row],[cote_]],99)</f>
        <v>10</v>
      </c>
    </row>
    <row r="43" spans="1:8" x14ac:dyDescent="0.35">
      <c r="A43" s="1">
        <v>43191</v>
      </c>
      <c r="B43" t="s">
        <v>58</v>
      </c>
      <c r="C43" s="2" t="s">
        <v>6</v>
      </c>
      <c r="D43" s="2" t="s">
        <v>59</v>
      </c>
      <c r="F43" s="4">
        <f>Tableau1[[#This Row],[num]]*1</f>
        <v>1</v>
      </c>
      <c r="G43" s="4">
        <f>INT(SUBSTITUTE(Tableau1[[#This Row],[cote]],".",","))</f>
        <v>5</v>
      </c>
      <c r="H43" s="4">
        <f>IF(AND(Tableau1[[#This Row],[cote_]]&gt;9,Tableau1[[#This Row],[cote_]]&lt;20),Tableau1[[#This Row],[cote_]],99)</f>
        <v>99</v>
      </c>
    </row>
    <row r="44" spans="1:8" x14ac:dyDescent="0.35">
      <c r="A44" s="1">
        <v>43191</v>
      </c>
      <c r="B44" t="s">
        <v>58</v>
      </c>
      <c r="C44" s="2" t="s">
        <v>7</v>
      </c>
      <c r="D44" s="2" t="s">
        <v>60</v>
      </c>
      <c r="E44" t="s">
        <v>4</v>
      </c>
      <c r="F44" s="4">
        <f>Tableau1[[#This Row],[num]]*1</f>
        <v>2</v>
      </c>
      <c r="G44" s="4">
        <f>INT(SUBSTITUTE(Tableau1[[#This Row],[cote]],".",","))</f>
        <v>24</v>
      </c>
      <c r="H44" s="4">
        <f>IF(AND(Tableau1[[#This Row],[cote_]]&gt;9,Tableau1[[#This Row],[cote_]]&lt;20),Tableau1[[#This Row],[cote_]],99)</f>
        <v>99</v>
      </c>
    </row>
    <row r="45" spans="1:8" x14ac:dyDescent="0.35">
      <c r="A45" s="1">
        <v>43191</v>
      </c>
      <c r="B45" t="s">
        <v>58</v>
      </c>
      <c r="C45" s="2" t="s">
        <v>8</v>
      </c>
      <c r="D45" s="2" t="s">
        <v>61</v>
      </c>
      <c r="F45" s="4">
        <f>Tableau1[[#This Row],[num]]*1</f>
        <v>3</v>
      </c>
      <c r="G45" s="4">
        <f>INT(SUBSTITUTE(Tableau1[[#This Row],[cote]],".",","))</f>
        <v>6</v>
      </c>
      <c r="H45" s="4">
        <f>IF(AND(Tableau1[[#This Row],[cote_]]&gt;9,Tableau1[[#This Row],[cote_]]&lt;20),Tableau1[[#This Row],[cote_]],99)</f>
        <v>99</v>
      </c>
    </row>
    <row r="46" spans="1:8" x14ac:dyDescent="0.35">
      <c r="A46" s="1">
        <v>43191</v>
      </c>
      <c r="B46" t="s">
        <v>58</v>
      </c>
      <c r="C46" s="2" t="s">
        <v>10</v>
      </c>
      <c r="D46" s="2" t="s">
        <v>14</v>
      </c>
      <c r="F46" s="4">
        <f>Tableau1[[#This Row],[num]]*1</f>
        <v>4</v>
      </c>
      <c r="G46" s="4">
        <f>INT(SUBSTITUTE(Tableau1[[#This Row],[cote]],".",","))</f>
        <v>7</v>
      </c>
      <c r="H46" s="4">
        <f>IF(AND(Tableau1[[#This Row],[cote_]]&gt;9,Tableau1[[#This Row],[cote_]]&lt;20),Tableau1[[#This Row],[cote_]],99)</f>
        <v>99</v>
      </c>
    </row>
    <row r="47" spans="1:8" x14ac:dyDescent="0.35">
      <c r="A47" s="1">
        <v>43191</v>
      </c>
      <c r="B47" t="s">
        <v>58</v>
      </c>
      <c r="C47" s="2" t="s">
        <v>12</v>
      </c>
      <c r="D47" s="2" t="s">
        <v>62</v>
      </c>
      <c r="F47" s="4">
        <f>Tableau1[[#This Row],[num]]*1</f>
        <v>5</v>
      </c>
      <c r="G47" s="4">
        <f>INT(SUBSTITUTE(Tableau1[[#This Row],[cote]],".",","))</f>
        <v>3</v>
      </c>
      <c r="H47" s="4">
        <f>IF(AND(Tableau1[[#This Row],[cote_]]&gt;9,Tableau1[[#This Row],[cote_]]&lt;20),Tableau1[[#This Row],[cote_]],99)</f>
        <v>99</v>
      </c>
    </row>
    <row r="48" spans="1:8" x14ac:dyDescent="0.35">
      <c r="A48" s="1">
        <v>43191</v>
      </c>
      <c r="B48" t="s">
        <v>58</v>
      </c>
      <c r="C48" s="2" t="s">
        <v>18</v>
      </c>
      <c r="D48" s="2" t="s">
        <v>63</v>
      </c>
      <c r="F48" s="4">
        <f>Tableau1[[#This Row],[num]]*1</f>
        <v>6</v>
      </c>
      <c r="G48" s="4">
        <f>INT(SUBSTITUTE(Tableau1[[#This Row],[cote]],".",","))</f>
        <v>87</v>
      </c>
      <c r="H48" s="4">
        <f>IF(AND(Tableau1[[#This Row],[cote_]]&gt;9,Tableau1[[#This Row],[cote_]]&lt;20),Tableau1[[#This Row],[cote_]],99)</f>
        <v>99</v>
      </c>
    </row>
    <row r="49" spans="1:8" x14ac:dyDescent="0.35">
      <c r="A49" s="1">
        <v>43191</v>
      </c>
      <c r="B49" t="s">
        <v>58</v>
      </c>
      <c r="C49" s="2" t="s">
        <v>14</v>
      </c>
      <c r="D49" s="2" t="s">
        <v>64</v>
      </c>
      <c r="F49" s="4">
        <f>Tableau1[[#This Row],[num]]*1</f>
        <v>7</v>
      </c>
      <c r="G49" s="4">
        <f>INT(SUBSTITUTE(Tableau1[[#This Row],[cote]],".",","))</f>
        <v>29</v>
      </c>
      <c r="H49" s="4">
        <f>IF(AND(Tableau1[[#This Row],[cote_]]&gt;9,Tableau1[[#This Row],[cote_]]&lt;20),Tableau1[[#This Row],[cote_]],99)</f>
        <v>99</v>
      </c>
    </row>
    <row r="50" spans="1:8" x14ac:dyDescent="0.35">
      <c r="A50" s="1">
        <v>43191</v>
      </c>
      <c r="B50" t="s">
        <v>58</v>
      </c>
      <c r="C50" s="2" t="s">
        <v>24</v>
      </c>
      <c r="D50" s="2" t="s">
        <v>65</v>
      </c>
      <c r="F50" s="4">
        <f>Tableau1[[#This Row],[num]]*1</f>
        <v>8</v>
      </c>
      <c r="G50" s="4">
        <f>INT(SUBSTITUTE(Tableau1[[#This Row],[cote]],".",","))</f>
        <v>89</v>
      </c>
      <c r="H50" s="4">
        <f>IF(AND(Tableau1[[#This Row],[cote_]]&gt;9,Tableau1[[#This Row],[cote_]]&lt;20),Tableau1[[#This Row],[cote_]],99)</f>
        <v>99</v>
      </c>
    </row>
    <row r="51" spans="1:8" x14ac:dyDescent="0.35">
      <c r="A51" s="1">
        <v>43191</v>
      </c>
      <c r="B51" t="s">
        <v>58</v>
      </c>
      <c r="C51" s="2" t="s">
        <v>25</v>
      </c>
      <c r="D51" s="2" t="s">
        <v>66</v>
      </c>
      <c r="F51" s="4">
        <f>Tableau1[[#This Row],[num]]*1</f>
        <v>9</v>
      </c>
      <c r="G51" s="4">
        <f>INT(SUBSTITUTE(Tableau1[[#This Row],[cote]],".",","))</f>
        <v>8</v>
      </c>
      <c r="H51" s="4">
        <f>IF(AND(Tableau1[[#This Row],[cote_]]&gt;9,Tableau1[[#This Row],[cote_]]&lt;20),Tableau1[[#This Row],[cote_]],99)</f>
        <v>99</v>
      </c>
    </row>
    <row r="52" spans="1:8" x14ac:dyDescent="0.35">
      <c r="A52" s="1">
        <v>43191</v>
      </c>
      <c r="B52" t="s">
        <v>58</v>
      </c>
      <c r="C52" s="2" t="s">
        <v>27</v>
      </c>
      <c r="D52" s="2" t="s">
        <v>67</v>
      </c>
      <c r="F52" s="4">
        <f>Tableau1[[#This Row],[num]]*1</f>
        <v>10</v>
      </c>
      <c r="G52" s="4">
        <f>INT(SUBSTITUTE(Tableau1[[#This Row],[cote]],".",","))</f>
        <v>24</v>
      </c>
      <c r="H52" s="4">
        <f>IF(AND(Tableau1[[#This Row],[cote_]]&gt;9,Tableau1[[#This Row],[cote_]]&lt;20),Tableau1[[#This Row],[cote_]],99)</f>
        <v>99</v>
      </c>
    </row>
    <row r="53" spans="1:8" x14ac:dyDescent="0.35">
      <c r="A53" s="1">
        <v>43191</v>
      </c>
      <c r="B53" t="s">
        <v>58</v>
      </c>
      <c r="C53" s="2" t="s">
        <v>29</v>
      </c>
      <c r="D53" s="2" t="s">
        <v>68</v>
      </c>
      <c r="F53" s="4">
        <f>Tableau1[[#This Row],[num]]*1</f>
        <v>11</v>
      </c>
      <c r="G53" s="4">
        <f>INT(SUBSTITUTE(Tableau1[[#This Row],[cote]],".",","))</f>
        <v>63</v>
      </c>
      <c r="H53" s="4">
        <f>IF(AND(Tableau1[[#This Row],[cote_]]&gt;9,Tableau1[[#This Row],[cote_]]&lt;20),Tableau1[[#This Row],[cote_]],99)</f>
        <v>99</v>
      </c>
    </row>
    <row r="54" spans="1:8" x14ac:dyDescent="0.35">
      <c r="A54" s="1">
        <v>43191</v>
      </c>
      <c r="B54" t="s">
        <v>58</v>
      </c>
      <c r="C54" s="2" t="s">
        <v>31</v>
      </c>
      <c r="D54" s="2" t="s">
        <v>69</v>
      </c>
      <c r="F54" s="4">
        <f>Tableau1[[#This Row],[num]]*1</f>
        <v>12</v>
      </c>
      <c r="G54" s="4">
        <f>INT(SUBSTITUTE(Tableau1[[#This Row],[cote]],".",","))</f>
        <v>10</v>
      </c>
      <c r="H54" s="4">
        <f>IF(AND(Tableau1[[#This Row],[cote_]]&gt;9,Tableau1[[#This Row],[cote_]]&lt;20),Tableau1[[#This Row],[cote_]],99)</f>
        <v>10</v>
      </c>
    </row>
    <row r="55" spans="1:8" x14ac:dyDescent="0.35">
      <c r="A55" s="1">
        <v>43191</v>
      </c>
      <c r="B55" t="s">
        <v>70</v>
      </c>
      <c r="C55" s="2" t="s">
        <v>7</v>
      </c>
      <c r="D55" s="2" t="s">
        <v>71</v>
      </c>
      <c r="F55" s="4">
        <f>Tableau1[[#This Row],[num]]*1</f>
        <v>2</v>
      </c>
      <c r="G55" s="4">
        <f>INT(SUBSTITUTE(Tableau1[[#This Row],[cote]],".",","))</f>
        <v>10</v>
      </c>
      <c r="H55" s="4">
        <f>IF(AND(Tableau1[[#This Row],[cote_]]&gt;9,Tableau1[[#This Row],[cote_]]&lt;20),Tableau1[[#This Row],[cote_]],99)</f>
        <v>10</v>
      </c>
    </row>
    <row r="56" spans="1:8" x14ac:dyDescent="0.35">
      <c r="A56" s="1">
        <v>43191</v>
      </c>
      <c r="B56" t="s">
        <v>70</v>
      </c>
      <c r="C56" s="2" t="s">
        <v>8</v>
      </c>
      <c r="D56" s="2" t="s">
        <v>72</v>
      </c>
      <c r="F56" s="4">
        <f>Tableau1[[#This Row],[num]]*1</f>
        <v>3</v>
      </c>
      <c r="G56" s="4">
        <f>INT(SUBSTITUTE(Tableau1[[#This Row],[cote]],".",","))</f>
        <v>1</v>
      </c>
      <c r="H56" s="4">
        <f>IF(AND(Tableau1[[#This Row],[cote_]]&gt;9,Tableau1[[#This Row],[cote_]]&lt;20),Tableau1[[#This Row],[cote_]],99)</f>
        <v>99</v>
      </c>
    </row>
    <row r="57" spans="1:8" x14ac:dyDescent="0.35">
      <c r="A57" s="1">
        <v>43191</v>
      </c>
      <c r="B57" t="s">
        <v>70</v>
      </c>
      <c r="C57" s="2" t="s">
        <v>10</v>
      </c>
      <c r="D57" s="2" t="s">
        <v>73</v>
      </c>
      <c r="F57" s="4">
        <f>Tableau1[[#This Row],[num]]*1</f>
        <v>4</v>
      </c>
      <c r="G57" s="4">
        <f>INT(SUBSTITUTE(Tableau1[[#This Row],[cote]],".",","))</f>
        <v>13</v>
      </c>
      <c r="H57" s="4">
        <f>IF(AND(Tableau1[[#This Row],[cote_]]&gt;9,Tableau1[[#This Row],[cote_]]&lt;20),Tableau1[[#This Row],[cote_]],99)</f>
        <v>13</v>
      </c>
    </row>
    <row r="58" spans="1:8" x14ac:dyDescent="0.35">
      <c r="A58" s="1">
        <v>43191</v>
      </c>
      <c r="B58" t="s">
        <v>70</v>
      </c>
      <c r="C58" s="2" t="s">
        <v>12</v>
      </c>
      <c r="D58" s="2" t="s">
        <v>74</v>
      </c>
      <c r="F58" s="4">
        <f>Tableau1[[#This Row],[num]]*1</f>
        <v>5</v>
      </c>
      <c r="G58" s="4">
        <f>INT(SUBSTITUTE(Tableau1[[#This Row],[cote]],".",","))</f>
        <v>40</v>
      </c>
      <c r="H58" s="4">
        <f>IF(AND(Tableau1[[#This Row],[cote_]]&gt;9,Tableau1[[#This Row],[cote_]]&lt;20),Tableau1[[#This Row],[cote_]],99)</f>
        <v>99</v>
      </c>
    </row>
    <row r="59" spans="1:8" x14ac:dyDescent="0.35">
      <c r="A59" s="1">
        <v>43191</v>
      </c>
      <c r="B59" t="s">
        <v>70</v>
      </c>
      <c r="C59" s="2" t="s">
        <v>18</v>
      </c>
      <c r="D59" s="2" t="s">
        <v>75</v>
      </c>
      <c r="F59" s="4">
        <f>Tableau1[[#This Row],[num]]*1</f>
        <v>6</v>
      </c>
      <c r="G59" s="4">
        <f>INT(SUBSTITUTE(Tableau1[[#This Row],[cote]],".",","))</f>
        <v>85</v>
      </c>
      <c r="H59" s="4">
        <f>IF(AND(Tableau1[[#This Row],[cote_]]&gt;9,Tableau1[[#This Row],[cote_]]&lt;20),Tableau1[[#This Row],[cote_]],99)</f>
        <v>99</v>
      </c>
    </row>
    <row r="60" spans="1:8" x14ac:dyDescent="0.35">
      <c r="A60" s="1">
        <v>43191</v>
      </c>
      <c r="B60" t="s">
        <v>70</v>
      </c>
      <c r="C60" s="2" t="s">
        <v>14</v>
      </c>
      <c r="D60" s="2" t="s">
        <v>76</v>
      </c>
      <c r="F60" s="4">
        <f>Tableau1[[#This Row],[num]]*1</f>
        <v>7</v>
      </c>
      <c r="G60" s="4">
        <f>INT(SUBSTITUTE(Tableau1[[#This Row],[cote]],".",","))</f>
        <v>16</v>
      </c>
      <c r="H60" s="4">
        <f>IF(AND(Tableau1[[#This Row],[cote_]]&gt;9,Tableau1[[#This Row],[cote_]]&lt;20),Tableau1[[#This Row],[cote_]],99)</f>
        <v>16</v>
      </c>
    </row>
    <row r="61" spans="1:8" x14ac:dyDescent="0.35">
      <c r="A61" s="1">
        <v>43191</v>
      </c>
      <c r="B61" t="s">
        <v>70</v>
      </c>
      <c r="C61" s="2" t="s">
        <v>24</v>
      </c>
      <c r="D61" s="2" t="s">
        <v>77</v>
      </c>
      <c r="E61" t="s">
        <v>4</v>
      </c>
      <c r="F61" s="4">
        <f>Tableau1[[#This Row],[num]]*1</f>
        <v>8</v>
      </c>
      <c r="G61" s="4">
        <f>INT(SUBSTITUTE(Tableau1[[#This Row],[cote]],".",","))</f>
        <v>2</v>
      </c>
      <c r="H61" s="4">
        <f>IF(AND(Tableau1[[#This Row],[cote_]]&gt;9,Tableau1[[#This Row],[cote_]]&lt;20),Tableau1[[#This Row],[cote_]],99)</f>
        <v>99</v>
      </c>
    </row>
    <row r="62" spans="1:8" x14ac:dyDescent="0.35">
      <c r="A62" s="1">
        <v>43191</v>
      </c>
      <c r="B62" t="s">
        <v>78</v>
      </c>
      <c r="C62" s="2" t="s">
        <v>6</v>
      </c>
      <c r="D62" s="2" t="s">
        <v>79</v>
      </c>
      <c r="F62" s="4">
        <f>Tableau1[[#This Row],[num]]*1</f>
        <v>1</v>
      </c>
      <c r="G62" s="4">
        <f>INT(SUBSTITUTE(Tableau1[[#This Row],[cote]],".",","))</f>
        <v>6</v>
      </c>
      <c r="H62" s="4">
        <f>IF(AND(Tableau1[[#This Row],[cote_]]&gt;9,Tableau1[[#This Row],[cote_]]&lt;20),Tableau1[[#This Row],[cote_]],99)</f>
        <v>99</v>
      </c>
    </row>
    <row r="63" spans="1:8" x14ac:dyDescent="0.35">
      <c r="A63" s="1">
        <v>43191</v>
      </c>
      <c r="B63" t="s">
        <v>78</v>
      </c>
      <c r="C63" s="2" t="s">
        <v>7</v>
      </c>
      <c r="D63" s="2" t="s">
        <v>13</v>
      </c>
      <c r="E63" t="s">
        <v>4</v>
      </c>
      <c r="F63" s="4">
        <f>Tableau1[[#This Row],[num]]*1</f>
        <v>2</v>
      </c>
      <c r="G63" s="4">
        <f>INT(SUBSTITUTE(Tableau1[[#This Row],[cote]],".",","))</f>
        <v>2</v>
      </c>
      <c r="H63" s="4">
        <f>IF(AND(Tableau1[[#This Row],[cote_]]&gt;9,Tableau1[[#This Row],[cote_]]&lt;20),Tableau1[[#This Row],[cote_]],99)</f>
        <v>99</v>
      </c>
    </row>
    <row r="64" spans="1:8" x14ac:dyDescent="0.35">
      <c r="A64" s="1">
        <v>43191</v>
      </c>
      <c r="B64" t="s">
        <v>78</v>
      </c>
      <c r="C64" s="2" t="s">
        <v>8</v>
      </c>
      <c r="D64" s="2" t="s">
        <v>80</v>
      </c>
      <c r="F64" s="4">
        <f>Tableau1[[#This Row],[num]]*1</f>
        <v>3</v>
      </c>
      <c r="G64" s="4">
        <f>INT(SUBSTITUTE(Tableau1[[#This Row],[cote]],".",","))</f>
        <v>18</v>
      </c>
      <c r="H64" s="4">
        <f>IF(AND(Tableau1[[#This Row],[cote_]]&gt;9,Tableau1[[#This Row],[cote_]]&lt;20),Tableau1[[#This Row],[cote_]],99)</f>
        <v>18</v>
      </c>
    </row>
    <row r="65" spans="1:8" x14ac:dyDescent="0.35">
      <c r="A65" s="1">
        <v>43191</v>
      </c>
      <c r="B65" t="s">
        <v>78</v>
      </c>
      <c r="C65" s="2" t="s">
        <v>10</v>
      </c>
      <c r="D65" s="2" t="s">
        <v>76</v>
      </c>
      <c r="F65" s="4">
        <f>Tableau1[[#This Row],[num]]*1</f>
        <v>4</v>
      </c>
      <c r="G65" s="4">
        <f>INT(SUBSTITUTE(Tableau1[[#This Row],[cote]],".",","))</f>
        <v>16</v>
      </c>
      <c r="H65" s="4">
        <f>IF(AND(Tableau1[[#This Row],[cote_]]&gt;9,Tableau1[[#This Row],[cote_]]&lt;20),Tableau1[[#This Row],[cote_]],99)</f>
        <v>16</v>
      </c>
    </row>
    <row r="66" spans="1:8" x14ac:dyDescent="0.35">
      <c r="A66" s="1">
        <v>43191</v>
      </c>
      <c r="B66" t="s">
        <v>78</v>
      </c>
      <c r="C66" s="2" t="s">
        <v>12</v>
      </c>
      <c r="D66" s="2" t="s">
        <v>81</v>
      </c>
      <c r="F66" s="4">
        <f>Tableau1[[#This Row],[num]]*1</f>
        <v>5</v>
      </c>
      <c r="G66" s="4">
        <f>INT(SUBSTITUTE(Tableau1[[#This Row],[cote]],".",","))</f>
        <v>3</v>
      </c>
      <c r="H66" s="4">
        <f>IF(AND(Tableau1[[#This Row],[cote_]]&gt;9,Tableau1[[#This Row],[cote_]]&lt;20),Tableau1[[#This Row],[cote_]],99)</f>
        <v>99</v>
      </c>
    </row>
    <row r="67" spans="1:8" x14ac:dyDescent="0.35">
      <c r="A67" s="1">
        <v>43191</v>
      </c>
      <c r="B67" t="s">
        <v>78</v>
      </c>
      <c r="C67" s="2" t="s">
        <v>18</v>
      </c>
      <c r="D67" s="2" t="s">
        <v>82</v>
      </c>
      <c r="F67" s="4">
        <f>Tableau1[[#This Row],[num]]*1</f>
        <v>6</v>
      </c>
      <c r="G67" s="4">
        <f>INT(SUBSTITUTE(Tableau1[[#This Row],[cote]],".",","))</f>
        <v>7</v>
      </c>
      <c r="H67" s="4">
        <f>IF(AND(Tableau1[[#This Row],[cote_]]&gt;9,Tableau1[[#This Row],[cote_]]&lt;20),Tableau1[[#This Row],[cote_]],99)</f>
        <v>99</v>
      </c>
    </row>
    <row r="68" spans="1:8" x14ac:dyDescent="0.35">
      <c r="A68" s="1">
        <v>43191</v>
      </c>
      <c r="B68" t="s">
        <v>78</v>
      </c>
      <c r="C68" s="2" t="s">
        <v>14</v>
      </c>
      <c r="D68" s="2" t="s">
        <v>83</v>
      </c>
      <c r="F68" s="4">
        <f>Tableau1[[#This Row],[num]]*1</f>
        <v>7</v>
      </c>
      <c r="G68" s="4">
        <f>INT(SUBSTITUTE(Tableau1[[#This Row],[cote]],".",","))</f>
        <v>14</v>
      </c>
      <c r="H68" s="4">
        <f>IF(AND(Tableau1[[#This Row],[cote_]]&gt;9,Tableau1[[#This Row],[cote_]]&lt;20),Tableau1[[#This Row],[cote_]],99)</f>
        <v>14</v>
      </c>
    </row>
    <row r="69" spans="1:8" x14ac:dyDescent="0.35">
      <c r="A69" s="1">
        <v>43191</v>
      </c>
      <c r="B69" t="s">
        <v>84</v>
      </c>
      <c r="C69" s="2" t="s">
        <v>6</v>
      </c>
      <c r="D69" s="2" t="s">
        <v>85</v>
      </c>
      <c r="F69" s="4">
        <f>Tableau1[[#This Row],[num]]*1</f>
        <v>1</v>
      </c>
      <c r="G69" s="4">
        <f>INT(SUBSTITUTE(Tableau1[[#This Row],[cote]],".",","))</f>
        <v>10</v>
      </c>
      <c r="H69" s="4">
        <f>IF(AND(Tableau1[[#This Row],[cote_]]&gt;9,Tableau1[[#This Row],[cote_]]&lt;20),Tableau1[[#This Row],[cote_]],99)</f>
        <v>10</v>
      </c>
    </row>
    <row r="70" spans="1:8" x14ac:dyDescent="0.35">
      <c r="A70" s="1">
        <v>43191</v>
      </c>
      <c r="B70" t="s">
        <v>84</v>
      </c>
      <c r="C70" s="2" t="s">
        <v>7</v>
      </c>
      <c r="D70" s="2" t="s">
        <v>62</v>
      </c>
      <c r="F70" s="4">
        <f>Tableau1[[#This Row],[num]]*1</f>
        <v>2</v>
      </c>
      <c r="G70" s="4">
        <f>INT(SUBSTITUTE(Tableau1[[#This Row],[cote]],".",","))</f>
        <v>3</v>
      </c>
      <c r="H70" s="4">
        <f>IF(AND(Tableau1[[#This Row],[cote_]]&gt;9,Tableau1[[#This Row],[cote_]]&lt;20),Tableau1[[#This Row],[cote_]],99)</f>
        <v>99</v>
      </c>
    </row>
    <row r="71" spans="1:8" x14ac:dyDescent="0.35">
      <c r="A71" s="1">
        <v>43191</v>
      </c>
      <c r="B71" t="s">
        <v>84</v>
      </c>
      <c r="C71" s="2" t="s">
        <v>8</v>
      </c>
      <c r="D71" s="2" t="s">
        <v>86</v>
      </c>
      <c r="F71" s="4">
        <f>Tableau1[[#This Row],[num]]*1</f>
        <v>3</v>
      </c>
      <c r="G71" s="4">
        <f>INT(SUBSTITUTE(Tableau1[[#This Row],[cote]],".",","))</f>
        <v>5</v>
      </c>
      <c r="H71" s="4">
        <f>IF(AND(Tableau1[[#This Row],[cote_]]&gt;9,Tableau1[[#This Row],[cote_]]&lt;20),Tableau1[[#This Row],[cote_]],99)</f>
        <v>99</v>
      </c>
    </row>
    <row r="72" spans="1:8" x14ac:dyDescent="0.35">
      <c r="A72" s="1">
        <v>43191</v>
      </c>
      <c r="B72" t="s">
        <v>84</v>
      </c>
      <c r="C72" s="2" t="s">
        <v>10</v>
      </c>
      <c r="D72" s="2" t="s">
        <v>87</v>
      </c>
      <c r="F72" s="4">
        <f>Tableau1[[#This Row],[num]]*1</f>
        <v>4</v>
      </c>
      <c r="G72" s="4">
        <f>INT(SUBSTITUTE(Tableau1[[#This Row],[cote]],".",","))</f>
        <v>41</v>
      </c>
      <c r="H72" s="4">
        <f>IF(AND(Tableau1[[#This Row],[cote_]]&gt;9,Tableau1[[#This Row],[cote_]]&lt;20),Tableau1[[#This Row],[cote_]],99)</f>
        <v>99</v>
      </c>
    </row>
    <row r="73" spans="1:8" x14ac:dyDescent="0.35">
      <c r="A73" s="1">
        <v>43191</v>
      </c>
      <c r="B73" t="s">
        <v>84</v>
      </c>
      <c r="C73" s="2" t="s">
        <v>12</v>
      </c>
      <c r="D73" s="2" t="s">
        <v>36</v>
      </c>
      <c r="F73" s="4">
        <f>Tableau1[[#This Row],[num]]*1</f>
        <v>5</v>
      </c>
      <c r="G73" s="4">
        <f>INT(SUBSTITUTE(Tableau1[[#This Row],[cote]],".",","))</f>
        <v>12</v>
      </c>
      <c r="H73" s="4">
        <f>IF(AND(Tableau1[[#This Row],[cote_]]&gt;9,Tableau1[[#This Row],[cote_]]&lt;20),Tableau1[[#This Row],[cote_]],99)</f>
        <v>12</v>
      </c>
    </row>
    <row r="74" spans="1:8" x14ac:dyDescent="0.35">
      <c r="A74" s="1">
        <v>43191</v>
      </c>
      <c r="B74" t="s">
        <v>84</v>
      </c>
      <c r="C74" s="2" t="s">
        <v>18</v>
      </c>
      <c r="D74" s="2" t="s">
        <v>88</v>
      </c>
      <c r="F74" s="4">
        <f>Tableau1[[#This Row],[num]]*1</f>
        <v>6</v>
      </c>
      <c r="G74" s="4">
        <f>INT(SUBSTITUTE(Tableau1[[#This Row],[cote]],".",","))</f>
        <v>21</v>
      </c>
      <c r="H74" s="4">
        <f>IF(AND(Tableau1[[#This Row],[cote_]]&gt;9,Tableau1[[#This Row],[cote_]]&lt;20),Tableau1[[#This Row],[cote_]],99)</f>
        <v>99</v>
      </c>
    </row>
    <row r="75" spans="1:8" x14ac:dyDescent="0.35">
      <c r="A75" s="1">
        <v>43191</v>
      </c>
      <c r="B75" t="s">
        <v>84</v>
      </c>
      <c r="C75" s="2" t="s">
        <v>14</v>
      </c>
      <c r="D75" s="2" t="s">
        <v>89</v>
      </c>
      <c r="F75" s="4">
        <f>Tableau1[[#This Row],[num]]*1</f>
        <v>7</v>
      </c>
      <c r="G75" s="4">
        <f>INT(SUBSTITUTE(Tableau1[[#This Row],[cote]],".",","))</f>
        <v>10</v>
      </c>
      <c r="H75" s="4">
        <f>IF(AND(Tableau1[[#This Row],[cote_]]&gt;9,Tableau1[[#This Row],[cote_]]&lt;20),Tableau1[[#This Row],[cote_]],99)</f>
        <v>10</v>
      </c>
    </row>
    <row r="76" spans="1:8" x14ac:dyDescent="0.35">
      <c r="A76" s="1">
        <v>43191</v>
      </c>
      <c r="B76" t="s">
        <v>84</v>
      </c>
      <c r="C76" s="2" t="s">
        <v>24</v>
      </c>
      <c r="D76" s="2" t="s">
        <v>90</v>
      </c>
      <c r="F76" s="4">
        <f>Tableau1[[#This Row],[num]]*1</f>
        <v>8</v>
      </c>
      <c r="G76" s="4">
        <f>INT(SUBSTITUTE(Tableau1[[#This Row],[cote]],".",","))</f>
        <v>19</v>
      </c>
      <c r="H76" s="4">
        <f>IF(AND(Tableau1[[#This Row],[cote_]]&gt;9,Tableau1[[#This Row],[cote_]]&lt;20),Tableau1[[#This Row],[cote_]],99)</f>
        <v>19</v>
      </c>
    </row>
    <row r="77" spans="1:8" x14ac:dyDescent="0.35">
      <c r="A77" s="1">
        <v>43191</v>
      </c>
      <c r="B77" t="s">
        <v>84</v>
      </c>
      <c r="C77" s="2" t="s">
        <v>25</v>
      </c>
      <c r="D77" s="2" t="s">
        <v>91</v>
      </c>
      <c r="F77" s="4">
        <f>Tableau1[[#This Row],[num]]*1</f>
        <v>9</v>
      </c>
      <c r="G77" s="4">
        <f>INT(SUBSTITUTE(Tableau1[[#This Row],[cote]],".",","))</f>
        <v>18</v>
      </c>
      <c r="H77" s="4">
        <f>IF(AND(Tableau1[[#This Row],[cote_]]&gt;9,Tableau1[[#This Row],[cote_]]&lt;20),Tableau1[[#This Row],[cote_]],99)</f>
        <v>18</v>
      </c>
    </row>
    <row r="78" spans="1:8" x14ac:dyDescent="0.35">
      <c r="A78" s="1">
        <v>43191</v>
      </c>
      <c r="B78" t="s">
        <v>84</v>
      </c>
      <c r="C78" s="2" t="s">
        <v>27</v>
      </c>
      <c r="D78" s="2" t="s">
        <v>92</v>
      </c>
      <c r="F78" s="4">
        <f>Tableau1[[#This Row],[num]]*1</f>
        <v>10</v>
      </c>
      <c r="G78" s="4">
        <f>INT(SUBSTITUTE(Tableau1[[#This Row],[cote]],".",","))</f>
        <v>10</v>
      </c>
      <c r="H78" s="4">
        <f>IF(AND(Tableau1[[#This Row],[cote_]]&gt;9,Tableau1[[#This Row],[cote_]]&lt;20),Tableau1[[#This Row],[cote_]],99)</f>
        <v>10</v>
      </c>
    </row>
    <row r="79" spans="1:8" x14ac:dyDescent="0.35">
      <c r="A79" s="1">
        <v>43191</v>
      </c>
      <c r="B79" t="s">
        <v>84</v>
      </c>
      <c r="C79" s="2" t="s">
        <v>29</v>
      </c>
      <c r="D79" s="2" t="s">
        <v>93</v>
      </c>
      <c r="F79" s="4">
        <f>Tableau1[[#This Row],[num]]*1</f>
        <v>11</v>
      </c>
      <c r="G79" s="4">
        <f>INT(SUBSTITUTE(Tableau1[[#This Row],[cote]],".",","))</f>
        <v>31</v>
      </c>
      <c r="H79" s="4">
        <f>IF(AND(Tableau1[[#This Row],[cote_]]&gt;9,Tableau1[[#This Row],[cote_]]&lt;20),Tableau1[[#This Row],[cote_]],99)</f>
        <v>99</v>
      </c>
    </row>
    <row r="80" spans="1:8" x14ac:dyDescent="0.35">
      <c r="A80" s="1">
        <v>43191</v>
      </c>
      <c r="B80" t="s">
        <v>84</v>
      </c>
      <c r="C80" s="2" t="s">
        <v>31</v>
      </c>
      <c r="D80" s="2" t="s">
        <v>94</v>
      </c>
      <c r="E80" t="s">
        <v>4</v>
      </c>
      <c r="F80" s="4">
        <f>Tableau1[[#This Row],[num]]*1</f>
        <v>12</v>
      </c>
      <c r="G80" s="4">
        <f>INT(SUBSTITUTE(Tableau1[[#This Row],[cote]],".",","))</f>
        <v>15</v>
      </c>
      <c r="H80" s="4">
        <f>IF(AND(Tableau1[[#This Row],[cote_]]&gt;9,Tableau1[[#This Row],[cote_]]&lt;20),Tableau1[[#This Row],[cote_]],99)</f>
        <v>15</v>
      </c>
    </row>
    <row r="81" spans="1:8" x14ac:dyDescent="0.35">
      <c r="A81" s="1">
        <v>43191</v>
      </c>
      <c r="B81" t="s">
        <v>84</v>
      </c>
      <c r="C81" s="2" t="s">
        <v>45</v>
      </c>
      <c r="D81" s="2" t="s">
        <v>95</v>
      </c>
      <c r="F81" s="4">
        <f>Tableau1[[#This Row],[num]]*1</f>
        <v>13</v>
      </c>
      <c r="G81" s="4">
        <f>INT(SUBSTITUTE(Tableau1[[#This Row],[cote]],".",","))</f>
        <v>34</v>
      </c>
      <c r="H81" s="4">
        <f>IF(AND(Tableau1[[#This Row],[cote_]]&gt;9,Tableau1[[#This Row],[cote_]]&lt;20),Tableau1[[#This Row],[cote_]],99)</f>
        <v>99</v>
      </c>
    </row>
    <row r="82" spans="1:8" x14ac:dyDescent="0.35">
      <c r="A82" s="1">
        <v>43191</v>
      </c>
      <c r="B82" t="s">
        <v>96</v>
      </c>
      <c r="C82" s="2" t="s">
        <v>6</v>
      </c>
      <c r="D82" s="2" t="s">
        <v>97</v>
      </c>
      <c r="F82" s="4">
        <f>Tableau1[[#This Row],[num]]*1</f>
        <v>1</v>
      </c>
      <c r="G82" s="4">
        <f>INT(SUBSTITUTE(Tableau1[[#This Row],[cote]],".",","))</f>
        <v>106</v>
      </c>
      <c r="H82" s="4">
        <f>IF(AND(Tableau1[[#This Row],[cote_]]&gt;9,Tableau1[[#This Row],[cote_]]&lt;20),Tableau1[[#This Row],[cote_]],99)</f>
        <v>99</v>
      </c>
    </row>
    <row r="83" spans="1:8" x14ac:dyDescent="0.35">
      <c r="A83" s="1">
        <v>43191</v>
      </c>
      <c r="B83" t="s">
        <v>96</v>
      </c>
      <c r="C83" s="2" t="s">
        <v>7</v>
      </c>
      <c r="D83" s="2" t="s">
        <v>48</v>
      </c>
      <c r="F83" s="4">
        <f>Tableau1[[#This Row],[num]]*1</f>
        <v>2</v>
      </c>
      <c r="G83" s="4">
        <f>INT(SUBSTITUTE(Tableau1[[#This Row],[cote]],".",","))</f>
        <v>58</v>
      </c>
      <c r="H83" s="4">
        <f>IF(AND(Tableau1[[#This Row],[cote_]]&gt;9,Tableau1[[#This Row],[cote_]]&lt;20),Tableau1[[#This Row],[cote_]],99)</f>
        <v>99</v>
      </c>
    </row>
    <row r="84" spans="1:8" x14ac:dyDescent="0.35">
      <c r="A84" s="1">
        <v>43191</v>
      </c>
      <c r="B84" t="s">
        <v>96</v>
      </c>
      <c r="C84" s="2" t="s">
        <v>8</v>
      </c>
      <c r="D84" s="2" t="s">
        <v>98</v>
      </c>
      <c r="F84" s="4">
        <f>Tableau1[[#This Row],[num]]*1</f>
        <v>3</v>
      </c>
      <c r="G84" s="4">
        <f>INT(SUBSTITUTE(Tableau1[[#This Row],[cote]],".",","))</f>
        <v>2</v>
      </c>
      <c r="H84" s="4">
        <f>IF(AND(Tableau1[[#This Row],[cote_]]&gt;9,Tableau1[[#This Row],[cote_]]&lt;20),Tableau1[[#This Row],[cote_]],99)</f>
        <v>99</v>
      </c>
    </row>
    <row r="85" spans="1:8" x14ac:dyDescent="0.35">
      <c r="A85" s="1">
        <v>43191</v>
      </c>
      <c r="B85" t="s">
        <v>96</v>
      </c>
      <c r="C85" s="2" t="s">
        <v>10</v>
      </c>
      <c r="D85" s="2" t="s">
        <v>99</v>
      </c>
      <c r="F85" s="4">
        <f>Tableau1[[#This Row],[num]]*1</f>
        <v>4</v>
      </c>
      <c r="G85" s="4">
        <f>INT(SUBSTITUTE(Tableau1[[#This Row],[cote]],".",","))</f>
        <v>53</v>
      </c>
      <c r="H85" s="4">
        <f>IF(AND(Tableau1[[#This Row],[cote_]]&gt;9,Tableau1[[#This Row],[cote_]]&lt;20),Tableau1[[#This Row],[cote_]],99)</f>
        <v>99</v>
      </c>
    </row>
    <row r="86" spans="1:8" x14ac:dyDescent="0.35">
      <c r="A86" s="1">
        <v>43191</v>
      </c>
      <c r="B86" t="s">
        <v>96</v>
      </c>
      <c r="C86" s="2" t="s">
        <v>12</v>
      </c>
      <c r="D86" s="2" t="s">
        <v>100</v>
      </c>
      <c r="F86" s="4">
        <f>Tableau1[[#This Row],[num]]*1</f>
        <v>5</v>
      </c>
      <c r="G86" s="4">
        <f>INT(SUBSTITUTE(Tableau1[[#This Row],[cote]],".",","))</f>
        <v>9</v>
      </c>
      <c r="H86" s="4">
        <f>IF(AND(Tableau1[[#This Row],[cote_]]&gt;9,Tableau1[[#This Row],[cote_]]&lt;20),Tableau1[[#This Row],[cote_]],99)</f>
        <v>99</v>
      </c>
    </row>
    <row r="87" spans="1:8" x14ac:dyDescent="0.35">
      <c r="A87" s="1">
        <v>43191</v>
      </c>
      <c r="B87" t="s">
        <v>96</v>
      </c>
      <c r="C87" s="2" t="s">
        <v>18</v>
      </c>
      <c r="D87" s="2" t="s">
        <v>101</v>
      </c>
      <c r="F87" s="4">
        <f>Tableau1[[#This Row],[num]]*1</f>
        <v>6</v>
      </c>
      <c r="G87" s="4">
        <f>INT(SUBSTITUTE(Tableau1[[#This Row],[cote]],".",","))</f>
        <v>18</v>
      </c>
      <c r="H87" s="4">
        <f>IF(AND(Tableau1[[#This Row],[cote_]]&gt;9,Tableau1[[#This Row],[cote_]]&lt;20),Tableau1[[#This Row],[cote_]],99)</f>
        <v>18</v>
      </c>
    </row>
    <row r="88" spans="1:8" x14ac:dyDescent="0.35">
      <c r="A88" s="1">
        <v>43191</v>
      </c>
      <c r="B88" t="s">
        <v>96</v>
      </c>
      <c r="C88" s="2" t="s">
        <v>14</v>
      </c>
      <c r="D88" s="2" t="s">
        <v>102</v>
      </c>
      <c r="F88" s="4">
        <f>Tableau1[[#This Row],[num]]*1</f>
        <v>7</v>
      </c>
      <c r="G88" s="4">
        <f>INT(SUBSTITUTE(Tableau1[[#This Row],[cote]],".",","))</f>
        <v>73</v>
      </c>
      <c r="H88" s="4">
        <f>IF(AND(Tableau1[[#This Row],[cote_]]&gt;9,Tableau1[[#This Row],[cote_]]&lt;20),Tableau1[[#This Row],[cote_]],99)</f>
        <v>99</v>
      </c>
    </row>
    <row r="89" spans="1:8" x14ac:dyDescent="0.35">
      <c r="A89" s="1">
        <v>43191</v>
      </c>
      <c r="B89" t="s">
        <v>96</v>
      </c>
      <c r="C89" s="2" t="s">
        <v>24</v>
      </c>
      <c r="D89" s="2" t="s">
        <v>103</v>
      </c>
      <c r="F89" s="4">
        <f>Tableau1[[#This Row],[num]]*1</f>
        <v>8</v>
      </c>
      <c r="G89" s="4">
        <f>INT(SUBSTITUTE(Tableau1[[#This Row],[cote]],".",","))</f>
        <v>33</v>
      </c>
      <c r="H89" s="4">
        <f>IF(AND(Tableau1[[#This Row],[cote_]]&gt;9,Tableau1[[#This Row],[cote_]]&lt;20),Tableau1[[#This Row],[cote_]],99)</f>
        <v>99</v>
      </c>
    </row>
    <row r="90" spans="1:8" x14ac:dyDescent="0.35">
      <c r="A90" s="1">
        <v>43191</v>
      </c>
      <c r="B90" t="s">
        <v>96</v>
      </c>
      <c r="C90" s="2" t="s">
        <v>25</v>
      </c>
      <c r="D90" s="2" t="s">
        <v>104</v>
      </c>
      <c r="E90" t="s">
        <v>4</v>
      </c>
      <c r="F90" s="4">
        <f>Tableau1[[#This Row],[num]]*1</f>
        <v>9</v>
      </c>
      <c r="G90" s="4">
        <f>INT(SUBSTITUTE(Tableau1[[#This Row],[cote]],".",","))</f>
        <v>3</v>
      </c>
      <c r="H90" s="4">
        <f>IF(AND(Tableau1[[#This Row],[cote_]]&gt;9,Tableau1[[#This Row],[cote_]]&lt;20),Tableau1[[#This Row],[cote_]],99)</f>
        <v>99</v>
      </c>
    </row>
    <row r="91" spans="1:8" x14ac:dyDescent="0.35">
      <c r="A91" s="1">
        <v>43191</v>
      </c>
      <c r="B91" t="s">
        <v>96</v>
      </c>
      <c r="C91" s="2" t="s">
        <v>27</v>
      </c>
      <c r="D91" s="2" t="s">
        <v>105</v>
      </c>
      <c r="F91" s="4">
        <f>Tableau1[[#This Row],[num]]*1</f>
        <v>10</v>
      </c>
      <c r="G91" s="4">
        <f>INT(SUBSTITUTE(Tableau1[[#This Row],[cote]],".",","))</f>
        <v>7</v>
      </c>
      <c r="H91" s="4">
        <f>IF(AND(Tableau1[[#This Row],[cote_]]&gt;9,Tableau1[[#This Row],[cote_]]&lt;20),Tableau1[[#This Row],[cote_]],99)</f>
        <v>99</v>
      </c>
    </row>
    <row r="92" spans="1:8" x14ac:dyDescent="0.35">
      <c r="A92" s="1">
        <v>43191</v>
      </c>
      <c r="B92" t="s">
        <v>96</v>
      </c>
      <c r="C92" s="2" t="s">
        <v>29</v>
      </c>
      <c r="D92" s="2" t="s">
        <v>26</v>
      </c>
      <c r="F92" s="4">
        <f>Tableau1[[#This Row],[num]]*1</f>
        <v>11</v>
      </c>
      <c r="G92" s="4">
        <f>INT(SUBSTITUTE(Tableau1[[#This Row],[cote]],".",","))</f>
        <v>13</v>
      </c>
      <c r="H92" s="4">
        <f>IF(AND(Tableau1[[#This Row],[cote_]]&gt;9,Tableau1[[#This Row],[cote_]]&lt;20),Tableau1[[#This Row],[cote_]],99)</f>
        <v>13</v>
      </c>
    </row>
    <row r="93" spans="1:8" x14ac:dyDescent="0.35">
      <c r="A93" s="1">
        <v>43191</v>
      </c>
      <c r="B93" t="s">
        <v>106</v>
      </c>
      <c r="C93" s="2" t="s">
        <v>6</v>
      </c>
      <c r="D93" s="2" t="s">
        <v>107</v>
      </c>
      <c r="F93" s="4">
        <f>Tableau1[[#This Row],[num]]*1</f>
        <v>1</v>
      </c>
      <c r="G93" s="4">
        <f>INT(SUBSTITUTE(Tableau1[[#This Row],[cote]],".",","))</f>
        <v>85</v>
      </c>
      <c r="H93" s="4">
        <f>IF(AND(Tableau1[[#This Row],[cote_]]&gt;9,Tableau1[[#This Row],[cote_]]&lt;20),Tableau1[[#This Row],[cote_]],99)</f>
        <v>99</v>
      </c>
    </row>
    <row r="94" spans="1:8" x14ac:dyDescent="0.35">
      <c r="A94" s="1">
        <v>43191</v>
      </c>
      <c r="B94" t="s">
        <v>106</v>
      </c>
      <c r="C94" s="2" t="s">
        <v>7</v>
      </c>
      <c r="D94" s="2" t="s">
        <v>85</v>
      </c>
      <c r="F94" s="4">
        <f>Tableau1[[#This Row],[num]]*1</f>
        <v>2</v>
      </c>
      <c r="G94" s="4">
        <f>INT(SUBSTITUTE(Tableau1[[#This Row],[cote]],".",","))</f>
        <v>10</v>
      </c>
      <c r="H94" s="4">
        <f>IF(AND(Tableau1[[#This Row],[cote_]]&gt;9,Tableau1[[#This Row],[cote_]]&lt;20),Tableau1[[#This Row],[cote_]],99)</f>
        <v>10</v>
      </c>
    </row>
    <row r="95" spans="1:8" x14ac:dyDescent="0.35">
      <c r="A95" s="1">
        <v>43191</v>
      </c>
      <c r="B95" t="s">
        <v>106</v>
      </c>
      <c r="C95" s="2" t="s">
        <v>8</v>
      </c>
      <c r="D95" s="2" t="s">
        <v>108</v>
      </c>
      <c r="F95" s="4">
        <f>Tableau1[[#This Row],[num]]*1</f>
        <v>3</v>
      </c>
      <c r="G95" s="4">
        <f>INT(SUBSTITUTE(Tableau1[[#This Row],[cote]],".",","))</f>
        <v>12</v>
      </c>
      <c r="H95" s="4">
        <f>IF(AND(Tableau1[[#This Row],[cote_]]&gt;9,Tableau1[[#This Row],[cote_]]&lt;20),Tableau1[[#This Row],[cote_]],99)</f>
        <v>12</v>
      </c>
    </row>
    <row r="96" spans="1:8" x14ac:dyDescent="0.35">
      <c r="A96" s="1">
        <v>43191</v>
      </c>
      <c r="B96" t="s">
        <v>106</v>
      </c>
      <c r="C96" s="2" t="s">
        <v>12</v>
      </c>
      <c r="D96" s="2" t="s">
        <v>109</v>
      </c>
      <c r="F96" s="4">
        <f>Tableau1[[#This Row],[num]]*1</f>
        <v>5</v>
      </c>
      <c r="G96" s="4">
        <f>INT(SUBSTITUTE(Tableau1[[#This Row],[cote]],".",","))</f>
        <v>171</v>
      </c>
      <c r="H96" s="4">
        <f>IF(AND(Tableau1[[#This Row],[cote_]]&gt;9,Tableau1[[#This Row],[cote_]]&lt;20),Tableau1[[#This Row],[cote_]],99)</f>
        <v>99</v>
      </c>
    </row>
    <row r="97" spans="1:8" x14ac:dyDescent="0.35">
      <c r="A97" s="1">
        <v>43191</v>
      </c>
      <c r="B97" t="s">
        <v>106</v>
      </c>
      <c r="C97" s="2" t="s">
        <v>18</v>
      </c>
      <c r="D97" s="2" t="s">
        <v>110</v>
      </c>
      <c r="F97" s="4">
        <f>Tableau1[[#This Row],[num]]*1</f>
        <v>6</v>
      </c>
      <c r="G97" s="4">
        <f>INT(SUBSTITUTE(Tableau1[[#This Row],[cote]],".",","))</f>
        <v>89</v>
      </c>
      <c r="H97" s="4">
        <f>IF(AND(Tableau1[[#This Row],[cote_]]&gt;9,Tableau1[[#This Row],[cote_]]&lt;20),Tableau1[[#This Row],[cote_]],99)</f>
        <v>99</v>
      </c>
    </row>
    <row r="98" spans="1:8" x14ac:dyDescent="0.35">
      <c r="A98" s="1">
        <v>43191</v>
      </c>
      <c r="B98" t="s">
        <v>106</v>
      </c>
      <c r="C98" s="2" t="s">
        <v>14</v>
      </c>
      <c r="D98" s="2" t="s">
        <v>111</v>
      </c>
      <c r="F98" s="4">
        <f>Tableau1[[#This Row],[num]]*1</f>
        <v>7</v>
      </c>
      <c r="G98" s="4">
        <f>INT(SUBSTITUTE(Tableau1[[#This Row],[cote]],".",","))</f>
        <v>16</v>
      </c>
      <c r="H98" s="4">
        <f>IF(AND(Tableau1[[#This Row],[cote_]]&gt;9,Tableau1[[#This Row],[cote_]]&lt;20),Tableau1[[#This Row],[cote_]],99)</f>
        <v>16</v>
      </c>
    </row>
    <row r="99" spans="1:8" x14ac:dyDescent="0.35">
      <c r="A99" s="1">
        <v>43191</v>
      </c>
      <c r="B99" t="s">
        <v>106</v>
      </c>
      <c r="C99" s="2" t="s">
        <v>24</v>
      </c>
      <c r="D99" s="2" t="s">
        <v>112</v>
      </c>
      <c r="F99" s="4">
        <f>Tableau1[[#This Row],[num]]*1</f>
        <v>8</v>
      </c>
      <c r="G99" s="4">
        <f>INT(SUBSTITUTE(Tableau1[[#This Row],[cote]],".",","))</f>
        <v>27</v>
      </c>
      <c r="H99" s="4">
        <f>IF(AND(Tableau1[[#This Row],[cote_]]&gt;9,Tableau1[[#This Row],[cote_]]&lt;20),Tableau1[[#This Row],[cote_]],99)</f>
        <v>99</v>
      </c>
    </row>
    <row r="100" spans="1:8" x14ac:dyDescent="0.35">
      <c r="A100" s="1">
        <v>43191</v>
      </c>
      <c r="B100" t="s">
        <v>106</v>
      </c>
      <c r="C100" s="2" t="s">
        <v>25</v>
      </c>
      <c r="D100" s="2" t="s">
        <v>113</v>
      </c>
      <c r="F100" s="4">
        <f>Tableau1[[#This Row],[num]]*1</f>
        <v>9</v>
      </c>
      <c r="G100" s="4">
        <f>INT(SUBSTITUTE(Tableau1[[#This Row],[cote]],".",","))</f>
        <v>38</v>
      </c>
      <c r="H100" s="4">
        <f>IF(AND(Tableau1[[#This Row],[cote_]]&gt;9,Tableau1[[#This Row],[cote_]]&lt;20),Tableau1[[#This Row],[cote_]],99)</f>
        <v>99</v>
      </c>
    </row>
    <row r="101" spans="1:8" x14ac:dyDescent="0.35">
      <c r="A101" s="1">
        <v>43191</v>
      </c>
      <c r="B101" t="s">
        <v>106</v>
      </c>
      <c r="C101" s="2" t="s">
        <v>27</v>
      </c>
      <c r="D101" s="2" t="s">
        <v>40</v>
      </c>
      <c r="F101" s="4">
        <f>Tableau1[[#This Row],[num]]*1</f>
        <v>10</v>
      </c>
      <c r="G101" s="4">
        <f>INT(SUBSTITUTE(Tableau1[[#This Row],[cote]],".",","))</f>
        <v>5</v>
      </c>
      <c r="H101" s="4">
        <f>IF(AND(Tableau1[[#This Row],[cote_]]&gt;9,Tableau1[[#This Row],[cote_]]&lt;20),Tableau1[[#This Row],[cote_]],99)</f>
        <v>99</v>
      </c>
    </row>
    <row r="102" spans="1:8" x14ac:dyDescent="0.35">
      <c r="A102" s="1">
        <v>43191</v>
      </c>
      <c r="B102" t="s">
        <v>106</v>
      </c>
      <c r="C102" s="2" t="s">
        <v>29</v>
      </c>
      <c r="D102" s="2" t="s">
        <v>114</v>
      </c>
      <c r="F102" s="4">
        <f>Tableau1[[#This Row],[num]]*1</f>
        <v>11</v>
      </c>
      <c r="G102" s="4">
        <f>INT(SUBSTITUTE(Tableau1[[#This Row],[cote]],".",","))</f>
        <v>23</v>
      </c>
      <c r="H102" s="4">
        <f>IF(AND(Tableau1[[#This Row],[cote_]]&gt;9,Tableau1[[#This Row],[cote_]]&lt;20),Tableau1[[#This Row],[cote_]],99)</f>
        <v>99</v>
      </c>
    </row>
    <row r="103" spans="1:8" x14ac:dyDescent="0.35">
      <c r="A103" s="1">
        <v>43191</v>
      </c>
      <c r="B103" t="s">
        <v>106</v>
      </c>
      <c r="C103" s="2" t="s">
        <v>31</v>
      </c>
      <c r="D103" s="2" t="s">
        <v>115</v>
      </c>
      <c r="F103" s="4">
        <f>Tableau1[[#This Row],[num]]*1</f>
        <v>12</v>
      </c>
      <c r="G103" s="4">
        <f>INT(SUBSTITUTE(Tableau1[[#This Row],[cote]],".",","))</f>
        <v>6</v>
      </c>
      <c r="H103" s="4">
        <f>IF(AND(Tableau1[[#This Row],[cote_]]&gt;9,Tableau1[[#This Row],[cote_]]&lt;20),Tableau1[[#This Row],[cote_]],99)</f>
        <v>99</v>
      </c>
    </row>
    <row r="104" spans="1:8" x14ac:dyDescent="0.35">
      <c r="A104" s="1">
        <v>43191</v>
      </c>
      <c r="B104" t="s">
        <v>106</v>
      </c>
      <c r="C104" s="2" t="s">
        <v>45</v>
      </c>
      <c r="D104" s="2" t="s">
        <v>116</v>
      </c>
      <c r="F104" s="4">
        <f>Tableau1[[#This Row],[num]]*1</f>
        <v>13</v>
      </c>
      <c r="G104" s="4">
        <f>INT(SUBSTITUTE(Tableau1[[#This Row],[cote]],".",","))</f>
        <v>55</v>
      </c>
      <c r="H104" s="4">
        <f>IF(AND(Tableau1[[#This Row],[cote_]]&gt;9,Tableau1[[#This Row],[cote_]]&lt;20),Tableau1[[#This Row],[cote_]],99)</f>
        <v>99</v>
      </c>
    </row>
    <row r="105" spans="1:8" x14ac:dyDescent="0.35">
      <c r="A105" s="1">
        <v>43191</v>
      </c>
      <c r="B105" t="s">
        <v>106</v>
      </c>
      <c r="C105" s="2" t="s">
        <v>47</v>
      </c>
      <c r="D105" s="2" t="s">
        <v>117</v>
      </c>
      <c r="E105" t="s">
        <v>4</v>
      </c>
      <c r="F105" s="4">
        <f>Tableau1[[#This Row],[num]]*1</f>
        <v>14</v>
      </c>
      <c r="G105" s="4">
        <f>INT(SUBSTITUTE(Tableau1[[#This Row],[cote]],".",","))</f>
        <v>2</v>
      </c>
      <c r="H105" s="4">
        <f>IF(AND(Tableau1[[#This Row],[cote_]]&gt;9,Tableau1[[#This Row],[cote_]]&lt;20),Tableau1[[#This Row],[cote_]],99)</f>
        <v>99</v>
      </c>
    </row>
    <row r="106" spans="1:8" x14ac:dyDescent="0.35">
      <c r="A106" s="1">
        <v>43191</v>
      </c>
      <c r="B106" t="s">
        <v>106</v>
      </c>
      <c r="C106" s="2" t="s">
        <v>50</v>
      </c>
      <c r="D106" s="2" t="s">
        <v>118</v>
      </c>
      <c r="F106" s="4">
        <f>Tableau1[[#This Row],[num]]*1</f>
        <v>16</v>
      </c>
      <c r="G106" s="4">
        <f>INT(SUBSTITUTE(Tableau1[[#This Row],[cote]],".",","))</f>
        <v>33</v>
      </c>
      <c r="H106" s="4">
        <f>IF(AND(Tableau1[[#This Row],[cote_]]&gt;9,Tableau1[[#This Row],[cote_]]&lt;20),Tableau1[[#This Row],[cote_]],99)</f>
        <v>99</v>
      </c>
    </row>
    <row r="107" spans="1:8" x14ac:dyDescent="0.35">
      <c r="A107" s="1">
        <v>43191</v>
      </c>
      <c r="B107" t="s">
        <v>119</v>
      </c>
      <c r="C107" s="2" t="s">
        <v>6</v>
      </c>
      <c r="D107" s="2" t="s">
        <v>120</v>
      </c>
      <c r="F107" s="4">
        <f>Tableau1[[#This Row],[num]]*1</f>
        <v>1</v>
      </c>
      <c r="G107" s="4">
        <f>INT(SUBSTITUTE(Tableau1[[#This Row],[cote]],".",","))</f>
        <v>18</v>
      </c>
      <c r="H107" s="4">
        <f>IF(AND(Tableau1[[#This Row],[cote_]]&gt;9,Tableau1[[#This Row],[cote_]]&lt;20),Tableau1[[#This Row],[cote_]],99)</f>
        <v>18</v>
      </c>
    </row>
    <row r="108" spans="1:8" x14ac:dyDescent="0.35">
      <c r="A108" s="1">
        <v>43191</v>
      </c>
      <c r="B108" t="s">
        <v>119</v>
      </c>
      <c r="C108" s="2" t="s">
        <v>7</v>
      </c>
      <c r="D108" s="2" t="s">
        <v>121</v>
      </c>
      <c r="F108" s="4">
        <f>Tableau1[[#This Row],[num]]*1</f>
        <v>2</v>
      </c>
      <c r="G108" s="4">
        <f>INT(SUBSTITUTE(Tableau1[[#This Row],[cote]],".",","))</f>
        <v>36</v>
      </c>
      <c r="H108" s="4">
        <f>IF(AND(Tableau1[[#This Row],[cote_]]&gt;9,Tableau1[[#This Row],[cote_]]&lt;20),Tableau1[[#This Row],[cote_]],99)</f>
        <v>99</v>
      </c>
    </row>
    <row r="109" spans="1:8" x14ac:dyDescent="0.35">
      <c r="A109" s="1">
        <v>43191</v>
      </c>
      <c r="B109" t="s">
        <v>119</v>
      </c>
      <c r="C109" s="2" t="s">
        <v>8</v>
      </c>
      <c r="D109" s="2" t="s">
        <v>122</v>
      </c>
      <c r="F109" s="4">
        <f>Tableau1[[#This Row],[num]]*1</f>
        <v>3</v>
      </c>
      <c r="G109" s="4">
        <f>INT(SUBSTITUTE(Tableau1[[#This Row],[cote]],".",","))</f>
        <v>71</v>
      </c>
      <c r="H109" s="4">
        <f>IF(AND(Tableau1[[#This Row],[cote_]]&gt;9,Tableau1[[#This Row],[cote_]]&lt;20),Tableau1[[#This Row],[cote_]],99)</f>
        <v>99</v>
      </c>
    </row>
    <row r="110" spans="1:8" x14ac:dyDescent="0.35">
      <c r="A110" s="1">
        <v>43191</v>
      </c>
      <c r="B110" t="s">
        <v>119</v>
      </c>
      <c r="C110" s="2" t="s">
        <v>10</v>
      </c>
      <c r="D110" s="2" t="s">
        <v>123</v>
      </c>
      <c r="F110" s="4">
        <f>Tableau1[[#This Row],[num]]*1</f>
        <v>4</v>
      </c>
      <c r="G110" s="4">
        <f>INT(SUBSTITUTE(Tableau1[[#This Row],[cote]],".",","))</f>
        <v>33</v>
      </c>
      <c r="H110" s="4">
        <f>IF(AND(Tableau1[[#This Row],[cote_]]&gt;9,Tableau1[[#This Row],[cote_]]&lt;20),Tableau1[[#This Row],[cote_]],99)</f>
        <v>99</v>
      </c>
    </row>
    <row r="111" spans="1:8" x14ac:dyDescent="0.35">
      <c r="A111" s="1">
        <v>43191</v>
      </c>
      <c r="B111" t="s">
        <v>119</v>
      </c>
      <c r="C111" s="2" t="s">
        <v>12</v>
      </c>
      <c r="D111" s="2" t="s">
        <v>124</v>
      </c>
      <c r="F111" s="4">
        <f>Tableau1[[#This Row],[num]]*1</f>
        <v>5</v>
      </c>
      <c r="G111" s="4">
        <f>INT(SUBSTITUTE(Tableau1[[#This Row],[cote]],".",","))</f>
        <v>109</v>
      </c>
      <c r="H111" s="4">
        <f>IF(AND(Tableau1[[#This Row],[cote_]]&gt;9,Tableau1[[#This Row],[cote_]]&lt;20),Tableau1[[#This Row],[cote_]],99)</f>
        <v>99</v>
      </c>
    </row>
    <row r="112" spans="1:8" x14ac:dyDescent="0.35">
      <c r="A112" s="1">
        <v>43191</v>
      </c>
      <c r="B112" t="s">
        <v>119</v>
      </c>
      <c r="C112" s="2" t="s">
        <v>18</v>
      </c>
      <c r="D112" s="2" t="s">
        <v>125</v>
      </c>
      <c r="F112" s="4">
        <f>Tableau1[[#This Row],[num]]*1</f>
        <v>6</v>
      </c>
      <c r="G112" s="4">
        <f>INT(SUBSTITUTE(Tableau1[[#This Row],[cote]],".",","))</f>
        <v>20</v>
      </c>
      <c r="H112" s="4">
        <f>IF(AND(Tableau1[[#This Row],[cote_]]&gt;9,Tableau1[[#This Row],[cote_]]&lt;20),Tableau1[[#This Row],[cote_]],99)</f>
        <v>99</v>
      </c>
    </row>
    <row r="113" spans="1:8" x14ac:dyDescent="0.35">
      <c r="A113" s="1">
        <v>43191</v>
      </c>
      <c r="B113" t="s">
        <v>119</v>
      </c>
      <c r="C113" s="2" t="s">
        <v>14</v>
      </c>
      <c r="D113" s="2" t="s">
        <v>126</v>
      </c>
      <c r="F113" s="4">
        <f>Tableau1[[#This Row],[num]]*1</f>
        <v>7</v>
      </c>
      <c r="G113" s="4">
        <f>INT(SUBSTITUTE(Tableau1[[#This Row],[cote]],".",","))</f>
        <v>121</v>
      </c>
      <c r="H113" s="4">
        <f>IF(AND(Tableau1[[#This Row],[cote_]]&gt;9,Tableau1[[#This Row],[cote_]]&lt;20),Tableau1[[#This Row],[cote_]],99)</f>
        <v>99</v>
      </c>
    </row>
    <row r="114" spans="1:8" x14ac:dyDescent="0.35">
      <c r="A114" s="1">
        <v>43191</v>
      </c>
      <c r="B114" t="s">
        <v>119</v>
      </c>
      <c r="C114" s="2" t="s">
        <v>24</v>
      </c>
      <c r="D114" s="2" t="s">
        <v>127</v>
      </c>
      <c r="F114" s="4">
        <f>Tableau1[[#This Row],[num]]*1</f>
        <v>8</v>
      </c>
      <c r="G114" s="4">
        <f>INT(SUBSTITUTE(Tableau1[[#This Row],[cote]],".",","))</f>
        <v>8</v>
      </c>
      <c r="H114" s="4">
        <f>IF(AND(Tableau1[[#This Row],[cote_]]&gt;9,Tableau1[[#This Row],[cote_]]&lt;20),Tableau1[[#This Row],[cote_]],99)</f>
        <v>99</v>
      </c>
    </row>
    <row r="115" spans="1:8" x14ac:dyDescent="0.35">
      <c r="A115" s="1">
        <v>43191</v>
      </c>
      <c r="B115" t="s">
        <v>119</v>
      </c>
      <c r="C115" s="2" t="s">
        <v>25</v>
      </c>
      <c r="D115" s="2" t="s">
        <v>11</v>
      </c>
      <c r="F115" s="4">
        <f>Tableau1[[#This Row],[num]]*1</f>
        <v>9</v>
      </c>
      <c r="G115" s="4">
        <f>INT(SUBSTITUTE(Tableau1[[#This Row],[cote]],".",","))</f>
        <v>6</v>
      </c>
      <c r="H115" s="4">
        <f>IF(AND(Tableau1[[#This Row],[cote_]]&gt;9,Tableau1[[#This Row],[cote_]]&lt;20),Tableau1[[#This Row],[cote_]],99)</f>
        <v>99</v>
      </c>
    </row>
    <row r="116" spans="1:8" x14ac:dyDescent="0.35">
      <c r="A116" s="1">
        <v>43191</v>
      </c>
      <c r="B116" t="s">
        <v>119</v>
      </c>
      <c r="C116" s="2" t="s">
        <v>27</v>
      </c>
      <c r="D116" s="2" t="s">
        <v>24</v>
      </c>
      <c r="E116" t="s">
        <v>4</v>
      </c>
      <c r="F116" s="4">
        <f>Tableau1[[#This Row],[num]]*1</f>
        <v>10</v>
      </c>
      <c r="G116" s="4">
        <f>INT(SUBSTITUTE(Tableau1[[#This Row],[cote]],".",","))</f>
        <v>8</v>
      </c>
      <c r="H116" s="4">
        <f>IF(AND(Tableau1[[#This Row],[cote_]]&gt;9,Tableau1[[#This Row],[cote_]]&lt;20),Tableau1[[#This Row],[cote_]],99)</f>
        <v>99</v>
      </c>
    </row>
    <row r="117" spans="1:8" x14ac:dyDescent="0.35">
      <c r="A117" s="1">
        <v>43191</v>
      </c>
      <c r="B117" t="s">
        <v>119</v>
      </c>
      <c r="C117" s="2" t="s">
        <v>29</v>
      </c>
      <c r="D117" s="2" t="s">
        <v>79</v>
      </c>
      <c r="F117" s="4">
        <f>Tableau1[[#This Row],[num]]*1</f>
        <v>11</v>
      </c>
      <c r="G117" s="4">
        <f>INT(SUBSTITUTE(Tableau1[[#This Row],[cote]],".",","))</f>
        <v>6</v>
      </c>
      <c r="H117" s="4">
        <f>IF(AND(Tableau1[[#This Row],[cote_]]&gt;9,Tableau1[[#This Row],[cote_]]&lt;20),Tableau1[[#This Row],[cote_]],99)</f>
        <v>99</v>
      </c>
    </row>
    <row r="118" spans="1:8" x14ac:dyDescent="0.35">
      <c r="A118" s="1">
        <v>43191</v>
      </c>
      <c r="B118" t="s">
        <v>119</v>
      </c>
      <c r="C118" s="2" t="s">
        <v>31</v>
      </c>
      <c r="D118" s="2" t="s">
        <v>128</v>
      </c>
      <c r="F118" s="4">
        <f>Tableau1[[#This Row],[num]]*1</f>
        <v>12</v>
      </c>
      <c r="G118" s="4">
        <f>INT(SUBSTITUTE(Tableau1[[#This Row],[cote]],".",","))</f>
        <v>2</v>
      </c>
      <c r="H118" s="4">
        <f>IF(AND(Tableau1[[#This Row],[cote_]]&gt;9,Tableau1[[#This Row],[cote_]]&lt;20),Tableau1[[#This Row],[cote_]],99)</f>
        <v>99</v>
      </c>
    </row>
    <row r="119" spans="1:8" x14ac:dyDescent="0.35">
      <c r="A119" s="1">
        <v>43191</v>
      </c>
      <c r="B119" t="s">
        <v>119</v>
      </c>
      <c r="C119" s="2" t="s">
        <v>45</v>
      </c>
      <c r="D119" s="2" t="s">
        <v>129</v>
      </c>
      <c r="F119" s="4">
        <f>Tableau1[[#This Row],[num]]*1</f>
        <v>13</v>
      </c>
      <c r="G119" s="4">
        <f>INT(SUBSTITUTE(Tableau1[[#This Row],[cote]],".",","))</f>
        <v>138</v>
      </c>
      <c r="H119" s="4">
        <f>IF(AND(Tableau1[[#This Row],[cote_]]&gt;9,Tableau1[[#This Row],[cote_]]&lt;20),Tableau1[[#This Row],[cote_]],99)</f>
        <v>99</v>
      </c>
    </row>
    <row r="120" spans="1:8" x14ac:dyDescent="0.35">
      <c r="A120" s="1">
        <v>43191</v>
      </c>
      <c r="B120" t="s">
        <v>119</v>
      </c>
      <c r="C120" s="2" t="s">
        <v>47</v>
      </c>
      <c r="D120" s="2" t="s">
        <v>130</v>
      </c>
      <c r="F120" s="4">
        <f>Tableau1[[#This Row],[num]]*1</f>
        <v>14</v>
      </c>
      <c r="G120" s="4">
        <f>INT(SUBSTITUTE(Tableau1[[#This Row],[cote]],".",","))</f>
        <v>66</v>
      </c>
      <c r="H120" s="4">
        <f>IF(AND(Tableau1[[#This Row],[cote_]]&gt;9,Tableau1[[#This Row],[cote_]]&lt;20),Tableau1[[#This Row],[cote_]],99)</f>
        <v>99</v>
      </c>
    </row>
    <row r="121" spans="1:8" x14ac:dyDescent="0.35">
      <c r="A121" s="1">
        <v>43191</v>
      </c>
      <c r="B121" t="s">
        <v>119</v>
      </c>
      <c r="C121" s="2" t="s">
        <v>17</v>
      </c>
      <c r="D121" s="2" t="s">
        <v>131</v>
      </c>
      <c r="F121" s="4">
        <f>Tableau1[[#This Row],[num]]*1</f>
        <v>15</v>
      </c>
      <c r="G121" s="4">
        <f>INT(SUBSTITUTE(Tableau1[[#This Row],[cote]],".",","))</f>
        <v>52</v>
      </c>
      <c r="H121" s="4">
        <f>IF(AND(Tableau1[[#This Row],[cote_]]&gt;9,Tableau1[[#This Row],[cote_]]&lt;20),Tableau1[[#This Row],[cote_]],99)</f>
        <v>99</v>
      </c>
    </row>
    <row r="122" spans="1:8" x14ac:dyDescent="0.35">
      <c r="A122" s="1">
        <v>43191</v>
      </c>
      <c r="B122" t="s">
        <v>119</v>
      </c>
      <c r="C122" s="2" t="s">
        <v>50</v>
      </c>
      <c r="D122" s="2" t="s">
        <v>132</v>
      </c>
      <c r="F122" s="4">
        <f>Tableau1[[#This Row],[num]]*1</f>
        <v>16</v>
      </c>
      <c r="G122" s="4">
        <f>INT(SUBSTITUTE(Tableau1[[#This Row],[cote]],".",","))</f>
        <v>35</v>
      </c>
      <c r="H122" s="4">
        <f>IF(AND(Tableau1[[#This Row],[cote_]]&gt;9,Tableau1[[#This Row],[cote_]]&lt;20),Tableau1[[#This Row],[cote_]],99)</f>
        <v>99</v>
      </c>
    </row>
    <row r="123" spans="1:8" x14ac:dyDescent="0.35">
      <c r="A123" s="1">
        <v>43191</v>
      </c>
      <c r="B123" t="s">
        <v>133</v>
      </c>
      <c r="C123" s="2" t="s">
        <v>6</v>
      </c>
      <c r="D123" s="2" t="s">
        <v>134</v>
      </c>
      <c r="F123" s="4">
        <f>Tableau1[[#This Row],[num]]*1</f>
        <v>1</v>
      </c>
      <c r="G123" s="4">
        <f>INT(SUBSTITUTE(Tableau1[[#This Row],[cote]],".",","))</f>
        <v>24</v>
      </c>
      <c r="H123" s="4">
        <f>IF(AND(Tableau1[[#This Row],[cote_]]&gt;9,Tableau1[[#This Row],[cote_]]&lt;20),Tableau1[[#This Row],[cote_]],99)</f>
        <v>99</v>
      </c>
    </row>
    <row r="124" spans="1:8" x14ac:dyDescent="0.35">
      <c r="A124" s="1">
        <v>43191</v>
      </c>
      <c r="B124" t="s">
        <v>133</v>
      </c>
      <c r="C124" s="2" t="s">
        <v>7</v>
      </c>
      <c r="D124" s="2" t="s">
        <v>135</v>
      </c>
      <c r="F124" s="4">
        <f>Tableau1[[#This Row],[num]]*1</f>
        <v>2</v>
      </c>
      <c r="G124" s="4">
        <f>INT(SUBSTITUTE(Tableau1[[#This Row],[cote]],".",","))</f>
        <v>173</v>
      </c>
      <c r="H124" s="4">
        <f>IF(AND(Tableau1[[#This Row],[cote_]]&gt;9,Tableau1[[#This Row],[cote_]]&lt;20),Tableau1[[#This Row],[cote_]],99)</f>
        <v>99</v>
      </c>
    </row>
    <row r="125" spans="1:8" x14ac:dyDescent="0.35">
      <c r="A125" s="1">
        <v>43191</v>
      </c>
      <c r="B125" t="s">
        <v>133</v>
      </c>
      <c r="C125" s="2" t="s">
        <v>8</v>
      </c>
      <c r="D125" s="2" t="s">
        <v>136</v>
      </c>
      <c r="F125" s="4">
        <f>Tableau1[[#This Row],[num]]*1</f>
        <v>3</v>
      </c>
      <c r="G125" s="4">
        <f>INT(SUBSTITUTE(Tableau1[[#This Row],[cote]],".",","))</f>
        <v>100</v>
      </c>
      <c r="H125" s="4">
        <f>IF(AND(Tableau1[[#This Row],[cote_]]&gt;9,Tableau1[[#This Row],[cote_]]&lt;20),Tableau1[[#This Row],[cote_]],99)</f>
        <v>99</v>
      </c>
    </row>
    <row r="126" spans="1:8" x14ac:dyDescent="0.35">
      <c r="A126" s="1">
        <v>43191</v>
      </c>
      <c r="B126" t="s">
        <v>133</v>
      </c>
      <c r="C126" s="2" t="s">
        <v>10</v>
      </c>
      <c r="D126" s="2" t="s">
        <v>137</v>
      </c>
      <c r="F126" s="4">
        <f>Tableau1[[#This Row],[num]]*1</f>
        <v>4</v>
      </c>
      <c r="G126" s="4">
        <f>INT(SUBSTITUTE(Tableau1[[#This Row],[cote]],".",","))</f>
        <v>52</v>
      </c>
      <c r="H126" s="4">
        <f>IF(AND(Tableau1[[#This Row],[cote_]]&gt;9,Tableau1[[#This Row],[cote_]]&lt;20),Tableau1[[#This Row],[cote_]],99)</f>
        <v>99</v>
      </c>
    </row>
    <row r="127" spans="1:8" x14ac:dyDescent="0.35">
      <c r="A127" s="1">
        <v>43191</v>
      </c>
      <c r="B127" t="s">
        <v>133</v>
      </c>
      <c r="C127" s="2" t="s">
        <v>12</v>
      </c>
      <c r="D127" s="2" t="s">
        <v>138</v>
      </c>
      <c r="F127" s="4">
        <f>Tableau1[[#This Row],[num]]*1</f>
        <v>5</v>
      </c>
      <c r="G127" s="4">
        <f>INT(SUBSTITUTE(Tableau1[[#This Row],[cote]],".",","))</f>
        <v>141</v>
      </c>
      <c r="H127" s="4">
        <f>IF(AND(Tableau1[[#This Row],[cote_]]&gt;9,Tableau1[[#This Row],[cote_]]&lt;20),Tableau1[[#This Row],[cote_]],99)</f>
        <v>99</v>
      </c>
    </row>
    <row r="128" spans="1:8" x14ac:dyDescent="0.35">
      <c r="A128" s="1">
        <v>43191</v>
      </c>
      <c r="B128" t="s">
        <v>133</v>
      </c>
      <c r="C128" s="2" t="s">
        <v>18</v>
      </c>
      <c r="D128" s="2" t="s">
        <v>139</v>
      </c>
      <c r="F128" s="4">
        <f>Tableau1[[#This Row],[num]]*1</f>
        <v>6</v>
      </c>
      <c r="G128" s="4">
        <f>INT(SUBSTITUTE(Tableau1[[#This Row],[cote]],".",","))</f>
        <v>21</v>
      </c>
      <c r="H128" s="4">
        <f>IF(AND(Tableau1[[#This Row],[cote_]]&gt;9,Tableau1[[#This Row],[cote_]]&lt;20),Tableau1[[#This Row],[cote_]],99)</f>
        <v>99</v>
      </c>
    </row>
    <row r="129" spans="1:8" x14ac:dyDescent="0.35">
      <c r="A129" s="1">
        <v>43191</v>
      </c>
      <c r="B129" t="s">
        <v>133</v>
      </c>
      <c r="C129" s="2" t="s">
        <v>14</v>
      </c>
      <c r="D129" s="2" t="s">
        <v>140</v>
      </c>
      <c r="F129" s="4">
        <f>Tableau1[[#This Row],[num]]*1</f>
        <v>7</v>
      </c>
      <c r="G129" s="4">
        <f>INT(SUBSTITUTE(Tableau1[[#This Row],[cote]],".",","))</f>
        <v>189</v>
      </c>
      <c r="H129" s="4">
        <f>IF(AND(Tableau1[[#This Row],[cote_]]&gt;9,Tableau1[[#This Row],[cote_]]&lt;20),Tableau1[[#This Row],[cote_]],99)</f>
        <v>99</v>
      </c>
    </row>
    <row r="130" spans="1:8" x14ac:dyDescent="0.35">
      <c r="A130" s="1">
        <v>43191</v>
      </c>
      <c r="B130" t="s">
        <v>133</v>
      </c>
      <c r="C130" s="2" t="s">
        <v>24</v>
      </c>
      <c r="D130" s="2" t="s">
        <v>141</v>
      </c>
      <c r="F130" s="4">
        <f>Tableau1[[#This Row],[num]]*1</f>
        <v>8</v>
      </c>
      <c r="G130" s="4">
        <f>INT(SUBSTITUTE(Tableau1[[#This Row],[cote]],".",","))</f>
        <v>80</v>
      </c>
      <c r="H130" s="4">
        <f>IF(AND(Tableau1[[#This Row],[cote_]]&gt;9,Tableau1[[#This Row],[cote_]]&lt;20),Tableau1[[#This Row],[cote_]],99)</f>
        <v>99</v>
      </c>
    </row>
    <row r="131" spans="1:8" x14ac:dyDescent="0.35">
      <c r="A131" s="1">
        <v>43191</v>
      </c>
      <c r="B131" t="s">
        <v>133</v>
      </c>
      <c r="C131" s="2" t="s">
        <v>25</v>
      </c>
      <c r="D131" s="2" t="s">
        <v>142</v>
      </c>
      <c r="F131" s="4">
        <f>Tableau1[[#This Row],[num]]*1</f>
        <v>9</v>
      </c>
      <c r="G131" s="4">
        <f>INT(SUBSTITUTE(Tableau1[[#This Row],[cote]],".",","))</f>
        <v>54</v>
      </c>
      <c r="H131" s="4">
        <f>IF(AND(Tableau1[[#This Row],[cote_]]&gt;9,Tableau1[[#This Row],[cote_]]&lt;20),Tableau1[[#This Row],[cote_]],99)</f>
        <v>99</v>
      </c>
    </row>
    <row r="132" spans="1:8" x14ac:dyDescent="0.35">
      <c r="A132" s="1">
        <v>43191</v>
      </c>
      <c r="B132" t="s">
        <v>133</v>
      </c>
      <c r="C132" s="2" t="s">
        <v>27</v>
      </c>
      <c r="D132" s="2" t="s">
        <v>143</v>
      </c>
      <c r="F132" s="4">
        <f>Tableau1[[#This Row],[num]]*1</f>
        <v>10</v>
      </c>
      <c r="G132" s="4">
        <f>INT(SUBSTITUTE(Tableau1[[#This Row],[cote]],".",","))</f>
        <v>8</v>
      </c>
      <c r="H132" s="4">
        <f>IF(AND(Tableau1[[#This Row],[cote_]]&gt;9,Tableau1[[#This Row],[cote_]]&lt;20),Tableau1[[#This Row],[cote_]],99)</f>
        <v>99</v>
      </c>
    </row>
    <row r="133" spans="1:8" x14ac:dyDescent="0.35">
      <c r="A133" s="1">
        <v>43191</v>
      </c>
      <c r="B133" t="s">
        <v>133</v>
      </c>
      <c r="C133" s="2" t="s">
        <v>29</v>
      </c>
      <c r="D133" s="2" t="s">
        <v>21</v>
      </c>
      <c r="F133" s="4">
        <f>Tableau1[[#This Row],[num]]*1</f>
        <v>11</v>
      </c>
      <c r="G133" s="4">
        <f>INT(SUBSTITUTE(Tableau1[[#This Row],[cote]],".",","))</f>
        <v>5</v>
      </c>
      <c r="H133" s="4">
        <f>IF(AND(Tableau1[[#This Row],[cote_]]&gt;9,Tableau1[[#This Row],[cote_]]&lt;20),Tableau1[[#This Row],[cote_]],99)</f>
        <v>99</v>
      </c>
    </row>
    <row r="134" spans="1:8" x14ac:dyDescent="0.35">
      <c r="A134" s="1">
        <v>43191</v>
      </c>
      <c r="B134" t="s">
        <v>133</v>
      </c>
      <c r="C134" s="2" t="s">
        <v>31</v>
      </c>
      <c r="D134" s="2" t="s">
        <v>144</v>
      </c>
      <c r="F134" s="4">
        <f>Tableau1[[#This Row],[num]]*1</f>
        <v>12</v>
      </c>
      <c r="G134" s="4">
        <f>INT(SUBSTITUTE(Tableau1[[#This Row],[cote]],".",","))</f>
        <v>183</v>
      </c>
      <c r="H134" s="4">
        <f>IF(AND(Tableau1[[#This Row],[cote_]]&gt;9,Tableau1[[#This Row],[cote_]]&lt;20),Tableau1[[#This Row],[cote_]],99)</f>
        <v>99</v>
      </c>
    </row>
    <row r="135" spans="1:8" x14ac:dyDescent="0.35">
      <c r="A135" s="1">
        <v>43191</v>
      </c>
      <c r="B135" t="s">
        <v>133</v>
      </c>
      <c r="C135" s="2" t="s">
        <v>45</v>
      </c>
      <c r="D135" s="2" t="s">
        <v>30</v>
      </c>
      <c r="F135" s="4">
        <f>Tableau1[[#This Row],[num]]*1</f>
        <v>13</v>
      </c>
      <c r="G135" s="4">
        <f>INT(SUBSTITUTE(Tableau1[[#This Row],[cote]],".",","))</f>
        <v>21</v>
      </c>
      <c r="H135" s="4">
        <f>IF(AND(Tableau1[[#This Row],[cote_]]&gt;9,Tableau1[[#This Row],[cote_]]&lt;20),Tableau1[[#This Row],[cote_]],99)</f>
        <v>99</v>
      </c>
    </row>
    <row r="136" spans="1:8" x14ac:dyDescent="0.35">
      <c r="A136" s="1">
        <v>43191</v>
      </c>
      <c r="B136" t="s">
        <v>133</v>
      </c>
      <c r="C136" s="2" t="s">
        <v>47</v>
      </c>
      <c r="D136" s="2" t="s">
        <v>145</v>
      </c>
      <c r="F136" s="4">
        <f>Tableau1[[#This Row],[num]]*1</f>
        <v>14</v>
      </c>
      <c r="G136" s="4">
        <f>INT(SUBSTITUTE(Tableau1[[#This Row],[cote]],".",","))</f>
        <v>9</v>
      </c>
      <c r="H136" s="4">
        <f>IF(AND(Tableau1[[#This Row],[cote_]]&gt;9,Tableau1[[#This Row],[cote_]]&lt;20),Tableau1[[#This Row],[cote_]],99)</f>
        <v>99</v>
      </c>
    </row>
    <row r="137" spans="1:8" x14ac:dyDescent="0.35">
      <c r="A137" s="1">
        <v>43191</v>
      </c>
      <c r="B137" t="s">
        <v>133</v>
      </c>
      <c r="C137" s="2" t="s">
        <v>17</v>
      </c>
      <c r="D137" s="2" t="s">
        <v>13</v>
      </c>
      <c r="E137" t="s">
        <v>4</v>
      </c>
      <c r="F137" s="4">
        <f>Tableau1[[#This Row],[num]]*1</f>
        <v>15</v>
      </c>
      <c r="G137" s="4">
        <f>INT(SUBSTITUTE(Tableau1[[#This Row],[cote]],".",","))</f>
        <v>2</v>
      </c>
      <c r="H137" s="4">
        <f>IF(AND(Tableau1[[#This Row],[cote_]]&gt;9,Tableau1[[#This Row],[cote_]]&lt;20),Tableau1[[#This Row],[cote_]],99)</f>
        <v>99</v>
      </c>
    </row>
    <row r="138" spans="1:8" x14ac:dyDescent="0.35">
      <c r="A138" s="1">
        <v>43191</v>
      </c>
      <c r="B138" t="s">
        <v>133</v>
      </c>
      <c r="C138" s="2" t="s">
        <v>50</v>
      </c>
      <c r="D138" s="2" t="s">
        <v>146</v>
      </c>
      <c r="F138" s="4">
        <f>Tableau1[[#This Row],[num]]*1</f>
        <v>16</v>
      </c>
      <c r="G138" s="4">
        <f>INT(SUBSTITUTE(Tableau1[[#This Row],[cote]],".",","))</f>
        <v>7</v>
      </c>
      <c r="H138" s="4">
        <f>IF(AND(Tableau1[[#This Row],[cote_]]&gt;9,Tableau1[[#This Row],[cote_]]&lt;20),Tableau1[[#This Row],[cote_]],99)</f>
        <v>99</v>
      </c>
    </row>
    <row r="139" spans="1:8" x14ac:dyDescent="0.35">
      <c r="A139" s="1">
        <v>43191</v>
      </c>
      <c r="B139" t="s">
        <v>147</v>
      </c>
      <c r="C139" s="2" t="s">
        <v>6</v>
      </c>
      <c r="D139" s="2" t="s">
        <v>148</v>
      </c>
      <c r="F139" s="4">
        <f>Tableau1[[#This Row],[num]]*1</f>
        <v>1</v>
      </c>
      <c r="G139" s="4">
        <f>INT(SUBSTITUTE(Tableau1[[#This Row],[cote]],".",","))</f>
        <v>14</v>
      </c>
      <c r="H139" s="4">
        <f>IF(AND(Tableau1[[#This Row],[cote_]]&gt;9,Tableau1[[#This Row],[cote_]]&lt;20),Tableau1[[#This Row],[cote_]],99)</f>
        <v>14</v>
      </c>
    </row>
    <row r="140" spans="1:8" x14ac:dyDescent="0.35">
      <c r="A140" s="1">
        <v>43191</v>
      </c>
      <c r="B140" t="s">
        <v>147</v>
      </c>
      <c r="C140" s="2" t="s">
        <v>7</v>
      </c>
      <c r="D140" s="2" t="s">
        <v>149</v>
      </c>
      <c r="E140" t="s">
        <v>4</v>
      </c>
      <c r="F140" s="4">
        <f>Tableau1[[#This Row],[num]]*1</f>
        <v>2</v>
      </c>
      <c r="G140" s="4">
        <f>INT(SUBSTITUTE(Tableau1[[#This Row],[cote]],".",","))</f>
        <v>6</v>
      </c>
      <c r="H140" s="4">
        <f>IF(AND(Tableau1[[#This Row],[cote_]]&gt;9,Tableau1[[#This Row],[cote_]]&lt;20),Tableau1[[#This Row],[cote_]],99)</f>
        <v>99</v>
      </c>
    </row>
    <row r="141" spans="1:8" x14ac:dyDescent="0.35">
      <c r="A141" s="1">
        <v>43191</v>
      </c>
      <c r="B141" t="s">
        <v>147</v>
      </c>
      <c r="C141" s="2" t="s">
        <v>8</v>
      </c>
      <c r="D141" s="2" t="s">
        <v>150</v>
      </c>
      <c r="F141" s="4">
        <f>Tableau1[[#This Row],[num]]*1</f>
        <v>3</v>
      </c>
      <c r="G141" s="4">
        <f>INT(SUBSTITUTE(Tableau1[[#This Row],[cote]],".",","))</f>
        <v>40</v>
      </c>
      <c r="H141" s="4">
        <f>IF(AND(Tableau1[[#This Row],[cote_]]&gt;9,Tableau1[[#This Row],[cote_]]&lt;20),Tableau1[[#This Row],[cote_]],99)</f>
        <v>99</v>
      </c>
    </row>
    <row r="142" spans="1:8" x14ac:dyDescent="0.35">
      <c r="A142" s="1">
        <v>43191</v>
      </c>
      <c r="B142" t="s">
        <v>147</v>
      </c>
      <c r="C142" s="2" t="s">
        <v>10</v>
      </c>
      <c r="D142" s="2" t="s">
        <v>92</v>
      </c>
      <c r="F142" s="4">
        <f>Tableau1[[#This Row],[num]]*1</f>
        <v>4</v>
      </c>
      <c r="G142" s="4">
        <f>INT(SUBSTITUTE(Tableau1[[#This Row],[cote]],".",","))</f>
        <v>10</v>
      </c>
      <c r="H142" s="4">
        <f>IF(AND(Tableau1[[#This Row],[cote_]]&gt;9,Tableau1[[#This Row],[cote_]]&lt;20),Tableau1[[#This Row],[cote_]],99)</f>
        <v>10</v>
      </c>
    </row>
    <row r="143" spans="1:8" x14ac:dyDescent="0.35">
      <c r="A143" s="1">
        <v>43191</v>
      </c>
      <c r="B143" t="s">
        <v>147</v>
      </c>
      <c r="C143" s="2" t="s">
        <v>12</v>
      </c>
      <c r="D143" s="2" t="s">
        <v>45</v>
      </c>
      <c r="F143" s="4">
        <f>Tableau1[[#This Row],[num]]*1</f>
        <v>5</v>
      </c>
      <c r="G143" s="4">
        <f>INT(SUBSTITUTE(Tableau1[[#This Row],[cote]],".",","))</f>
        <v>13</v>
      </c>
      <c r="H143" s="4">
        <f>IF(AND(Tableau1[[#This Row],[cote_]]&gt;9,Tableau1[[#This Row],[cote_]]&lt;20),Tableau1[[#This Row],[cote_]],99)</f>
        <v>13</v>
      </c>
    </row>
    <row r="144" spans="1:8" x14ac:dyDescent="0.35">
      <c r="A144" s="1">
        <v>43191</v>
      </c>
      <c r="B144" t="s">
        <v>147</v>
      </c>
      <c r="C144" s="2" t="s">
        <v>18</v>
      </c>
      <c r="D144" s="2" t="s">
        <v>151</v>
      </c>
      <c r="F144" s="4">
        <f>Tableau1[[#This Row],[num]]*1</f>
        <v>6</v>
      </c>
      <c r="G144" s="4">
        <f>INT(SUBSTITUTE(Tableau1[[#This Row],[cote]],".",","))</f>
        <v>49</v>
      </c>
      <c r="H144" s="4">
        <f>IF(AND(Tableau1[[#This Row],[cote_]]&gt;9,Tableau1[[#This Row],[cote_]]&lt;20),Tableau1[[#This Row],[cote_]],99)</f>
        <v>99</v>
      </c>
    </row>
    <row r="145" spans="1:8" x14ac:dyDescent="0.35">
      <c r="A145" s="1">
        <v>43191</v>
      </c>
      <c r="B145" t="s">
        <v>147</v>
      </c>
      <c r="C145" s="2" t="s">
        <v>14</v>
      </c>
      <c r="D145" s="2" t="s">
        <v>36</v>
      </c>
      <c r="F145" s="4">
        <f>Tableau1[[#This Row],[num]]*1</f>
        <v>7</v>
      </c>
      <c r="G145" s="4">
        <f>INT(SUBSTITUTE(Tableau1[[#This Row],[cote]],".",","))</f>
        <v>12</v>
      </c>
      <c r="H145" s="4">
        <f>IF(AND(Tableau1[[#This Row],[cote_]]&gt;9,Tableau1[[#This Row],[cote_]]&lt;20),Tableau1[[#This Row],[cote_]],99)</f>
        <v>12</v>
      </c>
    </row>
    <row r="146" spans="1:8" x14ac:dyDescent="0.35">
      <c r="A146" s="1">
        <v>43191</v>
      </c>
      <c r="B146" t="s">
        <v>147</v>
      </c>
      <c r="C146" s="2" t="s">
        <v>24</v>
      </c>
      <c r="D146" s="2" t="s">
        <v>152</v>
      </c>
      <c r="F146" s="4">
        <f>Tableau1[[#This Row],[num]]*1</f>
        <v>8</v>
      </c>
      <c r="G146" s="4">
        <f>INT(SUBSTITUTE(Tableau1[[#This Row],[cote]],".",","))</f>
        <v>43</v>
      </c>
      <c r="H146" s="4">
        <f>IF(AND(Tableau1[[#This Row],[cote_]]&gt;9,Tableau1[[#This Row],[cote_]]&lt;20),Tableau1[[#This Row],[cote_]],99)</f>
        <v>99</v>
      </c>
    </row>
    <row r="147" spans="1:8" x14ac:dyDescent="0.35">
      <c r="A147" s="1">
        <v>43191</v>
      </c>
      <c r="B147" t="s">
        <v>147</v>
      </c>
      <c r="C147" s="2" t="s">
        <v>25</v>
      </c>
      <c r="D147" s="2" t="s">
        <v>153</v>
      </c>
      <c r="F147" s="4">
        <f>Tableau1[[#This Row],[num]]*1</f>
        <v>9</v>
      </c>
      <c r="G147" s="4">
        <f>INT(SUBSTITUTE(Tableau1[[#This Row],[cote]],".",","))</f>
        <v>77</v>
      </c>
      <c r="H147" s="4">
        <f>IF(AND(Tableau1[[#This Row],[cote_]]&gt;9,Tableau1[[#This Row],[cote_]]&lt;20),Tableau1[[#This Row],[cote_]],99)</f>
        <v>99</v>
      </c>
    </row>
    <row r="148" spans="1:8" x14ac:dyDescent="0.35">
      <c r="A148" s="1">
        <v>43191</v>
      </c>
      <c r="B148" t="s">
        <v>147</v>
      </c>
      <c r="C148" s="2" t="s">
        <v>27</v>
      </c>
      <c r="D148" s="2" t="s">
        <v>154</v>
      </c>
      <c r="F148" s="4">
        <f>Tableau1[[#This Row],[num]]*1</f>
        <v>10</v>
      </c>
      <c r="G148" s="4">
        <f>INT(SUBSTITUTE(Tableau1[[#This Row],[cote]],".",","))</f>
        <v>12</v>
      </c>
      <c r="H148" s="4">
        <f>IF(AND(Tableau1[[#This Row],[cote_]]&gt;9,Tableau1[[#This Row],[cote_]]&lt;20),Tableau1[[#This Row],[cote_]],99)</f>
        <v>12</v>
      </c>
    </row>
    <row r="149" spans="1:8" x14ac:dyDescent="0.35">
      <c r="A149" s="1">
        <v>43191</v>
      </c>
      <c r="B149" t="s">
        <v>147</v>
      </c>
      <c r="C149" s="2" t="s">
        <v>29</v>
      </c>
      <c r="D149" s="2" t="s">
        <v>155</v>
      </c>
      <c r="F149" s="4">
        <f>Tableau1[[#This Row],[num]]*1</f>
        <v>11</v>
      </c>
      <c r="G149" s="4">
        <f>INT(SUBSTITUTE(Tableau1[[#This Row],[cote]],".",","))</f>
        <v>109</v>
      </c>
      <c r="H149" s="4">
        <f>IF(AND(Tableau1[[#This Row],[cote_]]&gt;9,Tableau1[[#This Row],[cote_]]&lt;20),Tableau1[[#This Row],[cote_]],99)</f>
        <v>99</v>
      </c>
    </row>
    <row r="150" spans="1:8" x14ac:dyDescent="0.35">
      <c r="A150" s="1">
        <v>43191</v>
      </c>
      <c r="B150" t="s">
        <v>147</v>
      </c>
      <c r="C150" s="2" t="s">
        <v>31</v>
      </c>
      <c r="D150" s="2" t="s">
        <v>156</v>
      </c>
      <c r="F150" s="4">
        <f>Tableau1[[#This Row],[num]]*1</f>
        <v>12</v>
      </c>
      <c r="G150" s="4">
        <f>INT(SUBSTITUTE(Tableau1[[#This Row],[cote]],".",","))</f>
        <v>2</v>
      </c>
      <c r="H150" s="4">
        <f>IF(AND(Tableau1[[#This Row],[cote_]]&gt;9,Tableau1[[#This Row],[cote_]]&lt;20),Tableau1[[#This Row],[cote_]],99)</f>
        <v>99</v>
      </c>
    </row>
    <row r="151" spans="1:8" x14ac:dyDescent="0.35">
      <c r="A151" s="1">
        <v>43191</v>
      </c>
      <c r="B151" t="s">
        <v>147</v>
      </c>
      <c r="C151" s="2" t="s">
        <v>45</v>
      </c>
      <c r="D151" s="2" t="s">
        <v>90</v>
      </c>
      <c r="F151" s="4">
        <f>Tableau1[[#This Row],[num]]*1</f>
        <v>13</v>
      </c>
      <c r="G151" s="4">
        <f>INT(SUBSTITUTE(Tableau1[[#This Row],[cote]],".",","))</f>
        <v>19</v>
      </c>
      <c r="H151" s="4">
        <f>IF(AND(Tableau1[[#This Row],[cote_]]&gt;9,Tableau1[[#This Row],[cote_]]&lt;20),Tableau1[[#This Row],[cote_]],99)</f>
        <v>19</v>
      </c>
    </row>
    <row r="152" spans="1:8" x14ac:dyDescent="0.35">
      <c r="A152" s="1">
        <v>43191</v>
      </c>
      <c r="B152" t="s">
        <v>147</v>
      </c>
      <c r="C152" s="2" t="s">
        <v>47</v>
      </c>
      <c r="D152" s="2" t="s">
        <v>24</v>
      </c>
      <c r="F152" s="4">
        <f>Tableau1[[#This Row],[num]]*1</f>
        <v>14</v>
      </c>
      <c r="G152" s="4">
        <f>INT(SUBSTITUTE(Tableau1[[#This Row],[cote]],".",","))</f>
        <v>8</v>
      </c>
      <c r="H152" s="4">
        <f>IF(AND(Tableau1[[#This Row],[cote_]]&gt;9,Tableau1[[#This Row],[cote_]]&lt;20),Tableau1[[#This Row],[cote_]],99)</f>
        <v>99</v>
      </c>
    </row>
    <row r="153" spans="1:8" x14ac:dyDescent="0.35">
      <c r="A153" s="1">
        <v>43191</v>
      </c>
      <c r="B153" t="s">
        <v>157</v>
      </c>
      <c r="C153" s="2" t="s">
        <v>6</v>
      </c>
      <c r="D153" s="2" t="s">
        <v>158</v>
      </c>
      <c r="F153" s="4">
        <f>Tableau1[[#This Row],[num]]*1</f>
        <v>1</v>
      </c>
      <c r="G153" s="4">
        <f>INT(SUBSTITUTE(Tableau1[[#This Row],[cote]],".",","))</f>
        <v>143</v>
      </c>
      <c r="H153" s="4">
        <f>IF(AND(Tableau1[[#This Row],[cote_]]&gt;9,Tableau1[[#This Row],[cote_]]&lt;20),Tableau1[[#This Row],[cote_]],99)</f>
        <v>99</v>
      </c>
    </row>
    <row r="154" spans="1:8" x14ac:dyDescent="0.35">
      <c r="A154" s="1">
        <v>43191</v>
      </c>
      <c r="B154" t="s">
        <v>157</v>
      </c>
      <c r="C154" s="2" t="s">
        <v>7</v>
      </c>
      <c r="D154" s="2" t="s">
        <v>159</v>
      </c>
      <c r="F154" s="4">
        <f>Tableau1[[#This Row],[num]]*1</f>
        <v>2</v>
      </c>
      <c r="G154" s="4">
        <f>INT(SUBSTITUTE(Tableau1[[#This Row],[cote]],".",","))</f>
        <v>22</v>
      </c>
      <c r="H154" s="4">
        <f>IF(AND(Tableau1[[#This Row],[cote_]]&gt;9,Tableau1[[#This Row],[cote_]]&lt;20),Tableau1[[#This Row],[cote_]],99)</f>
        <v>99</v>
      </c>
    </row>
    <row r="155" spans="1:8" x14ac:dyDescent="0.35">
      <c r="A155" s="1">
        <v>43191</v>
      </c>
      <c r="B155" t="s">
        <v>157</v>
      </c>
      <c r="C155" s="2" t="s">
        <v>8</v>
      </c>
      <c r="D155" s="2" t="s">
        <v>160</v>
      </c>
      <c r="E155" t="s">
        <v>4</v>
      </c>
      <c r="F155" s="4">
        <f>Tableau1[[#This Row],[num]]*1</f>
        <v>3</v>
      </c>
      <c r="G155" s="4">
        <f>INT(SUBSTITUTE(Tableau1[[#This Row],[cote]],".",","))</f>
        <v>14</v>
      </c>
      <c r="H155" s="4">
        <f>IF(AND(Tableau1[[#This Row],[cote_]]&gt;9,Tableau1[[#This Row],[cote_]]&lt;20),Tableau1[[#This Row],[cote_]],99)</f>
        <v>14</v>
      </c>
    </row>
    <row r="156" spans="1:8" x14ac:dyDescent="0.35">
      <c r="A156" s="1">
        <v>43191</v>
      </c>
      <c r="B156" t="s">
        <v>157</v>
      </c>
      <c r="C156" s="2" t="s">
        <v>10</v>
      </c>
      <c r="D156" s="2" t="s">
        <v>161</v>
      </c>
      <c r="F156" s="4">
        <f>Tableau1[[#This Row],[num]]*1</f>
        <v>4</v>
      </c>
      <c r="G156" s="4">
        <f>INT(SUBSTITUTE(Tableau1[[#This Row],[cote]],".",","))</f>
        <v>22</v>
      </c>
      <c r="H156" s="4">
        <f>IF(AND(Tableau1[[#This Row],[cote_]]&gt;9,Tableau1[[#This Row],[cote_]]&lt;20),Tableau1[[#This Row],[cote_]],99)</f>
        <v>99</v>
      </c>
    </row>
    <row r="157" spans="1:8" x14ac:dyDescent="0.35">
      <c r="A157" s="1">
        <v>43191</v>
      </c>
      <c r="B157" t="s">
        <v>157</v>
      </c>
      <c r="C157" s="2" t="s">
        <v>12</v>
      </c>
      <c r="D157" s="2" t="s">
        <v>162</v>
      </c>
      <c r="F157" s="4">
        <f>Tableau1[[#This Row],[num]]*1</f>
        <v>5</v>
      </c>
      <c r="G157" s="4">
        <f>INT(SUBSTITUTE(Tableau1[[#This Row],[cote]],".",","))</f>
        <v>7</v>
      </c>
      <c r="H157" s="4">
        <f>IF(AND(Tableau1[[#This Row],[cote_]]&gt;9,Tableau1[[#This Row],[cote_]]&lt;20),Tableau1[[#This Row],[cote_]],99)</f>
        <v>99</v>
      </c>
    </row>
    <row r="158" spans="1:8" x14ac:dyDescent="0.35">
      <c r="A158" s="1">
        <v>43191</v>
      </c>
      <c r="B158" t="s">
        <v>157</v>
      </c>
      <c r="C158" s="2" t="s">
        <v>18</v>
      </c>
      <c r="D158" s="2" t="s">
        <v>163</v>
      </c>
      <c r="F158" s="4">
        <f>Tableau1[[#This Row],[num]]*1</f>
        <v>6</v>
      </c>
      <c r="G158" s="4">
        <f>INT(SUBSTITUTE(Tableau1[[#This Row],[cote]],".",","))</f>
        <v>4</v>
      </c>
      <c r="H158" s="4">
        <f>IF(AND(Tableau1[[#This Row],[cote_]]&gt;9,Tableau1[[#This Row],[cote_]]&lt;20),Tableau1[[#This Row],[cote_]],99)</f>
        <v>99</v>
      </c>
    </row>
    <row r="159" spans="1:8" x14ac:dyDescent="0.35">
      <c r="A159" s="1">
        <v>43191</v>
      </c>
      <c r="B159" t="s">
        <v>157</v>
      </c>
      <c r="C159" s="2" t="s">
        <v>14</v>
      </c>
      <c r="D159" s="2" t="s">
        <v>164</v>
      </c>
      <c r="F159" s="4">
        <f>Tableau1[[#This Row],[num]]*1</f>
        <v>7</v>
      </c>
      <c r="G159" s="4">
        <f>INT(SUBSTITUTE(Tableau1[[#This Row],[cote]],".",","))</f>
        <v>29</v>
      </c>
      <c r="H159" s="4">
        <f>IF(AND(Tableau1[[#This Row],[cote_]]&gt;9,Tableau1[[#This Row],[cote_]]&lt;20),Tableau1[[#This Row],[cote_]],99)</f>
        <v>99</v>
      </c>
    </row>
    <row r="160" spans="1:8" x14ac:dyDescent="0.35">
      <c r="A160" s="1">
        <v>43191</v>
      </c>
      <c r="B160" t="s">
        <v>157</v>
      </c>
      <c r="C160" s="2" t="s">
        <v>24</v>
      </c>
      <c r="D160" s="2" t="s">
        <v>165</v>
      </c>
      <c r="F160" s="4">
        <f>Tableau1[[#This Row],[num]]*1</f>
        <v>8</v>
      </c>
      <c r="G160" s="4">
        <f>INT(SUBSTITUTE(Tableau1[[#This Row],[cote]],".",","))</f>
        <v>73</v>
      </c>
      <c r="H160" s="4">
        <f>IF(AND(Tableau1[[#This Row],[cote_]]&gt;9,Tableau1[[#This Row],[cote_]]&lt;20),Tableau1[[#This Row],[cote_]],99)</f>
        <v>99</v>
      </c>
    </row>
    <row r="161" spans="1:8" x14ac:dyDescent="0.35">
      <c r="A161" s="1">
        <v>43191</v>
      </c>
      <c r="B161" t="s">
        <v>157</v>
      </c>
      <c r="C161" s="2" t="s">
        <v>25</v>
      </c>
      <c r="D161" s="2" t="s">
        <v>166</v>
      </c>
      <c r="F161" s="4">
        <f>Tableau1[[#This Row],[num]]*1</f>
        <v>9</v>
      </c>
      <c r="G161" s="4">
        <f>INT(SUBSTITUTE(Tableau1[[#This Row],[cote]],".",","))</f>
        <v>108</v>
      </c>
      <c r="H161" s="4">
        <f>IF(AND(Tableau1[[#This Row],[cote_]]&gt;9,Tableau1[[#This Row],[cote_]]&lt;20),Tableau1[[#This Row],[cote_]],99)</f>
        <v>99</v>
      </c>
    </row>
    <row r="162" spans="1:8" x14ac:dyDescent="0.35">
      <c r="A162" s="1">
        <v>43191</v>
      </c>
      <c r="B162" t="s">
        <v>157</v>
      </c>
      <c r="C162" s="2" t="s">
        <v>27</v>
      </c>
      <c r="D162" s="2" t="s">
        <v>167</v>
      </c>
      <c r="F162" s="4">
        <f>Tableau1[[#This Row],[num]]*1</f>
        <v>10</v>
      </c>
      <c r="G162" s="4">
        <f>INT(SUBSTITUTE(Tableau1[[#This Row],[cote]],".",","))</f>
        <v>30</v>
      </c>
      <c r="H162" s="4">
        <f>IF(AND(Tableau1[[#This Row],[cote_]]&gt;9,Tableau1[[#This Row],[cote_]]&lt;20),Tableau1[[#This Row],[cote_]],99)</f>
        <v>99</v>
      </c>
    </row>
    <row r="163" spans="1:8" x14ac:dyDescent="0.35">
      <c r="A163" s="1">
        <v>43191</v>
      </c>
      <c r="B163" t="s">
        <v>157</v>
      </c>
      <c r="C163" s="2" t="s">
        <v>29</v>
      </c>
      <c r="D163" s="2" t="s">
        <v>168</v>
      </c>
      <c r="F163" s="4">
        <f>Tableau1[[#This Row],[num]]*1</f>
        <v>11</v>
      </c>
      <c r="G163" s="4">
        <f>INT(SUBSTITUTE(Tableau1[[#This Row],[cote]],".",","))</f>
        <v>77</v>
      </c>
      <c r="H163" s="4">
        <f>IF(AND(Tableau1[[#This Row],[cote_]]&gt;9,Tableau1[[#This Row],[cote_]]&lt;20),Tableau1[[#This Row],[cote_]],99)</f>
        <v>99</v>
      </c>
    </row>
    <row r="164" spans="1:8" x14ac:dyDescent="0.35">
      <c r="A164" s="1">
        <v>43191</v>
      </c>
      <c r="B164" t="s">
        <v>157</v>
      </c>
      <c r="C164" s="2" t="s">
        <v>31</v>
      </c>
      <c r="D164" s="2" t="s">
        <v>169</v>
      </c>
      <c r="F164" s="4">
        <f>Tableau1[[#This Row],[num]]*1</f>
        <v>12</v>
      </c>
      <c r="G164" s="4">
        <f>INT(SUBSTITUTE(Tableau1[[#This Row],[cote]],".",","))</f>
        <v>25</v>
      </c>
      <c r="H164" s="4">
        <f>IF(AND(Tableau1[[#This Row],[cote_]]&gt;9,Tableau1[[#This Row],[cote_]]&lt;20),Tableau1[[#This Row],[cote_]],99)</f>
        <v>99</v>
      </c>
    </row>
    <row r="165" spans="1:8" x14ac:dyDescent="0.35">
      <c r="A165" s="1">
        <v>43191</v>
      </c>
      <c r="B165" t="s">
        <v>157</v>
      </c>
      <c r="C165" s="2" t="s">
        <v>45</v>
      </c>
      <c r="D165" s="2" t="s">
        <v>35</v>
      </c>
      <c r="F165" s="4">
        <f>Tableau1[[#This Row],[num]]*1</f>
        <v>13</v>
      </c>
      <c r="G165" s="4">
        <f>INT(SUBSTITUTE(Tableau1[[#This Row],[cote]],".",","))</f>
        <v>7</v>
      </c>
      <c r="H165" s="4">
        <f>IF(AND(Tableau1[[#This Row],[cote_]]&gt;9,Tableau1[[#This Row],[cote_]]&lt;20),Tableau1[[#This Row],[cote_]],99)</f>
        <v>99</v>
      </c>
    </row>
    <row r="166" spans="1:8" x14ac:dyDescent="0.35">
      <c r="A166" s="1">
        <v>43191</v>
      </c>
      <c r="B166" t="s">
        <v>157</v>
      </c>
      <c r="C166" s="2" t="s">
        <v>47</v>
      </c>
      <c r="D166" s="2" t="s">
        <v>77</v>
      </c>
      <c r="F166" s="4">
        <f>Tableau1[[#This Row],[num]]*1</f>
        <v>14</v>
      </c>
      <c r="G166" s="4">
        <f>INT(SUBSTITUTE(Tableau1[[#This Row],[cote]],".",","))</f>
        <v>2</v>
      </c>
      <c r="H166" s="4">
        <f>IF(AND(Tableau1[[#This Row],[cote_]]&gt;9,Tableau1[[#This Row],[cote_]]&lt;20),Tableau1[[#This Row],[cote_]],99)</f>
        <v>99</v>
      </c>
    </row>
    <row r="167" spans="1:8" x14ac:dyDescent="0.35">
      <c r="A167" s="1">
        <v>43191</v>
      </c>
      <c r="B167" t="s">
        <v>170</v>
      </c>
      <c r="C167" s="2" t="s">
        <v>6</v>
      </c>
      <c r="D167" s="2" t="s">
        <v>171</v>
      </c>
      <c r="F167" s="4">
        <f>Tableau1[[#This Row],[num]]*1</f>
        <v>1</v>
      </c>
      <c r="G167" s="4">
        <f>INT(SUBSTITUTE(Tableau1[[#This Row],[cote]],".",","))</f>
        <v>56</v>
      </c>
      <c r="H167" s="4">
        <f>IF(AND(Tableau1[[#This Row],[cote_]]&gt;9,Tableau1[[#This Row],[cote_]]&lt;20),Tableau1[[#This Row],[cote_]],99)</f>
        <v>99</v>
      </c>
    </row>
    <row r="168" spans="1:8" x14ac:dyDescent="0.35">
      <c r="A168" s="1">
        <v>43191</v>
      </c>
      <c r="B168" t="s">
        <v>170</v>
      </c>
      <c r="C168" s="2" t="s">
        <v>7</v>
      </c>
      <c r="D168" s="2" t="s">
        <v>172</v>
      </c>
      <c r="F168" s="4">
        <f>Tableau1[[#This Row],[num]]*1</f>
        <v>2</v>
      </c>
      <c r="G168" s="4">
        <f>INT(SUBSTITUTE(Tableau1[[#This Row],[cote]],".",","))</f>
        <v>68</v>
      </c>
      <c r="H168" s="4">
        <f>IF(AND(Tableau1[[#This Row],[cote_]]&gt;9,Tableau1[[#This Row],[cote_]]&lt;20),Tableau1[[#This Row],[cote_]],99)</f>
        <v>99</v>
      </c>
    </row>
    <row r="169" spans="1:8" x14ac:dyDescent="0.35">
      <c r="A169" s="1">
        <v>43191</v>
      </c>
      <c r="B169" t="s">
        <v>170</v>
      </c>
      <c r="C169" s="2" t="s">
        <v>8</v>
      </c>
      <c r="D169" s="2" t="s">
        <v>173</v>
      </c>
      <c r="F169" s="4">
        <f>Tableau1[[#This Row],[num]]*1</f>
        <v>3</v>
      </c>
      <c r="G169" s="4">
        <f>INT(SUBSTITUTE(Tableau1[[#This Row],[cote]],".",","))</f>
        <v>103</v>
      </c>
      <c r="H169" s="4">
        <f>IF(AND(Tableau1[[#This Row],[cote_]]&gt;9,Tableau1[[#This Row],[cote_]]&lt;20),Tableau1[[#This Row],[cote_]],99)</f>
        <v>99</v>
      </c>
    </row>
    <row r="170" spans="1:8" x14ac:dyDescent="0.35">
      <c r="A170" s="1">
        <v>43191</v>
      </c>
      <c r="B170" t="s">
        <v>170</v>
      </c>
      <c r="C170" s="2" t="s">
        <v>10</v>
      </c>
      <c r="D170" s="2" t="s">
        <v>174</v>
      </c>
      <c r="F170" s="4">
        <f>Tableau1[[#This Row],[num]]*1</f>
        <v>4</v>
      </c>
      <c r="G170" s="4">
        <f>INT(SUBSTITUTE(Tableau1[[#This Row],[cote]],".",","))</f>
        <v>26</v>
      </c>
      <c r="H170" s="4">
        <f>IF(AND(Tableau1[[#This Row],[cote_]]&gt;9,Tableau1[[#This Row],[cote_]]&lt;20),Tableau1[[#This Row],[cote_]],99)</f>
        <v>99</v>
      </c>
    </row>
    <row r="171" spans="1:8" x14ac:dyDescent="0.35">
      <c r="A171" s="1">
        <v>43191</v>
      </c>
      <c r="B171" t="s">
        <v>170</v>
      </c>
      <c r="C171" s="2" t="s">
        <v>12</v>
      </c>
      <c r="D171" s="2" t="s">
        <v>31</v>
      </c>
      <c r="F171" s="4">
        <f>Tableau1[[#This Row],[num]]*1</f>
        <v>5</v>
      </c>
      <c r="G171" s="4">
        <f>INT(SUBSTITUTE(Tableau1[[#This Row],[cote]],".",","))</f>
        <v>12</v>
      </c>
      <c r="H171" s="4">
        <f>IF(AND(Tableau1[[#This Row],[cote_]]&gt;9,Tableau1[[#This Row],[cote_]]&lt;20),Tableau1[[#This Row],[cote_]],99)</f>
        <v>12</v>
      </c>
    </row>
    <row r="172" spans="1:8" x14ac:dyDescent="0.35">
      <c r="A172" s="1">
        <v>43191</v>
      </c>
      <c r="B172" t="s">
        <v>170</v>
      </c>
      <c r="C172" s="2" t="s">
        <v>18</v>
      </c>
      <c r="D172" s="2" t="s">
        <v>67</v>
      </c>
      <c r="F172" s="4">
        <f>Tableau1[[#This Row],[num]]*1</f>
        <v>6</v>
      </c>
      <c r="G172" s="4">
        <f>INT(SUBSTITUTE(Tableau1[[#This Row],[cote]],".",","))</f>
        <v>24</v>
      </c>
      <c r="H172" s="4">
        <f>IF(AND(Tableau1[[#This Row],[cote_]]&gt;9,Tableau1[[#This Row],[cote_]]&lt;20),Tableau1[[#This Row],[cote_]],99)</f>
        <v>99</v>
      </c>
    </row>
    <row r="173" spans="1:8" x14ac:dyDescent="0.35">
      <c r="A173" s="1">
        <v>43191</v>
      </c>
      <c r="B173" t="s">
        <v>170</v>
      </c>
      <c r="C173" s="2" t="s">
        <v>24</v>
      </c>
      <c r="D173" s="2" t="s">
        <v>175</v>
      </c>
      <c r="F173" s="4">
        <f>Tableau1[[#This Row],[num]]*1</f>
        <v>8</v>
      </c>
      <c r="G173" s="4">
        <f>INT(SUBSTITUTE(Tableau1[[#This Row],[cote]],".",","))</f>
        <v>79</v>
      </c>
      <c r="H173" s="4">
        <f>IF(AND(Tableau1[[#This Row],[cote_]]&gt;9,Tableau1[[#This Row],[cote_]]&lt;20),Tableau1[[#This Row],[cote_]],99)</f>
        <v>99</v>
      </c>
    </row>
    <row r="174" spans="1:8" x14ac:dyDescent="0.35">
      <c r="A174" s="1">
        <v>43191</v>
      </c>
      <c r="B174" t="s">
        <v>170</v>
      </c>
      <c r="C174" s="2" t="s">
        <v>25</v>
      </c>
      <c r="D174" s="2" t="s">
        <v>7</v>
      </c>
      <c r="E174" t="s">
        <v>4</v>
      </c>
      <c r="F174" s="4">
        <f>Tableau1[[#This Row],[num]]*1</f>
        <v>9</v>
      </c>
      <c r="G174" s="4">
        <f>INT(SUBSTITUTE(Tableau1[[#This Row],[cote]],".",","))</f>
        <v>2</v>
      </c>
      <c r="H174" s="4">
        <f>IF(AND(Tableau1[[#This Row],[cote_]]&gt;9,Tableau1[[#This Row],[cote_]]&lt;20),Tableau1[[#This Row],[cote_]],99)</f>
        <v>99</v>
      </c>
    </row>
    <row r="175" spans="1:8" x14ac:dyDescent="0.35">
      <c r="A175" s="1">
        <v>43191</v>
      </c>
      <c r="B175" t="s">
        <v>170</v>
      </c>
      <c r="C175" s="2" t="s">
        <v>27</v>
      </c>
      <c r="D175" s="2" t="s">
        <v>176</v>
      </c>
      <c r="F175" s="4">
        <f>Tableau1[[#This Row],[num]]*1</f>
        <v>10</v>
      </c>
      <c r="G175" s="4">
        <f>INT(SUBSTITUTE(Tableau1[[#This Row],[cote]],".",","))</f>
        <v>29</v>
      </c>
      <c r="H175" s="4">
        <f>IF(AND(Tableau1[[#This Row],[cote_]]&gt;9,Tableau1[[#This Row],[cote_]]&lt;20),Tableau1[[#This Row],[cote_]],99)</f>
        <v>99</v>
      </c>
    </row>
    <row r="176" spans="1:8" x14ac:dyDescent="0.35">
      <c r="A176" s="1">
        <v>43191</v>
      </c>
      <c r="B176" t="s">
        <v>170</v>
      </c>
      <c r="C176" s="2" t="s">
        <v>29</v>
      </c>
      <c r="D176" s="2" t="s">
        <v>177</v>
      </c>
      <c r="F176" s="4">
        <f>Tableau1[[#This Row],[num]]*1</f>
        <v>11</v>
      </c>
      <c r="G176" s="4">
        <f>INT(SUBSTITUTE(Tableau1[[#This Row],[cote]],".",","))</f>
        <v>13</v>
      </c>
      <c r="H176" s="4">
        <f>IF(AND(Tableau1[[#This Row],[cote_]]&gt;9,Tableau1[[#This Row],[cote_]]&lt;20),Tableau1[[#This Row],[cote_]],99)</f>
        <v>13</v>
      </c>
    </row>
    <row r="177" spans="1:8" x14ac:dyDescent="0.35">
      <c r="A177" s="1">
        <v>43191</v>
      </c>
      <c r="B177" t="s">
        <v>170</v>
      </c>
      <c r="C177" s="2" t="s">
        <v>31</v>
      </c>
      <c r="D177" s="2" t="s">
        <v>178</v>
      </c>
      <c r="F177" s="4">
        <f>Tableau1[[#This Row],[num]]*1</f>
        <v>12</v>
      </c>
      <c r="G177" s="4">
        <f>INT(SUBSTITUTE(Tableau1[[#This Row],[cote]],".",","))</f>
        <v>26</v>
      </c>
      <c r="H177" s="4">
        <f>IF(AND(Tableau1[[#This Row],[cote_]]&gt;9,Tableau1[[#This Row],[cote_]]&lt;20),Tableau1[[#This Row],[cote_]],99)</f>
        <v>99</v>
      </c>
    </row>
    <row r="178" spans="1:8" x14ac:dyDescent="0.35">
      <c r="A178" s="1">
        <v>43191</v>
      </c>
      <c r="B178" t="s">
        <v>170</v>
      </c>
      <c r="C178" s="2" t="s">
        <v>45</v>
      </c>
      <c r="D178" s="2" t="s">
        <v>10</v>
      </c>
      <c r="F178" s="4">
        <f>Tableau1[[#This Row],[num]]*1</f>
        <v>13</v>
      </c>
      <c r="G178" s="4">
        <f>INT(SUBSTITUTE(Tableau1[[#This Row],[cote]],".",","))</f>
        <v>4</v>
      </c>
      <c r="H178" s="4">
        <f>IF(AND(Tableau1[[#This Row],[cote_]]&gt;9,Tableau1[[#This Row],[cote_]]&lt;20),Tableau1[[#This Row],[cote_]],99)</f>
        <v>99</v>
      </c>
    </row>
    <row r="179" spans="1:8" x14ac:dyDescent="0.35">
      <c r="A179" s="1">
        <v>43191</v>
      </c>
      <c r="B179" t="s">
        <v>170</v>
      </c>
      <c r="C179" s="2" t="s">
        <v>47</v>
      </c>
      <c r="D179" s="2" t="s">
        <v>160</v>
      </c>
      <c r="F179" s="4">
        <f>Tableau1[[#This Row],[num]]*1</f>
        <v>14</v>
      </c>
      <c r="G179" s="4">
        <f>INT(SUBSTITUTE(Tableau1[[#This Row],[cote]],".",","))</f>
        <v>14</v>
      </c>
      <c r="H179" s="4">
        <f>IF(AND(Tableau1[[#This Row],[cote_]]&gt;9,Tableau1[[#This Row],[cote_]]&lt;20),Tableau1[[#This Row],[cote_]],99)</f>
        <v>14</v>
      </c>
    </row>
    <row r="180" spans="1:8" x14ac:dyDescent="0.35">
      <c r="A180" s="1">
        <v>43191</v>
      </c>
      <c r="B180" t="s">
        <v>179</v>
      </c>
      <c r="C180" s="2" t="s">
        <v>6</v>
      </c>
      <c r="D180" s="2" t="s">
        <v>180</v>
      </c>
      <c r="F180" s="4">
        <f>Tableau1[[#This Row],[num]]*1</f>
        <v>1</v>
      </c>
      <c r="G180" s="4">
        <f>INT(SUBSTITUTE(Tableau1[[#This Row],[cote]],".",","))</f>
        <v>113</v>
      </c>
      <c r="H180" s="4">
        <f>IF(AND(Tableau1[[#This Row],[cote_]]&gt;9,Tableau1[[#This Row],[cote_]]&lt;20),Tableau1[[#This Row],[cote_]],99)</f>
        <v>99</v>
      </c>
    </row>
    <row r="181" spans="1:8" x14ac:dyDescent="0.35">
      <c r="A181" s="1">
        <v>43191</v>
      </c>
      <c r="B181" t="s">
        <v>179</v>
      </c>
      <c r="C181" s="2" t="s">
        <v>7</v>
      </c>
      <c r="D181" s="2" t="s">
        <v>181</v>
      </c>
      <c r="F181" s="4">
        <f>Tableau1[[#This Row],[num]]*1</f>
        <v>2</v>
      </c>
      <c r="G181" s="4">
        <f>INT(SUBSTITUTE(Tableau1[[#This Row],[cote]],".",","))</f>
        <v>250</v>
      </c>
      <c r="H181" s="4">
        <f>IF(AND(Tableau1[[#This Row],[cote_]]&gt;9,Tableau1[[#This Row],[cote_]]&lt;20),Tableau1[[#This Row],[cote_]],99)</f>
        <v>99</v>
      </c>
    </row>
    <row r="182" spans="1:8" x14ac:dyDescent="0.35">
      <c r="A182" s="1">
        <v>43191</v>
      </c>
      <c r="B182" t="s">
        <v>179</v>
      </c>
      <c r="C182" s="2" t="s">
        <v>8</v>
      </c>
      <c r="D182" s="2" t="s">
        <v>111</v>
      </c>
      <c r="F182" s="4">
        <f>Tableau1[[#This Row],[num]]*1</f>
        <v>3</v>
      </c>
      <c r="G182" s="4">
        <f>INT(SUBSTITUTE(Tableau1[[#This Row],[cote]],".",","))</f>
        <v>16</v>
      </c>
      <c r="H182" s="4">
        <f>IF(AND(Tableau1[[#This Row],[cote_]]&gt;9,Tableau1[[#This Row],[cote_]]&lt;20),Tableau1[[#This Row],[cote_]],99)</f>
        <v>16</v>
      </c>
    </row>
    <row r="183" spans="1:8" x14ac:dyDescent="0.35">
      <c r="A183" s="1">
        <v>43191</v>
      </c>
      <c r="B183" t="s">
        <v>179</v>
      </c>
      <c r="C183" s="2" t="s">
        <v>10</v>
      </c>
      <c r="D183" s="2" t="s">
        <v>182</v>
      </c>
      <c r="F183" s="4">
        <f>Tableau1[[#This Row],[num]]*1</f>
        <v>4</v>
      </c>
      <c r="G183" s="4">
        <f>INT(SUBSTITUTE(Tableau1[[#This Row],[cote]],".",","))</f>
        <v>68</v>
      </c>
      <c r="H183" s="4">
        <f>IF(AND(Tableau1[[#This Row],[cote_]]&gt;9,Tableau1[[#This Row],[cote_]]&lt;20),Tableau1[[#This Row],[cote_]],99)</f>
        <v>99</v>
      </c>
    </row>
    <row r="184" spans="1:8" x14ac:dyDescent="0.35">
      <c r="A184" s="1">
        <v>43191</v>
      </c>
      <c r="B184" t="s">
        <v>179</v>
      </c>
      <c r="C184" s="2" t="s">
        <v>12</v>
      </c>
      <c r="D184" s="2" t="s">
        <v>183</v>
      </c>
      <c r="F184" s="4">
        <f>Tableau1[[#This Row],[num]]*1</f>
        <v>5</v>
      </c>
      <c r="G184" s="4">
        <f>INT(SUBSTITUTE(Tableau1[[#This Row],[cote]],".",","))</f>
        <v>5</v>
      </c>
      <c r="H184" s="4">
        <f>IF(AND(Tableau1[[#This Row],[cote_]]&gt;9,Tableau1[[#This Row],[cote_]]&lt;20),Tableau1[[#This Row],[cote_]],99)</f>
        <v>99</v>
      </c>
    </row>
    <row r="185" spans="1:8" x14ac:dyDescent="0.35">
      <c r="A185" s="1">
        <v>43191</v>
      </c>
      <c r="B185" t="s">
        <v>179</v>
      </c>
      <c r="C185" s="2" t="s">
        <v>18</v>
      </c>
      <c r="D185" s="2" t="s">
        <v>184</v>
      </c>
      <c r="F185" s="4">
        <f>Tableau1[[#This Row],[num]]*1</f>
        <v>6</v>
      </c>
      <c r="G185" s="4">
        <f>INT(SUBSTITUTE(Tableau1[[#This Row],[cote]],".",","))</f>
        <v>21</v>
      </c>
      <c r="H185" s="4">
        <f>IF(AND(Tableau1[[#This Row],[cote_]]&gt;9,Tableau1[[#This Row],[cote_]]&lt;20),Tableau1[[#This Row],[cote_]],99)</f>
        <v>99</v>
      </c>
    </row>
    <row r="186" spans="1:8" x14ac:dyDescent="0.35">
      <c r="A186" s="1">
        <v>43191</v>
      </c>
      <c r="B186" t="s">
        <v>179</v>
      </c>
      <c r="C186" s="2" t="s">
        <v>14</v>
      </c>
      <c r="D186" s="2" t="s">
        <v>185</v>
      </c>
      <c r="F186" s="4">
        <f>Tableau1[[#This Row],[num]]*1</f>
        <v>7</v>
      </c>
      <c r="G186" s="4">
        <f>INT(SUBSTITUTE(Tableau1[[#This Row],[cote]],".",","))</f>
        <v>75</v>
      </c>
      <c r="H186" s="4">
        <f>IF(AND(Tableau1[[#This Row],[cote_]]&gt;9,Tableau1[[#This Row],[cote_]]&lt;20),Tableau1[[#This Row],[cote_]],99)</f>
        <v>99</v>
      </c>
    </row>
    <row r="187" spans="1:8" x14ac:dyDescent="0.35">
      <c r="A187" s="1">
        <v>43191</v>
      </c>
      <c r="B187" t="s">
        <v>179</v>
      </c>
      <c r="C187" s="2" t="s">
        <v>24</v>
      </c>
      <c r="D187" s="2" t="s">
        <v>186</v>
      </c>
      <c r="F187" s="4">
        <f>Tableau1[[#This Row],[num]]*1</f>
        <v>8</v>
      </c>
      <c r="G187" s="4">
        <f>INT(SUBSTITUTE(Tableau1[[#This Row],[cote]],".",","))</f>
        <v>89</v>
      </c>
      <c r="H187" s="4">
        <f>IF(AND(Tableau1[[#This Row],[cote_]]&gt;9,Tableau1[[#This Row],[cote_]]&lt;20),Tableau1[[#This Row],[cote_]],99)</f>
        <v>99</v>
      </c>
    </row>
    <row r="188" spans="1:8" x14ac:dyDescent="0.35">
      <c r="A188" s="1">
        <v>43191</v>
      </c>
      <c r="B188" t="s">
        <v>179</v>
      </c>
      <c r="C188" s="2" t="s">
        <v>25</v>
      </c>
      <c r="D188" s="2" t="s">
        <v>187</v>
      </c>
      <c r="F188" s="4">
        <f>Tableau1[[#This Row],[num]]*1</f>
        <v>9</v>
      </c>
      <c r="G188" s="4">
        <f>INT(SUBSTITUTE(Tableau1[[#This Row],[cote]],".",","))</f>
        <v>80</v>
      </c>
      <c r="H188" s="4">
        <f>IF(AND(Tableau1[[#This Row],[cote_]]&gt;9,Tableau1[[#This Row],[cote_]]&lt;20),Tableau1[[#This Row],[cote_]],99)</f>
        <v>99</v>
      </c>
    </row>
    <row r="189" spans="1:8" x14ac:dyDescent="0.35">
      <c r="A189" s="1">
        <v>43191</v>
      </c>
      <c r="B189" t="s">
        <v>179</v>
      </c>
      <c r="C189" s="2" t="s">
        <v>27</v>
      </c>
      <c r="D189" s="2" t="s">
        <v>188</v>
      </c>
      <c r="F189" s="4">
        <f>Tableau1[[#This Row],[num]]*1</f>
        <v>10</v>
      </c>
      <c r="G189" s="4">
        <f>INT(SUBSTITUTE(Tableau1[[#This Row],[cote]],".",","))</f>
        <v>32</v>
      </c>
      <c r="H189" s="4">
        <f>IF(AND(Tableau1[[#This Row],[cote_]]&gt;9,Tableau1[[#This Row],[cote_]]&lt;20),Tableau1[[#This Row],[cote_]],99)</f>
        <v>99</v>
      </c>
    </row>
    <row r="190" spans="1:8" x14ac:dyDescent="0.35">
      <c r="A190" s="1">
        <v>43191</v>
      </c>
      <c r="B190" t="s">
        <v>179</v>
      </c>
      <c r="C190" s="2" t="s">
        <v>29</v>
      </c>
      <c r="D190" s="2" t="s">
        <v>29</v>
      </c>
      <c r="F190" s="4">
        <f>Tableau1[[#This Row],[num]]*1</f>
        <v>11</v>
      </c>
      <c r="G190" s="4">
        <f>INT(SUBSTITUTE(Tableau1[[#This Row],[cote]],".",","))</f>
        <v>11</v>
      </c>
      <c r="H190" s="4">
        <f>IF(AND(Tableau1[[#This Row],[cote_]]&gt;9,Tableau1[[#This Row],[cote_]]&lt;20),Tableau1[[#This Row],[cote_]],99)</f>
        <v>11</v>
      </c>
    </row>
    <row r="191" spans="1:8" x14ac:dyDescent="0.35">
      <c r="A191" s="1">
        <v>43191</v>
      </c>
      <c r="B191" t="s">
        <v>179</v>
      </c>
      <c r="C191" s="2" t="s">
        <v>31</v>
      </c>
      <c r="D191" s="2" t="s">
        <v>62</v>
      </c>
      <c r="F191" s="4">
        <f>Tableau1[[#This Row],[num]]*1</f>
        <v>12</v>
      </c>
      <c r="G191" s="4">
        <f>INT(SUBSTITUTE(Tableau1[[#This Row],[cote]],".",","))</f>
        <v>3</v>
      </c>
      <c r="H191" s="4">
        <f>IF(AND(Tableau1[[#This Row],[cote_]]&gt;9,Tableau1[[#This Row],[cote_]]&lt;20),Tableau1[[#This Row],[cote_]],99)</f>
        <v>99</v>
      </c>
    </row>
    <row r="192" spans="1:8" x14ac:dyDescent="0.35">
      <c r="A192" s="1">
        <v>43191</v>
      </c>
      <c r="B192" t="s">
        <v>179</v>
      </c>
      <c r="C192" s="2" t="s">
        <v>45</v>
      </c>
      <c r="D192" s="2" t="s">
        <v>145</v>
      </c>
      <c r="F192" s="4">
        <f>Tableau1[[#This Row],[num]]*1</f>
        <v>13</v>
      </c>
      <c r="G192" s="4">
        <f>INT(SUBSTITUTE(Tableau1[[#This Row],[cote]],".",","))</f>
        <v>9</v>
      </c>
      <c r="H192" s="4">
        <f>IF(AND(Tableau1[[#This Row],[cote_]]&gt;9,Tableau1[[#This Row],[cote_]]&lt;20),Tableau1[[#This Row],[cote_]],99)</f>
        <v>99</v>
      </c>
    </row>
    <row r="193" spans="1:8" x14ac:dyDescent="0.35">
      <c r="A193" s="1">
        <v>43191</v>
      </c>
      <c r="B193" t="s">
        <v>179</v>
      </c>
      <c r="C193" s="2" t="s">
        <v>47</v>
      </c>
      <c r="D193" s="2" t="s">
        <v>189</v>
      </c>
      <c r="F193" s="4">
        <f>Tableau1[[#This Row],[num]]*1</f>
        <v>14</v>
      </c>
      <c r="G193" s="4">
        <f>INT(SUBSTITUTE(Tableau1[[#This Row],[cote]],".",","))</f>
        <v>102</v>
      </c>
      <c r="H193" s="4">
        <f>IF(AND(Tableau1[[#This Row],[cote_]]&gt;9,Tableau1[[#This Row],[cote_]]&lt;20),Tableau1[[#This Row],[cote_]],99)</f>
        <v>99</v>
      </c>
    </row>
    <row r="194" spans="1:8" x14ac:dyDescent="0.35">
      <c r="A194" s="1">
        <v>43191</v>
      </c>
      <c r="B194" t="s">
        <v>179</v>
      </c>
      <c r="C194" s="2" t="s">
        <v>17</v>
      </c>
      <c r="D194" s="2" t="s">
        <v>67</v>
      </c>
      <c r="F194" s="4">
        <f>Tableau1[[#This Row],[num]]*1</f>
        <v>15</v>
      </c>
      <c r="G194" s="4">
        <f>INT(SUBSTITUTE(Tableau1[[#This Row],[cote]],".",","))</f>
        <v>24</v>
      </c>
      <c r="H194" s="4">
        <f>IF(AND(Tableau1[[#This Row],[cote_]]&gt;9,Tableau1[[#This Row],[cote_]]&lt;20),Tableau1[[#This Row],[cote_]],99)</f>
        <v>99</v>
      </c>
    </row>
    <row r="195" spans="1:8" x14ac:dyDescent="0.35">
      <c r="A195" s="1">
        <v>43191</v>
      </c>
      <c r="B195" t="s">
        <v>179</v>
      </c>
      <c r="C195" s="2" t="s">
        <v>50</v>
      </c>
      <c r="D195" s="2" t="s">
        <v>28</v>
      </c>
      <c r="E195" t="s">
        <v>4</v>
      </c>
      <c r="F195" s="4">
        <f>Tableau1[[#This Row],[num]]*1</f>
        <v>16</v>
      </c>
      <c r="G195" s="4">
        <f>INT(SUBSTITUTE(Tableau1[[#This Row],[cote]],".",","))</f>
        <v>4</v>
      </c>
      <c r="H195" s="4">
        <f>IF(AND(Tableau1[[#This Row],[cote_]]&gt;9,Tableau1[[#This Row],[cote_]]&lt;20),Tableau1[[#This Row],[cote_]],99)</f>
        <v>99</v>
      </c>
    </row>
    <row r="196" spans="1:8" x14ac:dyDescent="0.35">
      <c r="A196" s="1">
        <v>43191</v>
      </c>
      <c r="B196" t="s">
        <v>179</v>
      </c>
      <c r="C196" s="2" t="s">
        <v>80</v>
      </c>
      <c r="D196" s="2" t="s">
        <v>190</v>
      </c>
      <c r="F196" s="4">
        <f>Tableau1[[#This Row],[num]]*1</f>
        <v>18</v>
      </c>
      <c r="G196" s="4">
        <f>INT(SUBSTITUTE(Tableau1[[#This Row],[cote]],".",","))</f>
        <v>96</v>
      </c>
      <c r="H196" s="4">
        <f>IF(AND(Tableau1[[#This Row],[cote_]]&gt;9,Tableau1[[#This Row],[cote_]]&lt;20),Tableau1[[#This Row],[cote_]],99)</f>
        <v>99</v>
      </c>
    </row>
    <row r="197" spans="1:8" x14ac:dyDescent="0.35">
      <c r="A197" s="1">
        <v>43191</v>
      </c>
      <c r="B197" t="s">
        <v>191</v>
      </c>
      <c r="C197" s="2" t="s">
        <v>6</v>
      </c>
      <c r="D197" s="2" t="s">
        <v>192</v>
      </c>
      <c r="F197" s="4">
        <f>Tableau1[[#This Row],[num]]*1</f>
        <v>1</v>
      </c>
      <c r="G197" s="4">
        <f>INT(SUBSTITUTE(Tableau1[[#This Row],[cote]],".",","))</f>
        <v>11</v>
      </c>
      <c r="H197" s="4">
        <f>IF(AND(Tableau1[[#This Row],[cote_]]&gt;9,Tableau1[[#This Row],[cote_]]&lt;20),Tableau1[[#This Row],[cote_]],99)</f>
        <v>11</v>
      </c>
    </row>
    <row r="198" spans="1:8" x14ac:dyDescent="0.35">
      <c r="A198" s="1">
        <v>43191</v>
      </c>
      <c r="B198" t="s">
        <v>191</v>
      </c>
      <c r="C198" s="2" t="s">
        <v>7</v>
      </c>
      <c r="D198" s="2" t="s">
        <v>193</v>
      </c>
      <c r="F198" s="4">
        <f>Tableau1[[#This Row],[num]]*1</f>
        <v>2</v>
      </c>
      <c r="G198" s="4">
        <f>INT(SUBSTITUTE(Tableau1[[#This Row],[cote]],".",","))</f>
        <v>66</v>
      </c>
      <c r="H198" s="4">
        <f>IF(AND(Tableau1[[#This Row],[cote_]]&gt;9,Tableau1[[#This Row],[cote_]]&lt;20),Tableau1[[#This Row],[cote_]],99)</f>
        <v>99</v>
      </c>
    </row>
    <row r="199" spans="1:8" x14ac:dyDescent="0.35">
      <c r="A199" s="1">
        <v>43191</v>
      </c>
      <c r="B199" t="s">
        <v>191</v>
      </c>
      <c r="C199" s="2" t="s">
        <v>8</v>
      </c>
      <c r="D199" s="2" t="s">
        <v>194</v>
      </c>
      <c r="F199" s="4">
        <f>Tableau1[[#This Row],[num]]*1</f>
        <v>3</v>
      </c>
      <c r="G199" s="4">
        <f>INT(SUBSTITUTE(Tableau1[[#This Row],[cote]],".",","))</f>
        <v>274</v>
      </c>
      <c r="H199" s="4">
        <f>IF(AND(Tableau1[[#This Row],[cote_]]&gt;9,Tableau1[[#This Row],[cote_]]&lt;20),Tableau1[[#This Row],[cote_]],99)</f>
        <v>99</v>
      </c>
    </row>
    <row r="200" spans="1:8" x14ac:dyDescent="0.35">
      <c r="A200" s="1">
        <v>43191</v>
      </c>
      <c r="B200" t="s">
        <v>191</v>
      </c>
      <c r="C200" s="2" t="s">
        <v>10</v>
      </c>
      <c r="D200" s="2" t="s">
        <v>62</v>
      </c>
      <c r="F200" s="4">
        <f>Tableau1[[#This Row],[num]]*1</f>
        <v>4</v>
      </c>
      <c r="G200" s="4">
        <f>INT(SUBSTITUTE(Tableau1[[#This Row],[cote]],".",","))</f>
        <v>3</v>
      </c>
      <c r="H200" s="4">
        <f>IF(AND(Tableau1[[#This Row],[cote_]]&gt;9,Tableau1[[#This Row],[cote_]]&lt;20),Tableau1[[#This Row],[cote_]],99)</f>
        <v>99</v>
      </c>
    </row>
    <row r="201" spans="1:8" x14ac:dyDescent="0.35">
      <c r="A201" s="1">
        <v>43191</v>
      </c>
      <c r="B201" t="s">
        <v>191</v>
      </c>
      <c r="C201" s="2" t="s">
        <v>12</v>
      </c>
      <c r="D201" s="2" t="s">
        <v>195</v>
      </c>
      <c r="F201" s="4">
        <f>Tableau1[[#This Row],[num]]*1</f>
        <v>5</v>
      </c>
      <c r="G201" s="4">
        <f>INT(SUBSTITUTE(Tableau1[[#This Row],[cote]],".",","))</f>
        <v>30</v>
      </c>
      <c r="H201" s="4">
        <f>IF(AND(Tableau1[[#This Row],[cote_]]&gt;9,Tableau1[[#This Row],[cote_]]&lt;20),Tableau1[[#This Row],[cote_]],99)</f>
        <v>99</v>
      </c>
    </row>
    <row r="202" spans="1:8" x14ac:dyDescent="0.35">
      <c r="A202" s="1">
        <v>43191</v>
      </c>
      <c r="B202" t="s">
        <v>191</v>
      </c>
      <c r="C202" s="2" t="s">
        <v>18</v>
      </c>
      <c r="D202" s="2" t="s">
        <v>196</v>
      </c>
      <c r="F202" s="4">
        <f>Tableau1[[#This Row],[num]]*1</f>
        <v>6</v>
      </c>
      <c r="G202" s="4">
        <f>INT(SUBSTITUTE(Tableau1[[#This Row],[cote]],".",","))</f>
        <v>9</v>
      </c>
      <c r="H202" s="4">
        <f>IF(AND(Tableau1[[#This Row],[cote_]]&gt;9,Tableau1[[#This Row],[cote_]]&lt;20),Tableau1[[#This Row],[cote_]],99)</f>
        <v>99</v>
      </c>
    </row>
    <row r="203" spans="1:8" x14ac:dyDescent="0.35">
      <c r="A203" s="1">
        <v>43191</v>
      </c>
      <c r="B203" t="s">
        <v>191</v>
      </c>
      <c r="C203" s="2" t="s">
        <v>14</v>
      </c>
      <c r="D203" s="2" t="s">
        <v>197</v>
      </c>
      <c r="F203" s="4">
        <f>Tableau1[[#This Row],[num]]*1</f>
        <v>7</v>
      </c>
      <c r="G203" s="4">
        <f>INT(SUBSTITUTE(Tableau1[[#This Row],[cote]],".",","))</f>
        <v>36</v>
      </c>
      <c r="H203" s="4">
        <f>IF(AND(Tableau1[[#This Row],[cote_]]&gt;9,Tableau1[[#This Row],[cote_]]&lt;20),Tableau1[[#This Row],[cote_]],99)</f>
        <v>99</v>
      </c>
    </row>
    <row r="204" spans="1:8" x14ac:dyDescent="0.35">
      <c r="A204" s="1">
        <v>43191</v>
      </c>
      <c r="B204" t="s">
        <v>191</v>
      </c>
      <c r="C204" s="2" t="s">
        <v>24</v>
      </c>
      <c r="D204" s="2" t="s">
        <v>198</v>
      </c>
      <c r="F204" s="4">
        <f>Tableau1[[#This Row],[num]]*1</f>
        <v>8</v>
      </c>
      <c r="G204" s="4">
        <f>INT(SUBSTITUTE(Tableau1[[#This Row],[cote]],".",","))</f>
        <v>54</v>
      </c>
      <c r="H204" s="4">
        <f>IF(AND(Tableau1[[#This Row],[cote_]]&gt;9,Tableau1[[#This Row],[cote_]]&lt;20),Tableau1[[#This Row],[cote_]],99)</f>
        <v>99</v>
      </c>
    </row>
    <row r="205" spans="1:8" x14ac:dyDescent="0.35">
      <c r="A205" s="1">
        <v>43191</v>
      </c>
      <c r="B205" t="s">
        <v>191</v>
      </c>
      <c r="C205" s="2" t="s">
        <v>25</v>
      </c>
      <c r="D205" s="2" t="s">
        <v>60</v>
      </c>
      <c r="F205" s="4">
        <f>Tableau1[[#This Row],[num]]*1</f>
        <v>9</v>
      </c>
      <c r="G205" s="4">
        <f>INT(SUBSTITUTE(Tableau1[[#This Row],[cote]],".",","))</f>
        <v>24</v>
      </c>
      <c r="H205" s="4">
        <f>IF(AND(Tableau1[[#This Row],[cote_]]&gt;9,Tableau1[[#This Row],[cote_]]&lt;20),Tableau1[[#This Row],[cote_]],99)</f>
        <v>99</v>
      </c>
    </row>
    <row r="206" spans="1:8" x14ac:dyDescent="0.35">
      <c r="A206" s="1">
        <v>43191</v>
      </c>
      <c r="B206" t="s">
        <v>191</v>
      </c>
      <c r="C206" s="2" t="s">
        <v>27</v>
      </c>
      <c r="D206" s="2" t="s">
        <v>41</v>
      </c>
      <c r="F206" s="4">
        <f>Tableau1[[#This Row],[num]]*1</f>
        <v>10</v>
      </c>
      <c r="G206" s="4">
        <f>INT(SUBSTITUTE(Tableau1[[#This Row],[cote]],".",","))</f>
        <v>16</v>
      </c>
      <c r="H206" s="4">
        <f>IF(AND(Tableau1[[#This Row],[cote_]]&gt;9,Tableau1[[#This Row],[cote_]]&lt;20),Tableau1[[#This Row],[cote_]],99)</f>
        <v>16</v>
      </c>
    </row>
    <row r="207" spans="1:8" x14ac:dyDescent="0.35">
      <c r="A207" s="1">
        <v>43191</v>
      </c>
      <c r="B207" t="s">
        <v>191</v>
      </c>
      <c r="C207" s="2" t="s">
        <v>29</v>
      </c>
      <c r="D207" s="2" t="s">
        <v>199</v>
      </c>
      <c r="F207" s="4">
        <f>Tableau1[[#This Row],[num]]*1</f>
        <v>11</v>
      </c>
      <c r="G207" s="4">
        <f>INT(SUBSTITUTE(Tableau1[[#This Row],[cote]],".",","))</f>
        <v>38</v>
      </c>
      <c r="H207" s="4">
        <f>IF(AND(Tableau1[[#This Row],[cote_]]&gt;9,Tableau1[[#This Row],[cote_]]&lt;20),Tableau1[[#This Row],[cote_]],99)</f>
        <v>99</v>
      </c>
    </row>
    <row r="208" spans="1:8" x14ac:dyDescent="0.35">
      <c r="A208" s="1">
        <v>43191</v>
      </c>
      <c r="B208" t="s">
        <v>191</v>
      </c>
      <c r="C208" s="2" t="s">
        <v>31</v>
      </c>
      <c r="D208" s="2" t="s">
        <v>200</v>
      </c>
      <c r="F208" s="4">
        <f>Tableau1[[#This Row],[num]]*1</f>
        <v>12</v>
      </c>
      <c r="G208" s="4">
        <f>INT(SUBSTITUTE(Tableau1[[#This Row],[cote]],".",","))</f>
        <v>300</v>
      </c>
      <c r="H208" s="4">
        <f>IF(AND(Tableau1[[#This Row],[cote_]]&gt;9,Tableau1[[#This Row],[cote_]]&lt;20),Tableau1[[#This Row],[cote_]],99)</f>
        <v>99</v>
      </c>
    </row>
    <row r="209" spans="1:8" x14ac:dyDescent="0.35">
      <c r="A209" s="1">
        <v>43191</v>
      </c>
      <c r="B209" t="s">
        <v>191</v>
      </c>
      <c r="C209" s="2" t="s">
        <v>45</v>
      </c>
      <c r="D209" s="2" t="s">
        <v>201</v>
      </c>
      <c r="F209" s="4">
        <f>Tableau1[[#This Row],[num]]*1</f>
        <v>13</v>
      </c>
      <c r="G209" s="4">
        <f>INT(SUBSTITUTE(Tableau1[[#This Row],[cote]],".",","))</f>
        <v>118</v>
      </c>
      <c r="H209" s="4">
        <f>IF(AND(Tableau1[[#This Row],[cote_]]&gt;9,Tableau1[[#This Row],[cote_]]&lt;20),Tableau1[[#This Row],[cote_]],99)</f>
        <v>99</v>
      </c>
    </row>
    <row r="210" spans="1:8" x14ac:dyDescent="0.35">
      <c r="A210" s="1">
        <v>43191</v>
      </c>
      <c r="B210" t="s">
        <v>191</v>
      </c>
      <c r="C210" s="2" t="s">
        <v>47</v>
      </c>
      <c r="D210" s="2" t="s">
        <v>202</v>
      </c>
      <c r="F210" s="4">
        <f>Tableau1[[#This Row],[num]]*1</f>
        <v>14</v>
      </c>
      <c r="G210" s="4">
        <f>INT(SUBSTITUTE(Tableau1[[#This Row],[cote]],".",","))</f>
        <v>207</v>
      </c>
      <c r="H210" s="4">
        <f>IF(AND(Tableau1[[#This Row],[cote_]]&gt;9,Tableau1[[#This Row],[cote_]]&lt;20),Tableau1[[#This Row],[cote_]],99)</f>
        <v>99</v>
      </c>
    </row>
    <row r="211" spans="1:8" x14ac:dyDescent="0.35">
      <c r="A211" s="1">
        <v>43191</v>
      </c>
      <c r="B211" t="s">
        <v>191</v>
      </c>
      <c r="C211" s="2" t="s">
        <v>17</v>
      </c>
      <c r="D211" s="2" t="s">
        <v>203</v>
      </c>
      <c r="E211" t="s">
        <v>4</v>
      </c>
      <c r="F211" s="4">
        <f>Tableau1[[#This Row],[num]]*1</f>
        <v>15</v>
      </c>
      <c r="G211" s="4">
        <f>INT(SUBSTITUTE(Tableau1[[#This Row],[cote]],".",","))</f>
        <v>3</v>
      </c>
      <c r="H211" s="4">
        <f>IF(AND(Tableau1[[#This Row],[cote_]]&gt;9,Tableau1[[#This Row],[cote_]]&lt;20),Tableau1[[#This Row],[cote_]],99)</f>
        <v>99</v>
      </c>
    </row>
    <row r="212" spans="1:8" x14ac:dyDescent="0.35">
      <c r="A212" s="1">
        <v>43191</v>
      </c>
      <c r="B212" t="s">
        <v>191</v>
      </c>
      <c r="C212" s="2" t="s">
        <v>50</v>
      </c>
      <c r="D212" s="2" t="s">
        <v>82</v>
      </c>
      <c r="F212" s="4">
        <f>Tableau1[[#This Row],[num]]*1</f>
        <v>16</v>
      </c>
      <c r="G212" s="4">
        <f>INT(SUBSTITUTE(Tableau1[[#This Row],[cote]],".",","))</f>
        <v>7</v>
      </c>
      <c r="H212" s="4">
        <f>IF(AND(Tableau1[[#This Row],[cote_]]&gt;9,Tableau1[[#This Row],[cote_]]&lt;20),Tableau1[[#This Row],[cote_]],99)</f>
        <v>99</v>
      </c>
    </row>
    <row r="213" spans="1:8" x14ac:dyDescent="0.35">
      <c r="A213" s="1">
        <v>43191</v>
      </c>
      <c r="B213" t="s">
        <v>204</v>
      </c>
      <c r="C213" s="2" t="s">
        <v>6</v>
      </c>
      <c r="D213" s="2" t="s">
        <v>205</v>
      </c>
      <c r="E213" t="s">
        <v>4</v>
      </c>
      <c r="F213" s="4">
        <f>Tableau1[[#This Row],[num]]*1</f>
        <v>1</v>
      </c>
      <c r="G213" s="4">
        <f>INT(SUBSTITUTE(Tableau1[[#This Row],[cote]],".",","))</f>
        <v>15</v>
      </c>
      <c r="H213" s="4">
        <f>IF(AND(Tableau1[[#This Row],[cote_]]&gt;9,Tableau1[[#This Row],[cote_]]&lt;20),Tableau1[[#This Row],[cote_]],99)</f>
        <v>15</v>
      </c>
    </row>
    <row r="214" spans="1:8" x14ac:dyDescent="0.35">
      <c r="A214" s="1">
        <v>43191</v>
      </c>
      <c r="B214" t="s">
        <v>204</v>
      </c>
      <c r="C214" s="2" t="s">
        <v>7</v>
      </c>
      <c r="D214" s="2" t="s">
        <v>74</v>
      </c>
      <c r="F214" s="4">
        <f>Tableau1[[#This Row],[num]]*1</f>
        <v>2</v>
      </c>
      <c r="G214" s="4">
        <f>INT(SUBSTITUTE(Tableau1[[#This Row],[cote]],".",","))</f>
        <v>40</v>
      </c>
      <c r="H214" s="4">
        <f>IF(AND(Tableau1[[#This Row],[cote_]]&gt;9,Tableau1[[#This Row],[cote_]]&lt;20),Tableau1[[#This Row],[cote_]],99)</f>
        <v>99</v>
      </c>
    </row>
    <row r="215" spans="1:8" x14ac:dyDescent="0.35">
      <c r="A215" s="1">
        <v>43191</v>
      </c>
      <c r="B215" t="s">
        <v>204</v>
      </c>
      <c r="C215" s="2" t="s">
        <v>8</v>
      </c>
      <c r="D215" s="2" t="s">
        <v>206</v>
      </c>
      <c r="F215" s="4">
        <f>Tableau1[[#This Row],[num]]*1</f>
        <v>3</v>
      </c>
      <c r="G215" s="4">
        <f>INT(SUBSTITUTE(Tableau1[[#This Row],[cote]],".",","))</f>
        <v>128</v>
      </c>
      <c r="H215" s="4">
        <f>IF(AND(Tableau1[[#This Row],[cote_]]&gt;9,Tableau1[[#This Row],[cote_]]&lt;20),Tableau1[[#This Row],[cote_]],99)</f>
        <v>99</v>
      </c>
    </row>
    <row r="216" spans="1:8" x14ac:dyDescent="0.35">
      <c r="A216" s="1">
        <v>43191</v>
      </c>
      <c r="B216" t="s">
        <v>204</v>
      </c>
      <c r="C216" s="2" t="s">
        <v>10</v>
      </c>
      <c r="D216" s="2" t="s">
        <v>207</v>
      </c>
      <c r="F216" s="4">
        <f>Tableau1[[#This Row],[num]]*1</f>
        <v>4</v>
      </c>
      <c r="G216" s="4">
        <f>INT(SUBSTITUTE(Tableau1[[#This Row],[cote]],".",","))</f>
        <v>141</v>
      </c>
      <c r="H216" s="4">
        <f>IF(AND(Tableau1[[#This Row],[cote_]]&gt;9,Tableau1[[#This Row],[cote_]]&lt;20),Tableau1[[#This Row],[cote_]],99)</f>
        <v>99</v>
      </c>
    </row>
    <row r="217" spans="1:8" x14ac:dyDescent="0.35">
      <c r="A217" s="1">
        <v>43191</v>
      </c>
      <c r="B217" t="s">
        <v>204</v>
      </c>
      <c r="C217" s="2" t="s">
        <v>12</v>
      </c>
      <c r="D217" s="2" t="s">
        <v>208</v>
      </c>
      <c r="F217" s="4">
        <f>Tableau1[[#This Row],[num]]*1</f>
        <v>5</v>
      </c>
      <c r="G217" s="4">
        <f>INT(SUBSTITUTE(Tableau1[[#This Row],[cote]],".",","))</f>
        <v>68</v>
      </c>
      <c r="H217" s="4">
        <f>IF(AND(Tableau1[[#This Row],[cote_]]&gt;9,Tableau1[[#This Row],[cote_]]&lt;20),Tableau1[[#This Row],[cote_]],99)</f>
        <v>99</v>
      </c>
    </row>
    <row r="218" spans="1:8" x14ac:dyDescent="0.35">
      <c r="A218" s="1">
        <v>43191</v>
      </c>
      <c r="B218" t="s">
        <v>204</v>
      </c>
      <c r="C218" s="2" t="s">
        <v>18</v>
      </c>
      <c r="D218" s="2" t="s">
        <v>154</v>
      </c>
      <c r="F218" s="4">
        <f>Tableau1[[#This Row],[num]]*1</f>
        <v>6</v>
      </c>
      <c r="G218" s="4">
        <f>INT(SUBSTITUTE(Tableau1[[#This Row],[cote]],".",","))</f>
        <v>12</v>
      </c>
      <c r="H218" s="4">
        <f>IF(AND(Tableau1[[#This Row],[cote_]]&gt;9,Tableau1[[#This Row],[cote_]]&lt;20),Tableau1[[#This Row],[cote_]],99)</f>
        <v>12</v>
      </c>
    </row>
    <row r="219" spans="1:8" x14ac:dyDescent="0.35">
      <c r="A219" s="1">
        <v>43191</v>
      </c>
      <c r="B219" t="s">
        <v>204</v>
      </c>
      <c r="C219" s="2" t="s">
        <v>14</v>
      </c>
      <c r="D219" s="2" t="s">
        <v>35</v>
      </c>
      <c r="F219" s="4">
        <f>Tableau1[[#This Row],[num]]*1</f>
        <v>7</v>
      </c>
      <c r="G219" s="4">
        <f>INT(SUBSTITUTE(Tableau1[[#This Row],[cote]],".",","))</f>
        <v>7</v>
      </c>
      <c r="H219" s="4">
        <f>IF(AND(Tableau1[[#This Row],[cote_]]&gt;9,Tableau1[[#This Row],[cote_]]&lt;20),Tableau1[[#This Row],[cote_]],99)</f>
        <v>99</v>
      </c>
    </row>
    <row r="220" spans="1:8" x14ac:dyDescent="0.35">
      <c r="A220" s="1">
        <v>43191</v>
      </c>
      <c r="B220" t="s">
        <v>204</v>
      </c>
      <c r="C220" s="2" t="s">
        <v>24</v>
      </c>
      <c r="D220" s="2" t="s">
        <v>209</v>
      </c>
      <c r="F220" s="4">
        <f>Tableau1[[#This Row],[num]]*1</f>
        <v>8</v>
      </c>
      <c r="G220" s="4">
        <f>INT(SUBSTITUTE(Tableau1[[#This Row],[cote]],".",","))</f>
        <v>2</v>
      </c>
      <c r="H220" s="4">
        <f>IF(AND(Tableau1[[#This Row],[cote_]]&gt;9,Tableau1[[#This Row],[cote_]]&lt;20),Tableau1[[#This Row],[cote_]],99)</f>
        <v>99</v>
      </c>
    </row>
    <row r="221" spans="1:8" x14ac:dyDescent="0.35">
      <c r="A221" s="1">
        <v>43191</v>
      </c>
      <c r="B221" t="s">
        <v>204</v>
      </c>
      <c r="C221" s="2" t="s">
        <v>25</v>
      </c>
      <c r="D221" s="2" t="s">
        <v>210</v>
      </c>
      <c r="F221" s="4">
        <f>Tableau1[[#This Row],[num]]*1</f>
        <v>9</v>
      </c>
      <c r="G221" s="4">
        <f>INT(SUBSTITUTE(Tableau1[[#This Row],[cote]],".",","))</f>
        <v>168</v>
      </c>
      <c r="H221" s="4">
        <f>IF(AND(Tableau1[[#This Row],[cote_]]&gt;9,Tableau1[[#This Row],[cote_]]&lt;20),Tableau1[[#This Row],[cote_]],99)</f>
        <v>99</v>
      </c>
    </row>
    <row r="222" spans="1:8" x14ac:dyDescent="0.35">
      <c r="A222" s="1">
        <v>43191</v>
      </c>
      <c r="B222" t="s">
        <v>204</v>
      </c>
      <c r="C222" s="2" t="s">
        <v>27</v>
      </c>
      <c r="D222" s="2" t="s">
        <v>211</v>
      </c>
      <c r="F222" s="4">
        <f>Tableau1[[#This Row],[num]]*1</f>
        <v>10</v>
      </c>
      <c r="G222" s="4">
        <f>INT(SUBSTITUTE(Tableau1[[#This Row],[cote]],".",","))</f>
        <v>244</v>
      </c>
      <c r="H222" s="4">
        <f>IF(AND(Tableau1[[#This Row],[cote_]]&gt;9,Tableau1[[#This Row],[cote_]]&lt;20),Tableau1[[#This Row],[cote_]],99)</f>
        <v>99</v>
      </c>
    </row>
    <row r="223" spans="1:8" x14ac:dyDescent="0.35">
      <c r="A223" s="1">
        <v>43191</v>
      </c>
      <c r="B223" t="s">
        <v>204</v>
      </c>
      <c r="C223" s="2" t="s">
        <v>29</v>
      </c>
      <c r="D223" s="2" t="s">
        <v>212</v>
      </c>
      <c r="F223" s="4">
        <f>Tableau1[[#This Row],[num]]*1</f>
        <v>11</v>
      </c>
      <c r="G223" s="4">
        <f>INT(SUBSTITUTE(Tableau1[[#This Row],[cote]],".",","))</f>
        <v>54</v>
      </c>
      <c r="H223" s="4">
        <f>IF(AND(Tableau1[[#This Row],[cote_]]&gt;9,Tableau1[[#This Row],[cote_]]&lt;20),Tableau1[[#This Row],[cote_]],99)</f>
        <v>99</v>
      </c>
    </row>
    <row r="224" spans="1:8" x14ac:dyDescent="0.35">
      <c r="A224" s="1">
        <v>43191</v>
      </c>
      <c r="B224" t="s">
        <v>204</v>
      </c>
      <c r="C224" s="2" t="s">
        <v>31</v>
      </c>
      <c r="D224" s="2" t="s">
        <v>213</v>
      </c>
      <c r="F224" s="4">
        <f>Tableau1[[#This Row],[num]]*1</f>
        <v>12</v>
      </c>
      <c r="G224" s="4">
        <f>INT(SUBSTITUTE(Tableau1[[#This Row],[cote]],".",","))</f>
        <v>236</v>
      </c>
      <c r="H224" s="4">
        <f>IF(AND(Tableau1[[#This Row],[cote_]]&gt;9,Tableau1[[#This Row],[cote_]]&lt;20),Tableau1[[#This Row],[cote_]],99)</f>
        <v>99</v>
      </c>
    </row>
    <row r="225" spans="1:8" x14ac:dyDescent="0.35">
      <c r="A225" s="1">
        <v>43191</v>
      </c>
      <c r="B225" t="s">
        <v>204</v>
      </c>
      <c r="C225" s="2" t="s">
        <v>45</v>
      </c>
      <c r="D225" s="2" t="s">
        <v>214</v>
      </c>
      <c r="F225" s="4">
        <f>Tableau1[[#This Row],[num]]*1</f>
        <v>13</v>
      </c>
      <c r="G225" s="4">
        <f>INT(SUBSTITUTE(Tableau1[[#This Row],[cote]],".",","))</f>
        <v>16</v>
      </c>
      <c r="H225" s="4">
        <f>IF(AND(Tableau1[[#This Row],[cote_]]&gt;9,Tableau1[[#This Row],[cote_]]&lt;20),Tableau1[[#This Row],[cote_]],99)</f>
        <v>16</v>
      </c>
    </row>
    <row r="226" spans="1:8" x14ac:dyDescent="0.35">
      <c r="A226" s="1">
        <v>43191</v>
      </c>
      <c r="B226" t="s">
        <v>204</v>
      </c>
      <c r="C226" s="2" t="s">
        <v>47</v>
      </c>
      <c r="D226" s="2" t="s">
        <v>104</v>
      </c>
      <c r="F226" s="4">
        <f>Tableau1[[#This Row],[num]]*1</f>
        <v>14</v>
      </c>
      <c r="G226" s="4">
        <f>INT(SUBSTITUTE(Tableau1[[#This Row],[cote]],".",","))</f>
        <v>3</v>
      </c>
      <c r="H226" s="4">
        <f>IF(AND(Tableau1[[#This Row],[cote_]]&gt;9,Tableau1[[#This Row],[cote_]]&lt;20),Tableau1[[#This Row],[cote_]],99)</f>
        <v>99</v>
      </c>
    </row>
    <row r="227" spans="1:8" x14ac:dyDescent="0.35">
      <c r="A227" s="1">
        <v>43191</v>
      </c>
      <c r="B227" t="s">
        <v>215</v>
      </c>
      <c r="C227" s="2" t="s">
        <v>6</v>
      </c>
      <c r="D227" s="2" t="s">
        <v>25</v>
      </c>
      <c r="F227" s="4">
        <f>Tableau1[[#This Row],[num]]*1</f>
        <v>1</v>
      </c>
      <c r="G227" s="4">
        <f>INT(SUBSTITUTE(Tableau1[[#This Row],[cote]],".",","))</f>
        <v>9</v>
      </c>
      <c r="H227" s="4">
        <f>IF(AND(Tableau1[[#This Row],[cote_]]&gt;9,Tableau1[[#This Row],[cote_]]&lt;20),Tableau1[[#This Row],[cote_]],99)</f>
        <v>99</v>
      </c>
    </row>
    <row r="228" spans="1:8" x14ac:dyDescent="0.35">
      <c r="A228" s="1">
        <v>43191</v>
      </c>
      <c r="B228" t="s">
        <v>215</v>
      </c>
      <c r="C228" s="2" t="s">
        <v>7</v>
      </c>
      <c r="D228" s="2" t="s">
        <v>216</v>
      </c>
      <c r="F228" s="4">
        <f>Tableau1[[#This Row],[num]]*1</f>
        <v>2</v>
      </c>
      <c r="G228" s="4">
        <f>INT(SUBSTITUTE(Tableau1[[#This Row],[cote]],".",","))</f>
        <v>14</v>
      </c>
      <c r="H228" s="4">
        <f>IF(AND(Tableau1[[#This Row],[cote_]]&gt;9,Tableau1[[#This Row],[cote_]]&lt;20),Tableau1[[#This Row],[cote_]],99)</f>
        <v>14</v>
      </c>
    </row>
    <row r="229" spans="1:8" x14ac:dyDescent="0.35">
      <c r="A229" s="1">
        <v>43191</v>
      </c>
      <c r="B229" t="s">
        <v>215</v>
      </c>
      <c r="C229" s="2" t="s">
        <v>8</v>
      </c>
      <c r="D229" s="2" t="s">
        <v>200</v>
      </c>
      <c r="F229" s="4">
        <f>Tableau1[[#This Row],[num]]*1</f>
        <v>3</v>
      </c>
      <c r="G229" s="4">
        <f>INT(SUBSTITUTE(Tableau1[[#This Row],[cote]],".",","))</f>
        <v>300</v>
      </c>
      <c r="H229" s="4">
        <f>IF(AND(Tableau1[[#This Row],[cote_]]&gt;9,Tableau1[[#This Row],[cote_]]&lt;20),Tableau1[[#This Row],[cote_]],99)</f>
        <v>99</v>
      </c>
    </row>
    <row r="230" spans="1:8" x14ac:dyDescent="0.35">
      <c r="A230" s="1">
        <v>43191</v>
      </c>
      <c r="B230" t="s">
        <v>215</v>
      </c>
      <c r="C230" s="2" t="s">
        <v>10</v>
      </c>
      <c r="D230" s="2" t="s">
        <v>217</v>
      </c>
      <c r="F230" s="4">
        <f>Tableau1[[#This Row],[num]]*1</f>
        <v>4</v>
      </c>
      <c r="G230" s="4">
        <f>INT(SUBSTITUTE(Tableau1[[#This Row],[cote]],".",","))</f>
        <v>159</v>
      </c>
      <c r="H230" s="4">
        <f>IF(AND(Tableau1[[#This Row],[cote_]]&gt;9,Tableau1[[#This Row],[cote_]]&lt;20),Tableau1[[#This Row],[cote_]],99)</f>
        <v>99</v>
      </c>
    </row>
    <row r="231" spans="1:8" x14ac:dyDescent="0.35">
      <c r="A231" s="1">
        <v>43191</v>
      </c>
      <c r="B231" t="s">
        <v>215</v>
      </c>
      <c r="C231" s="2" t="s">
        <v>12</v>
      </c>
      <c r="D231" s="2" t="s">
        <v>218</v>
      </c>
      <c r="E231" t="s">
        <v>4</v>
      </c>
      <c r="F231" s="4">
        <f>Tableau1[[#This Row],[num]]*1</f>
        <v>5</v>
      </c>
      <c r="G231" s="4">
        <f>INT(SUBSTITUTE(Tableau1[[#This Row],[cote]],".",","))</f>
        <v>3</v>
      </c>
      <c r="H231" s="4">
        <f>IF(AND(Tableau1[[#This Row],[cote_]]&gt;9,Tableau1[[#This Row],[cote_]]&lt;20),Tableau1[[#This Row],[cote_]],99)</f>
        <v>99</v>
      </c>
    </row>
    <row r="232" spans="1:8" x14ac:dyDescent="0.35">
      <c r="A232" s="1">
        <v>43191</v>
      </c>
      <c r="B232" t="s">
        <v>215</v>
      </c>
      <c r="C232" s="2" t="s">
        <v>14</v>
      </c>
      <c r="D232" s="2" t="s">
        <v>219</v>
      </c>
      <c r="F232" s="4">
        <f>Tableau1[[#This Row],[num]]*1</f>
        <v>7</v>
      </c>
      <c r="G232" s="4">
        <f>INT(SUBSTITUTE(Tableau1[[#This Row],[cote]],".",","))</f>
        <v>84</v>
      </c>
      <c r="H232" s="4">
        <f>IF(AND(Tableau1[[#This Row],[cote_]]&gt;9,Tableau1[[#This Row],[cote_]]&lt;20),Tableau1[[#This Row],[cote_]],99)</f>
        <v>99</v>
      </c>
    </row>
    <row r="233" spans="1:8" x14ac:dyDescent="0.35">
      <c r="A233" s="1">
        <v>43191</v>
      </c>
      <c r="B233" t="s">
        <v>215</v>
      </c>
      <c r="C233" s="2" t="s">
        <v>24</v>
      </c>
      <c r="D233" s="2" t="s">
        <v>220</v>
      </c>
      <c r="F233" s="4">
        <f>Tableau1[[#This Row],[num]]*1</f>
        <v>8</v>
      </c>
      <c r="G233" s="4">
        <f>INT(SUBSTITUTE(Tableau1[[#This Row],[cote]],".",","))</f>
        <v>11</v>
      </c>
      <c r="H233" s="4">
        <f>IF(AND(Tableau1[[#This Row],[cote_]]&gt;9,Tableau1[[#This Row],[cote_]]&lt;20),Tableau1[[#This Row],[cote_]],99)</f>
        <v>11</v>
      </c>
    </row>
    <row r="234" spans="1:8" x14ac:dyDescent="0.35">
      <c r="A234" s="1">
        <v>43191</v>
      </c>
      <c r="B234" t="s">
        <v>215</v>
      </c>
      <c r="C234" s="2" t="s">
        <v>25</v>
      </c>
      <c r="D234" s="2" t="s">
        <v>221</v>
      </c>
      <c r="F234" s="4">
        <f>Tableau1[[#This Row],[num]]*1</f>
        <v>9</v>
      </c>
      <c r="G234" s="4">
        <f>INT(SUBSTITUTE(Tableau1[[#This Row],[cote]],".",","))</f>
        <v>114</v>
      </c>
      <c r="H234" s="4">
        <f>IF(AND(Tableau1[[#This Row],[cote_]]&gt;9,Tableau1[[#This Row],[cote_]]&lt;20),Tableau1[[#This Row],[cote_]],99)</f>
        <v>99</v>
      </c>
    </row>
    <row r="235" spans="1:8" x14ac:dyDescent="0.35">
      <c r="A235" s="1">
        <v>43191</v>
      </c>
      <c r="B235" t="s">
        <v>215</v>
      </c>
      <c r="C235" s="2" t="s">
        <v>27</v>
      </c>
      <c r="D235" s="2" t="s">
        <v>222</v>
      </c>
      <c r="F235" s="4">
        <f>Tableau1[[#This Row],[num]]*1</f>
        <v>10</v>
      </c>
      <c r="G235" s="4">
        <f>INT(SUBSTITUTE(Tableau1[[#This Row],[cote]],".",","))</f>
        <v>8</v>
      </c>
      <c r="H235" s="4">
        <f>IF(AND(Tableau1[[#This Row],[cote_]]&gt;9,Tableau1[[#This Row],[cote_]]&lt;20),Tableau1[[#This Row],[cote_]],99)</f>
        <v>99</v>
      </c>
    </row>
    <row r="236" spans="1:8" x14ac:dyDescent="0.35">
      <c r="A236" s="1">
        <v>43191</v>
      </c>
      <c r="B236" t="s">
        <v>215</v>
      </c>
      <c r="C236" s="2" t="s">
        <v>29</v>
      </c>
      <c r="D236" s="2" t="s">
        <v>223</v>
      </c>
      <c r="F236" s="4">
        <f>Tableau1[[#This Row],[num]]*1</f>
        <v>11</v>
      </c>
      <c r="G236" s="4">
        <f>INT(SUBSTITUTE(Tableau1[[#This Row],[cote]],".",","))</f>
        <v>43</v>
      </c>
      <c r="H236" s="4">
        <f>IF(AND(Tableau1[[#This Row],[cote_]]&gt;9,Tableau1[[#This Row],[cote_]]&lt;20),Tableau1[[#This Row],[cote_]],99)</f>
        <v>99</v>
      </c>
    </row>
    <row r="237" spans="1:8" x14ac:dyDescent="0.35">
      <c r="A237" s="1">
        <v>43191</v>
      </c>
      <c r="B237" t="s">
        <v>215</v>
      </c>
      <c r="C237" s="2" t="s">
        <v>31</v>
      </c>
      <c r="D237" s="2" t="s">
        <v>118</v>
      </c>
      <c r="F237" s="4">
        <f>Tableau1[[#This Row],[num]]*1</f>
        <v>12</v>
      </c>
      <c r="G237" s="4">
        <f>INT(SUBSTITUTE(Tableau1[[#This Row],[cote]],".",","))</f>
        <v>33</v>
      </c>
      <c r="H237" s="4">
        <f>IF(AND(Tableau1[[#This Row],[cote_]]&gt;9,Tableau1[[#This Row],[cote_]]&lt;20),Tableau1[[#This Row],[cote_]],99)</f>
        <v>99</v>
      </c>
    </row>
    <row r="238" spans="1:8" x14ac:dyDescent="0.35">
      <c r="A238" s="1">
        <v>43191</v>
      </c>
      <c r="B238" t="s">
        <v>215</v>
      </c>
      <c r="C238" s="2" t="s">
        <v>45</v>
      </c>
      <c r="D238" s="2" t="s">
        <v>224</v>
      </c>
      <c r="F238" s="4">
        <f>Tableau1[[#This Row],[num]]*1</f>
        <v>13</v>
      </c>
      <c r="G238" s="4">
        <f>INT(SUBSTITUTE(Tableau1[[#This Row],[cote]],".",","))</f>
        <v>7</v>
      </c>
      <c r="H238" s="4">
        <f>IF(AND(Tableau1[[#This Row],[cote_]]&gt;9,Tableau1[[#This Row],[cote_]]&lt;20),Tableau1[[#This Row],[cote_]],99)</f>
        <v>99</v>
      </c>
    </row>
    <row r="239" spans="1:8" x14ac:dyDescent="0.35">
      <c r="A239" s="1">
        <v>43191</v>
      </c>
      <c r="B239" t="s">
        <v>215</v>
      </c>
      <c r="C239" s="2" t="s">
        <v>47</v>
      </c>
      <c r="D239" s="2" t="s">
        <v>225</v>
      </c>
      <c r="F239" s="4">
        <f>Tableau1[[#This Row],[num]]*1</f>
        <v>14</v>
      </c>
      <c r="G239" s="4">
        <f>INT(SUBSTITUTE(Tableau1[[#This Row],[cote]],".",","))</f>
        <v>35</v>
      </c>
      <c r="H239" s="4">
        <f>IF(AND(Tableau1[[#This Row],[cote_]]&gt;9,Tableau1[[#This Row],[cote_]]&lt;20),Tableau1[[#This Row],[cote_]],99)</f>
        <v>99</v>
      </c>
    </row>
    <row r="240" spans="1:8" x14ac:dyDescent="0.35">
      <c r="A240" s="1">
        <v>43191</v>
      </c>
      <c r="B240" t="s">
        <v>215</v>
      </c>
      <c r="C240" s="2" t="s">
        <v>17</v>
      </c>
      <c r="D240" s="2" t="s">
        <v>19</v>
      </c>
      <c r="F240" s="4">
        <f>Tableau1[[#This Row],[num]]*1</f>
        <v>15</v>
      </c>
      <c r="G240" s="4">
        <f>INT(SUBSTITUTE(Tableau1[[#This Row],[cote]],".",","))</f>
        <v>19</v>
      </c>
      <c r="H240" s="4">
        <f>IF(AND(Tableau1[[#This Row],[cote_]]&gt;9,Tableau1[[#This Row],[cote_]]&lt;20),Tableau1[[#This Row],[cote_]],99)</f>
        <v>19</v>
      </c>
    </row>
    <row r="241" spans="1:8" x14ac:dyDescent="0.35">
      <c r="A241" s="1">
        <v>43191</v>
      </c>
      <c r="B241" t="s">
        <v>215</v>
      </c>
      <c r="C241" s="2" t="s">
        <v>50</v>
      </c>
      <c r="D241" s="2" t="s">
        <v>12</v>
      </c>
      <c r="F241" s="4">
        <f>Tableau1[[#This Row],[num]]*1</f>
        <v>16</v>
      </c>
      <c r="G241" s="4">
        <f>INT(SUBSTITUTE(Tableau1[[#This Row],[cote]],".",","))</f>
        <v>5</v>
      </c>
      <c r="H241" s="4">
        <f>IF(AND(Tableau1[[#This Row],[cote_]]&gt;9,Tableau1[[#This Row],[cote_]]&lt;20),Tableau1[[#This Row],[cote_]],99)</f>
        <v>99</v>
      </c>
    </row>
    <row r="242" spans="1:8" x14ac:dyDescent="0.35">
      <c r="A242" s="1">
        <v>43191</v>
      </c>
      <c r="B242" t="s">
        <v>226</v>
      </c>
      <c r="C242" s="2" t="s">
        <v>6</v>
      </c>
      <c r="D242" s="2" t="s">
        <v>79</v>
      </c>
      <c r="F242" s="4">
        <f>Tableau1[[#This Row],[num]]*1</f>
        <v>1</v>
      </c>
      <c r="G242" s="4">
        <f>INT(SUBSTITUTE(Tableau1[[#This Row],[cote]],".",","))</f>
        <v>6</v>
      </c>
      <c r="H242" s="4">
        <f>IF(AND(Tableau1[[#This Row],[cote_]]&gt;9,Tableau1[[#This Row],[cote_]]&lt;20),Tableau1[[#This Row],[cote_]],99)</f>
        <v>99</v>
      </c>
    </row>
    <row r="243" spans="1:8" x14ac:dyDescent="0.35">
      <c r="A243" s="1">
        <v>43191</v>
      </c>
      <c r="B243" t="s">
        <v>226</v>
      </c>
      <c r="C243" s="2" t="s">
        <v>7</v>
      </c>
      <c r="D243" s="2" t="s">
        <v>86</v>
      </c>
      <c r="F243" s="4">
        <f>Tableau1[[#This Row],[num]]*1</f>
        <v>2</v>
      </c>
      <c r="G243" s="4">
        <f>INT(SUBSTITUTE(Tableau1[[#This Row],[cote]],".",","))</f>
        <v>5</v>
      </c>
      <c r="H243" s="4">
        <f>IF(AND(Tableau1[[#This Row],[cote_]]&gt;9,Tableau1[[#This Row],[cote_]]&lt;20),Tableau1[[#This Row],[cote_]],99)</f>
        <v>99</v>
      </c>
    </row>
    <row r="244" spans="1:8" x14ac:dyDescent="0.35">
      <c r="A244" s="1">
        <v>43191</v>
      </c>
      <c r="B244" t="s">
        <v>226</v>
      </c>
      <c r="C244" s="2" t="s">
        <v>8</v>
      </c>
      <c r="D244" s="2" t="s">
        <v>77</v>
      </c>
      <c r="E244" t="s">
        <v>4</v>
      </c>
      <c r="F244" s="4">
        <f>Tableau1[[#This Row],[num]]*1</f>
        <v>3</v>
      </c>
      <c r="G244" s="4">
        <f>INT(SUBSTITUTE(Tableau1[[#This Row],[cote]],".",","))</f>
        <v>2</v>
      </c>
      <c r="H244" s="4">
        <f>IF(AND(Tableau1[[#This Row],[cote_]]&gt;9,Tableau1[[#This Row],[cote_]]&lt;20),Tableau1[[#This Row],[cote_]],99)</f>
        <v>99</v>
      </c>
    </row>
    <row r="245" spans="1:8" x14ac:dyDescent="0.35">
      <c r="A245" s="1">
        <v>43191</v>
      </c>
      <c r="B245" t="s">
        <v>226</v>
      </c>
      <c r="C245" s="2" t="s">
        <v>10</v>
      </c>
      <c r="D245" s="2" t="s">
        <v>227</v>
      </c>
      <c r="F245" s="4">
        <f>Tableau1[[#This Row],[num]]*1</f>
        <v>4</v>
      </c>
      <c r="G245" s="4">
        <f>INT(SUBSTITUTE(Tableau1[[#This Row],[cote]],".",","))</f>
        <v>118</v>
      </c>
      <c r="H245" s="4">
        <f>IF(AND(Tableau1[[#This Row],[cote_]]&gt;9,Tableau1[[#This Row],[cote_]]&lt;20),Tableau1[[#This Row],[cote_]],99)</f>
        <v>99</v>
      </c>
    </row>
    <row r="246" spans="1:8" x14ac:dyDescent="0.35">
      <c r="A246" s="1">
        <v>43191</v>
      </c>
      <c r="B246" t="s">
        <v>226</v>
      </c>
      <c r="C246" s="2" t="s">
        <v>12</v>
      </c>
      <c r="D246" s="2" t="s">
        <v>228</v>
      </c>
      <c r="F246" s="4">
        <f>Tableau1[[#This Row],[num]]*1</f>
        <v>5</v>
      </c>
      <c r="G246" s="4">
        <f>INT(SUBSTITUTE(Tableau1[[#This Row],[cote]],".",","))</f>
        <v>29</v>
      </c>
      <c r="H246" s="4">
        <f>IF(AND(Tableau1[[#This Row],[cote_]]&gt;9,Tableau1[[#This Row],[cote_]]&lt;20),Tableau1[[#This Row],[cote_]],99)</f>
        <v>99</v>
      </c>
    </row>
    <row r="247" spans="1:8" x14ac:dyDescent="0.35">
      <c r="A247" s="1">
        <v>43191</v>
      </c>
      <c r="B247" t="s">
        <v>226</v>
      </c>
      <c r="C247" s="2" t="s">
        <v>18</v>
      </c>
      <c r="D247" s="2" t="s">
        <v>27</v>
      </c>
      <c r="F247" s="4">
        <f>Tableau1[[#This Row],[num]]*1</f>
        <v>6</v>
      </c>
      <c r="G247" s="4">
        <f>INT(SUBSTITUTE(Tableau1[[#This Row],[cote]],".",","))</f>
        <v>10</v>
      </c>
      <c r="H247" s="4">
        <f>IF(AND(Tableau1[[#This Row],[cote_]]&gt;9,Tableau1[[#This Row],[cote_]]&lt;20),Tableau1[[#This Row],[cote_]],99)</f>
        <v>10</v>
      </c>
    </row>
    <row r="248" spans="1:8" x14ac:dyDescent="0.35">
      <c r="A248" s="1">
        <v>43191</v>
      </c>
      <c r="B248" t="s">
        <v>226</v>
      </c>
      <c r="C248" s="2" t="s">
        <v>14</v>
      </c>
      <c r="D248" s="2" t="s">
        <v>18</v>
      </c>
      <c r="F248" s="4">
        <f>Tableau1[[#This Row],[num]]*1</f>
        <v>7</v>
      </c>
      <c r="G248" s="4">
        <f>INT(SUBSTITUTE(Tableau1[[#This Row],[cote]],".",","))</f>
        <v>6</v>
      </c>
      <c r="H248" s="4">
        <f>IF(AND(Tableau1[[#This Row],[cote_]]&gt;9,Tableau1[[#This Row],[cote_]]&lt;20),Tableau1[[#This Row],[cote_]],99)</f>
        <v>99</v>
      </c>
    </row>
    <row r="249" spans="1:8" x14ac:dyDescent="0.35">
      <c r="A249" s="1">
        <v>43191</v>
      </c>
      <c r="B249" t="s">
        <v>226</v>
      </c>
      <c r="C249" s="2" t="s">
        <v>24</v>
      </c>
      <c r="D249" s="2" t="s">
        <v>229</v>
      </c>
      <c r="F249" s="4">
        <f>Tableau1[[#This Row],[num]]*1</f>
        <v>8</v>
      </c>
      <c r="G249" s="4">
        <f>INT(SUBSTITUTE(Tableau1[[#This Row],[cote]],".",","))</f>
        <v>17</v>
      </c>
      <c r="H249" s="4">
        <f>IF(AND(Tableau1[[#This Row],[cote_]]&gt;9,Tableau1[[#This Row],[cote_]]&lt;20),Tableau1[[#This Row],[cote_]],99)</f>
        <v>17</v>
      </c>
    </row>
    <row r="250" spans="1:8" x14ac:dyDescent="0.35">
      <c r="A250" s="1">
        <v>43191</v>
      </c>
      <c r="B250" t="s">
        <v>226</v>
      </c>
      <c r="C250" s="2" t="s">
        <v>25</v>
      </c>
      <c r="D250" s="2" t="s">
        <v>53</v>
      </c>
      <c r="F250" s="4">
        <f>Tableau1[[#This Row],[num]]*1</f>
        <v>9</v>
      </c>
      <c r="G250" s="4">
        <f>INT(SUBSTITUTE(Tableau1[[#This Row],[cote]],".",","))</f>
        <v>20</v>
      </c>
      <c r="H250" s="4">
        <f>IF(AND(Tableau1[[#This Row],[cote_]]&gt;9,Tableau1[[#This Row],[cote_]]&lt;20),Tableau1[[#This Row],[cote_]],99)</f>
        <v>99</v>
      </c>
    </row>
    <row r="251" spans="1:8" x14ac:dyDescent="0.35">
      <c r="A251" s="1">
        <v>43191</v>
      </c>
      <c r="B251" t="s">
        <v>226</v>
      </c>
      <c r="C251" s="2" t="s">
        <v>27</v>
      </c>
      <c r="D251" s="2" t="s">
        <v>230</v>
      </c>
      <c r="F251" s="4">
        <f>Tableau1[[#This Row],[num]]*1</f>
        <v>10</v>
      </c>
      <c r="G251" s="4">
        <f>INT(SUBSTITUTE(Tableau1[[#This Row],[cote]],".",","))</f>
        <v>78</v>
      </c>
      <c r="H251" s="4">
        <f>IF(AND(Tableau1[[#This Row],[cote_]]&gt;9,Tableau1[[#This Row],[cote_]]&lt;20),Tableau1[[#This Row],[cote_]],99)</f>
        <v>99</v>
      </c>
    </row>
    <row r="252" spans="1:8" x14ac:dyDescent="0.35">
      <c r="A252" s="1">
        <v>43191</v>
      </c>
      <c r="B252" t="s">
        <v>226</v>
      </c>
      <c r="C252" s="2" t="s">
        <v>29</v>
      </c>
      <c r="D252" s="2" t="s">
        <v>231</v>
      </c>
      <c r="F252" s="4">
        <f>Tableau1[[#This Row],[num]]*1</f>
        <v>11</v>
      </c>
      <c r="G252" s="4">
        <f>INT(SUBSTITUTE(Tableau1[[#This Row],[cote]],".",","))</f>
        <v>45</v>
      </c>
      <c r="H252" s="4">
        <f>IF(AND(Tableau1[[#This Row],[cote_]]&gt;9,Tableau1[[#This Row],[cote_]]&lt;20),Tableau1[[#This Row],[cote_]],99)</f>
        <v>99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6"/>
  <sheetViews>
    <sheetView zoomScale="80" zoomScaleNormal="80" workbookViewId="0">
      <pane ySplit="6" topLeftCell="A7" activePane="bottomLeft" state="frozen"/>
      <selection pane="bottomLeft" activeCell="J13" sqref="J13"/>
    </sheetView>
  </sheetViews>
  <sheetFormatPr baseColWidth="10" defaultRowHeight="14.5" x14ac:dyDescent="0.35"/>
  <cols>
    <col min="1" max="1" width="19.54296875" bestFit="1" customWidth="1"/>
    <col min="2" max="2" width="9.54296875" customWidth="1"/>
    <col min="3" max="3" width="5.36328125" customWidth="1"/>
    <col min="4" max="4" width="1.81640625" customWidth="1"/>
    <col min="5" max="5" width="19.54296875" bestFit="1" customWidth="1"/>
    <col min="6" max="6" width="9.54296875" customWidth="1"/>
    <col min="7" max="7" width="5.36328125" customWidth="1"/>
    <col min="8" max="8" width="3.453125" customWidth="1"/>
    <col min="9" max="9" width="19.54296875" bestFit="1" customWidth="1"/>
    <col min="10" max="10" width="10.453125" customWidth="1"/>
    <col min="11" max="11" width="15.6328125" customWidth="1"/>
    <col min="12" max="12" width="15.453125" customWidth="1"/>
    <col min="13" max="13" width="3.08984375" customWidth="1"/>
    <col min="14" max="14" width="19.54296875" bestFit="1" customWidth="1"/>
    <col min="15" max="15" width="9.54296875" customWidth="1"/>
    <col min="16" max="25" width="8.6328125" customWidth="1"/>
    <col min="26" max="26" width="12.1796875" customWidth="1"/>
    <col min="27" max="37" width="2.81640625" customWidth="1"/>
    <col min="38" max="38" width="2.81640625" bestFit="1" customWidth="1"/>
    <col min="39" max="40" width="2.81640625" customWidth="1"/>
    <col min="41" max="42" width="2.81640625" bestFit="1" customWidth="1"/>
    <col min="43" max="43" width="2.81640625" customWidth="1"/>
    <col min="44" max="101" width="2.81640625" bestFit="1" customWidth="1"/>
    <col min="102" max="106" width="2.81640625" customWidth="1"/>
    <col min="107" max="250" width="3.81640625" bestFit="1" customWidth="1"/>
    <col min="251" max="255" width="3.81640625" customWidth="1"/>
  </cols>
  <sheetData>
    <row r="1" spans="1:26" s="5" customFormat="1" x14ac:dyDescent="0.35">
      <c r="A1" s="5" t="s">
        <v>238</v>
      </c>
      <c r="E1" s="5" t="s">
        <v>244</v>
      </c>
      <c r="I1" s="5" t="s">
        <v>239</v>
      </c>
      <c r="N1" s="5" t="s">
        <v>241</v>
      </c>
    </row>
    <row r="3" spans="1:26" x14ac:dyDescent="0.35">
      <c r="I3" s="3" t="s">
        <v>4</v>
      </c>
      <c r="J3" t="s">
        <v>4</v>
      </c>
    </row>
    <row r="5" spans="1:26" x14ac:dyDescent="0.35">
      <c r="A5" s="3" t="s">
        <v>237</v>
      </c>
      <c r="E5" s="3" t="s">
        <v>243</v>
      </c>
      <c r="K5" s="3" t="s">
        <v>246</v>
      </c>
      <c r="N5" s="3" t="s">
        <v>234</v>
      </c>
      <c r="P5" s="3" t="s">
        <v>233</v>
      </c>
    </row>
    <row r="6" spans="1:26" x14ac:dyDescent="0.35">
      <c r="A6" s="3" t="s">
        <v>0</v>
      </c>
      <c r="B6" s="3" t="s">
        <v>1</v>
      </c>
      <c r="C6" t="s">
        <v>236</v>
      </c>
      <c r="E6" s="3" t="s">
        <v>0</v>
      </c>
      <c r="F6" s="3" t="s">
        <v>1</v>
      </c>
      <c r="G6" t="s">
        <v>236</v>
      </c>
      <c r="I6" s="3" t="s">
        <v>0</v>
      </c>
      <c r="J6" s="3" t="s">
        <v>1</v>
      </c>
      <c r="K6" t="s">
        <v>247</v>
      </c>
      <c r="L6" t="s">
        <v>235</v>
      </c>
      <c r="N6" s="3" t="s">
        <v>0</v>
      </c>
      <c r="O6" s="3" t="s">
        <v>1</v>
      </c>
      <c r="P6">
        <v>10</v>
      </c>
      <c r="Q6">
        <v>11</v>
      </c>
      <c r="R6">
        <v>12</v>
      </c>
      <c r="S6">
        <v>13</v>
      </c>
      <c r="T6">
        <v>14</v>
      </c>
      <c r="U6">
        <v>15</v>
      </c>
      <c r="V6">
        <v>16</v>
      </c>
      <c r="W6">
        <v>17</v>
      </c>
      <c r="X6">
        <v>18</v>
      </c>
      <c r="Y6">
        <v>19</v>
      </c>
      <c r="Z6" t="s">
        <v>240</v>
      </c>
    </row>
    <row r="7" spans="1:26" x14ac:dyDescent="0.35">
      <c r="A7" s="1">
        <v>43191</v>
      </c>
      <c r="B7" t="s">
        <v>5</v>
      </c>
      <c r="C7" s="4">
        <v>2</v>
      </c>
      <c r="E7" s="1">
        <v>43191</v>
      </c>
      <c r="F7" t="s">
        <v>5</v>
      </c>
      <c r="G7" s="4">
        <v>10</v>
      </c>
      <c r="I7" s="1">
        <v>43191</v>
      </c>
      <c r="J7" t="s">
        <v>5</v>
      </c>
      <c r="K7" s="4">
        <v>5</v>
      </c>
      <c r="L7" s="4">
        <v>2</v>
      </c>
      <c r="N7" s="1">
        <v>43191</v>
      </c>
      <c r="O7" t="s">
        <v>84</v>
      </c>
      <c r="P7" s="4">
        <v>3</v>
      </c>
      <c r="Q7" s="4"/>
      <c r="R7" s="4">
        <v>1</v>
      </c>
      <c r="S7" s="4"/>
      <c r="T7" s="4"/>
      <c r="U7" s="4">
        <v>1</v>
      </c>
      <c r="V7" s="4"/>
      <c r="W7" s="4"/>
      <c r="X7" s="4">
        <v>1</v>
      </c>
      <c r="Y7" s="4">
        <v>1</v>
      </c>
      <c r="Z7" s="4">
        <v>7</v>
      </c>
    </row>
    <row r="8" spans="1:26" x14ac:dyDescent="0.35">
      <c r="B8" t="s">
        <v>16</v>
      </c>
      <c r="C8" s="4">
        <v>4</v>
      </c>
      <c r="F8" t="s">
        <v>16</v>
      </c>
      <c r="G8" s="4">
        <v>13</v>
      </c>
      <c r="J8" t="s">
        <v>16</v>
      </c>
      <c r="K8" s="4">
        <v>1</v>
      </c>
      <c r="L8" s="4">
        <v>15</v>
      </c>
      <c r="O8" t="s">
        <v>5</v>
      </c>
      <c r="P8" s="4">
        <v>1</v>
      </c>
      <c r="Q8" s="4"/>
      <c r="R8" s="4"/>
      <c r="S8" s="4"/>
      <c r="T8" s="4"/>
      <c r="U8" s="4"/>
      <c r="V8" s="4"/>
      <c r="W8" s="4"/>
      <c r="X8" s="4"/>
      <c r="Y8" s="4"/>
      <c r="Z8" s="4">
        <v>1</v>
      </c>
    </row>
    <row r="9" spans="1:26" x14ac:dyDescent="0.35">
      <c r="B9" t="s">
        <v>33</v>
      </c>
      <c r="C9" s="4">
        <v>4</v>
      </c>
      <c r="F9" t="s">
        <v>33</v>
      </c>
      <c r="G9" s="4">
        <v>12</v>
      </c>
      <c r="J9" t="s">
        <v>33</v>
      </c>
      <c r="K9" s="4">
        <v>8</v>
      </c>
      <c r="L9" s="4">
        <v>9</v>
      </c>
      <c r="O9" t="s">
        <v>226</v>
      </c>
      <c r="P9" s="4">
        <v>1</v>
      </c>
      <c r="Q9" s="4"/>
      <c r="R9" s="4"/>
      <c r="S9" s="4"/>
      <c r="T9" s="4"/>
      <c r="U9" s="4"/>
      <c r="V9" s="4"/>
      <c r="W9" s="4">
        <v>1</v>
      </c>
      <c r="X9" s="4"/>
      <c r="Y9" s="4"/>
      <c r="Z9" s="4">
        <v>2</v>
      </c>
    </row>
    <row r="10" spans="1:26" x14ac:dyDescent="0.35">
      <c r="B10" t="s">
        <v>52</v>
      </c>
      <c r="C10" s="4">
        <v>1</v>
      </c>
      <c r="F10" t="s">
        <v>52</v>
      </c>
      <c r="G10" s="4">
        <v>10</v>
      </c>
      <c r="J10" t="s">
        <v>52</v>
      </c>
      <c r="K10" s="4">
        <v>3</v>
      </c>
      <c r="L10" s="4">
        <v>1</v>
      </c>
      <c r="O10" t="s">
        <v>52</v>
      </c>
      <c r="P10" s="4">
        <v>1</v>
      </c>
      <c r="Q10" s="4">
        <v>1</v>
      </c>
      <c r="R10" s="4"/>
      <c r="S10" s="4"/>
      <c r="T10" s="4">
        <v>1</v>
      </c>
      <c r="U10" s="4"/>
      <c r="V10" s="4">
        <v>1</v>
      </c>
      <c r="W10" s="4"/>
      <c r="X10" s="4"/>
      <c r="Y10" s="4"/>
      <c r="Z10" s="4">
        <v>4</v>
      </c>
    </row>
    <row r="11" spans="1:26" x14ac:dyDescent="0.35">
      <c r="B11" t="s">
        <v>58</v>
      </c>
      <c r="C11" s="4">
        <v>3</v>
      </c>
      <c r="F11" t="s">
        <v>58</v>
      </c>
      <c r="G11" s="4">
        <v>10</v>
      </c>
      <c r="J11" t="s">
        <v>58</v>
      </c>
      <c r="K11" s="4">
        <v>2</v>
      </c>
      <c r="L11" s="4">
        <v>24</v>
      </c>
      <c r="O11" t="s">
        <v>147</v>
      </c>
      <c r="P11" s="4">
        <v>1</v>
      </c>
      <c r="Q11" s="4"/>
      <c r="R11" s="4">
        <v>2</v>
      </c>
      <c r="S11" s="4">
        <v>1</v>
      </c>
      <c r="T11" s="4">
        <v>1</v>
      </c>
      <c r="U11" s="4"/>
      <c r="V11" s="4"/>
      <c r="W11" s="4"/>
      <c r="X11" s="4"/>
      <c r="Y11" s="4">
        <v>1</v>
      </c>
      <c r="Z11" s="4">
        <v>6</v>
      </c>
    </row>
    <row r="12" spans="1:26" x14ac:dyDescent="0.35">
      <c r="B12" t="s">
        <v>70</v>
      </c>
      <c r="C12" s="4">
        <v>1</v>
      </c>
      <c r="F12" t="s">
        <v>70</v>
      </c>
      <c r="G12" s="4">
        <v>10</v>
      </c>
      <c r="J12" t="s">
        <v>70</v>
      </c>
      <c r="K12" s="4">
        <v>8</v>
      </c>
      <c r="L12" s="4">
        <v>2</v>
      </c>
      <c r="O12" t="s">
        <v>58</v>
      </c>
      <c r="P12" s="4">
        <v>1</v>
      </c>
      <c r="Q12" s="4"/>
      <c r="R12" s="4"/>
      <c r="S12" s="4"/>
      <c r="T12" s="4"/>
      <c r="U12" s="4"/>
      <c r="V12" s="4"/>
      <c r="W12" s="4"/>
      <c r="X12" s="4"/>
      <c r="Y12" s="4"/>
      <c r="Z12" s="4">
        <v>1</v>
      </c>
    </row>
    <row r="13" spans="1:26" x14ac:dyDescent="0.35">
      <c r="B13" t="s">
        <v>78</v>
      </c>
      <c r="C13" s="4">
        <v>2</v>
      </c>
      <c r="F13" t="s">
        <v>78</v>
      </c>
      <c r="G13" s="4">
        <v>14</v>
      </c>
      <c r="J13" t="s">
        <v>78</v>
      </c>
      <c r="K13" s="4">
        <v>2</v>
      </c>
      <c r="L13" s="4">
        <v>2</v>
      </c>
      <c r="O13" t="s">
        <v>70</v>
      </c>
      <c r="P13" s="4">
        <v>1</v>
      </c>
      <c r="Q13" s="4"/>
      <c r="R13" s="4"/>
      <c r="S13" s="4">
        <v>1</v>
      </c>
      <c r="T13" s="4"/>
      <c r="U13" s="4"/>
      <c r="V13" s="4">
        <v>1</v>
      </c>
      <c r="W13" s="4"/>
      <c r="X13" s="4"/>
      <c r="Y13" s="4"/>
      <c r="Z13" s="4">
        <v>3</v>
      </c>
    </row>
    <row r="14" spans="1:26" x14ac:dyDescent="0.35">
      <c r="B14" t="s">
        <v>84</v>
      </c>
      <c r="C14" s="4">
        <v>3</v>
      </c>
      <c r="F14" t="s">
        <v>84</v>
      </c>
      <c r="G14" s="4">
        <v>10</v>
      </c>
      <c r="J14" t="s">
        <v>84</v>
      </c>
      <c r="K14" s="4">
        <v>12</v>
      </c>
      <c r="L14" s="4">
        <v>15</v>
      </c>
      <c r="O14" t="s">
        <v>106</v>
      </c>
      <c r="P14" s="4">
        <v>1</v>
      </c>
      <c r="Q14" s="4"/>
      <c r="R14" s="4">
        <v>1</v>
      </c>
      <c r="S14" s="4"/>
      <c r="T14" s="4"/>
      <c r="U14" s="4"/>
      <c r="V14" s="4">
        <v>1</v>
      </c>
      <c r="W14" s="4"/>
      <c r="X14" s="4"/>
      <c r="Y14" s="4"/>
      <c r="Z14" s="4">
        <v>3</v>
      </c>
    </row>
    <row r="15" spans="1:26" x14ac:dyDescent="0.35">
      <c r="B15" t="s">
        <v>96</v>
      </c>
      <c r="C15" s="4">
        <v>2</v>
      </c>
      <c r="F15" t="s">
        <v>96</v>
      </c>
      <c r="G15" s="4">
        <v>13</v>
      </c>
      <c r="J15" t="s">
        <v>96</v>
      </c>
      <c r="K15" s="4">
        <v>9</v>
      </c>
      <c r="L15" s="4">
        <v>3</v>
      </c>
      <c r="O15" t="s">
        <v>191</v>
      </c>
      <c r="P15" s="4"/>
      <c r="Q15" s="4">
        <v>1</v>
      </c>
      <c r="R15" s="4"/>
      <c r="S15" s="4"/>
      <c r="T15" s="4"/>
      <c r="U15" s="4"/>
      <c r="V15" s="4">
        <v>1</v>
      </c>
      <c r="W15" s="4"/>
      <c r="X15" s="4"/>
      <c r="Y15" s="4"/>
      <c r="Z15" s="4">
        <v>2</v>
      </c>
    </row>
    <row r="16" spans="1:26" x14ac:dyDescent="0.35">
      <c r="B16" t="s">
        <v>106</v>
      </c>
      <c r="C16" s="4">
        <v>2</v>
      </c>
      <c r="F16" t="s">
        <v>106</v>
      </c>
      <c r="G16" s="4">
        <v>10</v>
      </c>
      <c r="J16" t="s">
        <v>106</v>
      </c>
      <c r="K16" s="4">
        <v>14</v>
      </c>
      <c r="L16" s="4">
        <v>2</v>
      </c>
      <c r="O16" t="s">
        <v>96</v>
      </c>
      <c r="P16" s="4"/>
      <c r="Q16" s="4"/>
      <c r="R16" s="4"/>
      <c r="S16" s="4">
        <v>1</v>
      </c>
      <c r="T16" s="4"/>
      <c r="U16" s="4"/>
      <c r="V16" s="4"/>
      <c r="W16" s="4"/>
      <c r="X16" s="4">
        <v>1</v>
      </c>
      <c r="Y16" s="4"/>
      <c r="Z16" s="4">
        <v>2</v>
      </c>
    </row>
    <row r="17" spans="2:26" x14ac:dyDescent="0.35">
      <c r="B17" t="s">
        <v>119</v>
      </c>
      <c r="C17" s="4">
        <v>2</v>
      </c>
      <c r="F17" t="s">
        <v>119</v>
      </c>
      <c r="G17" s="4">
        <v>18</v>
      </c>
      <c r="J17" t="s">
        <v>119</v>
      </c>
      <c r="K17" s="4">
        <v>10</v>
      </c>
      <c r="L17" s="4">
        <v>8</v>
      </c>
      <c r="O17" t="s">
        <v>215</v>
      </c>
      <c r="P17" s="4"/>
      <c r="Q17" s="4">
        <v>1</v>
      </c>
      <c r="R17" s="4"/>
      <c r="S17" s="4"/>
      <c r="T17" s="4">
        <v>1</v>
      </c>
      <c r="U17" s="4"/>
      <c r="V17" s="4"/>
      <c r="W17" s="4"/>
      <c r="X17" s="4"/>
      <c r="Y17" s="4">
        <v>1</v>
      </c>
      <c r="Z17" s="4">
        <v>3</v>
      </c>
    </row>
    <row r="18" spans="2:26" x14ac:dyDescent="0.35">
      <c r="B18" t="s">
        <v>133</v>
      </c>
      <c r="C18" s="4">
        <v>2</v>
      </c>
      <c r="F18" t="s">
        <v>147</v>
      </c>
      <c r="G18" s="4">
        <v>10</v>
      </c>
      <c r="J18" t="s">
        <v>133</v>
      </c>
      <c r="K18" s="4">
        <v>15</v>
      </c>
      <c r="L18" s="4">
        <v>2</v>
      </c>
      <c r="O18" t="s">
        <v>16</v>
      </c>
      <c r="P18" s="4"/>
      <c r="Q18" s="4"/>
      <c r="R18" s="4"/>
      <c r="S18" s="4">
        <v>1</v>
      </c>
      <c r="T18" s="4"/>
      <c r="U18" s="4">
        <v>1</v>
      </c>
      <c r="V18" s="4"/>
      <c r="W18" s="4"/>
      <c r="X18" s="4"/>
      <c r="Y18" s="4">
        <v>1</v>
      </c>
      <c r="Z18" s="4">
        <v>3</v>
      </c>
    </row>
    <row r="19" spans="2:26" x14ac:dyDescent="0.35">
      <c r="B19" t="s">
        <v>147</v>
      </c>
      <c r="C19" s="4">
        <v>2</v>
      </c>
      <c r="F19" t="s">
        <v>157</v>
      </c>
      <c r="G19" s="4">
        <v>14</v>
      </c>
      <c r="J19" t="s">
        <v>147</v>
      </c>
      <c r="K19" s="4">
        <v>2</v>
      </c>
      <c r="L19" s="4">
        <v>6</v>
      </c>
      <c r="O19" t="s">
        <v>179</v>
      </c>
      <c r="P19" s="4"/>
      <c r="Q19" s="4">
        <v>1</v>
      </c>
      <c r="R19" s="4"/>
      <c r="S19" s="4"/>
      <c r="T19" s="4"/>
      <c r="U19" s="4"/>
      <c r="V19" s="4">
        <v>1</v>
      </c>
      <c r="W19" s="4"/>
      <c r="X19" s="4"/>
      <c r="Y19" s="4"/>
      <c r="Z19" s="4">
        <v>2</v>
      </c>
    </row>
    <row r="20" spans="2:26" x14ac:dyDescent="0.35">
      <c r="B20" t="s">
        <v>157</v>
      </c>
      <c r="C20" s="4">
        <v>2</v>
      </c>
      <c r="F20" t="s">
        <v>170</v>
      </c>
      <c r="G20" s="4">
        <v>12</v>
      </c>
      <c r="J20" t="s">
        <v>157</v>
      </c>
      <c r="K20" s="4">
        <v>3</v>
      </c>
      <c r="L20" s="4">
        <v>14</v>
      </c>
      <c r="O20" t="s">
        <v>119</v>
      </c>
      <c r="P20" s="4"/>
      <c r="Q20" s="4"/>
      <c r="R20" s="4"/>
      <c r="S20" s="4"/>
      <c r="T20" s="4"/>
      <c r="U20" s="4"/>
      <c r="V20" s="4"/>
      <c r="W20" s="4"/>
      <c r="X20" s="4">
        <v>1</v>
      </c>
      <c r="Y20" s="4"/>
      <c r="Z20" s="4">
        <v>1</v>
      </c>
    </row>
    <row r="21" spans="2:26" x14ac:dyDescent="0.35">
      <c r="B21" t="s">
        <v>170</v>
      </c>
      <c r="C21" s="4">
        <v>2</v>
      </c>
      <c r="F21" t="s">
        <v>179</v>
      </c>
      <c r="G21" s="4">
        <v>11</v>
      </c>
      <c r="J21" t="s">
        <v>170</v>
      </c>
      <c r="K21" s="4">
        <v>9</v>
      </c>
      <c r="L21" s="4">
        <v>2</v>
      </c>
      <c r="O21" t="s">
        <v>204</v>
      </c>
      <c r="P21" s="4"/>
      <c r="Q21" s="4"/>
      <c r="R21" s="4">
        <v>1</v>
      </c>
      <c r="S21" s="4"/>
      <c r="T21" s="4"/>
      <c r="U21" s="4">
        <v>1</v>
      </c>
      <c r="V21" s="4">
        <v>1</v>
      </c>
      <c r="W21" s="4"/>
      <c r="X21" s="4"/>
      <c r="Y21" s="4"/>
      <c r="Z21" s="4">
        <v>3</v>
      </c>
    </row>
    <row r="22" spans="2:26" x14ac:dyDescent="0.35">
      <c r="B22" t="s">
        <v>179</v>
      </c>
      <c r="C22" s="4">
        <v>3</v>
      </c>
      <c r="F22" t="s">
        <v>191</v>
      </c>
      <c r="G22" s="4">
        <v>11</v>
      </c>
      <c r="J22" t="s">
        <v>179</v>
      </c>
      <c r="K22" s="4">
        <v>16</v>
      </c>
      <c r="L22" s="4">
        <v>4</v>
      </c>
      <c r="O22" t="s">
        <v>78</v>
      </c>
      <c r="P22" s="4"/>
      <c r="Q22" s="4"/>
      <c r="R22" s="4"/>
      <c r="S22" s="4"/>
      <c r="T22" s="4">
        <v>1</v>
      </c>
      <c r="U22" s="4"/>
      <c r="V22" s="4">
        <v>1</v>
      </c>
      <c r="W22" s="4"/>
      <c r="X22" s="4">
        <v>1</v>
      </c>
      <c r="Y22" s="4"/>
      <c r="Z22" s="4">
        <v>3</v>
      </c>
    </row>
    <row r="23" spans="2:26" x14ac:dyDescent="0.35">
      <c r="B23" t="s">
        <v>191</v>
      </c>
      <c r="C23" s="4">
        <v>3</v>
      </c>
      <c r="F23" t="s">
        <v>204</v>
      </c>
      <c r="G23" s="4">
        <v>12</v>
      </c>
      <c r="J23" t="s">
        <v>191</v>
      </c>
      <c r="K23" s="4">
        <v>15</v>
      </c>
      <c r="L23" s="4">
        <v>3</v>
      </c>
      <c r="O23" t="s">
        <v>33</v>
      </c>
      <c r="P23" s="4"/>
      <c r="Q23" s="4"/>
      <c r="R23" s="4">
        <v>1</v>
      </c>
      <c r="S23" s="4"/>
      <c r="T23" s="4"/>
      <c r="U23" s="4"/>
      <c r="V23" s="4">
        <v>1</v>
      </c>
      <c r="W23" s="4">
        <v>1</v>
      </c>
      <c r="X23" s="4"/>
      <c r="Y23" s="4"/>
      <c r="Z23" s="4">
        <v>3</v>
      </c>
    </row>
    <row r="24" spans="2:26" x14ac:dyDescent="0.35">
      <c r="B24" t="s">
        <v>204</v>
      </c>
      <c r="C24" s="4">
        <v>2</v>
      </c>
      <c r="F24" t="s">
        <v>215</v>
      </c>
      <c r="G24" s="4">
        <v>11</v>
      </c>
      <c r="J24" t="s">
        <v>204</v>
      </c>
      <c r="K24" s="4">
        <v>1</v>
      </c>
      <c r="L24" s="4">
        <v>15</v>
      </c>
      <c r="O24" t="s">
        <v>157</v>
      </c>
      <c r="P24" s="4"/>
      <c r="Q24" s="4"/>
      <c r="R24" s="4"/>
      <c r="S24" s="4"/>
      <c r="T24" s="4">
        <v>1</v>
      </c>
      <c r="U24" s="4"/>
      <c r="V24" s="4"/>
      <c r="W24" s="4"/>
      <c r="X24" s="4"/>
      <c r="Y24" s="4"/>
      <c r="Z24" s="4">
        <v>1</v>
      </c>
    </row>
    <row r="25" spans="2:26" x14ac:dyDescent="0.35">
      <c r="B25" t="s">
        <v>215</v>
      </c>
      <c r="C25" s="4">
        <v>3</v>
      </c>
      <c r="F25" t="s">
        <v>226</v>
      </c>
      <c r="G25" s="4">
        <v>10</v>
      </c>
      <c r="J25" t="s">
        <v>215</v>
      </c>
      <c r="K25" s="4">
        <v>5</v>
      </c>
      <c r="L25" s="4">
        <v>3</v>
      </c>
      <c r="O25" t="s">
        <v>170</v>
      </c>
      <c r="P25" s="4"/>
      <c r="Q25" s="4"/>
      <c r="R25" s="4">
        <v>1</v>
      </c>
      <c r="S25" s="4">
        <v>1</v>
      </c>
      <c r="T25" s="4">
        <v>1</v>
      </c>
      <c r="U25" s="4"/>
      <c r="V25" s="4"/>
      <c r="W25" s="4"/>
      <c r="X25" s="4"/>
      <c r="Y25" s="4"/>
      <c r="Z25" s="4">
        <v>3</v>
      </c>
    </row>
    <row r="26" spans="2:26" x14ac:dyDescent="0.35">
      <c r="B26" t="s">
        <v>226</v>
      </c>
      <c r="C26" s="4">
        <v>2</v>
      </c>
      <c r="J26" t="s">
        <v>226</v>
      </c>
      <c r="K26" s="4">
        <v>3</v>
      </c>
      <c r="L26" s="4">
        <v>2</v>
      </c>
    </row>
  </sheetData>
  <pageMargins left="0.7" right="0.7" top="0.75" bottom="0.75" header="0.3" footer="0.3"/>
  <pageSetup paperSize="9" orientation="portrait"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1"/>
  <sheetViews>
    <sheetView workbookViewId="0">
      <pane ySplit="1" topLeftCell="A2" activePane="bottomLeft" state="frozen"/>
      <selection pane="bottomLeft"/>
    </sheetView>
  </sheetViews>
  <sheetFormatPr baseColWidth="10" defaultRowHeight="14.5" x14ac:dyDescent="0.35"/>
  <cols>
    <col min="1" max="1" width="10.453125" bestFit="1" customWidth="1"/>
    <col min="2" max="2" width="6.36328125" bestFit="1" customWidth="1"/>
    <col min="3" max="3" width="7.453125" bestFit="1" customWidth="1"/>
    <col min="4" max="4" width="14.08984375" bestFit="1" customWidth="1"/>
    <col min="5" max="6" width="18.6328125" bestFit="1" customWidth="1"/>
    <col min="7" max="9" width="10.90625" style="6"/>
    <col min="10" max="10" width="10.90625" style="8"/>
  </cols>
  <sheetData>
    <row r="1" spans="1:10" s="7" customFormat="1" x14ac:dyDescent="0.35">
      <c r="A1" s="7" t="s">
        <v>0</v>
      </c>
      <c r="B1" s="7" t="s">
        <v>1</v>
      </c>
      <c r="C1" s="7" t="s">
        <v>4</v>
      </c>
      <c r="D1" s="7" t="s">
        <v>239</v>
      </c>
      <c r="E1" s="7" t="s">
        <v>248</v>
      </c>
      <c r="F1" s="7" t="s">
        <v>245</v>
      </c>
      <c r="G1" s="7" t="s">
        <v>249</v>
      </c>
      <c r="H1" s="7" t="s">
        <v>250</v>
      </c>
      <c r="I1" s="7" t="s">
        <v>251</v>
      </c>
      <c r="J1" s="8" t="str">
        <f>G1&amp;H1&amp;I1</f>
        <v>GNJP</v>
      </c>
    </row>
    <row r="2" spans="1:10" x14ac:dyDescent="0.35">
      <c r="A2" s="1">
        <f>IF('tableaux croisés dynamiques'!A7="",A1,'tableaux croisés dynamiques'!A7)</f>
        <v>43191</v>
      </c>
      <c r="B2" s="1" t="str">
        <f>'tableaux croisés dynamiques'!B7</f>
        <v>R1C1</v>
      </c>
      <c r="C2">
        <f>GETPIVOTDATA("Somme de num_",'tableaux croisés dynamiques'!$I$5,"date",DATE(YEAR(A2),MONTH(A2),DAY(A2)),"course",B2)</f>
        <v>5</v>
      </c>
      <c r="D2">
        <f>GETPIVOTDATA("Somme de cote_",'tableaux croisés dynamiques'!$I$5,"date",DATE(YEAR(A2),MONTH(A2),DAY(A2)),"course",B2)</f>
        <v>2</v>
      </c>
      <c r="E2">
        <f>IFERROR(GETPIVOTDATA("cote_1X",'tableaux croisés dynamiques'!$E$5,"date",DATE(YEAR(A2),MONTH(A2),DAY(A2)),"course",B2),"/")</f>
        <v>10</v>
      </c>
      <c r="F2">
        <f>IFERROR(GETPIVOTDATA("num",'tableaux croisés dynamiques'!$N$5,"date",DATE(YEAR(A2),MONTH(A2),DAY(A2)),"course",B2,"cote_",E2),"/")</f>
        <v>1</v>
      </c>
      <c r="G2" s="6" t="str">
        <f>IF(AND(D2&gt;9,D2&lt;20,D2=E2,F2=1),"G","")</f>
        <v/>
      </c>
      <c r="H2" s="6" t="str">
        <f>IF(OR(E2="/",AND(D2=E2,F2&gt;1)),"NJ","")</f>
        <v/>
      </c>
      <c r="I2" s="6" t="str">
        <f>IF(AND(F2=1,D2&lt;&gt;E2),"P","")</f>
        <v>P</v>
      </c>
      <c r="J2" s="8" t="str">
        <f t="shared" ref="J2" si="0">G2&amp;H2&amp;I2</f>
        <v>P</v>
      </c>
    </row>
    <row r="3" spans="1:10" x14ac:dyDescent="0.35">
      <c r="A3" s="1">
        <f>IF('tableaux croisés dynamiques'!A8="",A2,'tableaux croisés dynamiques'!A8)</f>
        <v>43191</v>
      </c>
      <c r="B3" s="1" t="str">
        <f>'tableaux croisés dynamiques'!B8</f>
        <v>R1C2</v>
      </c>
      <c r="C3">
        <f>GETPIVOTDATA("Somme de num_",'tableaux croisés dynamiques'!$I$5,"date",DATE(YEAR(A3),MONTH(A3),DAY(A3)),"course",B3)</f>
        <v>1</v>
      </c>
      <c r="D3">
        <f>GETPIVOTDATA("Somme de cote_",'tableaux croisés dynamiques'!$I$5,"date",DATE(YEAR(A3),MONTH(A3),DAY(A3)),"course",B3)</f>
        <v>15</v>
      </c>
      <c r="E3">
        <f>IFERROR(GETPIVOTDATA("cote_1X",'tableaux croisés dynamiques'!$E$5,"date",DATE(YEAR(A3),MONTH(A3),DAY(A3)),"course",B3),"/")</f>
        <v>13</v>
      </c>
      <c r="F3">
        <f>IFERROR(GETPIVOTDATA("num",'tableaux croisés dynamiques'!$N$5,"date",DATE(YEAR(A3),MONTH(A3),DAY(A3)),"course",B3,"cote_",E3),"/")</f>
        <v>1</v>
      </c>
      <c r="G3" s="6" t="str">
        <f t="shared" ref="G3:G21" si="1">IF(AND(D3&gt;9,D3&lt;20,D3=E3,F3=1),"G","")</f>
        <v/>
      </c>
      <c r="H3" s="6" t="str">
        <f t="shared" ref="H3:H21" si="2">IF(OR(E3="/",AND(D3=E3,F3&gt;1)),"NJ","")</f>
        <v/>
      </c>
      <c r="I3" s="6" t="str">
        <f t="shared" ref="I3:I21" si="3">IF(AND(F3=1,D3&lt;&gt;E3),"P","")</f>
        <v>P</v>
      </c>
      <c r="J3" s="8" t="str">
        <f t="shared" ref="J3:J21" si="4">G3&amp;H3&amp;I3</f>
        <v>P</v>
      </c>
    </row>
    <row r="4" spans="1:10" x14ac:dyDescent="0.35">
      <c r="A4" s="1">
        <f>IF('tableaux croisés dynamiques'!A9="",A3,'tableaux croisés dynamiques'!A9)</f>
        <v>43191</v>
      </c>
      <c r="B4" s="1" t="str">
        <f>'tableaux croisés dynamiques'!B9</f>
        <v>R1C3</v>
      </c>
      <c r="C4">
        <f>GETPIVOTDATA("Somme de num_",'tableaux croisés dynamiques'!$I$5,"date",DATE(YEAR(A4),MONTH(A4),DAY(A4)),"course",B4)</f>
        <v>8</v>
      </c>
      <c r="D4">
        <f>GETPIVOTDATA("Somme de cote_",'tableaux croisés dynamiques'!$I$5,"date",DATE(YEAR(A4),MONTH(A4),DAY(A4)),"course",B4)</f>
        <v>9</v>
      </c>
      <c r="E4">
        <f>IFERROR(GETPIVOTDATA("cote_1X",'tableaux croisés dynamiques'!$E$5,"date",DATE(YEAR(A4),MONTH(A4),DAY(A4)),"course",B4),"/")</f>
        <v>12</v>
      </c>
      <c r="F4">
        <f>IFERROR(GETPIVOTDATA("num",'tableaux croisés dynamiques'!$N$5,"date",DATE(YEAR(A4),MONTH(A4),DAY(A4)),"course",B4,"cote_",E4),"/")</f>
        <v>1</v>
      </c>
      <c r="G4" s="6" t="str">
        <f t="shared" si="1"/>
        <v/>
      </c>
      <c r="H4" s="6" t="str">
        <f t="shared" si="2"/>
        <v/>
      </c>
      <c r="I4" s="6" t="str">
        <f t="shared" si="3"/>
        <v>P</v>
      </c>
      <c r="J4" s="8" t="str">
        <f t="shared" si="4"/>
        <v>P</v>
      </c>
    </row>
    <row r="5" spans="1:10" x14ac:dyDescent="0.35">
      <c r="A5" s="1">
        <f>IF('tableaux croisés dynamiques'!A10="",A4,'tableaux croisés dynamiques'!A10)</f>
        <v>43191</v>
      </c>
      <c r="B5" s="1" t="str">
        <f>'tableaux croisés dynamiques'!B10</f>
        <v>R1C4</v>
      </c>
      <c r="C5">
        <f>GETPIVOTDATA("Somme de num_",'tableaux croisés dynamiques'!$I$5,"date",DATE(YEAR(A5),MONTH(A5),DAY(A5)),"course",B5)</f>
        <v>3</v>
      </c>
      <c r="D5">
        <f>GETPIVOTDATA("Somme de cote_",'tableaux croisés dynamiques'!$I$5,"date",DATE(YEAR(A5),MONTH(A5),DAY(A5)),"course",B5)</f>
        <v>1</v>
      </c>
      <c r="E5">
        <f>IFERROR(GETPIVOTDATA("cote_1X",'tableaux croisés dynamiques'!$E$5,"date",DATE(YEAR(A5),MONTH(A5),DAY(A5)),"course",B5),"/")</f>
        <v>10</v>
      </c>
      <c r="F5">
        <f>IFERROR(GETPIVOTDATA("num",'tableaux croisés dynamiques'!$N$5,"date",DATE(YEAR(A5),MONTH(A5),DAY(A5)),"course",B5,"cote_",E5),"/")</f>
        <v>1</v>
      </c>
      <c r="G5" s="6" t="str">
        <f t="shared" si="1"/>
        <v/>
      </c>
      <c r="H5" s="6" t="str">
        <f t="shared" si="2"/>
        <v/>
      </c>
      <c r="I5" s="6" t="str">
        <f t="shared" si="3"/>
        <v>P</v>
      </c>
      <c r="J5" s="8" t="str">
        <f t="shared" si="4"/>
        <v>P</v>
      </c>
    </row>
    <row r="6" spans="1:10" x14ac:dyDescent="0.35">
      <c r="A6" s="1">
        <f>IF('tableaux croisés dynamiques'!A11="",A5,'tableaux croisés dynamiques'!A11)</f>
        <v>43191</v>
      </c>
      <c r="B6" s="1" t="str">
        <f>'tableaux croisés dynamiques'!B11</f>
        <v>R1C5</v>
      </c>
      <c r="C6">
        <f>GETPIVOTDATA("Somme de num_",'tableaux croisés dynamiques'!$I$5,"date",DATE(YEAR(A6),MONTH(A6),DAY(A6)),"course",B6)</f>
        <v>2</v>
      </c>
      <c r="D6">
        <f>GETPIVOTDATA("Somme de cote_",'tableaux croisés dynamiques'!$I$5,"date",DATE(YEAR(A6),MONTH(A6),DAY(A6)),"course",B6)</f>
        <v>24</v>
      </c>
      <c r="E6">
        <f>IFERROR(GETPIVOTDATA("cote_1X",'tableaux croisés dynamiques'!$E$5,"date",DATE(YEAR(A6),MONTH(A6),DAY(A6)),"course",B6),"/")</f>
        <v>10</v>
      </c>
      <c r="F6">
        <f>IFERROR(GETPIVOTDATA("num",'tableaux croisés dynamiques'!$N$5,"date",DATE(YEAR(A6),MONTH(A6),DAY(A6)),"course",B6,"cote_",E6),"/")</f>
        <v>1</v>
      </c>
      <c r="G6" s="6" t="str">
        <f t="shared" si="1"/>
        <v/>
      </c>
      <c r="H6" s="6" t="str">
        <f t="shared" si="2"/>
        <v/>
      </c>
      <c r="I6" s="6" t="str">
        <f t="shared" si="3"/>
        <v>P</v>
      </c>
      <c r="J6" s="8" t="str">
        <f t="shared" si="4"/>
        <v>P</v>
      </c>
    </row>
    <row r="7" spans="1:10" x14ac:dyDescent="0.35">
      <c r="A7" s="1">
        <f>IF('tableaux croisés dynamiques'!A12="",A6,'tableaux croisés dynamiques'!A12)</f>
        <v>43191</v>
      </c>
      <c r="B7" s="1" t="str">
        <f>'tableaux croisés dynamiques'!B12</f>
        <v>R1C6</v>
      </c>
      <c r="C7">
        <f>GETPIVOTDATA("Somme de num_",'tableaux croisés dynamiques'!$I$5,"date",DATE(YEAR(A7),MONTH(A7),DAY(A7)),"course",B7)</f>
        <v>8</v>
      </c>
      <c r="D7">
        <f>GETPIVOTDATA("Somme de cote_",'tableaux croisés dynamiques'!$I$5,"date",DATE(YEAR(A7),MONTH(A7),DAY(A7)),"course",B7)</f>
        <v>2</v>
      </c>
      <c r="E7">
        <f>IFERROR(GETPIVOTDATA("cote_1X",'tableaux croisés dynamiques'!$E$5,"date",DATE(YEAR(A7),MONTH(A7),DAY(A7)),"course",B7),"/")</f>
        <v>10</v>
      </c>
      <c r="F7">
        <f>IFERROR(GETPIVOTDATA("num",'tableaux croisés dynamiques'!$N$5,"date",DATE(YEAR(A7),MONTH(A7),DAY(A7)),"course",B7,"cote_",E7),"/")</f>
        <v>1</v>
      </c>
      <c r="G7" s="6" t="str">
        <f t="shared" si="1"/>
        <v/>
      </c>
      <c r="H7" s="6" t="str">
        <f t="shared" si="2"/>
        <v/>
      </c>
      <c r="I7" s="6" t="str">
        <f t="shared" si="3"/>
        <v>P</v>
      </c>
      <c r="J7" s="8" t="str">
        <f t="shared" si="4"/>
        <v>P</v>
      </c>
    </row>
    <row r="8" spans="1:10" x14ac:dyDescent="0.35">
      <c r="A8" s="1">
        <f>IF('tableaux croisés dynamiques'!A13="",A7,'tableaux croisés dynamiques'!A13)</f>
        <v>43191</v>
      </c>
      <c r="B8" s="1" t="str">
        <f>'tableaux croisés dynamiques'!B13</f>
        <v>R1C7</v>
      </c>
      <c r="C8">
        <f>GETPIVOTDATA("Somme de num_",'tableaux croisés dynamiques'!$I$5,"date",DATE(YEAR(A8),MONTH(A8),DAY(A8)),"course",B8)</f>
        <v>2</v>
      </c>
      <c r="D8">
        <f>GETPIVOTDATA("Somme de cote_",'tableaux croisés dynamiques'!$I$5,"date",DATE(YEAR(A8),MONTH(A8),DAY(A8)),"course",B8)</f>
        <v>2</v>
      </c>
      <c r="E8">
        <f>IFERROR(GETPIVOTDATA("cote_1X",'tableaux croisés dynamiques'!$E$5,"date",DATE(YEAR(A8),MONTH(A8),DAY(A8)),"course",B8),"/")</f>
        <v>14</v>
      </c>
      <c r="F8">
        <f>IFERROR(GETPIVOTDATA("num",'tableaux croisés dynamiques'!$N$5,"date",DATE(YEAR(A8),MONTH(A8),DAY(A8)),"course",B8,"cote_",E8),"/")</f>
        <v>1</v>
      </c>
      <c r="G8" s="6" t="str">
        <f t="shared" si="1"/>
        <v/>
      </c>
      <c r="H8" s="6" t="str">
        <f t="shared" si="2"/>
        <v/>
      </c>
      <c r="I8" s="6" t="str">
        <f t="shared" si="3"/>
        <v>P</v>
      </c>
      <c r="J8" s="8" t="str">
        <f t="shared" si="4"/>
        <v>P</v>
      </c>
    </row>
    <row r="9" spans="1:10" x14ac:dyDescent="0.35">
      <c r="A9" s="1">
        <f>IF('tableaux croisés dynamiques'!A14="",A8,'tableaux croisés dynamiques'!A14)</f>
        <v>43191</v>
      </c>
      <c r="B9" s="1" t="str">
        <f>'tableaux croisés dynamiques'!B14</f>
        <v>R1C8</v>
      </c>
      <c r="C9">
        <f>GETPIVOTDATA("Somme de num_",'tableaux croisés dynamiques'!$I$5,"date",DATE(YEAR(A9),MONTH(A9),DAY(A9)),"course",B9)</f>
        <v>12</v>
      </c>
      <c r="D9">
        <f>GETPIVOTDATA("Somme de cote_",'tableaux croisés dynamiques'!$I$5,"date",DATE(YEAR(A9),MONTH(A9),DAY(A9)),"course",B9)</f>
        <v>15</v>
      </c>
      <c r="E9">
        <f>IFERROR(GETPIVOTDATA("cote_1X",'tableaux croisés dynamiques'!$E$5,"date",DATE(YEAR(A9),MONTH(A9),DAY(A9)),"course",B9),"/")</f>
        <v>10</v>
      </c>
      <c r="F9">
        <f>IFERROR(GETPIVOTDATA("num",'tableaux croisés dynamiques'!$N$5,"date",DATE(YEAR(A9),MONTH(A9),DAY(A9)),"course",B9,"cote_",E9),"/")</f>
        <v>3</v>
      </c>
      <c r="G9" s="6" t="str">
        <f t="shared" si="1"/>
        <v/>
      </c>
      <c r="H9" s="6" t="str">
        <f t="shared" si="2"/>
        <v/>
      </c>
      <c r="I9" s="6" t="str">
        <f t="shared" si="3"/>
        <v/>
      </c>
      <c r="J9" s="8" t="str">
        <f t="shared" si="4"/>
        <v/>
      </c>
    </row>
    <row r="10" spans="1:10" x14ac:dyDescent="0.35">
      <c r="A10" s="1">
        <f>IF('tableaux croisés dynamiques'!A15="",A9,'tableaux croisés dynamiques'!A15)</f>
        <v>43191</v>
      </c>
      <c r="B10" s="1" t="str">
        <f>'tableaux croisés dynamiques'!B15</f>
        <v>R2C1</v>
      </c>
      <c r="C10">
        <f>GETPIVOTDATA("Somme de num_",'tableaux croisés dynamiques'!$I$5,"date",DATE(YEAR(A10),MONTH(A10),DAY(A10)),"course",B10)</f>
        <v>9</v>
      </c>
      <c r="D10">
        <f>GETPIVOTDATA("Somme de cote_",'tableaux croisés dynamiques'!$I$5,"date",DATE(YEAR(A10),MONTH(A10),DAY(A10)),"course",B10)</f>
        <v>3</v>
      </c>
      <c r="E10">
        <f>IFERROR(GETPIVOTDATA("cote_1X",'tableaux croisés dynamiques'!$E$5,"date",DATE(YEAR(A10),MONTH(A10),DAY(A10)),"course",B10),"/")</f>
        <v>13</v>
      </c>
      <c r="F10">
        <f>IFERROR(GETPIVOTDATA("num",'tableaux croisés dynamiques'!$N$5,"date",DATE(YEAR(A10),MONTH(A10),DAY(A10)),"course",B10,"cote_",E10),"/")</f>
        <v>1</v>
      </c>
      <c r="G10" s="6" t="str">
        <f t="shared" si="1"/>
        <v/>
      </c>
      <c r="H10" s="6" t="str">
        <f t="shared" si="2"/>
        <v/>
      </c>
      <c r="I10" s="6" t="str">
        <f t="shared" si="3"/>
        <v>P</v>
      </c>
      <c r="J10" s="8" t="str">
        <f t="shared" si="4"/>
        <v>P</v>
      </c>
    </row>
    <row r="11" spans="1:10" x14ac:dyDescent="0.35">
      <c r="A11" s="1">
        <f>IF('tableaux croisés dynamiques'!A16="",A10,'tableaux croisés dynamiques'!A16)</f>
        <v>43191</v>
      </c>
      <c r="B11" s="1" t="str">
        <f>'tableaux croisés dynamiques'!B16</f>
        <v>R2C2</v>
      </c>
      <c r="C11">
        <f>GETPIVOTDATA("Somme de num_",'tableaux croisés dynamiques'!$I$5,"date",DATE(YEAR(A11),MONTH(A11),DAY(A11)),"course",B11)</f>
        <v>14</v>
      </c>
      <c r="D11">
        <f>GETPIVOTDATA("Somme de cote_",'tableaux croisés dynamiques'!$I$5,"date",DATE(YEAR(A11),MONTH(A11),DAY(A11)),"course",B11)</f>
        <v>2</v>
      </c>
      <c r="E11">
        <f>IFERROR(GETPIVOTDATA("cote_1X",'tableaux croisés dynamiques'!$E$5,"date",DATE(YEAR(A11),MONTH(A11),DAY(A11)),"course",B11),"/")</f>
        <v>10</v>
      </c>
      <c r="F11">
        <f>IFERROR(GETPIVOTDATA("num",'tableaux croisés dynamiques'!$N$5,"date",DATE(YEAR(A11),MONTH(A11),DAY(A11)),"course",B11,"cote_",E11),"/")</f>
        <v>1</v>
      </c>
      <c r="G11" s="6" t="str">
        <f t="shared" si="1"/>
        <v/>
      </c>
      <c r="H11" s="6" t="str">
        <f t="shared" si="2"/>
        <v/>
      </c>
      <c r="I11" s="6" t="str">
        <f t="shared" si="3"/>
        <v>P</v>
      </c>
      <c r="J11" s="8" t="str">
        <f t="shared" si="4"/>
        <v>P</v>
      </c>
    </row>
    <row r="12" spans="1:10" x14ac:dyDescent="0.35">
      <c r="A12" s="1">
        <f>IF('tableaux croisés dynamiques'!A17="",A11,'tableaux croisés dynamiques'!A17)</f>
        <v>43191</v>
      </c>
      <c r="B12" s="1" t="str">
        <f>'tableaux croisés dynamiques'!B17</f>
        <v>R2C3</v>
      </c>
      <c r="C12">
        <f>GETPIVOTDATA("Somme de num_",'tableaux croisés dynamiques'!$I$5,"date",DATE(YEAR(A12),MONTH(A12),DAY(A12)),"course",B12)</f>
        <v>10</v>
      </c>
      <c r="D12">
        <f>GETPIVOTDATA("Somme de cote_",'tableaux croisés dynamiques'!$I$5,"date",DATE(YEAR(A12),MONTH(A12),DAY(A12)),"course",B12)</f>
        <v>8</v>
      </c>
      <c r="E12">
        <f>IFERROR(GETPIVOTDATA("cote_1X",'tableaux croisés dynamiques'!$E$5,"date",DATE(YEAR(A12),MONTH(A12),DAY(A12)),"course",B12),"/")</f>
        <v>18</v>
      </c>
      <c r="F12">
        <f>IFERROR(GETPIVOTDATA("num",'tableaux croisés dynamiques'!$N$5,"date",DATE(YEAR(A12),MONTH(A12),DAY(A12)),"course",B12,"cote_",E12),"/")</f>
        <v>1</v>
      </c>
      <c r="G12" s="6" t="str">
        <f t="shared" si="1"/>
        <v/>
      </c>
      <c r="H12" s="6" t="str">
        <f t="shared" si="2"/>
        <v/>
      </c>
      <c r="I12" s="6" t="str">
        <f t="shared" si="3"/>
        <v>P</v>
      </c>
      <c r="J12" s="8" t="str">
        <f t="shared" si="4"/>
        <v>P</v>
      </c>
    </row>
    <row r="13" spans="1:10" x14ac:dyDescent="0.35">
      <c r="A13" s="1">
        <f>IF('tableaux croisés dynamiques'!A18="",A12,'tableaux croisés dynamiques'!A18)</f>
        <v>43191</v>
      </c>
      <c r="B13" s="1" t="str">
        <f>'tableaux croisés dynamiques'!B18</f>
        <v>R2C4</v>
      </c>
      <c r="C13">
        <f>GETPIVOTDATA("Somme de num_",'tableaux croisés dynamiques'!$I$5,"date",DATE(YEAR(A13),MONTH(A13),DAY(A13)),"course",B13)</f>
        <v>15</v>
      </c>
      <c r="D13">
        <f>GETPIVOTDATA("Somme de cote_",'tableaux croisés dynamiques'!$I$5,"date",DATE(YEAR(A13),MONTH(A13),DAY(A13)),"course",B13)</f>
        <v>2</v>
      </c>
      <c r="E13" t="str">
        <f>IFERROR(GETPIVOTDATA("cote_1X",'tableaux croisés dynamiques'!$E$5,"date",DATE(YEAR(A13),MONTH(A13),DAY(A13)),"course",B13),"/")</f>
        <v>/</v>
      </c>
      <c r="F13" t="str">
        <f>IFERROR(GETPIVOTDATA("num",'tableaux croisés dynamiques'!$N$5,"date",DATE(YEAR(A13),MONTH(A13),DAY(A13)),"course",B13,"cote_",E13),"/")</f>
        <v>/</v>
      </c>
      <c r="G13" s="6" t="str">
        <f t="shared" si="1"/>
        <v/>
      </c>
      <c r="H13" s="6" t="str">
        <f t="shared" si="2"/>
        <v>NJ</v>
      </c>
      <c r="I13" s="6" t="str">
        <f t="shared" si="3"/>
        <v/>
      </c>
      <c r="J13" s="8" t="str">
        <f t="shared" si="4"/>
        <v>NJ</v>
      </c>
    </row>
    <row r="14" spans="1:10" x14ac:dyDescent="0.35">
      <c r="A14" s="1">
        <f>IF('tableaux croisés dynamiques'!A19="",A13,'tableaux croisés dynamiques'!A19)</f>
        <v>43191</v>
      </c>
      <c r="B14" s="1" t="str">
        <f>'tableaux croisés dynamiques'!B19</f>
        <v>R2C5</v>
      </c>
      <c r="C14">
        <f>GETPIVOTDATA("Somme de num_",'tableaux croisés dynamiques'!$I$5,"date",DATE(YEAR(A14),MONTH(A14),DAY(A14)),"course",B14)</f>
        <v>2</v>
      </c>
      <c r="D14">
        <f>GETPIVOTDATA("Somme de cote_",'tableaux croisés dynamiques'!$I$5,"date",DATE(YEAR(A14),MONTH(A14),DAY(A14)),"course",B14)</f>
        <v>6</v>
      </c>
      <c r="E14">
        <f>IFERROR(GETPIVOTDATA("cote_1X",'tableaux croisés dynamiques'!$E$5,"date",DATE(YEAR(A14),MONTH(A14),DAY(A14)),"course",B14),"/")</f>
        <v>10</v>
      </c>
      <c r="F14">
        <f>IFERROR(GETPIVOTDATA("num",'tableaux croisés dynamiques'!$N$5,"date",DATE(YEAR(A14),MONTH(A14),DAY(A14)),"course",B14,"cote_",E14),"/")</f>
        <v>1</v>
      </c>
      <c r="G14" s="6" t="str">
        <f t="shared" si="1"/>
        <v/>
      </c>
      <c r="H14" s="6" t="str">
        <f t="shared" si="2"/>
        <v/>
      </c>
      <c r="I14" s="6" t="str">
        <f t="shared" si="3"/>
        <v>P</v>
      </c>
      <c r="J14" s="8" t="str">
        <f t="shared" si="4"/>
        <v>P</v>
      </c>
    </row>
    <row r="15" spans="1:10" x14ac:dyDescent="0.35">
      <c r="A15" s="1">
        <f>IF('tableaux croisés dynamiques'!A20="",A14,'tableaux croisés dynamiques'!A20)</f>
        <v>43191</v>
      </c>
      <c r="B15" s="1" t="str">
        <f>'tableaux croisés dynamiques'!B20</f>
        <v>R2C6</v>
      </c>
      <c r="C15">
        <f>GETPIVOTDATA("Somme de num_",'tableaux croisés dynamiques'!$I$5,"date",DATE(YEAR(A15),MONTH(A15),DAY(A15)),"course",B15)</f>
        <v>3</v>
      </c>
      <c r="D15">
        <f>GETPIVOTDATA("Somme de cote_",'tableaux croisés dynamiques'!$I$5,"date",DATE(YEAR(A15),MONTH(A15),DAY(A15)),"course",B15)</f>
        <v>14</v>
      </c>
      <c r="E15">
        <f>IFERROR(GETPIVOTDATA("cote_1X",'tableaux croisés dynamiques'!$E$5,"date",DATE(YEAR(A15),MONTH(A15),DAY(A15)),"course",B15),"/")</f>
        <v>14</v>
      </c>
      <c r="F15">
        <f>IFERROR(GETPIVOTDATA("num",'tableaux croisés dynamiques'!$N$5,"date",DATE(YEAR(A15),MONTH(A15),DAY(A15)),"course",B15,"cote_",E15),"/")</f>
        <v>1</v>
      </c>
      <c r="G15" s="6" t="str">
        <f t="shared" si="1"/>
        <v>G</v>
      </c>
      <c r="H15" s="6" t="str">
        <f t="shared" si="2"/>
        <v/>
      </c>
      <c r="I15" s="6" t="str">
        <f t="shared" si="3"/>
        <v/>
      </c>
      <c r="J15" s="8" t="str">
        <f t="shared" si="4"/>
        <v>G</v>
      </c>
    </row>
    <row r="16" spans="1:10" x14ac:dyDescent="0.35">
      <c r="A16" s="1">
        <f>IF('tableaux croisés dynamiques'!A21="",A15,'tableaux croisés dynamiques'!A21)</f>
        <v>43191</v>
      </c>
      <c r="B16" s="1" t="str">
        <f>'tableaux croisés dynamiques'!B21</f>
        <v>R2C7</v>
      </c>
      <c r="C16">
        <f>GETPIVOTDATA("Somme de num_",'tableaux croisés dynamiques'!$I$5,"date",DATE(YEAR(A16),MONTH(A16),DAY(A16)),"course",B16)</f>
        <v>9</v>
      </c>
      <c r="D16">
        <f>GETPIVOTDATA("Somme de cote_",'tableaux croisés dynamiques'!$I$5,"date",DATE(YEAR(A16),MONTH(A16),DAY(A16)),"course",B16)</f>
        <v>2</v>
      </c>
      <c r="E16">
        <f>IFERROR(GETPIVOTDATA("cote_1X",'tableaux croisés dynamiques'!$E$5,"date",DATE(YEAR(A16),MONTH(A16),DAY(A16)),"course",B16),"/")</f>
        <v>12</v>
      </c>
      <c r="F16">
        <f>IFERROR(GETPIVOTDATA("num",'tableaux croisés dynamiques'!$N$5,"date",DATE(YEAR(A16),MONTH(A16),DAY(A16)),"course",B16,"cote_",E16),"/")</f>
        <v>1</v>
      </c>
      <c r="G16" s="6" t="str">
        <f t="shared" si="1"/>
        <v/>
      </c>
      <c r="H16" s="6" t="str">
        <f t="shared" si="2"/>
        <v/>
      </c>
      <c r="I16" s="6" t="str">
        <f t="shared" si="3"/>
        <v>P</v>
      </c>
      <c r="J16" s="8" t="str">
        <f t="shared" si="4"/>
        <v>P</v>
      </c>
    </row>
    <row r="17" spans="1:10" x14ac:dyDescent="0.35">
      <c r="A17" s="1">
        <f>IF('tableaux croisés dynamiques'!A22="",A16,'tableaux croisés dynamiques'!A22)</f>
        <v>43191</v>
      </c>
      <c r="B17" s="1" t="str">
        <f>'tableaux croisés dynamiques'!B22</f>
        <v>R2C8</v>
      </c>
      <c r="C17">
        <f>GETPIVOTDATA("Somme de num_",'tableaux croisés dynamiques'!$I$5,"date",DATE(YEAR(A17),MONTH(A17),DAY(A17)),"course",B17)</f>
        <v>16</v>
      </c>
      <c r="D17">
        <f>GETPIVOTDATA("Somme de cote_",'tableaux croisés dynamiques'!$I$5,"date",DATE(YEAR(A17),MONTH(A17),DAY(A17)),"course",B17)</f>
        <v>4</v>
      </c>
      <c r="E17">
        <f>IFERROR(GETPIVOTDATA("cote_1X",'tableaux croisés dynamiques'!$E$5,"date",DATE(YEAR(A17),MONTH(A17),DAY(A17)),"course",B17),"/")</f>
        <v>11</v>
      </c>
      <c r="F17">
        <f>IFERROR(GETPIVOTDATA("num",'tableaux croisés dynamiques'!$N$5,"date",DATE(YEAR(A17),MONTH(A17),DAY(A17)),"course",B17,"cote_",E17),"/")</f>
        <v>1</v>
      </c>
      <c r="G17" s="6" t="str">
        <f t="shared" si="1"/>
        <v/>
      </c>
      <c r="H17" s="6" t="str">
        <f t="shared" si="2"/>
        <v/>
      </c>
      <c r="I17" s="6" t="str">
        <f t="shared" si="3"/>
        <v>P</v>
      </c>
      <c r="J17" s="8" t="str">
        <f t="shared" si="4"/>
        <v>P</v>
      </c>
    </row>
    <row r="18" spans="1:10" x14ac:dyDescent="0.35">
      <c r="A18" s="1">
        <f>IF('tableaux croisés dynamiques'!A23="",A17,'tableaux croisés dynamiques'!A23)</f>
        <v>43191</v>
      </c>
      <c r="B18" s="1" t="str">
        <f>'tableaux croisés dynamiques'!B23</f>
        <v>R2C9</v>
      </c>
      <c r="C18">
        <f>GETPIVOTDATA("Somme de num_",'tableaux croisés dynamiques'!$I$5,"date",DATE(YEAR(A18),MONTH(A18),DAY(A18)),"course",B18)</f>
        <v>15</v>
      </c>
      <c r="D18">
        <f>GETPIVOTDATA("Somme de cote_",'tableaux croisés dynamiques'!$I$5,"date",DATE(YEAR(A18),MONTH(A18),DAY(A18)),"course",B18)</f>
        <v>3</v>
      </c>
      <c r="E18">
        <f>IFERROR(GETPIVOTDATA("cote_1X",'tableaux croisés dynamiques'!$E$5,"date",DATE(YEAR(A18),MONTH(A18),DAY(A18)),"course",B18),"/")</f>
        <v>11</v>
      </c>
      <c r="F18">
        <f>IFERROR(GETPIVOTDATA("num",'tableaux croisés dynamiques'!$N$5,"date",DATE(YEAR(A18),MONTH(A18),DAY(A18)),"course",B18,"cote_",E18),"/")</f>
        <v>1</v>
      </c>
      <c r="G18" s="6" t="str">
        <f t="shared" si="1"/>
        <v/>
      </c>
      <c r="H18" s="6" t="str">
        <f t="shared" si="2"/>
        <v/>
      </c>
      <c r="I18" s="6" t="str">
        <f t="shared" si="3"/>
        <v>P</v>
      </c>
      <c r="J18" s="8" t="str">
        <f t="shared" si="4"/>
        <v>P</v>
      </c>
    </row>
    <row r="19" spans="1:10" x14ac:dyDescent="0.35">
      <c r="A19" s="1">
        <f>IF('tableaux croisés dynamiques'!A24="",A18,'tableaux croisés dynamiques'!A24)</f>
        <v>43191</v>
      </c>
      <c r="B19" s="1" t="str">
        <f>'tableaux croisés dynamiques'!B24</f>
        <v>R4C1</v>
      </c>
      <c r="C19">
        <f>GETPIVOTDATA("Somme de num_",'tableaux croisés dynamiques'!$I$5,"date",DATE(YEAR(A19),MONTH(A19),DAY(A19)),"course",B19)</f>
        <v>1</v>
      </c>
      <c r="D19">
        <f>GETPIVOTDATA("Somme de cote_",'tableaux croisés dynamiques'!$I$5,"date",DATE(YEAR(A19),MONTH(A19),DAY(A19)),"course",B19)</f>
        <v>15</v>
      </c>
      <c r="E19">
        <f>IFERROR(GETPIVOTDATA("cote_1X",'tableaux croisés dynamiques'!$E$5,"date",DATE(YEAR(A19),MONTH(A19),DAY(A19)),"course",B19),"/")</f>
        <v>12</v>
      </c>
      <c r="F19">
        <f>IFERROR(GETPIVOTDATA("num",'tableaux croisés dynamiques'!$N$5,"date",DATE(YEAR(A19),MONTH(A19),DAY(A19)),"course",B19,"cote_",E19),"/")</f>
        <v>1</v>
      </c>
      <c r="G19" s="6" t="str">
        <f t="shared" si="1"/>
        <v/>
      </c>
      <c r="H19" s="6" t="str">
        <f t="shared" si="2"/>
        <v/>
      </c>
      <c r="I19" s="6" t="str">
        <f t="shared" si="3"/>
        <v>P</v>
      </c>
      <c r="J19" s="8" t="str">
        <f t="shared" si="4"/>
        <v>P</v>
      </c>
    </row>
    <row r="20" spans="1:10" x14ac:dyDescent="0.35">
      <c r="A20" s="1">
        <f>IF('tableaux croisés dynamiques'!A25="",A19,'tableaux croisés dynamiques'!A25)</f>
        <v>43191</v>
      </c>
      <c r="B20" s="1" t="str">
        <f>'tableaux croisés dynamiques'!B25</f>
        <v>R4C6</v>
      </c>
      <c r="C20">
        <f>GETPIVOTDATA("Somme de num_",'tableaux croisés dynamiques'!$I$5,"date",DATE(YEAR(A20),MONTH(A20),DAY(A20)),"course",B20)</f>
        <v>5</v>
      </c>
      <c r="D20">
        <f>GETPIVOTDATA("Somme de cote_",'tableaux croisés dynamiques'!$I$5,"date",DATE(YEAR(A20),MONTH(A20),DAY(A20)),"course",B20)</f>
        <v>3</v>
      </c>
      <c r="E20">
        <f>IFERROR(GETPIVOTDATA("cote_1X",'tableaux croisés dynamiques'!$E$5,"date",DATE(YEAR(A20),MONTH(A20),DAY(A20)),"course",B20),"/")</f>
        <v>11</v>
      </c>
      <c r="F20">
        <f>IFERROR(GETPIVOTDATA("num",'tableaux croisés dynamiques'!$N$5,"date",DATE(YEAR(A20),MONTH(A20),DAY(A20)),"course",B20,"cote_",E20),"/")</f>
        <v>1</v>
      </c>
      <c r="G20" s="6" t="str">
        <f t="shared" si="1"/>
        <v/>
      </c>
      <c r="H20" s="6" t="str">
        <f t="shared" si="2"/>
        <v/>
      </c>
      <c r="I20" s="6" t="str">
        <f t="shared" si="3"/>
        <v>P</v>
      </c>
      <c r="J20" s="8" t="str">
        <f t="shared" si="4"/>
        <v>P</v>
      </c>
    </row>
    <row r="21" spans="1:10" x14ac:dyDescent="0.35">
      <c r="A21" s="1">
        <f>IF('tableaux croisés dynamiques'!A26="",A20,'tableaux croisés dynamiques'!A26)</f>
        <v>43191</v>
      </c>
      <c r="B21" s="1" t="str">
        <f>'tableaux croisés dynamiques'!B26</f>
        <v>R4C7</v>
      </c>
      <c r="C21">
        <f>GETPIVOTDATA("Somme de num_",'tableaux croisés dynamiques'!$I$5,"date",DATE(YEAR(A21),MONTH(A21),DAY(A21)),"course",B21)</f>
        <v>3</v>
      </c>
      <c r="D21">
        <f>GETPIVOTDATA("Somme de cote_",'tableaux croisés dynamiques'!$I$5,"date",DATE(YEAR(A21),MONTH(A21),DAY(A21)),"course",B21)</f>
        <v>2</v>
      </c>
      <c r="E21">
        <f>IFERROR(GETPIVOTDATA("cote_1X",'tableaux croisés dynamiques'!$E$5,"date",DATE(YEAR(A21),MONTH(A21),DAY(A21)),"course",B21),"/")</f>
        <v>10</v>
      </c>
      <c r="F21">
        <f>IFERROR(GETPIVOTDATA("num",'tableaux croisés dynamiques'!$N$5,"date",DATE(YEAR(A21),MONTH(A21),DAY(A21)),"course",B21,"cote_",E21),"/")</f>
        <v>1</v>
      </c>
      <c r="G21" s="6" t="str">
        <f t="shared" si="1"/>
        <v/>
      </c>
      <c r="H21" s="6" t="str">
        <f t="shared" si="2"/>
        <v/>
      </c>
      <c r="I21" s="6" t="str">
        <f t="shared" si="3"/>
        <v>P</v>
      </c>
      <c r="J21" s="8" t="str">
        <f t="shared" si="4"/>
        <v>P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issues du web</vt:lpstr>
      <vt:lpstr>tableaux croisés dynamiques</vt:lpstr>
      <vt:lpstr>résultats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2018-09-04T20:06:52Z</dcterms:created>
  <dcterms:modified xsi:type="dcterms:W3CDTF">2018-09-06T04:52:42Z</dcterms:modified>
</cp:coreProperties>
</file>