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2" sheetId="3" r:id="rId1"/>
    <sheet name="Feuil1" sheetId="1" r:id="rId2"/>
  </sheets>
  <definedNames>
    <definedName name="_xlnm._FilterDatabase" localSheetId="1" hidden="1">Feuil1!$A$1:$G$1</definedName>
  </definedNames>
  <calcPr calcId="152511"/>
  <pivotCaches>
    <pivotCache cacheId="6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2" i="1" l="1"/>
  <c r="K3" i="1"/>
  <c r="K4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H3" i="1" l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" i="1"/>
  <c r="J3" i="1"/>
  <c r="J4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" i="1"/>
  <c r="O30" i="1"/>
  <c r="N30" i="1"/>
  <c r="M30" i="1"/>
  <c r="I25" i="1" l="1"/>
  <c r="I2" i="1"/>
  <c r="I26" i="1"/>
  <c r="I22" i="1"/>
  <c r="I18" i="1"/>
  <c r="I14" i="1"/>
  <c r="I10" i="1"/>
  <c r="I6" i="1"/>
  <c r="I21" i="1"/>
  <c r="I17" i="1"/>
  <c r="I13" i="1"/>
  <c r="I9" i="1"/>
  <c r="I5" i="1"/>
  <c r="I27" i="1"/>
  <c r="I23" i="1"/>
  <c r="I19" i="1"/>
  <c r="I15" i="1"/>
  <c r="I11" i="1"/>
  <c r="I7" i="1"/>
  <c r="I3" i="1"/>
  <c r="I20" i="1"/>
  <c r="I12" i="1"/>
  <c r="I4" i="1"/>
  <c r="I24" i="1"/>
  <c r="I16" i="1"/>
  <c r="I8" i="1"/>
</calcChain>
</file>

<file path=xl/sharedStrings.xml><?xml version="1.0" encoding="utf-8"?>
<sst xmlns="http://schemas.openxmlformats.org/spreadsheetml/2006/main" count="149" uniqueCount="66">
  <si>
    <t>DO_Piece</t>
  </si>
  <si>
    <t>RP_Code</t>
  </si>
  <si>
    <t>AR_ref</t>
  </si>
  <si>
    <t>Date_Saisie</t>
  </si>
  <si>
    <t>DL_Qte</t>
  </si>
  <si>
    <t>company</t>
  </si>
  <si>
    <t>Initiales</t>
  </si>
  <si>
    <t>6M0629010</t>
  </si>
  <si>
    <t>021COFCOF</t>
  </si>
  <si>
    <t>077805322</t>
  </si>
  <si>
    <t>COFI0004</t>
  </si>
  <si>
    <t>021COFCTRL</t>
  </si>
  <si>
    <t>SOFC0105</t>
  </si>
  <si>
    <t>6M1443030</t>
  </si>
  <si>
    <t>A1315X-E</t>
  </si>
  <si>
    <t>COFC0092</t>
  </si>
  <si>
    <t>6M21190P0</t>
  </si>
  <si>
    <t>A8595P-B</t>
  </si>
  <si>
    <t>6M2155020</t>
  </si>
  <si>
    <t>92394A-A</t>
  </si>
  <si>
    <t>6M21550Q0</t>
  </si>
  <si>
    <t>95720S-B</t>
  </si>
  <si>
    <t>SOFC0065</t>
  </si>
  <si>
    <t>6M21550R0</t>
  </si>
  <si>
    <t>95991P-C</t>
  </si>
  <si>
    <t>6M2328090</t>
  </si>
  <si>
    <t>79288G-C</t>
  </si>
  <si>
    <t>6M23280A0</t>
  </si>
  <si>
    <t>87925J-C</t>
  </si>
  <si>
    <t>6M23280B0</t>
  </si>
  <si>
    <t>88183X-A</t>
  </si>
  <si>
    <t>6M23280C0</t>
  </si>
  <si>
    <t>80939Q-C</t>
  </si>
  <si>
    <t>6M23330R0</t>
  </si>
  <si>
    <t>67090Z-D</t>
  </si>
  <si>
    <t>6M2335040</t>
  </si>
  <si>
    <t>A0819N-B</t>
  </si>
  <si>
    <t>6M2335090</t>
  </si>
  <si>
    <t>91382G-B</t>
  </si>
  <si>
    <t>COFI0005</t>
  </si>
  <si>
    <t>6M23450D0</t>
  </si>
  <si>
    <t>99208W-A1</t>
  </si>
  <si>
    <t>6M2481010</t>
  </si>
  <si>
    <t>140001-C</t>
  </si>
  <si>
    <t>6M2482010</t>
  </si>
  <si>
    <t>87244K-C1</t>
  </si>
  <si>
    <t>cof</t>
  </si>
  <si>
    <t>nb ligne</t>
  </si>
  <si>
    <t>somme</t>
  </si>
  <si>
    <t>6M88300Z0</t>
  </si>
  <si>
    <t>021COFPREP</t>
  </si>
  <si>
    <t>149073-A</t>
  </si>
  <si>
    <t>COFI0001</t>
  </si>
  <si>
    <t>6M4484030</t>
  </si>
  <si>
    <t>A9272D-C</t>
  </si>
  <si>
    <t>COFI0017</t>
  </si>
  <si>
    <t>6M45720R0</t>
  </si>
  <si>
    <t>172989-A</t>
  </si>
  <si>
    <t>somme ligne</t>
  </si>
  <si>
    <t>doublons</t>
  </si>
  <si>
    <t>colABC</t>
  </si>
  <si>
    <t>si valeur col A est retrouvé 2 fois alors :
compte dl qté 1fois pour somme SI RP CODE = 021COFCTRL ET 021COFCOF
et une fois pour ligne si rp code = 021COFCTRL
si doublon COL A-COLB-COLC alors nb ligne 1 fois</t>
  </si>
  <si>
    <t>(Plusieurs éléments)</t>
  </si>
  <si>
    <t>Somme de nb ligne</t>
  </si>
  <si>
    <t>DL_Qte_Corrigée</t>
  </si>
  <si>
    <t>Somme de DL_Qte_Corrigée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</si>
</sst>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name val="Calibri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pivotButton="1"/>
    <xf numFmtId="0" fontId="0" fillId="0" borderId="0" xfId="0" applyNumberFormat="1"/>
    <xf numFmtId="0" fontId="1" fillId="0" borderId="1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14" fontId="1" fillId="0" borderId="2" xfId="0" applyNumberFormat="1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" fillId="0" borderId="0" xfId="0" applyFont="1" applyFill="1"/>
    <xf numFmtId="0" fontId="1" fillId="0" borderId="4" xfId="0" applyFont="1" applyFill="1" applyBorder="1" applyAlignment="1">
      <alignment horizontal="center" vertical="center"/>
    </xf>
    <xf numFmtId="14" fontId="1" fillId="0" borderId="0" xfId="0" applyNumberFormat="1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1" fillId="0" borderId="0" xfId="0" applyFont="1" applyFill="1" applyAlignment="1">
      <alignment horizontal="center" vertical="center"/>
    </xf>
    <xf numFmtId="0" fontId="1" fillId="0" borderId="1" xfId="0" applyFont="1" applyFill="1" applyBorder="1"/>
    <xf numFmtId="0" fontId="1" fillId="0" borderId="2" xfId="0" applyFont="1" applyFill="1" applyBorder="1"/>
    <xf numFmtId="0" fontId="1" fillId="0" borderId="3" xfId="0" applyFont="1" applyFill="1" applyBorder="1"/>
    <xf numFmtId="0" fontId="1" fillId="0" borderId="0" xfId="0" applyFont="1" applyFill="1" applyBorder="1"/>
    <xf numFmtId="0" fontId="1" fillId="0" borderId="0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left" vertical="center" wrapText="1"/>
    </xf>
    <xf numFmtId="0" fontId="1" fillId="0" borderId="0" xfId="0" applyFont="1" applyFill="1" applyAlignment="1">
      <alignment horizontal="left" vertical="center"/>
    </xf>
    <xf numFmtId="0" fontId="2" fillId="0" borderId="0" xfId="0" applyFont="1" applyFill="1"/>
    <xf numFmtId="0" fontId="2" fillId="0" borderId="0" xfId="0" applyFont="1" applyFill="1" applyBorder="1"/>
  </cellXfs>
  <cellStyles count="1">
    <cellStyle name="Normal" xfId="0" builtinId="0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4" tint="0.39997558519241921"/>
        </left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" refreshedDate="43323.559181597222" createdVersion="5" refreshedVersion="5" minRefreshableVersion="3" recordCount="26">
  <cacheSource type="worksheet">
    <worksheetSource name="Tableau1"/>
  </cacheSource>
  <cacheFields count="11">
    <cacheField name="DO_Piece" numFmtId="0">
      <sharedItems/>
    </cacheField>
    <cacheField name="RP_Code" numFmtId="0">
      <sharedItems count="3">
        <s v="021COFCOF"/>
        <s v="021COFCTRL"/>
        <s v="021COFPREP"/>
      </sharedItems>
    </cacheField>
    <cacheField name="AR_ref" numFmtId="0">
      <sharedItems/>
    </cacheField>
    <cacheField name="Date_Saisie" numFmtId="14">
      <sharedItems containsSemiMixedTypes="0" containsNonDate="0" containsDate="1" containsString="0" minDate="2018-01-03T07:14:30" maxDate="2018-08-03T08:03:20"/>
    </cacheField>
    <cacheField name="DL_Qte" numFmtId="0">
      <sharedItems containsSemiMixedTypes="0" containsString="0" containsNumber="1" containsInteger="1" minValue="1" maxValue="10"/>
    </cacheField>
    <cacheField name="company" numFmtId="0">
      <sharedItems/>
    </cacheField>
    <cacheField name="Initiales" numFmtId="0">
      <sharedItems/>
    </cacheField>
    <cacheField name="colABC" numFmtId="0">
      <sharedItems/>
    </cacheField>
    <cacheField name="doublons" numFmtId="0">
      <sharedItems containsSemiMixedTypes="0" containsString="0" containsNumber="1" minValue="0.5" maxValue="1"/>
    </cacheField>
    <cacheField name="nb ligne" numFmtId="0">
      <sharedItems containsSemiMixedTypes="0" containsString="0" containsNumber="1" minValue="0.5" maxValue="1"/>
    </cacheField>
    <cacheField name="DL_Qte_Corrigée" numFmtId="0">
      <sharedItems containsSemiMixedTypes="0" containsString="0" containsNumber="1" minValue="0" maxValue="1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6">
  <r>
    <s v="6M0629010"/>
    <x v="0"/>
    <s v="077805322"/>
    <d v="2018-02-23T13:01:20"/>
    <n v="2"/>
    <s v="cof"/>
    <s v="COFI0004"/>
    <s v="6M0629010021COFCOF077805322"/>
    <n v="1"/>
    <n v="0.5"/>
    <n v="1"/>
  </r>
  <r>
    <s v="6M0629010"/>
    <x v="1"/>
    <s v="077805322"/>
    <d v="2018-02-23T14:37:55"/>
    <n v="2"/>
    <s v="cof"/>
    <s v="SOFC0105"/>
    <s v="6M0629010021COFCTRL077805322"/>
    <n v="1"/>
    <n v="0.5"/>
    <n v="1"/>
  </r>
  <r>
    <s v="6M1443030"/>
    <x v="0"/>
    <s v="A1315X-E"/>
    <d v="2018-01-04T14:52:43"/>
    <n v="1"/>
    <s v="cof"/>
    <s v="COFC0092"/>
    <s v="6M1443030021COFCOFA1315X-E"/>
    <n v="1"/>
    <n v="0.5"/>
    <n v="0.5"/>
  </r>
  <r>
    <s v="6M1443030"/>
    <x v="1"/>
    <s v="A1315X-E"/>
    <d v="2018-01-11T17:39:04"/>
    <n v="1"/>
    <s v="cof"/>
    <s v="SOFC0105"/>
    <s v="6M1443030021COFCTRLA1315X-E"/>
    <n v="1"/>
    <n v="0.5"/>
    <n v="0.5"/>
  </r>
  <r>
    <s v="6M21190P0"/>
    <x v="1"/>
    <s v="A8595P-B"/>
    <d v="2018-01-03T07:26:55"/>
    <n v="2"/>
    <s v="cof"/>
    <s v="SOFC0105"/>
    <s v="6M21190P0021COFCTRLA8595P-B"/>
    <n v="1"/>
    <n v="1"/>
    <n v="2"/>
  </r>
  <r>
    <s v="6M2155020"/>
    <x v="1"/>
    <s v="92394A-A"/>
    <d v="2018-01-03T08:11:39"/>
    <n v="1"/>
    <s v="cof"/>
    <s v="SOFC0105"/>
    <s v="6M2155020021COFCTRL92394A-A"/>
    <n v="1"/>
    <n v="1"/>
    <n v="1"/>
  </r>
  <r>
    <s v="6M21550Q0"/>
    <x v="1"/>
    <s v="95720S-B"/>
    <d v="2018-01-03T09:09:18"/>
    <n v="1"/>
    <s v="cof"/>
    <s v="SOFC0065"/>
    <s v="6M21550Q0021COFCTRL95720S-B"/>
    <n v="1"/>
    <n v="1"/>
    <n v="1"/>
  </r>
  <r>
    <s v="6M21550R0"/>
    <x v="1"/>
    <s v="95991P-C"/>
    <d v="2018-01-03T08:16:22"/>
    <n v="1"/>
    <s v="cof"/>
    <s v="SOFC0105"/>
    <s v="6M21550R0021COFCTRL95991P-C"/>
    <n v="1"/>
    <n v="1"/>
    <n v="1"/>
  </r>
  <r>
    <s v="6M2328090"/>
    <x v="0"/>
    <s v="79288G-C"/>
    <d v="2018-01-04T13:01:13"/>
    <n v="1"/>
    <s v="cof"/>
    <s v="COFC0092"/>
    <s v="6M2328090021COFCOF79288G-C"/>
    <n v="1"/>
    <n v="0.5"/>
    <n v="0.5"/>
  </r>
  <r>
    <s v="6M2328090"/>
    <x v="1"/>
    <s v="79288G-C"/>
    <d v="2018-01-04T15:19:16"/>
    <n v="1"/>
    <s v="cof"/>
    <s v="SOFC0065"/>
    <s v="6M2328090021COFCTRL79288G-C"/>
    <n v="1"/>
    <n v="0.5"/>
    <n v="0.5"/>
  </r>
  <r>
    <s v="6M23280A0"/>
    <x v="1"/>
    <s v="87925J-C"/>
    <d v="2018-01-03T07:42:48"/>
    <n v="1"/>
    <s v="cof"/>
    <s v="SOFC0105"/>
    <s v="6M23280A0021COFCTRL87925J-C"/>
    <n v="1"/>
    <n v="1"/>
    <n v="1"/>
  </r>
  <r>
    <s v="6M23280B0"/>
    <x v="0"/>
    <s v="88183X-A"/>
    <d v="2018-01-03T07:14:30"/>
    <n v="1"/>
    <s v="cof"/>
    <s v="COFC0092"/>
    <s v="6M23280B0021COFCOF88183X-A"/>
    <n v="1"/>
    <n v="0.5"/>
    <n v="0.5"/>
  </r>
  <r>
    <s v="6M23280B0"/>
    <x v="1"/>
    <s v="88183X-A"/>
    <d v="2018-01-03T13:00:50"/>
    <n v="1"/>
    <s v="cof"/>
    <s v="SOFC0105"/>
    <s v="6M23280B0021COFCTRL88183X-A"/>
    <n v="1"/>
    <n v="0.5"/>
    <n v="0.5"/>
  </r>
  <r>
    <s v="6M23280C0"/>
    <x v="1"/>
    <s v="80939Q-C"/>
    <d v="2018-01-03T08:58:12"/>
    <n v="2"/>
    <s v="cof"/>
    <s v="SOFC0105"/>
    <s v="6M23280C0021COFCTRL80939Q-C"/>
    <n v="1"/>
    <n v="1"/>
    <n v="2"/>
  </r>
  <r>
    <s v="6M23330R0"/>
    <x v="1"/>
    <s v="67090Z-D"/>
    <d v="2018-01-03T13:05:58"/>
    <n v="1"/>
    <s v="cof"/>
    <s v="SOFC0105"/>
    <s v="6M23330R0021COFCTRL67090Z-D"/>
    <n v="1"/>
    <n v="1"/>
    <n v="1"/>
  </r>
  <r>
    <s v="6M2335040"/>
    <x v="1"/>
    <s v="A0819N-B"/>
    <d v="2018-01-04T09:50:19"/>
    <n v="1"/>
    <s v="cof"/>
    <s v="SOFC0065"/>
    <s v="6M2335040021COFCTRLA0819N-B"/>
    <n v="0.5"/>
    <n v="0.5"/>
    <n v="0.5"/>
  </r>
  <r>
    <s v="6M2335040"/>
    <x v="1"/>
    <s v="A0819N-B"/>
    <d v="2018-01-04T09:50:25"/>
    <n v="1"/>
    <s v="cof"/>
    <s v="SOFC0105"/>
    <s v="6M2335040021COFCTRLA0819N-B"/>
    <n v="0.5"/>
    <n v="0.5"/>
    <n v="0.5"/>
  </r>
  <r>
    <s v="6M2335090"/>
    <x v="0"/>
    <s v="91382G-B"/>
    <d v="2018-01-03T07:38:45"/>
    <n v="1"/>
    <s v="cof"/>
    <s v="COFI0005"/>
    <s v="6M2335090021COFCOF91382G-B"/>
    <n v="1"/>
    <n v="0.5"/>
    <n v="0.5"/>
  </r>
  <r>
    <s v="6M2335090"/>
    <x v="1"/>
    <s v="91382G-B"/>
    <d v="2018-01-03T13:14:51"/>
    <n v="1"/>
    <s v="cof"/>
    <s v="SOFC0105"/>
    <s v="6M2335090021COFCTRL91382G-B"/>
    <n v="1"/>
    <n v="0.5"/>
    <n v="0.5"/>
  </r>
  <r>
    <s v="6M23450D0"/>
    <x v="1"/>
    <s v="99208W-A1"/>
    <d v="2018-01-03T08:42:20"/>
    <n v="1"/>
    <s v="cof"/>
    <s v="SOFC0105"/>
    <s v="6M23450D0021COFCTRL99208W-A1"/>
    <n v="0.5"/>
    <n v="0.5"/>
    <n v="0.5"/>
  </r>
  <r>
    <s v="6M23450D0"/>
    <x v="1"/>
    <s v="99208W-A1"/>
    <d v="2018-01-03T08:42:20"/>
    <n v="1"/>
    <s v="cof"/>
    <s v="SOFC0105"/>
    <s v="6M23450D0021COFCTRL99208W-A1"/>
    <n v="0.5"/>
    <n v="0.5"/>
    <n v="0.5"/>
  </r>
  <r>
    <s v="6M2481010"/>
    <x v="1"/>
    <s v="140001-C"/>
    <d v="2018-01-03T10:42:48"/>
    <n v="10"/>
    <s v="cof"/>
    <s v="SOFC0105"/>
    <s v="6M2481010021COFCTRL140001-C"/>
    <n v="1"/>
    <n v="1"/>
    <n v="10"/>
  </r>
  <r>
    <s v="6M2482010"/>
    <x v="1"/>
    <s v="87244K-C1"/>
    <d v="2018-01-03T08:21:53"/>
    <n v="6"/>
    <s v="cof"/>
    <s v="SOFC0065"/>
    <s v="6M2482010021COFCTRL87244K-C1"/>
    <n v="1"/>
    <n v="1"/>
    <n v="6"/>
  </r>
  <r>
    <s v="6M4484030"/>
    <x v="2"/>
    <s v="A9272D-C"/>
    <d v="2018-03-07T09:04:24"/>
    <n v="1"/>
    <s v="cof"/>
    <s v="COFI0017"/>
    <s v="6M4484030021COFPREPA9272D-C"/>
    <n v="1"/>
    <n v="1"/>
    <n v="0"/>
  </r>
  <r>
    <s v="6M45720R0"/>
    <x v="2"/>
    <s v="172989-A"/>
    <d v="2018-03-06T15:09:08"/>
    <n v="2"/>
    <s v="cof"/>
    <s v="COFI0017"/>
    <s v="6M45720R0021COFPREP172989-A"/>
    <n v="1"/>
    <n v="1"/>
    <n v="0"/>
  </r>
  <r>
    <s v="6M88300Z0"/>
    <x v="2"/>
    <s v="149073-A"/>
    <d v="2018-08-03T08:03:20"/>
    <n v="5"/>
    <s v="cof"/>
    <s v="COFI0001"/>
    <s v="6M88300Z0021COFPREP149073-A"/>
    <n v="1"/>
    <n v="1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6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3:B4" firstHeaderRow="0" firstDataRow="1" firstDataCol="0" rowPageCount="1" colPageCount="1"/>
  <pivotFields count="11">
    <pivotField showAll="0"/>
    <pivotField axis="axisPage" multipleItemSelectionAllowed="1" showAll="0">
      <items count="4">
        <item x="0"/>
        <item x="1"/>
        <item h="1" x="2"/>
        <item t="default"/>
      </items>
    </pivotField>
    <pivotField showAll="0"/>
    <pivotField numFmtId="14" showAll="0"/>
    <pivotField showAll="0"/>
    <pivotField showAll="0"/>
    <pivotField showAll="0"/>
    <pivotField showAll="0"/>
    <pivotField showAll="0"/>
    <pivotField dataField="1" showAll="0"/>
    <pivotField dataField="1" showAll="0" defaultSubtotal="0"/>
  </pivotFields>
  <rowItems count="1">
    <i/>
  </rowItems>
  <colFields count="1">
    <field x="-2"/>
  </colFields>
  <colItems count="2">
    <i>
      <x/>
    </i>
    <i i="1">
      <x v="1"/>
    </i>
  </colItems>
  <pageFields count="1">
    <pageField fld="1" hier="-1"/>
  </pageFields>
  <dataFields count="2">
    <dataField name="Somme de nb ligne" fld="9" baseField="0" baseItem="0"/>
    <dataField name="Somme de DL_Qte_Corrigée" fld="10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K27" totalsRowShown="0" headerRowDxfId="12" dataDxfId="11">
  <autoFilter ref="A1:K27"/>
  <tableColumns count="11">
    <tableColumn id="1" name="DO_Piece" dataDxfId="10"/>
    <tableColumn id="2" name="RP_Code" dataDxfId="9"/>
    <tableColumn id="3" name="AR_ref" dataDxfId="8"/>
    <tableColumn id="4" name="Date_Saisie" dataDxfId="7"/>
    <tableColumn id="5" name="DL_Qte" dataDxfId="6"/>
    <tableColumn id="6" name="company" dataDxfId="5"/>
    <tableColumn id="7" name="Initiales" dataDxfId="4"/>
    <tableColumn id="8" name="colABC" dataDxfId="3">
      <calculatedColumnFormula>A2&amp;B2&amp;C2</calculatedColumnFormula>
    </tableColumn>
    <tableColumn id="9" name="doublons" dataDxfId="2">
      <calculatedColumnFormula>1/COUNTIF($H$2:$H$27,H2)</calculatedColumnFormula>
    </tableColumn>
    <tableColumn id="10" name="nb ligne" dataDxfId="1">
      <calculatedColumnFormula>1/COUNTIF($A$2:$A$27,A2)</calculatedColumnFormula>
    </tableColumn>
    <tableColumn id="11" name="DL_Qte_Corrigée" dataDxfId="0">
      <calculatedColumnFormula>IF(Tableau1[[#This Row],[RP_Code]]&lt;&gt;"021COFPREP",Tableau1[[#This Row],[DL_Qte]],0)*Tableau1[[#This Row],[nb ligne]]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abSelected="1" workbookViewId="0">
      <selection activeCell="A4" sqref="A4"/>
    </sheetView>
  </sheetViews>
  <sheetFormatPr baseColWidth="10" defaultRowHeight="14.5"/>
  <cols>
    <col min="1" max="1" width="16.7265625" customWidth="1"/>
    <col min="2" max="2" width="24.453125" bestFit="1" customWidth="1"/>
  </cols>
  <sheetData>
    <row r="1" spans="1:2">
      <c r="A1" s="1" t="s">
        <v>1</v>
      </c>
      <c r="B1" t="s">
        <v>62</v>
      </c>
    </row>
    <row r="3" spans="1:2">
      <c r="A3" t="s">
        <v>63</v>
      </c>
      <c r="B3" t="s">
        <v>65</v>
      </c>
    </row>
    <row r="4" spans="1:2">
      <c r="A4" s="2">
        <v>16</v>
      </c>
      <c r="B4" s="2">
        <v>33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0"/>
  <sheetViews>
    <sheetView topLeftCell="H1" workbookViewId="0">
      <selection activeCell="K3" sqref="K3"/>
    </sheetView>
  </sheetViews>
  <sheetFormatPr baseColWidth="10" defaultRowHeight="14.5"/>
  <cols>
    <col min="1" max="3" width="10.90625" style="8"/>
    <col min="4" max="4" width="12.36328125" style="8" customWidth="1"/>
    <col min="5" max="7" width="10.90625" style="8"/>
    <col min="8" max="8" width="31.1796875" style="8" bestFit="1" customWidth="1"/>
    <col min="9" max="10" width="10.90625" style="8"/>
    <col min="11" max="11" width="16.08984375" style="8" bestFit="1" customWidth="1"/>
    <col min="12" max="12" width="10.90625" style="8"/>
    <col min="13" max="14" width="10.90625" style="13"/>
    <col min="15" max="15" width="15.7265625" style="13" customWidth="1"/>
    <col min="16" max="21" width="13.08984375" style="8" customWidth="1"/>
    <col min="22" max="16384" width="10.90625" style="8"/>
  </cols>
  <sheetData>
    <row r="1" spans="1:20">
      <c r="A1" s="14" t="s">
        <v>0</v>
      </c>
      <c r="B1" s="15" t="s">
        <v>1</v>
      </c>
      <c r="C1" s="15" t="s">
        <v>2</v>
      </c>
      <c r="D1" s="15" t="s">
        <v>3</v>
      </c>
      <c r="E1" s="15" t="s">
        <v>4</v>
      </c>
      <c r="F1" s="15" t="s">
        <v>5</v>
      </c>
      <c r="G1" s="16" t="s">
        <v>6</v>
      </c>
      <c r="H1" s="17" t="s">
        <v>60</v>
      </c>
      <c r="I1" s="17" t="s">
        <v>59</v>
      </c>
      <c r="J1" s="17" t="s">
        <v>47</v>
      </c>
      <c r="K1" s="25" t="s">
        <v>64</v>
      </c>
      <c r="M1" s="18" t="s">
        <v>48</v>
      </c>
      <c r="N1" s="18" t="s">
        <v>47</v>
      </c>
      <c r="O1" s="18" t="s">
        <v>58</v>
      </c>
    </row>
    <row r="2" spans="1:20">
      <c r="A2" s="3" t="s">
        <v>7</v>
      </c>
      <c r="B2" s="4" t="s">
        <v>8</v>
      </c>
      <c r="C2" s="4" t="s">
        <v>9</v>
      </c>
      <c r="D2" s="5">
        <v>43154.542592592596</v>
      </c>
      <c r="E2" s="4">
        <v>2</v>
      </c>
      <c r="F2" s="4" t="s">
        <v>46</v>
      </c>
      <c r="G2" s="6" t="s">
        <v>10</v>
      </c>
      <c r="H2" s="7" t="str">
        <f>A2&amp;B2&amp;C2</f>
        <v>6M0629010021COFCOF077805322</v>
      </c>
      <c r="I2" s="8">
        <f t="shared" ref="I2:I27" si="0">1/COUNTIF($H$2:$H$27,H2)</f>
        <v>1</v>
      </c>
      <c r="J2" s="8">
        <f>1/COUNTIF($A$2:$A$27,A2)</f>
        <v>0.5</v>
      </c>
      <c r="K2" s="24">
        <f>IF(Tableau1[[#This Row],[RP_Code]]&lt;&gt;"021COFPREP",Tableau1[[#This Row],[DL_Qte]],0)*Tableau1[[#This Row],[nb ligne]]</f>
        <v>1</v>
      </c>
      <c r="M2" s="19">
        <v>2</v>
      </c>
      <c r="N2" s="19">
        <v>1</v>
      </c>
      <c r="O2" s="21">
        <v>2</v>
      </c>
    </row>
    <row r="3" spans="1:20">
      <c r="A3" s="3" t="s">
        <v>7</v>
      </c>
      <c r="B3" s="4" t="s">
        <v>11</v>
      </c>
      <c r="C3" s="4" t="s">
        <v>9</v>
      </c>
      <c r="D3" s="5">
        <v>43154.609664351854</v>
      </c>
      <c r="E3" s="4">
        <v>2</v>
      </c>
      <c r="F3" s="4" t="s">
        <v>46</v>
      </c>
      <c r="G3" s="6" t="s">
        <v>12</v>
      </c>
      <c r="H3" s="7" t="str">
        <f t="shared" ref="H3:H27" si="1">A3&amp;B3&amp;C3</f>
        <v>6M0629010021COFCTRL077805322</v>
      </c>
      <c r="I3" s="8">
        <f t="shared" si="0"/>
        <v>1</v>
      </c>
      <c r="J3" s="8">
        <f t="shared" ref="J3:J27" si="2">1/COUNTIF($A$2:$A$27,A3)</f>
        <v>0.5</v>
      </c>
      <c r="K3" s="24">
        <f>IF(Tableau1[[#This Row],[RP_Code]]&lt;&gt;"021COFPREP",Tableau1[[#This Row],[DL_Qte]],0)*Tableau1[[#This Row],[nb ligne]]</f>
        <v>1</v>
      </c>
      <c r="M3" s="20"/>
      <c r="N3" s="20"/>
      <c r="O3" s="21"/>
      <c r="P3" s="22" t="s">
        <v>61</v>
      </c>
      <c r="Q3" s="23"/>
      <c r="R3" s="23"/>
      <c r="S3" s="23"/>
      <c r="T3" s="23"/>
    </row>
    <row r="4" spans="1:20">
      <c r="A4" s="3" t="s">
        <v>13</v>
      </c>
      <c r="B4" s="4" t="s">
        <v>8</v>
      </c>
      <c r="C4" s="5" t="s">
        <v>14</v>
      </c>
      <c r="D4" s="5">
        <v>43104.619942129626</v>
      </c>
      <c r="E4" s="4">
        <v>1</v>
      </c>
      <c r="F4" s="4" t="s">
        <v>46</v>
      </c>
      <c r="G4" s="6" t="s">
        <v>15</v>
      </c>
      <c r="H4" s="7" t="str">
        <f t="shared" si="1"/>
        <v>6M1443030021COFCOFA1315X-E</v>
      </c>
      <c r="I4" s="8">
        <f t="shared" si="0"/>
        <v>1</v>
      </c>
      <c r="J4" s="8">
        <f t="shared" si="2"/>
        <v>0.5</v>
      </c>
      <c r="K4" s="24">
        <f>IF(Tableau1[[#This Row],[RP_Code]]&lt;&gt;"021COFPREP",Tableau1[[#This Row],[DL_Qte]],0)*Tableau1[[#This Row],[nb ligne]]</f>
        <v>0.5</v>
      </c>
      <c r="M4" s="19">
        <v>1</v>
      </c>
      <c r="N4" s="19">
        <v>1</v>
      </c>
      <c r="O4" s="21">
        <v>1</v>
      </c>
      <c r="P4" s="23"/>
      <c r="Q4" s="23"/>
      <c r="R4" s="23"/>
      <c r="S4" s="23"/>
      <c r="T4" s="23"/>
    </row>
    <row r="5" spans="1:20">
      <c r="A5" s="3" t="s">
        <v>13</v>
      </c>
      <c r="B5" s="4" t="s">
        <v>11</v>
      </c>
      <c r="C5" s="4" t="s">
        <v>14</v>
      </c>
      <c r="D5" s="5">
        <v>43111.735462962963</v>
      </c>
      <c r="E5" s="4">
        <v>1</v>
      </c>
      <c r="F5" s="4" t="s">
        <v>46</v>
      </c>
      <c r="G5" s="6" t="s">
        <v>12</v>
      </c>
      <c r="H5" s="7" t="str">
        <f t="shared" si="1"/>
        <v>6M1443030021COFCTRLA1315X-E</v>
      </c>
      <c r="I5" s="8">
        <f t="shared" si="0"/>
        <v>1</v>
      </c>
      <c r="J5" s="8">
        <f t="shared" si="2"/>
        <v>0.5</v>
      </c>
      <c r="K5" s="24">
        <f>IF(Tableau1[[#This Row],[RP_Code]]&lt;&gt;"021COFPREP",Tableau1[[#This Row],[DL_Qte]],0)*Tableau1[[#This Row],[nb ligne]]</f>
        <v>0.5</v>
      </c>
      <c r="M5" s="20"/>
      <c r="N5" s="20"/>
      <c r="O5" s="21"/>
      <c r="P5" s="23"/>
      <c r="Q5" s="23"/>
      <c r="R5" s="23"/>
      <c r="S5" s="23"/>
      <c r="T5" s="23"/>
    </row>
    <row r="6" spans="1:20">
      <c r="A6" s="3" t="s">
        <v>16</v>
      </c>
      <c r="B6" s="4" t="s">
        <v>11</v>
      </c>
      <c r="C6" s="4" t="s">
        <v>17</v>
      </c>
      <c r="D6" s="5">
        <v>43103.310358796298</v>
      </c>
      <c r="E6" s="4">
        <v>2</v>
      </c>
      <c r="F6" s="4" t="s">
        <v>46</v>
      </c>
      <c r="G6" s="6" t="s">
        <v>12</v>
      </c>
      <c r="H6" s="7" t="str">
        <f t="shared" si="1"/>
        <v>6M21190P0021COFCTRLA8595P-B</v>
      </c>
      <c r="I6" s="8">
        <f t="shared" si="0"/>
        <v>1</v>
      </c>
      <c r="J6" s="8">
        <f t="shared" si="2"/>
        <v>1</v>
      </c>
      <c r="K6" s="24">
        <f>IF(Tableau1[[#This Row],[RP_Code]]&lt;&gt;"021COFPREP",Tableau1[[#This Row],[DL_Qte]],0)*Tableau1[[#This Row],[nb ligne]]</f>
        <v>2</v>
      </c>
      <c r="M6" s="9"/>
      <c r="N6" s="9">
        <v>1</v>
      </c>
      <c r="O6" s="9">
        <v>1</v>
      </c>
      <c r="P6" s="23"/>
      <c r="Q6" s="23"/>
      <c r="R6" s="23"/>
      <c r="S6" s="23"/>
      <c r="T6" s="23"/>
    </row>
    <row r="7" spans="1:20">
      <c r="A7" s="3" t="s">
        <v>18</v>
      </c>
      <c r="B7" s="4" t="s">
        <v>11</v>
      </c>
      <c r="C7" s="4" t="s">
        <v>19</v>
      </c>
      <c r="D7" s="5">
        <v>43103.341423611113</v>
      </c>
      <c r="E7" s="4">
        <v>1</v>
      </c>
      <c r="F7" s="4" t="s">
        <v>46</v>
      </c>
      <c r="G7" s="6" t="s">
        <v>12</v>
      </c>
      <c r="H7" s="7" t="str">
        <f t="shared" si="1"/>
        <v>6M2155020021COFCTRL92394A-A</v>
      </c>
      <c r="I7" s="8">
        <f t="shared" si="0"/>
        <v>1</v>
      </c>
      <c r="J7" s="8">
        <f t="shared" si="2"/>
        <v>1</v>
      </c>
      <c r="K7" s="24">
        <f>IF(Tableau1[[#This Row],[RP_Code]]&lt;&gt;"021COFPREP",Tableau1[[#This Row],[DL_Qte]],0)*Tableau1[[#This Row],[nb ligne]]</f>
        <v>1</v>
      </c>
      <c r="M7" s="9"/>
      <c r="N7" s="9">
        <v>1</v>
      </c>
      <c r="O7" s="9">
        <v>2</v>
      </c>
      <c r="P7" s="23"/>
      <c r="Q7" s="23"/>
      <c r="R7" s="23"/>
      <c r="S7" s="23"/>
      <c r="T7" s="23"/>
    </row>
    <row r="8" spans="1:20">
      <c r="A8" s="3" t="s">
        <v>20</v>
      </c>
      <c r="B8" s="4" t="s">
        <v>11</v>
      </c>
      <c r="C8" s="4" t="s">
        <v>21</v>
      </c>
      <c r="D8" s="5">
        <v>43103.381458333337</v>
      </c>
      <c r="E8" s="4">
        <v>1</v>
      </c>
      <c r="F8" s="4" t="s">
        <v>46</v>
      </c>
      <c r="G8" s="6" t="s">
        <v>22</v>
      </c>
      <c r="H8" s="7" t="str">
        <f t="shared" si="1"/>
        <v>6M21550Q0021COFCTRL95720S-B</v>
      </c>
      <c r="I8" s="8">
        <f t="shared" si="0"/>
        <v>1</v>
      </c>
      <c r="J8" s="8">
        <f t="shared" si="2"/>
        <v>1</v>
      </c>
      <c r="K8" s="24">
        <f>IF(Tableau1[[#This Row],[RP_Code]]&lt;&gt;"021COFPREP",Tableau1[[#This Row],[DL_Qte]],0)*Tableau1[[#This Row],[nb ligne]]</f>
        <v>1</v>
      </c>
      <c r="M8" s="9"/>
      <c r="N8" s="9">
        <v>1</v>
      </c>
      <c r="O8" s="9">
        <v>1</v>
      </c>
      <c r="P8" s="23"/>
      <c r="Q8" s="23"/>
      <c r="R8" s="23"/>
      <c r="S8" s="23"/>
      <c r="T8" s="23"/>
    </row>
    <row r="9" spans="1:20" s="11" customFormat="1">
      <c r="A9" s="7" t="s">
        <v>23</v>
      </c>
      <c r="B9" s="7" t="s">
        <v>11</v>
      </c>
      <c r="C9" s="7" t="s">
        <v>24</v>
      </c>
      <c r="D9" s="10">
        <v>43103.344699074078</v>
      </c>
      <c r="E9" s="7">
        <v>1</v>
      </c>
      <c r="F9" s="4" t="s">
        <v>46</v>
      </c>
      <c r="G9" s="7" t="s">
        <v>12</v>
      </c>
      <c r="H9" s="7" t="str">
        <f t="shared" si="1"/>
        <v>6M21550R0021COFCTRL95991P-C</v>
      </c>
      <c r="I9" s="8">
        <f t="shared" si="0"/>
        <v>1</v>
      </c>
      <c r="J9" s="8">
        <f t="shared" si="2"/>
        <v>1</v>
      </c>
      <c r="K9" s="24">
        <f>IF(Tableau1[[#This Row],[RP_Code]]&lt;&gt;"021COFPREP",Tableau1[[#This Row],[DL_Qte]],0)*Tableau1[[#This Row],[nb ligne]]</f>
        <v>1</v>
      </c>
      <c r="M9" s="9"/>
      <c r="N9" s="9">
        <v>1</v>
      </c>
      <c r="O9" s="9">
        <v>1</v>
      </c>
      <c r="P9" s="23"/>
      <c r="Q9" s="23"/>
      <c r="R9" s="23"/>
      <c r="S9" s="23"/>
      <c r="T9" s="23"/>
    </row>
    <row r="10" spans="1:20">
      <c r="A10" s="3" t="s">
        <v>25</v>
      </c>
      <c r="B10" s="4" t="s">
        <v>8</v>
      </c>
      <c r="C10" s="4" t="s">
        <v>26</v>
      </c>
      <c r="D10" s="5">
        <v>43104.542511574073</v>
      </c>
      <c r="E10" s="4">
        <v>1</v>
      </c>
      <c r="F10" s="4" t="s">
        <v>46</v>
      </c>
      <c r="G10" s="6" t="s">
        <v>15</v>
      </c>
      <c r="H10" s="7" t="str">
        <f t="shared" si="1"/>
        <v>6M2328090021COFCOF79288G-C</v>
      </c>
      <c r="I10" s="8">
        <f t="shared" si="0"/>
        <v>1</v>
      </c>
      <c r="J10" s="8">
        <f t="shared" si="2"/>
        <v>0.5</v>
      </c>
      <c r="K10" s="24">
        <f>IF(Tableau1[[#This Row],[RP_Code]]&lt;&gt;"021COFPREP",Tableau1[[#This Row],[DL_Qte]],0)*Tableau1[[#This Row],[nb ligne]]</f>
        <v>0.5</v>
      </c>
      <c r="M10" s="19">
        <v>1</v>
      </c>
      <c r="N10" s="19">
        <v>1</v>
      </c>
      <c r="O10" s="21">
        <v>1</v>
      </c>
      <c r="P10" s="23"/>
      <c r="Q10" s="23"/>
      <c r="R10" s="23"/>
      <c r="S10" s="23"/>
      <c r="T10" s="23"/>
    </row>
    <row r="11" spans="1:20">
      <c r="A11" s="3" t="s">
        <v>25</v>
      </c>
      <c r="B11" s="4" t="s">
        <v>11</v>
      </c>
      <c r="C11" s="4" t="s">
        <v>26</v>
      </c>
      <c r="D11" s="5">
        <v>43104.638379629629</v>
      </c>
      <c r="E11" s="4">
        <v>1</v>
      </c>
      <c r="F11" s="4" t="s">
        <v>46</v>
      </c>
      <c r="G11" s="6" t="s">
        <v>22</v>
      </c>
      <c r="H11" s="7" t="str">
        <f t="shared" si="1"/>
        <v>6M2328090021COFCTRL79288G-C</v>
      </c>
      <c r="I11" s="8">
        <f t="shared" si="0"/>
        <v>1</v>
      </c>
      <c r="J11" s="8">
        <f t="shared" si="2"/>
        <v>0.5</v>
      </c>
      <c r="K11" s="24">
        <f>IF(Tableau1[[#This Row],[RP_Code]]&lt;&gt;"021COFPREP",Tableau1[[#This Row],[DL_Qte]],0)*Tableau1[[#This Row],[nb ligne]]</f>
        <v>0.5</v>
      </c>
      <c r="M11" s="20"/>
      <c r="N11" s="20"/>
      <c r="O11" s="21"/>
    </row>
    <row r="12" spans="1:20">
      <c r="A12" s="3" t="s">
        <v>27</v>
      </c>
      <c r="B12" s="4" t="s">
        <v>11</v>
      </c>
      <c r="C12" s="4" t="s">
        <v>28</v>
      </c>
      <c r="D12" s="5">
        <v>43103.321388888886</v>
      </c>
      <c r="E12" s="4">
        <v>1</v>
      </c>
      <c r="F12" s="4" t="s">
        <v>46</v>
      </c>
      <c r="G12" s="6" t="s">
        <v>12</v>
      </c>
      <c r="H12" s="7" t="str">
        <f t="shared" si="1"/>
        <v>6M23280A0021COFCTRL87925J-C</v>
      </c>
      <c r="I12" s="8">
        <f t="shared" si="0"/>
        <v>1</v>
      </c>
      <c r="J12" s="8">
        <f t="shared" si="2"/>
        <v>1</v>
      </c>
      <c r="K12" s="24">
        <f>IF(Tableau1[[#This Row],[RP_Code]]&lt;&gt;"021COFPREP",Tableau1[[#This Row],[DL_Qte]],0)*Tableau1[[#This Row],[nb ligne]]</f>
        <v>1</v>
      </c>
      <c r="M12" s="9"/>
      <c r="N12" s="9">
        <v>1</v>
      </c>
      <c r="O12" s="9">
        <v>1</v>
      </c>
    </row>
    <row r="13" spans="1:20">
      <c r="A13" s="3" t="s">
        <v>29</v>
      </c>
      <c r="B13" s="4" t="s">
        <v>8</v>
      </c>
      <c r="C13" s="4" t="s">
        <v>30</v>
      </c>
      <c r="D13" s="5">
        <v>43103.301736111112</v>
      </c>
      <c r="E13" s="4">
        <v>1</v>
      </c>
      <c r="F13" s="4" t="s">
        <v>46</v>
      </c>
      <c r="G13" s="6" t="s">
        <v>15</v>
      </c>
      <c r="H13" s="7" t="str">
        <f t="shared" si="1"/>
        <v>6M23280B0021COFCOF88183X-A</v>
      </c>
      <c r="I13" s="8">
        <f t="shared" si="0"/>
        <v>1</v>
      </c>
      <c r="J13" s="8">
        <f t="shared" si="2"/>
        <v>0.5</v>
      </c>
      <c r="K13" s="24">
        <f>IF(Tableau1[[#This Row],[RP_Code]]&lt;&gt;"021COFPREP",Tableau1[[#This Row],[DL_Qte]],0)*Tableau1[[#This Row],[nb ligne]]</f>
        <v>0.5</v>
      </c>
      <c r="M13" s="19">
        <v>1</v>
      </c>
      <c r="N13" s="19">
        <v>1</v>
      </c>
      <c r="O13" s="9">
        <v>1</v>
      </c>
    </row>
    <row r="14" spans="1:20">
      <c r="A14" s="3" t="s">
        <v>29</v>
      </c>
      <c r="B14" s="4" t="s">
        <v>11</v>
      </c>
      <c r="C14" s="4" t="s">
        <v>30</v>
      </c>
      <c r="D14" s="5">
        <v>43103.542245370372</v>
      </c>
      <c r="E14" s="4">
        <v>1</v>
      </c>
      <c r="F14" s="4" t="s">
        <v>46</v>
      </c>
      <c r="G14" s="6" t="s">
        <v>12</v>
      </c>
      <c r="H14" s="7" t="str">
        <f t="shared" si="1"/>
        <v>6M23280B0021COFCTRL88183X-A</v>
      </c>
      <c r="I14" s="8">
        <f t="shared" si="0"/>
        <v>1</v>
      </c>
      <c r="J14" s="8">
        <f t="shared" si="2"/>
        <v>0.5</v>
      </c>
      <c r="K14" s="24">
        <f>IF(Tableau1[[#This Row],[RP_Code]]&lt;&gt;"021COFPREP",Tableau1[[#This Row],[DL_Qte]],0)*Tableau1[[#This Row],[nb ligne]]</f>
        <v>0.5</v>
      </c>
      <c r="M14" s="20"/>
      <c r="N14" s="20"/>
      <c r="O14" s="9">
        <v>1</v>
      </c>
    </row>
    <row r="15" spans="1:20">
      <c r="A15" s="3" t="s">
        <v>31</v>
      </c>
      <c r="B15" s="4" t="s">
        <v>11</v>
      </c>
      <c r="C15" s="4" t="s">
        <v>32</v>
      </c>
      <c r="D15" s="5">
        <v>43103.373749999999</v>
      </c>
      <c r="E15" s="4">
        <v>2</v>
      </c>
      <c r="F15" s="4" t="s">
        <v>46</v>
      </c>
      <c r="G15" s="6" t="s">
        <v>12</v>
      </c>
      <c r="H15" s="7" t="str">
        <f t="shared" si="1"/>
        <v>6M23280C0021COFCTRL80939Q-C</v>
      </c>
      <c r="I15" s="8">
        <f t="shared" si="0"/>
        <v>1</v>
      </c>
      <c r="J15" s="8">
        <f t="shared" si="2"/>
        <v>1</v>
      </c>
      <c r="K15" s="24">
        <f>IF(Tableau1[[#This Row],[RP_Code]]&lt;&gt;"021COFPREP",Tableau1[[#This Row],[DL_Qte]],0)*Tableau1[[#This Row],[nb ligne]]</f>
        <v>2</v>
      </c>
      <c r="M15" s="9"/>
      <c r="N15" s="9">
        <v>1</v>
      </c>
      <c r="O15" s="9">
        <v>2</v>
      </c>
    </row>
    <row r="16" spans="1:20">
      <c r="A16" s="3" t="s">
        <v>33</v>
      </c>
      <c r="B16" s="4" t="s">
        <v>11</v>
      </c>
      <c r="C16" s="4" t="s">
        <v>34</v>
      </c>
      <c r="D16" s="5">
        <v>43103.545810185184</v>
      </c>
      <c r="E16" s="4">
        <v>1</v>
      </c>
      <c r="F16" s="4" t="s">
        <v>46</v>
      </c>
      <c r="G16" s="6" t="s">
        <v>12</v>
      </c>
      <c r="H16" s="7" t="str">
        <f t="shared" si="1"/>
        <v>6M23330R0021COFCTRL67090Z-D</v>
      </c>
      <c r="I16" s="8">
        <f t="shared" si="0"/>
        <v>1</v>
      </c>
      <c r="J16" s="8">
        <f t="shared" si="2"/>
        <v>1</v>
      </c>
      <c r="K16" s="24">
        <f>IF(Tableau1[[#This Row],[RP_Code]]&lt;&gt;"021COFPREP",Tableau1[[#This Row],[DL_Qte]],0)*Tableau1[[#This Row],[nb ligne]]</f>
        <v>1</v>
      </c>
      <c r="M16" s="9"/>
      <c r="N16" s="9">
        <v>1</v>
      </c>
      <c r="O16" s="9">
        <v>1</v>
      </c>
    </row>
    <row r="17" spans="1:15">
      <c r="A17" s="3" t="s">
        <v>35</v>
      </c>
      <c r="B17" s="4" t="s">
        <v>11</v>
      </c>
      <c r="C17" s="4" t="s">
        <v>36</v>
      </c>
      <c r="D17" s="5">
        <v>43104.409942129627</v>
      </c>
      <c r="E17" s="4">
        <v>1</v>
      </c>
      <c r="F17" s="4" t="s">
        <v>46</v>
      </c>
      <c r="G17" s="6" t="s">
        <v>22</v>
      </c>
      <c r="H17" s="7" t="str">
        <f t="shared" si="1"/>
        <v>6M2335040021COFCTRLA0819N-B</v>
      </c>
      <c r="I17" s="8">
        <f t="shared" si="0"/>
        <v>0.5</v>
      </c>
      <c r="J17" s="8">
        <f t="shared" si="2"/>
        <v>0.5</v>
      </c>
      <c r="K17" s="24">
        <f>IF(Tableau1[[#This Row],[RP_Code]]&lt;&gt;"021COFPREP",Tableau1[[#This Row],[DL_Qte]],0)*Tableau1[[#This Row],[nb ligne]]</f>
        <v>0.5</v>
      </c>
      <c r="M17" s="19"/>
      <c r="N17" s="19">
        <v>1</v>
      </c>
      <c r="O17" s="21">
        <v>1</v>
      </c>
    </row>
    <row r="18" spans="1:15">
      <c r="A18" s="3" t="s">
        <v>35</v>
      </c>
      <c r="B18" s="4" t="s">
        <v>11</v>
      </c>
      <c r="C18" s="4" t="s">
        <v>36</v>
      </c>
      <c r="D18" s="5">
        <v>43104.410011574073</v>
      </c>
      <c r="E18" s="4">
        <v>1</v>
      </c>
      <c r="F18" s="4" t="s">
        <v>46</v>
      </c>
      <c r="G18" s="6" t="s">
        <v>12</v>
      </c>
      <c r="H18" s="7" t="str">
        <f t="shared" si="1"/>
        <v>6M2335040021COFCTRLA0819N-B</v>
      </c>
      <c r="I18" s="8">
        <f t="shared" si="0"/>
        <v>0.5</v>
      </c>
      <c r="J18" s="8">
        <f t="shared" si="2"/>
        <v>0.5</v>
      </c>
      <c r="K18" s="24">
        <f>IF(Tableau1[[#This Row],[RP_Code]]&lt;&gt;"021COFPREP",Tableau1[[#This Row],[DL_Qte]],0)*Tableau1[[#This Row],[nb ligne]]</f>
        <v>0.5</v>
      </c>
      <c r="M18" s="20"/>
      <c r="N18" s="20"/>
      <c r="O18" s="21"/>
    </row>
    <row r="19" spans="1:15">
      <c r="A19" s="3" t="s">
        <v>37</v>
      </c>
      <c r="B19" s="4" t="s">
        <v>8</v>
      </c>
      <c r="C19" s="4" t="s">
        <v>38</v>
      </c>
      <c r="D19" s="5">
        <v>43103.318576388891</v>
      </c>
      <c r="E19" s="4">
        <v>1</v>
      </c>
      <c r="F19" s="4" t="s">
        <v>46</v>
      </c>
      <c r="G19" s="6" t="s">
        <v>39</v>
      </c>
      <c r="H19" s="7" t="str">
        <f t="shared" si="1"/>
        <v>6M2335090021COFCOF91382G-B</v>
      </c>
      <c r="I19" s="8">
        <f t="shared" si="0"/>
        <v>1</v>
      </c>
      <c r="J19" s="8">
        <f t="shared" si="2"/>
        <v>0.5</v>
      </c>
      <c r="K19" s="24">
        <f>IF(Tableau1[[#This Row],[RP_Code]]&lt;&gt;"021COFPREP",Tableau1[[#This Row],[DL_Qte]],0)*Tableau1[[#This Row],[nb ligne]]</f>
        <v>0.5</v>
      </c>
      <c r="M19" s="19">
        <v>1</v>
      </c>
      <c r="N19" s="19">
        <v>1</v>
      </c>
      <c r="O19" s="21">
        <v>1</v>
      </c>
    </row>
    <row r="20" spans="1:15">
      <c r="A20" s="3" t="s">
        <v>37</v>
      </c>
      <c r="B20" s="4" t="s">
        <v>11</v>
      </c>
      <c r="C20" s="4" t="s">
        <v>38</v>
      </c>
      <c r="D20" s="5">
        <v>43103.551979166667</v>
      </c>
      <c r="E20" s="4">
        <v>1</v>
      </c>
      <c r="F20" s="4" t="s">
        <v>46</v>
      </c>
      <c r="G20" s="6" t="s">
        <v>12</v>
      </c>
      <c r="H20" s="7" t="str">
        <f t="shared" si="1"/>
        <v>6M2335090021COFCTRL91382G-B</v>
      </c>
      <c r="I20" s="8">
        <f t="shared" si="0"/>
        <v>1</v>
      </c>
      <c r="J20" s="8">
        <f t="shared" si="2"/>
        <v>0.5</v>
      </c>
      <c r="K20" s="24">
        <f>IF(Tableau1[[#This Row],[RP_Code]]&lt;&gt;"021COFPREP",Tableau1[[#This Row],[DL_Qte]],0)*Tableau1[[#This Row],[nb ligne]]</f>
        <v>0.5</v>
      </c>
      <c r="M20" s="20"/>
      <c r="N20" s="20"/>
      <c r="O20" s="21"/>
    </row>
    <row r="21" spans="1:15">
      <c r="A21" s="3" t="s">
        <v>40</v>
      </c>
      <c r="B21" s="4" t="s">
        <v>11</v>
      </c>
      <c r="C21" s="4" t="s">
        <v>41</v>
      </c>
      <c r="D21" s="5">
        <v>43103.36273148148</v>
      </c>
      <c r="E21" s="4">
        <v>1</v>
      </c>
      <c r="F21" s="4" t="s">
        <v>46</v>
      </c>
      <c r="G21" s="6" t="s">
        <v>12</v>
      </c>
      <c r="H21" s="7" t="str">
        <f t="shared" si="1"/>
        <v>6M23450D0021COFCTRL99208W-A1</v>
      </c>
      <c r="I21" s="8">
        <f t="shared" si="0"/>
        <v>0.5</v>
      </c>
      <c r="J21" s="8">
        <f t="shared" si="2"/>
        <v>0.5</v>
      </c>
      <c r="K21" s="24">
        <f>IF(Tableau1[[#This Row],[RP_Code]]&lt;&gt;"021COFPREP",Tableau1[[#This Row],[DL_Qte]],0)*Tableau1[[#This Row],[nb ligne]]</f>
        <v>0.5</v>
      </c>
      <c r="M21" s="19"/>
      <c r="N21" s="19">
        <v>1</v>
      </c>
      <c r="O21" s="21">
        <v>1</v>
      </c>
    </row>
    <row r="22" spans="1:15">
      <c r="A22" s="3" t="s">
        <v>40</v>
      </c>
      <c r="B22" s="4" t="s">
        <v>11</v>
      </c>
      <c r="C22" s="4" t="s">
        <v>41</v>
      </c>
      <c r="D22" s="5">
        <v>43103.36273148148</v>
      </c>
      <c r="E22" s="4">
        <v>1</v>
      </c>
      <c r="F22" s="4" t="s">
        <v>46</v>
      </c>
      <c r="G22" s="6" t="s">
        <v>12</v>
      </c>
      <c r="H22" s="7" t="str">
        <f t="shared" si="1"/>
        <v>6M23450D0021COFCTRL99208W-A1</v>
      </c>
      <c r="I22" s="8">
        <f t="shared" si="0"/>
        <v>0.5</v>
      </c>
      <c r="J22" s="8">
        <f t="shared" si="2"/>
        <v>0.5</v>
      </c>
      <c r="K22" s="24">
        <f>IF(Tableau1[[#This Row],[RP_Code]]&lt;&gt;"021COFPREP",Tableau1[[#This Row],[DL_Qte]],0)*Tableau1[[#This Row],[nb ligne]]</f>
        <v>0.5</v>
      </c>
      <c r="M22" s="20"/>
      <c r="N22" s="20"/>
      <c r="O22" s="21"/>
    </row>
    <row r="23" spans="1:15">
      <c r="A23" s="3" t="s">
        <v>42</v>
      </c>
      <c r="B23" s="4" t="s">
        <v>11</v>
      </c>
      <c r="C23" s="4" t="s">
        <v>43</v>
      </c>
      <c r="D23" s="5">
        <v>43103.446388888886</v>
      </c>
      <c r="E23" s="4">
        <v>10</v>
      </c>
      <c r="F23" s="4" t="s">
        <v>46</v>
      </c>
      <c r="G23" s="6" t="s">
        <v>12</v>
      </c>
      <c r="H23" s="7" t="str">
        <f t="shared" si="1"/>
        <v>6M2481010021COFCTRL140001-C</v>
      </c>
      <c r="I23" s="8">
        <f t="shared" si="0"/>
        <v>1</v>
      </c>
      <c r="J23" s="8">
        <f t="shared" si="2"/>
        <v>1</v>
      </c>
      <c r="K23" s="24">
        <f>IF(Tableau1[[#This Row],[RP_Code]]&lt;&gt;"021COFPREP",Tableau1[[#This Row],[DL_Qte]],0)*Tableau1[[#This Row],[nb ligne]]</f>
        <v>10</v>
      </c>
      <c r="M23" s="9"/>
      <c r="N23" s="9">
        <v>1</v>
      </c>
      <c r="O23" s="9">
        <v>10</v>
      </c>
    </row>
    <row r="24" spans="1:15">
      <c r="A24" s="3" t="s">
        <v>44</v>
      </c>
      <c r="B24" s="4" t="s">
        <v>11</v>
      </c>
      <c r="C24" s="4" t="s">
        <v>45</v>
      </c>
      <c r="D24" s="5">
        <v>43103.348530092589</v>
      </c>
      <c r="E24" s="4">
        <v>6</v>
      </c>
      <c r="F24" s="4" t="s">
        <v>46</v>
      </c>
      <c r="G24" s="6" t="s">
        <v>22</v>
      </c>
      <c r="H24" s="7" t="str">
        <f t="shared" si="1"/>
        <v>6M2482010021COFCTRL87244K-C1</v>
      </c>
      <c r="I24" s="8">
        <f t="shared" si="0"/>
        <v>1</v>
      </c>
      <c r="J24" s="8">
        <f t="shared" si="2"/>
        <v>1</v>
      </c>
      <c r="K24" s="24">
        <f>IF(Tableau1[[#This Row],[RP_Code]]&lt;&gt;"021COFPREP",Tableau1[[#This Row],[DL_Qte]],0)*Tableau1[[#This Row],[nb ligne]]</f>
        <v>6</v>
      </c>
      <c r="M24" s="9"/>
      <c r="N24" s="9">
        <v>1</v>
      </c>
      <c r="O24" s="9">
        <v>6</v>
      </c>
    </row>
    <row r="25" spans="1:15">
      <c r="A25" s="3" t="s">
        <v>53</v>
      </c>
      <c r="B25" s="4" t="s">
        <v>50</v>
      </c>
      <c r="C25" s="4" t="s">
        <v>54</v>
      </c>
      <c r="D25" s="5">
        <v>43166.378055555557</v>
      </c>
      <c r="E25" s="4">
        <v>1</v>
      </c>
      <c r="F25" s="4" t="s">
        <v>46</v>
      </c>
      <c r="G25" s="6" t="s">
        <v>55</v>
      </c>
      <c r="H25" s="7" t="str">
        <f t="shared" si="1"/>
        <v>6M4484030021COFPREPA9272D-C</v>
      </c>
      <c r="I25" s="8">
        <f t="shared" si="0"/>
        <v>1</v>
      </c>
      <c r="J25" s="8">
        <f t="shared" si="2"/>
        <v>1</v>
      </c>
      <c r="K25" s="24">
        <f>IF(Tableau1[[#This Row],[RP_Code]]&lt;&gt;"021COFPREP",Tableau1[[#This Row],[DL_Qte]],0)*Tableau1[[#This Row],[nb ligne]]</f>
        <v>0</v>
      </c>
      <c r="M25" s="9"/>
      <c r="N25" s="9">
        <v>0</v>
      </c>
      <c r="O25" s="9">
        <v>0</v>
      </c>
    </row>
    <row r="26" spans="1:15">
      <c r="A26" s="3" t="s">
        <v>56</v>
      </c>
      <c r="B26" s="4" t="s">
        <v>50</v>
      </c>
      <c r="C26" s="4" t="s">
        <v>57</v>
      </c>
      <c r="D26" s="5">
        <v>43165.631342592591</v>
      </c>
      <c r="E26" s="4">
        <v>2</v>
      </c>
      <c r="F26" s="4" t="s">
        <v>46</v>
      </c>
      <c r="G26" s="6" t="s">
        <v>55</v>
      </c>
      <c r="H26" s="7" t="str">
        <f t="shared" si="1"/>
        <v>6M45720R0021COFPREP172989-A</v>
      </c>
      <c r="I26" s="8">
        <f t="shared" si="0"/>
        <v>1</v>
      </c>
      <c r="J26" s="8">
        <f t="shared" si="2"/>
        <v>1</v>
      </c>
      <c r="K26" s="24">
        <f>IF(Tableau1[[#This Row],[RP_Code]]&lt;&gt;"021COFPREP",Tableau1[[#This Row],[DL_Qte]],0)*Tableau1[[#This Row],[nb ligne]]</f>
        <v>0</v>
      </c>
      <c r="M26" s="9"/>
      <c r="N26" s="9">
        <v>0</v>
      </c>
      <c r="O26" s="9">
        <v>0</v>
      </c>
    </row>
    <row r="27" spans="1:15">
      <c r="A27" s="3" t="s">
        <v>49</v>
      </c>
      <c r="B27" s="4" t="s">
        <v>50</v>
      </c>
      <c r="C27" s="4" t="s">
        <v>51</v>
      </c>
      <c r="D27" s="5">
        <v>43315.335648148146</v>
      </c>
      <c r="E27" s="4">
        <v>5</v>
      </c>
      <c r="F27" s="4" t="s">
        <v>46</v>
      </c>
      <c r="G27" s="6" t="s">
        <v>52</v>
      </c>
      <c r="H27" s="7" t="str">
        <f t="shared" si="1"/>
        <v>6M88300Z0021COFPREP149073-A</v>
      </c>
      <c r="I27" s="8">
        <f t="shared" si="0"/>
        <v>1</v>
      </c>
      <c r="J27" s="8">
        <f t="shared" si="2"/>
        <v>1</v>
      </c>
      <c r="K27" s="24">
        <f>IF(Tableau1[[#This Row],[RP_Code]]&lt;&gt;"021COFPREP",Tableau1[[#This Row],[DL_Qte]],0)*Tableau1[[#This Row],[nb ligne]]</f>
        <v>0</v>
      </c>
      <c r="M27" s="12"/>
      <c r="N27" s="9">
        <v>0</v>
      </c>
      <c r="O27" s="9">
        <v>0</v>
      </c>
    </row>
    <row r="30" spans="1:15">
      <c r="M30" s="13">
        <f>SUM(M2:M27)</f>
        <v>6</v>
      </c>
      <c r="N30" s="13">
        <f>SUM(N2:N27)</f>
        <v>16</v>
      </c>
      <c r="O30" s="13">
        <f>SUM(O2:O27)</f>
        <v>34</v>
      </c>
    </row>
  </sheetData>
  <mergeCells count="21">
    <mergeCell ref="P3:T10"/>
    <mergeCell ref="M2:M3"/>
    <mergeCell ref="N2:N3"/>
    <mergeCell ref="O2:O3"/>
    <mergeCell ref="M4:M5"/>
    <mergeCell ref="N4:N5"/>
    <mergeCell ref="O4:O5"/>
    <mergeCell ref="M10:M11"/>
    <mergeCell ref="N10:N11"/>
    <mergeCell ref="O10:O11"/>
    <mergeCell ref="M13:M14"/>
    <mergeCell ref="N13:N14"/>
    <mergeCell ref="M21:M22"/>
    <mergeCell ref="N21:N22"/>
    <mergeCell ref="O21:O22"/>
    <mergeCell ref="M17:M18"/>
    <mergeCell ref="N17:N18"/>
    <mergeCell ref="O17:O18"/>
    <mergeCell ref="M19:M20"/>
    <mergeCell ref="N19:N20"/>
    <mergeCell ref="O19:O20"/>
  </mergeCell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geraldine</dc:creator>
  <cp:lastModifiedBy>Michel</cp:lastModifiedBy>
  <dcterms:created xsi:type="dcterms:W3CDTF">2018-08-11T05:48:10Z</dcterms:created>
  <dcterms:modified xsi:type="dcterms:W3CDTF">2018-08-11T11:25:27Z</dcterms:modified>
</cp:coreProperties>
</file>