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/>
  </bookViews>
  <sheets>
    <sheet name="Saisie des heures" sheetId="6" r:id="rId1"/>
    <sheet name="Synthèse" sheetId="9" r:id="rId2"/>
    <sheet name="JoursFériésOuExceptionnels" sheetId="7" r:id="rId3"/>
    <sheet name="param" sheetId="8" r:id="rId4"/>
    <sheet name="JoursDeSemaine" sheetId="2" r:id="rId5"/>
  </sheets>
  <definedNames>
    <definedName name="_E">OFFSET(JoursFériésOuExceptionnels!$C$1,,,COUNTA(JoursFériésOuExceptionnels!$C:$C))</definedName>
    <definedName name="_J">OFFSET(JoursFériésOuExceptionnels!$B$1,,,COUNTA(JoursFériésOuExceptionnels!$B:$B))</definedName>
    <definedName name="DEBUT">param!$B$1</definedName>
    <definedName name="JoursDeSemaine">JoursDeSemaine!$A$1:$B$7</definedName>
  </definedNames>
  <calcPr calcId="152511"/>
  <pivotCaches>
    <pivotCache cacheId="7" r:id="rId6"/>
  </pivotCaches>
</workbook>
</file>

<file path=xl/calcChain.xml><?xml version="1.0" encoding="utf-8"?>
<calcChain xmlns="http://schemas.openxmlformats.org/spreadsheetml/2006/main">
  <c r="E120" i="6" l="1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273" i="6"/>
  <c r="E274" i="6"/>
  <c r="E275" i="6"/>
  <c r="E276" i="6"/>
  <c r="E277" i="6"/>
  <c r="E278" i="6"/>
  <c r="E279" i="6"/>
  <c r="E280" i="6"/>
  <c r="E281" i="6"/>
  <c r="E282" i="6"/>
  <c r="E283" i="6"/>
  <c r="E284" i="6"/>
  <c r="E285" i="6"/>
  <c r="E286" i="6"/>
  <c r="E287" i="6"/>
  <c r="E288" i="6"/>
  <c r="E289" i="6"/>
  <c r="E290" i="6"/>
  <c r="E291" i="6"/>
  <c r="E292" i="6"/>
  <c r="E293" i="6"/>
  <c r="E294" i="6"/>
  <c r="E295" i="6"/>
  <c r="E296" i="6"/>
  <c r="E297" i="6"/>
  <c r="K2" i="6" l="1"/>
  <c r="K3" i="6"/>
  <c r="K4" i="6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79" i="6"/>
  <c r="K180" i="6"/>
  <c r="K181" i="6"/>
  <c r="K182" i="6"/>
  <c r="K183" i="6"/>
  <c r="K184" i="6"/>
  <c r="K185" i="6"/>
  <c r="K186" i="6"/>
  <c r="K187" i="6"/>
  <c r="K188" i="6"/>
  <c r="K189" i="6"/>
  <c r="K190" i="6"/>
  <c r="K191" i="6"/>
  <c r="K192" i="6"/>
  <c r="K193" i="6"/>
  <c r="K194" i="6"/>
  <c r="K195" i="6"/>
  <c r="K196" i="6"/>
  <c r="K197" i="6"/>
  <c r="K198" i="6"/>
  <c r="K199" i="6"/>
  <c r="K200" i="6"/>
  <c r="K201" i="6"/>
  <c r="K202" i="6"/>
  <c r="K203" i="6"/>
  <c r="K204" i="6"/>
  <c r="K205" i="6"/>
  <c r="K206" i="6"/>
  <c r="K207" i="6"/>
  <c r="K208" i="6"/>
  <c r="K209" i="6"/>
  <c r="K210" i="6"/>
  <c r="K211" i="6"/>
  <c r="K212" i="6"/>
  <c r="K213" i="6"/>
  <c r="K214" i="6"/>
  <c r="K215" i="6"/>
  <c r="K216" i="6"/>
  <c r="K217" i="6"/>
  <c r="K218" i="6"/>
  <c r="K219" i="6"/>
  <c r="K220" i="6"/>
  <c r="K221" i="6"/>
  <c r="K222" i="6"/>
  <c r="K223" i="6"/>
  <c r="K224" i="6"/>
  <c r="K225" i="6"/>
  <c r="K226" i="6"/>
  <c r="K227" i="6"/>
  <c r="K228" i="6"/>
  <c r="K229" i="6"/>
  <c r="K230" i="6"/>
  <c r="K231" i="6"/>
  <c r="K232" i="6"/>
  <c r="K233" i="6"/>
  <c r="K234" i="6"/>
  <c r="K235" i="6"/>
  <c r="K236" i="6"/>
  <c r="K237" i="6"/>
  <c r="K238" i="6"/>
  <c r="K239" i="6"/>
  <c r="K240" i="6"/>
  <c r="K241" i="6"/>
  <c r="K242" i="6"/>
  <c r="K243" i="6"/>
  <c r="K244" i="6"/>
  <c r="K245" i="6"/>
  <c r="K246" i="6"/>
  <c r="K247" i="6"/>
  <c r="K248" i="6"/>
  <c r="K249" i="6"/>
  <c r="K250" i="6"/>
  <c r="K251" i="6"/>
  <c r="K252" i="6"/>
  <c r="K253" i="6"/>
  <c r="K254" i="6"/>
  <c r="K255" i="6"/>
  <c r="K256" i="6"/>
  <c r="K257" i="6"/>
  <c r="K258" i="6"/>
  <c r="K259" i="6"/>
  <c r="K260" i="6"/>
  <c r="K261" i="6"/>
  <c r="K262" i="6"/>
  <c r="K263" i="6"/>
  <c r="K264" i="6"/>
  <c r="K265" i="6"/>
  <c r="K266" i="6"/>
  <c r="K267" i="6"/>
  <c r="K268" i="6"/>
  <c r="K269" i="6"/>
  <c r="K270" i="6"/>
  <c r="K271" i="6"/>
  <c r="K272" i="6"/>
  <c r="K273" i="6"/>
  <c r="K274" i="6"/>
  <c r="K275" i="6"/>
  <c r="K276" i="6"/>
  <c r="K277" i="6"/>
  <c r="K278" i="6"/>
  <c r="K279" i="6"/>
  <c r="K280" i="6"/>
  <c r="K281" i="6"/>
  <c r="K282" i="6"/>
  <c r="K283" i="6"/>
  <c r="K284" i="6"/>
  <c r="K285" i="6"/>
  <c r="K286" i="6"/>
  <c r="K287" i="6"/>
  <c r="K288" i="6"/>
  <c r="K289" i="6"/>
  <c r="K290" i="6"/>
  <c r="K291" i="6"/>
  <c r="K292" i="6"/>
  <c r="K293" i="6"/>
  <c r="K294" i="6"/>
  <c r="K295" i="6"/>
  <c r="K296" i="6"/>
  <c r="K297" i="6"/>
  <c r="I2" i="6" l="1"/>
  <c r="I3" i="6"/>
  <c r="I4" i="6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I99" i="6"/>
  <c r="I100" i="6"/>
  <c r="I101" i="6"/>
  <c r="I102" i="6"/>
  <c r="I103" i="6"/>
  <c r="I104" i="6"/>
  <c r="I105" i="6"/>
  <c r="I106" i="6"/>
  <c r="I107" i="6"/>
  <c r="I108" i="6"/>
  <c r="I109" i="6"/>
  <c r="I110" i="6"/>
  <c r="I111" i="6"/>
  <c r="I112" i="6"/>
  <c r="I113" i="6"/>
  <c r="I114" i="6"/>
  <c r="I115" i="6"/>
  <c r="I116" i="6"/>
  <c r="I117" i="6"/>
  <c r="I118" i="6"/>
  <c r="I119" i="6"/>
  <c r="I120" i="6"/>
  <c r="I121" i="6"/>
  <c r="I122" i="6"/>
  <c r="I123" i="6"/>
  <c r="I124" i="6"/>
  <c r="I125" i="6"/>
  <c r="I126" i="6"/>
  <c r="I127" i="6"/>
  <c r="I128" i="6"/>
  <c r="I129" i="6"/>
  <c r="I130" i="6"/>
  <c r="I131" i="6"/>
  <c r="I132" i="6"/>
  <c r="I133" i="6"/>
  <c r="I134" i="6"/>
  <c r="I135" i="6"/>
  <c r="I136" i="6"/>
  <c r="I137" i="6"/>
  <c r="I138" i="6"/>
  <c r="I139" i="6"/>
  <c r="I140" i="6"/>
  <c r="I141" i="6"/>
  <c r="I142" i="6"/>
  <c r="I143" i="6"/>
  <c r="I144" i="6"/>
  <c r="I145" i="6"/>
  <c r="I146" i="6"/>
  <c r="I147" i="6"/>
  <c r="I148" i="6"/>
  <c r="I149" i="6"/>
  <c r="I150" i="6"/>
  <c r="I151" i="6"/>
  <c r="I152" i="6"/>
  <c r="I153" i="6"/>
  <c r="I154" i="6"/>
  <c r="I155" i="6"/>
  <c r="I156" i="6"/>
  <c r="I157" i="6"/>
  <c r="I158" i="6"/>
  <c r="I159" i="6"/>
  <c r="I160" i="6"/>
  <c r="I161" i="6"/>
  <c r="I162" i="6"/>
  <c r="I163" i="6"/>
  <c r="I164" i="6"/>
  <c r="I165" i="6"/>
  <c r="I166" i="6"/>
  <c r="I167" i="6"/>
  <c r="I168" i="6"/>
  <c r="I169" i="6"/>
  <c r="I170" i="6"/>
  <c r="I171" i="6"/>
  <c r="I172" i="6"/>
  <c r="I173" i="6"/>
  <c r="I174" i="6"/>
  <c r="I175" i="6"/>
  <c r="I176" i="6"/>
  <c r="I177" i="6"/>
  <c r="I178" i="6"/>
  <c r="I179" i="6"/>
  <c r="I180" i="6"/>
  <c r="I181" i="6"/>
  <c r="I182" i="6"/>
  <c r="I183" i="6"/>
  <c r="I184" i="6"/>
  <c r="I185" i="6"/>
  <c r="I186" i="6"/>
  <c r="I187" i="6"/>
  <c r="I188" i="6"/>
  <c r="I189" i="6"/>
  <c r="I190" i="6"/>
  <c r="I191" i="6"/>
  <c r="I192" i="6"/>
  <c r="I193" i="6"/>
  <c r="I194" i="6"/>
  <c r="I195" i="6"/>
  <c r="I196" i="6"/>
  <c r="I197" i="6"/>
  <c r="I198" i="6"/>
  <c r="I199" i="6"/>
  <c r="I200" i="6"/>
  <c r="I201" i="6"/>
  <c r="I202" i="6"/>
  <c r="I203" i="6"/>
  <c r="I204" i="6"/>
  <c r="I205" i="6"/>
  <c r="I206" i="6"/>
  <c r="I207" i="6"/>
  <c r="I208" i="6"/>
  <c r="I209" i="6"/>
  <c r="I210" i="6"/>
  <c r="I211" i="6"/>
  <c r="I212" i="6"/>
  <c r="I213" i="6"/>
  <c r="I214" i="6"/>
  <c r="I215" i="6"/>
  <c r="I216" i="6"/>
  <c r="I217" i="6"/>
  <c r="I218" i="6"/>
  <c r="I219" i="6"/>
  <c r="I220" i="6"/>
  <c r="I221" i="6"/>
  <c r="I222" i="6"/>
  <c r="I223" i="6"/>
  <c r="I224" i="6"/>
  <c r="I225" i="6"/>
  <c r="I226" i="6"/>
  <c r="I227" i="6"/>
  <c r="I228" i="6"/>
  <c r="I229" i="6"/>
  <c r="I230" i="6"/>
  <c r="I231" i="6"/>
  <c r="I232" i="6"/>
  <c r="I233" i="6"/>
  <c r="I234" i="6"/>
  <c r="I235" i="6"/>
  <c r="I236" i="6"/>
  <c r="I237" i="6"/>
  <c r="I238" i="6"/>
  <c r="I239" i="6"/>
  <c r="I240" i="6"/>
  <c r="I241" i="6"/>
  <c r="I242" i="6"/>
  <c r="I243" i="6"/>
  <c r="I244" i="6"/>
  <c r="I245" i="6"/>
  <c r="I246" i="6"/>
  <c r="I247" i="6"/>
  <c r="I248" i="6"/>
  <c r="I249" i="6"/>
  <c r="I250" i="6"/>
  <c r="I251" i="6"/>
  <c r="I252" i="6"/>
  <c r="I253" i="6"/>
  <c r="I254" i="6"/>
  <c r="I255" i="6"/>
  <c r="I256" i="6"/>
  <c r="I257" i="6"/>
  <c r="I258" i="6"/>
  <c r="I259" i="6"/>
  <c r="I260" i="6"/>
  <c r="I261" i="6"/>
  <c r="I262" i="6"/>
  <c r="I263" i="6"/>
  <c r="I264" i="6"/>
  <c r="I265" i="6"/>
  <c r="I266" i="6"/>
  <c r="I267" i="6"/>
  <c r="I268" i="6"/>
  <c r="I269" i="6"/>
  <c r="I270" i="6"/>
  <c r="I271" i="6"/>
  <c r="I272" i="6"/>
  <c r="I273" i="6"/>
  <c r="I274" i="6"/>
  <c r="I275" i="6"/>
  <c r="I276" i="6"/>
  <c r="I277" i="6"/>
  <c r="I278" i="6"/>
  <c r="I279" i="6"/>
  <c r="I280" i="6"/>
  <c r="I281" i="6"/>
  <c r="I282" i="6"/>
  <c r="I283" i="6"/>
  <c r="I284" i="6"/>
  <c r="I285" i="6"/>
  <c r="I286" i="6"/>
  <c r="I287" i="6"/>
  <c r="I288" i="6"/>
  <c r="I289" i="6"/>
  <c r="I290" i="6"/>
  <c r="I291" i="6"/>
  <c r="I292" i="6"/>
  <c r="I293" i="6"/>
  <c r="I294" i="6"/>
  <c r="I295" i="6"/>
  <c r="I296" i="6"/>
  <c r="I297" i="6"/>
  <c r="J2" i="6"/>
  <c r="J3" i="6"/>
  <c r="J4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J95" i="6"/>
  <c r="J96" i="6"/>
  <c r="J97" i="6"/>
  <c r="J98" i="6"/>
  <c r="J99" i="6"/>
  <c r="J100" i="6"/>
  <c r="J101" i="6"/>
  <c r="J102" i="6"/>
  <c r="J103" i="6"/>
  <c r="J104" i="6"/>
  <c r="J105" i="6"/>
  <c r="J106" i="6"/>
  <c r="J107" i="6"/>
  <c r="J108" i="6"/>
  <c r="J109" i="6"/>
  <c r="J110" i="6"/>
  <c r="J111" i="6"/>
  <c r="J112" i="6"/>
  <c r="J113" i="6"/>
  <c r="J114" i="6"/>
  <c r="J115" i="6"/>
  <c r="J116" i="6"/>
  <c r="J117" i="6"/>
  <c r="J118" i="6"/>
  <c r="J119" i="6"/>
  <c r="J120" i="6"/>
  <c r="J121" i="6"/>
  <c r="J122" i="6"/>
  <c r="J123" i="6"/>
  <c r="J124" i="6"/>
  <c r="J125" i="6"/>
  <c r="J126" i="6"/>
  <c r="J127" i="6"/>
  <c r="J128" i="6"/>
  <c r="J129" i="6"/>
  <c r="J130" i="6"/>
  <c r="J131" i="6"/>
  <c r="J132" i="6"/>
  <c r="J133" i="6"/>
  <c r="J134" i="6"/>
  <c r="J135" i="6"/>
  <c r="J136" i="6"/>
  <c r="J137" i="6"/>
  <c r="J138" i="6"/>
  <c r="J139" i="6"/>
  <c r="J140" i="6"/>
  <c r="J141" i="6"/>
  <c r="J142" i="6"/>
  <c r="J143" i="6"/>
  <c r="J144" i="6"/>
  <c r="J145" i="6"/>
  <c r="J146" i="6"/>
  <c r="J147" i="6"/>
  <c r="J148" i="6"/>
  <c r="J149" i="6"/>
  <c r="J150" i="6"/>
  <c r="J151" i="6"/>
  <c r="J152" i="6"/>
  <c r="J153" i="6"/>
  <c r="J154" i="6"/>
  <c r="J155" i="6"/>
  <c r="J156" i="6"/>
  <c r="J157" i="6"/>
  <c r="J158" i="6"/>
  <c r="J159" i="6"/>
  <c r="J160" i="6"/>
  <c r="J161" i="6"/>
  <c r="J162" i="6"/>
  <c r="J163" i="6"/>
  <c r="J164" i="6"/>
  <c r="J165" i="6"/>
  <c r="J166" i="6"/>
  <c r="J167" i="6"/>
  <c r="J168" i="6"/>
  <c r="J169" i="6"/>
  <c r="J170" i="6"/>
  <c r="J171" i="6"/>
  <c r="J172" i="6"/>
  <c r="J173" i="6"/>
  <c r="J174" i="6"/>
  <c r="J175" i="6"/>
  <c r="J176" i="6"/>
  <c r="J177" i="6"/>
  <c r="J178" i="6"/>
  <c r="J179" i="6"/>
  <c r="J180" i="6"/>
  <c r="J181" i="6"/>
  <c r="J182" i="6"/>
  <c r="J183" i="6"/>
  <c r="J184" i="6"/>
  <c r="J185" i="6"/>
  <c r="J186" i="6"/>
  <c r="J187" i="6"/>
  <c r="J188" i="6"/>
  <c r="J189" i="6"/>
  <c r="J190" i="6"/>
  <c r="J191" i="6"/>
  <c r="J192" i="6"/>
  <c r="J193" i="6"/>
  <c r="J194" i="6"/>
  <c r="J195" i="6"/>
  <c r="J196" i="6"/>
  <c r="J197" i="6"/>
  <c r="J198" i="6"/>
  <c r="J199" i="6"/>
  <c r="J200" i="6"/>
  <c r="J201" i="6"/>
  <c r="J202" i="6"/>
  <c r="J203" i="6"/>
  <c r="J204" i="6"/>
  <c r="J205" i="6"/>
  <c r="J206" i="6"/>
  <c r="J207" i="6"/>
  <c r="J208" i="6"/>
  <c r="J209" i="6"/>
  <c r="J210" i="6"/>
  <c r="J211" i="6"/>
  <c r="J212" i="6"/>
  <c r="J213" i="6"/>
  <c r="J214" i="6"/>
  <c r="J215" i="6"/>
  <c r="J216" i="6"/>
  <c r="J217" i="6"/>
  <c r="J218" i="6"/>
  <c r="J219" i="6"/>
  <c r="J220" i="6"/>
  <c r="J221" i="6"/>
  <c r="J222" i="6"/>
  <c r="J223" i="6"/>
  <c r="J224" i="6"/>
  <c r="J225" i="6"/>
  <c r="J226" i="6"/>
  <c r="J227" i="6"/>
  <c r="J228" i="6"/>
  <c r="J229" i="6"/>
  <c r="J230" i="6"/>
  <c r="J231" i="6"/>
  <c r="J232" i="6"/>
  <c r="J233" i="6"/>
  <c r="J234" i="6"/>
  <c r="J235" i="6"/>
  <c r="J236" i="6"/>
  <c r="J237" i="6"/>
  <c r="J238" i="6"/>
  <c r="J239" i="6"/>
  <c r="J240" i="6"/>
  <c r="J241" i="6"/>
  <c r="J242" i="6"/>
  <c r="J243" i="6"/>
  <c r="J244" i="6"/>
  <c r="J245" i="6"/>
  <c r="J246" i="6"/>
  <c r="J247" i="6"/>
  <c r="J248" i="6"/>
  <c r="J249" i="6"/>
  <c r="J250" i="6"/>
  <c r="J251" i="6"/>
  <c r="J252" i="6"/>
  <c r="J253" i="6"/>
  <c r="J254" i="6"/>
  <c r="J255" i="6"/>
  <c r="J256" i="6"/>
  <c r="J257" i="6"/>
  <c r="J258" i="6"/>
  <c r="J259" i="6"/>
  <c r="J260" i="6"/>
  <c r="J261" i="6"/>
  <c r="J262" i="6"/>
  <c r="J263" i="6"/>
  <c r="J264" i="6"/>
  <c r="J265" i="6"/>
  <c r="J266" i="6"/>
  <c r="J267" i="6"/>
  <c r="J268" i="6"/>
  <c r="J269" i="6"/>
  <c r="J270" i="6"/>
  <c r="J271" i="6"/>
  <c r="J272" i="6"/>
  <c r="J273" i="6"/>
  <c r="J274" i="6"/>
  <c r="J275" i="6"/>
  <c r="J276" i="6"/>
  <c r="J277" i="6"/>
  <c r="J278" i="6"/>
  <c r="J279" i="6"/>
  <c r="J280" i="6"/>
  <c r="J281" i="6"/>
  <c r="J282" i="6"/>
  <c r="J283" i="6"/>
  <c r="J284" i="6"/>
  <c r="J285" i="6"/>
  <c r="J286" i="6"/>
  <c r="J287" i="6"/>
  <c r="J288" i="6"/>
  <c r="J289" i="6"/>
  <c r="J290" i="6"/>
  <c r="J291" i="6"/>
  <c r="J292" i="6"/>
  <c r="J293" i="6"/>
  <c r="J294" i="6"/>
  <c r="J295" i="6"/>
  <c r="J296" i="6"/>
  <c r="J297" i="6"/>
  <c r="H2" i="6"/>
  <c r="H3" i="6"/>
  <c r="H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2" i="6"/>
  <c r="H143" i="6"/>
  <c r="H144" i="6"/>
  <c r="H145" i="6"/>
  <c r="H146" i="6"/>
  <c r="H147" i="6"/>
  <c r="H148" i="6"/>
  <c r="H149" i="6"/>
  <c r="H150" i="6"/>
  <c r="H151" i="6"/>
  <c r="H152" i="6"/>
  <c r="H153" i="6"/>
  <c r="H154" i="6"/>
  <c r="H155" i="6"/>
  <c r="H156" i="6"/>
  <c r="H157" i="6"/>
  <c r="H158" i="6"/>
  <c r="H159" i="6"/>
  <c r="H160" i="6"/>
  <c r="H161" i="6"/>
  <c r="H162" i="6"/>
  <c r="H163" i="6"/>
  <c r="H164" i="6"/>
  <c r="H165" i="6"/>
  <c r="H166" i="6"/>
  <c r="H167" i="6"/>
  <c r="H168" i="6"/>
  <c r="H169" i="6"/>
  <c r="H170" i="6"/>
  <c r="H171" i="6"/>
  <c r="H172" i="6"/>
  <c r="H173" i="6"/>
  <c r="H174" i="6"/>
  <c r="H175" i="6"/>
  <c r="H176" i="6"/>
  <c r="H177" i="6"/>
  <c r="H178" i="6"/>
  <c r="H179" i="6"/>
  <c r="H180" i="6"/>
  <c r="H181" i="6"/>
  <c r="H182" i="6"/>
  <c r="H183" i="6"/>
  <c r="H184" i="6"/>
  <c r="H185" i="6"/>
  <c r="H186" i="6"/>
  <c r="H187" i="6"/>
  <c r="H188" i="6"/>
  <c r="H189" i="6"/>
  <c r="H190" i="6"/>
  <c r="H191" i="6"/>
  <c r="H192" i="6"/>
  <c r="H193" i="6"/>
  <c r="H194" i="6"/>
  <c r="H195" i="6"/>
  <c r="H196" i="6"/>
  <c r="H197" i="6"/>
  <c r="H198" i="6"/>
  <c r="H199" i="6"/>
  <c r="H200" i="6"/>
  <c r="H201" i="6"/>
  <c r="H202" i="6"/>
  <c r="H203" i="6"/>
  <c r="H204" i="6"/>
  <c r="H205" i="6"/>
  <c r="H206" i="6"/>
  <c r="H207" i="6"/>
  <c r="H208" i="6"/>
  <c r="H209" i="6"/>
  <c r="H210" i="6"/>
  <c r="H211" i="6"/>
  <c r="H212" i="6"/>
  <c r="H213" i="6"/>
  <c r="H214" i="6"/>
  <c r="H215" i="6"/>
  <c r="H216" i="6"/>
  <c r="H217" i="6"/>
  <c r="H218" i="6"/>
  <c r="H219" i="6"/>
  <c r="H220" i="6"/>
  <c r="H221" i="6"/>
  <c r="H222" i="6"/>
  <c r="H223" i="6"/>
  <c r="H224" i="6"/>
  <c r="H225" i="6"/>
  <c r="H226" i="6"/>
  <c r="H227" i="6"/>
  <c r="H228" i="6"/>
  <c r="H229" i="6"/>
  <c r="H230" i="6"/>
  <c r="H231" i="6"/>
  <c r="H232" i="6"/>
  <c r="H233" i="6"/>
  <c r="H234" i="6"/>
  <c r="H235" i="6"/>
  <c r="H236" i="6"/>
  <c r="H237" i="6"/>
  <c r="H238" i="6"/>
  <c r="H239" i="6"/>
  <c r="H240" i="6"/>
  <c r="H241" i="6"/>
  <c r="H242" i="6"/>
  <c r="H243" i="6"/>
  <c r="H244" i="6"/>
  <c r="H245" i="6"/>
  <c r="H246" i="6"/>
  <c r="H247" i="6"/>
  <c r="H248" i="6"/>
  <c r="H249" i="6"/>
  <c r="H250" i="6"/>
  <c r="H251" i="6"/>
  <c r="H252" i="6"/>
  <c r="H253" i="6"/>
  <c r="H254" i="6"/>
  <c r="H255" i="6"/>
  <c r="H256" i="6"/>
  <c r="H257" i="6"/>
  <c r="H258" i="6"/>
  <c r="H259" i="6"/>
  <c r="H260" i="6"/>
  <c r="H261" i="6"/>
  <c r="H262" i="6"/>
  <c r="H263" i="6"/>
  <c r="H264" i="6"/>
  <c r="H265" i="6"/>
  <c r="H266" i="6"/>
  <c r="H267" i="6"/>
  <c r="H268" i="6"/>
  <c r="H269" i="6"/>
  <c r="H270" i="6"/>
  <c r="H271" i="6"/>
  <c r="H272" i="6"/>
  <c r="H273" i="6"/>
  <c r="H274" i="6"/>
  <c r="H275" i="6"/>
  <c r="H276" i="6"/>
  <c r="H277" i="6"/>
  <c r="H278" i="6"/>
  <c r="H279" i="6"/>
  <c r="H280" i="6"/>
  <c r="H281" i="6"/>
  <c r="H282" i="6"/>
  <c r="H283" i="6"/>
  <c r="H284" i="6"/>
  <c r="H285" i="6"/>
  <c r="H286" i="6"/>
  <c r="H287" i="6"/>
  <c r="H288" i="6"/>
  <c r="H289" i="6"/>
  <c r="H290" i="6"/>
  <c r="H291" i="6"/>
  <c r="H292" i="6"/>
  <c r="H293" i="6"/>
  <c r="H294" i="6"/>
  <c r="H295" i="6"/>
  <c r="H296" i="6"/>
  <c r="H297" i="6"/>
  <c r="G2" i="6"/>
  <c r="G3" i="6"/>
  <c r="G4" i="6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131" i="6"/>
  <c r="G132" i="6"/>
  <c r="G133" i="6"/>
  <c r="G134" i="6"/>
  <c r="G135" i="6"/>
  <c r="G136" i="6"/>
  <c r="G137" i="6"/>
  <c r="G138" i="6"/>
  <c r="G139" i="6"/>
  <c r="G140" i="6"/>
  <c r="G141" i="6"/>
  <c r="G142" i="6"/>
  <c r="G143" i="6"/>
  <c r="G144" i="6"/>
  <c r="G145" i="6"/>
  <c r="G146" i="6"/>
  <c r="G147" i="6"/>
  <c r="G148" i="6"/>
  <c r="G149" i="6"/>
  <c r="G150" i="6"/>
  <c r="G151" i="6"/>
  <c r="G152" i="6"/>
  <c r="G153" i="6"/>
  <c r="G154" i="6"/>
  <c r="G155" i="6"/>
  <c r="G156" i="6"/>
  <c r="G157" i="6"/>
  <c r="G158" i="6"/>
  <c r="G159" i="6"/>
  <c r="G160" i="6"/>
  <c r="G161" i="6"/>
  <c r="G162" i="6"/>
  <c r="G163" i="6"/>
  <c r="G164" i="6"/>
  <c r="G165" i="6"/>
  <c r="G166" i="6"/>
  <c r="G167" i="6"/>
  <c r="G168" i="6"/>
  <c r="G169" i="6"/>
  <c r="G170" i="6"/>
  <c r="G171" i="6"/>
  <c r="G172" i="6"/>
  <c r="G173" i="6"/>
  <c r="G174" i="6"/>
  <c r="G175" i="6"/>
  <c r="G176" i="6"/>
  <c r="G177" i="6"/>
  <c r="G178" i="6"/>
  <c r="G179" i="6"/>
  <c r="G180" i="6"/>
  <c r="G181" i="6"/>
  <c r="G182" i="6"/>
  <c r="G183" i="6"/>
  <c r="G184" i="6"/>
  <c r="G185" i="6"/>
  <c r="G186" i="6"/>
  <c r="G187" i="6"/>
  <c r="G188" i="6"/>
  <c r="G189" i="6"/>
  <c r="G190" i="6"/>
  <c r="G191" i="6"/>
  <c r="G192" i="6"/>
  <c r="G193" i="6"/>
  <c r="G194" i="6"/>
  <c r="G195" i="6"/>
  <c r="G196" i="6"/>
  <c r="G197" i="6"/>
  <c r="G198" i="6"/>
  <c r="G199" i="6"/>
  <c r="G200" i="6"/>
  <c r="G201" i="6"/>
  <c r="G202" i="6"/>
  <c r="G203" i="6"/>
  <c r="G204" i="6"/>
  <c r="G205" i="6"/>
  <c r="G206" i="6"/>
  <c r="G207" i="6"/>
  <c r="G208" i="6"/>
  <c r="G209" i="6"/>
  <c r="G210" i="6"/>
  <c r="G211" i="6"/>
  <c r="G212" i="6"/>
  <c r="G213" i="6"/>
  <c r="G214" i="6"/>
  <c r="G215" i="6"/>
  <c r="G216" i="6"/>
  <c r="G217" i="6"/>
  <c r="G218" i="6"/>
  <c r="G219" i="6"/>
  <c r="G220" i="6"/>
  <c r="G221" i="6"/>
  <c r="G222" i="6"/>
  <c r="G223" i="6"/>
  <c r="G224" i="6"/>
  <c r="G225" i="6"/>
  <c r="G226" i="6"/>
  <c r="G227" i="6"/>
  <c r="G228" i="6"/>
  <c r="G229" i="6"/>
  <c r="G230" i="6"/>
  <c r="G231" i="6"/>
  <c r="G232" i="6"/>
  <c r="G233" i="6"/>
  <c r="G234" i="6"/>
  <c r="G235" i="6"/>
  <c r="G236" i="6"/>
  <c r="G237" i="6"/>
  <c r="G238" i="6"/>
  <c r="G239" i="6"/>
  <c r="G240" i="6"/>
  <c r="G241" i="6"/>
  <c r="G242" i="6"/>
  <c r="G243" i="6"/>
  <c r="G244" i="6"/>
  <c r="G245" i="6"/>
  <c r="G246" i="6"/>
  <c r="G247" i="6"/>
  <c r="G248" i="6"/>
  <c r="G249" i="6"/>
  <c r="G250" i="6"/>
  <c r="G251" i="6"/>
  <c r="G252" i="6"/>
  <c r="G253" i="6"/>
  <c r="G254" i="6"/>
  <c r="G255" i="6"/>
  <c r="G256" i="6"/>
  <c r="G257" i="6"/>
  <c r="G258" i="6"/>
  <c r="G259" i="6"/>
  <c r="G260" i="6"/>
  <c r="G261" i="6"/>
  <c r="G262" i="6"/>
  <c r="G263" i="6"/>
  <c r="G264" i="6"/>
  <c r="G265" i="6"/>
  <c r="G266" i="6"/>
  <c r="G267" i="6"/>
  <c r="G268" i="6"/>
  <c r="G269" i="6"/>
  <c r="G270" i="6"/>
  <c r="G271" i="6"/>
  <c r="G272" i="6"/>
  <c r="G273" i="6"/>
  <c r="G274" i="6"/>
  <c r="G275" i="6"/>
  <c r="G276" i="6"/>
  <c r="G277" i="6"/>
  <c r="G278" i="6"/>
  <c r="G279" i="6"/>
  <c r="G280" i="6"/>
  <c r="G281" i="6"/>
  <c r="G282" i="6"/>
  <c r="G283" i="6"/>
  <c r="G284" i="6"/>
  <c r="G285" i="6"/>
  <c r="G286" i="6"/>
  <c r="G287" i="6"/>
  <c r="G288" i="6"/>
  <c r="G289" i="6"/>
  <c r="G290" i="6"/>
  <c r="G291" i="6"/>
  <c r="G292" i="6"/>
  <c r="G293" i="6"/>
  <c r="G294" i="6"/>
  <c r="G295" i="6"/>
  <c r="G296" i="6"/>
  <c r="G297" i="6"/>
  <c r="A29" i="7" l="1"/>
  <c r="B39" i="7" s="1"/>
  <c r="B28" i="7"/>
  <c r="B27" i="7"/>
  <c r="B26" i="7"/>
  <c r="B9" i="7"/>
  <c r="B8" i="7"/>
  <c r="B5" i="7"/>
  <c r="B4" i="7"/>
  <c r="B2" i="7"/>
  <c r="B7" i="7" s="1"/>
  <c r="B1" i="7"/>
  <c r="B6" i="7" l="1"/>
  <c r="B29" i="7"/>
  <c r="B33" i="7"/>
  <c r="B37" i="7"/>
  <c r="A41" i="7"/>
  <c r="B30" i="7"/>
  <c r="B38" i="7"/>
  <c r="B32" i="7"/>
  <c r="B36" i="7"/>
  <c r="B40" i="7"/>
  <c r="B3" i="7"/>
  <c r="B35" i="7" l="1"/>
  <c r="B31" i="7"/>
  <c r="B34" i="7"/>
  <c r="B50" i="7"/>
  <c r="B42" i="7"/>
  <c r="B51" i="7"/>
  <c r="A53" i="7"/>
  <c r="B49" i="7"/>
  <c r="B45" i="7"/>
  <c r="B41" i="7"/>
  <c r="B52" i="7"/>
  <c r="B48" i="7"/>
  <c r="B44" i="7"/>
  <c r="A65" i="7" l="1"/>
  <c r="B61" i="7"/>
  <c r="B57" i="7"/>
  <c r="B53" i="7"/>
  <c r="B62" i="7"/>
  <c r="B54" i="7"/>
  <c r="B64" i="7"/>
  <c r="B60" i="7"/>
  <c r="B56" i="7"/>
  <c r="B63" i="7"/>
  <c r="B46" i="7"/>
  <c r="B47" i="7"/>
  <c r="B43" i="7"/>
  <c r="B58" i="7" l="1"/>
  <c r="B59" i="7"/>
  <c r="B55" i="7"/>
  <c r="B76" i="7"/>
  <c r="B72" i="7"/>
  <c r="B68" i="7"/>
  <c r="B73" i="7"/>
  <c r="B69" i="7"/>
  <c r="B65" i="7"/>
  <c r="B75" i="7"/>
  <c r="B74" i="7"/>
  <c r="B66" i="7"/>
  <c r="B71" i="7" l="1"/>
  <c r="B67" i="7"/>
  <c r="B70" i="7"/>
  <c r="F2" i="6" l="1"/>
  <c r="F3" i="6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F186" i="6"/>
  <c r="F187" i="6"/>
  <c r="F188" i="6"/>
  <c r="F189" i="6"/>
  <c r="F190" i="6"/>
  <c r="F191" i="6"/>
  <c r="F192" i="6"/>
  <c r="F193" i="6"/>
  <c r="F194" i="6"/>
  <c r="F195" i="6"/>
  <c r="F196" i="6"/>
  <c r="F197" i="6"/>
  <c r="F198" i="6"/>
  <c r="F199" i="6"/>
  <c r="F200" i="6"/>
  <c r="F201" i="6"/>
  <c r="F202" i="6"/>
  <c r="F203" i="6"/>
  <c r="F204" i="6"/>
  <c r="F205" i="6"/>
  <c r="F206" i="6"/>
  <c r="F207" i="6"/>
  <c r="F208" i="6"/>
  <c r="F209" i="6"/>
  <c r="F210" i="6"/>
  <c r="F211" i="6"/>
  <c r="F212" i="6"/>
  <c r="F213" i="6"/>
  <c r="F214" i="6"/>
  <c r="F215" i="6"/>
  <c r="F216" i="6"/>
  <c r="F217" i="6"/>
  <c r="F218" i="6"/>
  <c r="F219" i="6"/>
  <c r="F220" i="6"/>
  <c r="F221" i="6"/>
  <c r="F222" i="6"/>
  <c r="F223" i="6"/>
  <c r="F224" i="6"/>
  <c r="F225" i="6"/>
  <c r="F226" i="6"/>
  <c r="F227" i="6"/>
  <c r="F228" i="6"/>
  <c r="F229" i="6"/>
  <c r="F230" i="6"/>
  <c r="F231" i="6"/>
  <c r="F232" i="6"/>
  <c r="F233" i="6"/>
  <c r="F234" i="6"/>
  <c r="F235" i="6"/>
  <c r="F236" i="6"/>
  <c r="F237" i="6"/>
  <c r="F238" i="6"/>
  <c r="F239" i="6"/>
  <c r="F240" i="6"/>
  <c r="F241" i="6"/>
  <c r="F242" i="6"/>
  <c r="F243" i="6"/>
  <c r="F244" i="6"/>
  <c r="F245" i="6"/>
  <c r="F246" i="6"/>
  <c r="F247" i="6"/>
  <c r="F248" i="6"/>
  <c r="F249" i="6"/>
  <c r="F250" i="6"/>
  <c r="F251" i="6"/>
  <c r="F252" i="6"/>
  <c r="F253" i="6"/>
  <c r="F254" i="6"/>
  <c r="F255" i="6"/>
  <c r="F256" i="6"/>
  <c r="F257" i="6"/>
  <c r="F258" i="6"/>
  <c r="F259" i="6"/>
  <c r="F260" i="6"/>
  <c r="F261" i="6"/>
  <c r="F262" i="6"/>
  <c r="F263" i="6"/>
  <c r="F264" i="6"/>
  <c r="F265" i="6"/>
  <c r="F266" i="6"/>
  <c r="F267" i="6"/>
  <c r="F268" i="6"/>
  <c r="F269" i="6"/>
  <c r="F270" i="6"/>
  <c r="F271" i="6"/>
  <c r="F272" i="6"/>
  <c r="F273" i="6"/>
  <c r="F274" i="6"/>
  <c r="F275" i="6"/>
  <c r="F276" i="6"/>
  <c r="F277" i="6"/>
  <c r="F278" i="6"/>
  <c r="F279" i="6"/>
  <c r="F280" i="6"/>
  <c r="F281" i="6"/>
  <c r="F282" i="6"/>
  <c r="F283" i="6"/>
  <c r="F284" i="6"/>
  <c r="F285" i="6"/>
  <c r="F286" i="6"/>
  <c r="F287" i="6"/>
  <c r="F288" i="6"/>
  <c r="F289" i="6"/>
  <c r="F290" i="6"/>
  <c r="F291" i="6"/>
  <c r="F292" i="6"/>
  <c r="F293" i="6"/>
  <c r="F294" i="6"/>
  <c r="F295" i="6"/>
  <c r="F296" i="6"/>
  <c r="F297" i="6"/>
  <c r="E2" i="6" l="1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B2" i="6"/>
  <c r="B3" i="6"/>
  <c r="B4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8" i="6"/>
  <c r="B159" i="6"/>
  <c r="B160" i="6"/>
  <c r="B161" i="6"/>
  <c r="B162" i="6"/>
  <c r="B163" i="6"/>
  <c r="B164" i="6"/>
  <c r="B165" i="6"/>
  <c r="B166" i="6"/>
  <c r="B167" i="6"/>
  <c r="B168" i="6"/>
  <c r="B169" i="6"/>
  <c r="B170" i="6"/>
  <c r="B171" i="6"/>
  <c r="B172" i="6"/>
  <c r="B173" i="6"/>
  <c r="B174" i="6"/>
  <c r="B175" i="6"/>
  <c r="B176" i="6"/>
  <c r="B177" i="6"/>
  <c r="B178" i="6"/>
  <c r="B179" i="6"/>
  <c r="B180" i="6"/>
  <c r="B181" i="6"/>
  <c r="B182" i="6"/>
  <c r="B183" i="6"/>
  <c r="B184" i="6"/>
  <c r="B185" i="6"/>
  <c r="B186" i="6"/>
  <c r="B187" i="6"/>
  <c r="B188" i="6"/>
  <c r="B189" i="6"/>
  <c r="B190" i="6"/>
  <c r="B191" i="6"/>
  <c r="B192" i="6"/>
  <c r="B193" i="6"/>
  <c r="B194" i="6"/>
  <c r="B195" i="6"/>
  <c r="B196" i="6"/>
  <c r="B197" i="6"/>
  <c r="B198" i="6"/>
  <c r="B199" i="6"/>
  <c r="B200" i="6"/>
  <c r="B201" i="6"/>
  <c r="B202" i="6"/>
  <c r="B203" i="6"/>
  <c r="B204" i="6"/>
  <c r="B205" i="6"/>
  <c r="B206" i="6"/>
  <c r="B207" i="6"/>
  <c r="B208" i="6"/>
  <c r="B209" i="6"/>
  <c r="B210" i="6"/>
  <c r="B211" i="6"/>
  <c r="B212" i="6"/>
  <c r="B213" i="6"/>
  <c r="B214" i="6"/>
  <c r="B215" i="6"/>
  <c r="B216" i="6"/>
  <c r="B217" i="6"/>
  <c r="B218" i="6"/>
  <c r="B219" i="6"/>
  <c r="B220" i="6"/>
  <c r="B221" i="6"/>
  <c r="B222" i="6"/>
  <c r="B223" i="6"/>
  <c r="B224" i="6"/>
  <c r="B225" i="6"/>
  <c r="B226" i="6"/>
  <c r="B227" i="6"/>
  <c r="B228" i="6"/>
  <c r="B229" i="6"/>
  <c r="B230" i="6"/>
  <c r="B231" i="6"/>
  <c r="B232" i="6"/>
  <c r="B233" i="6"/>
  <c r="B234" i="6"/>
  <c r="B235" i="6"/>
  <c r="B236" i="6"/>
  <c r="B237" i="6"/>
  <c r="B238" i="6"/>
  <c r="B239" i="6"/>
  <c r="B240" i="6"/>
  <c r="B241" i="6"/>
  <c r="B242" i="6"/>
  <c r="B243" i="6"/>
  <c r="B244" i="6"/>
  <c r="B245" i="6"/>
  <c r="B246" i="6"/>
  <c r="B247" i="6"/>
  <c r="B248" i="6"/>
  <c r="B249" i="6"/>
  <c r="B250" i="6"/>
  <c r="B251" i="6"/>
  <c r="B252" i="6"/>
  <c r="B253" i="6"/>
  <c r="B254" i="6"/>
  <c r="B255" i="6"/>
  <c r="B256" i="6"/>
  <c r="B257" i="6"/>
  <c r="B258" i="6"/>
  <c r="B259" i="6"/>
  <c r="B260" i="6"/>
  <c r="B261" i="6"/>
  <c r="B262" i="6"/>
  <c r="B263" i="6"/>
  <c r="B264" i="6"/>
  <c r="B265" i="6"/>
  <c r="B266" i="6"/>
  <c r="B267" i="6"/>
  <c r="B268" i="6"/>
  <c r="B269" i="6"/>
  <c r="B270" i="6"/>
  <c r="B271" i="6"/>
  <c r="B272" i="6"/>
  <c r="B273" i="6"/>
  <c r="B274" i="6"/>
  <c r="B275" i="6"/>
  <c r="B276" i="6"/>
  <c r="B277" i="6"/>
  <c r="B278" i="6"/>
  <c r="B279" i="6"/>
  <c r="B280" i="6"/>
  <c r="B281" i="6"/>
  <c r="B282" i="6"/>
  <c r="B283" i="6"/>
  <c r="B284" i="6"/>
  <c r="B285" i="6"/>
  <c r="B286" i="6"/>
  <c r="B287" i="6"/>
  <c r="B288" i="6"/>
  <c r="B289" i="6"/>
  <c r="B290" i="6"/>
  <c r="B291" i="6"/>
  <c r="B292" i="6"/>
  <c r="B293" i="6"/>
  <c r="B294" i="6"/>
  <c r="B295" i="6"/>
  <c r="B296" i="6"/>
  <c r="B297" i="6"/>
</calcChain>
</file>

<file path=xl/sharedStrings.xml><?xml version="1.0" encoding="utf-8"?>
<sst xmlns="http://schemas.openxmlformats.org/spreadsheetml/2006/main" count="173" uniqueCount="90">
  <si>
    <t>Date</t>
  </si>
  <si>
    <t>Dimanche</t>
  </si>
  <si>
    <t>Lundi</t>
  </si>
  <si>
    <t>Mardi</t>
  </si>
  <si>
    <t>Mercredi</t>
  </si>
  <si>
    <t>Jeudi</t>
  </si>
  <si>
    <t>Vendredi</t>
  </si>
  <si>
    <t>Samedi</t>
  </si>
  <si>
    <t>FERMETURE ETABLISSEMENT</t>
  </si>
  <si>
    <t>Jour de la semaine</t>
  </si>
  <si>
    <t>Année-semaine</t>
  </si>
  <si>
    <t>Heure Arrivée</t>
  </si>
  <si>
    <t>Heure Départ</t>
  </si>
  <si>
    <t>Cumul/Jour</t>
  </si>
  <si>
    <t>Evénement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</si>
  <si>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</si>
  <si>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</si>
  <si>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</si>
  <si>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</si>
  <si>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</si>
  <si>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</si>
  <si>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</si>
  <si>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</si>
  <si>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</si>
  <si>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</si>
  <si>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</si>
  <si>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</si>
  <si>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Le mois commence le</t>
  </si>
  <si>
    <t>Mois</t>
  </si>
  <si>
    <t>Année</t>
  </si>
  <si>
    <t>Année civile</t>
  </si>
  <si>
    <t>Mois civil</t>
  </si>
  <si>
    <t>Total général</t>
  </si>
  <si>
    <t>janvier</t>
  </si>
  <si>
    <t>février</t>
  </si>
  <si>
    <t>mars</t>
  </si>
  <si>
    <t>avril</t>
  </si>
  <si>
    <t>juillet</t>
  </si>
  <si>
    <t>août</t>
  </si>
  <si>
    <t>septembre</t>
  </si>
  <si>
    <t>octobre</t>
  </si>
  <si>
    <t>novembre</t>
  </si>
  <si>
    <t>décembre</t>
  </si>
  <si>
    <t>Cumul</t>
  </si>
  <si>
    <t>Période calendaire</t>
  </si>
  <si>
    <t>Période adaptée</t>
  </si>
  <si>
    <t>2019-27</t>
  </si>
  <si>
    <t>2019-28</t>
  </si>
  <si>
    <t>2019-29</t>
  </si>
  <si>
    <t>2019-30</t>
  </si>
  <si>
    <t>2019-31</t>
  </si>
  <si>
    <t>2019-32</t>
  </si>
  <si>
    <t>2019-33</t>
  </si>
  <si>
    <t>2019-34</t>
  </si>
  <si>
    <t>2019-35</t>
  </si>
  <si>
    <t>2019-36</t>
  </si>
  <si>
    <t>2019-37</t>
  </si>
  <si>
    <t>2019-38</t>
  </si>
  <si>
    <t>2019-39</t>
  </si>
  <si>
    <t>2019-40</t>
  </si>
  <si>
    <t>2019-41</t>
  </si>
  <si>
    <t>2019-42</t>
  </si>
  <si>
    <t>2019-43</t>
  </si>
  <si>
    <t>2019-44</t>
  </si>
  <si>
    <t>2019-45</t>
  </si>
  <si>
    <t>2019-46</t>
  </si>
  <si>
    <t>2019-47</t>
  </si>
  <si>
    <t>2019-48</t>
  </si>
  <si>
    <t>2019-49</t>
  </si>
  <si>
    <t>2019-50</t>
  </si>
  <si>
    <t>2019-51</t>
  </si>
  <si>
    <t>2019-52</t>
  </si>
  <si>
    <t>2020-1</t>
  </si>
  <si>
    <t>2020-10</t>
  </si>
  <si>
    <t>2020-11</t>
  </si>
  <si>
    <t>2020-12</t>
  </si>
  <si>
    <t>2020-13</t>
  </si>
  <si>
    <t>2020-14</t>
  </si>
  <si>
    <t>2020-15</t>
  </si>
  <si>
    <t>2020-16</t>
  </si>
  <si>
    <t>2020-17</t>
  </si>
  <si>
    <t>2020-2</t>
  </si>
  <si>
    <t>2020-3</t>
  </si>
  <si>
    <t>2020-4</t>
  </si>
  <si>
    <t>2020-5</t>
  </si>
  <si>
    <t>2020-6</t>
  </si>
  <si>
    <t>2020-7</t>
  </si>
  <si>
    <t>2020-8</t>
  </si>
  <si>
    <t>2020-9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</si>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</sst>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d\ dd/mm/yyyy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0" borderId="0" xfId="0" applyNumberFormat="1"/>
    <xf numFmtId="20" fontId="0" fillId="0" borderId="0" xfId="0" applyNumberFormat="1"/>
    <xf numFmtId="20" fontId="0" fillId="0" borderId="0" xfId="0" applyNumberFormat="1" applyAlignment="1">
      <alignment wrapText="1"/>
    </xf>
    <xf numFmtId="2" fontId="0" fillId="0" borderId="0" xfId="0" applyNumberFormat="1"/>
    <xf numFmtId="0" fontId="2" fillId="0" borderId="0" xfId="0" applyFont="1" applyFill="1" applyBorder="1" applyAlignment="1"/>
    <xf numFmtId="164" fontId="3" fillId="0" borderId="0" xfId="0" applyNumberFormat="1" applyFont="1" applyFill="1" applyBorder="1" applyAlignment="1"/>
    <xf numFmtId="0" fontId="3" fillId="0" borderId="0" xfId="0" applyFont="1" applyBorder="1" applyAlignment="1"/>
    <xf numFmtId="0" fontId="0" fillId="0" borderId="0" xfId="0" applyAlignment="1"/>
    <xf numFmtId="0" fontId="0" fillId="0" borderId="0" xfId="0" pivotButton="1"/>
    <xf numFmtId="0" fontId="0" fillId="0" borderId="0" xfId="0" applyAlignment="1">
      <alignment horizontal="left"/>
    </xf>
    <xf numFmtId="0" fontId="4" fillId="0" borderId="0" xfId="0" applyFont="1"/>
    <xf numFmtId="0" fontId="5" fillId="0" borderId="0" xfId="0" applyFont="1"/>
    <xf numFmtId="0" fontId="5" fillId="0" borderId="0" xfId="0" applyNumberFormat="1" applyFont="1"/>
    <xf numFmtId="2" fontId="5" fillId="0" borderId="0" xfId="1" applyNumberFormat="1" applyFont="1"/>
    <xf numFmtId="2" fontId="5" fillId="0" borderId="0" xfId="0" applyNumberFormat="1" applyFont="1"/>
    <xf numFmtId="2" fontId="6" fillId="0" borderId="0" xfId="0" applyNumberFormat="1" applyFont="1"/>
  </cellXfs>
  <cellStyles count="2">
    <cellStyle name="Milliers" xfId="1" builtinId="3"/>
    <cellStyle name="Normal" xfId="0" builtinId="0"/>
  </cellStyles>
  <dxfs count="10">
    <dxf>
      <font>
        <i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2" formatCode="0.00"/>
    </dxf>
    <dxf>
      <font>
        <i/>
      </font>
      <numFmt numFmtId="2" formatCode="0.00"/>
    </dxf>
    <dxf>
      <font>
        <i/>
      </font>
      <numFmt numFmtId="0" formatCode="General"/>
    </dxf>
    <dxf>
      <font>
        <i/>
      </font>
      <numFmt numFmtId="0" formatCode="General"/>
    </dxf>
    <dxf>
      <font>
        <i/>
      </font>
      <numFmt numFmtId="0" formatCode="General"/>
    </dxf>
    <dxf>
      <font>
        <i/>
      </font>
      <numFmt numFmtId="2" formatCode="0.00"/>
    </dxf>
    <dxf>
      <font>
        <i/>
      </font>
      <numFmt numFmtId="2" formatCode="0.00"/>
    </dxf>
    <dxf>
      <numFmt numFmtId="25" formatCode="hh:mm"/>
    </dxf>
    <dxf>
      <font>
        <i/>
      </font>
      <numFmt numFmtId="0" formatCode="General"/>
    </dxf>
    <dxf>
      <numFmt numFmtId="25" formatCode="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778.100296412034" createdVersion="5" refreshedVersion="5" minRefreshableVersion="3" recordCount="296">
  <cacheSource type="worksheet">
    <worksheetSource name="Tableau1"/>
  </cacheSource>
  <cacheFields count="11">
    <cacheField name="Date" numFmtId="14">
      <sharedItems containsSemiMixedTypes="0" containsNonDate="0" containsDate="1" containsString="0" minDate="2019-07-01T00:00:00" maxDate="2020-04-22T00:00:00"/>
    </cacheField>
    <cacheField name="Jour de la semaine" numFmtId="0">
      <sharedItems/>
    </cacheField>
    <cacheField name="Heure Arrivée" numFmtId="20">
      <sharedItems containsNonDate="0" containsDate="1" containsString="0" containsBlank="1" minDate="1899-12-30T08:00:00" maxDate="1899-12-30T08:00:00"/>
    </cacheField>
    <cacheField name="Heure Départ" numFmtId="20">
      <sharedItems containsNonDate="0" containsDate="1" containsString="0" containsBlank="1" minDate="1899-12-30T16:00:00" maxDate="1899-12-30T16:00:00"/>
    </cacheField>
    <cacheField name="Cumul/Jour" numFmtId="2">
      <sharedItems containsString="0" containsBlank="1" containsNumber="1" minValue="0" maxValue="8.000000000000016"/>
    </cacheField>
    <cacheField name="Année-semaine" numFmtId="2">
      <sharedItems count="70">
        <s v="2019-27"/>
        <s v="2019-28"/>
        <s v="2019-29"/>
        <s v="2019-30"/>
        <s v="2019-31"/>
        <s v="2019-32"/>
        <s v="2019-33"/>
        <s v="2019-34"/>
        <s v="2019-35"/>
        <s v="2019-36"/>
        <s v="2019-37"/>
        <s v="2019-38"/>
        <s v="2019-39"/>
        <s v="2019-40"/>
        <s v="2019-41"/>
        <s v="2019-42"/>
        <s v="2019-43"/>
        <s v="2019-44"/>
        <s v="2019-45"/>
        <s v="2019-46"/>
        <s v="2019-47"/>
        <s v="2019-48"/>
        <s v="2019-49"/>
        <s v="2019-50"/>
        <s v="2019-51"/>
        <s v="2019-52"/>
        <s v="2020-1"/>
        <s v="2020-2"/>
        <s v="2020-3"/>
        <s v="2020-4"/>
        <s v="2020-5"/>
        <s v="2020-6"/>
        <s v="2020-7"/>
        <s v="2020-8"/>
        <s v="2020-9"/>
        <s v="2020-10"/>
        <s v="2020-11"/>
        <s v="2020-12"/>
        <s v="2020-13"/>
        <s v="2020-14"/>
        <s v="2020-15"/>
        <s v="2020-16"/>
        <s v="2020-17"/>
        <s v="2019-10" u="1"/>
        <s v="2019-11" u="1"/>
        <s v="2019-12" u="1"/>
        <s v="2019-13" u="1"/>
        <s v="2019-14" u="1"/>
        <s v="2019-15" u="1"/>
        <s v="2019-16" u="1"/>
        <s v="2019-17" u="1"/>
        <s v="2019-9" u="1"/>
        <s v="2019-18" u="1"/>
        <s v="2019-19" u="1"/>
        <s v="2019-2" u="1"/>
        <s v="2019-5" u="1"/>
        <s v="2019-8" u="1"/>
        <s v="2019-1" u="1"/>
        <s v="2019-4" u="1"/>
        <s v="2018-52" u="1"/>
        <s v="2019-7" u="1"/>
        <s v="2019-20" u="1"/>
        <s v="2019-21" u="1"/>
        <s v="2019-22" u="1"/>
        <s v="2019-23" u="1"/>
        <s v="2019-24" u="1"/>
        <s v="2019-25" u="1"/>
        <s v="2019-26" u="1"/>
        <s v="2019-3" u="1"/>
        <s v="2019-6" u="1"/>
      </sharedItems>
    </cacheField>
    <cacheField name="Année civile" numFmtId="0">
      <sharedItems containsSemiMixedTypes="0" containsString="0" containsNumber="1" containsInteger="1" minValue="2018" maxValue="2020" count="3">
        <n v="2019"/>
        <n v="2020"/>
        <n v="2018" u="1"/>
      </sharedItems>
    </cacheField>
    <cacheField name="Mois civil" numFmtId="0">
      <sharedItems count="12">
        <s v="juillet"/>
        <s v="août"/>
        <s v="septembre"/>
        <s v="octobre"/>
        <s v="novembre"/>
        <s v="décembre"/>
        <s v="janvier"/>
        <s v="février"/>
        <s v="mars"/>
        <s v="avril"/>
        <s v="mai" u="1"/>
        <s v="juin" u="1"/>
      </sharedItems>
    </cacheField>
    <cacheField name="Année" numFmtId="0">
      <sharedItems containsSemiMixedTypes="0" containsString="0" containsNumber="1" containsInteger="1" minValue="2019" maxValue="2020" count="2">
        <n v="2019"/>
        <n v="2020"/>
      </sharedItems>
    </cacheField>
    <cacheField name="Mois" numFmtId="2">
      <sharedItems count="12">
        <s v="juillet"/>
        <s v="août"/>
        <s v="septembre"/>
        <s v="octobre"/>
        <s v="novembre"/>
        <s v="décembre"/>
        <s v="janvier"/>
        <s v="février"/>
        <s v="mars"/>
        <s v="avril"/>
        <s v="mai" u="1"/>
        <s v="juin" u="1"/>
      </sharedItems>
    </cacheField>
    <cacheField name="Evénement" numFmtId="2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6">
  <r>
    <d v="2019-07-01T00:00:00"/>
    <s v="Lundi"/>
    <m/>
    <m/>
    <n v="0"/>
    <x v="0"/>
    <x v="0"/>
    <x v="0"/>
    <x v="0"/>
    <x v="0"/>
    <s v=""/>
  </r>
  <r>
    <d v="2019-07-02T00:00:00"/>
    <s v="Mardi"/>
    <m/>
    <m/>
    <n v="0"/>
    <x v="0"/>
    <x v="0"/>
    <x v="0"/>
    <x v="0"/>
    <x v="0"/>
    <s v=""/>
  </r>
  <r>
    <d v="2019-07-03T00:00:00"/>
    <s v="Mercredi"/>
    <m/>
    <m/>
    <n v="0"/>
    <x v="0"/>
    <x v="0"/>
    <x v="0"/>
    <x v="0"/>
    <x v="0"/>
    <s v=""/>
  </r>
  <r>
    <d v="2019-07-04T00:00:00"/>
    <s v="Jeudi"/>
    <m/>
    <m/>
    <n v="0"/>
    <x v="0"/>
    <x v="0"/>
    <x v="0"/>
    <x v="0"/>
    <x v="0"/>
    <s v=""/>
  </r>
  <r>
    <d v="2019-07-05T00:00:00"/>
    <s v="Vendredi"/>
    <m/>
    <m/>
    <n v="0"/>
    <x v="0"/>
    <x v="0"/>
    <x v="0"/>
    <x v="0"/>
    <x v="0"/>
    <s v=""/>
  </r>
  <r>
    <d v="2019-07-06T00:00:00"/>
    <s v="Samedi"/>
    <m/>
    <m/>
    <n v="0"/>
    <x v="0"/>
    <x v="0"/>
    <x v="0"/>
    <x v="0"/>
    <x v="0"/>
    <s v=""/>
  </r>
  <r>
    <d v="2019-07-07T00:00:00"/>
    <s v="Dimanche"/>
    <m/>
    <m/>
    <n v="0"/>
    <x v="0"/>
    <x v="0"/>
    <x v="0"/>
    <x v="0"/>
    <x v="0"/>
    <s v=""/>
  </r>
  <r>
    <d v="2019-07-08T00:00:00"/>
    <s v="Lundi"/>
    <m/>
    <m/>
    <n v="0"/>
    <x v="1"/>
    <x v="0"/>
    <x v="0"/>
    <x v="0"/>
    <x v="0"/>
    <s v=""/>
  </r>
  <r>
    <d v="2019-07-09T00:00:00"/>
    <s v="Mardi"/>
    <m/>
    <m/>
    <n v="0"/>
    <x v="1"/>
    <x v="0"/>
    <x v="0"/>
    <x v="0"/>
    <x v="0"/>
    <s v=""/>
  </r>
  <r>
    <d v="2019-07-10T00:00:00"/>
    <s v="Mercredi"/>
    <m/>
    <m/>
    <n v="0"/>
    <x v="1"/>
    <x v="0"/>
    <x v="0"/>
    <x v="0"/>
    <x v="0"/>
    <s v=""/>
  </r>
  <r>
    <d v="2019-07-11T00:00:00"/>
    <s v="Jeudi"/>
    <m/>
    <m/>
    <n v="0"/>
    <x v="1"/>
    <x v="0"/>
    <x v="0"/>
    <x v="0"/>
    <x v="0"/>
    <s v=""/>
  </r>
  <r>
    <d v="2019-07-12T00:00:00"/>
    <s v="Vendredi"/>
    <m/>
    <m/>
    <n v="0"/>
    <x v="1"/>
    <x v="0"/>
    <x v="0"/>
    <x v="0"/>
    <x v="0"/>
    <s v=""/>
  </r>
  <r>
    <d v="2019-07-13T00:00:00"/>
    <s v="Samedi"/>
    <m/>
    <m/>
    <n v="0"/>
    <x v="1"/>
    <x v="0"/>
    <x v="0"/>
    <x v="0"/>
    <x v="0"/>
    <s v=""/>
  </r>
  <r>
    <d v="2019-07-14T00:00:00"/>
    <s v="Dimanche"/>
    <m/>
    <m/>
    <n v="0"/>
    <x v="1"/>
    <x v="0"/>
    <x v="0"/>
    <x v="0"/>
    <x v="0"/>
    <s v="Fête nationale"/>
  </r>
  <r>
    <d v="2019-07-15T00:00:00"/>
    <s v="Lundi"/>
    <m/>
    <m/>
    <n v="0"/>
    <x v="2"/>
    <x v="0"/>
    <x v="0"/>
    <x v="0"/>
    <x v="0"/>
    <s v=""/>
  </r>
  <r>
    <d v="2019-07-16T00:00:00"/>
    <s v="Mardi"/>
    <m/>
    <m/>
    <n v="0"/>
    <x v="2"/>
    <x v="0"/>
    <x v="0"/>
    <x v="0"/>
    <x v="0"/>
    <s v=""/>
  </r>
  <r>
    <d v="2019-07-17T00:00:00"/>
    <s v="Mercredi"/>
    <m/>
    <m/>
    <n v="0"/>
    <x v="2"/>
    <x v="0"/>
    <x v="0"/>
    <x v="0"/>
    <x v="0"/>
    <s v=""/>
  </r>
  <r>
    <d v="2019-07-18T00:00:00"/>
    <s v="Jeudi"/>
    <m/>
    <m/>
    <n v="0"/>
    <x v="2"/>
    <x v="0"/>
    <x v="0"/>
    <x v="0"/>
    <x v="0"/>
    <s v=""/>
  </r>
  <r>
    <d v="2019-07-19T00:00:00"/>
    <s v="Vendredi"/>
    <m/>
    <m/>
    <n v="0"/>
    <x v="2"/>
    <x v="0"/>
    <x v="0"/>
    <x v="0"/>
    <x v="0"/>
    <s v=""/>
  </r>
  <r>
    <d v="2019-07-20T00:00:00"/>
    <s v="Samedi"/>
    <m/>
    <m/>
    <n v="0"/>
    <x v="2"/>
    <x v="0"/>
    <x v="0"/>
    <x v="0"/>
    <x v="0"/>
    <s v=""/>
  </r>
  <r>
    <d v="2019-07-21T00:00:00"/>
    <s v="Dimanche"/>
    <m/>
    <m/>
    <n v="0"/>
    <x v="2"/>
    <x v="0"/>
    <x v="0"/>
    <x v="0"/>
    <x v="0"/>
    <s v=""/>
  </r>
  <r>
    <d v="2019-07-22T00:00:00"/>
    <s v="Lundi"/>
    <m/>
    <m/>
    <n v="0"/>
    <x v="3"/>
    <x v="0"/>
    <x v="0"/>
    <x v="0"/>
    <x v="0"/>
    <s v=""/>
  </r>
  <r>
    <d v="2019-07-23T00:00:00"/>
    <s v="Mardi"/>
    <m/>
    <m/>
    <n v="0"/>
    <x v="3"/>
    <x v="0"/>
    <x v="0"/>
    <x v="0"/>
    <x v="0"/>
    <s v=""/>
  </r>
  <r>
    <d v="2019-07-24T00:00:00"/>
    <s v="Mercredi"/>
    <m/>
    <m/>
    <n v="0"/>
    <x v="3"/>
    <x v="0"/>
    <x v="0"/>
    <x v="0"/>
    <x v="0"/>
    <s v=""/>
  </r>
  <r>
    <d v="2019-07-25T00:00:00"/>
    <s v="Jeudi"/>
    <m/>
    <m/>
    <n v="0"/>
    <x v="3"/>
    <x v="0"/>
    <x v="0"/>
    <x v="0"/>
    <x v="0"/>
    <s v=""/>
  </r>
  <r>
    <d v="2019-07-26T00:00:00"/>
    <s v="Vendredi"/>
    <m/>
    <m/>
    <n v="0"/>
    <x v="3"/>
    <x v="0"/>
    <x v="0"/>
    <x v="0"/>
    <x v="0"/>
    <s v=""/>
  </r>
  <r>
    <d v="2019-07-27T00:00:00"/>
    <s v="Samedi"/>
    <m/>
    <m/>
    <n v="0"/>
    <x v="3"/>
    <x v="0"/>
    <x v="0"/>
    <x v="0"/>
    <x v="0"/>
    <s v=""/>
  </r>
  <r>
    <d v="2019-07-28T00:00:00"/>
    <s v="Dimanche"/>
    <m/>
    <m/>
    <n v="0"/>
    <x v="3"/>
    <x v="0"/>
    <x v="0"/>
    <x v="0"/>
    <x v="1"/>
    <s v=""/>
  </r>
  <r>
    <d v="2019-07-29T00:00:00"/>
    <s v="Lundi"/>
    <m/>
    <m/>
    <n v="0"/>
    <x v="4"/>
    <x v="0"/>
    <x v="0"/>
    <x v="0"/>
    <x v="1"/>
    <s v=""/>
  </r>
  <r>
    <d v="2019-07-30T00:00:00"/>
    <s v="Mardi"/>
    <m/>
    <m/>
    <n v="0"/>
    <x v="4"/>
    <x v="0"/>
    <x v="0"/>
    <x v="0"/>
    <x v="1"/>
    <s v=""/>
  </r>
  <r>
    <d v="2019-07-31T00:00:00"/>
    <s v="Mercredi"/>
    <m/>
    <m/>
    <n v="0"/>
    <x v="4"/>
    <x v="0"/>
    <x v="0"/>
    <x v="0"/>
    <x v="1"/>
    <s v=""/>
  </r>
  <r>
    <d v="2019-08-01T00:00:00"/>
    <s v="Jeudi"/>
    <m/>
    <m/>
    <n v="0"/>
    <x v="4"/>
    <x v="0"/>
    <x v="1"/>
    <x v="0"/>
    <x v="1"/>
    <s v=""/>
  </r>
  <r>
    <d v="2019-08-02T00:00:00"/>
    <s v="Vendredi"/>
    <m/>
    <m/>
    <n v="0"/>
    <x v="4"/>
    <x v="0"/>
    <x v="1"/>
    <x v="0"/>
    <x v="1"/>
    <s v=""/>
  </r>
  <r>
    <d v="2019-08-03T00:00:00"/>
    <s v="Samedi"/>
    <m/>
    <m/>
    <n v="0"/>
    <x v="4"/>
    <x v="0"/>
    <x v="1"/>
    <x v="0"/>
    <x v="1"/>
    <s v=""/>
  </r>
  <r>
    <d v="2019-08-04T00:00:00"/>
    <s v="Dimanche"/>
    <m/>
    <m/>
    <n v="0"/>
    <x v="4"/>
    <x v="0"/>
    <x v="1"/>
    <x v="0"/>
    <x v="1"/>
    <s v=""/>
  </r>
  <r>
    <d v="2019-08-05T00:00:00"/>
    <s v="Lundi"/>
    <m/>
    <m/>
    <n v="0"/>
    <x v="5"/>
    <x v="0"/>
    <x v="1"/>
    <x v="0"/>
    <x v="1"/>
    <s v=""/>
  </r>
  <r>
    <d v="2019-08-06T00:00:00"/>
    <s v="Mardi"/>
    <m/>
    <m/>
    <n v="0"/>
    <x v="5"/>
    <x v="0"/>
    <x v="1"/>
    <x v="0"/>
    <x v="1"/>
    <s v=""/>
  </r>
  <r>
    <d v="2019-08-07T00:00:00"/>
    <s v="Mercredi"/>
    <m/>
    <m/>
    <n v="0"/>
    <x v="5"/>
    <x v="0"/>
    <x v="1"/>
    <x v="0"/>
    <x v="1"/>
    <s v=""/>
  </r>
  <r>
    <d v="2019-08-08T00:00:00"/>
    <s v="Jeudi"/>
    <m/>
    <m/>
    <n v="0"/>
    <x v="5"/>
    <x v="0"/>
    <x v="1"/>
    <x v="0"/>
    <x v="1"/>
    <s v=""/>
  </r>
  <r>
    <d v="2019-08-09T00:00:00"/>
    <s v="Vendredi"/>
    <m/>
    <m/>
    <n v="0"/>
    <x v="5"/>
    <x v="0"/>
    <x v="1"/>
    <x v="0"/>
    <x v="1"/>
    <s v=""/>
  </r>
  <r>
    <d v="2019-08-10T00:00:00"/>
    <s v="Samedi"/>
    <m/>
    <m/>
    <n v="0"/>
    <x v="5"/>
    <x v="0"/>
    <x v="1"/>
    <x v="0"/>
    <x v="1"/>
    <s v=""/>
  </r>
  <r>
    <d v="2019-08-11T00:00:00"/>
    <s v="Dimanche"/>
    <m/>
    <m/>
    <n v="0"/>
    <x v="5"/>
    <x v="0"/>
    <x v="1"/>
    <x v="0"/>
    <x v="1"/>
    <s v=""/>
  </r>
  <r>
    <d v="2019-08-12T00:00:00"/>
    <s v="Lundi"/>
    <m/>
    <m/>
    <n v="0"/>
    <x v="6"/>
    <x v="0"/>
    <x v="1"/>
    <x v="0"/>
    <x v="1"/>
    <s v=""/>
  </r>
  <r>
    <d v="2019-08-13T00:00:00"/>
    <s v="Mardi"/>
    <m/>
    <m/>
    <n v="0"/>
    <x v="6"/>
    <x v="0"/>
    <x v="1"/>
    <x v="0"/>
    <x v="1"/>
    <s v=""/>
  </r>
  <r>
    <d v="2019-08-14T00:00:00"/>
    <s v="Mercredi"/>
    <m/>
    <m/>
    <n v="0"/>
    <x v="6"/>
    <x v="0"/>
    <x v="1"/>
    <x v="0"/>
    <x v="1"/>
    <s v=""/>
  </r>
  <r>
    <d v="2019-08-15T00:00:00"/>
    <s v="Jeudi"/>
    <m/>
    <m/>
    <n v="0"/>
    <x v="6"/>
    <x v="0"/>
    <x v="1"/>
    <x v="0"/>
    <x v="1"/>
    <s v="Assomption"/>
  </r>
  <r>
    <d v="2019-08-16T00:00:00"/>
    <s v="Vendredi"/>
    <m/>
    <m/>
    <n v="0"/>
    <x v="6"/>
    <x v="0"/>
    <x v="1"/>
    <x v="0"/>
    <x v="1"/>
    <s v=""/>
  </r>
  <r>
    <d v="2019-08-17T00:00:00"/>
    <s v="Samedi"/>
    <m/>
    <m/>
    <n v="0"/>
    <x v="6"/>
    <x v="0"/>
    <x v="1"/>
    <x v="0"/>
    <x v="1"/>
    <s v=""/>
  </r>
  <r>
    <d v="2019-08-18T00:00:00"/>
    <s v="Dimanche"/>
    <m/>
    <m/>
    <n v="0"/>
    <x v="6"/>
    <x v="0"/>
    <x v="1"/>
    <x v="0"/>
    <x v="1"/>
    <s v=""/>
  </r>
  <r>
    <d v="2019-08-19T00:00:00"/>
    <s v="Lundi"/>
    <m/>
    <m/>
    <n v="0"/>
    <x v="7"/>
    <x v="0"/>
    <x v="1"/>
    <x v="0"/>
    <x v="1"/>
    <s v="FERMETURE ETABLISSEMENT"/>
  </r>
  <r>
    <d v="2019-08-20T00:00:00"/>
    <s v="Mardi"/>
    <m/>
    <m/>
    <n v="0"/>
    <x v="7"/>
    <x v="0"/>
    <x v="1"/>
    <x v="0"/>
    <x v="1"/>
    <s v="FERMETURE ETABLISSEMENT"/>
  </r>
  <r>
    <d v="2019-08-21T00:00:00"/>
    <s v="Mercredi"/>
    <m/>
    <m/>
    <n v="0"/>
    <x v="7"/>
    <x v="0"/>
    <x v="1"/>
    <x v="0"/>
    <x v="1"/>
    <s v="FERMETURE ETABLISSEMENT"/>
  </r>
  <r>
    <d v="2019-08-22T00:00:00"/>
    <s v="Jeudi"/>
    <m/>
    <m/>
    <n v="0"/>
    <x v="7"/>
    <x v="0"/>
    <x v="1"/>
    <x v="0"/>
    <x v="1"/>
    <s v="FERMETURE ETABLISSEMENT"/>
  </r>
  <r>
    <d v="2019-08-23T00:00:00"/>
    <s v="Vendredi"/>
    <m/>
    <m/>
    <n v="0"/>
    <x v="7"/>
    <x v="0"/>
    <x v="1"/>
    <x v="0"/>
    <x v="1"/>
    <s v="FERMETURE ETABLISSEMENT"/>
  </r>
  <r>
    <d v="2019-08-24T00:00:00"/>
    <s v="Samedi"/>
    <m/>
    <m/>
    <n v="0"/>
    <x v="7"/>
    <x v="0"/>
    <x v="1"/>
    <x v="0"/>
    <x v="1"/>
    <s v="FERMETURE ETABLISSEMENT"/>
  </r>
  <r>
    <d v="2019-08-25T00:00:00"/>
    <s v="Dimanche"/>
    <m/>
    <m/>
    <n v="0"/>
    <x v="7"/>
    <x v="0"/>
    <x v="1"/>
    <x v="0"/>
    <x v="1"/>
    <s v="FERMETURE ETABLISSEMENT"/>
  </r>
  <r>
    <d v="2019-08-26T00:00:00"/>
    <s v="Lundi"/>
    <m/>
    <m/>
    <n v="0"/>
    <x v="8"/>
    <x v="0"/>
    <x v="1"/>
    <x v="0"/>
    <x v="1"/>
    <s v="FERMETURE ETABLISSEMENT"/>
  </r>
  <r>
    <d v="2019-08-27T00:00:00"/>
    <s v="Mardi"/>
    <m/>
    <m/>
    <n v="0"/>
    <x v="8"/>
    <x v="0"/>
    <x v="1"/>
    <x v="0"/>
    <x v="1"/>
    <s v="FERMETURE ETABLISSEMENT"/>
  </r>
  <r>
    <d v="2019-08-28T00:00:00"/>
    <s v="Mercredi"/>
    <m/>
    <m/>
    <n v="0"/>
    <x v="8"/>
    <x v="0"/>
    <x v="1"/>
    <x v="0"/>
    <x v="2"/>
    <s v="FERMETURE ETABLISSEMENT"/>
  </r>
  <r>
    <d v="2019-08-29T00:00:00"/>
    <s v="Jeudi"/>
    <m/>
    <m/>
    <n v="0"/>
    <x v="8"/>
    <x v="0"/>
    <x v="1"/>
    <x v="0"/>
    <x v="2"/>
    <s v="FERMETURE ETABLISSEMENT"/>
  </r>
  <r>
    <d v="2019-08-30T00:00:00"/>
    <s v="Vendredi"/>
    <m/>
    <m/>
    <n v="0"/>
    <x v="8"/>
    <x v="0"/>
    <x v="1"/>
    <x v="0"/>
    <x v="2"/>
    <s v="FERMETURE ETABLISSEMENT"/>
  </r>
  <r>
    <d v="2019-08-31T00:00:00"/>
    <s v="Samedi"/>
    <m/>
    <m/>
    <n v="0"/>
    <x v="8"/>
    <x v="0"/>
    <x v="1"/>
    <x v="0"/>
    <x v="2"/>
    <s v="FERMETURE ETABLISSEMENT"/>
  </r>
  <r>
    <d v="2019-09-01T00:00:00"/>
    <s v="Dimanche"/>
    <m/>
    <m/>
    <n v="0"/>
    <x v="8"/>
    <x v="0"/>
    <x v="2"/>
    <x v="0"/>
    <x v="2"/>
    <s v="FERMETURE ETABLISSEMENT"/>
  </r>
  <r>
    <d v="2019-09-02T00:00:00"/>
    <s v="Lundi"/>
    <m/>
    <m/>
    <n v="0"/>
    <x v="9"/>
    <x v="0"/>
    <x v="2"/>
    <x v="0"/>
    <x v="2"/>
    <s v="FERMETURE ETABLISSEMENT"/>
  </r>
  <r>
    <d v="2019-09-03T00:00:00"/>
    <s v="Mardi"/>
    <m/>
    <m/>
    <n v="0"/>
    <x v="9"/>
    <x v="0"/>
    <x v="2"/>
    <x v="0"/>
    <x v="2"/>
    <s v="FERMETURE ETABLISSEMENT"/>
  </r>
  <r>
    <d v="2019-09-04T00:00:00"/>
    <s v="Mercredi"/>
    <m/>
    <m/>
    <n v="0"/>
    <x v="9"/>
    <x v="0"/>
    <x v="2"/>
    <x v="0"/>
    <x v="2"/>
    <s v=""/>
  </r>
  <r>
    <d v="2019-09-05T00:00:00"/>
    <s v="Jeudi"/>
    <m/>
    <m/>
    <n v="0"/>
    <x v="9"/>
    <x v="0"/>
    <x v="2"/>
    <x v="0"/>
    <x v="2"/>
    <s v=""/>
  </r>
  <r>
    <d v="2019-09-06T00:00:00"/>
    <s v="Vendredi"/>
    <m/>
    <m/>
    <n v="0"/>
    <x v="9"/>
    <x v="0"/>
    <x v="2"/>
    <x v="0"/>
    <x v="2"/>
    <s v=""/>
  </r>
  <r>
    <d v="2019-09-07T00:00:00"/>
    <s v="Samedi"/>
    <m/>
    <m/>
    <n v="0"/>
    <x v="9"/>
    <x v="0"/>
    <x v="2"/>
    <x v="0"/>
    <x v="2"/>
    <s v=""/>
  </r>
  <r>
    <d v="2019-09-08T00:00:00"/>
    <s v="Dimanche"/>
    <m/>
    <m/>
    <n v="0"/>
    <x v="9"/>
    <x v="0"/>
    <x v="2"/>
    <x v="0"/>
    <x v="2"/>
    <s v=""/>
  </r>
  <r>
    <d v="2019-09-09T00:00:00"/>
    <s v="Lundi"/>
    <m/>
    <m/>
    <n v="0"/>
    <x v="10"/>
    <x v="0"/>
    <x v="2"/>
    <x v="0"/>
    <x v="2"/>
    <s v=""/>
  </r>
  <r>
    <d v="2019-09-10T00:00:00"/>
    <s v="Mardi"/>
    <m/>
    <m/>
    <n v="0"/>
    <x v="10"/>
    <x v="0"/>
    <x v="2"/>
    <x v="0"/>
    <x v="2"/>
    <s v=""/>
  </r>
  <r>
    <d v="2019-09-11T00:00:00"/>
    <s v="Mercredi"/>
    <m/>
    <m/>
    <n v="0"/>
    <x v="10"/>
    <x v="0"/>
    <x v="2"/>
    <x v="0"/>
    <x v="2"/>
    <s v=""/>
  </r>
  <r>
    <d v="2019-09-12T00:00:00"/>
    <s v="Jeudi"/>
    <m/>
    <m/>
    <n v="0"/>
    <x v="10"/>
    <x v="0"/>
    <x v="2"/>
    <x v="0"/>
    <x v="2"/>
    <s v=""/>
  </r>
  <r>
    <d v="2019-09-13T00:00:00"/>
    <s v="Vendredi"/>
    <m/>
    <m/>
    <n v="0"/>
    <x v="10"/>
    <x v="0"/>
    <x v="2"/>
    <x v="0"/>
    <x v="2"/>
    <s v=""/>
  </r>
  <r>
    <d v="2019-09-14T00:00:00"/>
    <s v="Samedi"/>
    <m/>
    <m/>
    <n v="0"/>
    <x v="10"/>
    <x v="0"/>
    <x v="2"/>
    <x v="0"/>
    <x v="2"/>
    <s v=""/>
  </r>
  <r>
    <d v="2019-09-15T00:00:00"/>
    <s v="Dimanche"/>
    <m/>
    <m/>
    <n v="0"/>
    <x v="10"/>
    <x v="0"/>
    <x v="2"/>
    <x v="0"/>
    <x v="2"/>
    <s v=""/>
  </r>
  <r>
    <d v="2019-09-16T00:00:00"/>
    <s v="Lundi"/>
    <m/>
    <m/>
    <n v="0"/>
    <x v="11"/>
    <x v="0"/>
    <x v="2"/>
    <x v="0"/>
    <x v="2"/>
    <s v=""/>
  </r>
  <r>
    <d v="2019-09-17T00:00:00"/>
    <s v="Mardi"/>
    <m/>
    <m/>
    <n v="0"/>
    <x v="11"/>
    <x v="0"/>
    <x v="2"/>
    <x v="0"/>
    <x v="2"/>
    <s v=""/>
  </r>
  <r>
    <d v="2019-09-18T00:00:00"/>
    <s v="Mercredi"/>
    <m/>
    <m/>
    <n v="0"/>
    <x v="11"/>
    <x v="0"/>
    <x v="2"/>
    <x v="0"/>
    <x v="2"/>
    <s v=""/>
  </r>
  <r>
    <d v="2019-09-19T00:00:00"/>
    <s v="Jeudi"/>
    <m/>
    <m/>
    <n v="0"/>
    <x v="11"/>
    <x v="0"/>
    <x v="2"/>
    <x v="0"/>
    <x v="2"/>
    <s v=""/>
  </r>
  <r>
    <d v="2019-09-20T00:00:00"/>
    <s v="Vendredi"/>
    <m/>
    <m/>
    <n v="0"/>
    <x v="11"/>
    <x v="0"/>
    <x v="2"/>
    <x v="0"/>
    <x v="2"/>
    <s v=""/>
  </r>
  <r>
    <d v="2019-09-21T00:00:00"/>
    <s v="Samedi"/>
    <m/>
    <m/>
    <n v="0"/>
    <x v="11"/>
    <x v="0"/>
    <x v="2"/>
    <x v="0"/>
    <x v="2"/>
    <s v=""/>
  </r>
  <r>
    <d v="2019-09-22T00:00:00"/>
    <s v="Dimanche"/>
    <m/>
    <m/>
    <n v="0"/>
    <x v="11"/>
    <x v="0"/>
    <x v="2"/>
    <x v="0"/>
    <x v="2"/>
    <s v=""/>
  </r>
  <r>
    <d v="2019-09-23T00:00:00"/>
    <s v="Lundi"/>
    <m/>
    <m/>
    <n v="0"/>
    <x v="12"/>
    <x v="0"/>
    <x v="2"/>
    <x v="0"/>
    <x v="2"/>
    <s v=""/>
  </r>
  <r>
    <d v="2019-09-24T00:00:00"/>
    <s v="Mardi"/>
    <m/>
    <m/>
    <n v="0"/>
    <x v="12"/>
    <x v="0"/>
    <x v="2"/>
    <x v="0"/>
    <x v="2"/>
    <s v=""/>
  </r>
  <r>
    <d v="2019-09-25T00:00:00"/>
    <s v="Mercredi"/>
    <m/>
    <m/>
    <n v="0"/>
    <x v="12"/>
    <x v="0"/>
    <x v="2"/>
    <x v="0"/>
    <x v="2"/>
    <s v=""/>
  </r>
  <r>
    <d v="2019-09-26T00:00:00"/>
    <s v="Jeudi"/>
    <m/>
    <m/>
    <n v="0"/>
    <x v="12"/>
    <x v="0"/>
    <x v="2"/>
    <x v="0"/>
    <x v="2"/>
    <s v=""/>
  </r>
  <r>
    <d v="2019-09-27T00:00:00"/>
    <s v="Vendredi"/>
    <m/>
    <m/>
    <n v="0"/>
    <x v="12"/>
    <x v="0"/>
    <x v="2"/>
    <x v="0"/>
    <x v="2"/>
    <s v=""/>
  </r>
  <r>
    <d v="2019-09-28T00:00:00"/>
    <s v="Samedi"/>
    <m/>
    <m/>
    <n v="0"/>
    <x v="12"/>
    <x v="0"/>
    <x v="2"/>
    <x v="0"/>
    <x v="3"/>
    <s v=""/>
  </r>
  <r>
    <d v="2019-09-29T00:00:00"/>
    <s v="Dimanche"/>
    <m/>
    <m/>
    <n v="0"/>
    <x v="12"/>
    <x v="0"/>
    <x v="2"/>
    <x v="0"/>
    <x v="3"/>
    <s v=""/>
  </r>
  <r>
    <d v="2019-09-30T00:00:00"/>
    <s v="Lundi"/>
    <m/>
    <m/>
    <n v="0"/>
    <x v="13"/>
    <x v="0"/>
    <x v="2"/>
    <x v="0"/>
    <x v="3"/>
    <s v=""/>
  </r>
  <r>
    <d v="2019-10-01T00:00:00"/>
    <s v="Mardi"/>
    <m/>
    <m/>
    <n v="0"/>
    <x v="13"/>
    <x v="0"/>
    <x v="3"/>
    <x v="0"/>
    <x v="3"/>
    <s v=""/>
  </r>
  <r>
    <d v="2019-10-02T00:00:00"/>
    <s v="Mercredi"/>
    <m/>
    <m/>
    <n v="0"/>
    <x v="13"/>
    <x v="0"/>
    <x v="3"/>
    <x v="0"/>
    <x v="3"/>
    <s v=""/>
  </r>
  <r>
    <d v="2019-10-03T00:00:00"/>
    <s v="Jeudi"/>
    <m/>
    <m/>
    <n v="0"/>
    <x v="13"/>
    <x v="0"/>
    <x v="3"/>
    <x v="0"/>
    <x v="3"/>
    <s v=""/>
  </r>
  <r>
    <d v="2019-10-04T00:00:00"/>
    <s v="Vendredi"/>
    <m/>
    <m/>
    <n v="0"/>
    <x v="13"/>
    <x v="0"/>
    <x v="3"/>
    <x v="0"/>
    <x v="3"/>
    <s v=""/>
  </r>
  <r>
    <d v="2019-10-05T00:00:00"/>
    <s v="Samedi"/>
    <m/>
    <m/>
    <n v="0"/>
    <x v="13"/>
    <x v="0"/>
    <x v="3"/>
    <x v="0"/>
    <x v="3"/>
    <s v=""/>
  </r>
  <r>
    <d v="2019-10-06T00:00:00"/>
    <s v="Dimanche"/>
    <m/>
    <m/>
    <n v="0"/>
    <x v="13"/>
    <x v="0"/>
    <x v="3"/>
    <x v="0"/>
    <x v="3"/>
    <s v=""/>
  </r>
  <r>
    <d v="2019-10-07T00:00:00"/>
    <s v="Lundi"/>
    <m/>
    <m/>
    <n v="0"/>
    <x v="14"/>
    <x v="0"/>
    <x v="3"/>
    <x v="0"/>
    <x v="3"/>
    <s v=""/>
  </r>
  <r>
    <d v="2019-10-08T00:00:00"/>
    <s v="Mardi"/>
    <m/>
    <m/>
    <n v="0"/>
    <x v="14"/>
    <x v="0"/>
    <x v="3"/>
    <x v="0"/>
    <x v="3"/>
    <s v=""/>
  </r>
  <r>
    <d v="2019-10-09T00:00:00"/>
    <s v="Mercredi"/>
    <m/>
    <m/>
    <n v="0"/>
    <x v="14"/>
    <x v="0"/>
    <x v="3"/>
    <x v="0"/>
    <x v="3"/>
    <s v=""/>
  </r>
  <r>
    <d v="2019-10-10T00:00:00"/>
    <s v="Jeudi"/>
    <m/>
    <m/>
    <n v="0"/>
    <x v="14"/>
    <x v="0"/>
    <x v="3"/>
    <x v="0"/>
    <x v="3"/>
    <s v=""/>
  </r>
  <r>
    <d v="2019-10-11T00:00:00"/>
    <s v="Vendredi"/>
    <m/>
    <m/>
    <n v="0"/>
    <x v="14"/>
    <x v="0"/>
    <x v="3"/>
    <x v="0"/>
    <x v="3"/>
    <s v=""/>
  </r>
  <r>
    <d v="2019-10-12T00:00:00"/>
    <s v="Samedi"/>
    <m/>
    <m/>
    <n v="0"/>
    <x v="14"/>
    <x v="0"/>
    <x v="3"/>
    <x v="0"/>
    <x v="3"/>
    <s v=""/>
  </r>
  <r>
    <d v="2019-10-13T00:00:00"/>
    <s v="Dimanche"/>
    <m/>
    <m/>
    <n v="0"/>
    <x v="14"/>
    <x v="0"/>
    <x v="3"/>
    <x v="0"/>
    <x v="3"/>
    <s v=""/>
  </r>
  <r>
    <d v="2019-10-14T00:00:00"/>
    <s v="Lundi"/>
    <m/>
    <m/>
    <n v="0"/>
    <x v="15"/>
    <x v="0"/>
    <x v="3"/>
    <x v="0"/>
    <x v="3"/>
    <s v=""/>
  </r>
  <r>
    <d v="2019-10-15T00:00:00"/>
    <s v="Mardi"/>
    <m/>
    <m/>
    <n v="0"/>
    <x v="15"/>
    <x v="0"/>
    <x v="3"/>
    <x v="0"/>
    <x v="3"/>
    <s v=""/>
  </r>
  <r>
    <d v="2019-10-16T00:00:00"/>
    <s v="Mercredi"/>
    <m/>
    <m/>
    <n v="0"/>
    <x v="15"/>
    <x v="0"/>
    <x v="3"/>
    <x v="0"/>
    <x v="3"/>
    <s v=""/>
  </r>
  <r>
    <d v="2019-10-17T00:00:00"/>
    <s v="Jeudi"/>
    <m/>
    <m/>
    <n v="0"/>
    <x v="15"/>
    <x v="0"/>
    <x v="3"/>
    <x v="0"/>
    <x v="3"/>
    <s v=""/>
  </r>
  <r>
    <d v="2019-10-18T00:00:00"/>
    <s v="Vendredi"/>
    <m/>
    <m/>
    <n v="0"/>
    <x v="15"/>
    <x v="0"/>
    <x v="3"/>
    <x v="0"/>
    <x v="3"/>
    <s v=""/>
  </r>
  <r>
    <d v="2019-10-19T00:00:00"/>
    <s v="Samedi"/>
    <m/>
    <m/>
    <n v="0"/>
    <x v="15"/>
    <x v="0"/>
    <x v="3"/>
    <x v="0"/>
    <x v="3"/>
    <s v=""/>
  </r>
  <r>
    <d v="2019-10-20T00:00:00"/>
    <s v="Dimanche"/>
    <m/>
    <m/>
    <n v="0"/>
    <x v="15"/>
    <x v="0"/>
    <x v="3"/>
    <x v="0"/>
    <x v="3"/>
    <s v=""/>
  </r>
  <r>
    <d v="2019-10-21T00:00:00"/>
    <s v="Lundi"/>
    <m/>
    <m/>
    <n v="0"/>
    <x v="16"/>
    <x v="0"/>
    <x v="3"/>
    <x v="0"/>
    <x v="3"/>
    <s v=""/>
  </r>
  <r>
    <d v="2019-10-22T00:00:00"/>
    <s v="Mardi"/>
    <m/>
    <m/>
    <n v="0"/>
    <x v="16"/>
    <x v="0"/>
    <x v="3"/>
    <x v="0"/>
    <x v="3"/>
    <s v=""/>
  </r>
  <r>
    <d v="2019-10-23T00:00:00"/>
    <s v="Mercredi"/>
    <m/>
    <m/>
    <n v="0"/>
    <x v="16"/>
    <x v="0"/>
    <x v="3"/>
    <x v="0"/>
    <x v="3"/>
    <s v=""/>
  </r>
  <r>
    <d v="2019-10-24T00:00:00"/>
    <s v="Jeudi"/>
    <m/>
    <m/>
    <n v="0"/>
    <x v="16"/>
    <x v="0"/>
    <x v="3"/>
    <x v="0"/>
    <x v="3"/>
    <s v=""/>
  </r>
  <r>
    <d v="2019-10-25T00:00:00"/>
    <s v="Vendredi"/>
    <m/>
    <m/>
    <n v="0"/>
    <x v="16"/>
    <x v="0"/>
    <x v="3"/>
    <x v="0"/>
    <x v="3"/>
    <s v=""/>
  </r>
  <r>
    <d v="2019-10-26T00:00:00"/>
    <s v="Samedi"/>
    <m/>
    <m/>
    <n v="0"/>
    <x v="16"/>
    <x v="0"/>
    <x v="3"/>
    <x v="0"/>
    <x v="3"/>
    <s v=""/>
  </r>
  <r>
    <d v="2019-10-27T00:00:00"/>
    <s v="Dimanche"/>
    <m/>
    <m/>
    <n v="0"/>
    <x v="16"/>
    <x v="0"/>
    <x v="3"/>
    <x v="0"/>
    <x v="3"/>
    <s v=""/>
  </r>
  <r>
    <d v="2019-10-28T00:00:00"/>
    <s v="Lundi"/>
    <m/>
    <m/>
    <n v="0"/>
    <x v="17"/>
    <x v="0"/>
    <x v="3"/>
    <x v="0"/>
    <x v="4"/>
    <s v=""/>
  </r>
  <r>
    <d v="2019-10-29T00:00:00"/>
    <s v="Mardi"/>
    <m/>
    <m/>
    <n v="0"/>
    <x v="17"/>
    <x v="0"/>
    <x v="3"/>
    <x v="0"/>
    <x v="4"/>
    <s v=""/>
  </r>
  <r>
    <d v="2019-10-30T00:00:00"/>
    <s v="Mercredi"/>
    <m/>
    <m/>
    <n v="0"/>
    <x v="17"/>
    <x v="0"/>
    <x v="3"/>
    <x v="0"/>
    <x v="4"/>
    <s v=""/>
  </r>
  <r>
    <d v="2019-10-31T00:00:00"/>
    <s v="Jeudi"/>
    <m/>
    <m/>
    <n v="0"/>
    <x v="17"/>
    <x v="0"/>
    <x v="3"/>
    <x v="0"/>
    <x v="4"/>
    <s v=""/>
  </r>
  <r>
    <d v="2019-11-01T00:00:00"/>
    <s v="Vendredi"/>
    <m/>
    <m/>
    <n v="0"/>
    <x v="17"/>
    <x v="0"/>
    <x v="4"/>
    <x v="0"/>
    <x v="4"/>
    <s v="Toussaint"/>
  </r>
  <r>
    <d v="2019-11-02T00:00:00"/>
    <s v="Samedi"/>
    <m/>
    <m/>
    <n v="0"/>
    <x v="17"/>
    <x v="0"/>
    <x v="4"/>
    <x v="0"/>
    <x v="4"/>
    <s v=""/>
  </r>
  <r>
    <d v="2019-11-03T00:00:00"/>
    <s v="Dimanche"/>
    <m/>
    <m/>
    <n v="0"/>
    <x v="17"/>
    <x v="0"/>
    <x v="4"/>
    <x v="0"/>
    <x v="4"/>
    <s v=""/>
  </r>
  <r>
    <d v="2019-11-04T00:00:00"/>
    <s v="Lundi"/>
    <m/>
    <m/>
    <m/>
    <x v="18"/>
    <x v="0"/>
    <x v="4"/>
    <x v="0"/>
    <x v="4"/>
    <s v=""/>
  </r>
  <r>
    <d v="2019-11-05T00:00:00"/>
    <s v="Mardi"/>
    <m/>
    <m/>
    <m/>
    <x v="18"/>
    <x v="0"/>
    <x v="4"/>
    <x v="0"/>
    <x v="4"/>
    <s v=""/>
  </r>
  <r>
    <d v="2019-11-06T00:00:00"/>
    <s v="Mercredi"/>
    <d v="1899-12-30T08:00:00"/>
    <d v="1899-12-30T16:00:00"/>
    <n v="8"/>
    <x v="18"/>
    <x v="0"/>
    <x v="4"/>
    <x v="0"/>
    <x v="4"/>
    <s v=""/>
  </r>
  <r>
    <d v="2019-11-07T00:00:00"/>
    <s v="Jeudi"/>
    <d v="1899-12-30T08:00:00"/>
    <d v="1899-12-30T16:00:00"/>
    <n v="8"/>
    <x v="18"/>
    <x v="0"/>
    <x v="4"/>
    <x v="0"/>
    <x v="4"/>
    <s v=""/>
  </r>
  <r>
    <d v="2019-11-08T00:00:00"/>
    <s v="Vendredi"/>
    <d v="1899-12-30T08:00:00"/>
    <d v="1899-12-30T16:00:00"/>
    <n v="8"/>
    <x v="18"/>
    <x v="0"/>
    <x v="4"/>
    <x v="0"/>
    <x v="4"/>
    <s v=""/>
  </r>
  <r>
    <d v="2019-11-09T00:00:00"/>
    <s v="Samedi"/>
    <d v="1899-12-30T08:00:00"/>
    <d v="1899-12-30T16:00:00"/>
    <n v="8.000000000000016"/>
    <x v="18"/>
    <x v="0"/>
    <x v="4"/>
    <x v="0"/>
    <x v="4"/>
    <s v=""/>
  </r>
  <r>
    <d v="2019-11-10T00:00:00"/>
    <s v="Dimanche"/>
    <d v="1899-12-30T08:00:00"/>
    <d v="1899-12-30T16:00:00"/>
    <n v="8.000000000000016"/>
    <x v="18"/>
    <x v="0"/>
    <x v="4"/>
    <x v="0"/>
    <x v="4"/>
    <s v=""/>
  </r>
  <r>
    <d v="2019-11-11T00:00:00"/>
    <s v="Lundi"/>
    <m/>
    <m/>
    <n v="0"/>
    <x v="19"/>
    <x v="0"/>
    <x v="4"/>
    <x v="0"/>
    <x v="4"/>
    <s v="Armistice"/>
  </r>
  <r>
    <d v="2019-11-12T00:00:00"/>
    <s v="Mardi"/>
    <m/>
    <m/>
    <m/>
    <x v="19"/>
    <x v="0"/>
    <x v="4"/>
    <x v="0"/>
    <x v="4"/>
    <s v=""/>
  </r>
  <r>
    <d v="2019-11-13T00:00:00"/>
    <s v="Mercredi"/>
    <d v="1899-12-30T08:00:00"/>
    <d v="1899-12-30T16:00:00"/>
    <m/>
    <x v="19"/>
    <x v="0"/>
    <x v="4"/>
    <x v="0"/>
    <x v="4"/>
    <s v=""/>
  </r>
  <r>
    <d v="2019-11-14T00:00:00"/>
    <s v="Jeudi"/>
    <d v="1899-12-30T08:00:00"/>
    <d v="1899-12-30T16:00:00"/>
    <m/>
    <x v="19"/>
    <x v="0"/>
    <x v="4"/>
    <x v="0"/>
    <x v="4"/>
    <s v=""/>
  </r>
  <r>
    <d v="2019-11-15T00:00:00"/>
    <s v="Vendredi"/>
    <d v="1899-12-30T08:00:00"/>
    <d v="1899-12-30T16:00:00"/>
    <m/>
    <x v="19"/>
    <x v="0"/>
    <x v="4"/>
    <x v="0"/>
    <x v="4"/>
    <s v=""/>
  </r>
  <r>
    <d v="2019-11-16T00:00:00"/>
    <s v="Samedi"/>
    <d v="1899-12-30T08:00:00"/>
    <d v="1899-12-30T16:00:00"/>
    <n v="8.000000000000016"/>
    <x v="19"/>
    <x v="0"/>
    <x v="4"/>
    <x v="0"/>
    <x v="4"/>
    <s v=""/>
  </r>
  <r>
    <d v="2019-11-17T00:00:00"/>
    <s v="Dimanche"/>
    <d v="1899-12-30T08:00:00"/>
    <d v="1899-12-30T16:00:00"/>
    <n v="8.000000000000016"/>
    <x v="19"/>
    <x v="0"/>
    <x v="4"/>
    <x v="0"/>
    <x v="4"/>
    <s v=""/>
  </r>
  <r>
    <d v="2019-11-18T00:00:00"/>
    <s v="Lundi"/>
    <m/>
    <m/>
    <n v="0"/>
    <x v="20"/>
    <x v="0"/>
    <x v="4"/>
    <x v="0"/>
    <x v="4"/>
    <s v=""/>
  </r>
  <r>
    <d v="2019-11-19T00:00:00"/>
    <s v="Mardi"/>
    <m/>
    <m/>
    <n v="0"/>
    <x v="20"/>
    <x v="0"/>
    <x v="4"/>
    <x v="0"/>
    <x v="4"/>
    <s v=""/>
  </r>
  <r>
    <d v="2019-11-20T00:00:00"/>
    <s v="Mercredi"/>
    <d v="1899-12-30T08:00:00"/>
    <d v="1899-12-30T16:00:00"/>
    <n v="8"/>
    <x v="20"/>
    <x v="0"/>
    <x v="4"/>
    <x v="0"/>
    <x v="4"/>
    <s v=""/>
  </r>
  <r>
    <d v="2019-11-21T00:00:00"/>
    <s v="Jeudi"/>
    <d v="1899-12-30T08:00:00"/>
    <d v="1899-12-30T16:00:00"/>
    <n v="8"/>
    <x v="20"/>
    <x v="0"/>
    <x v="4"/>
    <x v="0"/>
    <x v="4"/>
    <s v=""/>
  </r>
  <r>
    <d v="2019-11-22T00:00:00"/>
    <s v="Vendredi"/>
    <d v="1899-12-30T08:00:00"/>
    <d v="1899-12-30T16:00:00"/>
    <n v="8"/>
    <x v="20"/>
    <x v="0"/>
    <x v="4"/>
    <x v="0"/>
    <x v="4"/>
    <s v=""/>
  </r>
  <r>
    <d v="2019-11-23T00:00:00"/>
    <s v="Samedi"/>
    <d v="1899-12-30T08:00:00"/>
    <d v="1899-12-30T16:00:00"/>
    <n v="8.000000000000016"/>
    <x v="20"/>
    <x v="0"/>
    <x v="4"/>
    <x v="0"/>
    <x v="4"/>
    <s v=""/>
  </r>
  <r>
    <d v="2019-11-24T00:00:00"/>
    <s v="Dimanche"/>
    <d v="1899-12-30T08:00:00"/>
    <d v="1899-12-30T16:00:00"/>
    <n v="8.000000000000016"/>
    <x v="20"/>
    <x v="0"/>
    <x v="4"/>
    <x v="0"/>
    <x v="4"/>
    <s v=""/>
  </r>
  <r>
    <d v="2019-11-25T00:00:00"/>
    <s v="Lundi"/>
    <m/>
    <m/>
    <n v="0"/>
    <x v="21"/>
    <x v="0"/>
    <x v="4"/>
    <x v="0"/>
    <x v="4"/>
    <s v=""/>
  </r>
  <r>
    <d v="2019-11-26T00:00:00"/>
    <s v="Mardi"/>
    <m/>
    <m/>
    <n v="0"/>
    <x v="21"/>
    <x v="0"/>
    <x v="4"/>
    <x v="0"/>
    <x v="4"/>
    <s v=""/>
  </r>
  <r>
    <d v="2019-11-27T00:00:00"/>
    <s v="Mercredi"/>
    <d v="1899-12-30T08:00:00"/>
    <d v="1899-12-30T16:00:00"/>
    <n v="8"/>
    <x v="21"/>
    <x v="0"/>
    <x v="4"/>
    <x v="0"/>
    <x v="4"/>
    <s v=""/>
  </r>
  <r>
    <d v="2019-11-28T00:00:00"/>
    <s v="Jeudi"/>
    <d v="1899-12-30T08:00:00"/>
    <d v="1899-12-30T16:00:00"/>
    <n v="8"/>
    <x v="21"/>
    <x v="0"/>
    <x v="4"/>
    <x v="0"/>
    <x v="5"/>
    <s v=""/>
  </r>
  <r>
    <d v="2019-11-29T00:00:00"/>
    <s v="Vendredi"/>
    <d v="1899-12-30T08:00:00"/>
    <d v="1899-12-30T16:00:00"/>
    <n v="8"/>
    <x v="21"/>
    <x v="0"/>
    <x v="4"/>
    <x v="0"/>
    <x v="5"/>
    <s v=""/>
  </r>
  <r>
    <d v="2019-11-30T00:00:00"/>
    <s v="Samedi"/>
    <d v="1899-12-30T08:00:00"/>
    <d v="1899-12-30T16:00:00"/>
    <n v="8.000000000000016"/>
    <x v="21"/>
    <x v="0"/>
    <x v="4"/>
    <x v="0"/>
    <x v="5"/>
    <s v=""/>
  </r>
  <r>
    <d v="2019-12-01T00:00:00"/>
    <s v="Dimanche"/>
    <d v="1899-12-30T08:00:00"/>
    <d v="1899-12-30T16:00:00"/>
    <n v="8.000000000000016"/>
    <x v="21"/>
    <x v="0"/>
    <x v="5"/>
    <x v="0"/>
    <x v="5"/>
    <s v=""/>
  </r>
  <r>
    <d v="2019-12-02T00:00:00"/>
    <s v="Lundi"/>
    <m/>
    <m/>
    <n v="0"/>
    <x v="22"/>
    <x v="0"/>
    <x v="5"/>
    <x v="0"/>
    <x v="5"/>
    <s v=""/>
  </r>
  <r>
    <d v="2019-12-03T00:00:00"/>
    <s v="Mardi"/>
    <m/>
    <m/>
    <n v="0"/>
    <x v="22"/>
    <x v="0"/>
    <x v="5"/>
    <x v="0"/>
    <x v="5"/>
    <s v=""/>
  </r>
  <r>
    <d v="2019-12-04T00:00:00"/>
    <s v="Mercredi"/>
    <d v="1899-12-30T08:00:00"/>
    <d v="1899-12-30T16:00:00"/>
    <n v="8"/>
    <x v="22"/>
    <x v="0"/>
    <x v="5"/>
    <x v="0"/>
    <x v="5"/>
    <s v=""/>
  </r>
  <r>
    <d v="2019-12-05T00:00:00"/>
    <s v="Jeudi"/>
    <d v="1899-12-30T08:00:00"/>
    <d v="1899-12-30T16:00:00"/>
    <n v="8"/>
    <x v="22"/>
    <x v="0"/>
    <x v="5"/>
    <x v="0"/>
    <x v="5"/>
    <s v=""/>
  </r>
  <r>
    <d v="2019-12-06T00:00:00"/>
    <s v="Vendredi"/>
    <d v="1899-12-30T08:00:00"/>
    <d v="1899-12-30T16:00:00"/>
    <n v="8"/>
    <x v="22"/>
    <x v="0"/>
    <x v="5"/>
    <x v="0"/>
    <x v="5"/>
    <s v=""/>
  </r>
  <r>
    <d v="2019-12-07T00:00:00"/>
    <s v="Samedi"/>
    <d v="1899-12-30T08:00:00"/>
    <d v="1899-12-30T16:00:00"/>
    <n v="8.000000000000016"/>
    <x v="22"/>
    <x v="0"/>
    <x v="5"/>
    <x v="0"/>
    <x v="5"/>
    <s v=""/>
  </r>
  <r>
    <d v="2019-12-08T00:00:00"/>
    <s v="Dimanche"/>
    <d v="1899-12-30T08:00:00"/>
    <d v="1899-12-30T16:00:00"/>
    <n v="8.000000000000016"/>
    <x v="22"/>
    <x v="0"/>
    <x v="5"/>
    <x v="0"/>
    <x v="5"/>
    <s v=""/>
  </r>
  <r>
    <d v="2019-12-09T00:00:00"/>
    <s v="Lundi"/>
    <m/>
    <m/>
    <n v="0"/>
    <x v="23"/>
    <x v="0"/>
    <x v="5"/>
    <x v="0"/>
    <x v="5"/>
    <s v=""/>
  </r>
  <r>
    <d v="2019-12-10T00:00:00"/>
    <s v="Mardi"/>
    <m/>
    <m/>
    <n v="0"/>
    <x v="23"/>
    <x v="0"/>
    <x v="5"/>
    <x v="0"/>
    <x v="5"/>
    <s v=""/>
  </r>
  <r>
    <d v="2019-12-11T00:00:00"/>
    <s v="Mercredi"/>
    <m/>
    <m/>
    <n v="0"/>
    <x v="23"/>
    <x v="0"/>
    <x v="5"/>
    <x v="0"/>
    <x v="5"/>
    <s v=""/>
  </r>
  <r>
    <d v="2019-12-12T00:00:00"/>
    <s v="Jeudi"/>
    <m/>
    <m/>
    <n v="0"/>
    <x v="23"/>
    <x v="0"/>
    <x v="5"/>
    <x v="0"/>
    <x v="5"/>
    <s v=""/>
  </r>
  <r>
    <d v="2019-12-13T00:00:00"/>
    <s v="Vendredi"/>
    <m/>
    <m/>
    <n v="0"/>
    <x v="23"/>
    <x v="0"/>
    <x v="5"/>
    <x v="0"/>
    <x v="5"/>
    <s v=""/>
  </r>
  <r>
    <d v="2019-12-14T00:00:00"/>
    <s v="Samedi"/>
    <m/>
    <m/>
    <n v="0"/>
    <x v="23"/>
    <x v="0"/>
    <x v="5"/>
    <x v="0"/>
    <x v="5"/>
    <s v=""/>
  </r>
  <r>
    <d v="2019-12-15T00:00:00"/>
    <s v="Dimanche"/>
    <m/>
    <m/>
    <n v="0"/>
    <x v="23"/>
    <x v="0"/>
    <x v="5"/>
    <x v="0"/>
    <x v="5"/>
    <s v=""/>
  </r>
  <r>
    <d v="2019-12-16T00:00:00"/>
    <s v="Lundi"/>
    <m/>
    <m/>
    <n v="0"/>
    <x v="24"/>
    <x v="0"/>
    <x v="5"/>
    <x v="0"/>
    <x v="5"/>
    <s v=""/>
  </r>
  <r>
    <d v="2019-12-17T00:00:00"/>
    <s v="Mardi"/>
    <m/>
    <m/>
    <n v="0"/>
    <x v="24"/>
    <x v="0"/>
    <x v="5"/>
    <x v="0"/>
    <x v="5"/>
    <s v=""/>
  </r>
  <r>
    <d v="2019-12-18T00:00:00"/>
    <s v="Mercredi"/>
    <m/>
    <m/>
    <n v="0"/>
    <x v="24"/>
    <x v="0"/>
    <x v="5"/>
    <x v="0"/>
    <x v="5"/>
    <s v=""/>
  </r>
  <r>
    <d v="2019-12-19T00:00:00"/>
    <s v="Jeudi"/>
    <m/>
    <m/>
    <n v="0"/>
    <x v="24"/>
    <x v="0"/>
    <x v="5"/>
    <x v="0"/>
    <x v="5"/>
    <s v=""/>
  </r>
  <r>
    <d v="2019-12-20T00:00:00"/>
    <s v="Vendredi"/>
    <m/>
    <m/>
    <n v="0"/>
    <x v="24"/>
    <x v="0"/>
    <x v="5"/>
    <x v="0"/>
    <x v="5"/>
    <s v=""/>
  </r>
  <r>
    <d v="2019-12-21T00:00:00"/>
    <s v="Samedi"/>
    <m/>
    <m/>
    <n v="0"/>
    <x v="24"/>
    <x v="0"/>
    <x v="5"/>
    <x v="0"/>
    <x v="5"/>
    <s v=""/>
  </r>
  <r>
    <d v="2019-12-22T00:00:00"/>
    <s v="Dimanche"/>
    <m/>
    <m/>
    <n v="0"/>
    <x v="24"/>
    <x v="0"/>
    <x v="5"/>
    <x v="0"/>
    <x v="5"/>
    <s v=""/>
  </r>
  <r>
    <d v="2019-12-23T00:00:00"/>
    <s v="Lundi"/>
    <m/>
    <m/>
    <n v="0"/>
    <x v="25"/>
    <x v="0"/>
    <x v="5"/>
    <x v="0"/>
    <x v="5"/>
    <s v=""/>
  </r>
  <r>
    <d v="2019-12-24T00:00:00"/>
    <s v="Mardi"/>
    <m/>
    <m/>
    <n v="0"/>
    <x v="25"/>
    <x v="0"/>
    <x v="5"/>
    <x v="0"/>
    <x v="5"/>
    <s v=""/>
  </r>
  <r>
    <d v="2019-12-25T00:00:00"/>
    <s v="Mercredi"/>
    <m/>
    <m/>
    <n v="0"/>
    <x v="25"/>
    <x v="0"/>
    <x v="5"/>
    <x v="0"/>
    <x v="5"/>
    <s v="Noël"/>
  </r>
  <r>
    <d v="2019-12-26T00:00:00"/>
    <s v="Jeudi"/>
    <m/>
    <m/>
    <n v="0"/>
    <x v="25"/>
    <x v="0"/>
    <x v="5"/>
    <x v="0"/>
    <x v="5"/>
    <s v=""/>
  </r>
  <r>
    <d v="2019-12-27T00:00:00"/>
    <s v="Vendredi"/>
    <m/>
    <m/>
    <n v="0"/>
    <x v="25"/>
    <x v="0"/>
    <x v="5"/>
    <x v="0"/>
    <x v="5"/>
    <s v=""/>
  </r>
  <r>
    <d v="2019-12-28T00:00:00"/>
    <s v="Samedi"/>
    <m/>
    <m/>
    <n v="0"/>
    <x v="25"/>
    <x v="0"/>
    <x v="5"/>
    <x v="1"/>
    <x v="6"/>
    <s v=""/>
  </r>
  <r>
    <d v="2019-12-29T00:00:00"/>
    <s v="Dimanche"/>
    <m/>
    <m/>
    <n v="0"/>
    <x v="25"/>
    <x v="0"/>
    <x v="5"/>
    <x v="1"/>
    <x v="6"/>
    <s v=""/>
  </r>
  <r>
    <d v="2019-12-30T00:00:00"/>
    <s v="Lundi"/>
    <m/>
    <m/>
    <n v="0"/>
    <x v="26"/>
    <x v="0"/>
    <x v="5"/>
    <x v="1"/>
    <x v="6"/>
    <s v=""/>
  </r>
  <r>
    <d v="2019-12-31T00:00:00"/>
    <s v="Mardi"/>
    <m/>
    <m/>
    <n v="0"/>
    <x v="26"/>
    <x v="0"/>
    <x v="5"/>
    <x v="1"/>
    <x v="6"/>
    <s v=""/>
  </r>
  <r>
    <d v="2020-01-01T00:00:00"/>
    <s v="Mercredi"/>
    <m/>
    <m/>
    <n v="0"/>
    <x v="26"/>
    <x v="1"/>
    <x v="6"/>
    <x v="1"/>
    <x v="6"/>
    <s v="Premier de l'AN"/>
  </r>
  <r>
    <d v="2020-01-02T00:00:00"/>
    <s v="Jeudi"/>
    <m/>
    <m/>
    <n v="0"/>
    <x v="26"/>
    <x v="1"/>
    <x v="6"/>
    <x v="1"/>
    <x v="6"/>
    <s v=""/>
  </r>
  <r>
    <d v="2020-01-03T00:00:00"/>
    <s v="Vendredi"/>
    <m/>
    <m/>
    <n v="0"/>
    <x v="26"/>
    <x v="1"/>
    <x v="6"/>
    <x v="1"/>
    <x v="6"/>
    <s v=""/>
  </r>
  <r>
    <d v="2020-01-04T00:00:00"/>
    <s v="Samedi"/>
    <m/>
    <m/>
    <n v="0"/>
    <x v="26"/>
    <x v="1"/>
    <x v="6"/>
    <x v="1"/>
    <x v="6"/>
    <s v=""/>
  </r>
  <r>
    <d v="2020-01-05T00:00:00"/>
    <s v="Dimanche"/>
    <m/>
    <m/>
    <n v="0"/>
    <x v="26"/>
    <x v="1"/>
    <x v="6"/>
    <x v="1"/>
    <x v="6"/>
    <s v=""/>
  </r>
  <r>
    <d v="2020-01-06T00:00:00"/>
    <s v="Lundi"/>
    <m/>
    <m/>
    <n v="0"/>
    <x v="27"/>
    <x v="1"/>
    <x v="6"/>
    <x v="1"/>
    <x v="6"/>
    <s v=""/>
  </r>
  <r>
    <d v="2020-01-07T00:00:00"/>
    <s v="Mardi"/>
    <m/>
    <m/>
    <n v="0"/>
    <x v="27"/>
    <x v="1"/>
    <x v="6"/>
    <x v="1"/>
    <x v="6"/>
    <s v=""/>
  </r>
  <r>
    <d v="2020-01-08T00:00:00"/>
    <s v="Mercredi"/>
    <m/>
    <m/>
    <n v="0"/>
    <x v="27"/>
    <x v="1"/>
    <x v="6"/>
    <x v="1"/>
    <x v="6"/>
    <s v=""/>
  </r>
  <r>
    <d v="2020-01-09T00:00:00"/>
    <s v="Jeudi"/>
    <m/>
    <m/>
    <n v="0"/>
    <x v="27"/>
    <x v="1"/>
    <x v="6"/>
    <x v="1"/>
    <x v="6"/>
    <s v=""/>
  </r>
  <r>
    <d v="2020-01-10T00:00:00"/>
    <s v="Vendredi"/>
    <m/>
    <m/>
    <n v="0"/>
    <x v="27"/>
    <x v="1"/>
    <x v="6"/>
    <x v="1"/>
    <x v="6"/>
    <s v=""/>
  </r>
  <r>
    <d v="2020-01-11T00:00:00"/>
    <s v="Samedi"/>
    <m/>
    <m/>
    <n v="0"/>
    <x v="27"/>
    <x v="1"/>
    <x v="6"/>
    <x v="1"/>
    <x v="6"/>
    <s v=""/>
  </r>
  <r>
    <d v="2020-01-12T00:00:00"/>
    <s v="Dimanche"/>
    <m/>
    <m/>
    <n v="0"/>
    <x v="27"/>
    <x v="1"/>
    <x v="6"/>
    <x v="1"/>
    <x v="6"/>
    <s v=""/>
  </r>
  <r>
    <d v="2020-01-13T00:00:00"/>
    <s v="Lundi"/>
    <m/>
    <m/>
    <n v="0"/>
    <x v="28"/>
    <x v="1"/>
    <x v="6"/>
    <x v="1"/>
    <x v="6"/>
    <s v=""/>
  </r>
  <r>
    <d v="2020-01-14T00:00:00"/>
    <s v="Mardi"/>
    <m/>
    <m/>
    <n v="0"/>
    <x v="28"/>
    <x v="1"/>
    <x v="6"/>
    <x v="1"/>
    <x v="6"/>
    <s v=""/>
  </r>
  <r>
    <d v="2020-01-15T00:00:00"/>
    <s v="Mercredi"/>
    <m/>
    <m/>
    <n v="0"/>
    <x v="28"/>
    <x v="1"/>
    <x v="6"/>
    <x v="1"/>
    <x v="6"/>
    <s v=""/>
  </r>
  <r>
    <d v="2020-01-16T00:00:00"/>
    <s v="Jeudi"/>
    <m/>
    <m/>
    <n v="0"/>
    <x v="28"/>
    <x v="1"/>
    <x v="6"/>
    <x v="1"/>
    <x v="6"/>
    <s v=""/>
  </r>
  <r>
    <d v="2020-01-17T00:00:00"/>
    <s v="Vendredi"/>
    <m/>
    <m/>
    <n v="0"/>
    <x v="28"/>
    <x v="1"/>
    <x v="6"/>
    <x v="1"/>
    <x v="6"/>
    <s v=""/>
  </r>
  <r>
    <d v="2020-01-18T00:00:00"/>
    <s v="Samedi"/>
    <m/>
    <m/>
    <n v="0"/>
    <x v="28"/>
    <x v="1"/>
    <x v="6"/>
    <x v="1"/>
    <x v="6"/>
    <s v=""/>
  </r>
  <r>
    <d v="2020-01-19T00:00:00"/>
    <s v="Dimanche"/>
    <m/>
    <m/>
    <n v="0"/>
    <x v="28"/>
    <x v="1"/>
    <x v="6"/>
    <x v="1"/>
    <x v="6"/>
    <s v=""/>
  </r>
  <r>
    <d v="2020-01-20T00:00:00"/>
    <s v="Lundi"/>
    <m/>
    <m/>
    <n v="0"/>
    <x v="29"/>
    <x v="1"/>
    <x v="6"/>
    <x v="1"/>
    <x v="6"/>
    <s v=""/>
  </r>
  <r>
    <d v="2020-01-21T00:00:00"/>
    <s v="Mardi"/>
    <m/>
    <m/>
    <n v="0"/>
    <x v="29"/>
    <x v="1"/>
    <x v="6"/>
    <x v="1"/>
    <x v="6"/>
    <s v=""/>
  </r>
  <r>
    <d v="2020-01-22T00:00:00"/>
    <s v="Mercredi"/>
    <m/>
    <m/>
    <n v="0"/>
    <x v="29"/>
    <x v="1"/>
    <x v="6"/>
    <x v="1"/>
    <x v="6"/>
    <s v=""/>
  </r>
  <r>
    <d v="2020-01-23T00:00:00"/>
    <s v="Jeudi"/>
    <m/>
    <m/>
    <n v="0"/>
    <x v="29"/>
    <x v="1"/>
    <x v="6"/>
    <x v="1"/>
    <x v="6"/>
    <s v=""/>
  </r>
  <r>
    <d v="2020-01-24T00:00:00"/>
    <s v="Vendredi"/>
    <m/>
    <m/>
    <n v="0"/>
    <x v="29"/>
    <x v="1"/>
    <x v="6"/>
    <x v="1"/>
    <x v="6"/>
    <s v=""/>
  </r>
  <r>
    <d v="2020-01-25T00:00:00"/>
    <s v="Samedi"/>
    <m/>
    <m/>
    <n v="0"/>
    <x v="29"/>
    <x v="1"/>
    <x v="6"/>
    <x v="1"/>
    <x v="6"/>
    <s v=""/>
  </r>
  <r>
    <d v="2020-01-26T00:00:00"/>
    <s v="Dimanche"/>
    <m/>
    <m/>
    <n v="0"/>
    <x v="29"/>
    <x v="1"/>
    <x v="6"/>
    <x v="1"/>
    <x v="6"/>
    <s v=""/>
  </r>
  <r>
    <d v="2020-01-27T00:00:00"/>
    <s v="Lundi"/>
    <m/>
    <m/>
    <n v="0"/>
    <x v="30"/>
    <x v="1"/>
    <x v="6"/>
    <x v="1"/>
    <x v="6"/>
    <s v=""/>
  </r>
  <r>
    <d v="2020-01-28T00:00:00"/>
    <s v="Mardi"/>
    <m/>
    <m/>
    <n v="0"/>
    <x v="30"/>
    <x v="1"/>
    <x v="6"/>
    <x v="1"/>
    <x v="7"/>
    <s v=""/>
  </r>
  <r>
    <d v="2020-01-29T00:00:00"/>
    <s v="Mercredi"/>
    <m/>
    <m/>
    <n v="0"/>
    <x v="30"/>
    <x v="1"/>
    <x v="6"/>
    <x v="1"/>
    <x v="7"/>
    <s v=""/>
  </r>
  <r>
    <d v="2020-01-30T00:00:00"/>
    <s v="Jeudi"/>
    <m/>
    <m/>
    <n v="0"/>
    <x v="30"/>
    <x v="1"/>
    <x v="6"/>
    <x v="1"/>
    <x v="7"/>
    <s v=""/>
  </r>
  <r>
    <d v="2020-01-31T00:00:00"/>
    <s v="Vendredi"/>
    <m/>
    <m/>
    <n v="0"/>
    <x v="30"/>
    <x v="1"/>
    <x v="6"/>
    <x v="1"/>
    <x v="7"/>
    <s v=""/>
  </r>
  <r>
    <d v="2020-02-01T00:00:00"/>
    <s v="Samedi"/>
    <m/>
    <m/>
    <n v="0"/>
    <x v="30"/>
    <x v="1"/>
    <x v="7"/>
    <x v="1"/>
    <x v="7"/>
    <s v=""/>
  </r>
  <r>
    <d v="2020-02-02T00:00:00"/>
    <s v="Dimanche"/>
    <m/>
    <m/>
    <n v="0"/>
    <x v="30"/>
    <x v="1"/>
    <x v="7"/>
    <x v="1"/>
    <x v="7"/>
    <s v=""/>
  </r>
  <r>
    <d v="2020-02-03T00:00:00"/>
    <s v="Lundi"/>
    <m/>
    <m/>
    <n v="0"/>
    <x v="31"/>
    <x v="1"/>
    <x v="7"/>
    <x v="1"/>
    <x v="7"/>
    <s v=""/>
  </r>
  <r>
    <d v="2020-02-04T00:00:00"/>
    <s v="Mardi"/>
    <m/>
    <m/>
    <n v="0"/>
    <x v="31"/>
    <x v="1"/>
    <x v="7"/>
    <x v="1"/>
    <x v="7"/>
    <s v=""/>
  </r>
  <r>
    <d v="2020-02-05T00:00:00"/>
    <s v="Mercredi"/>
    <m/>
    <m/>
    <n v="0"/>
    <x v="31"/>
    <x v="1"/>
    <x v="7"/>
    <x v="1"/>
    <x v="7"/>
    <s v=""/>
  </r>
  <r>
    <d v="2020-02-06T00:00:00"/>
    <s v="Jeudi"/>
    <m/>
    <m/>
    <n v="0"/>
    <x v="31"/>
    <x v="1"/>
    <x v="7"/>
    <x v="1"/>
    <x v="7"/>
    <s v=""/>
  </r>
  <r>
    <d v="2020-02-07T00:00:00"/>
    <s v="Vendredi"/>
    <m/>
    <m/>
    <n v="0"/>
    <x v="31"/>
    <x v="1"/>
    <x v="7"/>
    <x v="1"/>
    <x v="7"/>
    <s v=""/>
  </r>
  <r>
    <d v="2020-02-08T00:00:00"/>
    <s v="Samedi"/>
    <m/>
    <m/>
    <n v="0"/>
    <x v="31"/>
    <x v="1"/>
    <x v="7"/>
    <x v="1"/>
    <x v="7"/>
    <s v=""/>
  </r>
  <r>
    <d v="2020-02-09T00:00:00"/>
    <s v="Dimanche"/>
    <m/>
    <m/>
    <n v="0"/>
    <x v="31"/>
    <x v="1"/>
    <x v="7"/>
    <x v="1"/>
    <x v="7"/>
    <s v=""/>
  </r>
  <r>
    <d v="2020-02-10T00:00:00"/>
    <s v="Lundi"/>
    <m/>
    <m/>
    <n v="0"/>
    <x v="32"/>
    <x v="1"/>
    <x v="7"/>
    <x v="1"/>
    <x v="7"/>
    <s v=""/>
  </r>
  <r>
    <d v="2020-02-11T00:00:00"/>
    <s v="Mardi"/>
    <m/>
    <m/>
    <n v="0"/>
    <x v="32"/>
    <x v="1"/>
    <x v="7"/>
    <x v="1"/>
    <x v="7"/>
    <s v=""/>
  </r>
  <r>
    <d v="2020-02-12T00:00:00"/>
    <s v="Mercredi"/>
    <m/>
    <m/>
    <n v="0"/>
    <x v="32"/>
    <x v="1"/>
    <x v="7"/>
    <x v="1"/>
    <x v="7"/>
    <s v=""/>
  </r>
  <r>
    <d v="2020-02-13T00:00:00"/>
    <s v="Jeudi"/>
    <m/>
    <m/>
    <n v="0"/>
    <x v="32"/>
    <x v="1"/>
    <x v="7"/>
    <x v="1"/>
    <x v="7"/>
    <s v=""/>
  </r>
  <r>
    <d v="2020-02-14T00:00:00"/>
    <s v="Vendredi"/>
    <m/>
    <m/>
    <n v="0"/>
    <x v="32"/>
    <x v="1"/>
    <x v="7"/>
    <x v="1"/>
    <x v="7"/>
    <s v=""/>
  </r>
  <r>
    <d v="2020-02-15T00:00:00"/>
    <s v="Samedi"/>
    <m/>
    <m/>
    <n v="0"/>
    <x v="32"/>
    <x v="1"/>
    <x v="7"/>
    <x v="1"/>
    <x v="7"/>
    <s v=""/>
  </r>
  <r>
    <d v="2020-02-16T00:00:00"/>
    <s v="Dimanche"/>
    <m/>
    <m/>
    <n v="0"/>
    <x v="32"/>
    <x v="1"/>
    <x v="7"/>
    <x v="1"/>
    <x v="7"/>
    <s v=""/>
  </r>
  <r>
    <d v="2020-02-17T00:00:00"/>
    <s v="Lundi"/>
    <m/>
    <m/>
    <n v="0"/>
    <x v="33"/>
    <x v="1"/>
    <x v="7"/>
    <x v="1"/>
    <x v="7"/>
    <s v=""/>
  </r>
  <r>
    <d v="2020-02-18T00:00:00"/>
    <s v="Mardi"/>
    <m/>
    <m/>
    <n v="0"/>
    <x v="33"/>
    <x v="1"/>
    <x v="7"/>
    <x v="1"/>
    <x v="7"/>
    <s v=""/>
  </r>
  <r>
    <d v="2020-02-19T00:00:00"/>
    <s v="Mercredi"/>
    <m/>
    <m/>
    <n v="0"/>
    <x v="33"/>
    <x v="1"/>
    <x v="7"/>
    <x v="1"/>
    <x v="7"/>
    <s v=""/>
  </r>
  <r>
    <d v="2020-02-20T00:00:00"/>
    <s v="Jeudi"/>
    <m/>
    <m/>
    <n v="0"/>
    <x v="33"/>
    <x v="1"/>
    <x v="7"/>
    <x v="1"/>
    <x v="7"/>
    <s v=""/>
  </r>
  <r>
    <d v="2020-02-21T00:00:00"/>
    <s v="Vendredi"/>
    <m/>
    <m/>
    <n v="0"/>
    <x v="33"/>
    <x v="1"/>
    <x v="7"/>
    <x v="1"/>
    <x v="7"/>
    <s v=""/>
  </r>
  <r>
    <d v="2020-02-22T00:00:00"/>
    <s v="Samedi"/>
    <m/>
    <m/>
    <n v="0"/>
    <x v="33"/>
    <x v="1"/>
    <x v="7"/>
    <x v="1"/>
    <x v="7"/>
    <s v=""/>
  </r>
  <r>
    <d v="2020-02-23T00:00:00"/>
    <s v="Dimanche"/>
    <m/>
    <m/>
    <n v="0"/>
    <x v="33"/>
    <x v="1"/>
    <x v="7"/>
    <x v="1"/>
    <x v="7"/>
    <s v=""/>
  </r>
  <r>
    <d v="2020-02-24T00:00:00"/>
    <s v="Lundi"/>
    <m/>
    <m/>
    <n v="0"/>
    <x v="34"/>
    <x v="1"/>
    <x v="7"/>
    <x v="1"/>
    <x v="7"/>
    <s v=""/>
  </r>
  <r>
    <d v="2020-02-25T00:00:00"/>
    <s v="Mardi"/>
    <m/>
    <m/>
    <n v="0"/>
    <x v="34"/>
    <x v="1"/>
    <x v="7"/>
    <x v="1"/>
    <x v="7"/>
    <s v=""/>
  </r>
  <r>
    <d v="2020-02-26T00:00:00"/>
    <s v="Mercredi"/>
    <m/>
    <m/>
    <n v="0"/>
    <x v="34"/>
    <x v="1"/>
    <x v="7"/>
    <x v="1"/>
    <x v="7"/>
    <s v=""/>
  </r>
  <r>
    <d v="2020-02-27T00:00:00"/>
    <s v="Jeudi"/>
    <m/>
    <m/>
    <n v="0"/>
    <x v="34"/>
    <x v="1"/>
    <x v="7"/>
    <x v="1"/>
    <x v="7"/>
    <s v=""/>
  </r>
  <r>
    <d v="2020-02-28T00:00:00"/>
    <s v="Vendredi"/>
    <m/>
    <m/>
    <n v="0"/>
    <x v="34"/>
    <x v="1"/>
    <x v="7"/>
    <x v="1"/>
    <x v="8"/>
    <s v=""/>
  </r>
  <r>
    <d v="2020-02-29T00:00:00"/>
    <s v="Samedi"/>
    <m/>
    <m/>
    <n v="0"/>
    <x v="34"/>
    <x v="1"/>
    <x v="7"/>
    <x v="1"/>
    <x v="8"/>
    <s v=""/>
  </r>
  <r>
    <d v="2020-03-01T00:00:00"/>
    <s v="Dimanche"/>
    <m/>
    <m/>
    <n v="0"/>
    <x v="34"/>
    <x v="1"/>
    <x v="8"/>
    <x v="1"/>
    <x v="8"/>
    <s v=""/>
  </r>
  <r>
    <d v="2020-03-02T00:00:00"/>
    <s v="Lundi"/>
    <m/>
    <m/>
    <n v="0"/>
    <x v="35"/>
    <x v="1"/>
    <x v="8"/>
    <x v="1"/>
    <x v="8"/>
    <s v=""/>
  </r>
  <r>
    <d v="2020-03-03T00:00:00"/>
    <s v="Mardi"/>
    <m/>
    <m/>
    <n v="0"/>
    <x v="35"/>
    <x v="1"/>
    <x v="8"/>
    <x v="1"/>
    <x v="8"/>
    <s v=""/>
  </r>
  <r>
    <d v="2020-03-04T00:00:00"/>
    <s v="Mercredi"/>
    <m/>
    <m/>
    <n v="0"/>
    <x v="35"/>
    <x v="1"/>
    <x v="8"/>
    <x v="1"/>
    <x v="8"/>
    <s v=""/>
  </r>
  <r>
    <d v="2020-03-05T00:00:00"/>
    <s v="Jeudi"/>
    <m/>
    <m/>
    <n v="0"/>
    <x v="35"/>
    <x v="1"/>
    <x v="8"/>
    <x v="1"/>
    <x v="8"/>
    <s v=""/>
  </r>
  <r>
    <d v="2020-03-06T00:00:00"/>
    <s v="Vendredi"/>
    <m/>
    <m/>
    <n v="0"/>
    <x v="35"/>
    <x v="1"/>
    <x v="8"/>
    <x v="1"/>
    <x v="8"/>
    <s v=""/>
  </r>
  <r>
    <d v="2020-03-07T00:00:00"/>
    <s v="Samedi"/>
    <m/>
    <m/>
    <n v="0"/>
    <x v="35"/>
    <x v="1"/>
    <x v="8"/>
    <x v="1"/>
    <x v="8"/>
    <s v=""/>
  </r>
  <r>
    <d v="2020-03-08T00:00:00"/>
    <s v="Dimanche"/>
    <m/>
    <m/>
    <n v="0"/>
    <x v="35"/>
    <x v="1"/>
    <x v="8"/>
    <x v="1"/>
    <x v="8"/>
    <s v=""/>
  </r>
  <r>
    <d v="2020-03-09T00:00:00"/>
    <s v="Lundi"/>
    <m/>
    <m/>
    <n v="0"/>
    <x v="36"/>
    <x v="1"/>
    <x v="8"/>
    <x v="1"/>
    <x v="8"/>
    <s v=""/>
  </r>
  <r>
    <d v="2020-03-10T00:00:00"/>
    <s v="Mardi"/>
    <m/>
    <m/>
    <n v="0"/>
    <x v="36"/>
    <x v="1"/>
    <x v="8"/>
    <x v="1"/>
    <x v="8"/>
    <s v=""/>
  </r>
  <r>
    <d v="2020-03-11T00:00:00"/>
    <s v="Mercredi"/>
    <m/>
    <m/>
    <n v="0"/>
    <x v="36"/>
    <x v="1"/>
    <x v="8"/>
    <x v="1"/>
    <x v="8"/>
    <s v=""/>
  </r>
  <r>
    <d v="2020-03-12T00:00:00"/>
    <s v="Jeudi"/>
    <m/>
    <m/>
    <n v="0"/>
    <x v="36"/>
    <x v="1"/>
    <x v="8"/>
    <x v="1"/>
    <x v="8"/>
    <s v=""/>
  </r>
  <r>
    <d v="2020-03-13T00:00:00"/>
    <s v="Vendredi"/>
    <m/>
    <m/>
    <n v="0"/>
    <x v="36"/>
    <x v="1"/>
    <x v="8"/>
    <x v="1"/>
    <x v="8"/>
    <s v=""/>
  </r>
  <r>
    <d v="2020-03-14T00:00:00"/>
    <s v="Samedi"/>
    <m/>
    <m/>
    <n v="0"/>
    <x v="36"/>
    <x v="1"/>
    <x v="8"/>
    <x v="1"/>
    <x v="8"/>
    <s v=""/>
  </r>
  <r>
    <d v="2020-03-15T00:00:00"/>
    <s v="Dimanche"/>
    <m/>
    <m/>
    <n v="0"/>
    <x v="36"/>
    <x v="1"/>
    <x v="8"/>
    <x v="1"/>
    <x v="8"/>
    <s v=""/>
  </r>
  <r>
    <d v="2020-03-16T00:00:00"/>
    <s v="Lundi"/>
    <m/>
    <m/>
    <n v="0"/>
    <x v="37"/>
    <x v="1"/>
    <x v="8"/>
    <x v="1"/>
    <x v="8"/>
    <s v=""/>
  </r>
  <r>
    <d v="2020-03-17T00:00:00"/>
    <s v="Mardi"/>
    <m/>
    <m/>
    <n v="0"/>
    <x v="37"/>
    <x v="1"/>
    <x v="8"/>
    <x v="1"/>
    <x v="8"/>
    <s v=""/>
  </r>
  <r>
    <d v="2020-03-18T00:00:00"/>
    <s v="Mercredi"/>
    <m/>
    <m/>
    <n v="0"/>
    <x v="37"/>
    <x v="1"/>
    <x v="8"/>
    <x v="1"/>
    <x v="8"/>
    <s v=""/>
  </r>
  <r>
    <d v="2020-03-19T00:00:00"/>
    <s v="Jeudi"/>
    <m/>
    <m/>
    <n v="0"/>
    <x v="37"/>
    <x v="1"/>
    <x v="8"/>
    <x v="1"/>
    <x v="8"/>
    <s v=""/>
  </r>
  <r>
    <d v="2020-03-20T00:00:00"/>
    <s v="Vendredi"/>
    <m/>
    <m/>
    <n v="0"/>
    <x v="37"/>
    <x v="1"/>
    <x v="8"/>
    <x v="1"/>
    <x v="8"/>
    <s v=""/>
  </r>
  <r>
    <d v="2020-03-21T00:00:00"/>
    <s v="Samedi"/>
    <m/>
    <m/>
    <n v="0"/>
    <x v="37"/>
    <x v="1"/>
    <x v="8"/>
    <x v="1"/>
    <x v="8"/>
    <s v=""/>
  </r>
  <r>
    <d v="2020-03-22T00:00:00"/>
    <s v="Dimanche"/>
    <m/>
    <m/>
    <n v="0"/>
    <x v="37"/>
    <x v="1"/>
    <x v="8"/>
    <x v="1"/>
    <x v="8"/>
    <s v=""/>
  </r>
  <r>
    <d v="2020-03-23T00:00:00"/>
    <s v="Lundi"/>
    <m/>
    <m/>
    <n v="0"/>
    <x v="38"/>
    <x v="1"/>
    <x v="8"/>
    <x v="1"/>
    <x v="8"/>
    <s v=""/>
  </r>
  <r>
    <d v="2020-03-24T00:00:00"/>
    <s v="Mardi"/>
    <m/>
    <m/>
    <n v="0"/>
    <x v="38"/>
    <x v="1"/>
    <x v="8"/>
    <x v="1"/>
    <x v="8"/>
    <s v=""/>
  </r>
  <r>
    <d v="2020-03-25T00:00:00"/>
    <s v="Mercredi"/>
    <m/>
    <m/>
    <n v="0"/>
    <x v="38"/>
    <x v="1"/>
    <x v="8"/>
    <x v="1"/>
    <x v="8"/>
    <s v=""/>
  </r>
  <r>
    <d v="2020-03-26T00:00:00"/>
    <s v="Jeudi"/>
    <m/>
    <m/>
    <n v="0"/>
    <x v="38"/>
    <x v="1"/>
    <x v="8"/>
    <x v="1"/>
    <x v="8"/>
    <s v=""/>
  </r>
  <r>
    <d v="2020-03-27T00:00:00"/>
    <s v="Vendredi"/>
    <m/>
    <m/>
    <n v="0"/>
    <x v="38"/>
    <x v="1"/>
    <x v="8"/>
    <x v="1"/>
    <x v="8"/>
    <s v=""/>
  </r>
  <r>
    <d v="2020-03-28T00:00:00"/>
    <s v="Samedi"/>
    <m/>
    <m/>
    <n v="0"/>
    <x v="38"/>
    <x v="1"/>
    <x v="8"/>
    <x v="1"/>
    <x v="9"/>
    <s v=""/>
  </r>
  <r>
    <d v="2020-03-29T00:00:00"/>
    <s v="Dimanche"/>
    <m/>
    <m/>
    <n v="0"/>
    <x v="38"/>
    <x v="1"/>
    <x v="8"/>
    <x v="1"/>
    <x v="9"/>
    <s v=""/>
  </r>
  <r>
    <d v="2020-03-30T00:00:00"/>
    <s v="Lundi"/>
    <m/>
    <m/>
    <n v="0"/>
    <x v="39"/>
    <x v="1"/>
    <x v="8"/>
    <x v="1"/>
    <x v="9"/>
    <s v=""/>
  </r>
  <r>
    <d v="2020-03-31T00:00:00"/>
    <s v="Mardi"/>
    <m/>
    <m/>
    <n v="0"/>
    <x v="39"/>
    <x v="1"/>
    <x v="8"/>
    <x v="1"/>
    <x v="9"/>
    <s v=""/>
  </r>
  <r>
    <d v="2020-04-01T00:00:00"/>
    <s v="Mercredi"/>
    <m/>
    <m/>
    <n v="0"/>
    <x v="39"/>
    <x v="1"/>
    <x v="9"/>
    <x v="1"/>
    <x v="9"/>
    <s v=""/>
  </r>
  <r>
    <d v="2020-04-02T00:00:00"/>
    <s v="Jeudi"/>
    <m/>
    <m/>
    <n v="0"/>
    <x v="39"/>
    <x v="1"/>
    <x v="9"/>
    <x v="1"/>
    <x v="9"/>
    <s v=""/>
  </r>
  <r>
    <d v="2020-04-03T00:00:00"/>
    <s v="Vendredi"/>
    <m/>
    <m/>
    <n v="0"/>
    <x v="39"/>
    <x v="1"/>
    <x v="9"/>
    <x v="1"/>
    <x v="9"/>
    <s v=""/>
  </r>
  <r>
    <d v="2020-04-04T00:00:00"/>
    <s v="Samedi"/>
    <m/>
    <m/>
    <n v="0"/>
    <x v="39"/>
    <x v="1"/>
    <x v="9"/>
    <x v="1"/>
    <x v="9"/>
    <s v=""/>
  </r>
  <r>
    <d v="2020-04-05T00:00:00"/>
    <s v="Dimanche"/>
    <m/>
    <m/>
    <n v="0"/>
    <x v="39"/>
    <x v="1"/>
    <x v="9"/>
    <x v="1"/>
    <x v="9"/>
    <s v=""/>
  </r>
  <r>
    <d v="2020-04-06T00:00:00"/>
    <s v="Lundi"/>
    <m/>
    <m/>
    <n v="0"/>
    <x v="40"/>
    <x v="1"/>
    <x v="9"/>
    <x v="1"/>
    <x v="9"/>
    <s v=""/>
  </r>
  <r>
    <d v="2020-04-07T00:00:00"/>
    <s v="Mardi"/>
    <m/>
    <m/>
    <n v="0"/>
    <x v="40"/>
    <x v="1"/>
    <x v="9"/>
    <x v="1"/>
    <x v="9"/>
    <s v=""/>
  </r>
  <r>
    <d v="2020-04-08T00:00:00"/>
    <s v="Mercredi"/>
    <m/>
    <m/>
    <n v="0"/>
    <x v="40"/>
    <x v="1"/>
    <x v="9"/>
    <x v="1"/>
    <x v="9"/>
    <s v=""/>
  </r>
  <r>
    <d v="2020-04-09T00:00:00"/>
    <s v="Jeudi"/>
    <m/>
    <m/>
    <n v="0"/>
    <x v="40"/>
    <x v="1"/>
    <x v="9"/>
    <x v="1"/>
    <x v="9"/>
    <s v=""/>
  </r>
  <r>
    <d v="2020-04-10T00:00:00"/>
    <s v="Vendredi"/>
    <m/>
    <m/>
    <n v="0"/>
    <x v="40"/>
    <x v="1"/>
    <x v="9"/>
    <x v="1"/>
    <x v="9"/>
    <s v=""/>
  </r>
  <r>
    <d v="2020-04-11T00:00:00"/>
    <s v="Samedi"/>
    <m/>
    <m/>
    <n v="0"/>
    <x v="40"/>
    <x v="1"/>
    <x v="9"/>
    <x v="1"/>
    <x v="9"/>
    <s v=""/>
  </r>
  <r>
    <d v="2020-04-12T00:00:00"/>
    <s v="Dimanche"/>
    <m/>
    <m/>
    <n v="0"/>
    <x v="40"/>
    <x v="1"/>
    <x v="9"/>
    <x v="1"/>
    <x v="9"/>
    <s v="Pâques"/>
  </r>
  <r>
    <d v="2020-04-13T00:00:00"/>
    <s v="Lundi"/>
    <m/>
    <m/>
    <n v="0"/>
    <x v="41"/>
    <x v="1"/>
    <x v="9"/>
    <x v="1"/>
    <x v="9"/>
    <s v="Lundi de Pâques"/>
  </r>
  <r>
    <d v="2020-04-14T00:00:00"/>
    <s v="Mardi"/>
    <m/>
    <m/>
    <n v="0"/>
    <x v="41"/>
    <x v="1"/>
    <x v="9"/>
    <x v="1"/>
    <x v="9"/>
    <s v=""/>
  </r>
  <r>
    <d v="2020-04-15T00:00:00"/>
    <s v="Mercredi"/>
    <m/>
    <m/>
    <n v="0"/>
    <x v="41"/>
    <x v="1"/>
    <x v="9"/>
    <x v="1"/>
    <x v="9"/>
    <s v=""/>
  </r>
  <r>
    <d v="2020-04-16T00:00:00"/>
    <s v="Jeudi"/>
    <m/>
    <m/>
    <n v="0"/>
    <x v="41"/>
    <x v="1"/>
    <x v="9"/>
    <x v="1"/>
    <x v="9"/>
    <s v=""/>
  </r>
  <r>
    <d v="2020-04-17T00:00:00"/>
    <s v="Vendredi"/>
    <m/>
    <m/>
    <n v="0"/>
    <x v="41"/>
    <x v="1"/>
    <x v="9"/>
    <x v="1"/>
    <x v="9"/>
    <s v=""/>
  </r>
  <r>
    <d v="2020-04-18T00:00:00"/>
    <s v="Samedi"/>
    <m/>
    <m/>
    <n v="0"/>
    <x v="41"/>
    <x v="1"/>
    <x v="9"/>
    <x v="1"/>
    <x v="9"/>
    <s v=""/>
  </r>
  <r>
    <d v="2020-04-19T00:00:00"/>
    <s v="Dimanche"/>
    <m/>
    <m/>
    <n v="0"/>
    <x v="41"/>
    <x v="1"/>
    <x v="9"/>
    <x v="1"/>
    <x v="9"/>
    <s v=""/>
  </r>
  <r>
    <d v="2020-04-20T00:00:00"/>
    <s v="Lundi"/>
    <m/>
    <m/>
    <n v="0"/>
    <x v="42"/>
    <x v="1"/>
    <x v="9"/>
    <x v="1"/>
    <x v="9"/>
    <s v=""/>
  </r>
  <r>
    <d v="2020-04-21T00:00:00"/>
    <s v="Mardi"/>
    <m/>
    <m/>
    <n v="0"/>
    <x v="42"/>
    <x v="1"/>
    <x v="9"/>
    <x v="1"/>
    <x v="9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7" applyNumberFormats="0" applyBorderFormats="0" applyFontFormats="0" applyPatternFormats="0" applyAlignmentFormats="0" applyWidthHeightFormats="1" dataCaption="Valeurs" updatedVersion="5" minRefreshableVersion="3" itemPrintTitles="1" createdVersion="5" indent="0" outline="1" outlineData="1" multipleFieldFilters="0" rowHeaderCaption="Année" colHeaderCaption="Mois">
  <location ref="A20:D32" firstHeaderRow="1" firstDataRow="2" firstDataCol="1"/>
  <pivotFields count="11">
    <pivotField numFmtId="14" showAll="0"/>
    <pivotField showAll="0"/>
    <pivotField showAll="0"/>
    <pivotField showAll="0"/>
    <pivotField dataField="1" showAll="0"/>
    <pivotField showAll="0"/>
    <pivotField showAll="0"/>
    <pivotField showAll="0"/>
    <pivotField axis="axisCol" showAll="0">
      <items count="3">
        <item x="0"/>
        <item x="1"/>
        <item t="default"/>
      </items>
    </pivotField>
    <pivotField axis="axisRow" showAll="0">
      <items count="13">
        <item x="6"/>
        <item x="7"/>
        <item x="8"/>
        <item x="9"/>
        <item m="1" x="10"/>
        <item m="1" x="11"/>
        <item x="0"/>
        <item x="1"/>
        <item x="2"/>
        <item x="3"/>
        <item x="4"/>
        <item x="5"/>
        <item t="default"/>
      </items>
    </pivotField>
    <pivotField showAll="0"/>
  </pivotFields>
  <rowFields count="1">
    <field x="9"/>
  </rowFields>
  <rowItems count="11">
    <i>
      <x/>
    </i>
    <i>
      <x v="1"/>
    </i>
    <i>
      <x v="2"/>
    </i>
    <i>
      <x v="3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8"/>
  </colFields>
  <colItems count="3">
    <i>
      <x/>
    </i>
    <i>
      <x v="1"/>
    </i>
    <i t="grand">
      <x/>
    </i>
  </colItems>
  <dataFields count="1">
    <dataField name="Cumul" fld="4" baseField="6" baseItem="0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5" minRefreshableVersion="3" itemPrintTitles="1" createdVersion="5" indent="0" outline="1" outlineData="1" multipleFieldFilters="0" rowHeaderCaption="Année civile" colHeaderCaption="Mois civil">
  <location ref="A3:D15" firstHeaderRow="1" firstDataRow="2" firstDataCol="1"/>
  <pivotFields count="11">
    <pivotField numFmtId="14" showAll="0"/>
    <pivotField showAll="0"/>
    <pivotField showAll="0"/>
    <pivotField showAll="0"/>
    <pivotField dataField="1" showAll="0"/>
    <pivotField showAll="0"/>
    <pivotField axis="axisCol" showAll="0">
      <items count="4">
        <item m="1" x="2"/>
        <item x="0"/>
        <item x="1"/>
        <item t="default"/>
      </items>
    </pivotField>
    <pivotField axis="axisRow" showAll="0">
      <items count="13">
        <item x="6"/>
        <item x="7"/>
        <item x="8"/>
        <item x="9"/>
        <item m="1" x="10"/>
        <item m="1" x="11"/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</pivotFields>
  <rowFields count="1">
    <field x="7"/>
  </rowFields>
  <rowItems count="11">
    <i>
      <x/>
    </i>
    <i>
      <x v="1"/>
    </i>
    <i>
      <x v="2"/>
    </i>
    <i>
      <x v="3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6"/>
  </colFields>
  <colItems count="3">
    <i>
      <x v="1"/>
    </i>
    <i>
      <x v="2"/>
    </i>
    <i t="grand">
      <x/>
    </i>
  </colItems>
  <dataFields count="1">
    <dataField name="Cumul" fld="4" baseField="6" baseItem="0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3" cacheId="7" applyNumberFormats="0" applyBorderFormats="0" applyFontFormats="0" applyPatternFormats="0" applyAlignmentFormats="0" applyWidthHeightFormats="1" dataCaption="Valeurs" updatedVersion="5" minRefreshableVersion="3" itemPrintTitles="1" createdVersion="5" indent="0" outline="1" outlineData="1" multipleFieldFilters="0" rowHeaderCaption="Semaine" colHeaderCaption="Mois">
  <location ref="A35:B79" firstHeaderRow="1" firstDataRow="1" firstDataCol="1"/>
  <pivotFields count="11">
    <pivotField numFmtId="14" showAll="0"/>
    <pivotField showAll="0"/>
    <pivotField showAll="0"/>
    <pivotField showAll="0"/>
    <pivotField dataField="1" showAll="0"/>
    <pivotField axis="axisRow" showAll="0">
      <items count="71">
        <item m="1" x="59"/>
        <item m="1" x="57"/>
        <item m="1" x="43"/>
        <item m="1" x="44"/>
        <item m="1" x="45"/>
        <item m="1" x="46"/>
        <item m="1" x="47"/>
        <item m="1" x="48"/>
        <item m="1" x="49"/>
        <item m="1" x="50"/>
        <item m="1" x="52"/>
        <item m="1" x="53"/>
        <item m="1" x="54"/>
        <item m="1" x="61"/>
        <item m="1" x="62"/>
        <item m="1" x="63"/>
        <item m="1" x="64"/>
        <item m="1" x="65"/>
        <item m="1" x="66"/>
        <item m="1" x="67"/>
        <item x="0"/>
        <item x="1"/>
        <item x="2"/>
        <item m="1" x="68"/>
        <item x="3"/>
        <item x="4"/>
        <item x="5"/>
        <item x="6"/>
        <item x="7"/>
        <item x="8"/>
        <item x="9"/>
        <item x="10"/>
        <item x="11"/>
        <item x="12"/>
        <item m="1" x="58"/>
        <item x="13"/>
        <item x="14"/>
        <item x="15"/>
        <item x="16"/>
        <item x="17"/>
        <item x="18"/>
        <item x="19"/>
        <item x="20"/>
        <item x="21"/>
        <item x="22"/>
        <item m="1" x="55"/>
        <item x="23"/>
        <item x="24"/>
        <item x="25"/>
        <item m="1" x="69"/>
        <item m="1" x="60"/>
        <item m="1" x="56"/>
        <item m="1" x="51"/>
        <item x="26"/>
        <item x="35"/>
        <item x="36"/>
        <item x="37"/>
        <item x="38"/>
        <item x="39"/>
        <item x="40"/>
        <item x="41"/>
        <item x="42"/>
        <item x="27"/>
        <item x="28"/>
        <item x="29"/>
        <item x="30"/>
        <item x="31"/>
        <item x="32"/>
        <item x="33"/>
        <item x="34"/>
        <item t="default"/>
      </items>
    </pivotField>
    <pivotField showAll="0"/>
    <pivotField showAll="0"/>
    <pivotField showAll="0"/>
    <pivotField showAll="0"/>
    <pivotField showAll="0"/>
  </pivotFields>
  <rowFields count="1">
    <field x="5"/>
  </rowFields>
  <rowItems count="44">
    <i>
      <x v="20"/>
    </i>
    <i>
      <x v="21"/>
    </i>
    <i>
      <x v="22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6"/>
    </i>
    <i>
      <x v="47"/>
    </i>
    <i>
      <x v="48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 t="grand">
      <x/>
    </i>
  </rowItems>
  <colItems count="1">
    <i/>
  </colItems>
  <dataFields count="1">
    <dataField name="Cumul" fld="4" baseField="6" baseItem="0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K297" totalsRowShown="0">
  <autoFilter ref="A1:K297"/>
  <tableColumns count="11">
    <tableColumn id="1" name="Date"/>
    <tableColumn id="2" name="Jour de la semaine" dataDxfId="8">
      <calculatedColumnFormula>VLOOKUP(WEEKDAY(Tableau1[[#This Row],[Date]],2),JoursDeSemaine,2,0)</calculatedColumnFormula>
    </tableColumn>
    <tableColumn id="3" name="Heure Arrivée" dataDxfId="9"/>
    <tableColumn id="4" name="Heure Départ" dataDxfId="7"/>
    <tableColumn id="5" name="Cumul/Jour" dataDxfId="6" dataCellStyle="Milliers">
      <calculatedColumnFormula>(Tableau1[[#This Row],[Heure Départ]]-Tableau1[[#This Row],[Heure Arrivée]])*24</calculatedColumnFormula>
    </tableColumn>
    <tableColumn id="6" name="Année-semaine" dataDxfId="5">
      <calculatedColumnFormula>YEAR(Tableau1[[#This Row],[Date]] - MOD(Tableau1[[#This Row],[Date]] - 2,7) + 3)&amp;"-"&amp;_xlfn.ISOWEEKNUM(Tableau1[[#This Row],[Date]])</calculatedColumnFormula>
    </tableColumn>
    <tableColumn id="9" name="Année civile" dataDxfId="4">
      <calculatedColumnFormula>YEAR(Tableau1[[#This Row],[Date]])</calculatedColumnFormula>
    </tableColumn>
    <tableColumn id="11" name="Mois civil" dataDxfId="3">
      <calculatedColumnFormula>TEXT(Tableau1[[#This Row],[Date]],"mmmm")</calculatedColumnFormula>
    </tableColumn>
    <tableColumn id="8" name="Année" dataDxfId="2">
      <calculatedColumnFormula>YEAR(EOMONTH(Tableau1[[#This Row],[Date]]-DEBUT+1,1))</calculatedColumnFormula>
    </tableColumn>
    <tableColumn id="7" name="Mois" dataDxfId="1">
      <calculatedColumnFormula>TEXT(EOMONTH(Tableau1[[#This Row],[Date]]-DEBUT+1,1),"mmmm")</calculatedColumnFormula>
    </tableColumn>
    <tableColumn id="10" name="Evénement" dataDxfId="0">
      <calculatedColumnFormula>IFERROR(INDEX(_E,MATCH(Tableau1[[#This Row],[Date]],_J,0)),"")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7"/>
  <sheetViews>
    <sheetView showZeros="0" tabSelected="1" workbookViewId="0">
      <pane ySplit="1" topLeftCell="A49" activePane="bottomLeft" state="frozen"/>
      <selection pane="bottomLeft" activeCell="E119" sqref="E119:E297"/>
    </sheetView>
  </sheetViews>
  <sheetFormatPr baseColWidth="10" defaultColWidth="26.1796875" defaultRowHeight="14.5" x14ac:dyDescent="0.35"/>
  <cols>
    <col min="1" max="1" width="10.453125" bestFit="1" customWidth="1"/>
    <col min="2" max="2" width="18.6328125" style="18" bestFit="1" customWidth="1"/>
    <col min="3" max="3" width="14.6328125" style="8" bestFit="1" customWidth="1"/>
    <col min="4" max="4" width="14.453125" style="8" bestFit="1" customWidth="1"/>
    <col min="5" max="5" width="12.81640625" style="20" bestFit="1" customWidth="1"/>
    <col min="6" max="6" width="16.08984375" style="21" hidden="1" customWidth="1"/>
    <col min="7" max="7" width="13" style="19" hidden="1" customWidth="1"/>
    <col min="8" max="8" width="10.7265625" style="19" hidden="1" customWidth="1"/>
    <col min="9" max="9" width="8.453125" style="19" hidden="1" customWidth="1"/>
    <col min="10" max="10" width="9.81640625" style="21" hidden="1" customWidth="1"/>
    <col min="11" max="11" width="25" style="18" bestFit="1" customWidth="1"/>
  </cols>
  <sheetData>
    <row r="1" spans="1:11" x14ac:dyDescent="0.35">
      <c r="A1" t="s">
        <v>0</v>
      </c>
      <c r="B1" s="18" t="s">
        <v>9</v>
      </c>
      <c r="C1" s="8" t="s">
        <v>11</v>
      </c>
      <c r="D1" s="9" t="s">
        <v>12</v>
      </c>
      <c r="E1" s="20" t="s">
        <v>13</v>
      </c>
      <c r="F1" s="21" t="s">
        <v>10</v>
      </c>
      <c r="G1" s="19" t="s">
        <v>30</v>
      </c>
      <c r="H1" s="19" t="s">
        <v>31</v>
      </c>
      <c r="I1" s="19" t="s">
        <v>29</v>
      </c>
      <c r="J1" s="21" t="s">
        <v>28</v>
      </c>
      <c r="K1" s="18" t="s">
        <v>14</v>
      </c>
    </row>
    <row r="2" spans="1:11" x14ac:dyDescent="0.35">
      <c r="A2" s="7">
        <v>43647</v>
      </c>
      <c r="B2" s="19" t="str">
        <f>VLOOKUP(WEEKDAY(Tableau1[[#This Row],[Date]],2),JoursDeSemaine,2,0)</f>
        <v>Lundi</v>
      </c>
      <c r="E2" s="20">
        <f>(Tableau1[[#This Row],[Heure Départ]]-Tableau1[[#This Row],[Heure Arrivée]])*24</f>
        <v>0</v>
      </c>
      <c r="F2" s="21" t="str">
        <f>YEAR(Tableau1[[#This Row],[Date]] - MOD(Tableau1[[#This Row],[Date]] - 2,7) + 3)&amp;"-"&amp;_xlfn.ISOWEEKNUM(Tableau1[[#This Row],[Date]])</f>
        <v>2019-27</v>
      </c>
      <c r="G2" s="19">
        <f>YEAR(Tableau1[[#This Row],[Date]])</f>
        <v>2019</v>
      </c>
      <c r="H2" s="19" t="str">
        <f>TEXT(Tableau1[[#This Row],[Date]],"mmmm")</f>
        <v>juillet</v>
      </c>
      <c r="I2" s="19">
        <f>YEAR(EOMONTH(Tableau1[[#This Row],[Date]]-DEBUT+1,1))</f>
        <v>2019</v>
      </c>
      <c r="J2" s="21" t="str">
        <f>TEXT(EOMONTH(Tableau1[[#This Row],[Date]]-DEBUT+1,1),"mmmm")</f>
        <v>juillet</v>
      </c>
      <c r="K2" s="22" t="str">
        <f ca="1">IFERROR(INDEX(_E,MATCH(Tableau1[[#This Row],[Date]],_J,0)),"")</f>
        <v/>
      </c>
    </row>
    <row r="3" spans="1:11" x14ac:dyDescent="0.35">
      <c r="A3" s="7">
        <v>43648</v>
      </c>
      <c r="B3" s="19" t="str">
        <f>VLOOKUP(WEEKDAY(Tableau1[[#This Row],[Date]],2),JoursDeSemaine,2,0)</f>
        <v>Mardi</v>
      </c>
      <c r="E3" s="20">
        <f>(Tableau1[[#This Row],[Heure Départ]]-Tableau1[[#This Row],[Heure Arrivée]])*24</f>
        <v>0</v>
      </c>
      <c r="F3" s="21" t="str">
        <f>YEAR(Tableau1[[#This Row],[Date]] - MOD(Tableau1[[#This Row],[Date]] - 2,7) + 3)&amp;"-"&amp;_xlfn.ISOWEEKNUM(Tableau1[[#This Row],[Date]])</f>
        <v>2019-27</v>
      </c>
      <c r="G3" s="19">
        <f>YEAR(Tableau1[[#This Row],[Date]])</f>
        <v>2019</v>
      </c>
      <c r="H3" s="19" t="str">
        <f>TEXT(Tableau1[[#This Row],[Date]],"mmmm")</f>
        <v>juillet</v>
      </c>
      <c r="I3" s="19">
        <f>YEAR(EOMONTH(Tableau1[[#This Row],[Date]]-DEBUT+1,1))</f>
        <v>2019</v>
      </c>
      <c r="J3" s="21" t="str">
        <f>TEXT(EOMONTH(Tableau1[[#This Row],[Date]]-DEBUT+1,1),"mmmm")</f>
        <v>juillet</v>
      </c>
      <c r="K3" s="22" t="str">
        <f ca="1">IFERROR(INDEX(_E,MATCH(Tableau1[[#This Row],[Date]],_J,0)),"")</f>
        <v/>
      </c>
    </row>
    <row r="4" spans="1:11" x14ac:dyDescent="0.35">
      <c r="A4" s="7">
        <v>43649</v>
      </c>
      <c r="B4" s="19" t="str">
        <f>VLOOKUP(WEEKDAY(Tableau1[[#This Row],[Date]],2),JoursDeSemaine,2,0)</f>
        <v>Mercredi</v>
      </c>
      <c r="E4" s="20">
        <f>(Tableau1[[#This Row],[Heure Départ]]-Tableau1[[#This Row],[Heure Arrivée]])*24</f>
        <v>0</v>
      </c>
      <c r="F4" s="21" t="str">
        <f>YEAR(Tableau1[[#This Row],[Date]] - MOD(Tableau1[[#This Row],[Date]] - 2,7) + 3)&amp;"-"&amp;_xlfn.ISOWEEKNUM(Tableau1[[#This Row],[Date]])</f>
        <v>2019-27</v>
      </c>
      <c r="G4" s="19">
        <f>YEAR(Tableau1[[#This Row],[Date]])</f>
        <v>2019</v>
      </c>
      <c r="H4" s="19" t="str">
        <f>TEXT(Tableau1[[#This Row],[Date]],"mmmm")</f>
        <v>juillet</v>
      </c>
      <c r="I4" s="19">
        <f>YEAR(EOMONTH(Tableau1[[#This Row],[Date]]-DEBUT+1,1))</f>
        <v>2019</v>
      </c>
      <c r="J4" s="21" t="str">
        <f>TEXT(EOMONTH(Tableau1[[#This Row],[Date]]-DEBUT+1,1),"mmmm")</f>
        <v>juillet</v>
      </c>
      <c r="K4" s="22" t="str">
        <f ca="1">IFERROR(INDEX(_E,MATCH(Tableau1[[#This Row],[Date]],_J,0)),"")</f>
        <v/>
      </c>
    </row>
    <row r="5" spans="1:11" x14ac:dyDescent="0.35">
      <c r="A5" s="7">
        <v>43650</v>
      </c>
      <c r="B5" s="19" t="str">
        <f>VLOOKUP(WEEKDAY(Tableau1[[#This Row],[Date]],2),JoursDeSemaine,2,0)</f>
        <v>Jeudi</v>
      </c>
      <c r="E5" s="20">
        <f>(Tableau1[[#This Row],[Heure Départ]]-Tableau1[[#This Row],[Heure Arrivée]])*24</f>
        <v>0</v>
      </c>
      <c r="F5" s="21" t="str">
        <f>YEAR(Tableau1[[#This Row],[Date]] - MOD(Tableau1[[#This Row],[Date]] - 2,7) + 3)&amp;"-"&amp;_xlfn.ISOWEEKNUM(Tableau1[[#This Row],[Date]])</f>
        <v>2019-27</v>
      </c>
      <c r="G5" s="19">
        <f>YEAR(Tableau1[[#This Row],[Date]])</f>
        <v>2019</v>
      </c>
      <c r="H5" s="19" t="str">
        <f>TEXT(Tableau1[[#This Row],[Date]],"mmmm")</f>
        <v>juillet</v>
      </c>
      <c r="I5" s="19">
        <f>YEAR(EOMONTH(Tableau1[[#This Row],[Date]]-DEBUT+1,1))</f>
        <v>2019</v>
      </c>
      <c r="J5" s="21" t="str">
        <f>TEXT(EOMONTH(Tableau1[[#This Row],[Date]]-DEBUT+1,1),"mmmm")</f>
        <v>juillet</v>
      </c>
      <c r="K5" s="22" t="str">
        <f ca="1">IFERROR(INDEX(_E,MATCH(Tableau1[[#This Row],[Date]],_J,0)),"")</f>
        <v/>
      </c>
    </row>
    <row r="6" spans="1:11" x14ac:dyDescent="0.35">
      <c r="A6" s="7">
        <v>43651</v>
      </c>
      <c r="B6" s="19" t="str">
        <f>VLOOKUP(WEEKDAY(Tableau1[[#This Row],[Date]],2),JoursDeSemaine,2,0)</f>
        <v>Vendredi</v>
      </c>
      <c r="E6" s="20">
        <f>(Tableau1[[#This Row],[Heure Départ]]-Tableau1[[#This Row],[Heure Arrivée]])*24</f>
        <v>0</v>
      </c>
      <c r="F6" s="21" t="str">
        <f>YEAR(Tableau1[[#This Row],[Date]] - MOD(Tableau1[[#This Row],[Date]] - 2,7) + 3)&amp;"-"&amp;_xlfn.ISOWEEKNUM(Tableau1[[#This Row],[Date]])</f>
        <v>2019-27</v>
      </c>
      <c r="G6" s="19">
        <f>YEAR(Tableau1[[#This Row],[Date]])</f>
        <v>2019</v>
      </c>
      <c r="H6" s="19" t="str">
        <f>TEXT(Tableau1[[#This Row],[Date]],"mmmm")</f>
        <v>juillet</v>
      </c>
      <c r="I6" s="19">
        <f>YEAR(EOMONTH(Tableau1[[#This Row],[Date]]-DEBUT+1,1))</f>
        <v>2019</v>
      </c>
      <c r="J6" s="21" t="str">
        <f>TEXT(EOMONTH(Tableau1[[#This Row],[Date]]-DEBUT+1,1),"mmmm")</f>
        <v>juillet</v>
      </c>
      <c r="K6" s="22" t="str">
        <f ca="1">IFERROR(INDEX(_E,MATCH(Tableau1[[#This Row],[Date]],_J,0)),"")</f>
        <v/>
      </c>
    </row>
    <row r="7" spans="1:11" x14ac:dyDescent="0.35">
      <c r="A7" s="7">
        <v>43652</v>
      </c>
      <c r="B7" s="19" t="str">
        <f>VLOOKUP(WEEKDAY(Tableau1[[#This Row],[Date]],2),JoursDeSemaine,2,0)</f>
        <v>Samedi</v>
      </c>
      <c r="E7" s="20">
        <f>(Tableau1[[#This Row],[Heure Départ]]-Tableau1[[#This Row],[Heure Arrivée]])*24</f>
        <v>0</v>
      </c>
      <c r="F7" s="21" t="str">
        <f>YEAR(Tableau1[[#This Row],[Date]] - MOD(Tableau1[[#This Row],[Date]] - 2,7) + 3)&amp;"-"&amp;_xlfn.ISOWEEKNUM(Tableau1[[#This Row],[Date]])</f>
        <v>2019-27</v>
      </c>
      <c r="G7" s="19">
        <f>YEAR(Tableau1[[#This Row],[Date]])</f>
        <v>2019</v>
      </c>
      <c r="H7" s="19" t="str">
        <f>TEXT(Tableau1[[#This Row],[Date]],"mmmm")</f>
        <v>juillet</v>
      </c>
      <c r="I7" s="19">
        <f>YEAR(EOMONTH(Tableau1[[#This Row],[Date]]-DEBUT+1,1))</f>
        <v>2019</v>
      </c>
      <c r="J7" s="21" t="str">
        <f>TEXT(EOMONTH(Tableau1[[#This Row],[Date]]-DEBUT+1,1),"mmmm")</f>
        <v>juillet</v>
      </c>
      <c r="K7" s="22" t="str">
        <f ca="1">IFERROR(INDEX(_E,MATCH(Tableau1[[#This Row],[Date]],_J,0)),"")</f>
        <v/>
      </c>
    </row>
    <row r="8" spans="1:11" x14ac:dyDescent="0.35">
      <c r="A8" s="7">
        <v>43653</v>
      </c>
      <c r="B8" s="19" t="str">
        <f>VLOOKUP(WEEKDAY(Tableau1[[#This Row],[Date]],2),JoursDeSemaine,2,0)</f>
        <v>Dimanche</v>
      </c>
      <c r="E8" s="20">
        <f>(Tableau1[[#This Row],[Heure Départ]]-Tableau1[[#This Row],[Heure Arrivée]])*24</f>
        <v>0</v>
      </c>
      <c r="F8" s="21" t="str">
        <f>YEAR(Tableau1[[#This Row],[Date]] - MOD(Tableau1[[#This Row],[Date]] - 2,7) + 3)&amp;"-"&amp;_xlfn.ISOWEEKNUM(Tableau1[[#This Row],[Date]])</f>
        <v>2019-27</v>
      </c>
      <c r="G8" s="19">
        <f>YEAR(Tableau1[[#This Row],[Date]])</f>
        <v>2019</v>
      </c>
      <c r="H8" s="19" t="str">
        <f>TEXT(Tableau1[[#This Row],[Date]],"mmmm")</f>
        <v>juillet</v>
      </c>
      <c r="I8" s="19">
        <f>YEAR(EOMONTH(Tableau1[[#This Row],[Date]]-DEBUT+1,1))</f>
        <v>2019</v>
      </c>
      <c r="J8" s="21" t="str">
        <f>TEXT(EOMONTH(Tableau1[[#This Row],[Date]]-DEBUT+1,1),"mmmm")</f>
        <v>juillet</v>
      </c>
      <c r="K8" s="22" t="str">
        <f ca="1">IFERROR(INDEX(_E,MATCH(Tableau1[[#This Row],[Date]],_J,0)),"")</f>
        <v/>
      </c>
    </row>
    <row r="9" spans="1:11" x14ac:dyDescent="0.35">
      <c r="A9" s="7">
        <v>43654</v>
      </c>
      <c r="B9" s="19" t="str">
        <f>VLOOKUP(WEEKDAY(Tableau1[[#This Row],[Date]],2),JoursDeSemaine,2,0)</f>
        <v>Lundi</v>
      </c>
      <c r="E9" s="20">
        <f>(Tableau1[[#This Row],[Heure Départ]]-Tableau1[[#This Row],[Heure Arrivée]])*24</f>
        <v>0</v>
      </c>
      <c r="F9" s="21" t="str">
        <f>YEAR(Tableau1[[#This Row],[Date]] - MOD(Tableau1[[#This Row],[Date]] - 2,7) + 3)&amp;"-"&amp;_xlfn.ISOWEEKNUM(Tableau1[[#This Row],[Date]])</f>
        <v>2019-28</v>
      </c>
      <c r="G9" s="19">
        <f>YEAR(Tableau1[[#This Row],[Date]])</f>
        <v>2019</v>
      </c>
      <c r="H9" s="19" t="str">
        <f>TEXT(Tableau1[[#This Row],[Date]],"mmmm")</f>
        <v>juillet</v>
      </c>
      <c r="I9" s="19">
        <f>YEAR(EOMONTH(Tableau1[[#This Row],[Date]]-DEBUT+1,1))</f>
        <v>2019</v>
      </c>
      <c r="J9" s="21" t="str">
        <f>TEXT(EOMONTH(Tableau1[[#This Row],[Date]]-DEBUT+1,1),"mmmm")</f>
        <v>juillet</v>
      </c>
      <c r="K9" s="22" t="str">
        <f ca="1">IFERROR(INDEX(_E,MATCH(Tableau1[[#This Row],[Date]],_J,0)),"")</f>
        <v/>
      </c>
    </row>
    <row r="10" spans="1:11" x14ac:dyDescent="0.35">
      <c r="A10" s="7">
        <v>43655</v>
      </c>
      <c r="B10" s="19" t="str">
        <f>VLOOKUP(WEEKDAY(Tableau1[[#This Row],[Date]],2),JoursDeSemaine,2,0)</f>
        <v>Mardi</v>
      </c>
      <c r="E10" s="20">
        <f>(Tableau1[[#This Row],[Heure Départ]]-Tableau1[[#This Row],[Heure Arrivée]])*24</f>
        <v>0</v>
      </c>
      <c r="F10" s="21" t="str">
        <f>YEAR(Tableau1[[#This Row],[Date]] - MOD(Tableau1[[#This Row],[Date]] - 2,7) + 3)&amp;"-"&amp;_xlfn.ISOWEEKNUM(Tableau1[[#This Row],[Date]])</f>
        <v>2019-28</v>
      </c>
      <c r="G10" s="19">
        <f>YEAR(Tableau1[[#This Row],[Date]])</f>
        <v>2019</v>
      </c>
      <c r="H10" s="19" t="str">
        <f>TEXT(Tableau1[[#This Row],[Date]],"mmmm")</f>
        <v>juillet</v>
      </c>
      <c r="I10" s="19">
        <f>YEAR(EOMONTH(Tableau1[[#This Row],[Date]]-DEBUT+1,1))</f>
        <v>2019</v>
      </c>
      <c r="J10" s="21" t="str">
        <f>TEXT(EOMONTH(Tableau1[[#This Row],[Date]]-DEBUT+1,1),"mmmm")</f>
        <v>juillet</v>
      </c>
      <c r="K10" s="22" t="str">
        <f ca="1">IFERROR(INDEX(_E,MATCH(Tableau1[[#This Row],[Date]],_J,0)),"")</f>
        <v/>
      </c>
    </row>
    <row r="11" spans="1:11" x14ac:dyDescent="0.35">
      <c r="A11" s="7">
        <v>43656</v>
      </c>
      <c r="B11" s="19" t="str">
        <f>VLOOKUP(WEEKDAY(Tableau1[[#This Row],[Date]],2),JoursDeSemaine,2,0)</f>
        <v>Mercredi</v>
      </c>
      <c r="E11" s="20">
        <f>(Tableau1[[#This Row],[Heure Départ]]-Tableau1[[#This Row],[Heure Arrivée]])*24</f>
        <v>0</v>
      </c>
      <c r="F11" s="21" t="str">
        <f>YEAR(Tableau1[[#This Row],[Date]] - MOD(Tableau1[[#This Row],[Date]] - 2,7) + 3)&amp;"-"&amp;_xlfn.ISOWEEKNUM(Tableau1[[#This Row],[Date]])</f>
        <v>2019-28</v>
      </c>
      <c r="G11" s="19">
        <f>YEAR(Tableau1[[#This Row],[Date]])</f>
        <v>2019</v>
      </c>
      <c r="H11" s="19" t="str">
        <f>TEXT(Tableau1[[#This Row],[Date]],"mmmm")</f>
        <v>juillet</v>
      </c>
      <c r="I11" s="19">
        <f>YEAR(EOMONTH(Tableau1[[#This Row],[Date]]-DEBUT+1,1))</f>
        <v>2019</v>
      </c>
      <c r="J11" s="21" t="str">
        <f>TEXT(EOMONTH(Tableau1[[#This Row],[Date]]-DEBUT+1,1),"mmmm")</f>
        <v>juillet</v>
      </c>
      <c r="K11" s="22" t="str">
        <f ca="1">IFERROR(INDEX(_E,MATCH(Tableau1[[#This Row],[Date]],_J,0)),"")</f>
        <v/>
      </c>
    </row>
    <row r="12" spans="1:11" x14ac:dyDescent="0.35">
      <c r="A12" s="7">
        <v>43657</v>
      </c>
      <c r="B12" s="19" t="str">
        <f>VLOOKUP(WEEKDAY(Tableau1[[#This Row],[Date]],2),JoursDeSemaine,2,0)</f>
        <v>Jeudi</v>
      </c>
      <c r="E12" s="20">
        <f>(Tableau1[[#This Row],[Heure Départ]]-Tableau1[[#This Row],[Heure Arrivée]])*24</f>
        <v>0</v>
      </c>
      <c r="F12" s="21" t="str">
        <f>YEAR(Tableau1[[#This Row],[Date]] - MOD(Tableau1[[#This Row],[Date]] - 2,7) + 3)&amp;"-"&amp;_xlfn.ISOWEEKNUM(Tableau1[[#This Row],[Date]])</f>
        <v>2019-28</v>
      </c>
      <c r="G12" s="19">
        <f>YEAR(Tableau1[[#This Row],[Date]])</f>
        <v>2019</v>
      </c>
      <c r="H12" s="19" t="str">
        <f>TEXT(Tableau1[[#This Row],[Date]],"mmmm")</f>
        <v>juillet</v>
      </c>
      <c r="I12" s="19">
        <f>YEAR(EOMONTH(Tableau1[[#This Row],[Date]]-DEBUT+1,1))</f>
        <v>2019</v>
      </c>
      <c r="J12" s="21" t="str">
        <f>TEXT(EOMONTH(Tableau1[[#This Row],[Date]]-DEBUT+1,1),"mmmm")</f>
        <v>juillet</v>
      </c>
      <c r="K12" s="22" t="str">
        <f ca="1">IFERROR(INDEX(_E,MATCH(Tableau1[[#This Row],[Date]],_J,0)),"")</f>
        <v/>
      </c>
    </row>
    <row r="13" spans="1:11" x14ac:dyDescent="0.35">
      <c r="A13" s="7">
        <v>43658</v>
      </c>
      <c r="B13" s="19" t="str">
        <f>VLOOKUP(WEEKDAY(Tableau1[[#This Row],[Date]],2),JoursDeSemaine,2,0)</f>
        <v>Vendredi</v>
      </c>
      <c r="E13" s="20">
        <f>(Tableau1[[#This Row],[Heure Départ]]-Tableau1[[#This Row],[Heure Arrivée]])*24</f>
        <v>0</v>
      </c>
      <c r="F13" s="21" t="str">
        <f>YEAR(Tableau1[[#This Row],[Date]] - MOD(Tableau1[[#This Row],[Date]] - 2,7) + 3)&amp;"-"&amp;_xlfn.ISOWEEKNUM(Tableau1[[#This Row],[Date]])</f>
        <v>2019-28</v>
      </c>
      <c r="G13" s="19">
        <f>YEAR(Tableau1[[#This Row],[Date]])</f>
        <v>2019</v>
      </c>
      <c r="H13" s="19" t="str">
        <f>TEXT(Tableau1[[#This Row],[Date]],"mmmm")</f>
        <v>juillet</v>
      </c>
      <c r="I13" s="19">
        <f>YEAR(EOMONTH(Tableau1[[#This Row],[Date]]-DEBUT+1,1))</f>
        <v>2019</v>
      </c>
      <c r="J13" s="21" t="str">
        <f>TEXT(EOMONTH(Tableau1[[#This Row],[Date]]-DEBUT+1,1),"mmmm")</f>
        <v>juillet</v>
      </c>
      <c r="K13" s="22" t="str">
        <f ca="1">IFERROR(INDEX(_E,MATCH(Tableau1[[#This Row],[Date]],_J,0)),"")</f>
        <v/>
      </c>
    </row>
    <row r="14" spans="1:11" x14ac:dyDescent="0.35">
      <c r="A14" s="7">
        <v>43659</v>
      </c>
      <c r="B14" s="19" t="str">
        <f>VLOOKUP(WEEKDAY(Tableau1[[#This Row],[Date]],2),JoursDeSemaine,2,0)</f>
        <v>Samedi</v>
      </c>
      <c r="E14" s="20">
        <f>(Tableau1[[#This Row],[Heure Départ]]-Tableau1[[#This Row],[Heure Arrivée]])*24</f>
        <v>0</v>
      </c>
      <c r="F14" s="21" t="str">
        <f>YEAR(Tableau1[[#This Row],[Date]] - MOD(Tableau1[[#This Row],[Date]] - 2,7) + 3)&amp;"-"&amp;_xlfn.ISOWEEKNUM(Tableau1[[#This Row],[Date]])</f>
        <v>2019-28</v>
      </c>
      <c r="G14" s="19">
        <f>YEAR(Tableau1[[#This Row],[Date]])</f>
        <v>2019</v>
      </c>
      <c r="H14" s="19" t="str">
        <f>TEXT(Tableau1[[#This Row],[Date]],"mmmm")</f>
        <v>juillet</v>
      </c>
      <c r="I14" s="19">
        <f>YEAR(EOMONTH(Tableau1[[#This Row],[Date]]-DEBUT+1,1))</f>
        <v>2019</v>
      </c>
      <c r="J14" s="21" t="str">
        <f>TEXT(EOMONTH(Tableau1[[#This Row],[Date]]-DEBUT+1,1),"mmmm")</f>
        <v>juillet</v>
      </c>
      <c r="K14" s="22" t="str">
        <f ca="1">IFERROR(INDEX(_E,MATCH(Tableau1[[#This Row],[Date]],_J,0)),"")</f>
        <v/>
      </c>
    </row>
    <row r="15" spans="1:11" x14ac:dyDescent="0.35">
      <c r="A15" s="7">
        <v>43660</v>
      </c>
      <c r="B15" s="19" t="str">
        <f>VLOOKUP(WEEKDAY(Tableau1[[#This Row],[Date]],2),JoursDeSemaine,2,0)</f>
        <v>Dimanche</v>
      </c>
      <c r="E15" s="20">
        <f>(Tableau1[[#This Row],[Heure Départ]]-Tableau1[[#This Row],[Heure Arrivée]])*24</f>
        <v>0</v>
      </c>
      <c r="F15" s="21" t="str">
        <f>YEAR(Tableau1[[#This Row],[Date]] - MOD(Tableau1[[#This Row],[Date]] - 2,7) + 3)&amp;"-"&amp;_xlfn.ISOWEEKNUM(Tableau1[[#This Row],[Date]])</f>
        <v>2019-28</v>
      </c>
      <c r="G15" s="19">
        <f>YEAR(Tableau1[[#This Row],[Date]])</f>
        <v>2019</v>
      </c>
      <c r="H15" s="19" t="str">
        <f>TEXT(Tableau1[[#This Row],[Date]],"mmmm")</f>
        <v>juillet</v>
      </c>
      <c r="I15" s="19">
        <f>YEAR(EOMONTH(Tableau1[[#This Row],[Date]]-DEBUT+1,1))</f>
        <v>2019</v>
      </c>
      <c r="J15" s="21" t="str">
        <f>TEXT(EOMONTH(Tableau1[[#This Row],[Date]]-DEBUT+1,1),"mmmm")</f>
        <v>juillet</v>
      </c>
      <c r="K15" s="22" t="str">
        <f ca="1">IFERROR(INDEX(_E,MATCH(Tableau1[[#This Row],[Date]],_J,0)),"")</f>
        <v>Fête nationale</v>
      </c>
    </row>
    <row r="16" spans="1:11" x14ac:dyDescent="0.35">
      <c r="A16" s="7">
        <v>43661</v>
      </c>
      <c r="B16" s="19" t="str">
        <f>VLOOKUP(WEEKDAY(Tableau1[[#This Row],[Date]],2),JoursDeSemaine,2,0)</f>
        <v>Lundi</v>
      </c>
      <c r="E16" s="20">
        <f>(Tableau1[[#This Row],[Heure Départ]]-Tableau1[[#This Row],[Heure Arrivée]])*24</f>
        <v>0</v>
      </c>
      <c r="F16" s="21" t="str">
        <f>YEAR(Tableau1[[#This Row],[Date]] - MOD(Tableau1[[#This Row],[Date]] - 2,7) + 3)&amp;"-"&amp;_xlfn.ISOWEEKNUM(Tableau1[[#This Row],[Date]])</f>
        <v>2019-29</v>
      </c>
      <c r="G16" s="19">
        <f>YEAR(Tableau1[[#This Row],[Date]])</f>
        <v>2019</v>
      </c>
      <c r="H16" s="19" t="str">
        <f>TEXT(Tableau1[[#This Row],[Date]],"mmmm")</f>
        <v>juillet</v>
      </c>
      <c r="I16" s="19">
        <f>YEAR(EOMONTH(Tableau1[[#This Row],[Date]]-DEBUT+1,1))</f>
        <v>2019</v>
      </c>
      <c r="J16" s="21" t="str">
        <f>TEXT(EOMONTH(Tableau1[[#This Row],[Date]]-DEBUT+1,1),"mmmm")</f>
        <v>juillet</v>
      </c>
      <c r="K16" s="22" t="str">
        <f ca="1">IFERROR(INDEX(_E,MATCH(Tableau1[[#This Row],[Date]],_J,0)),"")</f>
        <v/>
      </c>
    </row>
    <row r="17" spans="1:11" x14ac:dyDescent="0.35">
      <c r="A17" s="7">
        <v>43662</v>
      </c>
      <c r="B17" s="19" t="str">
        <f>VLOOKUP(WEEKDAY(Tableau1[[#This Row],[Date]],2),JoursDeSemaine,2,0)</f>
        <v>Mardi</v>
      </c>
      <c r="E17" s="20">
        <f>(Tableau1[[#This Row],[Heure Départ]]-Tableau1[[#This Row],[Heure Arrivée]])*24</f>
        <v>0</v>
      </c>
      <c r="F17" s="21" t="str">
        <f>YEAR(Tableau1[[#This Row],[Date]] - MOD(Tableau1[[#This Row],[Date]] - 2,7) + 3)&amp;"-"&amp;_xlfn.ISOWEEKNUM(Tableau1[[#This Row],[Date]])</f>
        <v>2019-29</v>
      </c>
      <c r="G17" s="19">
        <f>YEAR(Tableau1[[#This Row],[Date]])</f>
        <v>2019</v>
      </c>
      <c r="H17" s="19" t="str">
        <f>TEXT(Tableau1[[#This Row],[Date]],"mmmm")</f>
        <v>juillet</v>
      </c>
      <c r="I17" s="19">
        <f>YEAR(EOMONTH(Tableau1[[#This Row],[Date]]-DEBUT+1,1))</f>
        <v>2019</v>
      </c>
      <c r="J17" s="21" t="str">
        <f>TEXT(EOMONTH(Tableau1[[#This Row],[Date]]-DEBUT+1,1),"mmmm")</f>
        <v>juillet</v>
      </c>
      <c r="K17" s="22" t="str">
        <f ca="1">IFERROR(INDEX(_E,MATCH(Tableau1[[#This Row],[Date]],_J,0)),"")</f>
        <v/>
      </c>
    </row>
    <row r="18" spans="1:11" x14ac:dyDescent="0.35">
      <c r="A18" s="7">
        <v>43663</v>
      </c>
      <c r="B18" s="19" t="str">
        <f>VLOOKUP(WEEKDAY(Tableau1[[#This Row],[Date]],2),JoursDeSemaine,2,0)</f>
        <v>Mercredi</v>
      </c>
      <c r="E18" s="20">
        <f>(Tableau1[[#This Row],[Heure Départ]]-Tableau1[[#This Row],[Heure Arrivée]])*24</f>
        <v>0</v>
      </c>
      <c r="F18" s="21" t="str">
        <f>YEAR(Tableau1[[#This Row],[Date]] - MOD(Tableau1[[#This Row],[Date]] - 2,7) + 3)&amp;"-"&amp;_xlfn.ISOWEEKNUM(Tableau1[[#This Row],[Date]])</f>
        <v>2019-29</v>
      </c>
      <c r="G18" s="19">
        <f>YEAR(Tableau1[[#This Row],[Date]])</f>
        <v>2019</v>
      </c>
      <c r="H18" s="19" t="str">
        <f>TEXT(Tableau1[[#This Row],[Date]],"mmmm")</f>
        <v>juillet</v>
      </c>
      <c r="I18" s="19">
        <f>YEAR(EOMONTH(Tableau1[[#This Row],[Date]]-DEBUT+1,1))</f>
        <v>2019</v>
      </c>
      <c r="J18" s="21" t="str">
        <f>TEXT(EOMONTH(Tableau1[[#This Row],[Date]]-DEBUT+1,1),"mmmm")</f>
        <v>juillet</v>
      </c>
      <c r="K18" s="22" t="str">
        <f ca="1">IFERROR(INDEX(_E,MATCH(Tableau1[[#This Row],[Date]],_J,0)),"")</f>
        <v/>
      </c>
    </row>
    <row r="19" spans="1:11" x14ac:dyDescent="0.35">
      <c r="A19" s="7">
        <v>43664</v>
      </c>
      <c r="B19" s="19" t="str">
        <f>VLOOKUP(WEEKDAY(Tableau1[[#This Row],[Date]],2),JoursDeSemaine,2,0)</f>
        <v>Jeudi</v>
      </c>
      <c r="E19" s="20">
        <f>(Tableau1[[#This Row],[Heure Départ]]-Tableau1[[#This Row],[Heure Arrivée]])*24</f>
        <v>0</v>
      </c>
      <c r="F19" s="21" t="str">
        <f>YEAR(Tableau1[[#This Row],[Date]] - MOD(Tableau1[[#This Row],[Date]] - 2,7) + 3)&amp;"-"&amp;_xlfn.ISOWEEKNUM(Tableau1[[#This Row],[Date]])</f>
        <v>2019-29</v>
      </c>
      <c r="G19" s="19">
        <f>YEAR(Tableau1[[#This Row],[Date]])</f>
        <v>2019</v>
      </c>
      <c r="H19" s="19" t="str">
        <f>TEXT(Tableau1[[#This Row],[Date]],"mmmm")</f>
        <v>juillet</v>
      </c>
      <c r="I19" s="19">
        <f>YEAR(EOMONTH(Tableau1[[#This Row],[Date]]-DEBUT+1,1))</f>
        <v>2019</v>
      </c>
      <c r="J19" s="21" t="str">
        <f>TEXT(EOMONTH(Tableau1[[#This Row],[Date]]-DEBUT+1,1),"mmmm")</f>
        <v>juillet</v>
      </c>
      <c r="K19" s="22" t="str">
        <f ca="1">IFERROR(INDEX(_E,MATCH(Tableau1[[#This Row],[Date]],_J,0)),"")</f>
        <v/>
      </c>
    </row>
    <row r="20" spans="1:11" x14ac:dyDescent="0.35">
      <c r="A20" s="7">
        <v>43665</v>
      </c>
      <c r="B20" s="19" t="str">
        <f>VLOOKUP(WEEKDAY(Tableau1[[#This Row],[Date]],2),JoursDeSemaine,2,0)</f>
        <v>Vendredi</v>
      </c>
      <c r="E20" s="20">
        <f>(Tableau1[[#This Row],[Heure Départ]]-Tableau1[[#This Row],[Heure Arrivée]])*24</f>
        <v>0</v>
      </c>
      <c r="F20" s="21" t="str">
        <f>YEAR(Tableau1[[#This Row],[Date]] - MOD(Tableau1[[#This Row],[Date]] - 2,7) + 3)&amp;"-"&amp;_xlfn.ISOWEEKNUM(Tableau1[[#This Row],[Date]])</f>
        <v>2019-29</v>
      </c>
      <c r="G20" s="19">
        <f>YEAR(Tableau1[[#This Row],[Date]])</f>
        <v>2019</v>
      </c>
      <c r="H20" s="19" t="str">
        <f>TEXT(Tableau1[[#This Row],[Date]],"mmmm")</f>
        <v>juillet</v>
      </c>
      <c r="I20" s="19">
        <f>YEAR(EOMONTH(Tableau1[[#This Row],[Date]]-DEBUT+1,1))</f>
        <v>2019</v>
      </c>
      <c r="J20" s="21" t="str">
        <f>TEXT(EOMONTH(Tableau1[[#This Row],[Date]]-DEBUT+1,1),"mmmm")</f>
        <v>juillet</v>
      </c>
      <c r="K20" s="22" t="str">
        <f ca="1">IFERROR(INDEX(_E,MATCH(Tableau1[[#This Row],[Date]],_J,0)),"")</f>
        <v/>
      </c>
    </row>
    <row r="21" spans="1:11" x14ac:dyDescent="0.35">
      <c r="A21" s="7">
        <v>43666</v>
      </c>
      <c r="B21" s="19" t="str">
        <f>VLOOKUP(WEEKDAY(Tableau1[[#This Row],[Date]],2),JoursDeSemaine,2,0)</f>
        <v>Samedi</v>
      </c>
      <c r="E21" s="20">
        <f>(Tableau1[[#This Row],[Heure Départ]]-Tableau1[[#This Row],[Heure Arrivée]])*24</f>
        <v>0</v>
      </c>
      <c r="F21" s="21" t="str">
        <f>YEAR(Tableau1[[#This Row],[Date]] - MOD(Tableau1[[#This Row],[Date]] - 2,7) + 3)&amp;"-"&amp;_xlfn.ISOWEEKNUM(Tableau1[[#This Row],[Date]])</f>
        <v>2019-29</v>
      </c>
      <c r="G21" s="19">
        <f>YEAR(Tableau1[[#This Row],[Date]])</f>
        <v>2019</v>
      </c>
      <c r="H21" s="19" t="str">
        <f>TEXT(Tableau1[[#This Row],[Date]],"mmmm")</f>
        <v>juillet</v>
      </c>
      <c r="I21" s="19">
        <f>YEAR(EOMONTH(Tableau1[[#This Row],[Date]]-DEBUT+1,1))</f>
        <v>2019</v>
      </c>
      <c r="J21" s="21" t="str">
        <f>TEXT(EOMONTH(Tableau1[[#This Row],[Date]]-DEBUT+1,1),"mmmm")</f>
        <v>juillet</v>
      </c>
      <c r="K21" s="22" t="str">
        <f ca="1">IFERROR(INDEX(_E,MATCH(Tableau1[[#This Row],[Date]],_J,0)),"")</f>
        <v/>
      </c>
    </row>
    <row r="22" spans="1:11" x14ac:dyDescent="0.35">
      <c r="A22" s="7">
        <v>43667</v>
      </c>
      <c r="B22" s="19" t="str">
        <f>VLOOKUP(WEEKDAY(Tableau1[[#This Row],[Date]],2),JoursDeSemaine,2,0)</f>
        <v>Dimanche</v>
      </c>
      <c r="E22" s="20">
        <f>(Tableau1[[#This Row],[Heure Départ]]-Tableau1[[#This Row],[Heure Arrivée]])*24</f>
        <v>0</v>
      </c>
      <c r="F22" s="21" t="str">
        <f>YEAR(Tableau1[[#This Row],[Date]] - MOD(Tableau1[[#This Row],[Date]] - 2,7) + 3)&amp;"-"&amp;_xlfn.ISOWEEKNUM(Tableau1[[#This Row],[Date]])</f>
        <v>2019-29</v>
      </c>
      <c r="G22" s="19">
        <f>YEAR(Tableau1[[#This Row],[Date]])</f>
        <v>2019</v>
      </c>
      <c r="H22" s="19" t="str">
        <f>TEXT(Tableau1[[#This Row],[Date]],"mmmm")</f>
        <v>juillet</v>
      </c>
      <c r="I22" s="19">
        <f>YEAR(EOMONTH(Tableau1[[#This Row],[Date]]-DEBUT+1,1))</f>
        <v>2019</v>
      </c>
      <c r="J22" s="21" t="str">
        <f>TEXT(EOMONTH(Tableau1[[#This Row],[Date]]-DEBUT+1,1),"mmmm")</f>
        <v>juillet</v>
      </c>
      <c r="K22" s="22" t="str">
        <f ca="1">IFERROR(INDEX(_E,MATCH(Tableau1[[#This Row],[Date]],_J,0)),"")</f>
        <v/>
      </c>
    </row>
    <row r="23" spans="1:11" x14ac:dyDescent="0.35">
      <c r="A23" s="7">
        <v>43668</v>
      </c>
      <c r="B23" s="19" t="str">
        <f>VLOOKUP(WEEKDAY(Tableau1[[#This Row],[Date]],2),JoursDeSemaine,2,0)</f>
        <v>Lundi</v>
      </c>
      <c r="E23" s="20">
        <f>(Tableau1[[#This Row],[Heure Départ]]-Tableau1[[#This Row],[Heure Arrivée]])*24</f>
        <v>0</v>
      </c>
      <c r="F23" s="21" t="str">
        <f>YEAR(Tableau1[[#This Row],[Date]] - MOD(Tableau1[[#This Row],[Date]] - 2,7) + 3)&amp;"-"&amp;_xlfn.ISOWEEKNUM(Tableau1[[#This Row],[Date]])</f>
        <v>2019-30</v>
      </c>
      <c r="G23" s="19">
        <f>YEAR(Tableau1[[#This Row],[Date]])</f>
        <v>2019</v>
      </c>
      <c r="H23" s="19" t="str">
        <f>TEXT(Tableau1[[#This Row],[Date]],"mmmm")</f>
        <v>juillet</v>
      </c>
      <c r="I23" s="19">
        <f>YEAR(EOMONTH(Tableau1[[#This Row],[Date]]-DEBUT+1,1))</f>
        <v>2019</v>
      </c>
      <c r="J23" s="21" t="str">
        <f>TEXT(EOMONTH(Tableau1[[#This Row],[Date]]-DEBUT+1,1),"mmmm")</f>
        <v>juillet</v>
      </c>
      <c r="K23" s="22" t="str">
        <f ca="1">IFERROR(INDEX(_E,MATCH(Tableau1[[#This Row],[Date]],_J,0)),"")</f>
        <v/>
      </c>
    </row>
    <row r="24" spans="1:11" x14ac:dyDescent="0.35">
      <c r="A24" s="7">
        <v>43669</v>
      </c>
      <c r="B24" s="19" t="str">
        <f>VLOOKUP(WEEKDAY(Tableau1[[#This Row],[Date]],2),JoursDeSemaine,2,0)</f>
        <v>Mardi</v>
      </c>
      <c r="E24" s="20">
        <f>(Tableau1[[#This Row],[Heure Départ]]-Tableau1[[#This Row],[Heure Arrivée]])*24</f>
        <v>0</v>
      </c>
      <c r="F24" s="21" t="str">
        <f>YEAR(Tableau1[[#This Row],[Date]] - MOD(Tableau1[[#This Row],[Date]] - 2,7) + 3)&amp;"-"&amp;_xlfn.ISOWEEKNUM(Tableau1[[#This Row],[Date]])</f>
        <v>2019-30</v>
      </c>
      <c r="G24" s="19">
        <f>YEAR(Tableau1[[#This Row],[Date]])</f>
        <v>2019</v>
      </c>
      <c r="H24" s="19" t="str">
        <f>TEXT(Tableau1[[#This Row],[Date]],"mmmm")</f>
        <v>juillet</v>
      </c>
      <c r="I24" s="19">
        <f>YEAR(EOMONTH(Tableau1[[#This Row],[Date]]-DEBUT+1,1))</f>
        <v>2019</v>
      </c>
      <c r="J24" s="21" t="str">
        <f>TEXT(EOMONTH(Tableau1[[#This Row],[Date]]-DEBUT+1,1),"mmmm")</f>
        <v>juillet</v>
      </c>
      <c r="K24" s="22" t="str">
        <f ca="1">IFERROR(INDEX(_E,MATCH(Tableau1[[#This Row],[Date]],_J,0)),"")</f>
        <v/>
      </c>
    </row>
    <row r="25" spans="1:11" x14ac:dyDescent="0.35">
      <c r="A25" s="7">
        <v>43670</v>
      </c>
      <c r="B25" s="19" t="str">
        <f>VLOOKUP(WEEKDAY(Tableau1[[#This Row],[Date]],2),JoursDeSemaine,2,0)</f>
        <v>Mercredi</v>
      </c>
      <c r="E25" s="20">
        <f>(Tableau1[[#This Row],[Heure Départ]]-Tableau1[[#This Row],[Heure Arrivée]])*24</f>
        <v>0</v>
      </c>
      <c r="F25" s="21" t="str">
        <f>YEAR(Tableau1[[#This Row],[Date]] - MOD(Tableau1[[#This Row],[Date]] - 2,7) + 3)&amp;"-"&amp;_xlfn.ISOWEEKNUM(Tableau1[[#This Row],[Date]])</f>
        <v>2019-30</v>
      </c>
      <c r="G25" s="19">
        <f>YEAR(Tableau1[[#This Row],[Date]])</f>
        <v>2019</v>
      </c>
      <c r="H25" s="19" t="str">
        <f>TEXT(Tableau1[[#This Row],[Date]],"mmmm")</f>
        <v>juillet</v>
      </c>
      <c r="I25" s="19">
        <f>YEAR(EOMONTH(Tableau1[[#This Row],[Date]]-DEBUT+1,1))</f>
        <v>2019</v>
      </c>
      <c r="J25" s="21" t="str">
        <f>TEXT(EOMONTH(Tableau1[[#This Row],[Date]]-DEBUT+1,1),"mmmm")</f>
        <v>juillet</v>
      </c>
      <c r="K25" s="22" t="str">
        <f ca="1">IFERROR(INDEX(_E,MATCH(Tableau1[[#This Row],[Date]],_J,0)),"")</f>
        <v/>
      </c>
    </row>
    <row r="26" spans="1:11" x14ac:dyDescent="0.35">
      <c r="A26" s="7">
        <v>43671</v>
      </c>
      <c r="B26" s="19" t="str">
        <f>VLOOKUP(WEEKDAY(Tableau1[[#This Row],[Date]],2),JoursDeSemaine,2,0)</f>
        <v>Jeudi</v>
      </c>
      <c r="E26" s="20">
        <f>(Tableau1[[#This Row],[Heure Départ]]-Tableau1[[#This Row],[Heure Arrivée]])*24</f>
        <v>0</v>
      </c>
      <c r="F26" s="21" t="str">
        <f>YEAR(Tableau1[[#This Row],[Date]] - MOD(Tableau1[[#This Row],[Date]] - 2,7) + 3)&amp;"-"&amp;_xlfn.ISOWEEKNUM(Tableau1[[#This Row],[Date]])</f>
        <v>2019-30</v>
      </c>
      <c r="G26" s="19">
        <f>YEAR(Tableau1[[#This Row],[Date]])</f>
        <v>2019</v>
      </c>
      <c r="H26" s="19" t="str">
        <f>TEXT(Tableau1[[#This Row],[Date]],"mmmm")</f>
        <v>juillet</v>
      </c>
      <c r="I26" s="19">
        <f>YEAR(EOMONTH(Tableau1[[#This Row],[Date]]-DEBUT+1,1))</f>
        <v>2019</v>
      </c>
      <c r="J26" s="21" t="str">
        <f>TEXT(EOMONTH(Tableau1[[#This Row],[Date]]-DEBUT+1,1),"mmmm")</f>
        <v>juillet</v>
      </c>
      <c r="K26" s="22" t="str">
        <f ca="1">IFERROR(INDEX(_E,MATCH(Tableau1[[#This Row],[Date]],_J,0)),"")</f>
        <v/>
      </c>
    </row>
    <row r="27" spans="1:11" x14ac:dyDescent="0.35">
      <c r="A27" s="7">
        <v>43672</v>
      </c>
      <c r="B27" s="19" t="str">
        <f>VLOOKUP(WEEKDAY(Tableau1[[#This Row],[Date]],2),JoursDeSemaine,2,0)</f>
        <v>Vendredi</v>
      </c>
      <c r="E27" s="20">
        <f>(Tableau1[[#This Row],[Heure Départ]]-Tableau1[[#This Row],[Heure Arrivée]])*24</f>
        <v>0</v>
      </c>
      <c r="F27" s="21" t="str">
        <f>YEAR(Tableau1[[#This Row],[Date]] - MOD(Tableau1[[#This Row],[Date]] - 2,7) + 3)&amp;"-"&amp;_xlfn.ISOWEEKNUM(Tableau1[[#This Row],[Date]])</f>
        <v>2019-30</v>
      </c>
      <c r="G27" s="19">
        <f>YEAR(Tableau1[[#This Row],[Date]])</f>
        <v>2019</v>
      </c>
      <c r="H27" s="19" t="str">
        <f>TEXT(Tableau1[[#This Row],[Date]],"mmmm")</f>
        <v>juillet</v>
      </c>
      <c r="I27" s="19">
        <f>YEAR(EOMONTH(Tableau1[[#This Row],[Date]]-DEBUT+1,1))</f>
        <v>2019</v>
      </c>
      <c r="J27" s="21" t="str">
        <f>TEXT(EOMONTH(Tableau1[[#This Row],[Date]]-DEBUT+1,1),"mmmm")</f>
        <v>juillet</v>
      </c>
      <c r="K27" s="22" t="str">
        <f ca="1">IFERROR(INDEX(_E,MATCH(Tableau1[[#This Row],[Date]],_J,0)),"")</f>
        <v/>
      </c>
    </row>
    <row r="28" spans="1:11" x14ac:dyDescent="0.35">
      <c r="A28" s="7">
        <v>43673</v>
      </c>
      <c r="B28" s="19" t="str">
        <f>VLOOKUP(WEEKDAY(Tableau1[[#This Row],[Date]],2),JoursDeSemaine,2,0)</f>
        <v>Samedi</v>
      </c>
      <c r="E28" s="20">
        <f>(Tableau1[[#This Row],[Heure Départ]]-Tableau1[[#This Row],[Heure Arrivée]])*24</f>
        <v>0</v>
      </c>
      <c r="F28" s="21" t="str">
        <f>YEAR(Tableau1[[#This Row],[Date]] - MOD(Tableau1[[#This Row],[Date]] - 2,7) + 3)&amp;"-"&amp;_xlfn.ISOWEEKNUM(Tableau1[[#This Row],[Date]])</f>
        <v>2019-30</v>
      </c>
      <c r="G28" s="19">
        <f>YEAR(Tableau1[[#This Row],[Date]])</f>
        <v>2019</v>
      </c>
      <c r="H28" s="19" t="str">
        <f>TEXT(Tableau1[[#This Row],[Date]],"mmmm")</f>
        <v>juillet</v>
      </c>
      <c r="I28" s="19">
        <f>YEAR(EOMONTH(Tableau1[[#This Row],[Date]]-DEBUT+1,1))</f>
        <v>2019</v>
      </c>
      <c r="J28" s="21" t="str">
        <f>TEXT(EOMONTH(Tableau1[[#This Row],[Date]]-DEBUT+1,1),"mmmm")</f>
        <v>juillet</v>
      </c>
      <c r="K28" s="22" t="str">
        <f ca="1">IFERROR(INDEX(_E,MATCH(Tableau1[[#This Row],[Date]],_J,0)),"")</f>
        <v/>
      </c>
    </row>
    <row r="29" spans="1:11" x14ac:dyDescent="0.35">
      <c r="A29" s="7">
        <v>43674</v>
      </c>
      <c r="B29" s="19" t="str">
        <f>VLOOKUP(WEEKDAY(Tableau1[[#This Row],[Date]],2),JoursDeSemaine,2,0)</f>
        <v>Dimanche</v>
      </c>
      <c r="E29" s="20">
        <f>(Tableau1[[#This Row],[Heure Départ]]-Tableau1[[#This Row],[Heure Arrivée]])*24</f>
        <v>0</v>
      </c>
      <c r="F29" s="21" t="str">
        <f>YEAR(Tableau1[[#This Row],[Date]] - MOD(Tableau1[[#This Row],[Date]] - 2,7) + 3)&amp;"-"&amp;_xlfn.ISOWEEKNUM(Tableau1[[#This Row],[Date]])</f>
        <v>2019-30</v>
      </c>
      <c r="G29" s="19">
        <f>YEAR(Tableau1[[#This Row],[Date]])</f>
        <v>2019</v>
      </c>
      <c r="H29" s="19" t="str">
        <f>TEXT(Tableau1[[#This Row],[Date]],"mmmm")</f>
        <v>juillet</v>
      </c>
      <c r="I29" s="19">
        <f>YEAR(EOMONTH(Tableau1[[#This Row],[Date]]-DEBUT+1,1))</f>
        <v>2019</v>
      </c>
      <c r="J29" s="21" t="str">
        <f>TEXT(EOMONTH(Tableau1[[#This Row],[Date]]-DEBUT+1,1),"mmmm")</f>
        <v>août</v>
      </c>
      <c r="K29" s="22" t="str">
        <f ca="1">IFERROR(INDEX(_E,MATCH(Tableau1[[#This Row],[Date]],_J,0)),"")</f>
        <v/>
      </c>
    </row>
    <row r="30" spans="1:11" x14ac:dyDescent="0.35">
      <c r="A30" s="7">
        <v>43675</v>
      </c>
      <c r="B30" s="19" t="str">
        <f>VLOOKUP(WEEKDAY(Tableau1[[#This Row],[Date]],2),JoursDeSemaine,2,0)</f>
        <v>Lundi</v>
      </c>
      <c r="E30" s="20">
        <f>(Tableau1[[#This Row],[Heure Départ]]-Tableau1[[#This Row],[Heure Arrivée]])*24</f>
        <v>0</v>
      </c>
      <c r="F30" s="21" t="str">
        <f>YEAR(Tableau1[[#This Row],[Date]] - MOD(Tableau1[[#This Row],[Date]] - 2,7) + 3)&amp;"-"&amp;_xlfn.ISOWEEKNUM(Tableau1[[#This Row],[Date]])</f>
        <v>2019-31</v>
      </c>
      <c r="G30" s="19">
        <f>YEAR(Tableau1[[#This Row],[Date]])</f>
        <v>2019</v>
      </c>
      <c r="H30" s="19" t="str">
        <f>TEXT(Tableau1[[#This Row],[Date]],"mmmm")</f>
        <v>juillet</v>
      </c>
      <c r="I30" s="19">
        <f>YEAR(EOMONTH(Tableau1[[#This Row],[Date]]-DEBUT+1,1))</f>
        <v>2019</v>
      </c>
      <c r="J30" s="21" t="str">
        <f>TEXT(EOMONTH(Tableau1[[#This Row],[Date]]-DEBUT+1,1),"mmmm")</f>
        <v>août</v>
      </c>
      <c r="K30" s="22" t="str">
        <f ca="1">IFERROR(INDEX(_E,MATCH(Tableau1[[#This Row],[Date]],_J,0)),"")</f>
        <v/>
      </c>
    </row>
    <row r="31" spans="1:11" x14ac:dyDescent="0.35">
      <c r="A31" s="7">
        <v>43676</v>
      </c>
      <c r="B31" s="19" t="str">
        <f>VLOOKUP(WEEKDAY(Tableau1[[#This Row],[Date]],2),JoursDeSemaine,2,0)</f>
        <v>Mardi</v>
      </c>
      <c r="E31" s="20">
        <f>(Tableau1[[#This Row],[Heure Départ]]-Tableau1[[#This Row],[Heure Arrivée]])*24</f>
        <v>0</v>
      </c>
      <c r="F31" s="21" t="str">
        <f>YEAR(Tableau1[[#This Row],[Date]] - MOD(Tableau1[[#This Row],[Date]] - 2,7) + 3)&amp;"-"&amp;_xlfn.ISOWEEKNUM(Tableau1[[#This Row],[Date]])</f>
        <v>2019-31</v>
      </c>
      <c r="G31" s="19">
        <f>YEAR(Tableau1[[#This Row],[Date]])</f>
        <v>2019</v>
      </c>
      <c r="H31" s="19" t="str">
        <f>TEXT(Tableau1[[#This Row],[Date]],"mmmm")</f>
        <v>juillet</v>
      </c>
      <c r="I31" s="19">
        <f>YEAR(EOMONTH(Tableau1[[#This Row],[Date]]-DEBUT+1,1))</f>
        <v>2019</v>
      </c>
      <c r="J31" s="21" t="str">
        <f>TEXT(EOMONTH(Tableau1[[#This Row],[Date]]-DEBUT+1,1),"mmmm")</f>
        <v>août</v>
      </c>
      <c r="K31" s="22" t="str">
        <f ca="1">IFERROR(INDEX(_E,MATCH(Tableau1[[#This Row],[Date]],_J,0)),"")</f>
        <v/>
      </c>
    </row>
    <row r="32" spans="1:11" x14ac:dyDescent="0.35">
      <c r="A32" s="7">
        <v>43677</v>
      </c>
      <c r="B32" s="19" t="str">
        <f>VLOOKUP(WEEKDAY(Tableau1[[#This Row],[Date]],2),JoursDeSemaine,2,0)</f>
        <v>Mercredi</v>
      </c>
      <c r="E32" s="20">
        <f>(Tableau1[[#This Row],[Heure Départ]]-Tableau1[[#This Row],[Heure Arrivée]])*24</f>
        <v>0</v>
      </c>
      <c r="F32" s="21" t="str">
        <f>YEAR(Tableau1[[#This Row],[Date]] - MOD(Tableau1[[#This Row],[Date]] - 2,7) + 3)&amp;"-"&amp;_xlfn.ISOWEEKNUM(Tableau1[[#This Row],[Date]])</f>
        <v>2019-31</v>
      </c>
      <c r="G32" s="19">
        <f>YEAR(Tableau1[[#This Row],[Date]])</f>
        <v>2019</v>
      </c>
      <c r="H32" s="19" t="str">
        <f>TEXT(Tableau1[[#This Row],[Date]],"mmmm")</f>
        <v>juillet</v>
      </c>
      <c r="I32" s="19">
        <f>YEAR(EOMONTH(Tableau1[[#This Row],[Date]]-DEBUT+1,1))</f>
        <v>2019</v>
      </c>
      <c r="J32" s="21" t="str">
        <f>TEXT(EOMONTH(Tableau1[[#This Row],[Date]]-DEBUT+1,1),"mmmm")</f>
        <v>août</v>
      </c>
      <c r="K32" s="22" t="str">
        <f ca="1">IFERROR(INDEX(_E,MATCH(Tableau1[[#This Row],[Date]],_J,0)),"")</f>
        <v/>
      </c>
    </row>
    <row r="33" spans="1:11" x14ac:dyDescent="0.35">
      <c r="A33" s="7">
        <v>43678</v>
      </c>
      <c r="B33" s="19" t="str">
        <f>VLOOKUP(WEEKDAY(Tableau1[[#This Row],[Date]],2),JoursDeSemaine,2,0)</f>
        <v>Jeudi</v>
      </c>
      <c r="E33" s="20">
        <f>(Tableau1[[#This Row],[Heure Départ]]-Tableau1[[#This Row],[Heure Arrivée]])*24</f>
        <v>0</v>
      </c>
      <c r="F33" s="21" t="str">
        <f>YEAR(Tableau1[[#This Row],[Date]] - MOD(Tableau1[[#This Row],[Date]] - 2,7) + 3)&amp;"-"&amp;_xlfn.ISOWEEKNUM(Tableau1[[#This Row],[Date]])</f>
        <v>2019-31</v>
      </c>
      <c r="G33" s="19">
        <f>YEAR(Tableau1[[#This Row],[Date]])</f>
        <v>2019</v>
      </c>
      <c r="H33" s="19" t="str">
        <f>TEXT(Tableau1[[#This Row],[Date]],"mmmm")</f>
        <v>août</v>
      </c>
      <c r="I33" s="19">
        <f>YEAR(EOMONTH(Tableau1[[#This Row],[Date]]-DEBUT+1,1))</f>
        <v>2019</v>
      </c>
      <c r="J33" s="21" t="str">
        <f>TEXT(EOMONTH(Tableau1[[#This Row],[Date]]-DEBUT+1,1),"mmmm")</f>
        <v>août</v>
      </c>
      <c r="K33" s="22" t="str">
        <f ca="1">IFERROR(INDEX(_E,MATCH(Tableau1[[#This Row],[Date]],_J,0)),"")</f>
        <v/>
      </c>
    </row>
    <row r="34" spans="1:11" x14ac:dyDescent="0.35">
      <c r="A34" s="7">
        <v>43679</v>
      </c>
      <c r="B34" s="19" t="str">
        <f>VLOOKUP(WEEKDAY(Tableau1[[#This Row],[Date]],2),JoursDeSemaine,2,0)</f>
        <v>Vendredi</v>
      </c>
      <c r="E34" s="20">
        <f>(Tableau1[[#This Row],[Heure Départ]]-Tableau1[[#This Row],[Heure Arrivée]])*24</f>
        <v>0</v>
      </c>
      <c r="F34" s="21" t="str">
        <f>YEAR(Tableau1[[#This Row],[Date]] - MOD(Tableau1[[#This Row],[Date]] - 2,7) + 3)&amp;"-"&amp;_xlfn.ISOWEEKNUM(Tableau1[[#This Row],[Date]])</f>
        <v>2019-31</v>
      </c>
      <c r="G34" s="19">
        <f>YEAR(Tableau1[[#This Row],[Date]])</f>
        <v>2019</v>
      </c>
      <c r="H34" s="19" t="str">
        <f>TEXT(Tableau1[[#This Row],[Date]],"mmmm")</f>
        <v>août</v>
      </c>
      <c r="I34" s="19">
        <f>YEAR(EOMONTH(Tableau1[[#This Row],[Date]]-DEBUT+1,1))</f>
        <v>2019</v>
      </c>
      <c r="J34" s="21" t="str">
        <f>TEXT(EOMONTH(Tableau1[[#This Row],[Date]]-DEBUT+1,1),"mmmm")</f>
        <v>août</v>
      </c>
      <c r="K34" s="22" t="str">
        <f ca="1">IFERROR(INDEX(_E,MATCH(Tableau1[[#This Row],[Date]],_J,0)),"")</f>
        <v/>
      </c>
    </row>
    <row r="35" spans="1:11" x14ac:dyDescent="0.35">
      <c r="A35" s="7">
        <v>43680</v>
      </c>
      <c r="B35" s="19" t="str">
        <f>VLOOKUP(WEEKDAY(Tableau1[[#This Row],[Date]],2),JoursDeSemaine,2,0)</f>
        <v>Samedi</v>
      </c>
      <c r="E35" s="20">
        <f>(Tableau1[[#This Row],[Heure Départ]]-Tableau1[[#This Row],[Heure Arrivée]])*24</f>
        <v>0</v>
      </c>
      <c r="F35" s="21" t="str">
        <f>YEAR(Tableau1[[#This Row],[Date]] - MOD(Tableau1[[#This Row],[Date]] - 2,7) + 3)&amp;"-"&amp;_xlfn.ISOWEEKNUM(Tableau1[[#This Row],[Date]])</f>
        <v>2019-31</v>
      </c>
      <c r="G35" s="19">
        <f>YEAR(Tableau1[[#This Row],[Date]])</f>
        <v>2019</v>
      </c>
      <c r="H35" s="19" t="str">
        <f>TEXT(Tableau1[[#This Row],[Date]],"mmmm")</f>
        <v>août</v>
      </c>
      <c r="I35" s="19">
        <f>YEAR(EOMONTH(Tableau1[[#This Row],[Date]]-DEBUT+1,1))</f>
        <v>2019</v>
      </c>
      <c r="J35" s="21" t="str">
        <f>TEXT(EOMONTH(Tableau1[[#This Row],[Date]]-DEBUT+1,1),"mmmm")</f>
        <v>août</v>
      </c>
      <c r="K35" s="22" t="str">
        <f ca="1">IFERROR(INDEX(_E,MATCH(Tableau1[[#This Row],[Date]],_J,0)),"")</f>
        <v/>
      </c>
    </row>
    <row r="36" spans="1:11" x14ac:dyDescent="0.35">
      <c r="A36" s="7">
        <v>43681</v>
      </c>
      <c r="B36" s="19" t="str">
        <f>VLOOKUP(WEEKDAY(Tableau1[[#This Row],[Date]],2),JoursDeSemaine,2,0)</f>
        <v>Dimanche</v>
      </c>
      <c r="E36" s="20">
        <f>(Tableau1[[#This Row],[Heure Départ]]-Tableau1[[#This Row],[Heure Arrivée]])*24</f>
        <v>0</v>
      </c>
      <c r="F36" s="21" t="str">
        <f>YEAR(Tableau1[[#This Row],[Date]] - MOD(Tableau1[[#This Row],[Date]] - 2,7) + 3)&amp;"-"&amp;_xlfn.ISOWEEKNUM(Tableau1[[#This Row],[Date]])</f>
        <v>2019-31</v>
      </c>
      <c r="G36" s="19">
        <f>YEAR(Tableau1[[#This Row],[Date]])</f>
        <v>2019</v>
      </c>
      <c r="H36" s="19" t="str">
        <f>TEXT(Tableau1[[#This Row],[Date]],"mmmm")</f>
        <v>août</v>
      </c>
      <c r="I36" s="19">
        <f>YEAR(EOMONTH(Tableau1[[#This Row],[Date]]-DEBUT+1,1))</f>
        <v>2019</v>
      </c>
      <c r="J36" s="21" t="str">
        <f>TEXT(EOMONTH(Tableau1[[#This Row],[Date]]-DEBUT+1,1),"mmmm")</f>
        <v>août</v>
      </c>
      <c r="K36" s="22" t="str">
        <f ca="1">IFERROR(INDEX(_E,MATCH(Tableau1[[#This Row],[Date]],_J,0)),"")</f>
        <v/>
      </c>
    </row>
    <row r="37" spans="1:11" x14ac:dyDescent="0.35">
      <c r="A37" s="7">
        <v>43682</v>
      </c>
      <c r="B37" s="19" t="str">
        <f>VLOOKUP(WEEKDAY(Tableau1[[#This Row],[Date]],2),JoursDeSemaine,2,0)</f>
        <v>Lundi</v>
      </c>
      <c r="E37" s="20">
        <f>(Tableau1[[#This Row],[Heure Départ]]-Tableau1[[#This Row],[Heure Arrivée]])*24</f>
        <v>0</v>
      </c>
      <c r="F37" s="21" t="str">
        <f>YEAR(Tableau1[[#This Row],[Date]] - MOD(Tableau1[[#This Row],[Date]] - 2,7) + 3)&amp;"-"&amp;_xlfn.ISOWEEKNUM(Tableau1[[#This Row],[Date]])</f>
        <v>2019-32</v>
      </c>
      <c r="G37" s="19">
        <f>YEAR(Tableau1[[#This Row],[Date]])</f>
        <v>2019</v>
      </c>
      <c r="H37" s="19" t="str">
        <f>TEXT(Tableau1[[#This Row],[Date]],"mmmm")</f>
        <v>août</v>
      </c>
      <c r="I37" s="19">
        <f>YEAR(EOMONTH(Tableau1[[#This Row],[Date]]-DEBUT+1,1))</f>
        <v>2019</v>
      </c>
      <c r="J37" s="21" t="str">
        <f>TEXT(EOMONTH(Tableau1[[#This Row],[Date]]-DEBUT+1,1),"mmmm")</f>
        <v>août</v>
      </c>
      <c r="K37" s="22" t="str">
        <f ca="1">IFERROR(INDEX(_E,MATCH(Tableau1[[#This Row],[Date]],_J,0)),"")</f>
        <v/>
      </c>
    </row>
    <row r="38" spans="1:11" x14ac:dyDescent="0.35">
      <c r="A38" s="7">
        <v>43683</v>
      </c>
      <c r="B38" s="19" t="str">
        <f>VLOOKUP(WEEKDAY(Tableau1[[#This Row],[Date]],2),JoursDeSemaine,2,0)</f>
        <v>Mardi</v>
      </c>
      <c r="E38" s="20">
        <f>(Tableau1[[#This Row],[Heure Départ]]-Tableau1[[#This Row],[Heure Arrivée]])*24</f>
        <v>0</v>
      </c>
      <c r="F38" s="21" t="str">
        <f>YEAR(Tableau1[[#This Row],[Date]] - MOD(Tableau1[[#This Row],[Date]] - 2,7) + 3)&amp;"-"&amp;_xlfn.ISOWEEKNUM(Tableau1[[#This Row],[Date]])</f>
        <v>2019-32</v>
      </c>
      <c r="G38" s="19">
        <f>YEAR(Tableau1[[#This Row],[Date]])</f>
        <v>2019</v>
      </c>
      <c r="H38" s="19" t="str">
        <f>TEXT(Tableau1[[#This Row],[Date]],"mmmm")</f>
        <v>août</v>
      </c>
      <c r="I38" s="19">
        <f>YEAR(EOMONTH(Tableau1[[#This Row],[Date]]-DEBUT+1,1))</f>
        <v>2019</v>
      </c>
      <c r="J38" s="21" t="str">
        <f>TEXT(EOMONTH(Tableau1[[#This Row],[Date]]-DEBUT+1,1),"mmmm")</f>
        <v>août</v>
      </c>
      <c r="K38" s="22" t="str">
        <f ca="1">IFERROR(INDEX(_E,MATCH(Tableau1[[#This Row],[Date]],_J,0)),"")</f>
        <v/>
      </c>
    </row>
    <row r="39" spans="1:11" x14ac:dyDescent="0.35">
      <c r="A39" s="7">
        <v>43684</v>
      </c>
      <c r="B39" s="19" t="str">
        <f>VLOOKUP(WEEKDAY(Tableau1[[#This Row],[Date]],2),JoursDeSemaine,2,0)</f>
        <v>Mercredi</v>
      </c>
      <c r="E39" s="20">
        <f>(Tableau1[[#This Row],[Heure Départ]]-Tableau1[[#This Row],[Heure Arrivée]])*24</f>
        <v>0</v>
      </c>
      <c r="F39" s="21" t="str">
        <f>YEAR(Tableau1[[#This Row],[Date]] - MOD(Tableau1[[#This Row],[Date]] - 2,7) + 3)&amp;"-"&amp;_xlfn.ISOWEEKNUM(Tableau1[[#This Row],[Date]])</f>
        <v>2019-32</v>
      </c>
      <c r="G39" s="19">
        <f>YEAR(Tableau1[[#This Row],[Date]])</f>
        <v>2019</v>
      </c>
      <c r="H39" s="19" t="str">
        <f>TEXT(Tableau1[[#This Row],[Date]],"mmmm")</f>
        <v>août</v>
      </c>
      <c r="I39" s="19">
        <f>YEAR(EOMONTH(Tableau1[[#This Row],[Date]]-DEBUT+1,1))</f>
        <v>2019</v>
      </c>
      <c r="J39" s="21" t="str">
        <f>TEXT(EOMONTH(Tableau1[[#This Row],[Date]]-DEBUT+1,1),"mmmm")</f>
        <v>août</v>
      </c>
      <c r="K39" s="22" t="str">
        <f ca="1">IFERROR(INDEX(_E,MATCH(Tableau1[[#This Row],[Date]],_J,0)),"")</f>
        <v/>
      </c>
    </row>
    <row r="40" spans="1:11" x14ac:dyDescent="0.35">
      <c r="A40" s="7">
        <v>43685</v>
      </c>
      <c r="B40" s="19" t="str">
        <f>VLOOKUP(WEEKDAY(Tableau1[[#This Row],[Date]],2),JoursDeSemaine,2,0)</f>
        <v>Jeudi</v>
      </c>
      <c r="E40" s="20">
        <f>(Tableau1[[#This Row],[Heure Départ]]-Tableau1[[#This Row],[Heure Arrivée]])*24</f>
        <v>0</v>
      </c>
      <c r="F40" s="21" t="str">
        <f>YEAR(Tableau1[[#This Row],[Date]] - MOD(Tableau1[[#This Row],[Date]] - 2,7) + 3)&amp;"-"&amp;_xlfn.ISOWEEKNUM(Tableau1[[#This Row],[Date]])</f>
        <v>2019-32</v>
      </c>
      <c r="G40" s="19">
        <f>YEAR(Tableau1[[#This Row],[Date]])</f>
        <v>2019</v>
      </c>
      <c r="H40" s="19" t="str">
        <f>TEXT(Tableau1[[#This Row],[Date]],"mmmm")</f>
        <v>août</v>
      </c>
      <c r="I40" s="19">
        <f>YEAR(EOMONTH(Tableau1[[#This Row],[Date]]-DEBUT+1,1))</f>
        <v>2019</v>
      </c>
      <c r="J40" s="21" t="str">
        <f>TEXT(EOMONTH(Tableau1[[#This Row],[Date]]-DEBUT+1,1),"mmmm")</f>
        <v>août</v>
      </c>
      <c r="K40" s="22" t="str">
        <f ca="1">IFERROR(INDEX(_E,MATCH(Tableau1[[#This Row],[Date]],_J,0)),"")</f>
        <v/>
      </c>
    </row>
    <row r="41" spans="1:11" x14ac:dyDescent="0.35">
      <c r="A41" s="7">
        <v>43686</v>
      </c>
      <c r="B41" s="19" t="str">
        <f>VLOOKUP(WEEKDAY(Tableau1[[#This Row],[Date]],2),JoursDeSemaine,2,0)</f>
        <v>Vendredi</v>
      </c>
      <c r="E41" s="20">
        <f>(Tableau1[[#This Row],[Heure Départ]]-Tableau1[[#This Row],[Heure Arrivée]])*24</f>
        <v>0</v>
      </c>
      <c r="F41" s="21" t="str">
        <f>YEAR(Tableau1[[#This Row],[Date]] - MOD(Tableau1[[#This Row],[Date]] - 2,7) + 3)&amp;"-"&amp;_xlfn.ISOWEEKNUM(Tableau1[[#This Row],[Date]])</f>
        <v>2019-32</v>
      </c>
      <c r="G41" s="19">
        <f>YEAR(Tableau1[[#This Row],[Date]])</f>
        <v>2019</v>
      </c>
      <c r="H41" s="19" t="str">
        <f>TEXT(Tableau1[[#This Row],[Date]],"mmmm")</f>
        <v>août</v>
      </c>
      <c r="I41" s="19">
        <f>YEAR(EOMONTH(Tableau1[[#This Row],[Date]]-DEBUT+1,1))</f>
        <v>2019</v>
      </c>
      <c r="J41" s="21" t="str">
        <f>TEXT(EOMONTH(Tableau1[[#This Row],[Date]]-DEBUT+1,1),"mmmm")</f>
        <v>août</v>
      </c>
      <c r="K41" s="22" t="str">
        <f ca="1">IFERROR(INDEX(_E,MATCH(Tableau1[[#This Row],[Date]],_J,0)),"")</f>
        <v/>
      </c>
    </row>
    <row r="42" spans="1:11" x14ac:dyDescent="0.35">
      <c r="A42" s="7">
        <v>43687</v>
      </c>
      <c r="B42" s="19" t="str">
        <f>VLOOKUP(WEEKDAY(Tableau1[[#This Row],[Date]],2),JoursDeSemaine,2,0)</f>
        <v>Samedi</v>
      </c>
      <c r="E42" s="20">
        <f>(Tableau1[[#This Row],[Heure Départ]]-Tableau1[[#This Row],[Heure Arrivée]])*24</f>
        <v>0</v>
      </c>
      <c r="F42" s="21" t="str">
        <f>YEAR(Tableau1[[#This Row],[Date]] - MOD(Tableau1[[#This Row],[Date]] - 2,7) + 3)&amp;"-"&amp;_xlfn.ISOWEEKNUM(Tableau1[[#This Row],[Date]])</f>
        <v>2019-32</v>
      </c>
      <c r="G42" s="19">
        <f>YEAR(Tableau1[[#This Row],[Date]])</f>
        <v>2019</v>
      </c>
      <c r="H42" s="19" t="str">
        <f>TEXT(Tableau1[[#This Row],[Date]],"mmmm")</f>
        <v>août</v>
      </c>
      <c r="I42" s="19">
        <f>YEAR(EOMONTH(Tableau1[[#This Row],[Date]]-DEBUT+1,1))</f>
        <v>2019</v>
      </c>
      <c r="J42" s="21" t="str">
        <f>TEXT(EOMONTH(Tableau1[[#This Row],[Date]]-DEBUT+1,1),"mmmm")</f>
        <v>août</v>
      </c>
      <c r="K42" s="22" t="str">
        <f ca="1">IFERROR(INDEX(_E,MATCH(Tableau1[[#This Row],[Date]],_J,0)),"")</f>
        <v/>
      </c>
    </row>
    <row r="43" spans="1:11" x14ac:dyDescent="0.35">
      <c r="A43" s="7">
        <v>43688</v>
      </c>
      <c r="B43" s="19" t="str">
        <f>VLOOKUP(WEEKDAY(Tableau1[[#This Row],[Date]],2),JoursDeSemaine,2,0)</f>
        <v>Dimanche</v>
      </c>
      <c r="E43" s="20">
        <f>(Tableau1[[#This Row],[Heure Départ]]-Tableau1[[#This Row],[Heure Arrivée]])*24</f>
        <v>0</v>
      </c>
      <c r="F43" s="21" t="str">
        <f>YEAR(Tableau1[[#This Row],[Date]] - MOD(Tableau1[[#This Row],[Date]] - 2,7) + 3)&amp;"-"&amp;_xlfn.ISOWEEKNUM(Tableau1[[#This Row],[Date]])</f>
        <v>2019-32</v>
      </c>
      <c r="G43" s="19">
        <f>YEAR(Tableau1[[#This Row],[Date]])</f>
        <v>2019</v>
      </c>
      <c r="H43" s="19" t="str">
        <f>TEXT(Tableau1[[#This Row],[Date]],"mmmm")</f>
        <v>août</v>
      </c>
      <c r="I43" s="19">
        <f>YEAR(EOMONTH(Tableau1[[#This Row],[Date]]-DEBUT+1,1))</f>
        <v>2019</v>
      </c>
      <c r="J43" s="21" t="str">
        <f>TEXT(EOMONTH(Tableau1[[#This Row],[Date]]-DEBUT+1,1),"mmmm")</f>
        <v>août</v>
      </c>
      <c r="K43" s="22" t="str">
        <f ca="1">IFERROR(INDEX(_E,MATCH(Tableau1[[#This Row],[Date]],_J,0)),"")</f>
        <v/>
      </c>
    </row>
    <row r="44" spans="1:11" x14ac:dyDescent="0.35">
      <c r="A44" s="7">
        <v>43689</v>
      </c>
      <c r="B44" s="19" t="str">
        <f>VLOOKUP(WEEKDAY(Tableau1[[#This Row],[Date]],2),JoursDeSemaine,2,0)</f>
        <v>Lundi</v>
      </c>
      <c r="E44" s="20">
        <f>(Tableau1[[#This Row],[Heure Départ]]-Tableau1[[#This Row],[Heure Arrivée]])*24</f>
        <v>0</v>
      </c>
      <c r="F44" s="21" t="str">
        <f>YEAR(Tableau1[[#This Row],[Date]] - MOD(Tableau1[[#This Row],[Date]] - 2,7) + 3)&amp;"-"&amp;_xlfn.ISOWEEKNUM(Tableau1[[#This Row],[Date]])</f>
        <v>2019-33</v>
      </c>
      <c r="G44" s="19">
        <f>YEAR(Tableau1[[#This Row],[Date]])</f>
        <v>2019</v>
      </c>
      <c r="H44" s="19" t="str">
        <f>TEXT(Tableau1[[#This Row],[Date]],"mmmm")</f>
        <v>août</v>
      </c>
      <c r="I44" s="19">
        <f>YEAR(EOMONTH(Tableau1[[#This Row],[Date]]-DEBUT+1,1))</f>
        <v>2019</v>
      </c>
      <c r="J44" s="21" t="str">
        <f>TEXT(EOMONTH(Tableau1[[#This Row],[Date]]-DEBUT+1,1),"mmmm")</f>
        <v>août</v>
      </c>
      <c r="K44" s="22" t="str">
        <f ca="1">IFERROR(INDEX(_E,MATCH(Tableau1[[#This Row],[Date]],_J,0)),"")</f>
        <v/>
      </c>
    </row>
    <row r="45" spans="1:11" x14ac:dyDescent="0.35">
      <c r="A45" s="7">
        <v>43690</v>
      </c>
      <c r="B45" s="19" t="str">
        <f>VLOOKUP(WEEKDAY(Tableau1[[#This Row],[Date]],2),JoursDeSemaine,2,0)</f>
        <v>Mardi</v>
      </c>
      <c r="E45" s="20">
        <f>(Tableau1[[#This Row],[Heure Départ]]-Tableau1[[#This Row],[Heure Arrivée]])*24</f>
        <v>0</v>
      </c>
      <c r="F45" s="21" t="str">
        <f>YEAR(Tableau1[[#This Row],[Date]] - MOD(Tableau1[[#This Row],[Date]] - 2,7) + 3)&amp;"-"&amp;_xlfn.ISOWEEKNUM(Tableau1[[#This Row],[Date]])</f>
        <v>2019-33</v>
      </c>
      <c r="G45" s="19">
        <f>YEAR(Tableau1[[#This Row],[Date]])</f>
        <v>2019</v>
      </c>
      <c r="H45" s="19" t="str">
        <f>TEXT(Tableau1[[#This Row],[Date]],"mmmm")</f>
        <v>août</v>
      </c>
      <c r="I45" s="19">
        <f>YEAR(EOMONTH(Tableau1[[#This Row],[Date]]-DEBUT+1,1))</f>
        <v>2019</v>
      </c>
      <c r="J45" s="21" t="str">
        <f>TEXT(EOMONTH(Tableau1[[#This Row],[Date]]-DEBUT+1,1),"mmmm")</f>
        <v>août</v>
      </c>
      <c r="K45" s="22" t="str">
        <f ca="1">IFERROR(INDEX(_E,MATCH(Tableau1[[#This Row],[Date]],_J,0)),"")</f>
        <v/>
      </c>
    </row>
    <row r="46" spans="1:11" x14ac:dyDescent="0.35">
      <c r="A46" s="7">
        <v>43691</v>
      </c>
      <c r="B46" s="19" t="str">
        <f>VLOOKUP(WEEKDAY(Tableau1[[#This Row],[Date]],2),JoursDeSemaine,2,0)</f>
        <v>Mercredi</v>
      </c>
      <c r="E46" s="20">
        <f>(Tableau1[[#This Row],[Heure Départ]]-Tableau1[[#This Row],[Heure Arrivée]])*24</f>
        <v>0</v>
      </c>
      <c r="F46" s="21" t="str">
        <f>YEAR(Tableau1[[#This Row],[Date]] - MOD(Tableau1[[#This Row],[Date]] - 2,7) + 3)&amp;"-"&amp;_xlfn.ISOWEEKNUM(Tableau1[[#This Row],[Date]])</f>
        <v>2019-33</v>
      </c>
      <c r="G46" s="19">
        <f>YEAR(Tableau1[[#This Row],[Date]])</f>
        <v>2019</v>
      </c>
      <c r="H46" s="19" t="str">
        <f>TEXT(Tableau1[[#This Row],[Date]],"mmmm")</f>
        <v>août</v>
      </c>
      <c r="I46" s="19">
        <f>YEAR(EOMONTH(Tableau1[[#This Row],[Date]]-DEBUT+1,1))</f>
        <v>2019</v>
      </c>
      <c r="J46" s="21" t="str">
        <f>TEXT(EOMONTH(Tableau1[[#This Row],[Date]]-DEBUT+1,1),"mmmm")</f>
        <v>août</v>
      </c>
      <c r="K46" s="22" t="str">
        <f ca="1">IFERROR(INDEX(_E,MATCH(Tableau1[[#This Row],[Date]],_J,0)),"")</f>
        <v/>
      </c>
    </row>
    <row r="47" spans="1:11" x14ac:dyDescent="0.35">
      <c r="A47" s="7">
        <v>43692</v>
      </c>
      <c r="B47" s="19" t="str">
        <f>VLOOKUP(WEEKDAY(Tableau1[[#This Row],[Date]],2),JoursDeSemaine,2,0)</f>
        <v>Jeudi</v>
      </c>
      <c r="E47" s="20">
        <f>(Tableau1[[#This Row],[Heure Départ]]-Tableau1[[#This Row],[Heure Arrivée]])*24</f>
        <v>0</v>
      </c>
      <c r="F47" s="21" t="str">
        <f>YEAR(Tableau1[[#This Row],[Date]] - MOD(Tableau1[[#This Row],[Date]] - 2,7) + 3)&amp;"-"&amp;_xlfn.ISOWEEKNUM(Tableau1[[#This Row],[Date]])</f>
        <v>2019-33</v>
      </c>
      <c r="G47" s="19">
        <f>YEAR(Tableau1[[#This Row],[Date]])</f>
        <v>2019</v>
      </c>
      <c r="H47" s="19" t="str">
        <f>TEXT(Tableau1[[#This Row],[Date]],"mmmm")</f>
        <v>août</v>
      </c>
      <c r="I47" s="19">
        <f>YEAR(EOMONTH(Tableau1[[#This Row],[Date]]-DEBUT+1,1))</f>
        <v>2019</v>
      </c>
      <c r="J47" s="21" t="str">
        <f>TEXT(EOMONTH(Tableau1[[#This Row],[Date]]-DEBUT+1,1),"mmmm")</f>
        <v>août</v>
      </c>
      <c r="K47" s="22" t="str">
        <f ca="1">IFERROR(INDEX(_E,MATCH(Tableau1[[#This Row],[Date]],_J,0)),"")</f>
        <v>Assomption</v>
      </c>
    </row>
    <row r="48" spans="1:11" x14ac:dyDescent="0.35">
      <c r="A48" s="7">
        <v>43693</v>
      </c>
      <c r="B48" s="19" t="str">
        <f>VLOOKUP(WEEKDAY(Tableau1[[#This Row],[Date]],2),JoursDeSemaine,2,0)</f>
        <v>Vendredi</v>
      </c>
      <c r="E48" s="20">
        <f>(Tableau1[[#This Row],[Heure Départ]]-Tableau1[[#This Row],[Heure Arrivée]])*24</f>
        <v>0</v>
      </c>
      <c r="F48" s="21" t="str">
        <f>YEAR(Tableau1[[#This Row],[Date]] - MOD(Tableau1[[#This Row],[Date]] - 2,7) + 3)&amp;"-"&amp;_xlfn.ISOWEEKNUM(Tableau1[[#This Row],[Date]])</f>
        <v>2019-33</v>
      </c>
      <c r="G48" s="19">
        <f>YEAR(Tableau1[[#This Row],[Date]])</f>
        <v>2019</v>
      </c>
      <c r="H48" s="19" t="str">
        <f>TEXT(Tableau1[[#This Row],[Date]],"mmmm")</f>
        <v>août</v>
      </c>
      <c r="I48" s="19">
        <f>YEAR(EOMONTH(Tableau1[[#This Row],[Date]]-DEBUT+1,1))</f>
        <v>2019</v>
      </c>
      <c r="J48" s="21" t="str">
        <f>TEXT(EOMONTH(Tableau1[[#This Row],[Date]]-DEBUT+1,1),"mmmm")</f>
        <v>août</v>
      </c>
      <c r="K48" s="22" t="str">
        <f ca="1">IFERROR(INDEX(_E,MATCH(Tableau1[[#This Row],[Date]],_J,0)),"")</f>
        <v/>
      </c>
    </row>
    <row r="49" spans="1:11" x14ac:dyDescent="0.35">
      <c r="A49" s="7">
        <v>43694</v>
      </c>
      <c r="B49" s="19" t="str">
        <f>VLOOKUP(WEEKDAY(Tableau1[[#This Row],[Date]],2),JoursDeSemaine,2,0)</f>
        <v>Samedi</v>
      </c>
      <c r="E49" s="20">
        <f>(Tableau1[[#This Row],[Heure Départ]]-Tableau1[[#This Row],[Heure Arrivée]])*24</f>
        <v>0</v>
      </c>
      <c r="F49" s="21" t="str">
        <f>YEAR(Tableau1[[#This Row],[Date]] - MOD(Tableau1[[#This Row],[Date]] - 2,7) + 3)&amp;"-"&amp;_xlfn.ISOWEEKNUM(Tableau1[[#This Row],[Date]])</f>
        <v>2019-33</v>
      </c>
      <c r="G49" s="19">
        <f>YEAR(Tableau1[[#This Row],[Date]])</f>
        <v>2019</v>
      </c>
      <c r="H49" s="19" t="str">
        <f>TEXT(Tableau1[[#This Row],[Date]],"mmmm")</f>
        <v>août</v>
      </c>
      <c r="I49" s="19">
        <f>YEAR(EOMONTH(Tableau1[[#This Row],[Date]]-DEBUT+1,1))</f>
        <v>2019</v>
      </c>
      <c r="J49" s="21" t="str">
        <f>TEXT(EOMONTH(Tableau1[[#This Row],[Date]]-DEBUT+1,1),"mmmm")</f>
        <v>août</v>
      </c>
      <c r="K49" s="22" t="str">
        <f ca="1">IFERROR(INDEX(_E,MATCH(Tableau1[[#This Row],[Date]],_J,0)),"")</f>
        <v/>
      </c>
    </row>
    <row r="50" spans="1:11" x14ac:dyDescent="0.35">
      <c r="A50" s="7">
        <v>43695</v>
      </c>
      <c r="B50" s="19" t="str">
        <f>VLOOKUP(WEEKDAY(Tableau1[[#This Row],[Date]],2),JoursDeSemaine,2,0)</f>
        <v>Dimanche</v>
      </c>
      <c r="E50" s="20">
        <f>(Tableau1[[#This Row],[Heure Départ]]-Tableau1[[#This Row],[Heure Arrivée]])*24</f>
        <v>0</v>
      </c>
      <c r="F50" s="21" t="str">
        <f>YEAR(Tableau1[[#This Row],[Date]] - MOD(Tableau1[[#This Row],[Date]] - 2,7) + 3)&amp;"-"&amp;_xlfn.ISOWEEKNUM(Tableau1[[#This Row],[Date]])</f>
        <v>2019-33</v>
      </c>
      <c r="G50" s="19">
        <f>YEAR(Tableau1[[#This Row],[Date]])</f>
        <v>2019</v>
      </c>
      <c r="H50" s="19" t="str">
        <f>TEXT(Tableau1[[#This Row],[Date]],"mmmm")</f>
        <v>août</v>
      </c>
      <c r="I50" s="19">
        <f>YEAR(EOMONTH(Tableau1[[#This Row],[Date]]-DEBUT+1,1))</f>
        <v>2019</v>
      </c>
      <c r="J50" s="21" t="str">
        <f>TEXT(EOMONTH(Tableau1[[#This Row],[Date]]-DEBUT+1,1),"mmmm")</f>
        <v>août</v>
      </c>
      <c r="K50" s="22" t="str">
        <f ca="1">IFERROR(INDEX(_E,MATCH(Tableau1[[#This Row],[Date]],_J,0)),"")</f>
        <v/>
      </c>
    </row>
    <row r="51" spans="1:11" x14ac:dyDescent="0.35">
      <c r="A51" s="7">
        <v>43696</v>
      </c>
      <c r="B51" s="19" t="str">
        <f>VLOOKUP(WEEKDAY(Tableau1[[#This Row],[Date]],2),JoursDeSemaine,2,0)</f>
        <v>Lundi</v>
      </c>
      <c r="E51" s="20">
        <f>(Tableau1[[#This Row],[Heure Départ]]-Tableau1[[#This Row],[Heure Arrivée]])*24</f>
        <v>0</v>
      </c>
      <c r="F51" s="21" t="str">
        <f>YEAR(Tableau1[[#This Row],[Date]] - MOD(Tableau1[[#This Row],[Date]] - 2,7) + 3)&amp;"-"&amp;_xlfn.ISOWEEKNUM(Tableau1[[#This Row],[Date]])</f>
        <v>2019-34</v>
      </c>
      <c r="G51" s="19">
        <f>YEAR(Tableau1[[#This Row],[Date]])</f>
        <v>2019</v>
      </c>
      <c r="H51" s="19" t="str">
        <f>TEXT(Tableau1[[#This Row],[Date]],"mmmm")</f>
        <v>août</v>
      </c>
      <c r="I51" s="19">
        <f>YEAR(EOMONTH(Tableau1[[#This Row],[Date]]-DEBUT+1,1))</f>
        <v>2019</v>
      </c>
      <c r="J51" s="21" t="str">
        <f>TEXT(EOMONTH(Tableau1[[#This Row],[Date]]-DEBUT+1,1),"mmmm")</f>
        <v>août</v>
      </c>
      <c r="K51" s="22" t="str">
        <f ca="1">IFERROR(INDEX(_E,MATCH(Tableau1[[#This Row],[Date]],_J,0)),"")</f>
        <v>FERMETURE ETABLISSEMENT</v>
      </c>
    </row>
    <row r="52" spans="1:11" x14ac:dyDescent="0.35">
      <c r="A52" s="7">
        <v>43697</v>
      </c>
      <c r="B52" s="19" t="str">
        <f>VLOOKUP(WEEKDAY(Tableau1[[#This Row],[Date]],2),JoursDeSemaine,2,0)</f>
        <v>Mardi</v>
      </c>
      <c r="E52" s="20">
        <f>(Tableau1[[#This Row],[Heure Départ]]-Tableau1[[#This Row],[Heure Arrivée]])*24</f>
        <v>0</v>
      </c>
      <c r="F52" s="21" t="str">
        <f>YEAR(Tableau1[[#This Row],[Date]] - MOD(Tableau1[[#This Row],[Date]] - 2,7) + 3)&amp;"-"&amp;_xlfn.ISOWEEKNUM(Tableau1[[#This Row],[Date]])</f>
        <v>2019-34</v>
      </c>
      <c r="G52" s="19">
        <f>YEAR(Tableau1[[#This Row],[Date]])</f>
        <v>2019</v>
      </c>
      <c r="H52" s="19" t="str">
        <f>TEXT(Tableau1[[#This Row],[Date]],"mmmm")</f>
        <v>août</v>
      </c>
      <c r="I52" s="19">
        <f>YEAR(EOMONTH(Tableau1[[#This Row],[Date]]-DEBUT+1,1))</f>
        <v>2019</v>
      </c>
      <c r="J52" s="21" t="str">
        <f>TEXT(EOMONTH(Tableau1[[#This Row],[Date]]-DEBUT+1,1),"mmmm")</f>
        <v>août</v>
      </c>
      <c r="K52" s="22" t="str">
        <f ca="1">IFERROR(INDEX(_E,MATCH(Tableau1[[#This Row],[Date]],_J,0)),"")</f>
        <v>FERMETURE ETABLISSEMENT</v>
      </c>
    </row>
    <row r="53" spans="1:11" x14ac:dyDescent="0.35">
      <c r="A53" s="7">
        <v>43698</v>
      </c>
      <c r="B53" s="19" t="str">
        <f>VLOOKUP(WEEKDAY(Tableau1[[#This Row],[Date]],2),JoursDeSemaine,2,0)</f>
        <v>Mercredi</v>
      </c>
      <c r="E53" s="20">
        <f>(Tableau1[[#This Row],[Heure Départ]]-Tableau1[[#This Row],[Heure Arrivée]])*24</f>
        <v>0</v>
      </c>
      <c r="F53" s="21" t="str">
        <f>YEAR(Tableau1[[#This Row],[Date]] - MOD(Tableau1[[#This Row],[Date]] - 2,7) + 3)&amp;"-"&amp;_xlfn.ISOWEEKNUM(Tableau1[[#This Row],[Date]])</f>
        <v>2019-34</v>
      </c>
      <c r="G53" s="19">
        <f>YEAR(Tableau1[[#This Row],[Date]])</f>
        <v>2019</v>
      </c>
      <c r="H53" s="19" t="str">
        <f>TEXT(Tableau1[[#This Row],[Date]],"mmmm")</f>
        <v>août</v>
      </c>
      <c r="I53" s="19">
        <f>YEAR(EOMONTH(Tableau1[[#This Row],[Date]]-DEBUT+1,1))</f>
        <v>2019</v>
      </c>
      <c r="J53" s="21" t="str">
        <f>TEXT(EOMONTH(Tableau1[[#This Row],[Date]]-DEBUT+1,1),"mmmm")</f>
        <v>août</v>
      </c>
      <c r="K53" s="22" t="str">
        <f ca="1">IFERROR(INDEX(_E,MATCH(Tableau1[[#This Row],[Date]],_J,0)),"")</f>
        <v>FERMETURE ETABLISSEMENT</v>
      </c>
    </row>
    <row r="54" spans="1:11" x14ac:dyDescent="0.35">
      <c r="A54" s="7">
        <v>43699</v>
      </c>
      <c r="B54" s="19" t="str">
        <f>VLOOKUP(WEEKDAY(Tableau1[[#This Row],[Date]],2),JoursDeSemaine,2,0)</f>
        <v>Jeudi</v>
      </c>
      <c r="E54" s="20">
        <f>(Tableau1[[#This Row],[Heure Départ]]-Tableau1[[#This Row],[Heure Arrivée]])*24</f>
        <v>0</v>
      </c>
      <c r="F54" s="21" t="str">
        <f>YEAR(Tableau1[[#This Row],[Date]] - MOD(Tableau1[[#This Row],[Date]] - 2,7) + 3)&amp;"-"&amp;_xlfn.ISOWEEKNUM(Tableau1[[#This Row],[Date]])</f>
        <v>2019-34</v>
      </c>
      <c r="G54" s="19">
        <f>YEAR(Tableau1[[#This Row],[Date]])</f>
        <v>2019</v>
      </c>
      <c r="H54" s="19" t="str">
        <f>TEXT(Tableau1[[#This Row],[Date]],"mmmm")</f>
        <v>août</v>
      </c>
      <c r="I54" s="19">
        <f>YEAR(EOMONTH(Tableau1[[#This Row],[Date]]-DEBUT+1,1))</f>
        <v>2019</v>
      </c>
      <c r="J54" s="21" t="str">
        <f>TEXT(EOMONTH(Tableau1[[#This Row],[Date]]-DEBUT+1,1),"mmmm")</f>
        <v>août</v>
      </c>
      <c r="K54" s="22" t="str">
        <f ca="1">IFERROR(INDEX(_E,MATCH(Tableau1[[#This Row],[Date]],_J,0)),"")</f>
        <v>FERMETURE ETABLISSEMENT</v>
      </c>
    </row>
    <row r="55" spans="1:11" x14ac:dyDescent="0.35">
      <c r="A55" s="7">
        <v>43700</v>
      </c>
      <c r="B55" s="19" t="str">
        <f>VLOOKUP(WEEKDAY(Tableau1[[#This Row],[Date]],2),JoursDeSemaine,2,0)</f>
        <v>Vendredi</v>
      </c>
      <c r="E55" s="20">
        <f>(Tableau1[[#This Row],[Heure Départ]]-Tableau1[[#This Row],[Heure Arrivée]])*24</f>
        <v>0</v>
      </c>
      <c r="F55" s="21" t="str">
        <f>YEAR(Tableau1[[#This Row],[Date]] - MOD(Tableau1[[#This Row],[Date]] - 2,7) + 3)&amp;"-"&amp;_xlfn.ISOWEEKNUM(Tableau1[[#This Row],[Date]])</f>
        <v>2019-34</v>
      </c>
      <c r="G55" s="19">
        <f>YEAR(Tableau1[[#This Row],[Date]])</f>
        <v>2019</v>
      </c>
      <c r="H55" s="19" t="str">
        <f>TEXT(Tableau1[[#This Row],[Date]],"mmmm")</f>
        <v>août</v>
      </c>
      <c r="I55" s="19">
        <f>YEAR(EOMONTH(Tableau1[[#This Row],[Date]]-DEBUT+1,1))</f>
        <v>2019</v>
      </c>
      <c r="J55" s="21" t="str">
        <f>TEXT(EOMONTH(Tableau1[[#This Row],[Date]]-DEBUT+1,1),"mmmm")</f>
        <v>août</v>
      </c>
      <c r="K55" s="22" t="str">
        <f ca="1">IFERROR(INDEX(_E,MATCH(Tableau1[[#This Row],[Date]],_J,0)),"")</f>
        <v>FERMETURE ETABLISSEMENT</v>
      </c>
    </row>
    <row r="56" spans="1:11" x14ac:dyDescent="0.35">
      <c r="A56" s="7">
        <v>43701</v>
      </c>
      <c r="B56" s="19" t="str">
        <f>VLOOKUP(WEEKDAY(Tableau1[[#This Row],[Date]],2),JoursDeSemaine,2,0)</f>
        <v>Samedi</v>
      </c>
      <c r="E56" s="20">
        <f>(Tableau1[[#This Row],[Heure Départ]]-Tableau1[[#This Row],[Heure Arrivée]])*24</f>
        <v>0</v>
      </c>
      <c r="F56" s="21" t="str">
        <f>YEAR(Tableau1[[#This Row],[Date]] - MOD(Tableau1[[#This Row],[Date]] - 2,7) + 3)&amp;"-"&amp;_xlfn.ISOWEEKNUM(Tableau1[[#This Row],[Date]])</f>
        <v>2019-34</v>
      </c>
      <c r="G56" s="19">
        <f>YEAR(Tableau1[[#This Row],[Date]])</f>
        <v>2019</v>
      </c>
      <c r="H56" s="19" t="str">
        <f>TEXT(Tableau1[[#This Row],[Date]],"mmmm")</f>
        <v>août</v>
      </c>
      <c r="I56" s="19">
        <f>YEAR(EOMONTH(Tableau1[[#This Row],[Date]]-DEBUT+1,1))</f>
        <v>2019</v>
      </c>
      <c r="J56" s="21" t="str">
        <f>TEXT(EOMONTH(Tableau1[[#This Row],[Date]]-DEBUT+1,1),"mmmm")</f>
        <v>août</v>
      </c>
      <c r="K56" s="22" t="str">
        <f ca="1">IFERROR(INDEX(_E,MATCH(Tableau1[[#This Row],[Date]],_J,0)),"")</f>
        <v>FERMETURE ETABLISSEMENT</v>
      </c>
    </row>
    <row r="57" spans="1:11" x14ac:dyDescent="0.35">
      <c r="A57" s="7">
        <v>43702</v>
      </c>
      <c r="B57" s="19" t="str">
        <f>VLOOKUP(WEEKDAY(Tableau1[[#This Row],[Date]],2),JoursDeSemaine,2,0)</f>
        <v>Dimanche</v>
      </c>
      <c r="E57" s="20">
        <f>(Tableau1[[#This Row],[Heure Départ]]-Tableau1[[#This Row],[Heure Arrivée]])*24</f>
        <v>0</v>
      </c>
      <c r="F57" s="21" t="str">
        <f>YEAR(Tableau1[[#This Row],[Date]] - MOD(Tableau1[[#This Row],[Date]] - 2,7) + 3)&amp;"-"&amp;_xlfn.ISOWEEKNUM(Tableau1[[#This Row],[Date]])</f>
        <v>2019-34</v>
      </c>
      <c r="G57" s="19">
        <f>YEAR(Tableau1[[#This Row],[Date]])</f>
        <v>2019</v>
      </c>
      <c r="H57" s="19" t="str">
        <f>TEXT(Tableau1[[#This Row],[Date]],"mmmm")</f>
        <v>août</v>
      </c>
      <c r="I57" s="19">
        <f>YEAR(EOMONTH(Tableau1[[#This Row],[Date]]-DEBUT+1,1))</f>
        <v>2019</v>
      </c>
      <c r="J57" s="21" t="str">
        <f>TEXT(EOMONTH(Tableau1[[#This Row],[Date]]-DEBUT+1,1),"mmmm")</f>
        <v>août</v>
      </c>
      <c r="K57" s="22" t="str">
        <f ca="1">IFERROR(INDEX(_E,MATCH(Tableau1[[#This Row],[Date]],_J,0)),"")</f>
        <v>FERMETURE ETABLISSEMENT</v>
      </c>
    </row>
    <row r="58" spans="1:11" x14ac:dyDescent="0.35">
      <c r="A58" s="7">
        <v>43703</v>
      </c>
      <c r="B58" s="19" t="str">
        <f>VLOOKUP(WEEKDAY(Tableau1[[#This Row],[Date]],2),JoursDeSemaine,2,0)</f>
        <v>Lundi</v>
      </c>
      <c r="E58" s="20">
        <f>(Tableau1[[#This Row],[Heure Départ]]-Tableau1[[#This Row],[Heure Arrivée]])*24</f>
        <v>0</v>
      </c>
      <c r="F58" s="21" t="str">
        <f>YEAR(Tableau1[[#This Row],[Date]] - MOD(Tableau1[[#This Row],[Date]] - 2,7) + 3)&amp;"-"&amp;_xlfn.ISOWEEKNUM(Tableau1[[#This Row],[Date]])</f>
        <v>2019-35</v>
      </c>
      <c r="G58" s="19">
        <f>YEAR(Tableau1[[#This Row],[Date]])</f>
        <v>2019</v>
      </c>
      <c r="H58" s="19" t="str">
        <f>TEXT(Tableau1[[#This Row],[Date]],"mmmm")</f>
        <v>août</v>
      </c>
      <c r="I58" s="19">
        <f>YEAR(EOMONTH(Tableau1[[#This Row],[Date]]-DEBUT+1,1))</f>
        <v>2019</v>
      </c>
      <c r="J58" s="21" t="str">
        <f>TEXT(EOMONTH(Tableau1[[#This Row],[Date]]-DEBUT+1,1),"mmmm")</f>
        <v>août</v>
      </c>
      <c r="K58" s="22" t="str">
        <f ca="1">IFERROR(INDEX(_E,MATCH(Tableau1[[#This Row],[Date]],_J,0)),"")</f>
        <v>FERMETURE ETABLISSEMENT</v>
      </c>
    </row>
    <row r="59" spans="1:11" x14ac:dyDescent="0.35">
      <c r="A59" s="7">
        <v>43704</v>
      </c>
      <c r="B59" s="19" t="str">
        <f>VLOOKUP(WEEKDAY(Tableau1[[#This Row],[Date]],2),JoursDeSemaine,2,0)</f>
        <v>Mardi</v>
      </c>
      <c r="E59" s="20">
        <f>(Tableau1[[#This Row],[Heure Départ]]-Tableau1[[#This Row],[Heure Arrivée]])*24</f>
        <v>0</v>
      </c>
      <c r="F59" s="21" t="str">
        <f>YEAR(Tableau1[[#This Row],[Date]] - MOD(Tableau1[[#This Row],[Date]] - 2,7) + 3)&amp;"-"&amp;_xlfn.ISOWEEKNUM(Tableau1[[#This Row],[Date]])</f>
        <v>2019-35</v>
      </c>
      <c r="G59" s="19">
        <f>YEAR(Tableau1[[#This Row],[Date]])</f>
        <v>2019</v>
      </c>
      <c r="H59" s="19" t="str">
        <f>TEXT(Tableau1[[#This Row],[Date]],"mmmm")</f>
        <v>août</v>
      </c>
      <c r="I59" s="19">
        <f>YEAR(EOMONTH(Tableau1[[#This Row],[Date]]-DEBUT+1,1))</f>
        <v>2019</v>
      </c>
      <c r="J59" s="21" t="str">
        <f>TEXT(EOMONTH(Tableau1[[#This Row],[Date]]-DEBUT+1,1),"mmmm")</f>
        <v>août</v>
      </c>
      <c r="K59" s="22" t="str">
        <f ca="1">IFERROR(INDEX(_E,MATCH(Tableau1[[#This Row],[Date]],_J,0)),"")</f>
        <v>FERMETURE ETABLISSEMENT</v>
      </c>
    </row>
    <row r="60" spans="1:11" x14ac:dyDescent="0.35">
      <c r="A60" s="7">
        <v>43705</v>
      </c>
      <c r="B60" s="19" t="str">
        <f>VLOOKUP(WEEKDAY(Tableau1[[#This Row],[Date]],2),JoursDeSemaine,2,0)</f>
        <v>Mercredi</v>
      </c>
      <c r="E60" s="20">
        <f>(Tableau1[[#This Row],[Heure Départ]]-Tableau1[[#This Row],[Heure Arrivée]])*24</f>
        <v>0</v>
      </c>
      <c r="F60" s="21" t="str">
        <f>YEAR(Tableau1[[#This Row],[Date]] - MOD(Tableau1[[#This Row],[Date]] - 2,7) + 3)&amp;"-"&amp;_xlfn.ISOWEEKNUM(Tableau1[[#This Row],[Date]])</f>
        <v>2019-35</v>
      </c>
      <c r="G60" s="19">
        <f>YEAR(Tableau1[[#This Row],[Date]])</f>
        <v>2019</v>
      </c>
      <c r="H60" s="19" t="str">
        <f>TEXT(Tableau1[[#This Row],[Date]],"mmmm")</f>
        <v>août</v>
      </c>
      <c r="I60" s="19">
        <f>YEAR(EOMONTH(Tableau1[[#This Row],[Date]]-DEBUT+1,1))</f>
        <v>2019</v>
      </c>
      <c r="J60" s="21" t="str">
        <f>TEXT(EOMONTH(Tableau1[[#This Row],[Date]]-DEBUT+1,1),"mmmm")</f>
        <v>septembre</v>
      </c>
      <c r="K60" s="22" t="str">
        <f ca="1">IFERROR(INDEX(_E,MATCH(Tableau1[[#This Row],[Date]],_J,0)),"")</f>
        <v>FERMETURE ETABLISSEMENT</v>
      </c>
    </row>
    <row r="61" spans="1:11" x14ac:dyDescent="0.35">
      <c r="A61" s="7">
        <v>43706</v>
      </c>
      <c r="B61" s="19" t="str">
        <f>VLOOKUP(WEEKDAY(Tableau1[[#This Row],[Date]],2),JoursDeSemaine,2,0)</f>
        <v>Jeudi</v>
      </c>
      <c r="E61" s="20">
        <f>(Tableau1[[#This Row],[Heure Départ]]-Tableau1[[#This Row],[Heure Arrivée]])*24</f>
        <v>0</v>
      </c>
      <c r="F61" s="21" t="str">
        <f>YEAR(Tableau1[[#This Row],[Date]] - MOD(Tableau1[[#This Row],[Date]] - 2,7) + 3)&amp;"-"&amp;_xlfn.ISOWEEKNUM(Tableau1[[#This Row],[Date]])</f>
        <v>2019-35</v>
      </c>
      <c r="G61" s="19">
        <f>YEAR(Tableau1[[#This Row],[Date]])</f>
        <v>2019</v>
      </c>
      <c r="H61" s="19" t="str">
        <f>TEXT(Tableau1[[#This Row],[Date]],"mmmm")</f>
        <v>août</v>
      </c>
      <c r="I61" s="19">
        <f>YEAR(EOMONTH(Tableau1[[#This Row],[Date]]-DEBUT+1,1))</f>
        <v>2019</v>
      </c>
      <c r="J61" s="21" t="str">
        <f>TEXT(EOMONTH(Tableau1[[#This Row],[Date]]-DEBUT+1,1),"mmmm")</f>
        <v>septembre</v>
      </c>
      <c r="K61" s="22" t="str">
        <f ca="1">IFERROR(INDEX(_E,MATCH(Tableau1[[#This Row],[Date]],_J,0)),"")</f>
        <v>FERMETURE ETABLISSEMENT</v>
      </c>
    </row>
    <row r="62" spans="1:11" x14ac:dyDescent="0.35">
      <c r="A62" s="7">
        <v>43707</v>
      </c>
      <c r="B62" s="19" t="str">
        <f>VLOOKUP(WEEKDAY(Tableau1[[#This Row],[Date]],2),JoursDeSemaine,2,0)</f>
        <v>Vendredi</v>
      </c>
      <c r="E62" s="20">
        <f>(Tableau1[[#This Row],[Heure Départ]]-Tableau1[[#This Row],[Heure Arrivée]])*24</f>
        <v>0</v>
      </c>
      <c r="F62" s="21" t="str">
        <f>YEAR(Tableau1[[#This Row],[Date]] - MOD(Tableau1[[#This Row],[Date]] - 2,7) + 3)&amp;"-"&amp;_xlfn.ISOWEEKNUM(Tableau1[[#This Row],[Date]])</f>
        <v>2019-35</v>
      </c>
      <c r="G62" s="19">
        <f>YEAR(Tableau1[[#This Row],[Date]])</f>
        <v>2019</v>
      </c>
      <c r="H62" s="19" t="str">
        <f>TEXT(Tableau1[[#This Row],[Date]],"mmmm")</f>
        <v>août</v>
      </c>
      <c r="I62" s="19">
        <f>YEAR(EOMONTH(Tableau1[[#This Row],[Date]]-DEBUT+1,1))</f>
        <v>2019</v>
      </c>
      <c r="J62" s="21" t="str">
        <f>TEXT(EOMONTH(Tableau1[[#This Row],[Date]]-DEBUT+1,1),"mmmm")</f>
        <v>septembre</v>
      </c>
      <c r="K62" s="22" t="str">
        <f ca="1">IFERROR(INDEX(_E,MATCH(Tableau1[[#This Row],[Date]],_J,0)),"")</f>
        <v>FERMETURE ETABLISSEMENT</v>
      </c>
    </row>
    <row r="63" spans="1:11" x14ac:dyDescent="0.35">
      <c r="A63" s="7">
        <v>43708</v>
      </c>
      <c r="B63" s="19" t="str">
        <f>VLOOKUP(WEEKDAY(Tableau1[[#This Row],[Date]],2),JoursDeSemaine,2,0)</f>
        <v>Samedi</v>
      </c>
      <c r="E63" s="20">
        <f>(Tableau1[[#This Row],[Heure Départ]]-Tableau1[[#This Row],[Heure Arrivée]])*24</f>
        <v>0</v>
      </c>
      <c r="F63" s="21" t="str">
        <f>YEAR(Tableau1[[#This Row],[Date]] - MOD(Tableau1[[#This Row],[Date]] - 2,7) + 3)&amp;"-"&amp;_xlfn.ISOWEEKNUM(Tableau1[[#This Row],[Date]])</f>
        <v>2019-35</v>
      </c>
      <c r="G63" s="19">
        <f>YEAR(Tableau1[[#This Row],[Date]])</f>
        <v>2019</v>
      </c>
      <c r="H63" s="19" t="str">
        <f>TEXT(Tableau1[[#This Row],[Date]],"mmmm")</f>
        <v>août</v>
      </c>
      <c r="I63" s="19">
        <f>YEAR(EOMONTH(Tableau1[[#This Row],[Date]]-DEBUT+1,1))</f>
        <v>2019</v>
      </c>
      <c r="J63" s="21" t="str">
        <f>TEXT(EOMONTH(Tableau1[[#This Row],[Date]]-DEBUT+1,1),"mmmm")</f>
        <v>septembre</v>
      </c>
      <c r="K63" s="22" t="str">
        <f ca="1">IFERROR(INDEX(_E,MATCH(Tableau1[[#This Row],[Date]],_J,0)),"")</f>
        <v>FERMETURE ETABLISSEMENT</v>
      </c>
    </row>
    <row r="64" spans="1:11" x14ac:dyDescent="0.35">
      <c r="A64" s="7">
        <v>43709</v>
      </c>
      <c r="B64" s="19" t="str">
        <f>VLOOKUP(WEEKDAY(Tableau1[[#This Row],[Date]],2),JoursDeSemaine,2,0)</f>
        <v>Dimanche</v>
      </c>
      <c r="E64" s="20">
        <f>(Tableau1[[#This Row],[Heure Départ]]-Tableau1[[#This Row],[Heure Arrivée]])*24</f>
        <v>0</v>
      </c>
      <c r="F64" s="21" t="str">
        <f>YEAR(Tableau1[[#This Row],[Date]] - MOD(Tableau1[[#This Row],[Date]] - 2,7) + 3)&amp;"-"&amp;_xlfn.ISOWEEKNUM(Tableau1[[#This Row],[Date]])</f>
        <v>2019-35</v>
      </c>
      <c r="G64" s="19">
        <f>YEAR(Tableau1[[#This Row],[Date]])</f>
        <v>2019</v>
      </c>
      <c r="H64" s="19" t="str">
        <f>TEXT(Tableau1[[#This Row],[Date]],"mmmm")</f>
        <v>septembre</v>
      </c>
      <c r="I64" s="19">
        <f>YEAR(EOMONTH(Tableau1[[#This Row],[Date]]-DEBUT+1,1))</f>
        <v>2019</v>
      </c>
      <c r="J64" s="21" t="str">
        <f>TEXT(EOMONTH(Tableau1[[#This Row],[Date]]-DEBUT+1,1),"mmmm")</f>
        <v>septembre</v>
      </c>
      <c r="K64" s="22" t="str">
        <f ca="1">IFERROR(INDEX(_E,MATCH(Tableau1[[#This Row],[Date]],_J,0)),"")</f>
        <v>FERMETURE ETABLISSEMENT</v>
      </c>
    </row>
    <row r="65" spans="1:11" x14ac:dyDescent="0.35">
      <c r="A65" s="7">
        <v>43710</v>
      </c>
      <c r="B65" s="19" t="str">
        <f>VLOOKUP(WEEKDAY(Tableau1[[#This Row],[Date]],2),JoursDeSemaine,2,0)</f>
        <v>Lundi</v>
      </c>
      <c r="E65" s="20">
        <f>(Tableau1[[#This Row],[Heure Départ]]-Tableau1[[#This Row],[Heure Arrivée]])*24</f>
        <v>0</v>
      </c>
      <c r="F65" s="21" t="str">
        <f>YEAR(Tableau1[[#This Row],[Date]] - MOD(Tableau1[[#This Row],[Date]] - 2,7) + 3)&amp;"-"&amp;_xlfn.ISOWEEKNUM(Tableau1[[#This Row],[Date]])</f>
        <v>2019-36</v>
      </c>
      <c r="G65" s="19">
        <f>YEAR(Tableau1[[#This Row],[Date]])</f>
        <v>2019</v>
      </c>
      <c r="H65" s="19" t="str">
        <f>TEXT(Tableau1[[#This Row],[Date]],"mmmm")</f>
        <v>septembre</v>
      </c>
      <c r="I65" s="19">
        <f>YEAR(EOMONTH(Tableau1[[#This Row],[Date]]-DEBUT+1,1))</f>
        <v>2019</v>
      </c>
      <c r="J65" s="21" t="str">
        <f>TEXT(EOMONTH(Tableau1[[#This Row],[Date]]-DEBUT+1,1),"mmmm")</f>
        <v>septembre</v>
      </c>
      <c r="K65" s="22" t="str">
        <f ca="1">IFERROR(INDEX(_E,MATCH(Tableau1[[#This Row],[Date]],_J,0)),"")</f>
        <v>FERMETURE ETABLISSEMENT</v>
      </c>
    </row>
    <row r="66" spans="1:11" x14ac:dyDescent="0.35">
      <c r="A66" s="7">
        <v>43711</v>
      </c>
      <c r="B66" s="19" t="str">
        <f>VLOOKUP(WEEKDAY(Tableau1[[#This Row],[Date]],2),JoursDeSemaine,2,0)</f>
        <v>Mardi</v>
      </c>
      <c r="E66" s="20">
        <f>(Tableau1[[#This Row],[Heure Départ]]-Tableau1[[#This Row],[Heure Arrivée]])*24</f>
        <v>0</v>
      </c>
      <c r="F66" s="21" t="str">
        <f>YEAR(Tableau1[[#This Row],[Date]] - MOD(Tableau1[[#This Row],[Date]] - 2,7) + 3)&amp;"-"&amp;_xlfn.ISOWEEKNUM(Tableau1[[#This Row],[Date]])</f>
        <v>2019-36</v>
      </c>
      <c r="G66" s="19">
        <f>YEAR(Tableau1[[#This Row],[Date]])</f>
        <v>2019</v>
      </c>
      <c r="H66" s="19" t="str">
        <f>TEXT(Tableau1[[#This Row],[Date]],"mmmm")</f>
        <v>septembre</v>
      </c>
      <c r="I66" s="19">
        <f>YEAR(EOMONTH(Tableau1[[#This Row],[Date]]-DEBUT+1,1))</f>
        <v>2019</v>
      </c>
      <c r="J66" s="21" t="str">
        <f>TEXT(EOMONTH(Tableau1[[#This Row],[Date]]-DEBUT+1,1),"mmmm")</f>
        <v>septembre</v>
      </c>
      <c r="K66" s="22" t="str">
        <f ca="1">IFERROR(INDEX(_E,MATCH(Tableau1[[#This Row],[Date]],_J,0)),"")</f>
        <v>FERMETURE ETABLISSEMENT</v>
      </c>
    </row>
    <row r="67" spans="1:11" x14ac:dyDescent="0.35">
      <c r="A67" s="7">
        <v>43712</v>
      </c>
      <c r="B67" s="19" t="str">
        <f>VLOOKUP(WEEKDAY(Tableau1[[#This Row],[Date]],2),JoursDeSemaine,2,0)</f>
        <v>Mercredi</v>
      </c>
      <c r="E67" s="20">
        <f>(Tableau1[[#This Row],[Heure Départ]]-Tableau1[[#This Row],[Heure Arrivée]])*24</f>
        <v>0</v>
      </c>
      <c r="F67" s="21" t="str">
        <f>YEAR(Tableau1[[#This Row],[Date]] - MOD(Tableau1[[#This Row],[Date]] - 2,7) + 3)&amp;"-"&amp;_xlfn.ISOWEEKNUM(Tableau1[[#This Row],[Date]])</f>
        <v>2019-36</v>
      </c>
      <c r="G67" s="19">
        <f>YEAR(Tableau1[[#This Row],[Date]])</f>
        <v>2019</v>
      </c>
      <c r="H67" s="19" t="str">
        <f>TEXT(Tableau1[[#This Row],[Date]],"mmmm")</f>
        <v>septembre</v>
      </c>
      <c r="I67" s="19">
        <f>YEAR(EOMONTH(Tableau1[[#This Row],[Date]]-DEBUT+1,1))</f>
        <v>2019</v>
      </c>
      <c r="J67" s="21" t="str">
        <f>TEXT(EOMONTH(Tableau1[[#This Row],[Date]]-DEBUT+1,1),"mmmm")</f>
        <v>septembre</v>
      </c>
      <c r="K67" s="22" t="str">
        <f ca="1">IFERROR(INDEX(_E,MATCH(Tableau1[[#This Row],[Date]],_J,0)),"")</f>
        <v/>
      </c>
    </row>
    <row r="68" spans="1:11" x14ac:dyDescent="0.35">
      <c r="A68" s="7">
        <v>43713</v>
      </c>
      <c r="B68" s="19" t="str">
        <f>VLOOKUP(WEEKDAY(Tableau1[[#This Row],[Date]],2),JoursDeSemaine,2,0)</f>
        <v>Jeudi</v>
      </c>
      <c r="E68" s="20">
        <f>(Tableau1[[#This Row],[Heure Départ]]-Tableau1[[#This Row],[Heure Arrivée]])*24</f>
        <v>0</v>
      </c>
      <c r="F68" s="21" t="str">
        <f>YEAR(Tableau1[[#This Row],[Date]] - MOD(Tableau1[[#This Row],[Date]] - 2,7) + 3)&amp;"-"&amp;_xlfn.ISOWEEKNUM(Tableau1[[#This Row],[Date]])</f>
        <v>2019-36</v>
      </c>
      <c r="G68" s="19">
        <f>YEAR(Tableau1[[#This Row],[Date]])</f>
        <v>2019</v>
      </c>
      <c r="H68" s="19" t="str">
        <f>TEXT(Tableau1[[#This Row],[Date]],"mmmm")</f>
        <v>septembre</v>
      </c>
      <c r="I68" s="19">
        <f>YEAR(EOMONTH(Tableau1[[#This Row],[Date]]-DEBUT+1,1))</f>
        <v>2019</v>
      </c>
      <c r="J68" s="21" t="str">
        <f>TEXT(EOMONTH(Tableau1[[#This Row],[Date]]-DEBUT+1,1),"mmmm")</f>
        <v>septembre</v>
      </c>
      <c r="K68" s="22" t="str">
        <f ca="1">IFERROR(INDEX(_E,MATCH(Tableau1[[#This Row],[Date]],_J,0)),"")</f>
        <v/>
      </c>
    </row>
    <row r="69" spans="1:11" x14ac:dyDescent="0.35">
      <c r="A69" s="7">
        <v>43714</v>
      </c>
      <c r="B69" s="19" t="str">
        <f>VLOOKUP(WEEKDAY(Tableau1[[#This Row],[Date]],2),JoursDeSemaine,2,0)</f>
        <v>Vendredi</v>
      </c>
      <c r="E69" s="20">
        <f>(Tableau1[[#This Row],[Heure Départ]]-Tableau1[[#This Row],[Heure Arrivée]])*24</f>
        <v>0</v>
      </c>
      <c r="F69" s="21" t="str">
        <f>YEAR(Tableau1[[#This Row],[Date]] - MOD(Tableau1[[#This Row],[Date]] - 2,7) + 3)&amp;"-"&amp;_xlfn.ISOWEEKNUM(Tableau1[[#This Row],[Date]])</f>
        <v>2019-36</v>
      </c>
      <c r="G69" s="19">
        <f>YEAR(Tableau1[[#This Row],[Date]])</f>
        <v>2019</v>
      </c>
      <c r="H69" s="19" t="str">
        <f>TEXT(Tableau1[[#This Row],[Date]],"mmmm")</f>
        <v>septembre</v>
      </c>
      <c r="I69" s="19">
        <f>YEAR(EOMONTH(Tableau1[[#This Row],[Date]]-DEBUT+1,1))</f>
        <v>2019</v>
      </c>
      <c r="J69" s="21" t="str">
        <f>TEXT(EOMONTH(Tableau1[[#This Row],[Date]]-DEBUT+1,1),"mmmm")</f>
        <v>septembre</v>
      </c>
      <c r="K69" s="22" t="str">
        <f ca="1">IFERROR(INDEX(_E,MATCH(Tableau1[[#This Row],[Date]],_J,0)),"")</f>
        <v/>
      </c>
    </row>
    <row r="70" spans="1:11" x14ac:dyDescent="0.35">
      <c r="A70" s="7">
        <v>43715</v>
      </c>
      <c r="B70" s="19" t="str">
        <f>VLOOKUP(WEEKDAY(Tableau1[[#This Row],[Date]],2),JoursDeSemaine,2,0)</f>
        <v>Samedi</v>
      </c>
      <c r="E70" s="20">
        <f>(Tableau1[[#This Row],[Heure Départ]]-Tableau1[[#This Row],[Heure Arrivée]])*24</f>
        <v>0</v>
      </c>
      <c r="F70" s="21" t="str">
        <f>YEAR(Tableau1[[#This Row],[Date]] - MOD(Tableau1[[#This Row],[Date]] - 2,7) + 3)&amp;"-"&amp;_xlfn.ISOWEEKNUM(Tableau1[[#This Row],[Date]])</f>
        <v>2019-36</v>
      </c>
      <c r="G70" s="19">
        <f>YEAR(Tableau1[[#This Row],[Date]])</f>
        <v>2019</v>
      </c>
      <c r="H70" s="19" t="str">
        <f>TEXT(Tableau1[[#This Row],[Date]],"mmmm")</f>
        <v>septembre</v>
      </c>
      <c r="I70" s="19">
        <f>YEAR(EOMONTH(Tableau1[[#This Row],[Date]]-DEBUT+1,1))</f>
        <v>2019</v>
      </c>
      <c r="J70" s="21" t="str">
        <f>TEXT(EOMONTH(Tableau1[[#This Row],[Date]]-DEBUT+1,1),"mmmm")</f>
        <v>septembre</v>
      </c>
      <c r="K70" s="22" t="str">
        <f ca="1">IFERROR(INDEX(_E,MATCH(Tableau1[[#This Row],[Date]],_J,0)),"")</f>
        <v/>
      </c>
    </row>
    <row r="71" spans="1:11" x14ac:dyDescent="0.35">
      <c r="A71" s="7">
        <v>43716</v>
      </c>
      <c r="B71" s="19" t="str">
        <f>VLOOKUP(WEEKDAY(Tableau1[[#This Row],[Date]],2),JoursDeSemaine,2,0)</f>
        <v>Dimanche</v>
      </c>
      <c r="E71" s="20">
        <f>(Tableau1[[#This Row],[Heure Départ]]-Tableau1[[#This Row],[Heure Arrivée]])*24</f>
        <v>0</v>
      </c>
      <c r="F71" s="21" t="str">
        <f>YEAR(Tableau1[[#This Row],[Date]] - MOD(Tableau1[[#This Row],[Date]] - 2,7) + 3)&amp;"-"&amp;_xlfn.ISOWEEKNUM(Tableau1[[#This Row],[Date]])</f>
        <v>2019-36</v>
      </c>
      <c r="G71" s="19">
        <f>YEAR(Tableau1[[#This Row],[Date]])</f>
        <v>2019</v>
      </c>
      <c r="H71" s="19" t="str">
        <f>TEXT(Tableau1[[#This Row],[Date]],"mmmm")</f>
        <v>septembre</v>
      </c>
      <c r="I71" s="19">
        <f>YEAR(EOMONTH(Tableau1[[#This Row],[Date]]-DEBUT+1,1))</f>
        <v>2019</v>
      </c>
      <c r="J71" s="21" t="str">
        <f>TEXT(EOMONTH(Tableau1[[#This Row],[Date]]-DEBUT+1,1),"mmmm")</f>
        <v>septembre</v>
      </c>
      <c r="K71" s="22" t="str">
        <f ca="1">IFERROR(INDEX(_E,MATCH(Tableau1[[#This Row],[Date]],_J,0)),"")</f>
        <v/>
      </c>
    </row>
    <row r="72" spans="1:11" x14ac:dyDescent="0.35">
      <c r="A72" s="7">
        <v>43717</v>
      </c>
      <c r="B72" s="19" t="str">
        <f>VLOOKUP(WEEKDAY(Tableau1[[#This Row],[Date]],2),JoursDeSemaine,2,0)</f>
        <v>Lundi</v>
      </c>
      <c r="E72" s="20">
        <f>(Tableau1[[#This Row],[Heure Départ]]-Tableau1[[#This Row],[Heure Arrivée]])*24</f>
        <v>0</v>
      </c>
      <c r="F72" s="21" t="str">
        <f>YEAR(Tableau1[[#This Row],[Date]] - MOD(Tableau1[[#This Row],[Date]] - 2,7) + 3)&amp;"-"&amp;_xlfn.ISOWEEKNUM(Tableau1[[#This Row],[Date]])</f>
        <v>2019-37</v>
      </c>
      <c r="G72" s="19">
        <f>YEAR(Tableau1[[#This Row],[Date]])</f>
        <v>2019</v>
      </c>
      <c r="H72" s="19" t="str">
        <f>TEXT(Tableau1[[#This Row],[Date]],"mmmm")</f>
        <v>septembre</v>
      </c>
      <c r="I72" s="19">
        <f>YEAR(EOMONTH(Tableau1[[#This Row],[Date]]-DEBUT+1,1))</f>
        <v>2019</v>
      </c>
      <c r="J72" s="21" t="str">
        <f>TEXT(EOMONTH(Tableau1[[#This Row],[Date]]-DEBUT+1,1),"mmmm")</f>
        <v>septembre</v>
      </c>
      <c r="K72" s="22" t="str">
        <f ca="1">IFERROR(INDEX(_E,MATCH(Tableau1[[#This Row],[Date]],_J,0)),"")</f>
        <v/>
      </c>
    </row>
    <row r="73" spans="1:11" x14ac:dyDescent="0.35">
      <c r="A73" s="7">
        <v>43718</v>
      </c>
      <c r="B73" s="19" t="str">
        <f>VLOOKUP(WEEKDAY(Tableau1[[#This Row],[Date]],2),JoursDeSemaine,2,0)</f>
        <v>Mardi</v>
      </c>
      <c r="E73" s="20">
        <f>(Tableau1[[#This Row],[Heure Départ]]-Tableau1[[#This Row],[Heure Arrivée]])*24</f>
        <v>0</v>
      </c>
      <c r="F73" s="21" t="str">
        <f>YEAR(Tableau1[[#This Row],[Date]] - MOD(Tableau1[[#This Row],[Date]] - 2,7) + 3)&amp;"-"&amp;_xlfn.ISOWEEKNUM(Tableau1[[#This Row],[Date]])</f>
        <v>2019-37</v>
      </c>
      <c r="G73" s="19">
        <f>YEAR(Tableau1[[#This Row],[Date]])</f>
        <v>2019</v>
      </c>
      <c r="H73" s="19" t="str">
        <f>TEXT(Tableau1[[#This Row],[Date]],"mmmm")</f>
        <v>septembre</v>
      </c>
      <c r="I73" s="19">
        <f>YEAR(EOMONTH(Tableau1[[#This Row],[Date]]-DEBUT+1,1))</f>
        <v>2019</v>
      </c>
      <c r="J73" s="21" t="str">
        <f>TEXT(EOMONTH(Tableau1[[#This Row],[Date]]-DEBUT+1,1),"mmmm")</f>
        <v>septembre</v>
      </c>
      <c r="K73" s="22" t="str">
        <f ca="1">IFERROR(INDEX(_E,MATCH(Tableau1[[#This Row],[Date]],_J,0)),"")</f>
        <v/>
      </c>
    </row>
    <row r="74" spans="1:11" x14ac:dyDescent="0.35">
      <c r="A74" s="7">
        <v>43719</v>
      </c>
      <c r="B74" s="19" t="str">
        <f>VLOOKUP(WEEKDAY(Tableau1[[#This Row],[Date]],2),JoursDeSemaine,2,0)</f>
        <v>Mercredi</v>
      </c>
      <c r="E74" s="20">
        <f>(Tableau1[[#This Row],[Heure Départ]]-Tableau1[[#This Row],[Heure Arrivée]])*24</f>
        <v>0</v>
      </c>
      <c r="F74" s="21" t="str">
        <f>YEAR(Tableau1[[#This Row],[Date]] - MOD(Tableau1[[#This Row],[Date]] - 2,7) + 3)&amp;"-"&amp;_xlfn.ISOWEEKNUM(Tableau1[[#This Row],[Date]])</f>
        <v>2019-37</v>
      </c>
      <c r="G74" s="19">
        <f>YEAR(Tableau1[[#This Row],[Date]])</f>
        <v>2019</v>
      </c>
      <c r="H74" s="19" t="str">
        <f>TEXT(Tableau1[[#This Row],[Date]],"mmmm")</f>
        <v>septembre</v>
      </c>
      <c r="I74" s="19">
        <f>YEAR(EOMONTH(Tableau1[[#This Row],[Date]]-DEBUT+1,1))</f>
        <v>2019</v>
      </c>
      <c r="J74" s="21" t="str">
        <f>TEXT(EOMONTH(Tableau1[[#This Row],[Date]]-DEBUT+1,1),"mmmm")</f>
        <v>septembre</v>
      </c>
      <c r="K74" s="22" t="str">
        <f ca="1">IFERROR(INDEX(_E,MATCH(Tableau1[[#This Row],[Date]],_J,0)),"")</f>
        <v/>
      </c>
    </row>
    <row r="75" spans="1:11" x14ac:dyDescent="0.35">
      <c r="A75" s="7">
        <v>43720</v>
      </c>
      <c r="B75" s="19" t="str">
        <f>VLOOKUP(WEEKDAY(Tableau1[[#This Row],[Date]],2),JoursDeSemaine,2,0)</f>
        <v>Jeudi</v>
      </c>
      <c r="E75" s="20">
        <f>(Tableau1[[#This Row],[Heure Départ]]-Tableau1[[#This Row],[Heure Arrivée]])*24</f>
        <v>0</v>
      </c>
      <c r="F75" s="21" t="str">
        <f>YEAR(Tableau1[[#This Row],[Date]] - MOD(Tableau1[[#This Row],[Date]] - 2,7) + 3)&amp;"-"&amp;_xlfn.ISOWEEKNUM(Tableau1[[#This Row],[Date]])</f>
        <v>2019-37</v>
      </c>
      <c r="G75" s="19">
        <f>YEAR(Tableau1[[#This Row],[Date]])</f>
        <v>2019</v>
      </c>
      <c r="H75" s="19" t="str">
        <f>TEXT(Tableau1[[#This Row],[Date]],"mmmm")</f>
        <v>septembre</v>
      </c>
      <c r="I75" s="19">
        <f>YEAR(EOMONTH(Tableau1[[#This Row],[Date]]-DEBUT+1,1))</f>
        <v>2019</v>
      </c>
      <c r="J75" s="21" t="str">
        <f>TEXT(EOMONTH(Tableau1[[#This Row],[Date]]-DEBUT+1,1),"mmmm")</f>
        <v>septembre</v>
      </c>
      <c r="K75" s="22" t="str">
        <f ca="1">IFERROR(INDEX(_E,MATCH(Tableau1[[#This Row],[Date]],_J,0)),"")</f>
        <v/>
      </c>
    </row>
    <row r="76" spans="1:11" x14ac:dyDescent="0.35">
      <c r="A76" s="7">
        <v>43721</v>
      </c>
      <c r="B76" s="19" t="str">
        <f>VLOOKUP(WEEKDAY(Tableau1[[#This Row],[Date]],2),JoursDeSemaine,2,0)</f>
        <v>Vendredi</v>
      </c>
      <c r="E76" s="20">
        <f>(Tableau1[[#This Row],[Heure Départ]]-Tableau1[[#This Row],[Heure Arrivée]])*24</f>
        <v>0</v>
      </c>
      <c r="F76" s="21" t="str">
        <f>YEAR(Tableau1[[#This Row],[Date]] - MOD(Tableau1[[#This Row],[Date]] - 2,7) + 3)&amp;"-"&amp;_xlfn.ISOWEEKNUM(Tableau1[[#This Row],[Date]])</f>
        <v>2019-37</v>
      </c>
      <c r="G76" s="19">
        <f>YEAR(Tableau1[[#This Row],[Date]])</f>
        <v>2019</v>
      </c>
      <c r="H76" s="19" t="str">
        <f>TEXT(Tableau1[[#This Row],[Date]],"mmmm")</f>
        <v>septembre</v>
      </c>
      <c r="I76" s="19">
        <f>YEAR(EOMONTH(Tableau1[[#This Row],[Date]]-DEBUT+1,1))</f>
        <v>2019</v>
      </c>
      <c r="J76" s="21" t="str">
        <f>TEXT(EOMONTH(Tableau1[[#This Row],[Date]]-DEBUT+1,1),"mmmm")</f>
        <v>septembre</v>
      </c>
      <c r="K76" s="22" t="str">
        <f ca="1">IFERROR(INDEX(_E,MATCH(Tableau1[[#This Row],[Date]],_J,0)),"")</f>
        <v/>
      </c>
    </row>
    <row r="77" spans="1:11" x14ac:dyDescent="0.35">
      <c r="A77" s="7">
        <v>43722</v>
      </c>
      <c r="B77" s="19" t="str">
        <f>VLOOKUP(WEEKDAY(Tableau1[[#This Row],[Date]],2),JoursDeSemaine,2,0)</f>
        <v>Samedi</v>
      </c>
      <c r="E77" s="20">
        <f>(Tableau1[[#This Row],[Heure Départ]]-Tableau1[[#This Row],[Heure Arrivée]])*24</f>
        <v>0</v>
      </c>
      <c r="F77" s="21" t="str">
        <f>YEAR(Tableau1[[#This Row],[Date]] - MOD(Tableau1[[#This Row],[Date]] - 2,7) + 3)&amp;"-"&amp;_xlfn.ISOWEEKNUM(Tableau1[[#This Row],[Date]])</f>
        <v>2019-37</v>
      </c>
      <c r="G77" s="19">
        <f>YEAR(Tableau1[[#This Row],[Date]])</f>
        <v>2019</v>
      </c>
      <c r="H77" s="19" t="str">
        <f>TEXT(Tableau1[[#This Row],[Date]],"mmmm")</f>
        <v>septembre</v>
      </c>
      <c r="I77" s="19">
        <f>YEAR(EOMONTH(Tableau1[[#This Row],[Date]]-DEBUT+1,1))</f>
        <v>2019</v>
      </c>
      <c r="J77" s="21" t="str">
        <f>TEXT(EOMONTH(Tableau1[[#This Row],[Date]]-DEBUT+1,1),"mmmm")</f>
        <v>septembre</v>
      </c>
      <c r="K77" s="22" t="str">
        <f ca="1">IFERROR(INDEX(_E,MATCH(Tableau1[[#This Row],[Date]],_J,0)),"")</f>
        <v/>
      </c>
    </row>
    <row r="78" spans="1:11" x14ac:dyDescent="0.35">
      <c r="A78" s="7">
        <v>43723</v>
      </c>
      <c r="B78" s="19" t="str">
        <f>VLOOKUP(WEEKDAY(Tableau1[[#This Row],[Date]],2),JoursDeSemaine,2,0)</f>
        <v>Dimanche</v>
      </c>
      <c r="E78" s="20">
        <f>(Tableau1[[#This Row],[Heure Départ]]-Tableau1[[#This Row],[Heure Arrivée]])*24</f>
        <v>0</v>
      </c>
      <c r="F78" s="21" t="str">
        <f>YEAR(Tableau1[[#This Row],[Date]] - MOD(Tableau1[[#This Row],[Date]] - 2,7) + 3)&amp;"-"&amp;_xlfn.ISOWEEKNUM(Tableau1[[#This Row],[Date]])</f>
        <v>2019-37</v>
      </c>
      <c r="G78" s="19">
        <f>YEAR(Tableau1[[#This Row],[Date]])</f>
        <v>2019</v>
      </c>
      <c r="H78" s="19" t="str">
        <f>TEXT(Tableau1[[#This Row],[Date]],"mmmm")</f>
        <v>septembre</v>
      </c>
      <c r="I78" s="19">
        <f>YEAR(EOMONTH(Tableau1[[#This Row],[Date]]-DEBUT+1,1))</f>
        <v>2019</v>
      </c>
      <c r="J78" s="21" t="str">
        <f>TEXT(EOMONTH(Tableau1[[#This Row],[Date]]-DEBUT+1,1),"mmmm")</f>
        <v>septembre</v>
      </c>
      <c r="K78" s="22" t="str">
        <f ca="1">IFERROR(INDEX(_E,MATCH(Tableau1[[#This Row],[Date]],_J,0)),"")</f>
        <v/>
      </c>
    </row>
    <row r="79" spans="1:11" x14ac:dyDescent="0.35">
      <c r="A79" s="7">
        <v>43724</v>
      </c>
      <c r="B79" s="19" t="str">
        <f>VLOOKUP(WEEKDAY(Tableau1[[#This Row],[Date]],2),JoursDeSemaine,2,0)</f>
        <v>Lundi</v>
      </c>
      <c r="E79" s="20">
        <f>(Tableau1[[#This Row],[Heure Départ]]-Tableau1[[#This Row],[Heure Arrivée]])*24</f>
        <v>0</v>
      </c>
      <c r="F79" s="21" t="str">
        <f>YEAR(Tableau1[[#This Row],[Date]] - MOD(Tableau1[[#This Row],[Date]] - 2,7) + 3)&amp;"-"&amp;_xlfn.ISOWEEKNUM(Tableau1[[#This Row],[Date]])</f>
        <v>2019-38</v>
      </c>
      <c r="G79" s="19">
        <f>YEAR(Tableau1[[#This Row],[Date]])</f>
        <v>2019</v>
      </c>
      <c r="H79" s="19" t="str">
        <f>TEXT(Tableau1[[#This Row],[Date]],"mmmm")</f>
        <v>septembre</v>
      </c>
      <c r="I79" s="19">
        <f>YEAR(EOMONTH(Tableau1[[#This Row],[Date]]-DEBUT+1,1))</f>
        <v>2019</v>
      </c>
      <c r="J79" s="21" t="str">
        <f>TEXT(EOMONTH(Tableau1[[#This Row],[Date]]-DEBUT+1,1),"mmmm")</f>
        <v>septembre</v>
      </c>
      <c r="K79" s="22" t="str">
        <f ca="1">IFERROR(INDEX(_E,MATCH(Tableau1[[#This Row],[Date]],_J,0)),"")</f>
        <v/>
      </c>
    </row>
    <row r="80" spans="1:11" x14ac:dyDescent="0.35">
      <c r="A80" s="7">
        <v>43725</v>
      </c>
      <c r="B80" s="19" t="str">
        <f>VLOOKUP(WEEKDAY(Tableau1[[#This Row],[Date]],2),JoursDeSemaine,2,0)</f>
        <v>Mardi</v>
      </c>
      <c r="E80" s="20">
        <f>(Tableau1[[#This Row],[Heure Départ]]-Tableau1[[#This Row],[Heure Arrivée]])*24</f>
        <v>0</v>
      </c>
      <c r="F80" s="21" t="str">
        <f>YEAR(Tableau1[[#This Row],[Date]] - MOD(Tableau1[[#This Row],[Date]] - 2,7) + 3)&amp;"-"&amp;_xlfn.ISOWEEKNUM(Tableau1[[#This Row],[Date]])</f>
        <v>2019-38</v>
      </c>
      <c r="G80" s="19">
        <f>YEAR(Tableau1[[#This Row],[Date]])</f>
        <v>2019</v>
      </c>
      <c r="H80" s="19" t="str">
        <f>TEXT(Tableau1[[#This Row],[Date]],"mmmm")</f>
        <v>septembre</v>
      </c>
      <c r="I80" s="19">
        <f>YEAR(EOMONTH(Tableau1[[#This Row],[Date]]-DEBUT+1,1))</f>
        <v>2019</v>
      </c>
      <c r="J80" s="21" t="str">
        <f>TEXT(EOMONTH(Tableau1[[#This Row],[Date]]-DEBUT+1,1),"mmmm")</f>
        <v>septembre</v>
      </c>
      <c r="K80" s="22" t="str">
        <f ca="1">IFERROR(INDEX(_E,MATCH(Tableau1[[#This Row],[Date]],_J,0)),"")</f>
        <v/>
      </c>
    </row>
    <row r="81" spans="1:11" x14ac:dyDescent="0.35">
      <c r="A81" s="7">
        <v>43726</v>
      </c>
      <c r="B81" s="19" t="str">
        <f>VLOOKUP(WEEKDAY(Tableau1[[#This Row],[Date]],2),JoursDeSemaine,2,0)</f>
        <v>Mercredi</v>
      </c>
      <c r="E81" s="20">
        <f>(Tableau1[[#This Row],[Heure Départ]]-Tableau1[[#This Row],[Heure Arrivée]])*24</f>
        <v>0</v>
      </c>
      <c r="F81" s="21" t="str">
        <f>YEAR(Tableau1[[#This Row],[Date]] - MOD(Tableau1[[#This Row],[Date]] - 2,7) + 3)&amp;"-"&amp;_xlfn.ISOWEEKNUM(Tableau1[[#This Row],[Date]])</f>
        <v>2019-38</v>
      </c>
      <c r="G81" s="19">
        <f>YEAR(Tableau1[[#This Row],[Date]])</f>
        <v>2019</v>
      </c>
      <c r="H81" s="19" t="str">
        <f>TEXT(Tableau1[[#This Row],[Date]],"mmmm")</f>
        <v>septembre</v>
      </c>
      <c r="I81" s="19">
        <f>YEAR(EOMONTH(Tableau1[[#This Row],[Date]]-DEBUT+1,1))</f>
        <v>2019</v>
      </c>
      <c r="J81" s="21" t="str">
        <f>TEXT(EOMONTH(Tableau1[[#This Row],[Date]]-DEBUT+1,1),"mmmm")</f>
        <v>septembre</v>
      </c>
      <c r="K81" s="22" t="str">
        <f ca="1">IFERROR(INDEX(_E,MATCH(Tableau1[[#This Row],[Date]],_J,0)),"")</f>
        <v/>
      </c>
    </row>
    <row r="82" spans="1:11" x14ac:dyDescent="0.35">
      <c r="A82" s="7">
        <v>43727</v>
      </c>
      <c r="B82" s="19" t="str">
        <f>VLOOKUP(WEEKDAY(Tableau1[[#This Row],[Date]],2),JoursDeSemaine,2,0)</f>
        <v>Jeudi</v>
      </c>
      <c r="E82" s="20">
        <f>(Tableau1[[#This Row],[Heure Départ]]-Tableau1[[#This Row],[Heure Arrivée]])*24</f>
        <v>0</v>
      </c>
      <c r="F82" s="21" t="str">
        <f>YEAR(Tableau1[[#This Row],[Date]] - MOD(Tableau1[[#This Row],[Date]] - 2,7) + 3)&amp;"-"&amp;_xlfn.ISOWEEKNUM(Tableau1[[#This Row],[Date]])</f>
        <v>2019-38</v>
      </c>
      <c r="G82" s="19">
        <f>YEAR(Tableau1[[#This Row],[Date]])</f>
        <v>2019</v>
      </c>
      <c r="H82" s="19" t="str">
        <f>TEXT(Tableau1[[#This Row],[Date]],"mmmm")</f>
        <v>septembre</v>
      </c>
      <c r="I82" s="19">
        <f>YEAR(EOMONTH(Tableau1[[#This Row],[Date]]-DEBUT+1,1))</f>
        <v>2019</v>
      </c>
      <c r="J82" s="21" t="str">
        <f>TEXT(EOMONTH(Tableau1[[#This Row],[Date]]-DEBUT+1,1),"mmmm")</f>
        <v>septembre</v>
      </c>
      <c r="K82" s="22" t="str">
        <f ca="1">IFERROR(INDEX(_E,MATCH(Tableau1[[#This Row],[Date]],_J,0)),"")</f>
        <v/>
      </c>
    </row>
    <row r="83" spans="1:11" x14ac:dyDescent="0.35">
      <c r="A83" s="7">
        <v>43728</v>
      </c>
      <c r="B83" s="19" t="str">
        <f>VLOOKUP(WEEKDAY(Tableau1[[#This Row],[Date]],2),JoursDeSemaine,2,0)</f>
        <v>Vendredi</v>
      </c>
      <c r="E83" s="20">
        <f>(Tableau1[[#This Row],[Heure Départ]]-Tableau1[[#This Row],[Heure Arrivée]])*24</f>
        <v>0</v>
      </c>
      <c r="F83" s="21" t="str">
        <f>YEAR(Tableau1[[#This Row],[Date]] - MOD(Tableau1[[#This Row],[Date]] - 2,7) + 3)&amp;"-"&amp;_xlfn.ISOWEEKNUM(Tableau1[[#This Row],[Date]])</f>
        <v>2019-38</v>
      </c>
      <c r="G83" s="19">
        <f>YEAR(Tableau1[[#This Row],[Date]])</f>
        <v>2019</v>
      </c>
      <c r="H83" s="19" t="str">
        <f>TEXT(Tableau1[[#This Row],[Date]],"mmmm")</f>
        <v>septembre</v>
      </c>
      <c r="I83" s="19">
        <f>YEAR(EOMONTH(Tableau1[[#This Row],[Date]]-DEBUT+1,1))</f>
        <v>2019</v>
      </c>
      <c r="J83" s="21" t="str">
        <f>TEXT(EOMONTH(Tableau1[[#This Row],[Date]]-DEBUT+1,1),"mmmm")</f>
        <v>septembre</v>
      </c>
      <c r="K83" s="22" t="str">
        <f ca="1">IFERROR(INDEX(_E,MATCH(Tableau1[[#This Row],[Date]],_J,0)),"")</f>
        <v/>
      </c>
    </row>
    <row r="84" spans="1:11" x14ac:dyDescent="0.35">
      <c r="A84" s="7">
        <v>43729</v>
      </c>
      <c r="B84" s="19" t="str">
        <f>VLOOKUP(WEEKDAY(Tableau1[[#This Row],[Date]],2),JoursDeSemaine,2,0)</f>
        <v>Samedi</v>
      </c>
      <c r="E84" s="20">
        <f>(Tableau1[[#This Row],[Heure Départ]]-Tableau1[[#This Row],[Heure Arrivée]])*24</f>
        <v>0</v>
      </c>
      <c r="F84" s="21" t="str">
        <f>YEAR(Tableau1[[#This Row],[Date]] - MOD(Tableau1[[#This Row],[Date]] - 2,7) + 3)&amp;"-"&amp;_xlfn.ISOWEEKNUM(Tableau1[[#This Row],[Date]])</f>
        <v>2019-38</v>
      </c>
      <c r="G84" s="19">
        <f>YEAR(Tableau1[[#This Row],[Date]])</f>
        <v>2019</v>
      </c>
      <c r="H84" s="19" t="str">
        <f>TEXT(Tableau1[[#This Row],[Date]],"mmmm")</f>
        <v>septembre</v>
      </c>
      <c r="I84" s="19">
        <f>YEAR(EOMONTH(Tableau1[[#This Row],[Date]]-DEBUT+1,1))</f>
        <v>2019</v>
      </c>
      <c r="J84" s="21" t="str">
        <f>TEXT(EOMONTH(Tableau1[[#This Row],[Date]]-DEBUT+1,1),"mmmm")</f>
        <v>septembre</v>
      </c>
      <c r="K84" s="22" t="str">
        <f ca="1">IFERROR(INDEX(_E,MATCH(Tableau1[[#This Row],[Date]],_J,0)),"")</f>
        <v/>
      </c>
    </row>
    <row r="85" spans="1:11" x14ac:dyDescent="0.35">
      <c r="A85" s="7">
        <v>43730</v>
      </c>
      <c r="B85" s="19" t="str">
        <f>VLOOKUP(WEEKDAY(Tableau1[[#This Row],[Date]],2),JoursDeSemaine,2,0)</f>
        <v>Dimanche</v>
      </c>
      <c r="E85" s="20">
        <f>(Tableau1[[#This Row],[Heure Départ]]-Tableau1[[#This Row],[Heure Arrivée]])*24</f>
        <v>0</v>
      </c>
      <c r="F85" s="21" t="str">
        <f>YEAR(Tableau1[[#This Row],[Date]] - MOD(Tableau1[[#This Row],[Date]] - 2,7) + 3)&amp;"-"&amp;_xlfn.ISOWEEKNUM(Tableau1[[#This Row],[Date]])</f>
        <v>2019-38</v>
      </c>
      <c r="G85" s="19">
        <f>YEAR(Tableau1[[#This Row],[Date]])</f>
        <v>2019</v>
      </c>
      <c r="H85" s="19" t="str">
        <f>TEXT(Tableau1[[#This Row],[Date]],"mmmm")</f>
        <v>septembre</v>
      </c>
      <c r="I85" s="19">
        <f>YEAR(EOMONTH(Tableau1[[#This Row],[Date]]-DEBUT+1,1))</f>
        <v>2019</v>
      </c>
      <c r="J85" s="21" t="str">
        <f>TEXT(EOMONTH(Tableau1[[#This Row],[Date]]-DEBUT+1,1),"mmmm")</f>
        <v>septembre</v>
      </c>
      <c r="K85" s="22" t="str">
        <f ca="1">IFERROR(INDEX(_E,MATCH(Tableau1[[#This Row],[Date]],_J,0)),"")</f>
        <v/>
      </c>
    </row>
    <row r="86" spans="1:11" x14ac:dyDescent="0.35">
      <c r="A86" s="7">
        <v>43731</v>
      </c>
      <c r="B86" s="19" t="str">
        <f>VLOOKUP(WEEKDAY(Tableau1[[#This Row],[Date]],2),JoursDeSemaine,2,0)</f>
        <v>Lundi</v>
      </c>
      <c r="E86" s="20">
        <f>(Tableau1[[#This Row],[Heure Départ]]-Tableau1[[#This Row],[Heure Arrivée]])*24</f>
        <v>0</v>
      </c>
      <c r="F86" s="21" t="str">
        <f>YEAR(Tableau1[[#This Row],[Date]] - MOD(Tableau1[[#This Row],[Date]] - 2,7) + 3)&amp;"-"&amp;_xlfn.ISOWEEKNUM(Tableau1[[#This Row],[Date]])</f>
        <v>2019-39</v>
      </c>
      <c r="G86" s="19">
        <f>YEAR(Tableau1[[#This Row],[Date]])</f>
        <v>2019</v>
      </c>
      <c r="H86" s="19" t="str">
        <f>TEXT(Tableau1[[#This Row],[Date]],"mmmm")</f>
        <v>septembre</v>
      </c>
      <c r="I86" s="19">
        <f>YEAR(EOMONTH(Tableau1[[#This Row],[Date]]-DEBUT+1,1))</f>
        <v>2019</v>
      </c>
      <c r="J86" s="21" t="str">
        <f>TEXT(EOMONTH(Tableau1[[#This Row],[Date]]-DEBUT+1,1),"mmmm")</f>
        <v>septembre</v>
      </c>
      <c r="K86" s="22" t="str">
        <f ca="1">IFERROR(INDEX(_E,MATCH(Tableau1[[#This Row],[Date]],_J,0)),"")</f>
        <v/>
      </c>
    </row>
    <row r="87" spans="1:11" x14ac:dyDescent="0.35">
      <c r="A87" s="7">
        <v>43732</v>
      </c>
      <c r="B87" s="19" t="str">
        <f>VLOOKUP(WEEKDAY(Tableau1[[#This Row],[Date]],2),JoursDeSemaine,2,0)</f>
        <v>Mardi</v>
      </c>
      <c r="E87" s="20">
        <f>(Tableau1[[#This Row],[Heure Départ]]-Tableau1[[#This Row],[Heure Arrivée]])*24</f>
        <v>0</v>
      </c>
      <c r="F87" s="21" t="str">
        <f>YEAR(Tableau1[[#This Row],[Date]] - MOD(Tableau1[[#This Row],[Date]] - 2,7) + 3)&amp;"-"&amp;_xlfn.ISOWEEKNUM(Tableau1[[#This Row],[Date]])</f>
        <v>2019-39</v>
      </c>
      <c r="G87" s="19">
        <f>YEAR(Tableau1[[#This Row],[Date]])</f>
        <v>2019</v>
      </c>
      <c r="H87" s="19" t="str">
        <f>TEXT(Tableau1[[#This Row],[Date]],"mmmm")</f>
        <v>septembre</v>
      </c>
      <c r="I87" s="19">
        <f>YEAR(EOMONTH(Tableau1[[#This Row],[Date]]-DEBUT+1,1))</f>
        <v>2019</v>
      </c>
      <c r="J87" s="21" t="str">
        <f>TEXT(EOMONTH(Tableau1[[#This Row],[Date]]-DEBUT+1,1),"mmmm")</f>
        <v>septembre</v>
      </c>
      <c r="K87" s="22" t="str">
        <f ca="1">IFERROR(INDEX(_E,MATCH(Tableau1[[#This Row],[Date]],_J,0)),"")</f>
        <v/>
      </c>
    </row>
    <row r="88" spans="1:11" x14ac:dyDescent="0.35">
      <c r="A88" s="7">
        <v>43733</v>
      </c>
      <c r="B88" s="19" t="str">
        <f>VLOOKUP(WEEKDAY(Tableau1[[#This Row],[Date]],2),JoursDeSemaine,2,0)</f>
        <v>Mercredi</v>
      </c>
      <c r="E88" s="20">
        <f>(Tableau1[[#This Row],[Heure Départ]]-Tableau1[[#This Row],[Heure Arrivée]])*24</f>
        <v>0</v>
      </c>
      <c r="F88" s="21" t="str">
        <f>YEAR(Tableau1[[#This Row],[Date]] - MOD(Tableau1[[#This Row],[Date]] - 2,7) + 3)&amp;"-"&amp;_xlfn.ISOWEEKNUM(Tableau1[[#This Row],[Date]])</f>
        <v>2019-39</v>
      </c>
      <c r="G88" s="19">
        <f>YEAR(Tableau1[[#This Row],[Date]])</f>
        <v>2019</v>
      </c>
      <c r="H88" s="19" t="str">
        <f>TEXT(Tableau1[[#This Row],[Date]],"mmmm")</f>
        <v>septembre</v>
      </c>
      <c r="I88" s="19">
        <f>YEAR(EOMONTH(Tableau1[[#This Row],[Date]]-DEBUT+1,1))</f>
        <v>2019</v>
      </c>
      <c r="J88" s="21" t="str">
        <f>TEXT(EOMONTH(Tableau1[[#This Row],[Date]]-DEBUT+1,1),"mmmm")</f>
        <v>septembre</v>
      </c>
      <c r="K88" s="22" t="str">
        <f ca="1">IFERROR(INDEX(_E,MATCH(Tableau1[[#This Row],[Date]],_J,0)),"")</f>
        <v/>
      </c>
    </row>
    <row r="89" spans="1:11" x14ac:dyDescent="0.35">
      <c r="A89" s="7">
        <v>43734</v>
      </c>
      <c r="B89" s="19" t="str">
        <f>VLOOKUP(WEEKDAY(Tableau1[[#This Row],[Date]],2),JoursDeSemaine,2,0)</f>
        <v>Jeudi</v>
      </c>
      <c r="E89" s="20">
        <f>(Tableau1[[#This Row],[Heure Départ]]-Tableau1[[#This Row],[Heure Arrivée]])*24</f>
        <v>0</v>
      </c>
      <c r="F89" s="21" t="str">
        <f>YEAR(Tableau1[[#This Row],[Date]] - MOD(Tableau1[[#This Row],[Date]] - 2,7) + 3)&amp;"-"&amp;_xlfn.ISOWEEKNUM(Tableau1[[#This Row],[Date]])</f>
        <v>2019-39</v>
      </c>
      <c r="G89" s="19">
        <f>YEAR(Tableau1[[#This Row],[Date]])</f>
        <v>2019</v>
      </c>
      <c r="H89" s="19" t="str">
        <f>TEXT(Tableau1[[#This Row],[Date]],"mmmm")</f>
        <v>septembre</v>
      </c>
      <c r="I89" s="19">
        <f>YEAR(EOMONTH(Tableau1[[#This Row],[Date]]-DEBUT+1,1))</f>
        <v>2019</v>
      </c>
      <c r="J89" s="21" t="str">
        <f>TEXT(EOMONTH(Tableau1[[#This Row],[Date]]-DEBUT+1,1),"mmmm")</f>
        <v>septembre</v>
      </c>
      <c r="K89" s="22" t="str">
        <f ca="1">IFERROR(INDEX(_E,MATCH(Tableau1[[#This Row],[Date]],_J,0)),"")</f>
        <v/>
      </c>
    </row>
    <row r="90" spans="1:11" x14ac:dyDescent="0.35">
      <c r="A90" s="7">
        <v>43735</v>
      </c>
      <c r="B90" s="19" t="str">
        <f>VLOOKUP(WEEKDAY(Tableau1[[#This Row],[Date]],2),JoursDeSemaine,2,0)</f>
        <v>Vendredi</v>
      </c>
      <c r="E90" s="20">
        <f>(Tableau1[[#This Row],[Heure Départ]]-Tableau1[[#This Row],[Heure Arrivée]])*24</f>
        <v>0</v>
      </c>
      <c r="F90" s="21" t="str">
        <f>YEAR(Tableau1[[#This Row],[Date]] - MOD(Tableau1[[#This Row],[Date]] - 2,7) + 3)&amp;"-"&amp;_xlfn.ISOWEEKNUM(Tableau1[[#This Row],[Date]])</f>
        <v>2019-39</v>
      </c>
      <c r="G90" s="19">
        <f>YEAR(Tableau1[[#This Row],[Date]])</f>
        <v>2019</v>
      </c>
      <c r="H90" s="19" t="str">
        <f>TEXT(Tableau1[[#This Row],[Date]],"mmmm")</f>
        <v>septembre</v>
      </c>
      <c r="I90" s="19">
        <f>YEAR(EOMONTH(Tableau1[[#This Row],[Date]]-DEBUT+1,1))</f>
        <v>2019</v>
      </c>
      <c r="J90" s="21" t="str">
        <f>TEXT(EOMONTH(Tableau1[[#This Row],[Date]]-DEBUT+1,1),"mmmm")</f>
        <v>septembre</v>
      </c>
      <c r="K90" s="22" t="str">
        <f ca="1">IFERROR(INDEX(_E,MATCH(Tableau1[[#This Row],[Date]],_J,0)),"")</f>
        <v/>
      </c>
    </row>
    <row r="91" spans="1:11" x14ac:dyDescent="0.35">
      <c r="A91" s="7">
        <v>43736</v>
      </c>
      <c r="B91" s="19" t="str">
        <f>VLOOKUP(WEEKDAY(Tableau1[[#This Row],[Date]],2),JoursDeSemaine,2,0)</f>
        <v>Samedi</v>
      </c>
      <c r="E91" s="20">
        <f>(Tableau1[[#This Row],[Heure Départ]]-Tableau1[[#This Row],[Heure Arrivée]])*24</f>
        <v>0</v>
      </c>
      <c r="F91" s="21" t="str">
        <f>YEAR(Tableau1[[#This Row],[Date]] - MOD(Tableau1[[#This Row],[Date]] - 2,7) + 3)&amp;"-"&amp;_xlfn.ISOWEEKNUM(Tableau1[[#This Row],[Date]])</f>
        <v>2019-39</v>
      </c>
      <c r="G91" s="19">
        <f>YEAR(Tableau1[[#This Row],[Date]])</f>
        <v>2019</v>
      </c>
      <c r="H91" s="19" t="str">
        <f>TEXT(Tableau1[[#This Row],[Date]],"mmmm")</f>
        <v>septembre</v>
      </c>
      <c r="I91" s="19">
        <f>YEAR(EOMONTH(Tableau1[[#This Row],[Date]]-DEBUT+1,1))</f>
        <v>2019</v>
      </c>
      <c r="J91" s="21" t="str">
        <f>TEXT(EOMONTH(Tableau1[[#This Row],[Date]]-DEBUT+1,1),"mmmm")</f>
        <v>octobre</v>
      </c>
      <c r="K91" s="22" t="str">
        <f ca="1">IFERROR(INDEX(_E,MATCH(Tableau1[[#This Row],[Date]],_J,0)),"")</f>
        <v/>
      </c>
    </row>
    <row r="92" spans="1:11" x14ac:dyDescent="0.35">
      <c r="A92" s="7">
        <v>43737</v>
      </c>
      <c r="B92" s="19" t="str">
        <f>VLOOKUP(WEEKDAY(Tableau1[[#This Row],[Date]],2),JoursDeSemaine,2,0)</f>
        <v>Dimanche</v>
      </c>
      <c r="E92" s="20">
        <f>(Tableau1[[#This Row],[Heure Départ]]-Tableau1[[#This Row],[Heure Arrivée]])*24</f>
        <v>0</v>
      </c>
      <c r="F92" s="21" t="str">
        <f>YEAR(Tableau1[[#This Row],[Date]] - MOD(Tableau1[[#This Row],[Date]] - 2,7) + 3)&amp;"-"&amp;_xlfn.ISOWEEKNUM(Tableau1[[#This Row],[Date]])</f>
        <v>2019-39</v>
      </c>
      <c r="G92" s="19">
        <f>YEAR(Tableau1[[#This Row],[Date]])</f>
        <v>2019</v>
      </c>
      <c r="H92" s="19" t="str">
        <f>TEXT(Tableau1[[#This Row],[Date]],"mmmm")</f>
        <v>septembre</v>
      </c>
      <c r="I92" s="19">
        <f>YEAR(EOMONTH(Tableau1[[#This Row],[Date]]-DEBUT+1,1))</f>
        <v>2019</v>
      </c>
      <c r="J92" s="21" t="str">
        <f>TEXT(EOMONTH(Tableau1[[#This Row],[Date]]-DEBUT+1,1),"mmmm")</f>
        <v>octobre</v>
      </c>
      <c r="K92" s="22" t="str">
        <f ca="1">IFERROR(INDEX(_E,MATCH(Tableau1[[#This Row],[Date]],_J,0)),"")</f>
        <v/>
      </c>
    </row>
    <row r="93" spans="1:11" x14ac:dyDescent="0.35">
      <c r="A93" s="7">
        <v>43738</v>
      </c>
      <c r="B93" s="19" t="str">
        <f>VLOOKUP(WEEKDAY(Tableau1[[#This Row],[Date]],2),JoursDeSemaine,2,0)</f>
        <v>Lundi</v>
      </c>
      <c r="E93" s="20">
        <f>(Tableau1[[#This Row],[Heure Départ]]-Tableau1[[#This Row],[Heure Arrivée]])*24</f>
        <v>0</v>
      </c>
      <c r="F93" s="21" t="str">
        <f>YEAR(Tableau1[[#This Row],[Date]] - MOD(Tableau1[[#This Row],[Date]] - 2,7) + 3)&amp;"-"&amp;_xlfn.ISOWEEKNUM(Tableau1[[#This Row],[Date]])</f>
        <v>2019-40</v>
      </c>
      <c r="G93" s="19">
        <f>YEAR(Tableau1[[#This Row],[Date]])</f>
        <v>2019</v>
      </c>
      <c r="H93" s="19" t="str">
        <f>TEXT(Tableau1[[#This Row],[Date]],"mmmm")</f>
        <v>septembre</v>
      </c>
      <c r="I93" s="19">
        <f>YEAR(EOMONTH(Tableau1[[#This Row],[Date]]-DEBUT+1,1))</f>
        <v>2019</v>
      </c>
      <c r="J93" s="21" t="str">
        <f>TEXT(EOMONTH(Tableau1[[#This Row],[Date]]-DEBUT+1,1),"mmmm")</f>
        <v>octobre</v>
      </c>
      <c r="K93" s="22" t="str">
        <f ca="1">IFERROR(INDEX(_E,MATCH(Tableau1[[#This Row],[Date]],_J,0)),"")</f>
        <v/>
      </c>
    </row>
    <row r="94" spans="1:11" x14ac:dyDescent="0.35">
      <c r="A94" s="7">
        <v>43739</v>
      </c>
      <c r="B94" s="19" t="str">
        <f>VLOOKUP(WEEKDAY(Tableau1[[#This Row],[Date]],2),JoursDeSemaine,2,0)</f>
        <v>Mardi</v>
      </c>
      <c r="E94" s="20">
        <f>(Tableau1[[#This Row],[Heure Départ]]-Tableau1[[#This Row],[Heure Arrivée]])*24</f>
        <v>0</v>
      </c>
      <c r="F94" s="21" t="str">
        <f>YEAR(Tableau1[[#This Row],[Date]] - MOD(Tableau1[[#This Row],[Date]] - 2,7) + 3)&amp;"-"&amp;_xlfn.ISOWEEKNUM(Tableau1[[#This Row],[Date]])</f>
        <v>2019-40</v>
      </c>
      <c r="G94" s="19">
        <f>YEAR(Tableau1[[#This Row],[Date]])</f>
        <v>2019</v>
      </c>
      <c r="H94" s="19" t="str">
        <f>TEXT(Tableau1[[#This Row],[Date]],"mmmm")</f>
        <v>octobre</v>
      </c>
      <c r="I94" s="19">
        <f>YEAR(EOMONTH(Tableau1[[#This Row],[Date]]-DEBUT+1,1))</f>
        <v>2019</v>
      </c>
      <c r="J94" s="21" t="str">
        <f>TEXT(EOMONTH(Tableau1[[#This Row],[Date]]-DEBUT+1,1),"mmmm")</f>
        <v>octobre</v>
      </c>
      <c r="K94" s="22" t="str">
        <f ca="1">IFERROR(INDEX(_E,MATCH(Tableau1[[#This Row],[Date]],_J,0)),"")</f>
        <v/>
      </c>
    </row>
    <row r="95" spans="1:11" x14ac:dyDescent="0.35">
      <c r="A95" s="7">
        <v>43740</v>
      </c>
      <c r="B95" s="19" t="str">
        <f>VLOOKUP(WEEKDAY(Tableau1[[#This Row],[Date]],2),JoursDeSemaine,2,0)</f>
        <v>Mercredi</v>
      </c>
      <c r="E95" s="20">
        <f>(Tableau1[[#This Row],[Heure Départ]]-Tableau1[[#This Row],[Heure Arrivée]])*24</f>
        <v>0</v>
      </c>
      <c r="F95" s="21" t="str">
        <f>YEAR(Tableau1[[#This Row],[Date]] - MOD(Tableau1[[#This Row],[Date]] - 2,7) + 3)&amp;"-"&amp;_xlfn.ISOWEEKNUM(Tableau1[[#This Row],[Date]])</f>
        <v>2019-40</v>
      </c>
      <c r="G95" s="19">
        <f>YEAR(Tableau1[[#This Row],[Date]])</f>
        <v>2019</v>
      </c>
      <c r="H95" s="19" t="str">
        <f>TEXT(Tableau1[[#This Row],[Date]],"mmmm")</f>
        <v>octobre</v>
      </c>
      <c r="I95" s="19">
        <f>YEAR(EOMONTH(Tableau1[[#This Row],[Date]]-DEBUT+1,1))</f>
        <v>2019</v>
      </c>
      <c r="J95" s="21" t="str">
        <f>TEXT(EOMONTH(Tableau1[[#This Row],[Date]]-DEBUT+1,1),"mmmm")</f>
        <v>octobre</v>
      </c>
      <c r="K95" s="22" t="str">
        <f ca="1">IFERROR(INDEX(_E,MATCH(Tableau1[[#This Row],[Date]],_J,0)),"")</f>
        <v/>
      </c>
    </row>
    <row r="96" spans="1:11" x14ac:dyDescent="0.35">
      <c r="A96" s="7">
        <v>43741</v>
      </c>
      <c r="B96" s="19" t="str">
        <f>VLOOKUP(WEEKDAY(Tableau1[[#This Row],[Date]],2),JoursDeSemaine,2,0)</f>
        <v>Jeudi</v>
      </c>
      <c r="E96" s="20">
        <f>(Tableau1[[#This Row],[Heure Départ]]-Tableau1[[#This Row],[Heure Arrivée]])*24</f>
        <v>0</v>
      </c>
      <c r="F96" s="21" t="str">
        <f>YEAR(Tableau1[[#This Row],[Date]] - MOD(Tableau1[[#This Row],[Date]] - 2,7) + 3)&amp;"-"&amp;_xlfn.ISOWEEKNUM(Tableau1[[#This Row],[Date]])</f>
        <v>2019-40</v>
      </c>
      <c r="G96" s="19">
        <f>YEAR(Tableau1[[#This Row],[Date]])</f>
        <v>2019</v>
      </c>
      <c r="H96" s="19" t="str">
        <f>TEXT(Tableau1[[#This Row],[Date]],"mmmm")</f>
        <v>octobre</v>
      </c>
      <c r="I96" s="19">
        <f>YEAR(EOMONTH(Tableau1[[#This Row],[Date]]-DEBUT+1,1))</f>
        <v>2019</v>
      </c>
      <c r="J96" s="21" t="str">
        <f>TEXT(EOMONTH(Tableau1[[#This Row],[Date]]-DEBUT+1,1),"mmmm")</f>
        <v>octobre</v>
      </c>
      <c r="K96" s="22" t="str">
        <f ca="1">IFERROR(INDEX(_E,MATCH(Tableau1[[#This Row],[Date]],_J,0)),"")</f>
        <v/>
      </c>
    </row>
    <row r="97" spans="1:11" x14ac:dyDescent="0.35">
      <c r="A97" s="7">
        <v>43742</v>
      </c>
      <c r="B97" s="19" t="str">
        <f>VLOOKUP(WEEKDAY(Tableau1[[#This Row],[Date]],2),JoursDeSemaine,2,0)</f>
        <v>Vendredi</v>
      </c>
      <c r="E97" s="20">
        <f>(Tableau1[[#This Row],[Heure Départ]]-Tableau1[[#This Row],[Heure Arrivée]])*24</f>
        <v>0</v>
      </c>
      <c r="F97" s="21" t="str">
        <f>YEAR(Tableau1[[#This Row],[Date]] - MOD(Tableau1[[#This Row],[Date]] - 2,7) + 3)&amp;"-"&amp;_xlfn.ISOWEEKNUM(Tableau1[[#This Row],[Date]])</f>
        <v>2019-40</v>
      </c>
      <c r="G97" s="19">
        <f>YEAR(Tableau1[[#This Row],[Date]])</f>
        <v>2019</v>
      </c>
      <c r="H97" s="19" t="str">
        <f>TEXT(Tableau1[[#This Row],[Date]],"mmmm")</f>
        <v>octobre</v>
      </c>
      <c r="I97" s="19">
        <f>YEAR(EOMONTH(Tableau1[[#This Row],[Date]]-DEBUT+1,1))</f>
        <v>2019</v>
      </c>
      <c r="J97" s="21" t="str">
        <f>TEXT(EOMONTH(Tableau1[[#This Row],[Date]]-DEBUT+1,1),"mmmm")</f>
        <v>octobre</v>
      </c>
      <c r="K97" s="22" t="str">
        <f ca="1">IFERROR(INDEX(_E,MATCH(Tableau1[[#This Row],[Date]],_J,0)),"")</f>
        <v/>
      </c>
    </row>
    <row r="98" spans="1:11" x14ac:dyDescent="0.35">
      <c r="A98" s="7">
        <v>43743</v>
      </c>
      <c r="B98" s="19" t="str">
        <f>VLOOKUP(WEEKDAY(Tableau1[[#This Row],[Date]],2),JoursDeSemaine,2,0)</f>
        <v>Samedi</v>
      </c>
      <c r="E98" s="20">
        <f>(Tableau1[[#This Row],[Heure Départ]]-Tableau1[[#This Row],[Heure Arrivée]])*24</f>
        <v>0</v>
      </c>
      <c r="F98" s="21" t="str">
        <f>YEAR(Tableau1[[#This Row],[Date]] - MOD(Tableau1[[#This Row],[Date]] - 2,7) + 3)&amp;"-"&amp;_xlfn.ISOWEEKNUM(Tableau1[[#This Row],[Date]])</f>
        <v>2019-40</v>
      </c>
      <c r="G98" s="19">
        <f>YEAR(Tableau1[[#This Row],[Date]])</f>
        <v>2019</v>
      </c>
      <c r="H98" s="19" t="str">
        <f>TEXT(Tableau1[[#This Row],[Date]],"mmmm")</f>
        <v>octobre</v>
      </c>
      <c r="I98" s="19">
        <f>YEAR(EOMONTH(Tableau1[[#This Row],[Date]]-DEBUT+1,1))</f>
        <v>2019</v>
      </c>
      <c r="J98" s="21" t="str">
        <f>TEXT(EOMONTH(Tableau1[[#This Row],[Date]]-DEBUT+1,1),"mmmm")</f>
        <v>octobre</v>
      </c>
      <c r="K98" s="22" t="str">
        <f ca="1">IFERROR(INDEX(_E,MATCH(Tableau1[[#This Row],[Date]],_J,0)),"")</f>
        <v/>
      </c>
    </row>
    <row r="99" spans="1:11" x14ac:dyDescent="0.35">
      <c r="A99" s="7">
        <v>43744</v>
      </c>
      <c r="B99" s="19" t="str">
        <f>VLOOKUP(WEEKDAY(Tableau1[[#This Row],[Date]],2),JoursDeSemaine,2,0)</f>
        <v>Dimanche</v>
      </c>
      <c r="E99" s="20">
        <f>(Tableau1[[#This Row],[Heure Départ]]-Tableau1[[#This Row],[Heure Arrivée]])*24</f>
        <v>0</v>
      </c>
      <c r="F99" s="21" t="str">
        <f>YEAR(Tableau1[[#This Row],[Date]] - MOD(Tableau1[[#This Row],[Date]] - 2,7) + 3)&amp;"-"&amp;_xlfn.ISOWEEKNUM(Tableau1[[#This Row],[Date]])</f>
        <v>2019-40</v>
      </c>
      <c r="G99" s="19">
        <f>YEAR(Tableau1[[#This Row],[Date]])</f>
        <v>2019</v>
      </c>
      <c r="H99" s="19" t="str">
        <f>TEXT(Tableau1[[#This Row],[Date]],"mmmm")</f>
        <v>octobre</v>
      </c>
      <c r="I99" s="19">
        <f>YEAR(EOMONTH(Tableau1[[#This Row],[Date]]-DEBUT+1,1))</f>
        <v>2019</v>
      </c>
      <c r="J99" s="21" t="str">
        <f>TEXT(EOMONTH(Tableau1[[#This Row],[Date]]-DEBUT+1,1),"mmmm")</f>
        <v>octobre</v>
      </c>
      <c r="K99" s="22" t="str">
        <f ca="1">IFERROR(INDEX(_E,MATCH(Tableau1[[#This Row],[Date]],_J,0)),"")</f>
        <v/>
      </c>
    </row>
    <row r="100" spans="1:11" x14ac:dyDescent="0.35">
      <c r="A100" s="7">
        <v>43745</v>
      </c>
      <c r="B100" s="19" t="str">
        <f>VLOOKUP(WEEKDAY(Tableau1[[#This Row],[Date]],2),JoursDeSemaine,2,0)</f>
        <v>Lundi</v>
      </c>
      <c r="E100" s="20">
        <f>(Tableau1[[#This Row],[Heure Départ]]-Tableau1[[#This Row],[Heure Arrivée]])*24</f>
        <v>0</v>
      </c>
      <c r="F100" s="21" t="str">
        <f>YEAR(Tableau1[[#This Row],[Date]] - MOD(Tableau1[[#This Row],[Date]] - 2,7) + 3)&amp;"-"&amp;_xlfn.ISOWEEKNUM(Tableau1[[#This Row],[Date]])</f>
        <v>2019-41</v>
      </c>
      <c r="G100" s="19">
        <f>YEAR(Tableau1[[#This Row],[Date]])</f>
        <v>2019</v>
      </c>
      <c r="H100" s="19" t="str">
        <f>TEXT(Tableau1[[#This Row],[Date]],"mmmm")</f>
        <v>octobre</v>
      </c>
      <c r="I100" s="19">
        <f>YEAR(EOMONTH(Tableau1[[#This Row],[Date]]-DEBUT+1,1))</f>
        <v>2019</v>
      </c>
      <c r="J100" s="21" t="str">
        <f>TEXT(EOMONTH(Tableau1[[#This Row],[Date]]-DEBUT+1,1),"mmmm")</f>
        <v>octobre</v>
      </c>
      <c r="K100" s="22" t="str">
        <f ca="1">IFERROR(INDEX(_E,MATCH(Tableau1[[#This Row],[Date]],_J,0)),"")</f>
        <v/>
      </c>
    </row>
    <row r="101" spans="1:11" x14ac:dyDescent="0.35">
      <c r="A101" s="7">
        <v>43746</v>
      </c>
      <c r="B101" s="19" t="str">
        <f>VLOOKUP(WEEKDAY(Tableau1[[#This Row],[Date]],2),JoursDeSemaine,2,0)</f>
        <v>Mardi</v>
      </c>
      <c r="E101" s="20">
        <f>(Tableau1[[#This Row],[Heure Départ]]-Tableau1[[#This Row],[Heure Arrivée]])*24</f>
        <v>0</v>
      </c>
      <c r="F101" s="21" t="str">
        <f>YEAR(Tableau1[[#This Row],[Date]] - MOD(Tableau1[[#This Row],[Date]] - 2,7) + 3)&amp;"-"&amp;_xlfn.ISOWEEKNUM(Tableau1[[#This Row],[Date]])</f>
        <v>2019-41</v>
      </c>
      <c r="G101" s="19">
        <f>YEAR(Tableau1[[#This Row],[Date]])</f>
        <v>2019</v>
      </c>
      <c r="H101" s="19" t="str">
        <f>TEXT(Tableau1[[#This Row],[Date]],"mmmm")</f>
        <v>octobre</v>
      </c>
      <c r="I101" s="19">
        <f>YEAR(EOMONTH(Tableau1[[#This Row],[Date]]-DEBUT+1,1))</f>
        <v>2019</v>
      </c>
      <c r="J101" s="21" t="str">
        <f>TEXT(EOMONTH(Tableau1[[#This Row],[Date]]-DEBUT+1,1),"mmmm")</f>
        <v>octobre</v>
      </c>
      <c r="K101" s="22" t="str">
        <f ca="1">IFERROR(INDEX(_E,MATCH(Tableau1[[#This Row],[Date]],_J,0)),"")</f>
        <v/>
      </c>
    </row>
    <row r="102" spans="1:11" x14ac:dyDescent="0.35">
      <c r="A102" s="7">
        <v>43747</v>
      </c>
      <c r="B102" s="19" t="str">
        <f>VLOOKUP(WEEKDAY(Tableau1[[#This Row],[Date]],2),JoursDeSemaine,2,0)</f>
        <v>Mercredi</v>
      </c>
      <c r="E102" s="20">
        <f>(Tableau1[[#This Row],[Heure Départ]]-Tableau1[[#This Row],[Heure Arrivée]])*24</f>
        <v>0</v>
      </c>
      <c r="F102" s="21" t="str">
        <f>YEAR(Tableau1[[#This Row],[Date]] - MOD(Tableau1[[#This Row],[Date]] - 2,7) + 3)&amp;"-"&amp;_xlfn.ISOWEEKNUM(Tableau1[[#This Row],[Date]])</f>
        <v>2019-41</v>
      </c>
      <c r="G102" s="19">
        <f>YEAR(Tableau1[[#This Row],[Date]])</f>
        <v>2019</v>
      </c>
      <c r="H102" s="19" t="str">
        <f>TEXT(Tableau1[[#This Row],[Date]],"mmmm")</f>
        <v>octobre</v>
      </c>
      <c r="I102" s="19">
        <f>YEAR(EOMONTH(Tableau1[[#This Row],[Date]]-DEBUT+1,1))</f>
        <v>2019</v>
      </c>
      <c r="J102" s="21" t="str">
        <f>TEXT(EOMONTH(Tableau1[[#This Row],[Date]]-DEBUT+1,1),"mmmm")</f>
        <v>octobre</v>
      </c>
      <c r="K102" s="22" t="str">
        <f ca="1">IFERROR(INDEX(_E,MATCH(Tableau1[[#This Row],[Date]],_J,0)),"")</f>
        <v/>
      </c>
    </row>
    <row r="103" spans="1:11" x14ac:dyDescent="0.35">
      <c r="A103" s="7">
        <v>43748</v>
      </c>
      <c r="B103" s="19" t="str">
        <f>VLOOKUP(WEEKDAY(Tableau1[[#This Row],[Date]],2),JoursDeSemaine,2,0)</f>
        <v>Jeudi</v>
      </c>
      <c r="E103" s="20">
        <f>(Tableau1[[#This Row],[Heure Départ]]-Tableau1[[#This Row],[Heure Arrivée]])*24</f>
        <v>0</v>
      </c>
      <c r="F103" s="21" t="str">
        <f>YEAR(Tableau1[[#This Row],[Date]] - MOD(Tableau1[[#This Row],[Date]] - 2,7) + 3)&amp;"-"&amp;_xlfn.ISOWEEKNUM(Tableau1[[#This Row],[Date]])</f>
        <v>2019-41</v>
      </c>
      <c r="G103" s="19">
        <f>YEAR(Tableau1[[#This Row],[Date]])</f>
        <v>2019</v>
      </c>
      <c r="H103" s="19" t="str">
        <f>TEXT(Tableau1[[#This Row],[Date]],"mmmm")</f>
        <v>octobre</v>
      </c>
      <c r="I103" s="19">
        <f>YEAR(EOMONTH(Tableau1[[#This Row],[Date]]-DEBUT+1,1))</f>
        <v>2019</v>
      </c>
      <c r="J103" s="21" t="str">
        <f>TEXT(EOMONTH(Tableau1[[#This Row],[Date]]-DEBUT+1,1),"mmmm")</f>
        <v>octobre</v>
      </c>
      <c r="K103" s="22" t="str">
        <f ca="1">IFERROR(INDEX(_E,MATCH(Tableau1[[#This Row],[Date]],_J,0)),"")</f>
        <v/>
      </c>
    </row>
    <row r="104" spans="1:11" x14ac:dyDescent="0.35">
      <c r="A104" s="7">
        <v>43749</v>
      </c>
      <c r="B104" s="19" t="str">
        <f>VLOOKUP(WEEKDAY(Tableau1[[#This Row],[Date]],2),JoursDeSemaine,2,0)</f>
        <v>Vendredi</v>
      </c>
      <c r="E104" s="20">
        <f>(Tableau1[[#This Row],[Heure Départ]]-Tableau1[[#This Row],[Heure Arrivée]])*24</f>
        <v>0</v>
      </c>
      <c r="F104" s="21" t="str">
        <f>YEAR(Tableau1[[#This Row],[Date]] - MOD(Tableau1[[#This Row],[Date]] - 2,7) + 3)&amp;"-"&amp;_xlfn.ISOWEEKNUM(Tableau1[[#This Row],[Date]])</f>
        <v>2019-41</v>
      </c>
      <c r="G104" s="19">
        <f>YEAR(Tableau1[[#This Row],[Date]])</f>
        <v>2019</v>
      </c>
      <c r="H104" s="19" t="str">
        <f>TEXT(Tableau1[[#This Row],[Date]],"mmmm")</f>
        <v>octobre</v>
      </c>
      <c r="I104" s="19">
        <f>YEAR(EOMONTH(Tableau1[[#This Row],[Date]]-DEBUT+1,1))</f>
        <v>2019</v>
      </c>
      <c r="J104" s="21" t="str">
        <f>TEXT(EOMONTH(Tableau1[[#This Row],[Date]]-DEBUT+1,1),"mmmm")</f>
        <v>octobre</v>
      </c>
      <c r="K104" s="22" t="str">
        <f ca="1">IFERROR(INDEX(_E,MATCH(Tableau1[[#This Row],[Date]],_J,0)),"")</f>
        <v/>
      </c>
    </row>
    <row r="105" spans="1:11" x14ac:dyDescent="0.35">
      <c r="A105" s="7">
        <v>43750</v>
      </c>
      <c r="B105" s="19" t="str">
        <f>VLOOKUP(WEEKDAY(Tableau1[[#This Row],[Date]],2),JoursDeSemaine,2,0)</f>
        <v>Samedi</v>
      </c>
      <c r="E105" s="20">
        <f>(Tableau1[[#This Row],[Heure Départ]]-Tableau1[[#This Row],[Heure Arrivée]])*24</f>
        <v>0</v>
      </c>
      <c r="F105" s="21" t="str">
        <f>YEAR(Tableau1[[#This Row],[Date]] - MOD(Tableau1[[#This Row],[Date]] - 2,7) + 3)&amp;"-"&amp;_xlfn.ISOWEEKNUM(Tableau1[[#This Row],[Date]])</f>
        <v>2019-41</v>
      </c>
      <c r="G105" s="19">
        <f>YEAR(Tableau1[[#This Row],[Date]])</f>
        <v>2019</v>
      </c>
      <c r="H105" s="19" t="str">
        <f>TEXT(Tableau1[[#This Row],[Date]],"mmmm")</f>
        <v>octobre</v>
      </c>
      <c r="I105" s="19">
        <f>YEAR(EOMONTH(Tableau1[[#This Row],[Date]]-DEBUT+1,1))</f>
        <v>2019</v>
      </c>
      <c r="J105" s="21" t="str">
        <f>TEXT(EOMONTH(Tableau1[[#This Row],[Date]]-DEBUT+1,1),"mmmm")</f>
        <v>octobre</v>
      </c>
      <c r="K105" s="22" t="str">
        <f ca="1">IFERROR(INDEX(_E,MATCH(Tableau1[[#This Row],[Date]],_J,0)),"")</f>
        <v/>
      </c>
    </row>
    <row r="106" spans="1:11" x14ac:dyDescent="0.35">
      <c r="A106" s="7">
        <v>43751</v>
      </c>
      <c r="B106" s="19" t="str">
        <f>VLOOKUP(WEEKDAY(Tableau1[[#This Row],[Date]],2),JoursDeSemaine,2,0)</f>
        <v>Dimanche</v>
      </c>
      <c r="E106" s="20">
        <f>(Tableau1[[#This Row],[Heure Départ]]-Tableau1[[#This Row],[Heure Arrivée]])*24</f>
        <v>0</v>
      </c>
      <c r="F106" s="21" t="str">
        <f>YEAR(Tableau1[[#This Row],[Date]] - MOD(Tableau1[[#This Row],[Date]] - 2,7) + 3)&amp;"-"&amp;_xlfn.ISOWEEKNUM(Tableau1[[#This Row],[Date]])</f>
        <v>2019-41</v>
      </c>
      <c r="G106" s="19">
        <f>YEAR(Tableau1[[#This Row],[Date]])</f>
        <v>2019</v>
      </c>
      <c r="H106" s="19" t="str">
        <f>TEXT(Tableau1[[#This Row],[Date]],"mmmm")</f>
        <v>octobre</v>
      </c>
      <c r="I106" s="19">
        <f>YEAR(EOMONTH(Tableau1[[#This Row],[Date]]-DEBUT+1,1))</f>
        <v>2019</v>
      </c>
      <c r="J106" s="21" t="str">
        <f>TEXT(EOMONTH(Tableau1[[#This Row],[Date]]-DEBUT+1,1),"mmmm")</f>
        <v>octobre</v>
      </c>
      <c r="K106" s="22" t="str">
        <f ca="1">IFERROR(INDEX(_E,MATCH(Tableau1[[#This Row],[Date]],_J,0)),"")</f>
        <v/>
      </c>
    </row>
    <row r="107" spans="1:11" x14ac:dyDescent="0.35">
      <c r="A107" s="7">
        <v>43752</v>
      </c>
      <c r="B107" s="19" t="str">
        <f>VLOOKUP(WEEKDAY(Tableau1[[#This Row],[Date]],2),JoursDeSemaine,2,0)</f>
        <v>Lundi</v>
      </c>
      <c r="E107" s="20">
        <f>(Tableau1[[#This Row],[Heure Départ]]-Tableau1[[#This Row],[Heure Arrivée]])*24</f>
        <v>0</v>
      </c>
      <c r="F107" s="21" t="str">
        <f>YEAR(Tableau1[[#This Row],[Date]] - MOD(Tableau1[[#This Row],[Date]] - 2,7) + 3)&amp;"-"&amp;_xlfn.ISOWEEKNUM(Tableau1[[#This Row],[Date]])</f>
        <v>2019-42</v>
      </c>
      <c r="G107" s="19">
        <f>YEAR(Tableau1[[#This Row],[Date]])</f>
        <v>2019</v>
      </c>
      <c r="H107" s="19" t="str">
        <f>TEXT(Tableau1[[#This Row],[Date]],"mmmm")</f>
        <v>octobre</v>
      </c>
      <c r="I107" s="19">
        <f>YEAR(EOMONTH(Tableau1[[#This Row],[Date]]-DEBUT+1,1))</f>
        <v>2019</v>
      </c>
      <c r="J107" s="21" t="str">
        <f>TEXT(EOMONTH(Tableau1[[#This Row],[Date]]-DEBUT+1,1),"mmmm")</f>
        <v>octobre</v>
      </c>
      <c r="K107" s="22" t="str">
        <f ca="1">IFERROR(INDEX(_E,MATCH(Tableau1[[#This Row],[Date]],_J,0)),"")</f>
        <v/>
      </c>
    </row>
    <row r="108" spans="1:11" x14ac:dyDescent="0.35">
      <c r="A108" s="7">
        <v>43753</v>
      </c>
      <c r="B108" s="19" t="str">
        <f>VLOOKUP(WEEKDAY(Tableau1[[#This Row],[Date]],2),JoursDeSemaine,2,0)</f>
        <v>Mardi</v>
      </c>
      <c r="E108" s="20">
        <f>(Tableau1[[#This Row],[Heure Départ]]-Tableau1[[#This Row],[Heure Arrivée]])*24</f>
        <v>0</v>
      </c>
      <c r="F108" s="21" t="str">
        <f>YEAR(Tableau1[[#This Row],[Date]] - MOD(Tableau1[[#This Row],[Date]] - 2,7) + 3)&amp;"-"&amp;_xlfn.ISOWEEKNUM(Tableau1[[#This Row],[Date]])</f>
        <v>2019-42</v>
      </c>
      <c r="G108" s="19">
        <f>YEAR(Tableau1[[#This Row],[Date]])</f>
        <v>2019</v>
      </c>
      <c r="H108" s="19" t="str">
        <f>TEXT(Tableau1[[#This Row],[Date]],"mmmm")</f>
        <v>octobre</v>
      </c>
      <c r="I108" s="19">
        <f>YEAR(EOMONTH(Tableau1[[#This Row],[Date]]-DEBUT+1,1))</f>
        <v>2019</v>
      </c>
      <c r="J108" s="21" t="str">
        <f>TEXT(EOMONTH(Tableau1[[#This Row],[Date]]-DEBUT+1,1),"mmmm")</f>
        <v>octobre</v>
      </c>
      <c r="K108" s="22" t="str">
        <f ca="1">IFERROR(INDEX(_E,MATCH(Tableau1[[#This Row],[Date]],_J,0)),"")</f>
        <v/>
      </c>
    </row>
    <row r="109" spans="1:11" x14ac:dyDescent="0.35">
      <c r="A109" s="7">
        <v>43754</v>
      </c>
      <c r="B109" s="19" t="str">
        <f>VLOOKUP(WEEKDAY(Tableau1[[#This Row],[Date]],2),JoursDeSemaine,2,0)</f>
        <v>Mercredi</v>
      </c>
      <c r="E109" s="20">
        <f>(Tableau1[[#This Row],[Heure Départ]]-Tableau1[[#This Row],[Heure Arrivée]])*24</f>
        <v>0</v>
      </c>
      <c r="F109" s="21" t="str">
        <f>YEAR(Tableau1[[#This Row],[Date]] - MOD(Tableau1[[#This Row],[Date]] - 2,7) + 3)&amp;"-"&amp;_xlfn.ISOWEEKNUM(Tableau1[[#This Row],[Date]])</f>
        <v>2019-42</v>
      </c>
      <c r="G109" s="19">
        <f>YEAR(Tableau1[[#This Row],[Date]])</f>
        <v>2019</v>
      </c>
      <c r="H109" s="19" t="str">
        <f>TEXT(Tableau1[[#This Row],[Date]],"mmmm")</f>
        <v>octobre</v>
      </c>
      <c r="I109" s="19">
        <f>YEAR(EOMONTH(Tableau1[[#This Row],[Date]]-DEBUT+1,1))</f>
        <v>2019</v>
      </c>
      <c r="J109" s="21" t="str">
        <f>TEXT(EOMONTH(Tableau1[[#This Row],[Date]]-DEBUT+1,1),"mmmm")</f>
        <v>octobre</v>
      </c>
      <c r="K109" s="22" t="str">
        <f ca="1">IFERROR(INDEX(_E,MATCH(Tableau1[[#This Row],[Date]],_J,0)),"")</f>
        <v/>
      </c>
    </row>
    <row r="110" spans="1:11" x14ac:dyDescent="0.35">
      <c r="A110" s="7">
        <v>43755</v>
      </c>
      <c r="B110" s="19" t="str">
        <f>VLOOKUP(WEEKDAY(Tableau1[[#This Row],[Date]],2),JoursDeSemaine,2,0)</f>
        <v>Jeudi</v>
      </c>
      <c r="E110" s="20">
        <f>(Tableau1[[#This Row],[Heure Départ]]-Tableau1[[#This Row],[Heure Arrivée]])*24</f>
        <v>0</v>
      </c>
      <c r="F110" s="21" t="str">
        <f>YEAR(Tableau1[[#This Row],[Date]] - MOD(Tableau1[[#This Row],[Date]] - 2,7) + 3)&amp;"-"&amp;_xlfn.ISOWEEKNUM(Tableau1[[#This Row],[Date]])</f>
        <v>2019-42</v>
      </c>
      <c r="G110" s="19">
        <f>YEAR(Tableau1[[#This Row],[Date]])</f>
        <v>2019</v>
      </c>
      <c r="H110" s="19" t="str">
        <f>TEXT(Tableau1[[#This Row],[Date]],"mmmm")</f>
        <v>octobre</v>
      </c>
      <c r="I110" s="19">
        <f>YEAR(EOMONTH(Tableau1[[#This Row],[Date]]-DEBUT+1,1))</f>
        <v>2019</v>
      </c>
      <c r="J110" s="21" t="str">
        <f>TEXT(EOMONTH(Tableau1[[#This Row],[Date]]-DEBUT+1,1),"mmmm")</f>
        <v>octobre</v>
      </c>
      <c r="K110" s="22" t="str">
        <f ca="1">IFERROR(INDEX(_E,MATCH(Tableau1[[#This Row],[Date]],_J,0)),"")</f>
        <v/>
      </c>
    </row>
    <row r="111" spans="1:11" x14ac:dyDescent="0.35">
      <c r="A111" s="7">
        <v>43756</v>
      </c>
      <c r="B111" s="19" t="str">
        <f>VLOOKUP(WEEKDAY(Tableau1[[#This Row],[Date]],2),JoursDeSemaine,2,0)</f>
        <v>Vendredi</v>
      </c>
      <c r="E111" s="20">
        <f>(Tableau1[[#This Row],[Heure Départ]]-Tableau1[[#This Row],[Heure Arrivée]])*24</f>
        <v>0</v>
      </c>
      <c r="F111" s="21" t="str">
        <f>YEAR(Tableau1[[#This Row],[Date]] - MOD(Tableau1[[#This Row],[Date]] - 2,7) + 3)&amp;"-"&amp;_xlfn.ISOWEEKNUM(Tableau1[[#This Row],[Date]])</f>
        <v>2019-42</v>
      </c>
      <c r="G111" s="19">
        <f>YEAR(Tableau1[[#This Row],[Date]])</f>
        <v>2019</v>
      </c>
      <c r="H111" s="19" t="str">
        <f>TEXT(Tableau1[[#This Row],[Date]],"mmmm")</f>
        <v>octobre</v>
      </c>
      <c r="I111" s="19">
        <f>YEAR(EOMONTH(Tableau1[[#This Row],[Date]]-DEBUT+1,1))</f>
        <v>2019</v>
      </c>
      <c r="J111" s="21" t="str">
        <f>TEXT(EOMONTH(Tableau1[[#This Row],[Date]]-DEBUT+1,1),"mmmm")</f>
        <v>octobre</v>
      </c>
      <c r="K111" s="22" t="str">
        <f ca="1">IFERROR(INDEX(_E,MATCH(Tableau1[[#This Row],[Date]],_J,0)),"")</f>
        <v/>
      </c>
    </row>
    <row r="112" spans="1:11" x14ac:dyDescent="0.35">
      <c r="A112" s="7">
        <v>43757</v>
      </c>
      <c r="B112" s="19" t="str">
        <f>VLOOKUP(WEEKDAY(Tableau1[[#This Row],[Date]],2),JoursDeSemaine,2,0)</f>
        <v>Samedi</v>
      </c>
      <c r="E112" s="20">
        <f>(Tableau1[[#This Row],[Heure Départ]]-Tableau1[[#This Row],[Heure Arrivée]])*24</f>
        <v>0</v>
      </c>
      <c r="F112" s="21" t="str">
        <f>YEAR(Tableau1[[#This Row],[Date]] - MOD(Tableau1[[#This Row],[Date]] - 2,7) + 3)&amp;"-"&amp;_xlfn.ISOWEEKNUM(Tableau1[[#This Row],[Date]])</f>
        <v>2019-42</v>
      </c>
      <c r="G112" s="19">
        <f>YEAR(Tableau1[[#This Row],[Date]])</f>
        <v>2019</v>
      </c>
      <c r="H112" s="19" t="str">
        <f>TEXT(Tableau1[[#This Row],[Date]],"mmmm")</f>
        <v>octobre</v>
      </c>
      <c r="I112" s="19">
        <f>YEAR(EOMONTH(Tableau1[[#This Row],[Date]]-DEBUT+1,1))</f>
        <v>2019</v>
      </c>
      <c r="J112" s="21" t="str">
        <f>TEXT(EOMONTH(Tableau1[[#This Row],[Date]]-DEBUT+1,1),"mmmm")</f>
        <v>octobre</v>
      </c>
      <c r="K112" s="22" t="str">
        <f ca="1">IFERROR(INDEX(_E,MATCH(Tableau1[[#This Row],[Date]],_J,0)),"")</f>
        <v/>
      </c>
    </row>
    <row r="113" spans="1:11" x14ac:dyDescent="0.35">
      <c r="A113" s="7">
        <v>43758</v>
      </c>
      <c r="B113" s="19" t="str">
        <f>VLOOKUP(WEEKDAY(Tableau1[[#This Row],[Date]],2),JoursDeSemaine,2,0)</f>
        <v>Dimanche</v>
      </c>
      <c r="E113" s="20">
        <f>(Tableau1[[#This Row],[Heure Départ]]-Tableau1[[#This Row],[Heure Arrivée]])*24</f>
        <v>0</v>
      </c>
      <c r="F113" s="21" t="str">
        <f>YEAR(Tableau1[[#This Row],[Date]] - MOD(Tableau1[[#This Row],[Date]] - 2,7) + 3)&amp;"-"&amp;_xlfn.ISOWEEKNUM(Tableau1[[#This Row],[Date]])</f>
        <v>2019-42</v>
      </c>
      <c r="G113" s="19">
        <f>YEAR(Tableau1[[#This Row],[Date]])</f>
        <v>2019</v>
      </c>
      <c r="H113" s="19" t="str">
        <f>TEXT(Tableau1[[#This Row],[Date]],"mmmm")</f>
        <v>octobre</v>
      </c>
      <c r="I113" s="19">
        <f>YEAR(EOMONTH(Tableau1[[#This Row],[Date]]-DEBUT+1,1))</f>
        <v>2019</v>
      </c>
      <c r="J113" s="21" t="str">
        <f>TEXT(EOMONTH(Tableau1[[#This Row],[Date]]-DEBUT+1,1),"mmmm")</f>
        <v>octobre</v>
      </c>
      <c r="K113" s="22" t="str">
        <f ca="1">IFERROR(INDEX(_E,MATCH(Tableau1[[#This Row],[Date]],_J,0)),"")</f>
        <v/>
      </c>
    </row>
    <row r="114" spans="1:11" x14ac:dyDescent="0.35">
      <c r="A114" s="7">
        <v>43759</v>
      </c>
      <c r="B114" s="19" t="str">
        <f>VLOOKUP(WEEKDAY(Tableau1[[#This Row],[Date]],2),JoursDeSemaine,2,0)</f>
        <v>Lundi</v>
      </c>
      <c r="E114" s="20">
        <f>(Tableau1[[#This Row],[Heure Départ]]-Tableau1[[#This Row],[Heure Arrivée]])*24</f>
        <v>0</v>
      </c>
      <c r="F114" s="21" t="str">
        <f>YEAR(Tableau1[[#This Row],[Date]] - MOD(Tableau1[[#This Row],[Date]] - 2,7) + 3)&amp;"-"&amp;_xlfn.ISOWEEKNUM(Tableau1[[#This Row],[Date]])</f>
        <v>2019-43</v>
      </c>
      <c r="G114" s="19">
        <f>YEAR(Tableau1[[#This Row],[Date]])</f>
        <v>2019</v>
      </c>
      <c r="H114" s="19" t="str">
        <f>TEXT(Tableau1[[#This Row],[Date]],"mmmm")</f>
        <v>octobre</v>
      </c>
      <c r="I114" s="19">
        <f>YEAR(EOMONTH(Tableau1[[#This Row],[Date]]-DEBUT+1,1))</f>
        <v>2019</v>
      </c>
      <c r="J114" s="21" t="str">
        <f>TEXT(EOMONTH(Tableau1[[#This Row],[Date]]-DEBUT+1,1),"mmmm")</f>
        <v>octobre</v>
      </c>
      <c r="K114" s="22" t="str">
        <f ca="1">IFERROR(INDEX(_E,MATCH(Tableau1[[#This Row],[Date]],_J,0)),"")</f>
        <v/>
      </c>
    </row>
    <row r="115" spans="1:11" x14ac:dyDescent="0.35">
      <c r="A115" s="7">
        <v>43760</v>
      </c>
      <c r="B115" s="19" t="str">
        <f>VLOOKUP(WEEKDAY(Tableau1[[#This Row],[Date]],2),JoursDeSemaine,2,0)</f>
        <v>Mardi</v>
      </c>
      <c r="E115" s="20">
        <f>(Tableau1[[#This Row],[Heure Départ]]-Tableau1[[#This Row],[Heure Arrivée]])*24</f>
        <v>0</v>
      </c>
      <c r="F115" s="21" t="str">
        <f>YEAR(Tableau1[[#This Row],[Date]] - MOD(Tableau1[[#This Row],[Date]] - 2,7) + 3)&amp;"-"&amp;_xlfn.ISOWEEKNUM(Tableau1[[#This Row],[Date]])</f>
        <v>2019-43</v>
      </c>
      <c r="G115" s="19">
        <f>YEAR(Tableau1[[#This Row],[Date]])</f>
        <v>2019</v>
      </c>
      <c r="H115" s="19" t="str">
        <f>TEXT(Tableau1[[#This Row],[Date]],"mmmm")</f>
        <v>octobre</v>
      </c>
      <c r="I115" s="19">
        <f>YEAR(EOMONTH(Tableau1[[#This Row],[Date]]-DEBUT+1,1))</f>
        <v>2019</v>
      </c>
      <c r="J115" s="21" t="str">
        <f>TEXT(EOMONTH(Tableau1[[#This Row],[Date]]-DEBUT+1,1),"mmmm")</f>
        <v>octobre</v>
      </c>
      <c r="K115" s="22" t="str">
        <f ca="1">IFERROR(INDEX(_E,MATCH(Tableau1[[#This Row],[Date]],_J,0)),"")</f>
        <v/>
      </c>
    </row>
    <row r="116" spans="1:11" x14ac:dyDescent="0.35">
      <c r="A116" s="7">
        <v>43761</v>
      </c>
      <c r="B116" s="19" t="str">
        <f>VLOOKUP(WEEKDAY(Tableau1[[#This Row],[Date]],2),JoursDeSemaine,2,0)</f>
        <v>Mercredi</v>
      </c>
      <c r="E116" s="20">
        <f>(Tableau1[[#This Row],[Heure Départ]]-Tableau1[[#This Row],[Heure Arrivée]])*24</f>
        <v>0</v>
      </c>
      <c r="F116" s="21" t="str">
        <f>YEAR(Tableau1[[#This Row],[Date]] - MOD(Tableau1[[#This Row],[Date]] - 2,7) + 3)&amp;"-"&amp;_xlfn.ISOWEEKNUM(Tableau1[[#This Row],[Date]])</f>
        <v>2019-43</v>
      </c>
      <c r="G116" s="19">
        <f>YEAR(Tableau1[[#This Row],[Date]])</f>
        <v>2019</v>
      </c>
      <c r="H116" s="19" t="str">
        <f>TEXT(Tableau1[[#This Row],[Date]],"mmmm")</f>
        <v>octobre</v>
      </c>
      <c r="I116" s="19">
        <f>YEAR(EOMONTH(Tableau1[[#This Row],[Date]]-DEBUT+1,1))</f>
        <v>2019</v>
      </c>
      <c r="J116" s="21" t="str">
        <f>TEXT(EOMONTH(Tableau1[[#This Row],[Date]]-DEBUT+1,1),"mmmm")</f>
        <v>octobre</v>
      </c>
      <c r="K116" s="22" t="str">
        <f ca="1">IFERROR(INDEX(_E,MATCH(Tableau1[[#This Row],[Date]],_J,0)),"")</f>
        <v/>
      </c>
    </row>
    <row r="117" spans="1:11" x14ac:dyDescent="0.35">
      <c r="A117" s="7">
        <v>43762</v>
      </c>
      <c r="B117" s="19" t="str">
        <f>VLOOKUP(WEEKDAY(Tableau1[[#This Row],[Date]],2),JoursDeSemaine,2,0)</f>
        <v>Jeudi</v>
      </c>
      <c r="E117" s="20">
        <f>(Tableau1[[#This Row],[Heure Départ]]-Tableau1[[#This Row],[Heure Arrivée]])*24</f>
        <v>0</v>
      </c>
      <c r="F117" s="21" t="str">
        <f>YEAR(Tableau1[[#This Row],[Date]] - MOD(Tableau1[[#This Row],[Date]] - 2,7) + 3)&amp;"-"&amp;_xlfn.ISOWEEKNUM(Tableau1[[#This Row],[Date]])</f>
        <v>2019-43</v>
      </c>
      <c r="G117" s="19">
        <f>YEAR(Tableau1[[#This Row],[Date]])</f>
        <v>2019</v>
      </c>
      <c r="H117" s="19" t="str">
        <f>TEXT(Tableau1[[#This Row],[Date]],"mmmm")</f>
        <v>octobre</v>
      </c>
      <c r="I117" s="19">
        <f>YEAR(EOMONTH(Tableau1[[#This Row],[Date]]-DEBUT+1,1))</f>
        <v>2019</v>
      </c>
      <c r="J117" s="21" t="str">
        <f>TEXT(EOMONTH(Tableau1[[#This Row],[Date]]-DEBUT+1,1),"mmmm")</f>
        <v>octobre</v>
      </c>
      <c r="K117" s="22" t="str">
        <f ca="1">IFERROR(INDEX(_E,MATCH(Tableau1[[#This Row],[Date]],_J,0)),"")</f>
        <v/>
      </c>
    </row>
    <row r="118" spans="1:11" x14ac:dyDescent="0.35">
      <c r="A118" s="7">
        <v>43763</v>
      </c>
      <c r="B118" s="19" t="str">
        <f>VLOOKUP(WEEKDAY(Tableau1[[#This Row],[Date]],2),JoursDeSemaine,2,0)</f>
        <v>Vendredi</v>
      </c>
      <c r="E118" s="20">
        <f>(Tableau1[[#This Row],[Heure Départ]]-Tableau1[[#This Row],[Heure Arrivée]])*24</f>
        <v>0</v>
      </c>
      <c r="F118" s="21" t="str">
        <f>YEAR(Tableau1[[#This Row],[Date]] - MOD(Tableau1[[#This Row],[Date]] - 2,7) + 3)&amp;"-"&amp;_xlfn.ISOWEEKNUM(Tableau1[[#This Row],[Date]])</f>
        <v>2019-43</v>
      </c>
      <c r="G118" s="19">
        <f>YEAR(Tableau1[[#This Row],[Date]])</f>
        <v>2019</v>
      </c>
      <c r="H118" s="19" t="str">
        <f>TEXT(Tableau1[[#This Row],[Date]],"mmmm")</f>
        <v>octobre</v>
      </c>
      <c r="I118" s="19">
        <f>YEAR(EOMONTH(Tableau1[[#This Row],[Date]]-DEBUT+1,1))</f>
        <v>2019</v>
      </c>
      <c r="J118" s="21" t="str">
        <f>TEXT(EOMONTH(Tableau1[[#This Row],[Date]]-DEBUT+1,1),"mmmm")</f>
        <v>octobre</v>
      </c>
      <c r="K118" s="22" t="str">
        <f ca="1">IFERROR(INDEX(_E,MATCH(Tableau1[[#This Row],[Date]],_J,0)),"")</f>
        <v/>
      </c>
    </row>
    <row r="119" spans="1:11" x14ac:dyDescent="0.35">
      <c r="A119" s="7">
        <v>43764</v>
      </c>
      <c r="B119" s="19" t="str">
        <f>VLOOKUP(WEEKDAY(Tableau1[[#This Row],[Date]],2),JoursDeSemaine,2,0)</f>
        <v>Samedi</v>
      </c>
      <c r="E119" s="20">
        <f>(Tableau1[[#This Row],[Heure Départ]]-Tableau1[[#This Row],[Heure Arrivée]])*24</f>
        <v>0</v>
      </c>
      <c r="F119" s="21" t="str">
        <f>YEAR(Tableau1[[#This Row],[Date]] - MOD(Tableau1[[#This Row],[Date]] - 2,7) + 3)&amp;"-"&amp;_xlfn.ISOWEEKNUM(Tableau1[[#This Row],[Date]])</f>
        <v>2019-43</v>
      </c>
      <c r="G119" s="19">
        <f>YEAR(Tableau1[[#This Row],[Date]])</f>
        <v>2019</v>
      </c>
      <c r="H119" s="19" t="str">
        <f>TEXT(Tableau1[[#This Row],[Date]],"mmmm")</f>
        <v>octobre</v>
      </c>
      <c r="I119" s="19">
        <f>YEAR(EOMONTH(Tableau1[[#This Row],[Date]]-DEBUT+1,1))</f>
        <v>2019</v>
      </c>
      <c r="J119" s="21" t="str">
        <f>TEXT(EOMONTH(Tableau1[[#This Row],[Date]]-DEBUT+1,1),"mmmm")</f>
        <v>octobre</v>
      </c>
      <c r="K119" s="22" t="str">
        <f ca="1">IFERROR(INDEX(_E,MATCH(Tableau1[[#This Row],[Date]],_J,0)),"")</f>
        <v/>
      </c>
    </row>
    <row r="120" spans="1:11" x14ac:dyDescent="0.35">
      <c r="A120" s="7">
        <v>43765</v>
      </c>
      <c r="B120" s="19" t="str">
        <f>VLOOKUP(WEEKDAY(Tableau1[[#This Row],[Date]],2),JoursDeSemaine,2,0)</f>
        <v>Dimanche</v>
      </c>
      <c r="E120" s="20">
        <f>(Tableau1[[#This Row],[Heure Départ]]-Tableau1[[#This Row],[Heure Arrivée]])*24</f>
        <v>0</v>
      </c>
      <c r="F120" s="21" t="str">
        <f>YEAR(Tableau1[[#This Row],[Date]] - MOD(Tableau1[[#This Row],[Date]] - 2,7) + 3)&amp;"-"&amp;_xlfn.ISOWEEKNUM(Tableau1[[#This Row],[Date]])</f>
        <v>2019-43</v>
      </c>
      <c r="G120" s="19">
        <f>YEAR(Tableau1[[#This Row],[Date]])</f>
        <v>2019</v>
      </c>
      <c r="H120" s="19" t="str">
        <f>TEXT(Tableau1[[#This Row],[Date]],"mmmm")</f>
        <v>octobre</v>
      </c>
      <c r="I120" s="19">
        <f>YEAR(EOMONTH(Tableau1[[#This Row],[Date]]-DEBUT+1,1))</f>
        <v>2019</v>
      </c>
      <c r="J120" s="21" t="str">
        <f>TEXT(EOMONTH(Tableau1[[#This Row],[Date]]-DEBUT+1,1),"mmmm")</f>
        <v>octobre</v>
      </c>
      <c r="K120" s="22" t="str">
        <f ca="1">IFERROR(INDEX(_E,MATCH(Tableau1[[#This Row],[Date]],_J,0)),"")</f>
        <v/>
      </c>
    </row>
    <row r="121" spans="1:11" x14ac:dyDescent="0.35">
      <c r="A121" s="7">
        <v>43766</v>
      </c>
      <c r="B121" s="19" t="str">
        <f>VLOOKUP(WEEKDAY(Tableau1[[#This Row],[Date]],2),JoursDeSemaine,2,0)</f>
        <v>Lundi</v>
      </c>
      <c r="E121" s="20">
        <f>(Tableau1[[#This Row],[Heure Départ]]-Tableau1[[#This Row],[Heure Arrivée]])*24</f>
        <v>0</v>
      </c>
      <c r="F121" s="21" t="str">
        <f>YEAR(Tableau1[[#This Row],[Date]] - MOD(Tableau1[[#This Row],[Date]] - 2,7) + 3)&amp;"-"&amp;_xlfn.ISOWEEKNUM(Tableau1[[#This Row],[Date]])</f>
        <v>2019-44</v>
      </c>
      <c r="G121" s="19">
        <f>YEAR(Tableau1[[#This Row],[Date]])</f>
        <v>2019</v>
      </c>
      <c r="H121" s="19" t="str">
        <f>TEXT(Tableau1[[#This Row],[Date]],"mmmm")</f>
        <v>octobre</v>
      </c>
      <c r="I121" s="19">
        <f>YEAR(EOMONTH(Tableau1[[#This Row],[Date]]-DEBUT+1,1))</f>
        <v>2019</v>
      </c>
      <c r="J121" s="21" t="str">
        <f>TEXT(EOMONTH(Tableau1[[#This Row],[Date]]-DEBUT+1,1),"mmmm")</f>
        <v>novembre</v>
      </c>
      <c r="K121" s="22" t="str">
        <f ca="1">IFERROR(INDEX(_E,MATCH(Tableau1[[#This Row],[Date]],_J,0)),"")</f>
        <v/>
      </c>
    </row>
    <row r="122" spans="1:11" x14ac:dyDescent="0.35">
      <c r="A122" s="7">
        <v>43767</v>
      </c>
      <c r="B122" s="19" t="str">
        <f>VLOOKUP(WEEKDAY(Tableau1[[#This Row],[Date]],2),JoursDeSemaine,2,0)</f>
        <v>Mardi</v>
      </c>
      <c r="E122" s="20">
        <f>(Tableau1[[#This Row],[Heure Départ]]-Tableau1[[#This Row],[Heure Arrivée]])*24</f>
        <v>0</v>
      </c>
      <c r="F122" s="21" t="str">
        <f>YEAR(Tableau1[[#This Row],[Date]] - MOD(Tableau1[[#This Row],[Date]] - 2,7) + 3)&amp;"-"&amp;_xlfn.ISOWEEKNUM(Tableau1[[#This Row],[Date]])</f>
        <v>2019-44</v>
      </c>
      <c r="G122" s="19">
        <f>YEAR(Tableau1[[#This Row],[Date]])</f>
        <v>2019</v>
      </c>
      <c r="H122" s="19" t="str">
        <f>TEXT(Tableau1[[#This Row],[Date]],"mmmm")</f>
        <v>octobre</v>
      </c>
      <c r="I122" s="19">
        <f>YEAR(EOMONTH(Tableau1[[#This Row],[Date]]-DEBUT+1,1))</f>
        <v>2019</v>
      </c>
      <c r="J122" s="21" t="str">
        <f>TEXT(EOMONTH(Tableau1[[#This Row],[Date]]-DEBUT+1,1),"mmmm")</f>
        <v>novembre</v>
      </c>
      <c r="K122" s="22" t="str">
        <f ca="1">IFERROR(INDEX(_E,MATCH(Tableau1[[#This Row],[Date]],_J,0)),"")</f>
        <v/>
      </c>
    </row>
    <row r="123" spans="1:11" x14ac:dyDescent="0.35">
      <c r="A123" s="7">
        <v>43768</v>
      </c>
      <c r="B123" s="19" t="str">
        <f>VLOOKUP(WEEKDAY(Tableau1[[#This Row],[Date]],2),JoursDeSemaine,2,0)</f>
        <v>Mercredi</v>
      </c>
      <c r="E123" s="20">
        <f>(Tableau1[[#This Row],[Heure Départ]]-Tableau1[[#This Row],[Heure Arrivée]])*24</f>
        <v>0</v>
      </c>
      <c r="F123" s="21" t="str">
        <f>YEAR(Tableau1[[#This Row],[Date]] - MOD(Tableau1[[#This Row],[Date]] - 2,7) + 3)&amp;"-"&amp;_xlfn.ISOWEEKNUM(Tableau1[[#This Row],[Date]])</f>
        <v>2019-44</v>
      </c>
      <c r="G123" s="19">
        <f>YEAR(Tableau1[[#This Row],[Date]])</f>
        <v>2019</v>
      </c>
      <c r="H123" s="19" t="str">
        <f>TEXT(Tableau1[[#This Row],[Date]],"mmmm")</f>
        <v>octobre</v>
      </c>
      <c r="I123" s="19">
        <f>YEAR(EOMONTH(Tableau1[[#This Row],[Date]]-DEBUT+1,1))</f>
        <v>2019</v>
      </c>
      <c r="J123" s="21" t="str">
        <f>TEXT(EOMONTH(Tableau1[[#This Row],[Date]]-DEBUT+1,1),"mmmm")</f>
        <v>novembre</v>
      </c>
      <c r="K123" s="22" t="str">
        <f ca="1">IFERROR(INDEX(_E,MATCH(Tableau1[[#This Row],[Date]],_J,0)),"")</f>
        <v/>
      </c>
    </row>
    <row r="124" spans="1:11" x14ac:dyDescent="0.35">
      <c r="A124" s="7">
        <v>43769</v>
      </c>
      <c r="B124" s="19" t="str">
        <f>VLOOKUP(WEEKDAY(Tableau1[[#This Row],[Date]],2),JoursDeSemaine,2,0)</f>
        <v>Jeudi</v>
      </c>
      <c r="E124" s="20">
        <f>(Tableau1[[#This Row],[Heure Départ]]-Tableau1[[#This Row],[Heure Arrivée]])*24</f>
        <v>0</v>
      </c>
      <c r="F124" s="21" t="str">
        <f>YEAR(Tableau1[[#This Row],[Date]] - MOD(Tableau1[[#This Row],[Date]] - 2,7) + 3)&amp;"-"&amp;_xlfn.ISOWEEKNUM(Tableau1[[#This Row],[Date]])</f>
        <v>2019-44</v>
      </c>
      <c r="G124" s="19">
        <f>YEAR(Tableau1[[#This Row],[Date]])</f>
        <v>2019</v>
      </c>
      <c r="H124" s="19" t="str">
        <f>TEXT(Tableau1[[#This Row],[Date]],"mmmm")</f>
        <v>octobre</v>
      </c>
      <c r="I124" s="19">
        <f>YEAR(EOMONTH(Tableau1[[#This Row],[Date]]-DEBUT+1,1))</f>
        <v>2019</v>
      </c>
      <c r="J124" s="21" t="str">
        <f>TEXT(EOMONTH(Tableau1[[#This Row],[Date]]-DEBUT+1,1),"mmmm")</f>
        <v>novembre</v>
      </c>
      <c r="K124" s="22" t="str">
        <f ca="1">IFERROR(INDEX(_E,MATCH(Tableau1[[#This Row],[Date]],_J,0)),"")</f>
        <v/>
      </c>
    </row>
    <row r="125" spans="1:11" x14ac:dyDescent="0.35">
      <c r="A125" s="7">
        <v>43770</v>
      </c>
      <c r="B125" s="19" t="str">
        <f>VLOOKUP(WEEKDAY(Tableau1[[#This Row],[Date]],2),JoursDeSemaine,2,0)</f>
        <v>Vendredi</v>
      </c>
      <c r="E125" s="20">
        <f>(Tableau1[[#This Row],[Heure Départ]]-Tableau1[[#This Row],[Heure Arrivée]])*24</f>
        <v>0</v>
      </c>
      <c r="F125" s="21" t="str">
        <f>YEAR(Tableau1[[#This Row],[Date]] - MOD(Tableau1[[#This Row],[Date]] - 2,7) + 3)&amp;"-"&amp;_xlfn.ISOWEEKNUM(Tableau1[[#This Row],[Date]])</f>
        <v>2019-44</v>
      </c>
      <c r="G125" s="19">
        <f>YEAR(Tableau1[[#This Row],[Date]])</f>
        <v>2019</v>
      </c>
      <c r="H125" s="19" t="str">
        <f>TEXT(Tableau1[[#This Row],[Date]],"mmmm")</f>
        <v>novembre</v>
      </c>
      <c r="I125" s="19">
        <f>YEAR(EOMONTH(Tableau1[[#This Row],[Date]]-DEBUT+1,1))</f>
        <v>2019</v>
      </c>
      <c r="J125" s="21" t="str">
        <f>TEXT(EOMONTH(Tableau1[[#This Row],[Date]]-DEBUT+1,1),"mmmm")</f>
        <v>novembre</v>
      </c>
      <c r="K125" s="22" t="str">
        <f ca="1">IFERROR(INDEX(_E,MATCH(Tableau1[[#This Row],[Date]],_J,0)),"")</f>
        <v>Toussaint</v>
      </c>
    </row>
    <row r="126" spans="1:11" x14ac:dyDescent="0.35">
      <c r="A126" s="7">
        <v>43771</v>
      </c>
      <c r="B126" s="19" t="str">
        <f>VLOOKUP(WEEKDAY(Tableau1[[#This Row],[Date]],2),JoursDeSemaine,2,0)</f>
        <v>Samedi</v>
      </c>
      <c r="E126" s="20">
        <f>(Tableau1[[#This Row],[Heure Départ]]-Tableau1[[#This Row],[Heure Arrivée]])*24</f>
        <v>0</v>
      </c>
      <c r="F126" s="21" t="str">
        <f>YEAR(Tableau1[[#This Row],[Date]] - MOD(Tableau1[[#This Row],[Date]] - 2,7) + 3)&amp;"-"&amp;_xlfn.ISOWEEKNUM(Tableau1[[#This Row],[Date]])</f>
        <v>2019-44</v>
      </c>
      <c r="G126" s="19">
        <f>YEAR(Tableau1[[#This Row],[Date]])</f>
        <v>2019</v>
      </c>
      <c r="H126" s="19" t="str">
        <f>TEXT(Tableau1[[#This Row],[Date]],"mmmm")</f>
        <v>novembre</v>
      </c>
      <c r="I126" s="19">
        <f>YEAR(EOMONTH(Tableau1[[#This Row],[Date]]-DEBUT+1,1))</f>
        <v>2019</v>
      </c>
      <c r="J126" s="21" t="str">
        <f>TEXT(EOMONTH(Tableau1[[#This Row],[Date]]-DEBUT+1,1),"mmmm")</f>
        <v>novembre</v>
      </c>
      <c r="K126" s="22" t="str">
        <f ca="1">IFERROR(INDEX(_E,MATCH(Tableau1[[#This Row],[Date]],_J,0)),"")</f>
        <v/>
      </c>
    </row>
    <row r="127" spans="1:11" x14ac:dyDescent="0.35">
      <c r="A127" s="7">
        <v>43772</v>
      </c>
      <c r="B127" s="19" t="str">
        <f>VLOOKUP(WEEKDAY(Tableau1[[#This Row],[Date]],2),JoursDeSemaine,2,0)</f>
        <v>Dimanche</v>
      </c>
      <c r="E127" s="20">
        <f>(Tableau1[[#This Row],[Heure Départ]]-Tableau1[[#This Row],[Heure Arrivée]])*24</f>
        <v>0</v>
      </c>
      <c r="F127" s="21" t="str">
        <f>YEAR(Tableau1[[#This Row],[Date]] - MOD(Tableau1[[#This Row],[Date]] - 2,7) + 3)&amp;"-"&amp;_xlfn.ISOWEEKNUM(Tableau1[[#This Row],[Date]])</f>
        <v>2019-44</v>
      </c>
      <c r="G127" s="19">
        <f>YEAR(Tableau1[[#This Row],[Date]])</f>
        <v>2019</v>
      </c>
      <c r="H127" s="19" t="str">
        <f>TEXT(Tableau1[[#This Row],[Date]],"mmmm")</f>
        <v>novembre</v>
      </c>
      <c r="I127" s="19">
        <f>YEAR(EOMONTH(Tableau1[[#This Row],[Date]]-DEBUT+1,1))</f>
        <v>2019</v>
      </c>
      <c r="J127" s="21" t="str">
        <f>TEXT(EOMONTH(Tableau1[[#This Row],[Date]]-DEBUT+1,1),"mmmm")</f>
        <v>novembre</v>
      </c>
      <c r="K127" s="22" t="str">
        <f ca="1">IFERROR(INDEX(_E,MATCH(Tableau1[[#This Row],[Date]],_J,0)),"")</f>
        <v/>
      </c>
    </row>
    <row r="128" spans="1:11" x14ac:dyDescent="0.35">
      <c r="A128" s="7">
        <v>43773</v>
      </c>
      <c r="B128" s="19" t="str">
        <f>VLOOKUP(WEEKDAY(Tableau1[[#This Row],[Date]],2),JoursDeSemaine,2,0)</f>
        <v>Lundi</v>
      </c>
      <c r="E128" s="20">
        <f>(Tableau1[[#This Row],[Heure Départ]]-Tableau1[[#This Row],[Heure Arrivée]])*24</f>
        <v>0</v>
      </c>
      <c r="F128" s="21" t="str">
        <f>YEAR(Tableau1[[#This Row],[Date]] - MOD(Tableau1[[#This Row],[Date]] - 2,7) + 3)&amp;"-"&amp;_xlfn.ISOWEEKNUM(Tableau1[[#This Row],[Date]])</f>
        <v>2019-45</v>
      </c>
      <c r="G128" s="19">
        <f>YEAR(Tableau1[[#This Row],[Date]])</f>
        <v>2019</v>
      </c>
      <c r="H128" s="19" t="str">
        <f>TEXT(Tableau1[[#This Row],[Date]],"mmmm")</f>
        <v>novembre</v>
      </c>
      <c r="I128" s="19">
        <f>YEAR(EOMONTH(Tableau1[[#This Row],[Date]]-DEBUT+1,1))</f>
        <v>2019</v>
      </c>
      <c r="J128" s="21" t="str">
        <f>TEXT(EOMONTH(Tableau1[[#This Row],[Date]]-DEBUT+1,1),"mmmm")</f>
        <v>novembre</v>
      </c>
      <c r="K128" s="22" t="str">
        <f ca="1">IFERROR(INDEX(_E,MATCH(Tableau1[[#This Row],[Date]],_J,0)),"")</f>
        <v/>
      </c>
    </row>
    <row r="129" spans="1:11" x14ac:dyDescent="0.35">
      <c r="A129" s="7">
        <v>43774</v>
      </c>
      <c r="B129" s="19" t="str">
        <f>VLOOKUP(WEEKDAY(Tableau1[[#This Row],[Date]],2),JoursDeSemaine,2,0)</f>
        <v>Mardi</v>
      </c>
      <c r="E129" s="20">
        <f>(Tableau1[[#This Row],[Heure Départ]]-Tableau1[[#This Row],[Heure Arrivée]])*24</f>
        <v>0</v>
      </c>
      <c r="F129" s="21" t="str">
        <f>YEAR(Tableau1[[#This Row],[Date]] - MOD(Tableau1[[#This Row],[Date]] - 2,7) + 3)&amp;"-"&amp;_xlfn.ISOWEEKNUM(Tableau1[[#This Row],[Date]])</f>
        <v>2019-45</v>
      </c>
      <c r="G129" s="19">
        <f>YEAR(Tableau1[[#This Row],[Date]])</f>
        <v>2019</v>
      </c>
      <c r="H129" s="19" t="str">
        <f>TEXT(Tableau1[[#This Row],[Date]],"mmmm")</f>
        <v>novembre</v>
      </c>
      <c r="I129" s="19">
        <f>YEAR(EOMONTH(Tableau1[[#This Row],[Date]]-DEBUT+1,1))</f>
        <v>2019</v>
      </c>
      <c r="J129" s="21" t="str">
        <f>TEXT(EOMONTH(Tableau1[[#This Row],[Date]]-DEBUT+1,1),"mmmm")</f>
        <v>novembre</v>
      </c>
      <c r="K129" s="22" t="str">
        <f ca="1">IFERROR(INDEX(_E,MATCH(Tableau1[[#This Row],[Date]],_J,0)),"")</f>
        <v/>
      </c>
    </row>
    <row r="130" spans="1:11" x14ac:dyDescent="0.35">
      <c r="A130" s="7">
        <v>43775</v>
      </c>
      <c r="B130" s="19" t="str">
        <f>VLOOKUP(WEEKDAY(Tableau1[[#This Row],[Date]],2),JoursDeSemaine,2,0)</f>
        <v>Mercredi</v>
      </c>
      <c r="C130" s="8">
        <v>0.33333333333333331</v>
      </c>
      <c r="D130" s="8">
        <v>0.66666666666666663</v>
      </c>
      <c r="E130" s="20">
        <f>(Tableau1[[#This Row],[Heure Départ]]-Tableau1[[#This Row],[Heure Arrivée]])*24</f>
        <v>8</v>
      </c>
      <c r="F130" s="21" t="str">
        <f>YEAR(Tableau1[[#This Row],[Date]] - MOD(Tableau1[[#This Row],[Date]] - 2,7) + 3)&amp;"-"&amp;_xlfn.ISOWEEKNUM(Tableau1[[#This Row],[Date]])</f>
        <v>2019-45</v>
      </c>
      <c r="G130" s="19">
        <f>YEAR(Tableau1[[#This Row],[Date]])</f>
        <v>2019</v>
      </c>
      <c r="H130" s="19" t="str">
        <f>TEXT(Tableau1[[#This Row],[Date]],"mmmm")</f>
        <v>novembre</v>
      </c>
      <c r="I130" s="19">
        <f>YEAR(EOMONTH(Tableau1[[#This Row],[Date]]-DEBUT+1,1))</f>
        <v>2019</v>
      </c>
      <c r="J130" s="21" t="str">
        <f>TEXT(EOMONTH(Tableau1[[#This Row],[Date]]-DEBUT+1,1),"mmmm")</f>
        <v>novembre</v>
      </c>
      <c r="K130" s="22" t="str">
        <f ca="1">IFERROR(INDEX(_E,MATCH(Tableau1[[#This Row],[Date]],_J,0)),"")</f>
        <v/>
      </c>
    </row>
    <row r="131" spans="1:11" x14ac:dyDescent="0.35">
      <c r="A131" s="7">
        <v>43776</v>
      </c>
      <c r="B131" s="19" t="str">
        <f>VLOOKUP(WEEKDAY(Tableau1[[#This Row],[Date]],2),JoursDeSemaine,2,0)</f>
        <v>Jeudi</v>
      </c>
      <c r="C131" s="8">
        <v>0.33333333333333331</v>
      </c>
      <c r="D131" s="8">
        <v>0.66666666666666663</v>
      </c>
      <c r="E131" s="20">
        <f>(Tableau1[[#This Row],[Heure Départ]]-Tableau1[[#This Row],[Heure Arrivée]])*24</f>
        <v>8</v>
      </c>
      <c r="F131" s="21" t="str">
        <f>YEAR(Tableau1[[#This Row],[Date]] - MOD(Tableau1[[#This Row],[Date]] - 2,7) + 3)&amp;"-"&amp;_xlfn.ISOWEEKNUM(Tableau1[[#This Row],[Date]])</f>
        <v>2019-45</v>
      </c>
      <c r="G131" s="19">
        <f>YEAR(Tableau1[[#This Row],[Date]])</f>
        <v>2019</v>
      </c>
      <c r="H131" s="19" t="str">
        <f>TEXT(Tableau1[[#This Row],[Date]],"mmmm")</f>
        <v>novembre</v>
      </c>
      <c r="I131" s="19">
        <f>YEAR(EOMONTH(Tableau1[[#This Row],[Date]]-DEBUT+1,1))</f>
        <v>2019</v>
      </c>
      <c r="J131" s="21" t="str">
        <f>TEXT(EOMONTH(Tableau1[[#This Row],[Date]]-DEBUT+1,1),"mmmm")</f>
        <v>novembre</v>
      </c>
      <c r="K131" s="22" t="str">
        <f ca="1">IFERROR(INDEX(_E,MATCH(Tableau1[[#This Row],[Date]],_J,0)),"")</f>
        <v/>
      </c>
    </row>
    <row r="132" spans="1:11" x14ac:dyDescent="0.35">
      <c r="A132" s="7">
        <v>43777</v>
      </c>
      <c r="B132" s="19" t="str">
        <f>VLOOKUP(WEEKDAY(Tableau1[[#This Row],[Date]],2),JoursDeSemaine,2,0)</f>
        <v>Vendredi</v>
      </c>
      <c r="C132" s="8">
        <v>0.33333333333333331</v>
      </c>
      <c r="D132" s="8">
        <v>0.66666666666666663</v>
      </c>
      <c r="E132" s="20">
        <f>(Tableau1[[#This Row],[Heure Départ]]-Tableau1[[#This Row],[Heure Arrivée]])*24</f>
        <v>8</v>
      </c>
      <c r="F132" s="21" t="str">
        <f>YEAR(Tableau1[[#This Row],[Date]] - MOD(Tableau1[[#This Row],[Date]] - 2,7) + 3)&amp;"-"&amp;_xlfn.ISOWEEKNUM(Tableau1[[#This Row],[Date]])</f>
        <v>2019-45</v>
      </c>
      <c r="G132" s="19">
        <f>YEAR(Tableau1[[#This Row],[Date]])</f>
        <v>2019</v>
      </c>
      <c r="H132" s="19" t="str">
        <f>TEXT(Tableau1[[#This Row],[Date]],"mmmm")</f>
        <v>novembre</v>
      </c>
      <c r="I132" s="19">
        <f>YEAR(EOMONTH(Tableau1[[#This Row],[Date]]-DEBUT+1,1))</f>
        <v>2019</v>
      </c>
      <c r="J132" s="21" t="str">
        <f>TEXT(EOMONTH(Tableau1[[#This Row],[Date]]-DEBUT+1,1),"mmmm")</f>
        <v>novembre</v>
      </c>
      <c r="K132" s="22" t="str">
        <f ca="1">IFERROR(INDEX(_E,MATCH(Tableau1[[#This Row],[Date]],_J,0)),"")</f>
        <v/>
      </c>
    </row>
    <row r="133" spans="1:11" x14ac:dyDescent="0.35">
      <c r="A133" s="7">
        <v>43778</v>
      </c>
      <c r="B133" s="19" t="str">
        <f>VLOOKUP(WEEKDAY(Tableau1[[#This Row],[Date]],2),JoursDeSemaine,2,0)</f>
        <v>Samedi</v>
      </c>
      <c r="C133" s="8">
        <v>0.33333333333333298</v>
      </c>
      <c r="D133" s="8">
        <v>0.66666666666666696</v>
      </c>
      <c r="E133" s="20">
        <f>(Tableau1[[#This Row],[Heure Départ]]-Tableau1[[#This Row],[Heure Arrivée]])*24</f>
        <v>8.000000000000016</v>
      </c>
      <c r="F133" s="21" t="str">
        <f>YEAR(Tableau1[[#This Row],[Date]] - MOD(Tableau1[[#This Row],[Date]] - 2,7) + 3)&amp;"-"&amp;_xlfn.ISOWEEKNUM(Tableau1[[#This Row],[Date]])</f>
        <v>2019-45</v>
      </c>
      <c r="G133" s="19">
        <f>YEAR(Tableau1[[#This Row],[Date]])</f>
        <v>2019</v>
      </c>
      <c r="H133" s="19" t="str">
        <f>TEXT(Tableau1[[#This Row],[Date]],"mmmm")</f>
        <v>novembre</v>
      </c>
      <c r="I133" s="19">
        <f>YEAR(EOMONTH(Tableau1[[#This Row],[Date]]-DEBUT+1,1))</f>
        <v>2019</v>
      </c>
      <c r="J133" s="21" t="str">
        <f>TEXT(EOMONTH(Tableau1[[#This Row],[Date]]-DEBUT+1,1),"mmmm")</f>
        <v>novembre</v>
      </c>
      <c r="K133" s="22" t="str">
        <f ca="1">IFERROR(INDEX(_E,MATCH(Tableau1[[#This Row],[Date]],_J,0)),"")</f>
        <v/>
      </c>
    </row>
    <row r="134" spans="1:11" x14ac:dyDescent="0.35">
      <c r="A134" s="7">
        <v>43779</v>
      </c>
      <c r="B134" s="19" t="str">
        <f>VLOOKUP(WEEKDAY(Tableau1[[#This Row],[Date]],2),JoursDeSemaine,2,0)</f>
        <v>Dimanche</v>
      </c>
      <c r="C134" s="8">
        <v>0.33333333333333298</v>
      </c>
      <c r="D134" s="8">
        <v>0.66666666666666696</v>
      </c>
      <c r="E134" s="20">
        <f>(Tableau1[[#This Row],[Heure Départ]]-Tableau1[[#This Row],[Heure Arrivée]])*24</f>
        <v>8.000000000000016</v>
      </c>
      <c r="F134" s="21" t="str">
        <f>YEAR(Tableau1[[#This Row],[Date]] - MOD(Tableau1[[#This Row],[Date]] - 2,7) + 3)&amp;"-"&amp;_xlfn.ISOWEEKNUM(Tableau1[[#This Row],[Date]])</f>
        <v>2019-45</v>
      </c>
      <c r="G134" s="19">
        <f>YEAR(Tableau1[[#This Row],[Date]])</f>
        <v>2019</v>
      </c>
      <c r="H134" s="19" t="str">
        <f>TEXT(Tableau1[[#This Row],[Date]],"mmmm")</f>
        <v>novembre</v>
      </c>
      <c r="I134" s="19">
        <f>YEAR(EOMONTH(Tableau1[[#This Row],[Date]]-DEBUT+1,1))</f>
        <v>2019</v>
      </c>
      <c r="J134" s="21" t="str">
        <f>TEXT(EOMONTH(Tableau1[[#This Row],[Date]]-DEBUT+1,1),"mmmm")</f>
        <v>novembre</v>
      </c>
      <c r="K134" s="22" t="str">
        <f ca="1">IFERROR(INDEX(_E,MATCH(Tableau1[[#This Row],[Date]],_J,0)),"")</f>
        <v/>
      </c>
    </row>
    <row r="135" spans="1:11" x14ac:dyDescent="0.35">
      <c r="A135" s="7">
        <v>43780</v>
      </c>
      <c r="B135" s="19" t="str">
        <f>VLOOKUP(WEEKDAY(Tableau1[[#This Row],[Date]],2),JoursDeSemaine,2,0)</f>
        <v>Lundi</v>
      </c>
      <c r="E135" s="20">
        <f>(Tableau1[[#This Row],[Heure Départ]]-Tableau1[[#This Row],[Heure Arrivée]])*24</f>
        <v>0</v>
      </c>
      <c r="F135" s="21" t="str">
        <f>YEAR(Tableau1[[#This Row],[Date]] - MOD(Tableau1[[#This Row],[Date]] - 2,7) + 3)&amp;"-"&amp;_xlfn.ISOWEEKNUM(Tableau1[[#This Row],[Date]])</f>
        <v>2019-46</v>
      </c>
      <c r="G135" s="19">
        <f>YEAR(Tableau1[[#This Row],[Date]])</f>
        <v>2019</v>
      </c>
      <c r="H135" s="19" t="str">
        <f>TEXT(Tableau1[[#This Row],[Date]],"mmmm")</f>
        <v>novembre</v>
      </c>
      <c r="I135" s="19">
        <f>YEAR(EOMONTH(Tableau1[[#This Row],[Date]]-DEBUT+1,1))</f>
        <v>2019</v>
      </c>
      <c r="J135" s="21" t="str">
        <f>TEXT(EOMONTH(Tableau1[[#This Row],[Date]]-DEBUT+1,1),"mmmm")</f>
        <v>novembre</v>
      </c>
      <c r="K135" s="22" t="str">
        <f ca="1">IFERROR(INDEX(_E,MATCH(Tableau1[[#This Row],[Date]],_J,0)),"")</f>
        <v>Armistice</v>
      </c>
    </row>
    <row r="136" spans="1:11" x14ac:dyDescent="0.35">
      <c r="A136" s="7">
        <v>43781</v>
      </c>
      <c r="B136" s="19" t="str">
        <f>VLOOKUP(WEEKDAY(Tableau1[[#This Row],[Date]],2),JoursDeSemaine,2,0)</f>
        <v>Mardi</v>
      </c>
      <c r="E136" s="20">
        <f>(Tableau1[[#This Row],[Heure Départ]]-Tableau1[[#This Row],[Heure Arrivée]])*24</f>
        <v>0</v>
      </c>
      <c r="F136" s="21" t="str">
        <f>YEAR(Tableau1[[#This Row],[Date]] - MOD(Tableau1[[#This Row],[Date]] - 2,7) + 3)&amp;"-"&amp;_xlfn.ISOWEEKNUM(Tableau1[[#This Row],[Date]])</f>
        <v>2019-46</v>
      </c>
      <c r="G136" s="19">
        <f>YEAR(Tableau1[[#This Row],[Date]])</f>
        <v>2019</v>
      </c>
      <c r="H136" s="19" t="str">
        <f>TEXT(Tableau1[[#This Row],[Date]],"mmmm")</f>
        <v>novembre</v>
      </c>
      <c r="I136" s="19">
        <f>YEAR(EOMONTH(Tableau1[[#This Row],[Date]]-DEBUT+1,1))</f>
        <v>2019</v>
      </c>
      <c r="J136" s="21" t="str">
        <f>TEXT(EOMONTH(Tableau1[[#This Row],[Date]]-DEBUT+1,1),"mmmm")</f>
        <v>novembre</v>
      </c>
      <c r="K136" s="22" t="str">
        <f ca="1">IFERROR(INDEX(_E,MATCH(Tableau1[[#This Row],[Date]],_J,0)),"")</f>
        <v/>
      </c>
    </row>
    <row r="137" spans="1:11" x14ac:dyDescent="0.35">
      <c r="A137" s="7">
        <v>43782</v>
      </c>
      <c r="B137" s="19" t="str">
        <f>VLOOKUP(WEEKDAY(Tableau1[[#This Row],[Date]],2),JoursDeSemaine,2,0)</f>
        <v>Mercredi</v>
      </c>
      <c r="C137" s="8">
        <v>0.33333333333333331</v>
      </c>
      <c r="D137" s="8">
        <v>0.66666666666666663</v>
      </c>
      <c r="E137" s="20">
        <f>(Tableau1[[#This Row],[Heure Départ]]-Tableau1[[#This Row],[Heure Arrivée]])*24</f>
        <v>8</v>
      </c>
      <c r="F137" s="21" t="str">
        <f>YEAR(Tableau1[[#This Row],[Date]] - MOD(Tableau1[[#This Row],[Date]] - 2,7) + 3)&amp;"-"&amp;_xlfn.ISOWEEKNUM(Tableau1[[#This Row],[Date]])</f>
        <v>2019-46</v>
      </c>
      <c r="G137" s="19">
        <f>YEAR(Tableau1[[#This Row],[Date]])</f>
        <v>2019</v>
      </c>
      <c r="H137" s="19" t="str">
        <f>TEXT(Tableau1[[#This Row],[Date]],"mmmm")</f>
        <v>novembre</v>
      </c>
      <c r="I137" s="19">
        <f>YEAR(EOMONTH(Tableau1[[#This Row],[Date]]-DEBUT+1,1))</f>
        <v>2019</v>
      </c>
      <c r="J137" s="21" t="str">
        <f>TEXT(EOMONTH(Tableau1[[#This Row],[Date]]-DEBUT+1,1),"mmmm")</f>
        <v>novembre</v>
      </c>
      <c r="K137" s="22" t="str">
        <f ca="1">IFERROR(INDEX(_E,MATCH(Tableau1[[#This Row],[Date]],_J,0)),"")</f>
        <v/>
      </c>
    </row>
    <row r="138" spans="1:11" x14ac:dyDescent="0.35">
      <c r="A138" s="7">
        <v>43783</v>
      </c>
      <c r="B138" s="19" t="str">
        <f>VLOOKUP(WEEKDAY(Tableau1[[#This Row],[Date]],2),JoursDeSemaine,2,0)</f>
        <v>Jeudi</v>
      </c>
      <c r="C138" s="8">
        <v>0.33333333333333331</v>
      </c>
      <c r="D138" s="8">
        <v>0.66666666666666663</v>
      </c>
      <c r="E138" s="20">
        <f>(Tableau1[[#This Row],[Heure Départ]]-Tableau1[[#This Row],[Heure Arrivée]])*24</f>
        <v>8</v>
      </c>
      <c r="F138" s="21" t="str">
        <f>YEAR(Tableau1[[#This Row],[Date]] - MOD(Tableau1[[#This Row],[Date]] - 2,7) + 3)&amp;"-"&amp;_xlfn.ISOWEEKNUM(Tableau1[[#This Row],[Date]])</f>
        <v>2019-46</v>
      </c>
      <c r="G138" s="19">
        <f>YEAR(Tableau1[[#This Row],[Date]])</f>
        <v>2019</v>
      </c>
      <c r="H138" s="19" t="str">
        <f>TEXT(Tableau1[[#This Row],[Date]],"mmmm")</f>
        <v>novembre</v>
      </c>
      <c r="I138" s="19">
        <f>YEAR(EOMONTH(Tableau1[[#This Row],[Date]]-DEBUT+1,1))</f>
        <v>2019</v>
      </c>
      <c r="J138" s="21" t="str">
        <f>TEXT(EOMONTH(Tableau1[[#This Row],[Date]]-DEBUT+1,1),"mmmm")</f>
        <v>novembre</v>
      </c>
      <c r="K138" s="22" t="str">
        <f ca="1">IFERROR(INDEX(_E,MATCH(Tableau1[[#This Row],[Date]],_J,0)),"")</f>
        <v/>
      </c>
    </row>
    <row r="139" spans="1:11" x14ac:dyDescent="0.35">
      <c r="A139" s="7">
        <v>43784</v>
      </c>
      <c r="B139" s="19" t="str">
        <f>VLOOKUP(WEEKDAY(Tableau1[[#This Row],[Date]],2),JoursDeSemaine,2,0)</f>
        <v>Vendredi</v>
      </c>
      <c r="C139" s="8">
        <v>0.33333333333333331</v>
      </c>
      <c r="D139" s="8">
        <v>0.66666666666666663</v>
      </c>
      <c r="E139" s="20">
        <f>(Tableau1[[#This Row],[Heure Départ]]-Tableau1[[#This Row],[Heure Arrivée]])*24</f>
        <v>8</v>
      </c>
      <c r="F139" s="21" t="str">
        <f>YEAR(Tableau1[[#This Row],[Date]] - MOD(Tableau1[[#This Row],[Date]] - 2,7) + 3)&amp;"-"&amp;_xlfn.ISOWEEKNUM(Tableau1[[#This Row],[Date]])</f>
        <v>2019-46</v>
      </c>
      <c r="G139" s="19">
        <f>YEAR(Tableau1[[#This Row],[Date]])</f>
        <v>2019</v>
      </c>
      <c r="H139" s="19" t="str">
        <f>TEXT(Tableau1[[#This Row],[Date]],"mmmm")</f>
        <v>novembre</v>
      </c>
      <c r="I139" s="19">
        <f>YEAR(EOMONTH(Tableau1[[#This Row],[Date]]-DEBUT+1,1))</f>
        <v>2019</v>
      </c>
      <c r="J139" s="21" t="str">
        <f>TEXT(EOMONTH(Tableau1[[#This Row],[Date]]-DEBUT+1,1),"mmmm")</f>
        <v>novembre</v>
      </c>
      <c r="K139" s="22" t="str">
        <f ca="1">IFERROR(INDEX(_E,MATCH(Tableau1[[#This Row],[Date]],_J,0)),"")</f>
        <v/>
      </c>
    </row>
    <row r="140" spans="1:11" x14ac:dyDescent="0.35">
      <c r="A140" s="7">
        <v>43785</v>
      </c>
      <c r="B140" s="19" t="str">
        <f>VLOOKUP(WEEKDAY(Tableau1[[#This Row],[Date]],2),JoursDeSemaine,2,0)</f>
        <v>Samedi</v>
      </c>
      <c r="C140" s="8">
        <v>0.33333333333333298</v>
      </c>
      <c r="D140" s="8">
        <v>0.66666666666666696</v>
      </c>
      <c r="E140" s="20">
        <f>(Tableau1[[#This Row],[Heure Départ]]-Tableau1[[#This Row],[Heure Arrivée]])*24</f>
        <v>8.000000000000016</v>
      </c>
      <c r="F140" s="21" t="str">
        <f>YEAR(Tableau1[[#This Row],[Date]] - MOD(Tableau1[[#This Row],[Date]] - 2,7) + 3)&amp;"-"&amp;_xlfn.ISOWEEKNUM(Tableau1[[#This Row],[Date]])</f>
        <v>2019-46</v>
      </c>
      <c r="G140" s="19">
        <f>YEAR(Tableau1[[#This Row],[Date]])</f>
        <v>2019</v>
      </c>
      <c r="H140" s="19" t="str">
        <f>TEXT(Tableau1[[#This Row],[Date]],"mmmm")</f>
        <v>novembre</v>
      </c>
      <c r="I140" s="19">
        <f>YEAR(EOMONTH(Tableau1[[#This Row],[Date]]-DEBUT+1,1))</f>
        <v>2019</v>
      </c>
      <c r="J140" s="21" t="str">
        <f>TEXT(EOMONTH(Tableau1[[#This Row],[Date]]-DEBUT+1,1),"mmmm")</f>
        <v>novembre</v>
      </c>
      <c r="K140" s="22" t="str">
        <f ca="1">IFERROR(INDEX(_E,MATCH(Tableau1[[#This Row],[Date]],_J,0)),"")</f>
        <v/>
      </c>
    </row>
    <row r="141" spans="1:11" x14ac:dyDescent="0.35">
      <c r="A141" s="7">
        <v>43786</v>
      </c>
      <c r="B141" s="19" t="str">
        <f>VLOOKUP(WEEKDAY(Tableau1[[#This Row],[Date]],2),JoursDeSemaine,2,0)</f>
        <v>Dimanche</v>
      </c>
      <c r="C141" s="8">
        <v>0.33333333333333298</v>
      </c>
      <c r="D141" s="8">
        <v>0.66666666666666696</v>
      </c>
      <c r="E141" s="20">
        <f>(Tableau1[[#This Row],[Heure Départ]]-Tableau1[[#This Row],[Heure Arrivée]])*24</f>
        <v>8.000000000000016</v>
      </c>
      <c r="F141" s="21" t="str">
        <f>YEAR(Tableau1[[#This Row],[Date]] - MOD(Tableau1[[#This Row],[Date]] - 2,7) + 3)&amp;"-"&amp;_xlfn.ISOWEEKNUM(Tableau1[[#This Row],[Date]])</f>
        <v>2019-46</v>
      </c>
      <c r="G141" s="19">
        <f>YEAR(Tableau1[[#This Row],[Date]])</f>
        <v>2019</v>
      </c>
      <c r="H141" s="19" t="str">
        <f>TEXT(Tableau1[[#This Row],[Date]],"mmmm")</f>
        <v>novembre</v>
      </c>
      <c r="I141" s="19">
        <f>YEAR(EOMONTH(Tableau1[[#This Row],[Date]]-DEBUT+1,1))</f>
        <v>2019</v>
      </c>
      <c r="J141" s="21" t="str">
        <f>TEXT(EOMONTH(Tableau1[[#This Row],[Date]]-DEBUT+1,1),"mmmm")</f>
        <v>novembre</v>
      </c>
      <c r="K141" s="22" t="str">
        <f ca="1">IFERROR(INDEX(_E,MATCH(Tableau1[[#This Row],[Date]],_J,0)),"")</f>
        <v/>
      </c>
    </row>
    <row r="142" spans="1:11" x14ac:dyDescent="0.35">
      <c r="A142" s="7">
        <v>43787</v>
      </c>
      <c r="B142" s="19" t="str">
        <f>VLOOKUP(WEEKDAY(Tableau1[[#This Row],[Date]],2),JoursDeSemaine,2,0)</f>
        <v>Lundi</v>
      </c>
      <c r="E142" s="20">
        <f>(Tableau1[[#This Row],[Heure Départ]]-Tableau1[[#This Row],[Heure Arrivée]])*24</f>
        <v>0</v>
      </c>
      <c r="F142" s="21" t="str">
        <f>YEAR(Tableau1[[#This Row],[Date]] - MOD(Tableau1[[#This Row],[Date]] - 2,7) + 3)&amp;"-"&amp;_xlfn.ISOWEEKNUM(Tableau1[[#This Row],[Date]])</f>
        <v>2019-47</v>
      </c>
      <c r="G142" s="19">
        <f>YEAR(Tableau1[[#This Row],[Date]])</f>
        <v>2019</v>
      </c>
      <c r="H142" s="19" t="str">
        <f>TEXT(Tableau1[[#This Row],[Date]],"mmmm")</f>
        <v>novembre</v>
      </c>
      <c r="I142" s="19">
        <f>YEAR(EOMONTH(Tableau1[[#This Row],[Date]]-DEBUT+1,1))</f>
        <v>2019</v>
      </c>
      <c r="J142" s="21" t="str">
        <f>TEXT(EOMONTH(Tableau1[[#This Row],[Date]]-DEBUT+1,1),"mmmm")</f>
        <v>novembre</v>
      </c>
      <c r="K142" s="22" t="str">
        <f ca="1">IFERROR(INDEX(_E,MATCH(Tableau1[[#This Row],[Date]],_J,0)),"")</f>
        <v/>
      </c>
    </row>
    <row r="143" spans="1:11" x14ac:dyDescent="0.35">
      <c r="A143" s="7">
        <v>43788</v>
      </c>
      <c r="B143" s="19" t="str">
        <f>VLOOKUP(WEEKDAY(Tableau1[[#This Row],[Date]],2),JoursDeSemaine,2,0)</f>
        <v>Mardi</v>
      </c>
      <c r="E143" s="20">
        <f>(Tableau1[[#This Row],[Heure Départ]]-Tableau1[[#This Row],[Heure Arrivée]])*24</f>
        <v>0</v>
      </c>
      <c r="F143" s="21" t="str">
        <f>YEAR(Tableau1[[#This Row],[Date]] - MOD(Tableau1[[#This Row],[Date]] - 2,7) + 3)&amp;"-"&amp;_xlfn.ISOWEEKNUM(Tableau1[[#This Row],[Date]])</f>
        <v>2019-47</v>
      </c>
      <c r="G143" s="19">
        <f>YEAR(Tableau1[[#This Row],[Date]])</f>
        <v>2019</v>
      </c>
      <c r="H143" s="19" t="str">
        <f>TEXT(Tableau1[[#This Row],[Date]],"mmmm")</f>
        <v>novembre</v>
      </c>
      <c r="I143" s="19">
        <f>YEAR(EOMONTH(Tableau1[[#This Row],[Date]]-DEBUT+1,1))</f>
        <v>2019</v>
      </c>
      <c r="J143" s="21" t="str">
        <f>TEXT(EOMONTH(Tableau1[[#This Row],[Date]]-DEBUT+1,1),"mmmm")</f>
        <v>novembre</v>
      </c>
      <c r="K143" s="22" t="str">
        <f ca="1">IFERROR(INDEX(_E,MATCH(Tableau1[[#This Row],[Date]],_J,0)),"")</f>
        <v/>
      </c>
    </row>
    <row r="144" spans="1:11" x14ac:dyDescent="0.35">
      <c r="A144" s="7">
        <v>43789</v>
      </c>
      <c r="B144" s="19" t="str">
        <f>VLOOKUP(WEEKDAY(Tableau1[[#This Row],[Date]],2),JoursDeSemaine,2,0)</f>
        <v>Mercredi</v>
      </c>
      <c r="C144" s="8">
        <v>0.33333333333333331</v>
      </c>
      <c r="D144" s="8">
        <v>0.66666666666666663</v>
      </c>
      <c r="E144" s="20">
        <f>(Tableau1[[#This Row],[Heure Départ]]-Tableau1[[#This Row],[Heure Arrivée]])*24</f>
        <v>8</v>
      </c>
      <c r="F144" s="21" t="str">
        <f>YEAR(Tableau1[[#This Row],[Date]] - MOD(Tableau1[[#This Row],[Date]] - 2,7) + 3)&amp;"-"&amp;_xlfn.ISOWEEKNUM(Tableau1[[#This Row],[Date]])</f>
        <v>2019-47</v>
      </c>
      <c r="G144" s="19">
        <f>YEAR(Tableau1[[#This Row],[Date]])</f>
        <v>2019</v>
      </c>
      <c r="H144" s="19" t="str">
        <f>TEXT(Tableau1[[#This Row],[Date]],"mmmm")</f>
        <v>novembre</v>
      </c>
      <c r="I144" s="19">
        <f>YEAR(EOMONTH(Tableau1[[#This Row],[Date]]-DEBUT+1,1))</f>
        <v>2019</v>
      </c>
      <c r="J144" s="21" t="str">
        <f>TEXT(EOMONTH(Tableau1[[#This Row],[Date]]-DEBUT+1,1),"mmmm")</f>
        <v>novembre</v>
      </c>
      <c r="K144" s="22" t="str">
        <f ca="1">IFERROR(INDEX(_E,MATCH(Tableau1[[#This Row],[Date]],_J,0)),"")</f>
        <v/>
      </c>
    </row>
    <row r="145" spans="1:11" x14ac:dyDescent="0.35">
      <c r="A145" s="7">
        <v>43790</v>
      </c>
      <c r="B145" s="19" t="str">
        <f>VLOOKUP(WEEKDAY(Tableau1[[#This Row],[Date]],2),JoursDeSemaine,2,0)</f>
        <v>Jeudi</v>
      </c>
      <c r="C145" s="8">
        <v>0.33333333333333331</v>
      </c>
      <c r="D145" s="8">
        <v>0.66666666666666663</v>
      </c>
      <c r="E145" s="20">
        <f>(Tableau1[[#This Row],[Heure Départ]]-Tableau1[[#This Row],[Heure Arrivée]])*24</f>
        <v>8</v>
      </c>
      <c r="F145" s="21" t="str">
        <f>YEAR(Tableau1[[#This Row],[Date]] - MOD(Tableau1[[#This Row],[Date]] - 2,7) + 3)&amp;"-"&amp;_xlfn.ISOWEEKNUM(Tableau1[[#This Row],[Date]])</f>
        <v>2019-47</v>
      </c>
      <c r="G145" s="19">
        <f>YEAR(Tableau1[[#This Row],[Date]])</f>
        <v>2019</v>
      </c>
      <c r="H145" s="19" t="str">
        <f>TEXT(Tableau1[[#This Row],[Date]],"mmmm")</f>
        <v>novembre</v>
      </c>
      <c r="I145" s="19">
        <f>YEAR(EOMONTH(Tableau1[[#This Row],[Date]]-DEBUT+1,1))</f>
        <v>2019</v>
      </c>
      <c r="J145" s="21" t="str">
        <f>TEXT(EOMONTH(Tableau1[[#This Row],[Date]]-DEBUT+1,1),"mmmm")</f>
        <v>novembre</v>
      </c>
      <c r="K145" s="22" t="str">
        <f ca="1">IFERROR(INDEX(_E,MATCH(Tableau1[[#This Row],[Date]],_J,0)),"")</f>
        <v/>
      </c>
    </row>
    <row r="146" spans="1:11" x14ac:dyDescent="0.35">
      <c r="A146" s="7">
        <v>43791</v>
      </c>
      <c r="B146" s="19" t="str">
        <f>VLOOKUP(WEEKDAY(Tableau1[[#This Row],[Date]],2),JoursDeSemaine,2,0)</f>
        <v>Vendredi</v>
      </c>
      <c r="C146" s="8">
        <v>0.33333333333333331</v>
      </c>
      <c r="D146" s="8">
        <v>0.66666666666666663</v>
      </c>
      <c r="E146" s="20">
        <f>(Tableau1[[#This Row],[Heure Départ]]-Tableau1[[#This Row],[Heure Arrivée]])*24</f>
        <v>8</v>
      </c>
      <c r="F146" s="21" t="str">
        <f>YEAR(Tableau1[[#This Row],[Date]] - MOD(Tableau1[[#This Row],[Date]] - 2,7) + 3)&amp;"-"&amp;_xlfn.ISOWEEKNUM(Tableau1[[#This Row],[Date]])</f>
        <v>2019-47</v>
      </c>
      <c r="G146" s="19">
        <f>YEAR(Tableau1[[#This Row],[Date]])</f>
        <v>2019</v>
      </c>
      <c r="H146" s="19" t="str">
        <f>TEXT(Tableau1[[#This Row],[Date]],"mmmm")</f>
        <v>novembre</v>
      </c>
      <c r="I146" s="19">
        <f>YEAR(EOMONTH(Tableau1[[#This Row],[Date]]-DEBUT+1,1))</f>
        <v>2019</v>
      </c>
      <c r="J146" s="21" t="str">
        <f>TEXT(EOMONTH(Tableau1[[#This Row],[Date]]-DEBUT+1,1),"mmmm")</f>
        <v>novembre</v>
      </c>
      <c r="K146" s="22" t="str">
        <f ca="1">IFERROR(INDEX(_E,MATCH(Tableau1[[#This Row],[Date]],_J,0)),"")</f>
        <v/>
      </c>
    </row>
    <row r="147" spans="1:11" x14ac:dyDescent="0.35">
      <c r="A147" s="7">
        <v>43792</v>
      </c>
      <c r="B147" s="19" t="str">
        <f>VLOOKUP(WEEKDAY(Tableau1[[#This Row],[Date]],2),JoursDeSemaine,2,0)</f>
        <v>Samedi</v>
      </c>
      <c r="C147" s="8">
        <v>0.33333333333333298</v>
      </c>
      <c r="D147" s="8">
        <v>0.66666666666666696</v>
      </c>
      <c r="E147" s="20">
        <f>(Tableau1[[#This Row],[Heure Départ]]-Tableau1[[#This Row],[Heure Arrivée]])*24</f>
        <v>8.000000000000016</v>
      </c>
      <c r="F147" s="21" t="str">
        <f>YEAR(Tableau1[[#This Row],[Date]] - MOD(Tableau1[[#This Row],[Date]] - 2,7) + 3)&amp;"-"&amp;_xlfn.ISOWEEKNUM(Tableau1[[#This Row],[Date]])</f>
        <v>2019-47</v>
      </c>
      <c r="G147" s="19">
        <f>YEAR(Tableau1[[#This Row],[Date]])</f>
        <v>2019</v>
      </c>
      <c r="H147" s="19" t="str">
        <f>TEXT(Tableau1[[#This Row],[Date]],"mmmm")</f>
        <v>novembre</v>
      </c>
      <c r="I147" s="19">
        <f>YEAR(EOMONTH(Tableau1[[#This Row],[Date]]-DEBUT+1,1))</f>
        <v>2019</v>
      </c>
      <c r="J147" s="21" t="str">
        <f>TEXT(EOMONTH(Tableau1[[#This Row],[Date]]-DEBUT+1,1),"mmmm")</f>
        <v>novembre</v>
      </c>
      <c r="K147" s="22" t="str">
        <f ca="1">IFERROR(INDEX(_E,MATCH(Tableau1[[#This Row],[Date]],_J,0)),"")</f>
        <v/>
      </c>
    </row>
    <row r="148" spans="1:11" x14ac:dyDescent="0.35">
      <c r="A148" s="7">
        <v>43793</v>
      </c>
      <c r="B148" s="19" t="str">
        <f>VLOOKUP(WEEKDAY(Tableau1[[#This Row],[Date]],2),JoursDeSemaine,2,0)</f>
        <v>Dimanche</v>
      </c>
      <c r="C148" s="8">
        <v>0.33333333333333298</v>
      </c>
      <c r="D148" s="8">
        <v>0.66666666666666696</v>
      </c>
      <c r="E148" s="20">
        <f>(Tableau1[[#This Row],[Heure Départ]]-Tableau1[[#This Row],[Heure Arrivée]])*24</f>
        <v>8.000000000000016</v>
      </c>
      <c r="F148" s="21" t="str">
        <f>YEAR(Tableau1[[#This Row],[Date]] - MOD(Tableau1[[#This Row],[Date]] - 2,7) + 3)&amp;"-"&amp;_xlfn.ISOWEEKNUM(Tableau1[[#This Row],[Date]])</f>
        <v>2019-47</v>
      </c>
      <c r="G148" s="19">
        <f>YEAR(Tableau1[[#This Row],[Date]])</f>
        <v>2019</v>
      </c>
      <c r="H148" s="19" t="str">
        <f>TEXT(Tableau1[[#This Row],[Date]],"mmmm")</f>
        <v>novembre</v>
      </c>
      <c r="I148" s="19">
        <f>YEAR(EOMONTH(Tableau1[[#This Row],[Date]]-DEBUT+1,1))</f>
        <v>2019</v>
      </c>
      <c r="J148" s="21" t="str">
        <f>TEXT(EOMONTH(Tableau1[[#This Row],[Date]]-DEBUT+1,1),"mmmm")</f>
        <v>novembre</v>
      </c>
      <c r="K148" s="22" t="str">
        <f ca="1">IFERROR(INDEX(_E,MATCH(Tableau1[[#This Row],[Date]],_J,0)),"")</f>
        <v/>
      </c>
    </row>
    <row r="149" spans="1:11" x14ac:dyDescent="0.35">
      <c r="A149" s="7">
        <v>43794</v>
      </c>
      <c r="B149" s="19" t="str">
        <f>VLOOKUP(WEEKDAY(Tableau1[[#This Row],[Date]],2),JoursDeSemaine,2,0)</f>
        <v>Lundi</v>
      </c>
      <c r="E149" s="20">
        <f>(Tableau1[[#This Row],[Heure Départ]]-Tableau1[[#This Row],[Heure Arrivée]])*24</f>
        <v>0</v>
      </c>
      <c r="F149" s="21" t="str">
        <f>YEAR(Tableau1[[#This Row],[Date]] - MOD(Tableau1[[#This Row],[Date]] - 2,7) + 3)&amp;"-"&amp;_xlfn.ISOWEEKNUM(Tableau1[[#This Row],[Date]])</f>
        <v>2019-48</v>
      </c>
      <c r="G149" s="19">
        <f>YEAR(Tableau1[[#This Row],[Date]])</f>
        <v>2019</v>
      </c>
      <c r="H149" s="19" t="str">
        <f>TEXT(Tableau1[[#This Row],[Date]],"mmmm")</f>
        <v>novembre</v>
      </c>
      <c r="I149" s="19">
        <f>YEAR(EOMONTH(Tableau1[[#This Row],[Date]]-DEBUT+1,1))</f>
        <v>2019</v>
      </c>
      <c r="J149" s="21" t="str">
        <f>TEXT(EOMONTH(Tableau1[[#This Row],[Date]]-DEBUT+1,1),"mmmm")</f>
        <v>novembre</v>
      </c>
      <c r="K149" s="22" t="str">
        <f ca="1">IFERROR(INDEX(_E,MATCH(Tableau1[[#This Row],[Date]],_J,0)),"")</f>
        <v/>
      </c>
    </row>
    <row r="150" spans="1:11" x14ac:dyDescent="0.35">
      <c r="A150" s="7">
        <v>43795</v>
      </c>
      <c r="B150" s="19" t="str">
        <f>VLOOKUP(WEEKDAY(Tableau1[[#This Row],[Date]],2),JoursDeSemaine,2,0)</f>
        <v>Mardi</v>
      </c>
      <c r="E150" s="20">
        <f>(Tableau1[[#This Row],[Heure Départ]]-Tableau1[[#This Row],[Heure Arrivée]])*24</f>
        <v>0</v>
      </c>
      <c r="F150" s="21" t="str">
        <f>YEAR(Tableau1[[#This Row],[Date]] - MOD(Tableau1[[#This Row],[Date]] - 2,7) + 3)&amp;"-"&amp;_xlfn.ISOWEEKNUM(Tableau1[[#This Row],[Date]])</f>
        <v>2019-48</v>
      </c>
      <c r="G150" s="19">
        <f>YEAR(Tableau1[[#This Row],[Date]])</f>
        <v>2019</v>
      </c>
      <c r="H150" s="19" t="str">
        <f>TEXT(Tableau1[[#This Row],[Date]],"mmmm")</f>
        <v>novembre</v>
      </c>
      <c r="I150" s="19">
        <f>YEAR(EOMONTH(Tableau1[[#This Row],[Date]]-DEBUT+1,1))</f>
        <v>2019</v>
      </c>
      <c r="J150" s="21" t="str">
        <f>TEXT(EOMONTH(Tableau1[[#This Row],[Date]]-DEBUT+1,1),"mmmm")</f>
        <v>novembre</v>
      </c>
      <c r="K150" s="22" t="str">
        <f ca="1">IFERROR(INDEX(_E,MATCH(Tableau1[[#This Row],[Date]],_J,0)),"")</f>
        <v/>
      </c>
    </row>
    <row r="151" spans="1:11" x14ac:dyDescent="0.35">
      <c r="A151" s="7">
        <v>43796</v>
      </c>
      <c r="B151" s="19" t="str">
        <f>VLOOKUP(WEEKDAY(Tableau1[[#This Row],[Date]],2),JoursDeSemaine,2,0)</f>
        <v>Mercredi</v>
      </c>
      <c r="C151" s="8">
        <v>0.33333333333333331</v>
      </c>
      <c r="D151" s="8">
        <v>0.66666666666666663</v>
      </c>
      <c r="E151" s="20">
        <f>(Tableau1[[#This Row],[Heure Départ]]-Tableau1[[#This Row],[Heure Arrivée]])*24</f>
        <v>8</v>
      </c>
      <c r="F151" s="21" t="str">
        <f>YEAR(Tableau1[[#This Row],[Date]] - MOD(Tableau1[[#This Row],[Date]] - 2,7) + 3)&amp;"-"&amp;_xlfn.ISOWEEKNUM(Tableau1[[#This Row],[Date]])</f>
        <v>2019-48</v>
      </c>
      <c r="G151" s="19">
        <f>YEAR(Tableau1[[#This Row],[Date]])</f>
        <v>2019</v>
      </c>
      <c r="H151" s="19" t="str">
        <f>TEXT(Tableau1[[#This Row],[Date]],"mmmm")</f>
        <v>novembre</v>
      </c>
      <c r="I151" s="19">
        <f>YEAR(EOMONTH(Tableau1[[#This Row],[Date]]-DEBUT+1,1))</f>
        <v>2019</v>
      </c>
      <c r="J151" s="21" t="str">
        <f>TEXT(EOMONTH(Tableau1[[#This Row],[Date]]-DEBUT+1,1),"mmmm")</f>
        <v>novembre</v>
      </c>
      <c r="K151" s="22" t="str">
        <f ca="1">IFERROR(INDEX(_E,MATCH(Tableau1[[#This Row],[Date]],_J,0)),"")</f>
        <v/>
      </c>
    </row>
    <row r="152" spans="1:11" x14ac:dyDescent="0.35">
      <c r="A152" s="7">
        <v>43797</v>
      </c>
      <c r="B152" s="19" t="str">
        <f>VLOOKUP(WEEKDAY(Tableau1[[#This Row],[Date]],2),JoursDeSemaine,2,0)</f>
        <v>Jeudi</v>
      </c>
      <c r="C152" s="8">
        <v>0.33333333333333331</v>
      </c>
      <c r="D152" s="8">
        <v>0.66666666666666663</v>
      </c>
      <c r="E152" s="20">
        <f>(Tableau1[[#This Row],[Heure Départ]]-Tableau1[[#This Row],[Heure Arrivée]])*24</f>
        <v>8</v>
      </c>
      <c r="F152" s="21" t="str">
        <f>YEAR(Tableau1[[#This Row],[Date]] - MOD(Tableau1[[#This Row],[Date]] - 2,7) + 3)&amp;"-"&amp;_xlfn.ISOWEEKNUM(Tableau1[[#This Row],[Date]])</f>
        <v>2019-48</v>
      </c>
      <c r="G152" s="19">
        <f>YEAR(Tableau1[[#This Row],[Date]])</f>
        <v>2019</v>
      </c>
      <c r="H152" s="19" t="str">
        <f>TEXT(Tableau1[[#This Row],[Date]],"mmmm")</f>
        <v>novembre</v>
      </c>
      <c r="I152" s="19">
        <f>YEAR(EOMONTH(Tableau1[[#This Row],[Date]]-DEBUT+1,1))</f>
        <v>2019</v>
      </c>
      <c r="J152" s="21" t="str">
        <f>TEXT(EOMONTH(Tableau1[[#This Row],[Date]]-DEBUT+1,1),"mmmm")</f>
        <v>décembre</v>
      </c>
      <c r="K152" s="22" t="str">
        <f ca="1">IFERROR(INDEX(_E,MATCH(Tableau1[[#This Row],[Date]],_J,0)),"")</f>
        <v/>
      </c>
    </row>
    <row r="153" spans="1:11" x14ac:dyDescent="0.35">
      <c r="A153" s="7">
        <v>43798</v>
      </c>
      <c r="B153" s="19" t="str">
        <f>VLOOKUP(WEEKDAY(Tableau1[[#This Row],[Date]],2),JoursDeSemaine,2,0)</f>
        <v>Vendredi</v>
      </c>
      <c r="C153" s="8">
        <v>0.33333333333333331</v>
      </c>
      <c r="D153" s="8">
        <v>0.66666666666666663</v>
      </c>
      <c r="E153" s="20">
        <f>(Tableau1[[#This Row],[Heure Départ]]-Tableau1[[#This Row],[Heure Arrivée]])*24</f>
        <v>8</v>
      </c>
      <c r="F153" s="21" t="str">
        <f>YEAR(Tableau1[[#This Row],[Date]] - MOD(Tableau1[[#This Row],[Date]] - 2,7) + 3)&amp;"-"&amp;_xlfn.ISOWEEKNUM(Tableau1[[#This Row],[Date]])</f>
        <v>2019-48</v>
      </c>
      <c r="G153" s="19">
        <f>YEAR(Tableau1[[#This Row],[Date]])</f>
        <v>2019</v>
      </c>
      <c r="H153" s="19" t="str">
        <f>TEXT(Tableau1[[#This Row],[Date]],"mmmm")</f>
        <v>novembre</v>
      </c>
      <c r="I153" s="19">
        <f>YEAR(EOMONTH(Tableau1[[#This Row],[Date]]-DEBUT+1,1))</f>
        <v>2019</v>
      </c>
      <c r="J153" s="21" t="str">
        <f>TEXT(EOMONTH(Tableau1[[#This Row],[Date]]-DEBUT+1,1),"mmmm")</f>
        <v>décembre</v>
      </c>
      <c r="K153" s="22" t="str">
        <f ca="1">IFERROR(INDEX(_E,MATCH(Tableau1[[#This Row],[Date]],_J,0)),"")</f>
        <v/>
      </c>
    </row>
    <row r="154" spans="1:11" x14ac:dyDescent="0.35">
      <c r="A154" s="7">
        <v>43799</v>
      </c>
      <c r="B154" s="19" t="str">
        <f>VLOOKUP(WEEKDAY(Tableau1[[#This Row],[Date]],2),JoursDeSemaine,2,0)</f>
        <v>Samedi</v>
      </c>
      <c r="C154" s="8">
        <v>0.33333333333333298</v>
      </c>
      <c r="D154" s="8">
        <v>0.66666666666666696</v>
      </c>
      <c r="E154" s="20">
        <f>(Tableau1[[#This Row],[Heure Départ]]-Tableau1[[#This Row],[Heure Arrivée]])*24</f>
        <v>8.000000000000016</v>
      </c>
      <c r="F154" s="21" t="str">
        <f>YEAR(Tableau1[[#This Row],[Date]] - MOD(Tableau1[[#This Row],[Date]] - 2,7) + 3)&amp;"-"&amp;_xlfn.ISOWEEKNUM(Tableau1[[#This Row],[Date]])</f>
        <v>2019-48</v>
      </c>
      <c r="G154" s="19">
        <f>YEAR(Tableau1[[#This Row],[Date]])</f>
        <v>2019</v>
      </c>
      <c r="H154" s="19" t="str">
        <f>TEXT(Tableau1[[#This Row],[Date]],"mmmm")</f>
        <v>novembre</v>
      </c>
      <c r="I154" s="19">
        <f>YEAR(EOMONTH(Tableau1[[#This Row],[Date]]-DEBUT+1,1))</f>
        <v>2019</v>
      </c>
      <c r="J154" s="21" t="str">
        <f>TEXT(EOMONTH(Tableau1[[#This Row],[Date]]-DEBUT+1,1),"mmmm")</f>
        <v>décembre</v>
      </c>
      <c r="K154" s="22" t="str">
        <f ca="1">IFERROR(INDEX(_E,MATCH(Tableau1[[#This Row],[Date]],_J,0)),"")</f>
        <v/>
      </c>
    </row>
    <row r="155" spans="1:11" x14ac:dyDescent="0.35">
      <c r="A155" s="7">
        <v>43800</v>
      </c>
      <c r="B155" s="19" t="str">
        <f>VLOOKUP(WEEKDAY(Tableau1[[#This Row],[Date]],2),JoursDeSemaine,2,0)</f>
        <v>Dimanche</v>
      </c>
      <c r="C155" s="8">
        <v>0.33333333333333298</v>
      </c>
      <c r="D155" s="8">
        <v>0.66666666666666696</v>
      </c>
      <c r="E155" s="20">
        <f>(Tableau1[[#This Row],[Heure Départ]]-Tableau1[[#This Row],[Heure Arrivée]])*24</f>
        <v>8.000000000000016</v>
      </c>
      <c r="F155" s="21" t="str">
        <f>YEAR(Tableau1[[#This Row],[Date]] - MOD(Tableau1[[#This Row],[Date]] - 2,7) + 3)&amp;"-"&amp;_xlfn.ISOWEEKNUM(Tableau1[[#This Row],[Date]])</f>
        <v>2019-48</v>
      </c>
      <c r="G155" s="19">
        <f>YEAR(Tableau1[[#This Row],[Date]])</f>
        <v>2019</v>
      </c>
      <c r="H155" s="19" t="str">
        <f>TEXT(Tableau1[[#This Row],[Date]],"mmmm")</f>
        <v>décembre</v>
      </c>
      <c r="I155" s="19">
        <f>YEAR(EOMONTH(Tableau1[[#This Row],[Date]]-DEBUT+1,1))</f>
        <v>2019</v>
      </c>
      <c r="J155" s="21" t="str">
        <f>TEXT(EOMONTH(Tableau1[[#This Row],[Date]]-DEBUT+1,1),"mmmm")</f>
        <v>décembre</v>
      </c>
      <c r="K155" s="22" t="str">
        <f ca="1">IFERROR(INDEX(_E,MATCH(Tableau1[[#This Row],[Date]],_J,0)),"")</f>
        <v/>
      </c>
    </row>
    <row r="156" spans="1:11" x14ac:dyDescent="0.35">
      <c r="A156" s="7">
        <v>43801</v>
      </c>
      <c r="B156" s="19" t="str">
        <f>VLOOKUP(WEEKDAY(Tableau1[[#This Row],[Date]],2),JoursDeSemaine,2,0)</f>
        <v>Lundi</v>
      </c>
      <c r="E156" s="20">
        <f>(Tableau1[[#This Row],[Heure Départ]]-Tableau1[[#This Row],[Heure Arrivée]])*24</f>
        <v>0</v>
      </c>
      <c r="F156" s="21" t="str">
        <f>YEAR(Tableau1[[#This Row],[Date]] - MOD(Tableau1[[#This Row],[Date]] - 2,7) + 3)&amp;"-"&amp;_xlfn.ISOWEEKNUM(Tableau1[[#This Row],[Date]])</f>
        <v>2019-49</v>
      </c>
      <c r="G156" s="19">
        <f>YEAR(Tableau1[[#This Row],[Date]])</f>
        <v>2019</v>
      </c>
      <c r="H156" s="19" t="str">
        <f>TEXT(Tableau1[[#This Row],[Date]],"mmmm")</f>
        <v>décembre</v>
      </c>
      <c r="I156" s="19">
        <f>YEAR(EOMONTH(Tableau1[[#This Row],[Date]]-DEBUT+1,1))</f>
        <v>2019</v>
      </c>
      <c r="J156" s="21" t="str">
        <f>TEXT(EOMONTH(Tableau1[[#This Row],[Date]]-DEBUT+1,1),"mmmm")</f>
        <v>décembre</v>
      </c>
      <c r="K156" s="22" t="str">
        <f ca="1">IFERROR(INDEX(_E,MATCH(Tableau1[[#This Row],[Date]],_J,0)),"")</f>
        <v/>
      </c>
    </row>
    <row r="157" spans="1:11" x14ac:dyDescent="0.35">
      <c r="A157" s="7">
        <v>43802</v>
      </c>
      <c r="B157" s="19" t="str">
        <f>VLOOKUP(WEEKDAY(Tableau1[[#This Row],[Date]],2),JoursDeSemaine,2,0)</f>
        <v>Mardi</v>
      </c>
      <c r="E157" s="20">
        <f>(Tableau1[[#This Row],[Heure Départ]]-Tableau1[[#This Row],[Heure Arrivée]])*24</f>
        <v>0</v>
      </c>
      <c r="F157" s="21" t="str">
        <f>YEAR(Tableau1[[#This Row],[Date]] - MOD(Tableau1[[#This Row],[Date]] - 2,7) + 3)&amp;"-"&amp;_xlfn.ISOWEEKNUM(Tableau1[[#This Row],[Date]])</f>
        <v>2019-49</v>
      </c>
      <c r="G157" s="19">
        <f>YEAR(Tableau1[[#This Row],[Date]])</f>
        <v>2019</v>
      </c>
      <c r="H157" s="19" t="str">
        <f>TEXT(Tableau1[[#This Row],[Date]],"mmmm")</f>
        <v>décembre</v>
      </c>
      <c r="I157" s="19">
        <f>YEAR(EOMONTH(Tableau1[[#This Row],[Date]]-DEBUT+1,1))</f>
        <v>2019</v>
      </c>
      <c r="J157" s="21" t="str">
        <f>TEXT(EOMONTH(Tableau1[[#This Row],[Date]]-DEBUT+1,1),"mmmm")</f>
        <v>décembre</v>
      </c>
      <c r="K157" s="22" t="str">
        <f ca="1">IFERROR(INDEX(_E,MATCH(Tableau1[[#This Row],[Date]],_J,0)),"")</f>
        <v/>
      </c>
    </row>
    <row r="158" spans="1:11" x14ac:dyDescent="0.35">
      <c r="A158" s="7">
        <v>43803</v>
      </c>
      <c r="B158" s="19" t="str">
        <f>VLOOKUP(WEEKDAY(Tableau1[[#This Row],[Date]],2),JoursDeSemaine,2,0)</f>
        <v>Mercredi</v>
      </c>
      <c r="C158" s="8">
        <v>0.33333333333333331</v>
      </c>
      <c r="D158" s="8">
        <v>0.66666666666666663</v>
      </c>
      <c r="E158" s="20">
        <f>(Tableau1[[#This Row],[Heure Départ]]-Tableau1[[#This Row],[Heure Arrivée]])*24</f>
        <v>8</v>
      </c>
      <c r="F158" s="21" t="str">
        <f>YEAR(Tableau1[[#This Row],[Date]] - MOD(Tableau1[[#This Row],[Date]] - 2,7) + 3)&amp;"-"&amp;_xlfn.ISOWEEKNUM(Tableau1[[#This Row],[Date]])</f>
        <v>2019-49</v>
      </c>
      <c r="G158" s="19">
        <f>YEAR(Tableau1[[#This Row],[Date]])</f>
        <v>2019</v>
      </c>
      <c r="H158" s="19" t="str">
        <f>TEXT(Tableau1[[#This Row],[Date]],"mmmm")</f>
        <v>décembre</v>
      </c>
      <c r="I158" s="19">
        <f>YEAR(EOMONTH(Tableau1[[#This Row],[Date]]-DEBUT+1,1))</f>
        <v>2019</v>
      </c>
      <c r="J158" s="21" t="str">
        <f>TEXT(EOMONTH(Tableau1[[#This Row],[Date]]-DEBUT+1,1),"mmmm")</f>
        <v>décembre</v>
      </c>
      <c r="K158" s="22" t="str">
        <f ca="1">IFERROR(INDEX(_E,MATCH(Tableau1[[#This Row],[Date]],_J,0)),"")</f>
        <v/>
      </c>
    </row>
    <row r="159" spans="1:11" x14ac:dyDescent="0.35">
      <c r="A159" s="7">
        <v>43804</v>
      </c>
      <c r="B159" s="19" t="str">
        <f>VLOOKUP(WEEKDAY(Tableau1[[#This Row],[Date]],2),JoursDeSemaine,2,0)</f>
        <v>Jeudi</v>
      </c>
      <c r="C159" s="8">
        <v>0.33333333333333331</v>
      </c>
      <c r="D159" s="8">
        <v>0.66666666666666663</v>
      </c>
      <c r="E159" s="20">
        <f>(Tableau1[[#This Row],[Heure Départ]]-Tableau1[[#This Row],[Heure Arrivée]])*24</f>
        <v>8</v>
      </c>
      <c r="F159" s="21" t="str">
        <f>YEAR(Tableau1[[#This Row],[Date]] - MOD(Tableau1[[#This Row],[Date]] - 2,7) + 3)&amp;"-"&amp;_xlfn.ISOWEEKNUM(Tableau1[[#This Row],[Date]])</f>
        <v>2019-49</v>
      </c>
      <c r="G159" s="19">
        <f>YEAR(Tableau1[[#This Row],[Date]])</f>
        <v>2019</v>
      </c>
      <c r="H159" s="19" t="str">
        <f>TEXT(Tableau1[[#This Row],[Date]],"mmmm")</f>
        <v>décembre</v>
      </c>
      <c r="I159" s="19">
        <f>YEAR(EOMONTH(Tableau1[[#This Row],[Date]]-DEBUT+1,1))</f>
        <v>2019</v>
      </c>
      <c r="J159" s="21" t="str">
        <f>TEXT(EOMONTH(Tableau1[[#This Row],[Date]]-DEBUT+1,1),"mmmm")</f>
        <v>décembre</v>
      </c>
      <c r="K159" s="22" t="str">
        <f ca="1">IFERROR(INDEX(_E,MATCH(Tableau1[[#This Row],[Date]],_J,0)),"")</f>
        <v/>
      </c>
    </row>
    <row r="160" spans="1:11" x14ac:dyDescent="0.35">
      <c r="A160" s="7">
        <v>43805</v>
      </c>
      <c r="B160" s="19" t="str">
        <f>VLOOKUP(WEEKDAY(Tableau1[[#This Row],[Date]],2),JoursDeSemaine,2,0)</f>
        <v>Vendredi</v>
      </c>
      <c r="C160" s="8">
        <v>0.33333333333333331</v>
      </c>
      <c r="D160" s="8">
        <v>0.66666666666666663</v>
      </c>
      <c r="E160" s="20">
        <f>(Tableau1[[#This Row],[Heure Départ]]-Tableau1[[#This Row],[Heure Arrivée]])*24</f>
        <v>8</v>
      </c>
      <c r="F160" s="21" t="str">
        <f>YEAR(Tableau1[[#This Row],[Date]] - MOD(Tableau1[[#This Row],[Date]] - 2,7) + 3)&amp;"-"&amp;_xlfn.ISOWEEKNUM(Tableau1[[#This Row],[Date]])</f>
        <v>2019-49</v>
      </c>
      <c r="G160" s="19">
        <f>YEAR(Tableau1[[#This Row],[Date]])</f>
        <v>2019</v>
      </c>
      <c r="H160" s="19" t="str">
        <f>TEXT(Tableau1[[#This Row],[Date]],"mmmm")</f>
        <v>décembre</v>
      </c>
      <c r="I160" s="19">
        <f>YEAR(EOMONTH(Tableau1[[#This Row],[Date]]-DEBUT+1,1))</f>
        <v>2019</v>
      </c>
      <c r="J160" s="21" t="str">
        <f>TEXT(EOMONTH(Tableau1[[#This Row],[Date]]-DEBUT+1,1),"mmmm")</f>
        <v>décembre</v>
      </c>
      <c r="K160" s="22" t="str">
        <f ca="1">IFERROR(INDEX(_E,MATCH(Tableau1[[#This Row],[Date]],_J,0)),"")</f>
        <v/>
      </c>
    </row>
    <row r="161" spans="1:11" x14ac:dyDescent="0.35">
      <c r="A161" s="7">
        <v>43806</v>
      </c>
      <c r="B161" s="19" t="str">
        <f>VLOOKUP(WEEKDAY(Tableau1[[#This Row],[Date]],2),JoursDeSemaine,2,0)</f>
        <v>Samedi</v>
      </c>
      <c r="C161" s="8">
        <v>0.33333333333333298</v>
      </c>
      <c r="D161" s="8">
        <v>0.66666666666666696</v>
      </c>
      <c r="E161" s="20">
        <f>(Tableau1[[#This Row],[Heure Départ]]-Tableau1[[#This Row],[Heure Arrivée]])*24</f>
        <v>8.000000000000016</v>
      </c>
      <c r="F161" s="21" t="str">
        <f>YEAR(Tableau1[[#This Row],[Date]] - MOD(Tableau1[[#This Row],[Date]] - 2,7) + 3)&amp;"-"&amp;_xlfn.ISOWEEKNUM(Tableau1[[#This Row],[Date]])</f>
        <v>2019-49</v>
      </c>
      <c r="G161" s="19">
        <f>YEAR(Tableau1[[#This Row],[Date]])</f>
        <v>2019</v>
      </c>
      <c r="H161" s="19" t="str">
        <f>TEXT(Tableau1[[#This Row],[Date]],"mmmm")</f>
        <v>décembre</v>
      </c>
      <c r="I161" s="19">
        <f>YEAR(EOMONTH(Tableau1[[#This Row],[Date]]-DEBUT+1,1))</f>
        <v>2019</v>
      </c>
      <c r="J161" s="21" t="str">
        <f>TEXT(EOMONTH(Tableau1[[#This Row],[Date]]-DEBUT+1,1),"mmmm")</f>
        <v>décembre</v>
      </c>
      <c r="K161" s="22" t="str">
        <f ca="1">IFERROR(INDEX(_E,MATCH(Tableau1[[#This Row],[Date]],_J,0)),"")</f>
        <v/>
      </c>
    </row>
    <row r="162" spans="1:11" x14ac:dyDescent="0.35">
      <c r="A162" s="7">
        <v>43807</v>
      </c>
      <c r="B162" s="19" t="str">
        <f>VLOOKUP(WEEKDAY(Tableau1[[#This Row],[Date]],2),JoursDeSemaine,2,0)</f>
        <v>Dimanche</v>
      </c>
      <c r="C162" s="8">
        <v>0.33333333333333298</v>
      </c>
      <c r="D162" s="8">
        <v>0.66666666666666696</v>
      </c>
      <c r="E162" s="20">
        <f>(Tableau1[[#This Row],[Heure Départ]]-Tableau1[[#This Row],[Heure Arrivée]])*24</f>
        <v>8.000000000000016</v>
      </c>
      <c r="F162" s="21" t="str">
        <f>YEAR(Tableau1[[#This Row],[Date]] - MOD(Tableau1[[#This Row],[Date]] - 2,7) + 3)&amp;"-"&amp;_xlfn.ISOWEEKNUM(Tableau1[[#This Row],[Date]])</f>
        <v>2019-49</v>
      </c>
      <c r="G162" s="19">
        <f>YEAR(Tableau1[[#This Row],[Date]])</f>
        <v>2019</v>
      </c>
      <c r="H162" s="19" t="str">
        <f>TEXT(Tableau1[[#This Row],[Date]],"mmmm")</f>
        <v>décembre</v>
      </c>
      <c r="I162" s="19">
        <f>YEAR(EOMONTH(Tableau1[[#This Row],[Date]]-DEBUT+1,1))</f>
        <v>2019</v>
      </c>
      <c r="J162" s="21" t="str">
        <f>TEXT(EOMONTH(Tableau1[[#This Row],[Date]]-DEBUT+1,1),"mmmm")</f>
        <v>décembre</v>
      </c>
      <c r="K162" s="22" t="str">
        <f ca="1">IFERROR(INDEX(_E,MATCH(Tableau1[[#This Row],[Date]],_J,0)),"")</f>
        <v/>
      </c>
    </row>
    <row r="163" spans="1:11" x14ac:dyDescent="0.35">
      <c r="A163" s="7">
        <v>43808</v>
      </c>
      <c r="B163" s="19" t="str">
        <f>VLOOKUP(WEEKDAY(Tableau1[[#This Row],[Date]],2),JoursDeSemaine,2,0)</f>
        <v>Lundi</v>
      </c>
      <c r="E163" s="20">
        <f>(Tableau1[[#This Row],[Heure Départ]]-Tableau1[[#This Row],[Heure Arrivée]])*24</f>
        <v>0</v>
      </c>
      <c r="F163" s="21" t="str">
        <f>YEAR(Tableau1[[#This Row],[Date]] - MOD(Tableau1[[#This Row],[Date]] - 2,7) + 3)&amp;"-"&amp;_xlfn.ISOWEEKNUM(Tableau1[[#This Row],[Date]])</f>
        <v>2019-50</v>
      </c>
      <c r="G163" s="19">
        <f>YEAR(Tableau1[[#This Row],[Date]])</f>
        <v>2019</v>
      </c>
      <c r="H163" s="19" t="str">
        <f>TEXT(Tableau1[[#This Row],[Date]],"mmmm")</f>
        <v>décembre</v>
      </c>
      <c r="I163" s="19">
        <f>YEAR(EOMONTH(Tableau1[[#This Row],[Date]]-DEBUT+1,1))</f>
        <v>2019</v>
      </c>
      <c r="J163" s="21" t="str">
        <f>TEXT(EOMONTH(Tableau1[[#This Row],[Date]]-DEBUT+1,1),"mmmm")</f>
        <v>décembre</v>
      </c>
      <c r="K163" s="22" t="str">
        <f ca="1">IFERROR(INDEX(_E,MATCH(Tableau1[[#This Row],[Date]],_J,0)),"")</f>
        <v/>
      </c>
    </row>
    <row r="164" spans="1:11" x14ac:dyDescent="0.35">
      <c r="A164" s="7">
        <v>43809</v>
      </c>
      <c r="B164" s="19" t="str">
        <f>VLOOKUP(WEEKDAY(Tableau1[[#This Row],[Date]],2),JoursDeSemaine,2,0)</f>
        <v>Mardi</v>
      </c>
      <c r="E164" s="20">
        <f>(Tableau1[[#This Row],[Heure Départ]]-Tableau1[[#This Row],[Heure Arrivée]])*24</f>
        <v>0</v>
      </c>
      <c r="F164" s="21" t="str">
        <f>YEAR(Tableau1[[#This Row],[Date]] - MOD(Tableau1[[#This Row],[Date]] - 2,7) + 3)&amp;"-"&amp;_xlfn.ISOWEEKNUM(Tableau1[[#This Row],[Date]])</f>
        <v>2019-50</v>
      </c>
      <c r="G164" s="19">
        <f>YEAR(Tableau1[[#This Row],[Date]])</f>
        <v>2019</v>
      </c>
      <c r="H164" s="19" t="str">
        <f>TEXT(Tableau1[[#This Row],[Date]],"mmmm")</f>
        <v>décembre</v>
      </c>
      <c r="I164" s="19">
        <f>YEAR(EOMONTH(Tableau1[[#This Row],[Date]]-DEBUT+1,1))</f>
        <v>2019</v>
      </c>
      <c r="J164" s="21" t="str">
        <f>TEXT(EOMONTH(Tableau1[[#This Row],[Date]]-DEBUT+1,1),"mmmm")</f>
        <v>décembre</v>
      </c>
      <c r="K164" s="22" t="str">
        <f ca="1">IFERROR(INDEX(_E,MATCH(Tableau1[[#This Row],[Date]],_J,0)),"")</f>
        <v/>
      </c>
    </row>
    <row r="165" spans="1:11" x14ac:dyDescent="0.35">
      <c r="A165" s="7">
        <v>43810</v>
      </c>
      <c r="B165" s="19" t="str">
        <f>VLOOKUP(WEEKDAY(Tableau1[[#This Row],[Date]],2),JoursDeSemaine,2,0)</f>
        <v>Mercredi</v>
      </c>
      <c r="E165" s="20">
        <f>(Tableau1[[#This Row],[Heure Départ]]-Tableau1[[#This Row],[Heure Arrivée]])*24</f>
        <v>0</v>
      </c>
      <c r="F165" s="21" t="str">
        <f>YEAR(Tableau1[[#This Row],[Date]] - MOD(Tableau1[[#This Row],[Date]] - 2,7) + 3)&amp;"-"&amp;_xlfn.ISOWEEKNUM(Tableau1[[#This Row],[Date]])</f>
        <v>2019-50</v>
      </c>
      <c r="G165" s="19">
        <f>YEAR(Tableau1[[#This Row],[Date]])</f>
        <v>2019</v>
      </c>
      <c r="H165" s="19" t="str">
        <f>TEXT(Tableau1[[#This Row],[Date]],"mmmm")</f>
        <v>décembre</v>
      </c>
      <c r="I165" s="19">
        <f>YEAR(EOMONTH(Tableau1[[#This Row],[Date]]-DEBUT+1,1))</f>
        <v>2019</v>
      </c>
      <c r="J165" s="21" t="str">
        <f>TEXT(EOMONTH(Tableau1[[#This Row],[Date]]-DEBUT+1,1),"mmmm")</f>
        <v>décembre</v>
      </c>
      <c r="K165" s="22" t="str">
        <f ca="1">IFERROR(INDEX(_E,MATCH(Tableau1[[#This Row],[Date]],_J,0)),"")</f>
        <v/>
      </c>
    </row>
    <row r="166" spans="1:11" x14ac:dyDescent="0.35">
      <c r="A166" s="7">
        <v>43811</v>
      </c>
      <c r="B166" s="19" t="str">
        <f>VLOOKUP(WEEKDAY(Tableau1[[#This Row],[Date]],2),JoursDeSemaine,2,0)</f>
        <v>Jeudi</v>
      </c>
      <c r="E166" s="20">
        <f>(Tableau1[[#This Row],[Heure Départ]]-Tableau1[[#This Row],[Heure Arrivée]])*24</f>
        <v>0</v>
      </c>
      <c r="F166" s="21" t="str">
        <f>YEAR(Tableau1[[#This Row],[Date]] - MOD(Tableau1[[#This Row],[Date]] - 2,7) + 3)&amp;"-"&amp;_xlfn.ISOWEEKNUM(Tableau1[[#This Row],[Date]])</f>
        <v>2019-50</v>
      </c>
      <c r="G166" s="19">
        <f>YEAR(Tableau1[[#This Row],[Date]])</f>
        <v>2019</v>
      </c>
      <c r="H166" s="19" t="str">
        <f>TEXT(Tableau1[[#This Row],[Date]],"mmmm")</f>
        <v>décembre</v>
      </c>
      <c r="I166" s="19">
        <f>YEAR(EOMONTH(Tableau1[[#This Row],[Date]]-DEBUT+1,1))</f>
        <v>2019</v>
      </c>
      <c r="J166" s="21" t="str">
        <f>TEXT(EOMONTH(Tableau1[[#This Row],[Date]]-DEBUT+1,1),"mmmm")</f>
        <v>décembre</v>
      </c>
      <c r="K166" s="22" t="str">
        <f ca="1">IFERROR(INDEX(_E,MATCH(Tableau1[[#This Row],[Date]],_J,0)),"")</f>
        <v/>
      </c>
    </row>
    <row r="167" spans="1:11" x14ac:dyDescent="0.35">
      <c r="A167" s="7">
        <v>43812</v>
      </c>
      <c r="B167" s="19" t="str">
        <f>VLOOKUP(WEEKDAY(Tableau1[[#This Row],[Date]],2),JoursDeSemaine,2,0)</f>
        <v>Vendredi</v>
      </c>
      <c r="E167" s="20">
        <f>(Tableau1[[#This Row],[Heure Départ]]-Tableau1[[#This Row],[Heure Arrivée]])*24</f>
        <v>0</v>
      </c>
      <c r="F167" s="21" t="str">
        <f>YEAR(Tableau1[[#This Row],[Date]] - MOD(Tableau1[[#This Row],[Date]] - 2,7) + 3)&amp;"-"&amp;_xlfn.ISOWEEKNUM(Tableau1[[#This Row],[Date]])</f>
        <v>2019-50</v>
      </c>
      <c r="G167" s="19">
        <f>YEAR(Tableau1[[#This Row],[Date]])</f>
        <v>2019</v>
      </c>
      <c r="H167" s="19" t="str">
        <f>TEXT(Tableau1[[#This Row],[Date]],"mmmm")</f>
        <v>décembre</v>
      </c>
      <c r="I167" s="19">
        <f>YEAR(EOMONTH(Tableau1[[#This Row],[Date]]-DEBUT+1,1))</f>
        <v>2019</v>
      </c>
      <c r="J167" s="21" t="str">
        <f>TEXT(EOMONTH(Tableau1[[#This Row],[Date]]-DEBUT+1,1),"mmmm")</f>
        <v>décembre</v>
      </c>
      <c r="K167" s="22" t="str">
        <f ca="1">IFERROR(INDEX(_E,MATCH(Tableau1[[#This Row],[Date]],_J,0)),"")</f>
        <v/>
      </c>
    </row>
    <row r="168" spans="1:11" x14ac:dyDescent="0.35">
      <c r="A168" s="7">
        <v>43813</v>
      </c>
      <c r="B168" s="19" t="str">
        <f>VLOOKUP(WEEKDAY(Tableau1[[#This Row],[Date]],2),JoursDeSemaine,2,0)</f>
        <v>Samedi</v>
      </c>
      <c r="E168" s="20">
        <f>(Tableau1[[#This Row],[Heure Départ]]-Tableau1[[#This Row],[Heure Arrivée]])*24</f>
        <v>0</v>
      </c>
      <c r="F168" s="21" t="str">
        <f>YEAR(Tableau1[[#This Row],[Date]] - MOD(Tableau1[[#This Row],[Date]] - 2,7) + 3)&amp;"-"&amp;_xlfn.ISOWEEKNUM(Tableau1[[#This Row],[Date]])</f>
        <v>2019-50</v>
      </c>
      <c r="G168" s="19">
        <f>YEAR(Tableau1[[#This Row],[Date]])</f>
        <v>2019</v>
      </c>
      <c r="H168" s="19" t="str">
        <f>TEXT(Tableau1[[#This Row],[Date]],"mmmm")</f>
        <v>décembre</v>
      </c>
      <c r="I168" s="19">
        <f>YEAR(EOMONTH(Tableau1[[#This Row],[Date]]-DEBUT+1,1))</f>
        <v>2019</v>
      </c>
      <c r="J168" s="21" t="str">
        <f>TEXT(EOMONTH(Tableau1[[#This Row],[Date]]-DEBUT+1,1),"mmmm")</f>
        <v>décembre</v>
      </c>
      <c r="K168" s="22" t="str">
        <f ca="1">IFERROR(INDEX(_E,MATCH(Tableau1[[#This Row],[Date]],_J,0)),"")</f>
        <v/>
      </c>
    </row>
    <row r="169" spans="1:11" x14ac:dyDescent="0.35">
      <c r="A169" s="7">
        <v>43814</v>
      </c>
      <c r="B169" s="19" t="str">
        <f>VLOOKUP(WEEKDAY(Tableau1[[#This Row],[Date]],2),JoursDeSemaine,2,0)</f>
        <v>Dimanche</v>
      </c>
      <c r="E169" s="20">
        <f>(Tableau1[[#This Row],[Heure Départ]]-Tableau1[[#This Row],[Heure Arrivée]])*24</f>
        <v>0</v>
      </c>
      <c r="F169" s="21" t="str">
        <f>YEAR(Tableau1[[#This Row],[Date]] - MOD(Tableau1[[#This Row],[Date]] - 2,7) + 3)&amp;"-"&amp;_xlfn.ISOWEEKNUM(Tableau1[[#This Row],[Date]])</f>
        <v>2019-50</v>
      </c>
      <c r="G169" s="19">
        <f>YEAR(Tableau1[[#This Row],[Date]])</f>
        <v>2019</v>
      </c>
      <c r="H169" s="19" t="str">
        <f>TEXT(Tableau1[[#This Row],[Date]],"mmmm")</f>
        <v>décembre</v>
      </c>
      <c r="I169" s="19">
        <f>YEAR(EOMONTH(Tableau1[[#This Row],[Date]]-DEBUT+1,1))</f>
        <v>2019</v>
      </c>
      <c r="J169" s="21" t="str">
        <f>TEXT(EOMONTH(Tableau1[[#This Row],[Date]]-DEBUT+1,1),"mmmm")</f>
        <v>décembre</v>
      </c>
      <c r="K169" s="22" t="str">
        <f ca="1">IFERROR(INDEX(_E,MATCH(Tableau1[[#This Row],[Date]],_J,0)),"")</f>
        <v/>
      </c>
    </row>
    <row r="170" spans="1:11" x14ac:dyDescent="0.35">
      <c r="A170" s="7">
        <v>43815</v>
      </c>
      <c r="B170" s="19" t="str">
        <f>VLOOKUP(WEEKDAY(Tableau1[[#This Row],[Date]],2),JoursDeSemaine,2,0)</f>
        <v>Lundi</v>
      </c>
      <c r="E170" s="20">
        <f>(Tableau1[[#This Row],[Heure Départ]]-Tableau1[[#This Row],[Heure Arrivée]])*24</f>
        <v>0</v>
      </c>
      <c r="F170" s="21" t="str">
        <f>YEAR(Tableau1[[#This Row],[Date]] - MOD(Tableau1[[#This Row],[Date]] - 2,7) + 3)&amp;"-"&amp;_xlfn.ISOWEEKNUM(Tableau1[[#This Row],[Date]])</f>
        <v>2019-51</v>
      </c>
      <c r="G170" s="19">
        <f>YEAR(Tableau1[[#This Row],[Date]])</f>
        <v>2019</v>
      </c>
      <c r="H170" s="19" t="str">
        <f>TEXT(Tableau1[[#This Row],[Date]],"mmmm")</f>
        <v>décembre</v>
      </c>
      <c r="I170" s="19">
        <f>YEAR(EOMONTH(Tableau1[[#This Row],[Date]]-DEBUT+1,1))</f>
        <v>2019</v>
      </c>
      <c r="J170" s="21" t="str">
        <f>TEXT(EOMONTH(Tableau1[[#This Row],[Date]]-DEBUT+1,1),"mmmm")</f>
        <v>décembre</v>
      </c>
      <c r="K170" s="22" t="str">
        <f ca="1">IFERROR(INDEX(_E,MATCH(Tableau1[[#This Row],[Date]],_J,0)),"")</f>
        <v/>
      </c>
    </row>
    <row r="171" spans="1:11" x14ac:dyDescent="0.35">
      <c r="A171" s="7">
        <v>43816</v>
      </c>
      <c r="B171" s="19" t="str">
        <f>VLOOKUP(WEEKDAY(Tableau1[[#This Row],[Date]],2),JoursDeSemaine,2,0)</f>
        <v>Mardi</v>
      </c>
      <c r="E171" s="20">
        <f>(Tableau1[[#This Row],[Heure Départ]]-Tableau1[[#This Row],[Heure Arrivée]])*24</f>
        <v>0</v>
      </c>
      <c r="F171" s="21" t="str">
        <f>YEAR(Tableau1[[#This Row],[Date]] - MOD(Tableau1[[#This Row],[Date]] - 2,7) + 3)&amp;"-"&amp;_xlfn.ISOWEEKNUM(Tableau1[[#This Row],[Date]])</f>
        <v>2019-51</v>
      </c>
      <c r="G171" s="19">
        <f>YEAR(Tableau1[[#This Row],[Date]])</f>
        <v>2019</v>
      </c>
      <c r="H171" s="19" t="str">
        <f>TEXT(Tableau1[[#This Row],[Date]],"mmmm")</f>
        <v>décembre</v>
      </c>
      <c r="I171" s="19">
        <f>YEAR(EOMONTH(Tableau1[[#This Row],[Date]]-DEBUT+1,1))</f>
        <v>2019</v>
      </c>
      <c r="J171" s="21" t="str">
        <f>TEXT(EOMONTH(Tableau1[[#This Row],[Date]]-DEBUT+1,1),"mmmm")</f>
        <v>décembre</v>
      </c>
      <c r="K171" s="22" t="str">
        <f ca="1">IFERROR(INDEX(_E,MATCH(Tableau1[[#This Row],[Date]],_J,0)),"")</f>
        <v/>
      </c>
    </row>
    <row r="172" spans="1:11" x14ac:dyDescent="0.35">
      <c r="A172" s="7">
        <v>43817</v>
      </c>
      <c r="B172" s="19" t="str">
        <f>VLOOKUP(WEEKDAY(Tableau1[[#This Row],[Date]],2),JoursDeSemaine,2,0)</f>
        <v>Mercredi</v>
      </c>
      <c r="E172" s="20">
        <f>(Tableau1[[#This Row],[Heure Départ]]-Tableau1[[#This Row],[Heure Arrivée]])*24</f>
        <v>0</v>
      </c>
      <c r="F172" s="21" t="str">
        <f>YEAR(Tableau1[[#This Row],[Date]] - MOD(Tableau1[[#This Row],[Date]] - 2,7) + 3)&amp;"-"&amp;_xlfn.ISOWEEKNUM(Tableau1[[#This Row],[Date]])</f>
        <v>2019-51</v>
      </c>
      <c r="G172" s="19">
        <f>YEAR(Tableau1[[#This Row],[Date]])</f>
        <v>2019</v>
      </c>
      <c r="H172" s="19" t="str">
        <f>TEXT(Tableau1[[#This Row],[Date]],"mmmm")</f>
        <v>décembre</v>
      </c>
      <c r="I172" s="19">
        <f>YEAR(EOMONTH(Tableau1[[#This Row],[Date]]-DEBUT+1,1))</f>
        <v>2019</v>
      </c>
      <c r="J172" s="21" t="str">
        <f>TEXT(EOMONTH(Tableau1[[#This Row],[Date]]-DEBUT+1,1),"mmmm")</f>
        <v>décembre</v>
      </c>
      <c r="K172" s="22" t="str">
        <f ca="1">IFERROR(INDEX(_E,MATCH(Tableau1[[#This Row],[Date]],_J,0)),"")</f>
        <v/>
      </c>
    </row>
    <row r="173" spans="1:11" x14ac:dyDescent="0.35">
      <c r="A173" s="7">
        <v>43818</v>
      </c>
      <c r="B173" s="19" t="str">
        <f>VLOOKUP(WEEKDAY(Tableau1[[#This Row],[Date]],2),JoursDeSemaine,2,0)</f>
        <v>Jeudi</v>
      </c>
      <c r="E173" s="20">
        <f>(Tableau1[[#This Row],[Heure Départ]]-Tableau1[[#This Row],[Heure Arrivée]])*24</f>
        <v>0</v>
      </c>
      <c r="F173" s="21" t="str">
        <f>YEAR(Tableau1[[#This Row],[Date]] - MOD(Tableau1[[#This Row],[Date]] - 2,7) + 3)&amp;"-"&amp;_xlfn.ISOWEEKNUM(Tableau1[[#This Row],[Date]])</f>
        <v>2019-51</v>
      </c>
      <c r="G173" s="19">
        <f>YEAR(Tableau1[[#This Row],[Date]])</f>
        <v>2019</v>
      </c>
      <c r="H173" s="19" t="str">
        <f>TEXT(Tableau1[[#This Row],[Date]],"mmmm")</f>
        <v>décembre</v>
      </c>
      <c r="I173" s="19">
        <f>YEAR(EOMONTH(Tableau1[[#This Row],[Date]]-DEBUT+1,1))</f>
        <v>2019</v>
      </c>
      <c r="J173" s="21" t="str">
        <f>TEXT(EOMONTH(Tableau1[[#This Row],[Date]]-DEBUT+1,1),"mmmm")</f>
        <v>décembre</v>
      </c>
      <c r="K173" s="22" t="str">
        <f ca="1">IFERROR(INDEX(_E,MATCH(Tableau1[[#This Row],[Date]],_J,0)),"")</f>
        <v/>
      </c>
    </row>
    <row r="174" spans="1:11" x14ac:dyDescent="0.35">
      <c r="A174" s="7">
        <v>43819</v>
      </c>
      <c r="B174" s="19" t="str">
        <f>VLOOKUP(WEEKDAY(Tableau1[[#This Row],[Date]],2),JoursDeSemaine,2,0)</f>
        <v>Vendredi</v>
      </c>
      <c r="E174" s="20">
        <f>(Tableau1[[#This Row],[Heure Départ]]-Tableau1[[#This Row],[Heure Arrivée]])*24</f>
        <v>0</v>
      </c>
      <c r="F174" s="21" t="str">
        <f>YEAR(Tableau1[[#This Row],[Date]] - MOD(Tableau1[[#This Row],[Date]] - 2,7) + 3)&amp;"-"&amp;_xlfn.ISOWEEKNUM(Tableau1[[#This Row],[Date]])</f>
        <v>2019-51</v>
      </c>
      <c r="G174" s="19">
        <f>YEAR(Tableau1[[#This Row],[Date]])</f>
        <v>2019</v>
      </c>
      <c r="H174" s="19" t="str">
        <f>TEXT(Tableau1[[#This Row],[Date]],"mmmm")</f>
        <v>décembre</v>
      </c>
      <c r="I174" s="19">
        <f>YEAR(EOMONTH(Tableau1[[#This Row],[Date]]-DEBUT+1,1))</f>
        <v>2019</v>
      </c>
      <c r="J174" s="21" t="str">
        <f>TEXT(EOMONTH(Tableau1[[#This Row],[Date]]-DEBUT+1,1),"mmmm")</f>
        <v>décembre</v>
      </c>
      <c r="K174" s="22" t="str">
        <f ca="1">IFERROR(INDEX(_E,MATCH(Tableau1[[#This Row],[Date]],_J,0)),"")</f>
        <v/>
      </c>
    </row>
    <row r="175" spans="1:11" x14ac:dyDescent="0.35">
      <c r="A175" s="7">
        <v>43820</v>
      </c>
      <c r="B175" s="19" t="str">
        <f>VLOOKUP(WEEKDAY(Tableau1[[#This Row],[Date]],2),JoursDeSemaine,2,0)</f>
        <v>Samedi</v>
      </c>
      <c r="E175" s="20">
        <f>(Tableau1[[#This Row],[Heure Départ]]-Tableau1[[#This Row],[Heure Arrivée]])*24</f>
        <v>0</v>
      </c>
      <c r="F175" s="21" t="str">
        <f>YEAR(Tableau1[[#This Row],[Date]] - MOD(Tableau1[[#This Row],[Date]] - 2,7) + 3)&amp;"-"&amp;_xlfn.ISOWEEKNUM(Tableau1[[#This Row],[Date]])</f>
        <v>2019-51</v>
      </c>
      <c r="G175" s="19">
        <f>YEAR(Tableau1[[#This Row],[Date]])</f>
        <v>2019</v>
      </c>
      <c r="H175" s="19" t="str">
        <f>TEXT(Tableau1[[#This Row],[Date]],"mmmm")</f>
        <v>décembre</v>
      </c>
      <c r="I175" s="19">
        <f>YEAR(EOMONTH(Tableau1[[#This Row],[Date]]-DEBUT+1,1))</f>
        <v>2019</v>
      </c>
      <c r="J175" s="21" t="str">
        <f>TEXT(EOMONTH(Tableau1[[#This Row],[Date]]-DEBUT+1,1),"mmmm")</f>
        <v>décembre</v>
      </c>
      <c r="K175" s="22" t="str">
        <f ca="1">IFERROR(INDEX(_E,MATCH(Tableau1[[#This Row],[Date]],_J,0)),"")</f>
        <v/>
      </c>
    </row>
    <row r="176" spans="1:11" x14ac:dyDescent="0.35">
      <c r="A176" s="7">
        <v>43821</v>
      </c>
      <c r="B176" s="19" t="str">
        <f>VLOOKUP(WEEKDAY(Tableau1[[#This Row],[Date]],2),JoursDeSemaine,2,0)</f>
        <v>Dimanche</v>
      </c>
      <c r="E176" s="20">
        <f>(Tableau1[[#This Row],[Heure Départ]]-Tableau1[[#This Row],[Heure Arrivée]])*24</f>
        <v>0</v>
      </c>
      <c r="F176" s="21" t="str">
        <f>YEAR(Tableau1[[#This Row],[Date]] - MOD(Tableau1[[#This Row],[Date]] - 2,7) + 3)&amp;"-"&amp;_xlfn.ISOWEEKNUM(Tableau1[[#This Row],[Date]])</f>
        <v>2019-51</v>
      </c>
      <c r="G176" s="19">
        <f>YEAR(Tableau1[[#This Row],[Date]])</f>
        <v>2019</v>
      </c>
      <c r="H176" s="19" t="str">
        <f>TEXT(Tableau1[[#This Row],[Date]],"mmmm")</f>
        <v>décembre</v>
      </c>
      <c r="I176" s="19">
        <f>YEAR(EOMONTH(Tableau1[[#This Row],[Date]]-DEBUT+1,1))</f>
        <v>2019</v>
      </c>
      <c r="J176" s="21" t="str">
        <f>TEXT(EOMONTH(Tableau1[[#This Row],[Date]]-DEBUT+1,1),"mmmm")</f>
        <v>décembre</v>
      </c>
      <c r="K176" s="22" t="str">
        <f ca="1">IFERROR(INDEX(_E,MATCH(Tableau1[[#This Row],[Date]],_J,0)),"")</f>
        <v/>
      </c>
    </row>
    <row r="177" spans="1:11" x14ac:dyDescent="0.35">
      <c r="A177" s="7">
        <v>43822</v>
      </c>
      <c r="B177" s="19" t="str">
        <f>VLOOKUP(WEEKDAY(Tableau1[[#This Row],[Date]],2),JoursDeSemaine,2,0)</f>
        <v>Lundi</v>
      </c>
      <c r="E177" s="20">
        <f>(Tableau1[[#This Row],[Heure Départ]]-Tableau1[[#This Row],[Heure Arrivée]])*24</f>
        <v>0</v>
      </c>
      <c r="F177" s="21" t="str">
        <f>YEAR(Tableau1[[#This Row],[Date]] - MOD(Tableau1[[#This Row],[Date]] - 2,7) + 3)&amp;"-"&amp;_xlfn.ISOWEEKNUM(Tableau1[[#This Row],[Date]])</f>
        <v>2019-52</v>
      </c>
      <c r="G177" s="19">
        <f>YEAR(Tableau1[[#This Row],[Date]])</f>
        <v>2019</v>
      </c>
      <c r="H177" s="19" t="str">
        <f>TEXT(Tableau1[[#This Row],[Date]],"mmmm")</f>
        <v>décembre</v>
      </c>
      <c r="I177" s="19">
        <f>YEAR(EOMONTH(Tableau1[[#This Row],[Date]]-DEBUT+1,1))</f>
        <v>2019</v>
      </c>
      <c r="J177" s="21" t="str">
        <f>TEXT(EOMONTH(Tableau1[[#This Row],[Date]]-DEBUT+1,1),"mmmm")</f>
        <v>décembre</v>
      </c>
      <c r="K177" s="22" t="str">
        <f ca="1">IFERROR(INDEX(_E,MATCH(Tableau1[[#This Row],[Date]],_J,0)),"")</f>
        <v/>
      </c>
    </row>
    <row r="178" spans="1:11" x14ac:dyDescent="0.35">
      <c r="A178" s="7">
        <v>43823</v>
      </c>
      <c r="B178" s="19" t="str">
        <f>VLOOKUP(WEEKDAY(Tableau1[[#This Row],[Date]],2),JoursDeSemaine,2,0)</f>
        <v>Mardi</v>
      </c>
      <c r="E178" s="20">
        <f>(Tableau1[[#This Row],[Heure Départ]]-Tableau1[[#This Row],[Heure Arrivée]])*24</f>
        <v>0</v>
      </c>
      <c r="F178" s="21" t="str">
        <f>YEAR(Tableau1[[#This Row],[Date]] - MOD(Tableau1[[#This Row],[Date]] - 2,7) + 3)&amp;"-"&amp;_xlfn.ISOWEEKNUM(Tableau1[[#This Row],[Date]])</f>
        <v>2019-52</v>
      </c>
      <c r="G178" s="19">
        <f>YEAR(Tableau1[[#This Row],[Date]])</f>
        <v>2019</v>
      </c>
      <c r="H178" s="19" t="str">
        <f>TEXT(Tableau1[[#This Row],[Date]],"mmmm")</f>
        <v>décembre</v>
      </c>
      <c r="I178" s="19">
        <f>YEAR(EOMONTH(Tableau1[[#This Row],[Date]]-DEBUT+1,1))</f>
        <v>2019</v>
      </c>
      <c r="J178" s="21" t="str">
        <f>TEXT(EOMONTH(Tableau1[[#This Row],[Date]]-DEBUT+1,1),"mmmm")</f>
        <v>décembre</v>
      </c>
      <c r="K178" s="22" t="str">
        <f ca="1">IFERROR(INDEX(_E,MATCH(Tableau1[[#This Row],[Date]],_J,0)),"")</f>
        <v/>
      </c>
    </row>
    <row r="179" spans="1:11" x14ac:dyDescent="0.35">
      <c r="A179" s="7">
        <v>43824</v>
      </c>
      <c r="B179" s="19" t="str">
        <f>VLOOKUP(WEEKDAY(Tableau1[[#This Row],[Date]],2),JoursDeSemaine,2,0)</f>
        <v>Mercredi</v>
      </c>
      <c r="E179" s="20">
        <f>(Tableau1[[#This Row],[Heure Départ]]-Tableau1[[#This Row],[Heure Arrivée]])*24</f>
        <v>0</v>
      </c>
      <c r="F179" s="21" t="str">
        <f>YEAR(Tableau1[[#This Row],[Date]] - MOD(Tableau1[[#This Row],[Date]] - 2,7) + 3)&amp;"-"&amp;_xlfn.ISOWEEKNUM(Tableau1[[#This Row],[Date]])</f>
        <v>2019-52</v>
      </c>
      <c r="G179" s="19">
        <f>YEAR(Tableau1[[#This Row],[Date]])</f>
        <v>2019</v>
      </c>
      <c r="H179" s="19" t="str">
        <f>TEXT(Tableau1[[#This Row],[Date]],"mmmm")</f>
        <v>décembre</v>
      </c>
      <c r="I179" s="19">
        <f>YEAR(EOMONTH(Tableau1[[#This Row],[Date]]-DEBUT+1,1))</f>
        <v>2019</v>
      </c>
      <c r="J179" s="21" t="str">
        <f>TEXT(EOMONTH(Tableau1[[#This Row],[Date]]-DEBUT+1,1),"mmmm")</f>
        <v>décembre</v>
      </c>
      <c r="K179" s="22" t="str">
        <f ca="1">IFERROR(INDEX(_E,MATCH(Tableau1[[#This Row],[Date]],_J,0)),"")</f>
        <v>Noël</v>
      </c>
    </row>
    <row r="180" spans="1:11" x14ac:dyDescent="0.35">
      <c r="A180" s="7">
        <v>43825</v>
      </c>
      <c r="B180" s="19" t="str">
        <f>VLOOKUP(WEEKDAY(Tableau1[[#This Row],[Date]],2),JoursDeSemaine,2,0)</f>
        <v>Jeudi</v>
      </c>
      <c r="E180" s="20">
        <f>(Tableau1[[#This Row],[Heure Départ]]-Tableau1[[#This Row],[Heure Arrivée]])*24</f>
        <v>0</v>
      </c>
      <c r="F180" s="21" t="str">
        <f>YEAR(Tableau1[[#This Row],[Date]] - MOD(Tableau1[[#This Row],[Date]] - 2,7) + 3)&amp;"-"&amp;_xlfn.ISOWEEKNUM(Tableau1[[#This Row],[Date]])</f>
        <v>2019-52</v>
      </c>
      <c r="G180" s="19">
        <f>YEAR(Tableau1[[#This Row],[Date]])</f>
        <v>2019</v>
      </c>
      <c r="H180" s="19" t="str">
        <f>TEXT(Tableau1[[#This Row],[Date]],"mmmm")</f>
        <v>décembre</v>
      </c>
      <c r="I180" s="19">
        <f>YEAR(EOMONTH(Tableau1[[#This Row],[Date]]-DEBUT+1,1))</f>
        <v>2019</v>
      </c>
      <c r="J180" s="21" t="str">
        <f>TEXT(EOMONTH(Tableau1[[#This Row],[Date]]-DEBUT+1,1),"mmmm")</f>
        <v>décembre</v>
      </c>
      <c r="K180" s="22" t="str">
        <f ca="1">IFERROR(INDEX(_E,MATCH(Tableau1[[#This Row],[Date]],_J,0)),"")</f>
        <v/>
      </c>
    </row>
    <row r="181" spans="1:11" x14ac:dyDescent="0.35">
      <c r="A181" s="7">
        <v>43826</v>
      </c>
      <c r="B181" s="19" t="str">
        <f>VLOOKUP(WEEKDAY(Tableau1[[#This Row],[Date]],2),JoursDeSemaine,2,0)</f>
        <v>Vendredi</v>
      </c>
      <c r="E181" s="20">
        <f>(Tableau1[[#This Row],[Heure Départ]]-Tableau1[[#This Row],[Heure Arrivée]])*24</f>
        <v>0</v>
      </c>
      <c r="F181" s="21" t="str">
        <f>YEAR(Tableau1[[#This Row],[Date]] - MOD(Tableau1[[#This Row],[Date]] - 2,7) + 3)&amp;"-"&amp;_xlfn.ISOWEEKNUM(Tableau1[[#This Row],[Date]])</f>
        <v>2019-52</v>
      </c>
      <c r="G181" s="19">
        <f>YEAR(Tableau1[[#This Row],[Date]])</f>
        <v>2019</v>
      </c>
      <c r="H181" s="19" t="str">
        <f>TEXT(Tableau1[[#This Row],[Date]],"mmmm")</f>
        <v>décembre</v>
      </c>
      <c r="I181" s="19">
        <f>YEAR(EOMONTH(Tableau1[[#This Row],[Date]]-DEBUT+1,1))</f>
        <v>2019</v>
      </c>
      <c r="J181" s="21" t="str">
        <f>TEXT(EOMONTH(Tableau1[[#This Row],[Date]]-DEBUT+1,1),"mmmm")</f>
        <v>décembre</v>
      </c>
      <c r="K181" s="22" t="str">
        <f ca="1">IFERROR(INDEX(_E,MATCH(Tableau1[[#This Row],[Date]],_J,0)),"")</f>
        <v/>
      </c>
    </row>
    <row r="182" spans="1:11" x14ac:dyDescent="0.35">
      <c r="A182" s="7">
        <v>43827</v>
      </c>
      <c r="B182" s="19" t="str">
        <f>VLOOKUP(WEEKDAY(Tableau1[[#This Row],[Date]],2),JoursDeSemaine,2,0)</f>
        <v>Samedi</v>
      </c>
      <c r="E182" s="20">
        <f>(Tableau1[[#This Row],[Heure Départ]]-Tableau1[[#This Row],[Heure Arrivée]])*24</f>
        <v>0</v>
      </c>
      <c r="F182" s="21" t="str">
        <f>YEAR(Tableau1[[#This Row],[Date]] - MOD(Tableau1[[#This Row],[Date]] - 2,7) + 3)&amp;"-"&amp;_xlfn.ISOWEEKNUM(Tableau1[[#This Row],[Date]])</f>
        <v>2019-52</v>
      </c>
      <c r="G182" s="19">
        <f>YEAR(Tableau1[[#This Row],[Date]])</f>
        <v>2019</v>
      </c>
      <c r="H182" s="19" t="str">
        <f>TEXT(Tableau1[[#This Row],[Date]],"mmmm")</f>
        <v>décembre</v>
      </c>
      <c r="I182" s="19">
        <f>YEAR(EOMONTH(Tableau1[[#This Row],[Date]]-DEBUT+1,1))</f>
        <v>2020</v>
      </c>
      <c r="J182" s="21" t="str">
        <f>TEXT(EOMONTH(Tableau1[[#This Row],[Date]]-DEBUT+1,1),"mmmm")</f>
        <v>janvier</v>
      </c>
      <c r="K182" s="22" t="str">
        <f ca="1">IFERROR(INDEX(_E,MATCH(Tableau1[[#This Row],[Date]],_J,0)),"")</f>
        <v/>
      </c>
    </row>
    <row r="183" spans="1:11" x14ac:dyDescent="0.35">
      <c r="A183" s="7">
        <v>43828</v>
      </c>
      <c r="B183" s="19" t="str">
        <f>VLOOKUP(WEEKDAY(Tableau1[[#This Row],[Date]],2),JoursDeSemaine,2,0)</f>
        <v>Dimanche</v>
      </c>
      <c r="E183" s="20">
        <f>(Tableau1[[#This Row],[Heure Départ]]-Tableau1[[#This Row],[Heure Arrivée]])*24</f>
        <v>0</v>
      </c>
      <c r="F183" s="21" t="str">
        <f>YEAR(Tableau1[[#This Row],[Date]] - MOD(Tableau1[[#This Row],[Date]] - 2,7) + 3)&amp;"-"&amp;_xlfn.ISOWEEKNUM(Tableau1[[#This Row],[Date]])</f>
        <v>2019-52</v>
      </c>
      <c r="G183" s="19">
        <f>YEAR(Tableau1[[#This Row],[Date]])</f>
        <v>2019</v>
      </c>
      <c r="H183" s="19" t="str">
        <f>TEXT(Tableau1[[#This Row],[Date]],"mmmm")</f>
        <v>décembre</v>
      </c>
      <c r="I183" s="19">
        <f>YEAR(EOMONTH(Tableau1[[#This Row],[Date]]-DEBUT+1,1))</f>
        <v>2020</v>
      </c>
      <c r="J183" s="21" t="str">
        <f>TEXT(EOMONTH(Tableau1[[#This Row],[Date]]-DEBUT+1,1),"mmmm")</f>
        <v>janvier</v>
      </c>
      <c r="K183" s="22" t="str">
        <f ca="1">IFERROR(INDEX(_E,MATCH(Tableau1[[#This Row],[Date]],_J,0)),"")</f>
        <v/>
      </c>
    </row>
    <row r="184" spans="1:11" x14ac:dyDescent="0.35">
      <c r="A184" s="7">
        <v>43829</v>
      </c>
      <c r="B184" s="19" t="str">
        <f>VLOOKUP(WEEKDAY(Tableau1[[#This Row],[Date]],2),JoursDeSemaine,2,0)</f>
        <v>Lundi</v>
      </c>
      <c r="E184" s="20">
        <f>(Tableau1[[#This Row],[Heure Départ]]-Tableau1[[#This Row],[Heure Arrivée]])*24</f>
        <v>0</v>
      </c>
      <c r="F184" s="21" t="str">
        <f>YEAR(Tableau1[[#This Row],[Date]] - MOD(Tableau1[[#This Row],[Date]] - 2,7) + 3)&amp;"-"&amp;_xlfn.ISOWEEKNUM(Tableau1[[#This Row],[Date]])</f>
        <v>2020-1</v>
      </c>
      <c r="G184" s="19">
        <f>YEAR(Tableau1[[#This Row],[Date]])</f>
        <v>2019</v>
      </c>
      <c r="H184" s="19" t="str">
        <f>TEXT(Tableau1[[#This Row],[Date]],"mmmm")</f>
        <v>décembre</v>
      </c>
      <c r="I184" s="19">
        <f>YEAR(EOMONTH(Tableau1[[#This Row],[Date]]-DEBUT+1,1))</f>
        <v>2020</v>
      </c>
      <c r="J184" s="21" t="str">
        <f>TEXT(EOMONTH(Tableau1[[#This Row],[Date]]-DEBUT+1,1),"mmmm")</f>
        <v>janvier</v>
      </c>
      <c r="K184" s="22" t="str">
        <f ca="1">IFERROR(INDEX(_E,MATCH(Tableau1[[#This Row],[Date]],_J,0)),"")</f>
        <v/>
      </c>
    </row>
    <row r="185" spans="1:11" x14ac:dyDescent="0.35">
      <c r="A185" s="7">
        <v>43830</v>
      </c>
      <c r="B185" s="19" t="str">
        <f>VLOOKUP(WEEKDAY(Tableau1[[#This Row],[Date]],2),JoursDeSemaine,2,0)</f>
        <v>Mardi</v>
      </c>
      <c r="E185" s="20">
        <f>(Tableau1[[#This Row],[Heure Départ]]-Tableau1[[#This Row],[Heure Arrivée]])*24</f>
        <v>0</v>
      </c>
      <c r="F185" s="21" t="str">
        <f>YEAR(Tableau1[[#This Row],[Date]] - MOD(Tableau1[[#This Row],[Date]] - 2,7) + 3)&amp;"-"&amp;_xlfn.ISOWEEKNUM(Tableau1[[#This Row],[Date]])</f>
        <v>2020-1</v>
      </c>
      <c r="G185" s="19">
        <f>YEAR(Tableau1[[#This Row],[Date]])</f>
        <v>2019</v>
      </c>
      <c r="H185" s="19" t="str">
        <f>TEXT(Tableau1[[#This Row],[Date]],"mmmm")</f>
        <v>décembre</v>
      </c>
      <c r="I185" s="19">
        <f>YEAR(EOMONTH(Tableau1[[#This Row],[Date]]-DEBUT+1,1))</f>
        <v>2020</v>
      </c>
      <c r="J185" s="21" t="str">
        <f>TEXT(EOMONTH(Tableau1[[#This Row],[Date]]-DEBUT+1,1),"mmmm")</f>
        <v>janvier</v>
      </c>
      <c r="K185" s="22" t="str">
        <f ca="1">IFERROR(INDEX(_E,MATCH(Tableau1[[#This Row],[Date]],_J,0)),"")</f>
        <v/>
      </c>
    </row>
    <row r="186" spans="1:11" x14ac:dyDescent="0.35">
      <c r="A186" s="7">
        <v>43831</v>
      </c>
      <c r="B186" s="19" t="str">
        <f>VLOOKUP(WEEKDAY(Tableau1[[#This Row],[Date]],2),JoursDeSemaine,2,0)</f>
        <v>Mercredi</v>
      </c>
      <c r="E186" s="20">
        <f>(Tableau1[[#This Row],[Heure Départ]]-Tableau1[[#This Row],[Heure Arrivée]])*24</f>
        <v>0</v>
      </c>
      <c r="F186" s="21" t="str">
        <f>YEAR(Tableau1[[#This Row],[Date]] - MOD(Tableau1[[#This Row],[Date]] - 2,7) + 3)&amp;"-"&amp;_xlfn.ISOWEEKNUM(Tableau1[[#This Row],[Date]])</f>
        <v>2020-1</v>
      </c>
      <c r="G186" s="19">
        <f>YEAR(Tableau1[[#This Row],[Date]])</f>
        <v>2020</v>
      </c>
      <c r="H186" s="19" t="str">
        <f>TEXT(Tableau1[[#This Row],[Date]],"mmmm")</f>
        <v>janvier</v>
      </c>
      <c r="I186" s="19">
        <f>YEAR(EOMONTH(Tableau1[[#This Row],[Date]]-DEBUT+1,1))</f>
        <v>2020</v>
      </c>
      <c r="J186" s="21" t="str">
        <f>TEXT(EOMONTH(Tableau1[[#This Row],[Date]]-DEBUT+1,1),"mmmm")</f>
        <v>janvier</v>
      </c>
      <c r="K186" s="22" t="str">
        <f ca="1">IFERROR(INDEX(_E,MATCH(Tableau1[[#This Row],[Date]],_J,0)),"")</f>
        <v>Premier de l'AN</v>
      </c>
    </row>
    <row r="187" spans="1:11" x14ac:dyDescent="0.35">
      <c r="A187" s="7">
        <v>43832</v>
      </c>
      <c r="B187" s="19" t="str">
        <f>VLOOKUP(WEEKDAY(Tableau1[[#This Row],[Date]],2),JoursDeSemaine,2,0)</f>
        <v>Jeudi</v>
      </c>
      <c r="E187" s="20">
        <f>(Tableau1[[#This Row],[Heure Départ]]-Tableau1[[#This Row],[Heure Arrivée]])*24</f>
        <v>0</v>
      </c>
      <c r="F187" s="21" t="str">
        <f>YEAR(Tableau1[[#This Row],[Date]] - MOD(Tableau1[[#This Row],[Date]] - 2,7) + 3)&amp;"-"&amp;_xlfn.ISOWEEKNUM(Tableau1[[#This Row],[Date]])</f>
        <v>2020-1</v>
      </c>
      <c r="G187" s="19">
        <f>YEAR(Tableau1[[#This Row],[Date]])</f>
        <v>2020</v>
      </c>
      <c r="H187" s="19" t="str">
        <f>TEXT(Tableau1[[#This Row],[Date]],"mmmm")</f>
        <v>janvier</v>
      </c>
      <c r="I187" s="19">
        <f>YEAR(EOMONTH(Tableau1[[#This Row],[Date]]-DEBUT+1,1))</f>
        <v>2020</v>
      </c>
      <c r="J187" s="21" t="str">
        <f>TEXT(EOMONTH(Tableau1[[#This Row],[Date]]-DEBUT+1,1),"mmmm")</f>
        <v>janvier</v>
      </c>
      <c r="K187" s="22" t="str">
        <f ca="1">IFERROR(INDEX(_E,MATCH(Tableau1[[#This Row],[Date]],_J,0)),"")</f>
        <v/>
      </c>
    </row>
    <row r="188" spans="1:11" x14ac:dyDescent="0.35">
      <c r="A188" s="7">
        <v>43833</v>
      </c>
      <c r="B188" s="19" t="str">
        <f>VLOOKUP(WEEKDAY(Tableau1[[#This Row],[Date]],2),JoursDeSemaine,2,0)</f>
        <v>Vendredi</v>
      </c>
      <c r="E188" s="20">
        <f>(Tableau1[[#This Row],[Heure Départ]]-Tableau1[[#This Row],[Heure Arrivée]])*24</f>
        <v>0</v>
      </c>
      <c r="F188" s="21" t="str">
        <f>YEAR(Tableau1[[#This Row],[Date]] - MOD(Tableau1[[#This Row],[Date]] - 2,7) + 3)&amp;"-"&amp;_xlfn.ISOWEEKNUM(Tableau1[[#This Row],[Date]])</f>
        <v>2020-1</v>
      </c>
      <c r="G188" s="19">
        <f>YEAR(Tableau1[[#This Row],[Date]])</f>
        <v>2020</v>
      </c>
      <c r="H188" s="19" t="str">
        <f>TEXT(Tableau1[[#This Row],[Date]],"mmmm")</f>
        <v>janvier</v>
      </c>
      <c r="I188" s="19">
        <f>YEAR(EOMONTH(Tableau1[[#This Row],[Date]]-DEBUT+1,1))</f>
        <v>2020</v>
      </c>
      <c r="J188" s="21" t="str">
        <f>TEXT(EOMONTH(Tableau1[[#This Row],[Date]]-DEBUT+1,1),"mmmm")</f>
        <v>janvier</v>
      </c>
      <c r="K188" s="22" t="str">
        <f ca="1">IFERROR(INDEX(_E,MATCH(Tableau1[[#This Row],[Date]],_J,0)),"")</f>
        <v/>
      </c>
    </row>
    <row r="189" spans="1:11" x14ac:dyDescent="0.35">
      <c r="A189" s="7">
        <v>43834</v>
      </c>
      <c r="B189" s="19" t="str">
        <f>VLOOKUP(WEEKDAY(Tableau1[[#This Row],[Date]],2),JoursDeSemaine,2,0)</f>
        <v>Samedi</v>
      </c>
      <c r="E189" s="20">
        <f>(Tableau1[[#This Row],[Heure Départ]]-Tableau1[[#This Row],[Heure Arrivée]])*24</f>
        <v>0</v>
      </c>
      <c r="F189" s="21" t="str">
        <f>YEAR(Tableau1[[#This Row],[Date]] - MOD(Tableau1[[#This Row],[Date]] - 2,7) + 3)&amp;"-"&amp;_xlfn.ISOWEEKNUM(Tableau1[[#This Row],[Date]])</f>
        <v>2020-1</v>
      </c>
      <c r="G189" s="19">
        <f>YEAR(Tableau1[[#This Row],[Date]])</f>
        <v>2020</v>
      </c>
      <c r="H189" s="19" t="str">
        <f>TEXT(Tableau1[[#This Row],[Date]],"mmmm")</f>
        <v>janvier</v>
      </c>
      <c r="I189" s="19">
        <f>YEAR(EOMONTH(Tableau1[[#This Row],[Date]]-DEBUT+1,1))</f>
        <v>2020</v>
      </c>
      <c r="J189" s="21" t="str">
        <f>TEXT(EOMONTH(Tableau1[[#This Row],[Date]]-DEBUT+1,1),"mmmm")</f>
        <v>janvier</v>
      </c>
      <c r="K189" s="22" t="str">
        <f ca="1">IFERROR(INDEX(_E,MATCH(Tableau1[[#This Row],[Date]],_J,0)),"")</f>
        <v/>
      </c>
    </row>
    <row r="190" spans="1:11" x14ac:dyDescent="0.35">
      <c r="A190" s="7">
        <v>43835</v>
      </c>
      <c r="B190" s="19" t="str">
        <f>VLOOKUP(WEEKDAY(Tableau1[[#This Row],[Date]],2),JoursDeSemaine,2,0)</f>
        <v>Dimanche</v>
      </c>
      <c r="E190" s="20">
        <f>(Tableau1[[#This Row],[Heure Départ]]-Tableau1[[#This Row],[Heure Arrivée]])*24</f>
        <v>0</v>
      </c>
      <c r="F190" s="21" t="str">
        <f>YEAR(Tableau1[[#This Row],[Date]] - MOD(Tableau1[[#This Row],[Date]] - 2,7) + 3)&amp;"-"&amp;_xlfn.ISOWEEKNUM(Tableau1[[#This Row],[Date]])</f>
        <v>2020-1</v>
      </c>
      <c r="G190" s="19">
        <f>YEAR(Tableau1[[#This Row],[Date]])</f>
        <v>2020</v>
      </c>
      <c r="H190" s="19" t="str">
        <f>TEXT(Tableau1[[#This Row],[Date]],"mmmm")</f>
        <v>janvier</v>
      </c>
      <c r="I190" s="19">
        <f>YEAR(EOMONTH(Tableau1[[#This Row],[Date]]-DEBUT+1,1))</f>
        <v>2020</v>
      </c>
      <c r="J190" s="21" t="str">
        <f>TEXT(EOMONTH(Tableau1[[#This Row],[Date]]-DEBUT+1,1),"mmmm")</f>
        <v>janvier</v>
      </c>
      <c r="K190" s="22" t="str">
        <f ca="1">IFERROR(INDEX(_E,MATCH(Tableau1[[#This Row],[Date]],_J,0)),"")</f>
        <v/>
      </c>
    </row>
    <row r="191" spans="1:11" x14ac:dyDescent="0.35">
      <c r="A191" s="7">
        <v>43836</v>
      </c>
      <c r="B191" s="19" t="str">
        <f>VLOOKUP(WEEKDAY(Tableau1[[#This Row],[Date]],2),JoursDeSemaine,2,0)</f>
        <v>Lundi</v>
      </c>
      <c r="E191" s="20">
        <f>(Tableau1[[#This Row],[Heure Départ]]-Tableau1[[#This Row],[Heure Arrivée]])*24</f>
        <v>0</v>
      </c>
      <c r="F191" s="21" t="str">
        <f>YEAR(Tableau1[[#This Row],[Date]] - MOD(Tableau1[[#This Row],[Date]] - 2,7) + 3)&amp;"-"&amp;_xlfn.ISOWEEKNUM(Tableau1[[#This Row],[Date]])</f>
        <v>2020-2</v>
      </c>
      <c r="G191" s="19">
        <f>YEAR(Tableau1[[#This Row],[Date]])</f>
        <v>2020</v>
      </c>
      <c r="H191" s="19" t="str">
        <f>TEXT(Tableau1[[#This Row],[Date]],"mmmm")</f>
        <v>janvier</v>
      </c>
      <c r="I191" s="19">
        <f>YEAR(EOMONTH(Tableau1[[#This Row],[Date]]-DEBUT+1,1))</f>
        <v>2020</v>
      </c>
      <c r="J191" s="21" t="str">
        <f>TEXT(EOMONTH(Tableau1[[#This Row],[Date]]-DEBUT+1,1),"mmmm")</f>
        <v>janvier</v>
      </c>
      <c r="K191" s="22" t="str">
        <f ca="1">IFERROR(INDEX(_E,MATCH(Tableau1[[#This Row],[Date]],_J,0)),"")</f>
        <v/>
      </c>
    </row>
    <row r="192" spans="1:11" x14ac:dyDescent="0.35">
      <c r="A192" s="7">
        <v>43837</v>
      </c>
      <c r="B192" s="19" t="str">
        <f>VLOOKUP(WEEKDAY(Tableau1[[#This Row],[Date]],2),JoursDeSemaine,2,0)</f>
        <v>Mardi</v>
      </c>
      <c r="E192" s="20">
        <f>(Tableau1[[#This Row],[Heure Départ]]-Tableau1[[#This Row],[Heure Arrivée]])*24</f>
        <v>0</v>
      </c>
      <c r="F192" s="21" t="str">
        <f>YEAR(Tableau1[[#This Row],[Date]] - MOD(Tableau1[[#This Row],[Date]] - 2,7) + 3)&amp;"-"&amp;_xlfn.ISOWEEKNUM(Tableau1[[#This Row],[Date]])</f>
        <v>2020-2</v>
      </c>
      <c r="G192" s="19">
        <f>YEAR(Tableau1[[#This Row],[Date]])</f>
        <v>2020</v>
      </c>
      <c r="H192" s="19" t="str">
        <f>TEXT(Tableau1[[#This Row],[Date]],"mmmm")</f>
        <v>janvier</v>
      </c>
      <c r="I192" s="19">
        <f>YEAR(EOMONTH(Tableau1[[#This Row],[Date]]-DEBUT+1,1))</f>
        <v>2020</v>
      </c>
      <c r="J192" s="21" t="str">
        <f>TEXT(EOMONTH(Tableau1[[#This Row],[Date]]-DEBUT+1,1),"mmmm")</f>
        <v>janvier</v>
      </c>
      <c r="K192" s="22" t="str">
        <f ca="1">IFERROR(INDEX(_E,MATCH(Tableau1[[#This Row],[Date]],_J,0)),"")</f>
        <v/>
      </c>
    </row>
    <row r="193" spans="1:11" x14ac:dyDescent="0.35">
      <c r="A193" s="7">
        <v>43838</v>
      </c>
      <c r="B193" s="19" t="str">
        <f>VLOOKUP(WEEKDAY(Tableau1[[#This Row],[Date]],2),JoursDeSemaine,2,0)</f>
        <v>Mercredi</v>
      </c>
      <c r="E193" s="20">
        <f>(Tableau1[[#This Row],[Heure Départ]]-Tableau1[[#This Row],[Heure Arrivée]])*24</f>
        <v>0</v>
      </c>
      <c r="F193" s="21" t="str">
        <f>YEAR(Tableau1[[#This Row],[Date]] - MOD(Tableau1[[#This Row],[Date]] - 2,7) + 3)&amp;"-"&amp;_xlfn.ISOWEEKNUM(Tableau1[[#This Row],[Date]])</f>
        <v>2020-2</v>
      </c>
      <c r="G193" s="19">
        <f>YEAR(Tableau1[[#This Row],[Date]])</f>
        <v>2020</v>
      </c>
      <c r="H193" s="19" t="str">
        <f>TEXT(Tableau1[[#This Row],[Date]],"mmmm")</f>
        <v>janvier</v>
      </c>
      <c r="I193" s="19">
        <f>YEAR(EOMONTH(Tableau1[[#This Row],[Date]]-DEBUT+1,1))</f>
        <v>2020</v>
      </c>
      <c r="J193" s="21" t="str">
        <f>TEXT(EOMONTH(Tableau1[[#This Row],[Date]]-DEBUT+1,1),"mmmm")</f>
        <v>janvier</v>
      </c>
      <c r="K193" s="22" t="str">
        <f ca="1">IFERROR(INDEX(_E,MATCH(Tableau1[[#This Row],[Date]],_J,0)),"")</f>
        <v/>
      </c>
    </row>
    <row r="194" spans="1:11" x14ac:dyDescent="0.35">
      <c r="A194" s="7">
        <v>43839</v>
      </c>
      <c r="B194" s="19" t="str">
        <f>VLOOKUP(WEEKDAY(Tableau1[[#This Row],[Date]],2),JoursDeSemaine,2,0)</f>
        <v>Jeudi</v>
      </c>
      <c r="E194" s="20">
        <f>(Tableau1[[#This Row],[Heure Départ]]-Tableau1[[#This Row],[Heure Arrivée]])*24</f>
        <v>0</v>
      </c>
      <c r="F194" s="21" t="str">
        <f>YEAR(Tableau1[[#This Row],[Date]] - MOD(Tableau1[[#This Row],[Date]] - 2,7) + 3)&amp;"-"&amp;_xlfn.ISOWEEKNUM(Tableau1[[#This Row],[Date]])</f>
        <v>2020-2</v>
      </c>
      <c r="G194" s="19">
        <f>YEAR(Tableau1[[#This Row],[Date]])</f>
        <v>2020</v>
      </c>
      <c r="H194" s="19" t="str">
        <f>TEXT(Tableau1[[#This Row],[Date]],"mmmm")</f>
        <v>janvier</v>
      </c>
      <c r="I194" s="19">
        <f>YEAR(EOMONTH(Tableau1[[#This Row],[Date]]-DEBUT+1,1))</f>
        <v>2020</v>
      </c>
      <c r="J194" s="21" t="str">
        <f>TEXT(EOMONTH(Tableau1[[#This Row],[Date]]-DEBUT+1,1),"mmmm")</f>
        <v>janvier</v>
      </c>
      <c r="K194" s="22" t="str">
        <f ca="1">IFERROR(INDEX(_E,MATCH(Tableau1[[#This Row],[Date]],_J,0)),"")</f>
        <v/>
      </c>
    </row>
    <row r="195" spans="1:11" x14ac:dyDescent="0.35">
      <c r="A195" s="7">
        <v>43840</v>
      </c>
      <c r="B195" s="19" t="str">
        <f>VLOOKUP(WEEKDAY(Tableau1[[#This Row],[Date]],2),JoursDeSemaine,2,0)</f>
        <v>Vendredi</v>
      </c>
      <c r="E195" s="20">
        <f>(Tableau1[[#This Row],[Heure Départ]]-Tableau1[[#This Row],[Heure Arrivée]])*24</f>
        <v>0</v>
      </c>
      <c r="F195" s="21" t="str">
        <f>YEAR(Tableau1[[#This Row],[Date]] - MOD(Tableau1[[#This Row],[Date]] - 2,7) + 3)&amp;"-"&amp;_xlfn.ISOWEEKNUM(Tableau1[[#This Row],[Date]])</f>
        <v>2020-2</v>
      </c>
      <c r="G195" s="19">
        <f>YEAR(Tableau1[[#This Row],[Date]])</f>
        <v>2020</v>
      </c>
      <c r="H195" s="19" t="str">
        <f>TEXT(Tableau1[[#This Row],[Date]],"mmmm")</f>
        <v>janvier</v>
      </c>
      <c r="I195" s="19">
        <f>YEAR(EOMONTH(Tableau1[[#This Row],[Date]]-DEBUT+1,1))</f>
        <v>2020</v>
      </c>
      <c r="J195" s="21" t="str">
        <f>TEXT(EOMONTH(Tableau1[[#This Row],[Date]]-DEBUT+1,1),"mmmm")</f>
        <v>janvier</v>
      </c>
      <c r="K195" s="22" t="str">
        <f ca="1">IFERROR(INDEX(_E,MATCH(Tableau1[[#This Row],[Date]],_J,0)),"")</f>
        <v/>
      </c>
    </row>
    <row r="196" spans="1:11" x14ac:dyDescent="0.35">
      <c r="A196" s="7">
        <v>43841</v>
      </c>
      <c r="B196" s="19" t="str">
        <f>VLOOKUP(WEEKDAY(Tableau1[[#This Row],[Date]],2),JoursDeSemaine,2,0)</f>
        <v>Samedi</v>
      </c>
      <c r="E196" s="20">
        <f>(Tableau1[[#This Row],[Heure Départ]]-Tableau1[[#This Row],[Heure Arrivée]])*24</f>
        <v>0</v>
      </c>
      <c r="F196" s="21" t="str">
        <f>YEAR(Tableau1[[#This Row],[Date]] - MOD(Tableau1[[#This Row],[Date]] - 2,7) + 3)&amp;"-"&amp;_xlfn.ISOWEEKNUM(Tableau1[[#This Row],[Date]])</f>
        <v>2020-2</v>
      </c>
      <c r="G196" s="19">
        <f>YEAR(Tableau1[[#This Row],[Date]])</f>
        <v>2020</v>
      </c>
      <c r="H196" s="19" t="str">
        <f>TEXT(Tableau1[[#This Row],[Date]],"mmmm")</f>
        <v>janvier</v>
      </c>
      <c r="I196" s="19">
        <f>YEAR(EOMONTH(Tableau1[[#This Row],[Date]]-DEBUT+1,1))</f>
        <v>2020</v>
      </c>
      <c r="J196" s="21" t="str">
        <f>TEXT(EOMONTH(Tableau1[[#This Row],[Date]]-DEBUT+1,1),"mmmm")</f>
        <v>janvier</v>
      </c>
      <c r="K196" s="22" t="str">
        <f ca="1">IFERROR(INDEX(_E,MATCH(Tableau1[[#This Row],[Date]],_J,0)),"")</f>
        <v/>
      </c>
    </row>
    <row r="197" spans="1:11" x14ac:dyDescent="0.35">
      <c r="A197" s="7">
        <v>43842</v>
      </c>
      <c r="B197" s="19" t="str">
        <f>VLOOKUP(WEEKDAY(Tableau1[[#This Row],[Date]],2),JoursDeSemaine,2,0)</f>
        <v>Dimanche</v>
      </c>
      <c r="E197" s="20">
        <f>(Tableau1[[#This Row],[Heure Départ]]-Tableau1[[#This Row],[Heure Arrivée]])*24</f>
        <v>0</v>
      </c>
      <c r="F197" s="21" t="str">
        <f>YEAR(Tableau1[[#This Row],[Date]] - MOD(Tableau1[[#This Row],[Date]] - 2,7) + 3)&amp;"-"&amp;_xlfn.ISOWEEKNUM(Tableau1[[#This Row],[Date]])</f>
        <v>2020-2</v>
      </c>
      <c r="G197" s="19">
        <f>YEAR(Tableau1[[#This Row],[Date]])</f>
        <v>2020</v>
      </c>
      <c r="H197" s="19" t="str">
        <f>TEXT(Tableau1[[#This Row],[Date]],"mmmm")</f>
        <v>janvier</v>
      </c>
      <c r="I197" s="19">
        <f>YEAR(EOMONTH(Tableau1[[#This Row],[Date]]-DEBUT+1,1))</f>
        <v>2020</v>
      </c>
      <c r="J197" s="21" t="str">
        <f>TEXT(EOMONTH(Tableau1[[#This Row],[Date]]-DEBUT+1,1),"mmmm")</f>
        <v>janvier</v>
      </c>
      <c r="K197" s="22" t="str">
        <f ca="1">IFERROR(INDEX(_E,MATCH(Tableau1[[#This Row],[Date]],_J,0)),"")</f>
        <v/>
      </c>
    </row>
    <row r="198" spans="1:11" x14ac:dyDescent="0.35">
      <c r="A198" s="7">
        <v>43843</v>
      </c>
      <c r="B198" s="19" t="str">
        <f>VLOOKUP(WEEKDAY(Tableau1[[#This Row],[Date]],2),JoursDeSemaine,2,0)</f>
        <v>Lundi</v>
      </c>
      <c r="E198" s="20">
        <f>(Tableau1[[#This Row],[Heure Départ]]-Tableau1[[#This Row],[Heure Arrivée]])*24</f>
        <v>0</v>
      </c>
      <c r="F198" s="21" t="str">
        <f>YEAR(Tableau1[[#This Row],[Date]] - MOD(Tableau1[[#This Row],[Date]] - 2,7) + 3)&amp;"-"&amp;_xlfn.ISOWEEKNUM(Tableau1[[#This Row],[Date]])</f>
        <v>2020-3</v>
      </c>
      <c r="G198" s="19">
        <f>YEAR(Tableau1[[#This Row],[Date]])</f>
        <v>2020</v>
      </c>
      <c r="H198" s="19" t="str">
        <f>TEXT(Tableau1[[#This Row],[Date]],"mmmm")</f>
        <v>janvier</v>
      </c>
      <c r="I198" s="19">
        <f>YEAR(EOMONTH(Tableau1[[#This Row],[Date]]-DEBUT+1,1))</f>
        <v>2020</v>
      </c>
      <c r="J198" s="21" t="str">
        <f>TEXT(EOMONTH(Tableau1[[#This Row],[Date]]-DEBUT+1,1),"mmmm")</f>
        <v>janvier</v>
      </c>
      <c r="K198" s="22" t="str">
        <f ca="1">IFERROR(INDEX(_E,MATCH(Tableau1[[#This Row],[Date]],_J,0)),"")</f>
        <v/>
      </c>
    </row>
    <row r="199" spans="1:11" x14ac:dyDescent="0.35">
      <c r="A199" s="7">
        <v>43844</v>
      </c>
      <c r="B199" s="19" t="str">
        <f>VLOOKUP(WEEKDAY(Tableau1[[#This Row],[Date]],2),JoursDeSemaine,2,0)</f>
        <v>Mardi</v>
      </c>
      <c r="E199" s="20">
        <f>(Tableau1[[#This Row],[Heure Départ]]-Tableau1[[#This Row],[Heure Arrivée]])*24</f>
        <v>0</v>
      </c>
      <c r="F199" s="21" t="str">
        <f>YEAR(Tableau1[[#This Row],[Date]] - MOD(Tableau1[[#This Row],[Date]] - 2,7) + 3)&amp;"-"&amp;_xlfn.ISOWEEKNUM(Tableau1[[#This Row],[Date]])</f>
        <v>2020-3</v>
      </c>
      <c r="G199" s="19">
        <f>YEAR(Tableau1[[#This Row],[Date]])</f>
        <v>2020</v>
      </c>
      <c r="H199" s="19" t="str">
        <f>TEXT(Tableau1[[#This Row],[Date]],"mmmm")</f>
        <v>janvier</v>
      </c>
      <c r="I199" s="19">
        <f>YEAR(EOMONTH(Tableau1[[#This Row],[Date]]-DEBUT+1,1))</f>
        <v>2020</v>
      </c>
      <c r="J199" s="21" t="str">
        <f>TEXT(EOMONTH(Tableau1[[#This Row],[Date]]-DEBUT+1,1),"mmmm")</f>
        <v>janvier</v>
      </c>
      <c r="K199" s="22" t="str">
        <f ca="1">IFERROR(INDEX(_E,MATCH(Tableau1[[#This Row],[Date]],_J,0)),"")</f>
        <v/>
      </c>
    </row>
    <row r="200" spans="1:11" x14ac:dyDescent="0.35">
      <c r="A200" s="7">
        <v>43845</v>
      </c>
      <c r="B200" s="19" t="str">
        <f>VLOOKUP(WEEKDAY(Tableau1[[#This Row],[Date]],2),JoursDeSemaine,2,0)</f>
        <v>Mercredi</v>
      </c>
      <c r="E200" s="20">
        <f>(Tableau1[[#This Row],[Heure Départ]]-Tableau1[[#This Row],[Heure Arrivée]])*24</f>
        <v>0</v>
      </c>
      <c r="F200" s="21" t="str">
        <f>YEAR(Tableau1[[#This Row],[Date]] - MOD(Tableau1[[#This Row],[Date]] - 2,7) + 3)&amp;"-"&amp;_xlfn.ISOWEEKNUM(Tableau1[[#This Row],[Date]])</f>
        <v>2020-3</v>
      </c>
      <c r="G200" s="19">
        <f>YEAR(Tableau1[[#This Row],[Date]])</f>
        <v>2020</v>
      </c>
      <c r="H200" s="19" t="str">
        <f>TEXT(Tableau1[[#This Row],[Date]],"mmmm")</f>
        <v>janvier</v>
      </c>
      <c r="I200" s="19">
        <f>YEAR(EOMONTH(Tableau1[[#This Row],[Date]]-DEBUT+1,1))</f>
        <v>2020</v>
      </c>
      <c r="J200" s="21" t="str">
        <f>TEXT(EOMONTH(Tableau1[[#This Row],[Date]]-DEBUT+1,1),"mmmm")</f>
        <v>janvier</v>
      </c>
      <c r="K200" s="22" t="str">
        <f ca="1">IFERROR(INDEX(_E,MATCH(Tableau1[[#This Row],[Date]],_J,0)),"")</f>
        <v/>
      </c>
    </row>
    <row r="201" spans="1:11" x14ac:dyDescent="0.35">
      <c r="A201" s="7">
        <v>43846</v>
      </c>
      <c r="B201" s="19" t="str">
        <f>VLOOKUP(WEEKDAY(Tableau1[[#This Row],[Date]],2),JoursDeSemaine,2,0)</f>
        <v>Jeudi</v>
      </c>
      <c r="E201" s="20">
        <f>(Tableau1[[#This Row],[Heure Départ]]-Tableau1[[#This Row],[Heure Arrivée]])*24</f>
        <v>0</v>
      </c>
      <c r="F201" s="21" t="str">
        <f>YEAR(Tableau1[[#This Row],[Date]] - MOD(Tableau1[[#This Row],[Date]] - 2,7) + 3)&amp;"-"&amp;_xlfn.ISOWEEKNUM(Tableau1[[#This Row],[Date]])</f>
        <v>2020-3</v>
      </c>
      <c r="G201" s="19">
        <f>YEAR(Tableau1[[#This Row],[Date]])</f>
        <v>2020</v>
      </c>
      <c r="H201" s="19" t="str">
        <f>TEXT(Tableau1[[#This Row],[Date]],"mmmm")</f>
        <v>janvier</v>
      </c>
      <c r="I201" s="19">
        <f>YEAR(EOMONTH(Tableau1[[#This Row],[Date]]-DEBUT+1,1))</f>
        <v>2020</v>
      </c>
      <c r="J201" s="21" t="str">
        <f>TEXT(EOMONTH(Tableau1[[#This Row],[Date]]-DEBUT+1,1),"mmmm")</f>
        <v>janvier</v>
      </c>
      <c r="K201" s="22" t="str">
        <f ca="1">IFERROR(INDEX(_E,MATCH(Tableau1[[#This Row],[Date]],_J,0)),"")</f>
        <v/>
      </c>
    </row>
    <row r="202" spans="1:11" x14ac:dyDescent="0.35">
      <c r="A202" s="7">
        <v>43847</v>
      </c>
      <c r="B202" s="19" t="str">
        <f>VLOOKUP(WEEKDAY(Tableau1[[#This Row],[Date]],2),JoursDeSemaine,2,0)</f>
        <v>Vendredi</v>
      </c>
      <c r="E202" s="20">
        <f>(Tableau1[[#This Row],[Heure Départ]]-Tableau1[[#This Row],[Heure Arrivée]])*24</f>
        <v>0</v>
      </c>
      <c r="F202" s="21" t="str">
        <f>YEAR(Tableau1[[#This Row],[Date]] - MOD(Tableau1[[#This Row],[Date]] - 2,7) + 3)&amp;"-"&amp;_xlfn.ISOWEEKNUM(Tableau1[[#This Row],[Date]])</f>
        <v>2020-3</v>
      </c>
      <c r="G202" s="19">
        <f>YEAR(Tableau1[[#This Row],[Date]])</f>
        <v>2020</v>
      </c>
      <c r="H202" s="19" t="str">
        <f>TEXT(Tableau1[[#This Row],[Date]],"mmmm")</f>
        <v>janvier</v>
      </c>
      <c r="I202" s="19">
        <f>YEAR(EOMONTH(Tableau1[[#This Row],[Date]]-DEBUT+1,1))</f>
        <v>2020</v>
      </c>
      <c r="J202" s="21" t="str">
        <f>TEXT(EOMONTH(Tableau1[[#This Row],[Date]]-DEBUT+1,1),"mmmm")</f>
        <v>janvier</v>
      </c>
      <c r="K202" s="22" t="str">
        <f ca="1">IFERROR(INDEX(_E,MATCH(Tableau1[[#This Row],[Date]],_J,0)),"")</f>
        <v/>
      </c>
    </row>
    <row r="203" spans="1:11" x14ac:dyDescent="0.35">
      <c r="A203" s="7">
        <v>43848</v>
      </c>
      <c r="B203" s="19" t="str">
        <f>VLOOKUP(WEEKDAY(Tableau1[[#This Row],[Date]],2),JoursDeSemaine,2,0)</f>
        <v>Samedi</v>
      </c>
      <c r="E203" s="20">
        <f>(Tableau1[[#This Row],[Heure Départ]]-Tableau1[[#This Row],[Heure Arrivée]])*24</f>
        <v>0</v>
      </c>
      <c r="F203" s="21" t="str">
        <f>YEAR(Tableau1[[#This Row],[Date]] - MOD(Tableau1[[#This Row],[Date]] - 2,7) + 3)&amp;"-"&amp;_xlfn.ISOWEEKNUM(Tableau1[[#This Row],[Date]])</f>
        <v>2020-3</v>
      </c>
      <c r="G203" s="19">
        <f>YEAR(Tableau1[[#This Row],[Date]])</f>
        <v>2020</v>
      </c>
      <c r="H203" s="19" t="str">
        <f>TEXT(Tableau1[[#This Row],[Date]],"mmmm")</f>
        <v>janvier</v>
      </c>
      <c r="I203" s="19">
        <f>YEAR(EOMONTH(Tableau1[[#This Row],[Date]]-DEBUT+1,1))</f>
        <v>2020</v>
      </c>
      <c r="J203" s="21" t="str">
        <f>TEXT(EOMONTH(Tableau1[[#This Row],[Date]]-DEBUT+1,1),"mmmm")</f>
        <v>janvier</v>
      </c>
      <c r="K203" s="22" t="str">
        <f ca="1">IFERROR(INDEX(_E,MATCH(Tableau1[[#This Row],[Date]],_J,0)),"")</f>
        <v/>
      </c>
    </row>
    <row r="204" spans="1:11" x14ac:dyDescent="0.35">
      <c r="A204" s="7">
        <v>43849</v>
      </c>
      <c r="B204" s="19" t="str">
        <f>VLOOKUP(WEEKDAY(Tableau1[[#This Row],[Date]],2),JoursDeSemaine,2,0)</f>
        <v>Dimanche</v>
      </c>
      <c r="E204" s="20">
        <f>(Tableau1[[#This Row],[Heure Départ]]-Tableau1[[#This Row],[Heure Arrivée]])*24</f>
        <v>0</v>
      </c>
      <c r="F204" s="21" t="str">
        <f>YEAR(Tableau1[[#This Row],[Date]] - MOD(Tableau1[[#This Row],[Date]] - 2,7) + 3)&amp;"-"&amp;_xlfn.ISOWEEKNUM(Tableau1[[#This Row],[Date]])</f>
        <v>2020-3</v>
      </c>
      <c r="G204" s="19">
        <f>YEAR(Tableau1[[#This Row],[Date]])</f>
        <v>2020</v>
      </c>
      <c r="H204" s="19" t="str">
        <f>TEXT(Tableau1[[#This Row],[Date]],"mmmm")</f>
        <v>janvier</v>
      </c>
      <c r="I204" s="19">
        <f>YEAR(EOMONTH(Tableau1[[#This Row],[Date]]-DEBUT+1,1))</f>
        <v>2020</v>
      </c>
      <c r="J204" s="21" t="str">
        <f>TEXT(EOMONTH(Tableau1[[#This Row],[Date]]-DEBUT+1,1),"mmmm")</f>
        <v>janvier</v>
      </c>
      <c r="K204" s="22" t="str">
        <f ca="1">IFERROR(INDEX(_E,MATCH(Tableau1[[#This Row],[Date]],_J,0)),"")</f>
        <v/>
      </c>
    </row>
    <row r="205" spans="1:11" x14ac:dyDescent="0.35">
      <c r="A205" s="7">
        <v>43850</v>
      </c>
      <c r="B205" s="19" t="str">
        <f>VLOOKUP(WEEKDAY(Tableau1[[#This Row],[Date]],2),JoursDeSemaine,2,0)</f>
        <v>Lundi</v>
      </c>
      <c r="E205" s="20">
        <f>(Tableau1[[#This Row],[Heure Départ]]-Tableau1[[#This Row],[Heure Arrivée]])*24</f>
        <v>0</v>
      </c>
      <c r="F205" s="21" t="str">
        <f>YEAR(Tableau1[[#This Row],[Date]] - MOD(Tableau1[[#This Row],[Date]] - 2,7) + 3)&amp;"-"&amp;_xlfn.ISOWEEKNUM(Tableau1[[#This Row],[Date]])</f>
        <v>2020-4</v>
      </c>
      <c r="G205" s="19">
        <f>YEAR(Tableau1[[#This Row],[Date]])</f>
        <v>2020</v>
      </c>
      <c r="H205" s="19" t="str">
        <f>TEXT(Tableau1[[#This Row],[Date]],"mmmm")</f>
        <v>janvier</v>
      </c>
      <c r="I205" s="19">
        <f>YEAR(EOMONTH(Tableau1[[#This Row],[Date]]-DEBUT+1,1))</f>
        <v>2020</v>
      </c>
      <c r="J205" s="21" t="str">
        <f>TEXT(EOMONTH(Tableau1[[#This Row],[Date]]-DEBUT+1,1),"mmmm")</f>
        <v>janvier</v>
      </c>
      <c r="K205" s="22" t="str">
        <f ca="1">IFERROR(INDEX(_E,MATCH(Tableau1[[#This Row],[Date]],_J,0)),"")</f>
        <v/>
      </c>
    </row>
    <row r="206" spans="1:11" x14ac:dyDescent="0.35">
      <c r="A206" s="7">
        <v>43851</v>
      </c>
      <c r="B206" s="19" t="str">
        <f>VLOOKUP(WEEKDAY(Tableau1[[#This Row],[Date]],2),JoursDeSemaine,2,0)</f>
        <v>Mardi</v>
      </c>
      <c r="E206" s="20">
        <f>(Tableau1[[#This Row],[Heure Départ]]-Tableau1[[#This Row],[Heure Arrivée]])*24</f>
        <v>0</v>
      </c>
      <c r="F206" s="21" t="str">
        <f>YEAR(Tableau1[[#This Row],[Date]] - MOD(Tableau1[[#This Row],[Date]] - 2,7) + 3)&amp;"-"&amp;_xlfn.ISOWEEKNUM(Tableau1[[#This Row],[Date]])</f>
        <v>2020-4</v>
      </c>
      <c r="G206" s="19">
        <f>YEAR(Tableau1[[#This Row],[Date]])</f>
        <v>2020</v>
      </c>
      <c r="H206" s="19" t="str">
        <f>TEXT(Tableau1[[#This Row],[Date]],"mmmm")</f>
        <v>janvier</v>
      </c>
      <c r="I206" s="19">
        <f>YEAR(EOMONTH(Tableau1[[#This Row],[Date]]-DEBUT+1,1))</f>
        <v>2020</v>
      </c>
      <c r="J206" s="21" t="str">
        <f>TEXT(EOMONTH(Tableau1[[#This Row],[Date]]-DEBUT+1,1),"mmmm")</f>
        <v>janvier</v>
      </c>
      <c r="K206" s="22" t="str">
        <f ca="1">IFERROR(INDEX(_E,MATCH(Tableau1[[#This Row],[Date]],_J,0)),"")</f>
        <v/>
      </c>
    </row>
    <row r="207" spans="1:11" x14ac:dyDescent="0.35">
      <c r="A207" s="7">
        <v>43852</v>
      </c>
      <c r="B207" s="19" t="str">
        <f>VLOOKUP(WEEKDAY(Tableau1[[#This Row],[Date]],2),JoursDeSemaine,2,0)</f>
        <v>Mercredi</v>
      </c>
      <c r="E207" s="20">
        <f>(Tableau1[[#This Row],[Heure Départ]]-Tableau1[[#This Row],[Heure Arrivée]])*24</f>
        <v>0</v>
      </c>
      <c r="F207" s="21" t="str">
        <f>YEAR(Tableau1[[#This Row],[Date]] - MOD(Tableau1[[#This Row],[Date]] - 2,7) + 3)&amp;"-"&amp;_xlfn.ISOWEEKNUM(Tableau1[[#This Row],[Date]])</f>
        <v>2020-4</v>
      </c>
      <c r="G207" s="19">
        <f>YEAR(Tableau1[[#This Row],[Date]])</f>
        <v>2020</v>
      </c>
      <c r="H207" s="19" t="str">
        <f>TEXT(Tableau1[[#This Row],[Date]],"mmmm")</f>
        <v>janvier</v>
      </c>
      <c r="I207" s="19">
        <f>YEAR(EOMONTH(Tableau1[[#This Row],[Date]]-DEBUT+1,1))</f>
        <v>2020</v>
      </c>
      <c r="J207" s="21" t="str">
        <f>TEXT(EOMONTH(Tableau1[[#This Row],[Date]]-DEBUT+1,1),"mmmm")</f>
        <v>janvier</v>
      </c>
      <c r="K207" s="22" t="str">
        <f ca="1">IFERROR(INDEX(_E,MATCH(Tableau1[[#This Row],[Date]],_J,0)),"")</f>
        <v/>
      </c>
    </row>
    <row r="208" spans="1:11" x14ac:dyDescent="0.35">
      <c r="A208" s="7">
        <v>43853</v>
      </c>
      <c r="B208" s="19" t="str">
        <f>VLOOKUP(WEEKDAY(Tableau1[[#This Row],[Date]],2),JoursDeSemaine,2,0)</f>
        <v>Jeudi</v>
      </c>
      <c r="E208" s="20">
        <f>(Tableau1[[#This Row],[Heure Départ]]-Tableau1[[#This Row],[Heure Arrivée]])*24</f>
        <v>0</v>
      </c>
      <c r="F208" s="21" t="str">
        <f>YEAR(Tableau1[[#This Row],[Date]] - MOD(Tableau1[[#This Row],[Date]] - 2,7) + 3)&amp;"-"&amp;_xlfn.ISOWEEKNUM(Tableau1[[#This Row],[Date]])</f>
        <v>2020-4</v>
      </c>
      <c r="G208" s="19">
        <f>YEAR(Tableau1[[#This Row],[Date]])</f>
        <v>2020</v>
      </c>
      <c r="H208" s="19" t="str">
        <f>TEXT(Tableau1[[#This Row],[Date]],"mmmm")</f>
        <v>janvier</v>
      </c>
      <c r="I208" s="19">
        <f>YEAR(EOMONTH(Tableau1[[#This Row],[Date]]-DEBUT+1,1))</f>
        <v>2020</v>
      </c>
      <c r="J208" s="21" t="str">
        <f>TEXT(EOMONTH(Tableau1[[#This Row],[Date]]-DEBUT+1,1),"mmmm")</f>
        <v>janvier</v>
      </c>
      <c r="K208" s="22" t="str">
        <f ca="1">IFERROR(INDEX(_E,MATCH(Tableau1[[#This Row],[Date]],_J,0)),"")</f>
        <v/>
      </c>
    </row>
    <row r="209" spans="1:11" x14ac:dyDescent="0.35">
      <c r="A209" s="7">
        <v>43854</v>
      </c>
      <c r="B209" s="19" t="str">
        <f>VLOOKUP(WEEKDAY(Tableau1[[#This Row],[Date]],2),JoursDeSemaine,2,0)</f>
        <v>Vendredi</v>
      </c>
      <c r="E209" s="20">
        <f>(Tableau1[[#This Row],[Heure Départ]]-Tableau1[[#This Row],[Heure Arrivée]])*24</f>
        <v>0</v>
      </c>
      <c r="F209" s="21" t="str">
        <f>YEAR(Tableau1[[#This Row],[Date]] - MOD(Tableau1[[#This Row],[Date]] - 2,7) + 3)&amp;"-"&amp;_xlfn.ISOWEEKNUM(Tableau1[[#This Row],[Date]])</f>
        <v>2020-4</v>
      </c>
      <c r="G209" s="19">
        <f>YEAR(Tableau1[[#This Row],[Date]])</f>
        <v>2020</v>
      </c>
      <c r="H209" s="19" t="str">
        <f>TEXT(Tableau1[[#This Row],[Date]],"mmmm")</f>
        <v>janvier</v>
      </c>
      <c r="I209" s="19">
        <f>YEAR(EOMONTH(Tableau1[[#This Row],[Date]]-DEBUT+1,1))</f>
        <v>2020</v>
      </c>
      <c r="J209" s="21" t="str">
        <f>TEXT(EOMONTH(Tableau1[[#This Row],[Date]]-DEBUT+1,1),"mmmm")</f>
        <v>janvier</v>
      </c>
      <c r="K209" s="22" t="str">
        <f ca="1">IFERROR(INDEX(_E,MATCH(Tableau1[[#This Row],[Date]],_J,0)),"")</f>
        <v/>
      </c>
    </row>
    <row r="210" spans="1:11" x14ac:dyDescent="0.35">
      <c r="A210" s="7">
        <v>43855</v>
      </c>
      <c r="B210" s="19" t="str">
        <f>VLOOKUP(WEEKDAY(Tableau1[[#This Row],[Date]],2),JoursDeSemaine,2,0)</f>
        <v>Samedi</v>
      </c>
      <c r="E210" s="20">
        <f>(Tableau1[[#This Row],[Heure Départ]]-Tableau1[[#This Row],[Heure Arrivée]])*24</f>
        <v>0</v>
      </c>
      <c r="F210" s="21" t="str">
        <f>YEAR(Tableau1[[#This Row],[Date]] - MOD(Tableau1[[#This Row],[Date]] - 2,7) + 3)&amp;"-"&amp;_xlfn.ISOWEEKNUM(Tableau1[[#This Row],[Date]])</f>
        <v>2020-4</v>
      </c>
      <c r="G210" s="19">
        <f>YEAR(Tableau1[[#This Row],[Date]])</f>
        <v>2020</v>
      </c>
      <c r="H210" s="19" t="str">
        <f>TEXT(Tableau1[[#This Row],[Date]],"mmmm")</f>
        <v>janvier</v>
      </c>
      <c r="I210" s="19">
        <f>YEAR(EOMONTH(Tableau1[[#This Row],[Date]]-DEBUT+1,1))</f>
        <v>2020</v>
      </c>
      <c r="J210" s="21" t="str">
        <f>TEXT(EOMONTH(Tableau1[[#This Row],[Date]]-DEBUT+1,1),"mmmm")</f>
        <v>janvier</v>
      </c>
      <c r="K210" s="22" t="str">
        <f ca="1">IFERROR(INDEX(_E,MATCH(Tableau1[[#This Row],[Date]],_J,0)),"")</f>
        <v/>
      </c>
    </row>
    <row r="211" spans="1:11" x14ac:dyDescent="0.35">
      <c r="A211" s="7">
        <v>43856</v>
      </c>
      <c r="B211" s="19" t="str">
        <f>VLOOKUP(WEEKDAY(Tableau1[[#This Row],[Date]],2),JoursDeSemaine,2,0)</f>
        <v>Dimanche</v>
      </c>
      <c r="E211" s="20">
        <f>(Tableau1[[#This Row],[Heure Départ]]-Tableau1[[#This Row],[Heure Arrivée]])*24</f>
        <v>0</v>
      </c>
      <c r="F211" s="21" t="str">
        <f>YEAR(Tableau1[[#This Row],[Date]] - MOD(Tableau1[[#This Row],[Date]] - 2,7) + 3)&amp;"-"&amp;_xlfn.ISOWEEKNUM(Tableau1[[#This Row],[Date]])</f>
        <v>2020-4</v>
      </c>
      <c r="G211" s="19">
        <f>YEAR(Tableau1[[#This Row],[Date]])</f>
        <v>2020</v>
      </c>
      <c r="H211" s="19" t="str">
        <f>TEXT(Tableau1[[#This Row],[Date]],"mmmm")</f>
        <v>janvier</v>
      </c>
      <c r="I211" s="19">
        <f>YEAR(EOMONTH(Tableau1[[#This Row],[Date]]-DEBUT+1,1))</f>
        <v>2020</v>
      </c>
      <c r="J211" s="21" t="str">
        <f>TEXT(EOMONTH(Tableau1[[#This Row],[Date]]-DEBUT+1,1),"mmmm")</f>
        <v>janvier</v>
      </c>
      <c r="K211" s="22" t="str">
        <f ca="1">IFERROR(INDEX(_E,MATCH(Tableau1[[#This Row],[Date]],_J,0)),"")</f>
        <v/>
      </c>
    </row>
    <row r="212" spans="1:11" x14ac:dyDescent="0.35">
      <c r="A212" s="7">
        <v>43857</v>
      </c>
      <c r="B212" s="19" t="str">
        <f>VLOOKUP(WEEKDAY(Tableau1[[#This Row],[Date]],2),JoursDeSemaine,2,0)</f>
        <v>Lundi</v>
      </c>
      <c r="E212" s="20">
        <f>(Tableau1[[#This Row],[Heure Départ]]-Tableau1[[#This Row],[Heure Arrivée]])*24</f>
        <v>0</v>
      </c>
      <c r="F212" s="21" t="str">
        <f>YEAR(Tableau1[[#This Row],[Date]] - MOD(Tableau1[[#This Row],[Date]] - 2,7) + 3)&amp;"-"&amp;_xlfn.ISOWEEKNUM(Tableau1[[#This Row],[Date]])</f>
        <v>2020-5</v>
      </c>
      <c r="G212" s="19">
        <f>YEAR(Tableau1[[#This Row],[Date]])</f>
        <v>2020</v>
      </c>
      <c r="H212" s="19" t="str">
        <f>TEXT(Tableau1[[#This Row],[Date]],"mmmm")</f>
        <v>janvier</v>
      </c>
      <c r="I212" s="19">
        <f>YEAR(EOMONTH(Tableau1[[#This Row],[Date]]-DEBUT+1,1))</f>
        <v>2020</v>
      </c>
      <c r="J212" s="21" t="str">
        <f>TEXT(EOMONTH(Tableau1[[#This Row],[Date]]-DEBUT+1,1),"mmmm")</f>
        <v>janvier</v>
      </c>
      <c r="K212" s="22" t="str">
        <f ca="1">IFERROR(INDEX(_E,MATCH(Tableau1[[#This Row],[Date]],_J,0)),"")</f>
        <v/>
      </c>
    </row>
    <row r="213" spans="1:11" x14ac:dyDescent="0.35">
      <c r="A213" s="7">
        <v>43858</v>
      </c>
      <c r="B213" s="19" t="str">
        <f>VLOOKUP(WEEKDAY(Tableau1[[#This Row],[Date]],2),JoursDeSemaine,2,0)</f>
        <v>Mardi</v>
      </c>
      <c r="E213" s="20">
        <f>(Tableau1[[#This Row],[Heure Départ]]-Tableau1[[#This Row],[Heure Arrivée]])*24</f>
        <v>0</v>
      </c>
      <c r="F213" s="21" t="str">
        <f>YEAR(Tableau1[[#This Row],[Date]] - MOD(Tableau1[[#This Row],[Date]] - 2,7) + 3)&amp;"-"&amp;_xlfn.ISOWEEKNUM(Tableau1[[#This Row],[Date]])</f>
        <v>2020-5</v>
      </c>
      <c r="G213" s="19">
        <f>YEAR(Tableau1[[#This Row],[Date]])</f>
        <v>2020</v>
      </c>
      <c r="H213" s="19" t="str">
        <f>TEXT(Tableau1[[#This Row],[Date]],"mmmm")</f>
        <v>janvier</v>
      </c>
      <c r="I213" s="19">
        <f>YEAR(EOMONTH(Tableau1[[#This Row],[Date]]-DEBUT+1,1))</f>
        <v>2020</v>
      </c>
      <c r="J213" s="21" t="str">
        <f>TEXT(EOMONTH(Tableau1[[#This Row],[Date]]-DEBUT+1,1),"mmmm")</f>
        <v>février</v>
      </c>
      <c r="K213" s="22" t="str">
        <f ca="1">IFERROR(INDEX(_E,MATCH(Tableau1[[#This Row],[Date]],_J,0)),"")</f>
        <v/>
      </c>
    </row>
    <row r="214" spans="1:11" x14ac:dyDescent="0.35">
      <c r="A214" s="7">
        <v>43859</v>
      </c>
      <c r="B214" s="19" t="str">
        <f>VLOOKUP(WEEKDAY(Tableau1[[#This Row],[Date]],2),JoursDeSemaine,2,0)</f>
        <v>Mercredi</v>
      </c>
      <c r="E214" s="20">
        <f>(Tableau1[[#This Row],[Heure Départ]]-Tableau1[[#This Row],[Heure Arrivée]])*24</f>
        <v>0</v>
      </c>
      <c r="F214" s="21" t="str">
        <f>YEAR(Tableau1[[#This Row],[Date]] - MOD(Tableau1[[#This Row],[Date]] - 2,7) + 3)&amp;"-"&amp;_xlfn.ISOWEEKNUM(Tableau1[[#This Row],[Date]])</f>
        <v>2020-5</v>
      </c>
      <c r="G214" s="19">
        <f>YEAR(Tableau1[[#This Row],[Date]])</f>
        <v>2020</v>
      </c>
      <c r="H214" s="19" t="str">
        <f>TEXT(Tableau1[[#This Row],[Date]],"mmmm")</f>
        <v>janvier</v>
      </c>
      <c r="I214" s="19">
        <f>YEAR(EOMONTH(Tableau1[[#This Row],[Date]]-DEBUT+1,1))</f>
        <v>2020</v>
      </c>
      <c r="J214" s="21" t="str">
        <f>TEXT(EOMONTH(Tableau1[[#This Row],[Date]]-DEBUT+1,1),"mmmm")</f>
        <v>février</v>
      </c>
      <c r="K214" s="22" t="str">
        <f ca="1">IFERROR(INDEX(_E,MATCH(Tableau1[[#This Row],[Date]],_J,0)),"")</f>
        <v/>
      </c>
    </row>
    <row r="215" spans="1:11" x14ac:dyDescent="0.35">
      <c r="A215" s="7">
        <v>43860</v>
      </c>
      <c r="B215" s="19" t="str">
        <f>VLOOKUP(WEEKDAY(Tableau1[[#This Row],[Date]],2),JoursDeSemaine,2,0)</f>
        <v>Jeudi</v>
      </c>
      <c r="E215" s="20">
        <f>(Tableau1[[#This Row],[Heure Départ]]-Tableau1[[#This Row],[Heure Arrivée]])*24</f>
        <v>0</v>
      </c>
      <c r="F215" s="21" t="str">
        <f>YEAR(Tableau1[[#This Row],[Date]] - MOD(Tableau1[[#This Row],[Date]] - 2,7) + 3)&amp;"-"&amp;_xlfn.ISOWEEKNUM(Tableau1[[#This Row],[Date]])</f>
        <v>2020-5</v>
      </c>
      <c r="G215" s="19">
        <f>YEAR(Tableau1[[#This Row],[Date]])</f>
        <v>2020</v>
      </c>
      <c r="H215" s="19" t="str">
        <f>TEXT(Tableau1[[#This Row],[Date]],"mmmm")</f>
        <v>janvier</v>
      </c>
      <c r="I215" s="19">
        <f>YEAR(EOMONTH(Tableau1[[#This Row],[Date]]-DEBUT+1,1))</f>
        <v>2020</v>
      </c>
      <c r="J215" s="21" t="str">
        <f>TEXT(EOMONTH(Tableau1[[#This Row],[Date]]-DEBUT+1,1),"mmmm")</f>
        <v>février</v>
      </c>
      <c r="K215" s="22" t="str">
        <f ca="1">IFERROR(INDEX(_E,MATCH(Tableau1[[#This Row],[Date]],_J,0)),"")</f>
        <v/>
      </c>
    </row>
    <row r="216" spans="1:11" x14ac:dyDescent="0.35">
      <c r="A216" s="7">
        <v>43861</v>
      </c>
      <c r="B216" s="19" t="str">
        <f>VLOOKUP(WEEKDAY(Tableau1[[#This Row],[Date]],2),JoursDeSemaine,2,0)</f>
        <v>Vendredi</v>
      </c>
      <c r="E216" s="20">
        <f>(Tableau1[[#This Row],[Heure Départ]]-Tableau1[[#This Row],[Heure Arrivée]])*24</f>
        <v>0</v>
      </c>
      <c r="F216" s="21" t="str">
        <f>YEAR(Tableau1[[#This Row],[Date]] - MOD(Tableau1[[#This Row],[Date]] - 2,7) + 3)&amp;"-"&amp;_xlfn.ISOWEEKNUM(Tableau1[[#This Row],[Date]])</f>
        <v>2020-5</v>
      </c>
      <c r="G216" s="19">
        <f>YEAR(Tableau1[[#This Row],[Date]])</f>
        <v>2020</v>
      </c>
      <c r="H216" s="19" t="str">
        <f>TEXT(Tableau1[[#This Row],[Date]],"mmmm")</f>
        <v>janvier</v>
      </c>
      <c r="I216" s="19">
        <f>YEAR(EOMONTH(Tableau1[[#This Row],[Date]]-DEBUT+1,1))</f>
        <v>2020</v>
      </c>
      <c r="J216" s="21" t="str">
        <f>TEXT(EOMONTH(Tableau1[[#This Row],[Date]]-DEBUT+1,1),"mmmm")</f>
        <v>février</v>
      </c>
      <c r="K216" s="22" t="str">
        <f ca="1">IFERROR(INDEX(_E,MATCH(Tableau1[[#This Row],[Date]],_J,0)),"")</f>
        <v/>
      </c>
    </row>
    <row r="217" spans="1:11" x14ac:dyDescent="0.35">
      <c r="A217" s="7">
        <v>43862</v>
      </c>
      <c r="B217" s="19" t="str">
        <f>VLOOKUP(WEEKDAY(Tableau1[[#This Row],[Date]],2),JoursDeSemaine,2,0)</f>
        <v>Samedi</v>
      </c>
      <c r="E217" s="20">
        <f>(Tableau1[[#This Row],[Heure Départ]]-Tableau1[[#This Row],[Heure Arrivée]])*24</f>
        <v>0</v>
      </c>
      <c r="F217" s="21" t="str">
        <f>YEAR(Tableau1[[#This Row],[Date]] - MOD(Tableau1[[#This Row],[Date]] - 2,7) + 3)&amp;"-"&amp;_xlfn.ISOWEEKNUM(Tableau1[[#This Row],[Date]])</f>
        <v>2020-5</v>
      </c>
      <c r="G217" s="19">
        <f>YEAR(Tableau1[[#This Row],[Date]])</f>
        <v>2020</v>
      </c>
      <c r="H217" s="19" t="str">
        <f>TEXT(Tableau1[[#This Row],[Date]],"mmmm")</f>
        <v>février</v>
      </c>
      <c r="I217" s="19">
        <f>YEAR(EOMONTH(Tableau1[[#This Row],[Date]]-DEBUT+1,1))</f>
        <v>2020</v>
      </c>
      <c r="J217" s="21" t="str">
        <f>TEXT(EOMONTH(Tableau1[[#This Row],[Date]]-DEBUT+1,1),"mmmm")</f>
        <v>février</v>
      </c>
      <c r="K217" s="22" t="str">
        <f ca="1">IFERROR(INDEX(_E,MATCH(Tableau1[[#This Row],[Date]],_J,0)),"")</f>
        <v/>
      </c>
    </row>
    <row r="218" spans="1:11" x14ac:dyDescent="0.35">
      <c r="A218" s="7">
        <v>43863</v>
      </c>
      <c r="B218" s="19" t="str">
        <f>VLOOKUP(WEEKDAY(Tableau1[[#This Row],[Date]],2),JoursDeSemaine,2,0)</f>
        <v>Dimanche</v>
      </c>
      <c r="E218" s="20">
        <f>(Tableau1[[#This Row],[Heure Départ]]-Tableau1[[#This Row],[Heure Arrivée]])*24</f>
        <v>0</v>
      </c>
      <c r="F218" s="21" t="str">
        <f>YEAR(Tableau1[[#This Row],[Date]] - MOD(Tableau1[[#This Row],[Date]] - 2,7) + 3)&amp;"-"&amp;_xlfn.ISOWEEKNUM(Tableau1[[#This Row],[Date]])</f>
        <v>2020-5</v>
      </c>
      <c r="G218" s="19">
        <f>YEAR(Tableau1[[#This Row],[Date]])</f>
        <v>2020</v>
      </c>
      <c r="H218" s="19" t="str">
        <f>TEXT(Tableau1[[#This Row],[Date]],"mmmm")</f>
        <v>février</v>
      </c>
      <c r="I218" s="19">
        <f>YEAR(EOMONTH(Tableau1[[#This Row],[Date]]-DEBUT+1,1))</f>
        <v>2020</v>
      </c>
      <c r="J218" s="21" t="str">
        <f>TEXT(EOMONTH(Tableau1[[#This Row],[Date]]-DEBUT+1,1),"mmmm")</f>
        <v>février</v>
      </c>
      <c r="K218" s="22" t="str">
        <f ca="1">IFERROR(INDEX(_E,MATCH(Tableau1[[#This Row],[Date]],_J,0)),"")</f>
        <v/>
      </c>
    </row>
    <row r="219" spans="1:11" x14ac:dyDescent="0.35">
      <c r="A219" s="7">
        <v>43864</v>
      </c>
      <c r="B219" s="19" t="str">
        <f>VLOOKUP(WEEKDAY(Tableau1[[#This Row],[Date]],2),JoursDeSemaine,2,0)</f>
        <v>Lundi</v>
      </c>
      <c r="E219" s="20">
        <f>(Tableau1[[#This Row],[Heure Départ]]-Tableau1[[#This Row],[Heure Arrivée]])*24</f>
        <v>0</v>
      </c>
      <c r="F219" s="21" t="str">
        <f>YEAR(Tableau1[[#This Row],[Date]] - MOD(Tableau1[[#This Row],[Date]] - 2,7) + 3)&amp;"-"&amp;_xlfn.ISOWEEKNUM(Tableau1[[#This Row],[Date]])</f>
        <v>2020-6</v>
      </c>
      <c r="G219" s="19">
        <f>YEAR(Tableau1[[#This Row],[Date]])</f>
        <v>2020</v>
      </c>
      <c r="H219" s="19" t="str">
        <f>TEXT(Tableau1[[#This Row],[Date]],"mmmm")</f>
        <v>février</v>
      </c>
      <c r="I219" s="19">
        <f>YEAR(EOMONTH(Tableau1[[#This Row],[Date]]-DEBUT+1,1))</f>
        <v>2020</v>
      </c>
      <c r="J219" s="21" t="str">
        <f>TEXT(EOMONTH(Tableau1[[#This Row],[Date]]-DEBUT+1,1),"mmmm")</f>
        <v>février</v>
      </c>
      <c r="K219" s="22" t="str">
        <f ca="1">IFERROR(INDEX(_E,MATCH(Tableau1[[#This Row],[Date]],_J,0)),"")</f>
        <v/>
      </c>
    </row>
    <row r="220" spans="1:11" x14ac:dyDescent="0.35">
      <c r="A220" s="7">
        <v>43865</v>
      </c>
      <c r="B220" s="19" t="str">
        <f>VLOOKUP(WEEKDAY(Tableau1[[#This Row],[Date]],2),JoursDeSemaine,2,0)</f>
        <v>Mardi</v>
      </c>
      <c r="E220" s="20">
        <f>(Tableau1[[#This Row],[Heure Départ]]-Tableau1[[#This Row],[Heure Arrivée]])*24</f>
        <v>0</v>
      </c>
      <c r="F220" s="21" t="str">
        <f>YEAR(Tableau1[[#This Row],[Date]] - MOD(Tableau1[[#This Row],[Date]] - 2,7) + 3)&amp;"-"&amp;_xlfn.ISOWEEKNUM(Tableau1[[#This Row],[Date]])</f>
        <v>2020-6</v>
      </c>
      <c r="G220" s="19">
        <f>YEAR(Tableau1[[#This Row],[Date]])</f>
        <v>2020</v>
      </c>
      <c r="H220" s="19" t="str">
        <f>TEXT(Tableau1[[#This Row],[Date]],"mmmm")</f>
        <v>février</v>
      </c>
      <c r="I220" s="19">
        <f>YEAR(EOMONTH(Tableau1[[#This Row],[Date]]-DEBUT+1,1))</f>
        <v>2020</v>
      </c>
      <c r="J220" s="21" t="str">
        <f>TEXT(EOMONTH(Tableau1[[#This Row],[Date]]-DEBUT+1,1),"mmmm")</f>
        <v>février</v>
      </c>
      <c r="K220" s="22" t="str">
        <f ca="1">IFERROR(INDEX(_E,MATCH(Tableau1[[#This Row],[Date]],_J,0)),"")</f>
        <v/>
      </c>
    </row>
    <row r="221" spans="1:11" x14ac:dyDescent="0.35">
      <c r="A221" s="7">
        <v>43866</v>
      </c>
      <c r="B221" s="19" t="str">
        <f>VLOOKUP(WEEKDAY(Tableau1[[#This Row],[Date]],2),JoursDeSemaine,2,0)</f>
        <v>Mercredi</v>
      </c>
      <c r="E221" s="20">
        <f>(Tableau1[[#This Row],[Heure Départ]]-Tableau1[[#This Row],[Heure Arrivée]])*24</f>
        <v>0</v>
      </c>
      <c r="F221" s="21" t="str">
        <f>YEAR(Tableau1[[#This Row],[Date]] - MOD(Tableau1[[#This Row],[Date]] - 2,7) + 3)&amp;"-"&amp;_xlfn.ISOWEEKNUM(Tableau1[[#This Row],[Date]])</f>
        <v>2020-6</v>
      </c>
      <c r="G221" s="19">
        <f>YEAR(Tableau1[[#This Row],[Date]])</f>
        <v>2020</v>
      </c>
      <c r="H221" s="19" t="str">
        <f>TEXT(Tableau1[[#This Row],[Date]],"mmmm")</f>
        <v>février</v>
      </c>
      <c r="I221" s="19">
        <f>YEAR(EOMONTH(Tableau1[[#This Row],[Date]]-DEBUT+1,1))</f>
        <v>2020</v>
      </c>
      <c r="J221" s="21" t="str">
        <f>TEXT(EOMONTH(Tableau1[[#This Row],[Date]]-DEBUT+1,1),"mmmm")</f>
        <v>février</v>
      </c>
      <c r="K221" s="22" t="str">
        <f ca="1">IFERROR(INDEX(_E,MATCH(Tableau1[[#This Row],[Date]],_J,0)),"")</f>
        <v/>
      </c>
    </row>
    <row r="222" spans="1:11" x14ac:dyDescent="0.35">
      <c r="A222" s="7">
        <v>43867</v>
      </c>
      <c r="B222" s="19" t="str">
        <f>VLOOKUP(WEEKDAY(Tableau1[[#This Row],[Date]],2),JoursDeSemaine,2,0)</f>
        <v>Jeudi</v>
      </c>
      <c r="E222" s="20">
        <f>(Tableau1[[#This Row],[Heure Départ]]-Tableau1[[#This Row],[Heure Arrivée]])*24</f>
        <v>0</v>
      </c>
      <c r="F222" s="21" t="str">
        <f>YEAR(Tableau1[[#This Row],[Date]] - MOD(Tableau1[[#This Row],[Date]] - 2,7) + 3)&amp;"-"&amp;_xlfn.ISOWEEKNUM(Tableau1[[#This Row],[Date]])</f>
        <v>2020-6</v>
      </c>
      <c r="G222" s="19">
        <f>YEAR(Tableau1[[#This Row],[Date]])</f>
        <v>2020</v>
      </c>
      <c r="H222" s="19" t="str">
        <f>TEXT(Tableau1[[#This Row],[Date]],"mmmm")</f>
        <v>février</v>
      </c>
      <c r="I222" s="19">
        <f>YEAR(EOMONTH(Tableau1[[#This Row],[Date]]-DEBUT+1,1))</f>
        <v>2020</v>
      </c>
      <c r="J222" s="21" t="str">
        <f>TEXT(EOMONTH(Tableau1[[#This Row],[Date]]-DEBUT+1,1),"mmmm")</f>
        <v>février</v>
      </c>
      <c r="K222" s="22" t="str">
        <f ca="1">IFERROR(INDEX(_E,MATCH(Tableau1[[#This Row],[Date]],_J,0)),"")</f>
        <v/>
      </c>
    </row>
    <row r="223" spans="1:11" x14ac:dyDescent="0.35">
      <c r="A223" s="7">
        <v>43868</v>
      </c>
      <c r="B223" s="19" t="str">
        <f>VLOOKUP(WEEKDAY(Tableau1[[#This Row],[Date]],2),JoursDeSemaine,2,0)</f>
        <v>Vendredi</v>
      </c>
      <c r="E223" s="20">
        <f>(Tableau1[[#This Row],[Heure Départ]]-Tableau1[[#This Row],[Heure Arrivée]])*24</f>
        <v>0</v>
      </c>
      <c r="F223" s="21" t="str">
        <f>YEAR(Tableau1[[#This Row],[Date]] - MOD(Tableau1[[#This Row],[Date]] - 2,7) + 3)&amp;"-"&amp;_xlfn.ISOWEEKNUM(Tableau1[[#This Row],[Date]])</f>
        <v>2020-6</v>
      </c>
      <c r="G223" s="19">
        <f>YEAR(Tableau1[[#This Row],[Date]])</f>
        <v>2020</v>
      </c>
      <c r="H223" s="19" t="str">
        <f>TEXT(Tableau1[[#This Row],[Date]],"mmmm")</f>
        <v>février</v>
      </c>
      <c r="I223" s="19">
        <f>YEAR(EOMONTH(Tableau1[[#This Row],[Date]]-DEBUT+1,1))</f>
        <v>2020</v>
      </c>
      <c r="J223" s="21" t="str">
        <f>TEXT(EOMONTH(Tableau1[[#This Row],[Date]]-DEBUT+1,1),"mmmm")</f>
        <v>février</v>
      </c>
      <c r="K223" s="22" t="str">
        <f ca="1">IFERROR(INDEX(_E,MATCH(Tableau1[[#This Row],[Date]],_J,0)),"")</f>
        <v/>
      </c>
    </row>
    <row r="224" spans="1:11" x14ac:dyDescent="0.35">
      <c r="A224" s="7">
        <v>43869</v>
      </c>
      <c r="B224" s="19" t="str">
        <f>VLOOKUP(WEEKDAY(Tableau1[[#This Row],[Date]],2),JoursDeSemaine,2,0)</f>
        <v>Samedi</v>
      </c>
      <c r="E224" s="20">
        <f>(Tableau1[[#This Row],[Heure Départ]]-Tableau1[[#This Row],[Heure Arrivée]])*24</f>
        <v>0</v>
      </c>
      <c r="F224" s="21" t="str">
        <f>YEAR(Tableau1[[#This Row],[Date]] - MOD(Tableau1[[#This Row],[Date]] - 2,7) + 3)&amp;"-"&amp;_xlfn.ISOWEEKNUM(Tableau1[[#This Row],[Date]])</f>
        <v>2020-6</v>
      </c>
      <c r="G224" s="19">
        <f>YEAR(Tableau1[[#This Row],[Date]])</f>
        <v>2020</v>
      </c>
      <c r="H224" s="19" t="str">
        <f>TEXT(Tableau1[[#This Row],[Date]],"mmmm")</f>
        <v>février</v>
      </c>
      <c r="I224" s="19">
        <f>YEAR(EOMONTH(Tableau1[[#This Row],[Date]]-DEBUT+1,1))</f>
        <v>2020</v>
      </c>
      <c r="J224" s="21" t="str">
        <f>TEXT(EOMONTH(Tableau1[[#This Row],[Date]]-DEBUT+1,1),"mmmm")</f>
        <v>février</v>
      </c>
      <c r="K224" s="22" t="str">
        <f ca="1">IFERROR(INDEX(_E,MATCH(Tableau1[[#This Row],[Date]],_J,0)),"")</f>
        <v/>
      </c>
    </row>
    <row r="225" spans="1:11" x14ac:dyDescent="0.35">
      <c r="A225" s="7">
        <v>43870</v>
      </c>
      <c r="B225" s="19" t="str">
        <f>VLOOKUP(WEEKDAY(Tableau1[[#This Row],[Date]],2),JoursDeSemaine,2,0)</f>
        <v>Dimanche</v>
      </c>
      <c r="E225" s="20">
        <f>(Tableau1[[#This Row],[Heure Départ]]-Tableau1[[#This Row],[Heure Arrivée]])*24</f>
        <v>0</v>
      </c>
      <c r="F225" s="21" t="str">
        <f>YEAR(Tableau1[[#This Row],[Date]] - MOD(Tableau1[[#This Row],[Date]] - 2,7) + 3)&amp;"-"&amp;_xlfn.ISOWEEKNUM(Tableau1[[#This Row],[Date]])</f>
        <v>2020-6</v>
      </c>
      <c r="G225" s="19">
        <f>YEAR(Tableau1[[#This Row],[Date]])</f>
        <v>2020</v>
      </c>
      <c r="H225" s="19" t="str">
        <f>TEXT(Tableau1[[#This Row],[Date]],"mmmm")</f>
        <v>février</v>
      </c>
      <c r="I225" s="19">
        <f>YEAR(EOMONTH(Tableau1[[#This Row],[Date]]-DEBUT+1,1))</f>
        <v>2020</v>
      </c>
      <c r="J225" s="21" t="str">
        <f>TEXT(EOMONTH(Tableau1[[#This Row],[Date]]-DEBUT+1,1),"mmmm")</f>
        <v>février</v>
      </c>
      <c r="K225" s="22" t="str">
        <f ca="1">IFERROR(INDEX(_E,MATCH(Tableau1[[#This Row],[Date]],_J,0)),"")</f>
        <v/>
      </c>
    </row>
    <row r="226" spans="1:11" x14ac:dyDescent="0.35">
      <c r="A226" s="7">
        <v>43871</v>
      </c>
      <c r="B226" s="19" t="str">
        <f>VLOOKUP(WEEKDAY(Tableau1[[#This Row],[Date]],2),JoursDeSemaine,2,0)</f>
        <v>Lundi</v>
      </c>
      <c r="E226" s="20">
        <f>(Tableau1[[#This Row],[Heure Départ]]-Tableau1[[#This Row],[Heure Arrivée]])*24</f>
        <v>0</v>
      </c>
      <c r="F226" s="21" t="str">
        <f>YEAR(Tableau1[[#This Row],[Date]] - MOD(Tableau1[[#This Row],[Date]] - 2,7) + 3)&amp;"-"&amp;_xlfn.ISOWEEKNUM(Tableau1[[#This Row],[Date]])</f>
        <v>2020-7</v>
      </c>
      <c r="G226" s="19">
        <f>YEAR(Tableau1[[#This Row],[Date]])</f>
        <v>2020</v>
      </c>
      <c r="H226" s="19" t="str">
        <f>TEXT(Tableau1[[#This Row],[Date]],"mmmm")</f>
        <v>février</v>
      </c>
      <c r="I226" s="19">
        <f>YEAR(EOMONTH(Tableau1[[#This Row],[Date]]-DEBUT+1,1))</f>
        <v>2020</v>
      </c>
      <c r="J226" s="21" t="str">
        <f>TEXT(EOMONTH(Tableau1[[#This Row],[Date]]-DEBUT+1,1),"mmmm")</f>
        <v>février</v>
      </c>
      <c r="K226" s="22" t="str">
        <f ca="1">IFERROR(INDEX(_E,MATCH(Tableau1[[#This Row],[Date]],_J,0)),"")</f>
        <v/>
      </c>
    </row>
    <row r="227" spans="1:11" x14ac:dyDescent="0.35">
      <c r="A227" s="7">
        <v>43872</v>
      </c>
      <c r="B227" s="19" t="str">
        <f>VLOOKUP(WEEKDAY(Tableau1[[#This Row],[Date]],2),JoursDeSemaine,2,0)</f>
        <v>Mardi</v>
      </c>
      <c r="E227" s="20">
        <f>(Tableau1[[#This Row],[Heure Départ]]-Tableau1[[#This Row],[Heure Arrivée]])*24</f>
        <v>0</v>
      </c>
      <c r="F227" s="21" t="str">
        <f>YEAR(Tableau1[[#This Row],[Date]] - MOD(Tableau1[[#This Row],[Date]] - 2,7) + 3)&amp;"-"&amp;_xlfn.ISOWEEKNUM(Tableau1[[#This Row],[Date]])</f>
        <v>2020-7</v>
      </c>
      <c r="G227" s="19">
        <f>YEAR(Tableau1[[#This Row],[Date]])</f>
        <v>2020</v>
      </c>
      <c r="H227" s="19" t="str">
        <f>TEXT(Tableau1[[#This Row],[Date]],"mmmm")</f>
        <v>février</v>
      </c>
      <c r="I227" s="19">
        <f>YEAR(EOMONTH(Tableau1[[#This Row],[Date]]-DEBUT+1,1))</f>
        <v>2020</v>
      </c>
      <c r="J227" s="21" t="str">
        <f>TEXT(EOMONTH(Tableau1[[#This Row],[Date]]-DEBUT+1,1),"mmmm")</f>
        <v>février</v>
      </c>
      <c r="K227" s="22" t="str">
        <f ca="1">IFERROR(INDEX(_E,MATCH(Tableau1[[#This Row],[Date]],_J,0)),"")</f>
        <v/>
      </c>
    </row>
    <row r="228" spans="1:11" x14ac:dyDescent="0.35">
      <c r="A228" s="7">
        <v>43873</v>
      </c>
      <c r="B228" s="19" t="str">
        <f>VLOOKUP(WEEKDAY(Tableau1[[#This Row],[Date]],2),JoursDeSemaine,2,0)</f>
        <v>Mercredi</v>
      </c>
      <c r="E228" s="20">
        <f>(Tableau1[[#This Row],[Heure Départ]]-Tableau1[[#This Row],[Heure Arrivée]])*24</f>
        <v>0</v>
      </c>
      <c r="F228" s="21" t="str">
        <f>YEAR(Tableau1[[#This Row],[Date]] - MOD(Tableau1[[#This Row],[Date]] - 2,7) + 3)&amp;"-"&amp;_xlfn.ISOWEEKNUM(Tableau1[[#This Row],[Date]])</f>
        <v>2020-7</v>
      </c>
      <c r="G228" s="19">
        <f>YEAR(Tableau1[[#This Row],[Date]])</f>
        <v>2020</v>
      </c>
      <c r="H228" s="19" t="str">
        <f>TEXT(Tableau1[[#This Row],[Date]],"mmmm")</f>
        <v>février</v>
      </c>
      <c r="I228" s="19">
        <f>YEAR(EOMONTH(Tableau1[[#This Row],[Date]]-DEBUT+1,1))</f>
        <v>2020</v>
      </c>
      <c r="J228" s="21" t="str">
        <f>TEXT(EOMONTH(Tableau1[[#This Row],[Date]]-DEBUT+1,1),"mmmm")</f>
        <v>février</v>
      </c>
      <c r="K228" s="22" t="str">
        <f ca="1">IFERROR(INDEX(_E,MATCH(Tableau1[[#This Row],[Date]],_J,0)),"")</f>
        <v/>
      </c>
    </row>
    <row r="229" spans="1:11" x14ac:dyDescent="0.35">
      <c r="A229" s="7">
        <v>43874</v>
      </c>
      <c r="B229" s="19" t="str">
        <f>VLOOKUP(WEEKDAY(Tableau1[[#This Row],[Date]],2),JoursDeSemaine,2,0)</f>
        <v>Jeudi</v>
      </c>
      <c r="E229" s="20">
        <f>(Tableau1[[#This Row],[Heure Départ]]-Tableau1[[#This Row],[Heure Arrivée]])*24</f>
        <v>0</v>
      </c>
      <c r="F229" s="21" t="str">
        <f>YEAR(Tableau1[[#This Row],[Date]] - MOD(Tableau1[[#This Row],[Date]] - 2,7) + 3)&amp;"-"&amp;_xlfn.ISOWEEKNUM(Tableau1[[#This Row],[Date]])</f>
        <v>2020-7</v>
      </c>
      <c r="G229" s="19">
        <f>YEAR(Tableau1[[#This Row],[Date]])</f>
        <v>2020</v>
      </c>
      <c r="H229" s="19" t="str">
        <f>TEXT(Tableau1[[#This Row],[Date]],"mmmm")</f>
        <v>février</v>
      </c>
      <c r="I229" s="19">
        <f>YEAR(EOMONTH(Tableau1[[#This Row],[Date]]-DEBUT+1,1))</f>
        <v>2020</v>
      </c>
      <c r="J229" s="21" t="str">
        <f>TEXT(EOMONTH(Tableau1[[#This Row],[Date]]-DEBUT+1,1),"mmmm")</f>
        <v>février</v>
      </c>
      <c r="K229" s="22" t="str">
        <f ca="1">IFERROR(INDEX(_E,MATCH(Tableau1[[#This Row],[Date]],_J,0)),"")</f>
        <v/>
      </c>
    </row>
    <row r="230" spans="1:11" x14ac:dyDescent="0.35">
      <c r="A230" s="7">
        <v>43875</v>
      </c>
      <c r="B230" s="19" t="str">
        <f>VLOOKUP(WEEKDAY(Tableau1[[#This Row],[Date]],2),JoursDeSemaine,2,0)</f>
        <v>Vendredi</v>
      </c>
      <c r="E230" s="20">
        <f>(Tableau1[[#This Row],[Heure Départ]]-Tableau1[[#This Row],[Heure Arrivée]])*24</f>
        <v>0</v>
      </c>
      <c r="F230" s="21" t="str">
        <f>YEAR(Tableau1[[#This Row],[Date]] - MOD(Tableau1[[#This Row],[Date]] - 2,7) + 3)&amp;"-"&amp;_xlfn.ISOWEEKNUM(Tableau1[[#This Row],[Date]])</f>
        <v>2020-7</v>
      </c>
      <c r="G230" s="19">
        <f>YEAR(Tableau1[[#This Row],[Date]])</f>
        <v>2020</v>
      </c>
      <c r="H230" s="19" t="str">
        <f>TEXT(Tableau1[[#This Row],[Date]],"mmmm")</f>
        <v>février</v>
      </c>
      <c r="I230" s="19">
        <f>YEAR(EOMONTH(Tableau1[[#This Row],[Date]]-DEBUT+1,1))</f>
        <v>2020</v>
      </c>
      <c r="J230" s="21" t="str">
        <f>TEXT(EOMONTH(Tableau1[[#This Row],[Date]]-DEBUT+1,1),"mmmm")</f>
        <v>février</v>
      </c>
      <c r="K230" s="22" t="str">
        <f ca="1">IFERROR(INDEX(_E,MATCH(Tableau1[[#This Row],[Date]],_J,0)),"")</f>
        <v/>
      </c>
    </row>
    <row r="231" spans="1:11" x14ac:dyDescent="0.35">
      <c r="A231" s="7">
        <v>43876</v>
      </c>
      <c r="B231" s="19" t="str">
        <f>VLOOKUP(WEEKDAY(Tableau1[[#This Row],[Date]],2),JoursDeSemaine,2,0)</f>
        <v>Samedi</v>
      </c>
      <c r="E231" s="20">
        <f>(Tableau1[[#This Row],[Heure Départ]]-Tableau1[[#This Row],[Heure Arrivée]])*24</f>
        <v>0</v>
      </c>
      <c r="F231" s="21" t="str">
        <f>YEAR(Tableau1[[#This Row],[Date]] - MOD(Tableau1[[#This Row],[Date]] - 2,7) + 3)&amp;"-"&amp;_xlfn.ISOWEEKNUM(Tableau1[[#This Row],[Date]])</f>
        <v>2020-7</v>
      </c>
      <c r="G231" s="19">
        <f>YEAR(Tableau1[[#This Row],[Date]])</f>
        <v>2020</v>
      </c>
      <c r="H231" s="19" t="str">
        <f>TEXT(Tableau1[[#This Row],[Date]],"mmmm")</f>
        <v>février</v>
      </c>
      <c r="I231" s="19">
        <f>YEAR(EOMONTH(Tableau1[[#This Row],[Date]]-DEBUT+1,1))</f>
        <v>2020</v>
      </c>
      <c r="J231" s="21" t="str">
        <f>TEXT(EOMONTH(Tableau1[[#This Row],[Date]]-DEBUT+1,1),"mmmm")</f>
        <v>février</v>
      </c>
      <c r="K231" s="22" t="str">
        <f ca="1">IFERROR(INDEX(_E,MATCH(Tableau1[[#This Row],[Date]],_J,0)),"")</f>
        <v/>
      </c>
    </row>
    <row r="232" spans="1:11" x14ac:dyDescent="0.35">
      <c r="A232" s="7">
        <v>43877</v>
      </c>
      <c r="B232" s="19" t="str">
        <f>VLOOKUP(WEEKDAY(Tableau1[[#This Row],[Date]],2),JoursDeSemaine,2,0)</f>
        <v>Dimanche</v>
      </c>
      <c r="E232" s="20">
        <f>(Tableau1[[#This Row],[Heure Départ]]-Tableau1[[#This Row],[Heure Arrivée]])*24</f>
        <v>0</v>
      </c>
      <c r="F232" s="21" t="str">
        <f>YEAR(Tableau1[[#This Row],[Date]] - MOD(Tableau1[[#This Row],[Date]] - 2,7) + 3)&amp;"-"&amp;_xlfn.ISOWEEKNUM(Tableau1[[#This Row],[Date]])</f>
        <v>2020-7</v>
      </c>
      <c r="G232" s="19">
        <f>YEAR(Tableau1[[#This Row],[Date]])</f>
        <v>2020</v>
      </c>
      <c r="H232" s="19" t="str">
        <f>TEXT(Tableau1[[#This Row],[Date]],"mmmm")</f>
        <v>février</v>
      </c>
      <c r="I232" s="19">
        <f>YEAR(EOMONTH(Tableau1[[#This Row],[Date]]-DEBUT+1,1))</f>
        <v>2020</v>
      </c>
      <c r="J232" s="21" t="str">
        <f>TEXT(EOMONTH(Tableau1[[#This Row],[Date]]-DEBUT+1,1),"mmmm")</f>
        <v>février</v>
      </c>
      <c r="K232" s="22" t="str">
        <f ca="1">IFERROR(INDEX(_E,MATCH(Tableau1[[#This Row],[Date]],_J,0)),"")</f>
        <v/>
      </c>
    </row>
    <row r="233" spans="1:11" x14ac:dyDescent="0.35">
      <c r="A233" s="7">
        <v>43878</v>
      </c>
      <c r="B233" s="19" t="str">
        <f>VLOOKUP(WEEKDAY(Tableau1[[#This Row],[Date]],2),JoursDeSemaine,2,0)</f>
        <v>Lundi</v>
      </c>
      <c r="E233" s="20">
        <f>(Tableau1[[#This Row],[Heure Départ]]-Tableau1[[#This Row],[Heure Arrivée]])*24</f>
        <v>0</v>
      </c>
      <c r="F233" s="21" t="str">
        <f>YEAR(Tableau1[[#This Row],[Date]] - MOD(Tableau1[[#This Row],[Date]] - 2,7) + 3)&amp;"-"&amp;_xlfn.ISOWEEKNUM(Tableau1[[#This Row],[Date]])</f>
        <v>2020-8</v>
      </c>
      <c r="G233" s="19">
        <f>YEAR(Tableau1[[#This Row],[Date]])</f>
        <v>2020</v>
      </c>
      <c r="H233" s="19" t="str">
        <f>TEXT(Tableau1[[#This Row],[Date]],"mmmm")</f>
        <v>février</v>
      </c>
      <c r="I233" s="19">
        <f>YEAR(EOMONTH(Tableau1[[#This Row],[Date]]-DEBUT+1,1))</f>
        <v>2020</v>
      </c>
      <c r="J233" s="21" t="str">
        <f>TEXT(EOMONTH(Tableau1[[#This Row],[Date]]-DEBUT+1,1),"mmmm")</f>
        <v>février</v>
      </c>
      <c r="K233" s="22" t="str">
        <f ca="1">IFERROR(INDEX(_E,MATCH(Tableau1[[#This Row],[Date]],_J,0)),"")</f>
        <v/>
      </c>
    </row>
    <row r="234" spans="1:11" x14ac:dyDescent="0.35">
      <c r="A234" s="7">
        <v>43879</v>
      </c>
      <c r="B234" s="19" t="str">
        <f>VLOOKUP(WEEKDAY(Tableau1[[#This Row],[Date]],2),JoursDeSemaine,2,0)</f>
        <v>Mardi</v>
      </c>
      <c r="E234" s="20">
        <f>(Tableau1[[#This Row],[Heure Départ]]-Tableau1[[#This Row],[Heure Arrivée]])*24</f>
        <v>0</v>
      </c>
      <c r="F234" s="21" t="str">
        <f>YEAR(Tableau1[[#This Row],[Date]] - MOD(Tableau1[[#This Row],[Date]] - 2,7) + 3)&amp;"-"&amp;_xlfn.ISOWEEKNUM(Tableau1[[#This Row],[Date]])</f>
        <v>2020-8</v>
      </c>
      <c r="G234" s="19">
        <f>YEAR(Tableau1[[#This Row],[Date]])</f>
        <v>2020</v>
      </c>
      <c r="H234" s="19" t="str">
        <f>TEXT(Tableau1[[#This Row],[Date]],"mmmm")</f>
        <v>février</v>
      </c>
      <c r="I234" s="19">
        <f>YEAR(EOMONTH(Tableau1[[#This Row],[Date]]-DEBUT+1,1))</f>
        <v>2020</v>
      </c>
      <c r="J234" s="21" t="str">
        <f>TEXT(EOMONTH(Tableau1[[#This Row],[Date]]-DEBUT+1,1),"mmmm")</f>
        <v>février</v>
      </c>
      <c r="K234" s="22" t="str">
        <f ca="1">IFERROR(INDEX(_E,MATCH(Tableau1[[#This Row],[Date]],_J,0)),"")</f>
        <v/>
      </c>
    </row>
    <row r="235" spans="1:11" x14ac:dyDescent="0.35">
      <c r="A235" s="7">
        <v>43880</v>
      </c>
      <c r="B235" s="19" t="str">
        <f>VLOOKUP(WEEKDAY(Tableau1[[#This Row],[Date]],2),JoursDeSemaine,2,0)</f>
        <v>Mercredi</v>
      </c>
      <c r="E235" s="20">
        <f>(Tableau1[[#This Row],[Heure Départ]]-Tableau1[[#This Row],[Heure Arrivée]])*24</f>
        <v>0</v>
      </c>
      <c r="F235" s="21" t="str">
        <f>YEAR(Tableau1[[#This Row],[Date]] - MOD(Tableau1[[#This Row],[Date]] - 2,7) + 3)&amp;"-"&amp;_xlfn.ISOWEEKNUM(Tableau1[[#This Row],[Date]])</f>
        <v>2020-8</v>
      </c>
      <c r="G235" s="19">
        <f>YEAR(Tableau1[[#This Row],[Date]])</f>
        <v>2020</v>
      </c>
      <c r="H235" s="19" t="str">
        <f>TEXT(Tableau1[[#This Row],[Date]],"mmmm")</f>
        <v>février</v>
      </c>
      <c r="I235" s="19">
        <f>YEAR(EOMONTH(Tableau1[[#This Row],[Date]]-DEBUT+1,1))</f>
        <v>2020</v>
      </c>
      <c r="J235" s="21" t="str">
        <f>TEXT(EOMONTH(Tableau1[[#This Row],[Date]]-DEBUT+1,1),"mmmm")</f>
        <v>février</v>
      </c>
      <c r="K235" s="22" t="str">
        <f ca="1">IFERROR(INDEX(_E,MATCH(Tableau1[[#This Row],[Date]],_J,0)),"")</f>
        <v/>
      </c>
    </row>
    <row r="236" spans="1:11" x14ac:dyDescent="0.35">
      <c r="A236" s="7">
        <v>43881</v>
      </c>
      <c r="B236" s="19" t="str">
        <f>VLOOKUP(WEEKDAY(Tableau1[[#This Row],[Date]],2),JoursDeSemaine,2,0)</f>
        <v>Jeudi</v>
      </c>
      <c r="E236" s="20">
        <f>(Tableau1[[#This Row],[Heure Départ]]-Tableau1[[#This Row],[Heure Arrivée]])*24</f>
        <v>0</v>
      </c>
      <c r="F236" s="21" t="str">
        <f>YEAR(Tableau1[[#This Row],[Date]] - MOD(Tableau1[[#This Row],[Date]] - 2,7) + 3)&amp;"-"&amp;_xlfn.ISOWEEKNUM(Tableau1[[#This Row],[Date]])</f>
        <v>2020-8</v>
      </c>
      <c r="G236" s="19">
        <f>YEAR(Tableau1[[#This Row],[Date]])</f>
        <v>2020</v>
      </c>
      <c r="H236" s="19" t="str">
        <f>TEXT(Tableau1[[#This Row],[Date]],"mmmm")</f>
        <v>février</v>
      </c>
      <c r="I236" s="19">
        <f>YEAR(EOMONTH(Tableau1[[#This Row],[Date]]-DEBUT+1,1))</f>
        <v>2020</v>
      </c>
      <c r="J236" s="21" t="str">
        <f>TEXT(EOMONTH(Tableau1[[#This Row],[Date]]-DEBUT+1,1),"mmmm")</f>
        <v>février</v>
      </c>
      <c r="K236" s="22" t="str">
        <f ca="1">IFERROR(INDEX(_E,MATCH(Tableau1[[#This Row],[Date]],_J,0)),"")</f>
        <v/>
      </c>
    </row>
    <row r="237" spans="1:11" x14ac:dyDescent="0.35">
      <c r="A237" s="7">
        <v>43882</v>
      </c>
      <c r="B237" s="19" t="str">
        <f>VLOOKUP(WEEKDAY(Tableau1[[#This Row],[Date]],2),JoursDeSemaine,2,0)</f>
        <v>Vendredi</v>
      </c>
      <c r="E237" s="20">
        <f>(Tableau1[[#This Row],[Heure Départ]]-Tableau1[[#This Row],[Heure Arrivée]])*24</f>
        <v>0</v>
      </c>
      <c r="F237" s="21" t="str">
        <f>YEAR(Tableau1[[#This Row],[Date]] - MOD(Tableau1[[#This Row],[Date]] - 2,7) + 3)&amp;"-"&amp;_xlfn.ISOWEEKNUM(Tableau1[[#This Row],[Date]])</f>
        <v>2020-8</v>
      </c>
      <c r="G237" s="19">
        <f>YEAR(Tableau1[[#This Row],[Date]])</f>
        <v>2020</v>
      </c>
      <c r="H237" s="19" t="str">
        <f>TEXT(Tableau1[[#This Row],[Date]],"mmmm")</f>
        <v>février</v>
      </c>
      <c r="I237" s="19">
        <f>YEAR(EOMONTH(Tableau1[[#This Row],[Date]]-DEBUT+1,1))</f>
        <v>2020</v>
      </c>
      <c r="J237" s="21" t="str">
        <f>TEXT(EOMONTH(Tableau1[[#This Row],[Date]]-DEBUT+1,1),"mmmm")</f>
        <v>février</v>
      </c>
      <c r="K237" s="22" t="str">
        <f ca="1">IFERROR(INDEX(_E,MATCH(Tableau1[[#This Row],[Date]],_J,0)),"")</f>
        <v/>
      </c>
    </row>
    <row r="238" spans="1:11" x14ac:dyDescent="0.35">
      <c r="A238" s="7">
        <v>43883</v>
      </c>
      <c r="B238" s="19" t="str">
        <f>VLOOKUP(WEEKDAY(Tableau1[[#This Row],[Date]],2),JoursDeSemaine,2,0)</f>
        <v>Samedi</v>
      </c>
      <c r="E238" s="20">
        <f>(Tableau1[[#This Row],[Heure Départ]]-Tableau1[[#This Row],[Heure Arrivée]])*24</f>
        <v>0</v>
      </c>
      <c r="F238" s="21" t="str">
        <f>YEAR(Tableau1[[#This Row],[Date]] - MOD(Tableau1[[#This Row],[Date]] - 2,7) + 3)&amp;"-"&amp;_xlfn.ISOWEEKNUM(Tableau1[[#This Row],[Date]])</f>
        <v>2020-8</v>
      </c>
      <c r="G238" s="19">
        <f>YEAR(Tableau1[[#This Row],[Date]])</f>
        <v>2020</v>
      </c>
      <c r="H238" s="19" t="str">
        <f>TEXT(Tableau1[[#This Row],[Date]],"mmmm")</f>
        <v>février</v>
      </c>
      <c r="I238" s="19">
        <f>YEAR(EOMONTH(Tableau1[[#This Row],[Date]]-DEBUT+1,1))</f>
        <v>2020</v>
      </c>
      <c r="J238" s="21" t="str">
        <f>TEXT(EOMONTH(Tableau1[[#This Row],[Date]]-DEBUT+1,1),"mmmm")</f>
        <v>février</v>
      </c>
      <c r="K238" s="22" t="str">
        <f ca="1">IFERROR(INDEX(_E,MATCH(Tableau1[[#This Row],[Date]],_J,0)),"")</f>
        <v/>
      </c>
    </row>
    <row r="239" spans="1:11" x14ac:dyDescent="0.35">
      <c r="A239" s="7">
        <v>43884</v>
      </c>
      <c r="B239" s="19" t="str">
        <f>VLOOKUP(WEEKDAY(Tableau1[[#This Row],[Date]],2),JoursDeSemaine,2,0)</f>
        <v>Dimanche</v>
      </c>
      <c r="E239" s="20">
        <f>(Tableau1[[#This Row],[Heure Départ]]-Tableau1[[#This Row],[Heure Arrivée]])*24</f>
        <v>0</v>
      </c>
      <c r="F239" s="21" t="str">
        <f>YEAR(Tableau1[[#This Row],[Date]] - MOD(Tableau1[[#This Row],[Date]] - 2,7) + 3)&amp;"-"&amp;_xlfn.ISOWEEKNUM(Tableau1[[#This Row],[Date]])</f>
        <v>2020-8</v>
      </c>
      <c r="G239" s="19">
        <f>YEAR(Tableau1[[#This Row],[Date]])</f>
        <v>2020</v>
      </c>
      <c r="H239" s="19" t="str">
        <f>TEXT(Tableau1[[#This Row],[Date]],"mmmm")</f>
        <v>février</v>
      </c>
      <c r="I239" s="19">
        <f>YEAR(EOMONTH(Tableau1[[#This Row],[Date]]-DEBUT+1,1))</f>
        <v>2020</v>
      </c>
      <c r="J239" s="21" t="str">
        <f>TEXT(EOMONTH(Tableau1[[#This Row],[Date]]-DEBUT+1,1),"mmmm")</f>
        <v>février</v>
      </c>
      <c r="K239" s="22" t="str">
        <f ca="1">IFERROR(INDEX(_E,MATCH(Tableau1[[#This Row],[Date]],_J,0)),"")</f>
        <v/>
      </c>
    </row>
    <row r="240" spans="1:11" x14ac:dyDescent="0.35">
      <c r="A240" s="7">
        <v>43885</v>
      </c>
      <c r="B240" s="19" t="str">
        <f>VLOOKUP(WEEKDAY(Tableau1[[#This Row],[Date]],2),JoursDeSemaine,2,0)</f>
        <v>Lundi</v>
      </c>
      <c r="E240" s="20">
        <f>(Tableau1[[#This Row],[Heure Départ]]-Tableau1[[#This Row],[Heure Arrivée]])*24</f>
        <v>0</v>
      </c>
      <c r="F240" s="21" t="str">
        <f>YEAR(Tableau1[[#This Row],[Date]] - MOD(Tableau1[[#This Row],[Date]] - 2,7) + 3)&amp;"-"&amp;_xlfn.ISOWEEKNUM(Tableau1[[#This Row],[Date]])</f>
        <v>2020-9</v>
      </c>
      <c r="G240" s="19">
        <f>YEAR(Tableau1[[#This Row],[Date]])</f>
        <v>2020</v>
      </c>
      <c r="H240" s="19" t="str">
        <f>TEXT(Tableau1[[#This Row],[Date]],"mmmm")</f>
        <v>février</v>
      </c>
      <c r="I240" s="19">
        <f>YEAR(EOMONTH(Tableau1[[#This Row],[Date]]-DEBUT+1,1))</f>
        <v>2020</v>
      </c>
      <c r="J240" s="21" t="str">
        <f>TEXT(EOMONTH(Tableau1[[#This Row],[Date]]-DEBUT+1,1),"mmmm")</f>
        <v>février</v>
      </c>
      <c r="K240" s="22" t="str">
        <f ca="1">IFERROR(INDEX(_E,MATCH(Tableau1[[#This Row],[Date]],_J,0)),"")</f>
        <v/>
      </c>
    </row>
    <row r="241" spans="1:11" x14ac:dyDescent="0.35">
      <c r="A241" s="7">
        <v>43886</v>
      </c>
      <c r="B241" s="19" t="str">
        <f>VLOOKUP(WEEKDAY(Tableau1[[#This Row],[Date]],2),JoursDeSemaine,2,0)</f>
        <v>Mardi</v>
      </c>
      <c r="E241" s="20">
        <f>(Tableau1[[#This Row],[Heure Départ]]-Tableau1[[#This Row],[Heure Arrivée]])*24</f>
        <v>0</v>
      </c>
      <c r="F241" s="21" t="str">
        <f>YEAR(Tableau1[[#This Row],[Date]] - MOD(Tableau1[[#This Row],[Date]] - 2,7) + 3)&amp;"-"&amp;_xlfn.ISOWEEKNUM(Tableau1[[#This Row],[Date]])</f>
        <v>2020-9</v>
      </c>
      <c r="G241" s="19">
        <f>YEAR(Tableau1[[#This Row],[Date]])</f>
        <v>2020</v>
      </c>
      <c r="H241" s="19" t="str">
        <f>TEXT(Tableau1[[#This Row],[Date]],"mmmm")</f>
        <v>février</v>
      </c>
      <c r="I241" s="19">
        <f>YEAR(EOMONTH(Tableau1[[#This Row],[Date]]-DEBUT+1,1))</f>
        <v>2020</v>
      </c>
      <c r="J241" s="21" t="str">
        <f>TEXT(EOMONTH(Tableau1[[#This Row],[Date]]-DEBUT+1,1),"mmmm")</f>
        <v>février</v>
      </c>
      <c r="K241" s="22" t="str">
        <f ca="1">IFERROR(INDEX(_E,MATCH(Tableau1[[#This Row],[Date]],_J,0)),"")</f>
        <v/>
      </c>
    </row>
    <row r="242" spans="1:11" x14ac:dyDescent="0.35">
      <c r="A242" s="7">
        <v>43887</v>
      </c>
      <c r="B242" s="19" t="str">
        <f>VLOOKUP(WEEKDAY(Tableau1[[#This Row],[Date]],2),JoursDeSemaine,2,0)</f>
        <v>Mercredi</v>
      </c>
      <c r="E242" s="20">
        <f>(Tableau1[[#This Row],[Heure Départ]]-Tableau1[[#This Row],[Heure Arrivée]])*24</f>
        <v>0</v>
      </c>
      <c r="F242" s="21" t="str">
        <f>YEAR(Tableau1[[#This Row],[Date]] - MOD(Tableau1[[#This Row],[Date]] - 2,7) + 3)&amp;"-"&amp;_xlfn.ISOWEEKNUM(Tableau1[[#This Row],[Date]])</f>
        <v>2020-9</v>
      </c>
      <c r="G242" s="19">
        <f>YEAR(Tableau1[[#This Row],[Date]])</f>
        <v>2020</v>
      </c>
      <c r="H242" s="19" t="str">
        <f>TEXT(Tableau1[[#This Row],[Date]],"mmmm")</f>
        <v>février</v>
      </c>
      <c r="I242" s="19">
        <f>YEAR(EOMONTH(Tableau1[[#This Row],[Date]]-DEBUT+1,1))</f>
        <v>2020</v>
      </c>
      <c r="J242" s="21" t="str">
        <f>TEXT(EOMONTH(Tableau1[[#This Row],[Date]]-DEBUT+1,1),"mmmm")</f>
        <v>février</v>
      </c>
      <c r="K242" s="22" t="str">
        <f ca="1">IFERROR(INDEX(_E,MATCH(Tableau1[[#This Row],[Date]],_J,0)),"")</f>
        <v/>
      </c>
    </row>
    <row r="243" spans="1:11" x14ac:dyDescent="0.35">
      <c r="A243" s="7">
        <v>43888</v>
      </c>
      <c r="B243" s="19" t="str">
        <f>VLOOKUP(WEEKDAY(Tableau1[[#This Row],[Date]],2),JoursDeSemaine,2,0)</f>
        <v>Jeudi</v>
      </c>
      <c r="E243" s="20">
        <f>(Tableau1[[#This Row],[Heure Départ]]-Tableau1[[#This Row],[Heure Arrivée]])*24</f>
        <v>0</v>
      </c>
      <c r="F243" s="21" t="str">
        <f>YEAR(Tableau1[[#This Row],[Date]] - MOD(Tableau1[[#This Row],[Date]] - 2,7) + 3)&amp;"-"&amp;_xlfn.ISOWEEKNUM(Tableau1[[#This Row],[Date]])</f>
        <v>2020-9</v>
      </c>
      <c r="G243" s="19">
        <f>YEAR(Tableau1[[#This Row],[Date]])</f>
        <v>2020</v>
      </c>
      <c r="H243" s="19" t="str">
        <f>TEXT(Tableau1[[#This Row],[Date]],"mmmm")</f>
        <v>février</v>
      </c>
      <c r="I243" s="19">
        <f>YEAR(EOMONTH(Tableau1[[#This Row],[Date]]-DEBUT+1,1))</f>
        <v>2020</v>
      </c>
      <c r="J243" s="21" t="str">
        <f>TEXT(EOMONTH(Tableau1[[#This Row],[Date]]-DEBUT+1,1),"mmmm")</f>
        <v>février</v>
      </c>
      <c r="K243" s="22" t="str">
        <f ca="1">IFERROR(INDEX(_E,MATCH(Tableau1[[#This Row],[Date]],_J,0)),"")</f>
        <v/>
      </c>
    </row>
    <row r="244" spans="1:11" x14ac:dyDescent="0.35">
      <c r="A244" s="7">
        <v>43889</v>
      </c>
      <c r="B244" s="19" t="str">
        <f>VLOOKUP(WEEKDAY(Tableau1[[#This Row],[Date]],2),JoursDeSemaine,2,0)</f>
        <v>Vendredi</v>
      </c>
      <c r="E244" s="20">
        <f>(Tableau1[[#This Row],[Heure Départ]]-Tableau1[[#This Row],[Heure Arrivée]])*24</f>
        <v>0</v>
      </c>
      <c r="F244" s="21" t="str">
        <f>YEAR(Tableau1[[#This Row],[Date]] - MOD(Tableau1[[#This Row],[Date]] - 2,7) + 3)&amp;"-"&amp;_xlfn.ISOWEEKNUM(Tableau1[[#This Row],[Date]])</f>
        <v>2020-9</v>
      </c>
      <c r="G244" s="19">
        <f>YEAR(Tableau1[[#This Row],[Date]])</f>
        <v>2020</v>
      </c>
      <c r="H244" s="19" t="str">
        <f>TEXT(Tableau1[[#This Row],[Date]],"mmmm")</f>
        <v>février</v>
      </c>
      <c r="I244" s="19">
        <f>YEAR(EOMONTH(Tableau1[[#This Row],[Date]]-DEBUT+1,1))</f>
        <v>2020</v>
      </c>
      <c r="J244" s="21" t="str">
        <f>TEXT(EOMONTH(Tableau1[[#This Row],[Date]]-DEBUT+1,1),"mmmm")</f>
        <v>mars</v>
      </c>
      <c r="K244" s="22" t="str">
        <f ca="1">IFERROR(INDEX(_E,MATCH(Tableau1[[#This Row],[Date]],_J,0)),"")</f>
        <v/>
      </c>
    </row>
    <row r="245" spans="1:11" x14ac:dyDescent="0.35">
      <c r="A245" s="7">
        <v>43890</v>
      </c>
      <c r="B245" s="19" t="str">
        <f>VLOOKUP(WEEKDAY(Tableau1[[#This Row],[Date]],2),JoursDeSemaine,2,0)</f>
        <v>Samedi</v>
      </c>
      <c r="E245" s="20">
        <f>(Tableau1[[#This Row],[Heure Départ]]-Tableau1[[#This Row],[Heure Arrivée]])*24</f>
        <v>0</v>
      </c>
      <c r="F245" s="21" t="str">
        <f>YEAR(Tableau1[[#This Row],[Date]] - MOD(Tableau1[[#This Row],[Date]] - 2,7) + 3)&amp;"-"&amp;_xlfn.ISOWEEKNUM(Tableau1[[#This Row],[Date]])</f>
        <v>2020-9</v>
      </c>
      <c r="G245" s="19">
        <f>YEAR(Tableau1[[#This Row],[Date]])</f>
        <v>2020</v>
      </c>
      <c r="H245" s="19" t="str">
        <f>TEXT(Tableau1[[#This Row],[Date]],"mmmm")</f>
        <v>février</v>
      </c>
      <c r="I245" s="19">
        <f>YEAR(EOMONTH(Tableau1[[#This Row],[Date]]-DEBUT+1,1))</f>
        <v>2020</v>
      </c>
      <c r="J245" s="21" t="str">
        <f>TEXT(EOMONTH(Tableau1[[#This Row],[Date]]-DEBUT+1,1),"mmmm")</f>
        <v>mars</v>
      </c>
      <c r="K245" s="22" t="str">
        <f ca="1">IFERROR(INDEX(_E,MATCH(Tableau1[[#This Row],[Date]],_J,0)),"")</f>
        <v/>
      </c>
    </row>
    <row r="246" spans="1:11" x14ac:dyDescent="0.35">
      <c r="A246" s="7">
        <v>43891</v>
      </c>
      <c r="B246" s="19" t="str">
        <f>VLOOKUP(WEEKDAY(Tableau1[[#This Row],[Date]],2),JoursDeSemaine,2,0)</f>
        <v>Dimanche</v>
      </c>
      <c r="E246" s="20">
        <f>(Tableau1[[#This Row],[Heure Départ]]-Tableau1[[#This Row],[Heure Arrivée]])*24</f>
        <v>0</v>
      </c>
      <c r="F246" s="21" t="str">
        <f>YEAR(Tableau1[[#This Row],[Date]] - MOD(Tableau1[[#This Row],[Date]] - 2,7) + 3)&amp;"-"&amp;_xlfn.ISOWEEKNUM(Tableau1[[#This Row],[Date]])</f>
        <v>2020-9</v>
      </c>
      <c r="G246" s="19">
        <f>YEAR(Tableau1[[#This Row],[Date]])</f>
        <v>2020</v>
      </c>
      <c r="H246" s="19" t="str">
        <f>TEXT(Tableau1[[#This Row],[Date]],"mmmm")</f>
        <v>mars</v>
      </c>
      <c r="I246" s="19">
        <f>YEAR(EOMONTH(Tableau1[[#This Row],[Date]]-DEBUT+1,1))</f>
        <v>2020</v>
      </c>
      <c r="J246" s="21" t="str">
        <f>TEXT(EOMONTH(Tableau1[[#This Row],[Date]]-DEBUT+1,1),"mmmm")</f>
        <v>mars</v>
      </c>
      <c r="K246" s="22" t="str">
        <f ca="1">IFERROR(INDEX(_E,MATCH(Tableau1[[#This Row],[Date]],_J,0)),"")</f>
        <v/>
      </c>
    </row>
    <row r="247" spans="1:11" x14ac:dyDescent="0.35">
      <c r="A247" s="7">
        <v>43892</v>
      </c>
      <c r="B247" s="19" t="str">
        <f>VLOOKUP(WEEKDAY(Tableau1[[#This Row],[Date]],2),JoursDeSemaine,2,0)</f>
        <v>Lundi</v>
      </c>
      <c r="E247" s="20">
        <f>(Tableau1[[#This Row],[Heure Départ]]-Tableau1[[#This Row],[Heure Arrivée]])*24</f>
        <v>0</v>
      </c>
      <c r="F247" s="21" t="str">
        <f>YEAR(Tableau1[[#This Row],[Date]] - MOD(Tableau1[[#This Row],[Date]] - 2,7) + 3)&amp;"-"&amp;_xlfn.ISOWEEKNUM(Tableau1[[#This Row],[Date]])</f>
        <v>2020-10</v>
      </c>
      <c r="G247" s="19">
        <f>YEAR(Tableau1[[#This Row],[Date]])</f>
        <v>2020</v>
      </c>
      <c r="H247" s="19" t="str">
        <f>TEXT(Tableau1[[#This Row],[Date]],"mmmm")</f>
        <v>mars</v>
      </c>
      <c r="I247" s="19">
        <f>YEAR(EOMONTH(Tableau1[[#This Row],[Date]]-DEBUT+1,1))</f>
        <v>2020</v>
      </c>
      <c r="J247" s="21" t="str">
        <f>TEXT(EOMONTH(Tableau1[[#This Row],[Date]]-DEBUT+1,1),"mmmm")</f>
        <v>mars</v>
      </c>
      <c r="K247" s="22" t="str">
        <f ca="1">IFERROR(INDEX(_E,MATCH(Tableau1[[#This Row],[Date]],_J,0)),"")</f>
        <v/>
      </c>
    </row>
    <row r="248" spans="1:11" x14ac:dyDescent="0.35">
      <c r="A248" s="7">
        <v>43893</v>
      </c>
      <c r="B248" s="19" t="str">
        <f>VLOOKUP(WEEKDAY(Tableau1[[#This Row],[Date]],2),JoursDeSemaine,2,0)</f>
        <v>Mardi</v>
      </c>
      <c r="E248" s="20">
        <f>(Tableau1[[#This Row],[Heure Départ]]-Tableau1[[#This Row],[Heure Arrivée]])*24</f>
        <v>0</v>
      </c>
      <c r="F248" s="21" t="str">
        <f>YEAR(Tableau1[[#This Row],[Date]] - MOD(Tableau1[[#This Row],[Date]] - 2,7) + 3)&amp;"-"&amp;_xlfn.ISOWEEKNUM(Tableau1[[#This Row],[Date]])</f>
        <v>2020-10</v>
      </c>
      <c r="G248" s="19">
        <f>YEAR(Tableau1[[#This Row],[Date]])</f>
        <v>2020</v>
      </c>
      <c r="H248" s="19" t="str">
        <f>TEXT(Tableau1[[#This Row],[Date]],"mmmm")</f>
        <v>mars</v>
      </c>
      <c r="I248" s="19">
        <f>YEAR(EOMONTH(Tableau1[[#This Row],[Date]]-DEBUT+1,1))</f>
        <v>2020</v>
      </c>
      <c r="J248" s="21" t="str">
        <f>TEXT(EOMONTH(Tableau1[[#This Row],[Date]]-DEBUT+1,1),"mmmm")</f>
        <v>mars</v>
      </c>
      <c r="K248" s="22" t="str">
        <f ca="1">IFERROR(INDEX(_E,MATCH(Tableau1[[#This Row],[Date]],_J,0)),"")</f>
        <v/>
      </c>
    </row>
    <row r="249" spans="1:11" x14ac:dyDescent="0.35">
      <c r="A249" s="7">
        <v>43894</v>
      </c>
      <c r="B249" s="19" t="str">
        <f>VLOOKUP(WEEKDAY(Tableau1[[#This Row],[Date]],2),JoursDeSemaine,2,0)</f>
        <v>Mercredi</v>
      </c>
      <c r="E249" s="20">
        <f>(Tableau1[[#This Row],[Heure Départ]]-Tableau1[[#This Row],[Heure Arrivée]])*24</f>
        <v>0</v>
      </c>
      <c r="F249" s="21" t="str">
        <f>YEAR(Tableau1[[#This Row],[Date]] - MOD(Tableau1[[#This Row],[Date]] - 2,7) + 3)&amp;"-"&amp;_xlfn.ISOWEEKNUM(Tableau1[[#This Row],[Date]])</f>
        <v>2020-10</v>
      </c>
      <c r="G249" s="19">
        <f>YEAR(Tableau1[[#This Row],[Date]])</f>
        <v>2020</v>
      </c>
      <c r="H249" s="19" t="str">
        <f>TEXT(Tableau1[[#This Row],[Date]],"mmmm")</f>
        <v>mars</v>
      </c>
      <c r="I249" s="19">
        <f>YEAR(EOMONTH(Tableau1[[#This Row],[Date]]-DEBUT+1,1))</f>
        <v>2020</v>
      </c>
      <c r="J249" s="21" t="str">
        <f>TEXT(EOMONTH(Tableau1[[#This Row],[Date]]-DEBUT+1,1),"mmmm")</f>
        <v>mars</v>
      </c>
      <c r="K249" s="22" t="str">
        <f ca="1">IFERROR(INDEX(_E,MATCH(Tableau1[[#This Row],[Date]],_J,0)),"")</f>
        <v/>
      </c>
    </row>
    <row r="250" spans="1:11" x14ac:dyDescent="0.35">
      <c r="A250" s="7">
        <v>43895</v>
      </c>
      <c r="B250" s="19" t="str">
        <f>VLOOKUP(WEEKDAY(Tableau1[[#This Row],[Date]],2),JoursDeSemaine,2,0)</f>
        <v>Jeudi</v>
      </c>
      <c r="E250" s="20">
        <f>(Tableau1[[#This Row],[Heure Départ]]-Tableau1[[#This Row],[Heure Arrivée]])*24</f>
        <v>0</v>
      </c>
      <c r="F250" s="21" t="str">
        <f>YEAR(Tableau1[[#This Row],[Date]] - MOD(Tableau1[[#This Row],[Date]] - 2,7) + 3)&amp;"-"&amp;_xlfn.ISOWEEKNUM(Tableau1[[#This Row],[Date]])</f>
        <v>2020-10</v>
      </c>
      <c r="G250" s="19">
        <f>YEAR(Tableau1[[#This Row],[Date]])</f>
        <v>2020</v>
      </c>
      <c r="H250" s="19" t="str">
        <f>TEXT(Tableau1[[#This Row],[Date]],"mmmm")</f>
        <v>mars</v>
      </c>
      <c r="I250" s="19">
        <f>YEAR(EOMONTH(Tableau1[[#This Row],[Date]]-DEBUT+1,1))</f>
        <v>2020</v>
      </c>
      <c r="J250" s="21" t="str">
        <f>TEXT(EOMONTH(Tableau1[[#This Row],[Date]]-DEBUT+1,1),"mmmm")</f>
        <v>mars</v>
      </c>
      <c r="K250" s="22" t="str">
        <f ca="1">IFERROR(INDEX(_E,MATCH(Tableau1[[#This Row],[Date]],_J,0)),"")</f>
        <v/>
      </c>
    </row>
    <row r="251" spans="1:11" x14ac:dyDescent="0.35">
      <c r="A251" s="7">
        <v>43896</v>
      </c>
      <c r="B251" s="19" t="str">
        <f>VLOOKUP(WEEKDAY(Tableau1[[#This Row],[Date]],2),JoursDeSemaine,2,0)</f>
        <v>Vendredi</v>
      </c>
      <c r="E251" s="20">
        <f>(Tableau1[[#This Row],[Heure Départ]]-Tableau1[[#This Row],[Heure Arrivée]])*24</f>
        <v>0</v>
      </c>
      <c r="F251" s="21" t="str">
        <f>YEAR(Tableau1[[#This Row],[Date]] - MOD(Tableau1[[#This Row],[Date]] - 2,7) + 3)&amp;"-"&amp;_xlfn.ISOWEEKNUM(Tableau1[[#This Row],[Date]])</f>
        <v>2020-10</v>
      </c>
      <c r="G251" s="19">
        <f>YEAR(Tableau1[[#This Row],[Date]])</f>
        <v>2020</v>
      </c>
      <c r="H251" s="19" t="str">
        <f>TEXT(Tableau1[[#This Row],[Date]],"mmmm")</f>
        <v>mars</v>
      </c>
      <c r="I251" s="19">
        <f>YEAR(EOMONTH(Tableau1[[#This Row],[Date]]-DEBUT+1,1))</f>
        <v>2020</v>
      </c>
      <c r="J251" s="21" t="str">
        <f>TEXT(EOMONTH(Tableau1[[#This Row],[Date]]-DEBUT+1,1),"mmmm")</f>
        <v>mars</v>
      </c>
      <c r="K251" s="22" t="str">
        <f ca="1">IFERROR(INDEX(_E,MATCH(Tableau1[[#This Row],[Date]],_J,0)),"")</f>
        <v/>
      </c>
    </row>
    <row r="252" spans="1:11" x14ac:dyDescent="0.35">
      <c r="A252" s="7">
        <v>43897</v>
      </c>
      <c r="B252" s="19" t="str">
        <f>VLOOKUP(WEEKDAY(Tableau1[[#This Row],[Date]],2),JoursDeSemaine,2,0)</f>
        <v>Samedi</v>
      </c>
      <c r="E252" s="20">
        <f>(Tableau1[[#This Row],[Heure Départ]]-Tableau1[[#This Row],[Heure Arrivée]])*24</f>
        <v>0</v>
      </c>
      <c r="F252" s="21" t="str">
        <f>YEAR(Tableau1[[#This Row],[Date]] - MOD(Tableau1[[#This Row],[Date]] - 2,7) + 3)&amp;"-"&amp;_xlfn.ISOWEEKNUM(Tableau1[[#This Row],[Date]])</f>
        <v>2020-10</v>
      </c>
      <c r="G252" s="19">
        <f>YEAR(Tableau1[[#This Row],[Date]])</f>
        <v>2020</v>
      </c>
      <c r="H252" s="19" t="str">
        <f>TEXT(Tableau1[[#This Row],[Date]],"mmmm")</f>
        <v>mars</v>
      </c>
      <c r="I252" s="19">
        <f>YEAR(EOMONTH(Tableau1[[#This Row],[Date]]-DEBUT+1,1))</f>
        <v>2020</v>
      </c>
      <c r="J252" s="21" t="str">
        <f>TEXT(EOMONTH(Tableau1[[#This Row],[Date]]-DEBUT+1,1),"mmmm")</f>
        <v>mars</v>
      </c>
      <c r="K252" s="22" t="str">
        <f ca="1">IFERROR(INDEX(_E,MATCH(Tableau1[[#This Row],[Date]],_J,0)),"")</f>
        <v/>
      </c>
    </row>
    <row r="253" spans="1:11" x14ac:dyDescent="0.35">
      <c r="A253" s="7">
        <v>43898</v>
      </c>
      <c r="B253" s="19" t="str">
        <f>VLOOKUP(WEEKDAY(Tableau1[[#This Row],[Date]],2),JoursDeSemaine,2,0)</f>
        <v>Dimanche</v>
      </c>
      <c r="E253" s="20">
        <f>(Tableau1[[#This Row],[Heure Départ]]-Tableau1[[#This Row],[Heure Arrivée]])*24</f>
        <v>0</v>
      </c>
      <c r="F253" s="21" t="str">
        <f>YEAR(Tableau1[[#This Row],[Date]] - MOD(Tableau1[[#This Row],[Date]] - 2,7) + 3)&amp;"-"&amp;_xlfn.ISOWEEKNUM(Tableau1[[#This Row],[Date]])</f>
        <v>2020-10</v>
      </c>
      <c r="G253" s="19">
        <f>YEAR(Tableau1[[#This Row],[Date]])</f>
        <v>2020</v>
      </c>
      <c r="H253" s="19" t="str">
        <f>TEXT(Tableau1[[#This Row],[Date]],"mmmm")</f>
        <v>mars</v>
      </c>
      <c r="I253" s="19">
        <f>YEAR(EOMONTH(Tableau1[[#This Row],[Date]]-DEBUT+1,1))</f>
        <v>2020</v>
      </c>
      <c r="J253" s="21" t="str">
        <f>TEXT(EOMONTH(Tableau1[[#This Row],[Date]]-DEBUT+1,1),"mmmm")</f>
        <v>mars</v>
      </c>
      <c r="K253" s="22" t="str">
        <f ca="1">IFERROR(INDEX(_E,MATCH(Tableau1[[#This Row],[Date]],_J,0)),"")</f>
        <v/>
      </c>
    </row>
    <row r="254" spans="1:11" x14ac:dyDescent="0.35">
      <c r="A254" s="7">
        <v>43899</v>
      </c>
      <c r="B254" s="19" t="str">
        <f>VLOOKUP(WEEKDAY(Tableau1[[#This Row],[Date]],2),JoursDeSemaine,2,0)</f>
        <v>Lundi</v>
      </c>
      <c r="E254" s="20">
        <f>(Tableau1[[#This Row],[Heure Départ]]-Tableau1[[#This Row],[Heure Arrivée]])*24</f>
        <v>0</v>
      </c>
      <c r="F254" s="21" t="str">
        <f>YEAR(Tableau1[[#This Row],[Date]] - MOD(Tableau1[[#This Row],[Date]] - 2,7) + 3)&amp;"-"&amp;_xlfn.ISOWEEKNUM(Tableau1[[#This Row],[Date]])</f>
        <v>2020-11</v>
      </c>
      <c r="G254" s="19">
        <f>YEAR(Tableau1[[#This Row],[Date]])</f>
        <v>2020</v>
      </c>
      <c r="H254" s="19" t="str">
        <f>TEXT(Tableau1[[#This Row],[Date]],"mmmm")</f>
        <v>mars</v>
      </c>
      <c r="I254" s="19">
        <f>YEAR(EOMONTH(Tableau1[[#This Row],[Date]]-DEBUT+1,1))</f>
        <v>2020</v>
      </c>
      <c r="J254" s="21" t="str">
        <f>TEXT(EOMONTH(Tableau1[[#This Row],[Date]]-DEBUT+1,1),"mmmm")</f>
        <v>mars</v>
      </c>
      <c r="K254" s="22" t="str">
        <f ca="1">IFERROR(INDEX(_E,MATCH(Tableau1[[#This Row],[Date]],_J,0)),"")</f>
        <v/>
      </c>
    </row>
    <row r="255" spans="1:11" x14ac:dyDescent="0.35">
      <c r="A255" s="7">
        <v>43900</v>
      </c>
      <c r="B255" s="19" t="str">
        <f>VLOOKUP(WEEKDAY(Tableau1[[#This Row],[Date]],2),JoursDeSemaine,2,0)</f>
        <v>Mardi</v>
      </c>
      <c r="E255" s="20">
        <f>(Tableau1[[#This Row],[Heure Départ]]-Tableau1[[#This Row],[Heure Arrivée]])*24</f>
        <v>0</v>
      </c>
      <c r="F255" s="21" t="str">
        <f>YEAR(Tableau1[[#This Row],[Date]] - MOD(Tableau1[[#This Row],[Date]] - 2,7) + 3)&amp;"-"&amp;_xlfn.ISOWEEKNUM(Tableau1[[#This Row],[Date]])</f>
        <v>2020-11</v>
      </c>
      <c r="G255" s="19">
        <f>YEAR(Tableau1[[#This Row],[Date]])</f>
        <v>2020</v>
      </c>
      <c r="H255" s="19" t="str">
        <f>TEXT(Tableau1[[#This Row],[Date]],"mmmm")</f>
        <v>mars</v>
      </c>
      <c r="I255" s="19">
        <f>YEAR(EOMONTH(Tableau1[[#This Row],[Date]]-DEBUT+1,1))</f>
        <v>2020</v>
      </c>
      <c r="J255" s="21" t="str">
        <f>TEXT(EOMONTH(Tableau1[[#This Row],[Date]]-DEBUT+1,1),"mmmm")</f>
        <v>mars</v>
      </c>
      <c r="K255" s="22" t="str">
        <f ca="1">IFERROR(INDEX(_E,MATCH(Tableau1[[#This Row],[Date]],_J,0)),"")</f>
        <v/>
      </c>
    </row>
    <row r="256" spans="1:11" x14ac:dyDescent="0.35">
      <c r="A256" s="7">
        <v>43901</v>
      </c>
      <c r="B256" s="19" t="str">
        <f>VLOOKUP(WEEKDAY(Tableau1[[#This Row],[Date]],2),JoursDeSemaine,2,0)</f>
        <v>Mercredi</v>
      </c>
      <c r="E256" s="20">
        <f>(Tableau1[[#This Row],[Heure Départ]]-Tableau1[[#This Row],[Heure Arrivée]])*24</f>
        <v>0</v>
      </c>
      <c r="F256" s="21" t="str">
        <f>YEAR(Tableau1[[#This Row],[Date]] - MOD(Tableau1[[#This Row],[Date]] - 2,7) + 3)&amp;"-"&amp;_xlfn.ISOWEEKNUM(Tableau1[[#This Row],[Date]])</f>
        <v>2020-11</v>
      </c>
      <c r="G256" s="19">
        <f>YEAR(Tableau1[[#This Row],[Date]])</f>
        <v>2020</v>
      </c>
      <c r="H256" s="19" t="str">
        <f>TEXT(Tableau1[[#This Row],[Date]],"mmmm")</f>
        <v>mars</v>
      </c>
      <c r="I256" s="19">
        <f>YEAR(EOMONTH(Tableau1[[#This Row],[Date]]-DEBUT+1,1))</f>
        <v>2020</v>
      </c>
      <c r="J256" s="21" t="str">
        <f>TEXT(EOMONTH(Tableau1[[#This Row],[Date]]-DEBUT+1,1),"mmmm")</f>
        <v>mars</v>
      </c>
      <c r="K256" s="22" t="str">
        <f ca="1">IFERROR(INDEX(_E,MATCH(Tableau1[[#This Row],[Date]],_J,0)),"")</f>
        <v/>
      </c>
    </row>
    <row r="257" spans="1:11" x14ac:dyDescent="0.35">
      <c r="A257" s="7">
        <v>43902</v>
      </c>
      <c r="B257" s="19" t="str">
        <f>VLOOKUP(WEEKDAY(Tableau1[[#This Row],[Date]],2),JoursDeSemaine,2,0)</f>
        <v>Jeudi</v>
      </c>
      <c r="E257" s="20">
        <f>(Tableau1[[#This Row],[Heure Départ]]-Tableau1[[#This Row],[Heure Arrivée]])*24</f>
        <v>0</v>
      </c>
      <c r="F257" s="21" t="str">
        <f>YEAR(Tableau1[[#This Row],[Date]] - MOD(Tableau1[[#This Row],[Date]] - 2,7) + 3)&amp;"-"&amp;_xlfn.ISOWEEKNUM(Tableau1[[#This Row],[Date]])</f>
        <v>2020-11</v>
      </c>
      <c r="G257" s="19">
        <f>YEAR(Tableau1[[#This Row],[Date]])</f>
        <v>2020</v>
      </c>
      <c r="H257" s="19" t="str">
        <f>TEXT(Tableau1[[#This Row],[Date]],"mmmm")</f>
        <v>mars</v>
      </c>
      <c r="I257" s="19">
        <f>YEAR(EOMONTH(Tableau1[[#This Row],[Date]]-DEBUT+1,1))</f>
        <v>2020</v>
      </c>
      <c r="J257" s="21" t="str">
        <f>TEXT(EOMONTH(Tableau1[[#This Row],[Date]]-DEBUT+1,1),"mmmm")</f>
        <v>mars</v>
      </c>
      <c r="K257" s="22" t="str">
        <f ca="1">IFERROR(INDEX(_E,MATCH(Tableau1[[#This Row],[Date]],_J,0)),"")</f>
        <v/>
      </c>
    </row>
    <row r="258" spans="1:11" x14ac:dyDescent="0.35">
      <c r="A258" s="7">
        <v>43903</v>
      </c>
      <c r="B258" s="19" t="str">
        <f>VLOOKUP(WEEKDAY(Tableau1[[#This Row],[Date]],2),JoursDeSemaine,2,0)</f>
        <v>Vendredi</v>
      </c>
      <c r="E258" s="20">
        <f>(Tableau1[[#This Row],[Heure Départ]]-Tableau1[[#This Row],[Heure Arrivée]])*24</f>
        <v>0</v>
      </c>
      <c r="F258" s="21" t="str">
        <f>YEAR(Tableau1[[#This Row],[Date]] - MOD(Tableau1[[#This Row],[Date]] - 2,7) + 3)&amp;"-"&amp;_xlfn.ISOWEEKNUM(Tableau1[[#This Row],[Date]])</f>
        <v>2020-11</v>
      </c>
      <c r="G258" s="19">
        <f>YEAR(Tableau1[[#This Row],[Date]])</f>
        <v>2020</v>
      </c>
      <c r="H258" s="19" t="str">
        <f>TEXT(Tableau1[[#This Row],[Date]],"mmmm")</f>
        <v>mars</v>
      </c>
      <c r="I258" s="19">
        <f>YEAR(EOMONTH(Tableau1[[#This Row],[Date]]-DEBUT+1,1))</f>
        <v>2020</v>
      </c>
      <c r="J258" s="21" t="str">
        <f>TEXT(EOMONTH(Tableau1[[#This Row],[Date]]-DEBUT+1,1),"mmmm")</f>
        <v>mars</v>
      </c>
      <c r="K258" s="22" t="str">
        <f ca="1">IFERROR(INDEX(_E,MATCH(Tableau1[[#This Row],[Date]],_J,0)),"")</f>
        <v/>
      </c>
    </row>
    <row r="259" spans="1:11" x14ac:dyDescent="0.35">
      <c r="A259" s="7">
        <v>43904</v>
      </c>
      <c r="B259" s="19" t="str">
        <f>VLOOKUP(WEEKDAY(Tableau1[[#This Row],[Date]],2),JoursDeSemaine,2,0)</f>
        <v>Samedi</v>
      </c>
      <c r="E259" s="20">
        <f>(Tableau1[[#This Row],[Heure Départ]]-Tableau1[[#This Row],[Heure Arrivée]])*24</f>
        <v>0</v>
      </c>
      <c r="F259" s="21" t="str">
        <f>YEAR(Tableau1[[#This Row],[Date]] - MOD(Tableau1[[#This Row],[Date]] - 2,7) + 3)&amp;"-"&amp;_xlfn.ISOWEEKNUM(Tableau1[[#This Row],[Date]])</f>
        <v>2020-11</v>
      </c>
      <c r="G259" s="19">
        <f>YEAR(Tableau1[[#This Row],[Date]])</f>
        <v>2020</v>
      </c>
      <c r="H259" s="19" t="str">
        <f>TEXT(Tableau1[[#This Row],[Date]],"mmmm")</f>
        <v>mars</v>
      </c>
      <c r="I259" s="19">
        <f>YEAR(EOMONTH(Tableau1[[#This Row],[Date]]-DEBUT+1,1))</f>
        <v>2020</v>
      </c>
      <c r="J259" s="21" t="str">
        <f>TEXT(EOMONTH(Tableau1[[#This Row],[Date]]-DEBUT+1,1),"mmmm")</f>
        <v>mars</v>
      </c>
      <c r="K259" s="22" t="str">
        <f ca="1">IFERROR(INDEX(_E,MATCH(Tableau1[[#This Row],[Date]],_J,0)),"")</f>
        <v/>
      </c>
    </row>
    <row r="260" spans="1:11" x14ac:dyDescent="0.35">
      <c r="A260" s="7">
        <v>43905</v>
      </c>
      <c r="B260" s="19" t="str">
        <f>VLOOKUP(WEEKDAY(Tableau1[[#This Row],[Date]],2),JoursDeSemaine,2,0)</f>
        <v>Dimanche</v>
      </c>
      <c r="E260" s="20">
        <f>(Tableau1[[#This Row],[Heure Départ]]-Tableau1[[#This Row],[Heure Arrivée]])*24</f>
        <v>0</v>
      </c>
      <c r="F260" s="21" t="str">
        <f>YEAR(Tableau1[[#This Row],[Date]] - MOD(Tableau1[[#This Row],[Date]] - 2,7) + 3)&amp;"-"&amp;_xlfn.ISOWEEKNUM(Tableau1[[#This Row],[Date]])</f>
        <v>2020-11</v>
      </c>
      <c r="G260" s="19">
        <f>YEAR(Tableau1[[#This Row],[Date]])</f>
        <v>2020</v>
      </c>
      <c r="H260" s="19" t="str">
        <f>TEXT(Tableau1[[#This Row],[Date]],"mmmm")</f>
        <v>mars</v>
      </c>
      <c r="I260" s="19">
        <f>YEAR(EOMONTH(Tableau1[[#This Row],[Date]]-DEBUT+1,1))</f>
        <v>2020</v>
      </c>
      <c r="J260" s="21" t="str">
        <f>TEXT(EOMONTH(Tableau1[[#This Row],[Date]]-DEBUT+1,1),"mmmm")</f>
        <v>mars</v>
      </c>
      <c r="K260" s="22" t="str">
        <f ca="1">IFERROR(INDEX(_E,MATCH(Tableau1[[#This Row],[Date]],_J,0)),"")</f>
        <v/>
      </c>
    </row>
    <row r="261" spans="1:11" x14ac:dyDescent="0.35">
      <c r="A261" s="7">
        <v>43906</v>
      </c>
      <c r="B261" s="19" t="str">
        <f>VLOOKUP(WEEKDAY(Tableau1[[#This Row],[Date]],2),JoursDeSemaine,2,0)</f>
        <v>Lundi</v>
      </c>
      <c r="E261" s="20">
        <f>(Tableau1[[#This Row],[Heure Départ]]-Tableau1[[#This Row],[Heure Arrivée]])*24</f>
        <v>0</v>
      </c>
      <c r="F261" s="21" t="str">
        <f>YEAR(Tableau1[[#This Row],[Date]] - MOD(Tableau1[[#This Row],[Date]] - 2,7) + 3)&amp;"-"&amp;_xlfn.ISOWEEKNUM(Tableau1[[#This Row],[Date]])</f>
        <v>2020-12</v>
      </c>
      <c r="G261" s="19">
        <f>YEAR(Tableau1[[#This Row],[Date]])</f>
        <v>2020</v>
      </c>
      <c r="H261" s="19" t="str">
        <f>TEXT(Tableau1[[#This Row],[Date]],"mmmm")</f>
        <v>mars</v>
      </c>
      <c r="I261" s="19">
        <f>YEAR(EOMONTH(Tableau1[[#This Row],[Date]]-DEBUT+1,1))</f>
        <v>2020</v>
      </c>
      <c r="J261" s="21" t="str">
        <f>TEXT(EOMONTH(Tableau1[[#This Row],[Date]]-DEBUT+1,1),"mmmm")</f>
        <v>mars</v>
      </c>
      <c r="K261" s="22" t="str">
        <f ca="1">IFERROR(INDEX(_E,MATCH(Tableau1[[#This Row],[Date]],_J,0)),"")</f>
        <v/>
      </c>
    </row>
    <row r="262" spans="1:11" x14ac:dyDescent="0.35">
      <c r="A262" s="7">
        <v>43907</v>
      </c>
      <c r="B262" s="19" t="str">
        <f>VLOOKUP(WEEKDAY(Tableau1[[#This Row],[Date]],2),JoursDeSemaine,2,0)</f>
        <v>Mardi</v>
      </c>
      <c r="E262" s="20">
        <f>(Tableau1[[#This Row],[Heure Départ]]-Tableau1[[#This Row],[Heure Arrivée]])*24</f>
        <v>0</v>
      </c>
      <c r="F262" s="21" t="str">
        <f>YEAR(Tableau1[[#This Row],[Date]] - MOD(Tableau1[[#This Row],[Date]] - 2,7) + 3)&amp;"-"&amp;_xlfn.ISOWEEKNUM(Tableau1[[#This Row],[Date]])</f>
        <v>2020-12</v>
      </c>
      <c r="G262" s="19">
        <f>YEAR(Tableau1[[#This Row],[Date]])</f>
        <v>2020</v>
      </c>
      <c r="H262" s="19" t="str">
        <f>TEXT(Tableau1[[#This Row],[Date]],"mmmm")</f>
        <v>mars</v>
      </c>
      <c r="I262" s="19">
        <f>YEAR(EOMONTH(Tableau1[[#This Row],[Date]]-DEBUT+1,1))</f>
        <v>2020</v>
      </c>
      <c r="J262" s="21" t="str">
        <f>TEXT(EOMONTH(Tableau1[[#This Row],[Date]]-DEBUT+1,1),"mmmm")</f>
        <v>mars</v>
      </c>
      <c r="K262" s="22" t="str">
        <f ca="1">IFERROR(INDEX(_E,MATCH(Tableau1[[#This Row],[Date]],_J,0)),"")</f>
        <v/>
      </c>
    </row>
    <row r="263" spans="1:11" x14ac:dyDescent="0.35">
      <c r="A263" s="7">
        <v>43908</v>
      </c>
      <c r="B263" s="19" t="str">
        <f>VLOOKUP(WEEKDAY(Tableau1[[#This Row],[Date]],2),JoursDeSemaine,2,0)</f>
        <v>Mercredi</v>
      </c>
      <c r="E263" s="20">
        <f>(Tableau1[[#This Row],[Heure Départ]]-Tableau1[[#This Row],[Heure Arrivée]])*24</f>
        <v>0</v>
      </c>
      <c r="F263" s="21" t="str">
        <f>YEAR(Tableau1[[#This Row],[Date]] - MOD(Tableau1[[#This Row],[Date]] - 2,7) + 3)&amp;"-"&amp;_xlfn.ISOWEEKNUM(Tableau1[[#This Row],[Date]])</f>
        <v>2020-12</v>
      </c>
      <c r="G263" s="19">
        <f>YEAR(Tableau1[[#This Row],[Date]])</f>
        <v>2020</v>
      </c>
      <c r="H263" s="19" t="str">
        <f>TEXT(Tableau1[[#This Row],[Date]],"mmmm")</f>
        <v>mars</v>
      </c>
      <c r="I263" s="19">
        <f>YEAR(EOMONTH(Tableau1[[#This Row],[Date]]-DEBUT+1,1))</f>
        <v>2020</v>
      </c>
      <c r="J263" s="21" t="str">
        <f>TEXT(EOMONTH(Tableau1[[#This Row],[Date]]-DEBUT+1,1),"mmmm")</f>
        <v>mars</v>
      </c>
      <c r="K263" s="22" t="str">
        <f ca="1">IFERROR(INDEX(_E,MATCH(Tableau1[[#This Row],[Date]],_J,0)),"")</f>
        <v/>
      </c>
    </row>
    <row r="264" spans="1:11" x14ac:dyDescent="0.35">
      <c r="A264" s="7">
        <v>43909</v>
      </c>
      <c r="B264" s="19" t="str">
        <f>VLOOKUP(WEEKDAY(Tableau1[[#This Row],[Date]],2),JoursDeSemaine,2,0)</f>
        <v>Jeudi</v>
      </c>
      <c r="E264" s="20">
        <f>(Tableau1[[#This Row],[Heure Départ]]-Tableau1[[#This Row],[Heure Arrivée]])*24</f>
        <v>0</v>
      </c>
      <c r="F264" s="21" t="str">
        <f>YEAR(Tableau1[[#This Row],[Date]] - MOD(Tableau1[[#This Row],[Date]] - 2,7) + 3)&amp;"-"&amp;_xlfn.ISOWEEKNUM(Tableau1[[#This Row],[Date]])</f>
        <v>2020-12</v>
      </c>
      <c r="G264" s="19">
        <f>YEAR(Tableau1[[#This Row],[Date]])</f>
        <v>2020</v>
      </c>
      <c r="H264" s="19" t="str">
        <f>TEXT(Tableau1[[#This Row],[Date]],"mmmm")</f>
        <v>mars</v>
      </c>
      <c r="I264" s="19">
        <f>YEAR(EOMONTH(Tableau1[[#This Row],[Date]]-DEBUT+1,1))</f>
        <v>2020</v>
      </c>
      <c r="J264" s="21" t="str">
        <f>TEXT(EOMONTH(Tableau1[[#This Row],[Date]]-DEBUT+1,1),"mmmm")</f>
        <v>mars</v>
      </c>
      <c r="K264" s="22" t="str">
        <f ca="1">IFERROR(INDEX(_E,MATCH(Tableau1[[#This Row],[Date]],_J,0)),"")</f>
        <v/>
      </c>
    </row>
    <row r="265" spans="1:11" x14ac:dyDescent="0.35">
      <c r="A265" s="7">
        <v>43910</v>
      </c>
      <c r="B265" s="19" t="str">
        <f>VLOOKUP(WEEKDAY(Tableau1[[#This Row],[Date]],2),JoursDeSemaine,2,0)</f>
        <v>Vendredi</v>
      </c>
      <c r="E265" s="20">
        <f>(Tableau1[[#This Row],[Heure Départ]]-Tableau1[[#This Row],[Heure Arrivée]])*24</f>
        <v>0</v>
      </c>
      <c r="F265" s="21" t="str">
        <f>YEAR(Tableau1[[#This Row],[Date]] - MOD(Tableau1[[#This Row],[Date]] - 2,7) + 3)&amp;"-"&amp;_xlfn.ISOWEEKNUM(Tableau1[[#This Row],[Date]])</f>
        <v>2020-12</v>
      </c>
      <c r="G265" s="19">
        <f>YEAR(Tableau1[[#This Row],[Date]])</f>
        <v>2020</v>
      </c>
      <c r="H265" s="19" t="str">
        <f>TEXT(Tableau1[[#This Row],[Date]],"mmmm")</f>
        <v>mars</v>
      </c>
      <c r="I265" s="19">
        <f>YEAR(EOMONTH(Tableau1[[#This Row],[Date]]-DEBUT+1,1))</f>
        <v>2020</v>
      </c>
      <c r="J265" s="21" t="str">
        <f>TEXT(EOMONTH(Tableau1[[#This Row],[Date]]-DEBUT+1,1),"mmmm")</f>
        <v>mars</v>
      </c>
      <c r="K265" s="22" t="str">
        <f ca="1">IFERROR(INDEX(_E,MATCH(Tableau1[[#This Row],[Date]],_J,0)),"")</f>
        <v/>
      </c>
    </row>
    <row r="266" spans="1:11" x14ac:dyDescent="0.35">
      <c r="A266" s="7">
        <v>43911</v>
      </c>
      <c r="B266" s="19" t="str">
        <f>VLOOKUP(WEEKDAY(Tableau1[[#This Row],[Date]],2),JoursDeSemaine,2,0)</f>
        <v>Samedi</v>
      </c>
      <c r="E266" s="20">
        <f>(Tableau1[[#This Row],[Heure Départ]]-Tableau1[[#This Row],[Heure Arrivée]])*24</f>
        <v>0</v>
      </c>
      <c r="F266" s="21" t="str">
        <f>YEAR(Tableau1[[#This Row],[Date]] - MOD(Tableau1[[#This Row],[Date]] - 2,7) + 3)&amp;"-"&amp;_xlfn.ISOWEEKNUM(Tableau1[[#This Row],[Date]])</f>
        <v>2020-12</v>
      </c>
      <c r="G266" s="19">
        <f>YEAR(Tableau1[[#This Row],[Date]])</f>
        <v>2020</v>
      </c>
      <c r="H266" s="19" t="str">
        <f>TEXT(Tableau1[[#This Row],[Date]],"mmmm")</f>
        <v>mars</v>
      </c>
      <c r="I266" s="19">
        <f>YEAR(EOMONTH(Tableau1[[#This Row],[Date]]-DEBUT+1,1))</f>
        <v>2020</v>
      </c>
      <c r="J266" s="21" t="str">
        <f>TEXT(EOMONTH(Tableau1[[#This Row],[Date]]-DEBUT+1,1),"mmmm")</f>
        <v>mars</v>
      </c>
      <c r="K266" s="22" t="str">
        <f ca="1">IFERROR(INDEX(_E,MATCH(Tableau1[[#This Row],[Date]],_J,0)),"")</f>
        <v/>
      </c>
    </row>
    <row r="267" spans="1:11" x14ac:dyDescent="0.35">
      <c r="A267" s="7">
        <v>43912</v>
      </c>
      <c r="B267" s="19" t="str">
        <f>VLOOKUP(WEEKDAY(Tableau1[[#This Row],[Date]],2),JoursDeSemaine,2,0)</f>
        <v>Dimanche</v>
      </c>
      <c r="E267" s="20">
        <f>(Tableau1[[#This Row],[Heure Départ]]-Tableau1[[#This Row],[Heure Arrivée]])*24</f>
        <v>0</v>
      </c>
      <c r="F267" s="21" t="str">
        <f>YEAR(Tableau1[[#This Row],[Date]] - MOD(Tableau1[[#This Row],[Date]] - 2,7) + 3)&amp;"-"&amp;_xlfn.ISOWEEKNUM(Tableau1[[#This Row],[Date]])</f>
        <v>2020-12</v>
      </c>
      <c r="G267" s="19">
        <f>YEAR(Tableau1[[#This Row],[Date]])</f>
        <v>2020</v>
      </c>
      <c r="H267" s="19" t="str">
        <f>TEXT(Tableau1[[#This Row],[Date]],"mmmm")</f>
        <v>mars</v>
      </c>
      <c r="I267" s="19">
        <f>YEAR(EOMONTH(Tableau1[[#This Row],[Date]]-DEBUT+1,1))</f>
        <v>2020</v>
      </c>
      <c r="J267" s="21" t="str">
        <f>TEXT(EOMONTH(Tableau1[[#This Row],[Date]]-DEBUT+1,1),"mmmm")</f>
        <v>mars</v>
      </c>
      <c r="K267" s="22" t="str">
        <f ca="1">IFERROR(INDEX(_E,MATCH(Tableau1[[#This Row],[Date]],_J,0)),"")</f>
        <v/>
      </c>
    </row>
    <row r="268" spans="1:11" x14ac:dyDescent="0.35">
      <c r="A268" s="7">
        <v>43913</v>
      </c>
      <c r="B268" s="19" t="str">
        <f>VLOOKUP(WEEKDAY(Tableau1[[#This Row],[Date]],2),JoursDeSemaine,2,0)</f>
        <v>Lundi</v>
      </c>
      <c r="E268" s="20">
        <f>(Tableau1[[#This Row],[Heure Départ]]-Tableau1[[#This Row],[Heure Arrivée]])*24</f>
        <v>0</v>
      </c>
      <c r="F268" s="21" t="str">
        <f>YEAR(Tableau1[[#This Row],[Date]] - MOD(Tableau1[[#This Row],[Date]] - 2,7) + 3)&amp;"-"&amp;_xlfn.ISOWEEKNUM(Tableau1[[#This Row],[Date]])</f>
        <v>2020-13</v>
      </c>
      <c r="G268" s="19">
        <f>YEAR(Tableau1[[#This Row],[Date]])</f>
        <v>2020</v>
      </c>
      <c r="H268" s="19" t="str">
        <f>TEXT(Tableau1[[#This Row],[Date]],"mmmm")</f>
        <v>mars</v>
      </c>
      <c r="I268" s="19">
        <f>YEAR(EOMONTH(Tableau1[[#This Row],[Date]]-DEBUT+1,1))</f>
        <v>2020</v>
      </c>
      <c r="J268" s="21" t="str">
        <f>TEXT(EOMONTH(Tableau1[[#This Row],[Date]]-DEBUT+1,1),"mmmm")</f>
        <v>mars</v>
      </c>
      <c r="K268" s="22" t="str">
        <f ca="1">IFERROR(INDEX(_E,MATCH(Tableau1[[#This Row],[Date]],_J,0)),"")</f>
        <v/>
      </c>
    </row>
    <row r="269" spans="1:11" x14ac:dyDescent="0.35">
      <c r="A269" s="7">
        <v>43914</v>
      </c>
      <c r="B269" s="19" t="str">
        <f>VLOOKUP(WEEKDAY(Tableau1[[#This Row],[Date]],2),JoursDeSemaine,2,0)</f>
        <v>Mardi</v>
      </c>
      <c r="E269" s="20">
        <f>(Tableau1[[#This Row],[Heure Départ]]-Tableau1[[#This Row],[Heure Arrivée]])*24</f>
        <v>0</v>
      </c>
      <c r="F269" s="21" t="str">
        <f>YEAR(Tableau1[[#This Row],[Date]] - MOD(Tableau1[[#This Row],[Date]] - 2,7) + 3)&amp;"-"&amp;_xlfn.ISOWEEKNUM(Tableau1[[#This Row],[Date]])</f>
        <v>2020-13</v>
      </c>
      <c r="G269" s="19">
        <f>YEAR(Tableau1[[#This Row],[Date]])</f>
        <v>2020</v>
      </c>
      <c r="H269" s="19" t="str">
        <f>TEXT(Tableau1[[#This Row],[Date]],"mmmm")</f>
        <v>mars</v>
      </c>
      <c r="I269" s="19">
        <f>YEAR(EOMONTH(Tableau1[[#This Row],[Date]]-DEBUT+1,1))</f>
        <v>2020</v>
      </c>
      <c r="J269" s="21" t="str">
        <f>TEXT(EOMONTH(Tableau1[[#This Row],[Date]]-DEBUT+1,1),"mmmm")</f>
        <v>mars</v>
      </c>
      <c r="K269" s="22" t="str">
        <f ca="1">IFERROR(INDEX(_E,MATCH(Tableau1[[#This Row],[Date]],_J,0)),"")</f>
        <v/>
      </c>
    </row>
    <row r="270" spans="1:11" x14ac:dyDescent="0.35">
      <c r="A270" s="7">
        <v>43915</v>
      </c>
      <c r="B270" s="19" t="str">
        <f>VLOOKUP(WEEKDAY(Tableau1[[#This Row],[Date]],2),JoursDeSemaine,2,0)</f>
        <v>Mercredi</v>
      </c>
      <c r="E270" s="20">
        <f>(Tableau1[[#This Row],[Heure Départ]]-Tableau1[[#This Row],[Heure Arrivée]])*24</f>
        <v>0</v>
      </c>
      <c r="F270" s="21" t="str">
        <f>YEAR(Tableau1[[#This Row],[Date]] - MOD(Tableau1[[#This Row],[Date]] - 2,7) + 3)&amp;"-"&amp;_xlfn.ISOWEEKNUM(Tableau1[[#This Row],[Date]])</f>
        <v>2020-13</v>
      </c>
      <c r="G270" s="19">
        <f>YEAR(Tableau1[[#This Row],[Date]])</f>
        <v>2020</v>
      </c>
      <c r="H270" s="19" t="str">
        <f>TEXT(Tableau1[[#This Row],[Date]],"mmmm")</f>
        <v>mars</v>
      </c>
      <c r="I270" s="19">
        <f>YEAR(EOMONTH(Tableau1[[#This Row],[Date]]-DEBUT+1,1))</f>
        <v>2020</v>
      </c>
      <c r="J270" s="21" t="str">
        <f>TEXT(EOMONTH(Tableau1[[#This Row],[Date]]-DEBUT+1,1),"mmmm")</f>
        <v>mars</v>
      </c>
      <c r="K270" s="22" t="str">
        <f ca="1">IFERROR(INDEX(_E,MATCH(Tableau1[[#This Row],[Date]],_J,0)),"")</f>
        <v/>
      </c>
    </row>
    <row r="271" spans="1:11" x14ac:dyDescent="0.35">
      <c r="A271" s="7">
        <v>43916</v>
      </c>
      <c r="B271" s="19" t="str">
        <f>VLOOKUP(WEEKDAY(Tableau1[[#This Row],[Date]],2),JoursDeSemaine,2,0)</f>
        <v>Jeudi</v>
      </c>
      <c r="E271" s="20">
        <f>(Tableau1[[#This Row],[Heure Départ]]-Tableau1[[#This Row],[Heure Arrivée]])*24</f>
        <v>0</v>
      </c>
      <c r="F271" s="21" t="str">
        <f>YEAR(Tableau1[[#This Row],[Date]] - MOD(Tableau1[[#This Row],[Date]] - 2,7) + 3)&amp;"-"&amp;_xlfn.ISOWEEKNUM(Tableau1[[#This Row],[Date]])</f>
        <v>2020-13</v>
      </c>
      <c r="G271" s="19">
        <f>YEAR(Tableau1[[#This Row],[Date]])</f>
        <v>2020</v>
      </c>
      <c r="H271" s="19" t="str">
        <f>TEXT(Tableau1[[#This Row],[Date]],"mmmm")</f>
        <v>mars</v>
      </c>
      <c r="I271" s="19">
        <f>YEAR(EOMONTH(Tableau1[[#This Row],[Date]]-DEBUT+1,1))</f>
        <v>2020</v>
      </c>
      <c r="J271" s="21" t="str">
        <f>TEXT(EOMONTH(Tableau1[[#This Row],[Date]]-DEBUT+1,1),"mmmm")</f>
        <v>mars</v>
      </c>
      <c r="K271" s="22" t="str">
        <f ca="1">IFERROR(INDEX(_E,MATCH(Tableau1[[#This Row],[Date]],_J,0)),"")</f>
        <v/>
      </c>
    </row>
    <row r="272" spans="1:11" x14ac:dyDescent="0.35">
      <c r="A272" s="7">
        <v>43917</v>
      </c>
      <c r="B272" s="19" t="str">
        <f>VLOOKUP(WEEKDAY(Tableau1[[#This Row],[Date]],2),JoursDeSemaine,2,0)</f>
        <v>Vendredi</v>
      </c>
      <c r="E272" s="20">
        <f>(Tableau1[[#This Row],[Heure Départ]]-Tableau1[[#This Row],[Heure Arrivée]])*24</f>
        <v>0</v>
      </c>
      <c r="F272" s="21" t="str">
        <f>YEAR(Tableau1[[#This Row],[Date]] - MOD(Tableau1[[#This Row],[Date]] - 2,7) + 3)&amp;"-"&amp;_xlfn.ISOWEEKNUM(Tableau1[[#This Row],[Date]])</f>
        <v>2020-13</v>
      </c>
      <c r="G272" s="19">
        <f>YEAR(Tableau1[[#This Row],[Date]])</f>
        <v>2020</v>
      </c>
      <c r="H272" s="19" t="str">
        <f>TEXT(Tableau1[[#This Row],[Date]],"mmmm")</f>
        <v>mars</v>
      </c>
      <c r="I272" s="19">
        <f>YEAR(EOMONTH(Tableau1[[#This Row],[Date]]-DEBUT+1,1))</f>
        <v>2020</v>
      </c>
      <c r="J272" s="21" t="str">
        <f>TEXT(EOMONTH(Tableau1[[#This Row],[Date]]-DEBUT+1,1),"mmmm")</f>
        <v>mars</v>
      </c>
      <c r="K272" s="22" t="str">
        <f ca="1">IFERROR(INDEX(_E,MATCH(Tableau1[[#This Row],[Date]],_J,0)),"")</f>
        <v/>
      </c>
    </row>
    <row r="273" spans="1:11" x14ac:dyDescent="0.35">
      <c r="A273" s="7">
        <v>43918</v>
      </c>
      <c r="B273" s="19" t="str">
        <f>VLOOKUP(WEEKDAY(Tableau1[[#This Row],[Date]],2),JoursDeSemaine,2,0)</f>
        <v>Samedi</v>
      </c>
      <c r="E273" s="20">
        <f>(Tableau1[[#This Row],[Heure Départ]]-Tableau1[[#This Row],[Heure Arrivée]])*24</f>
        <v>0</v>
      </c>
      <c r="F273" s="21" t="str">
        <f>YEAR(Tableau1[[#This Row],[Date]] - MOD(Tableau1[[#This Row],[Date]] - 2,7) + 3)&amp;"-"&amp;_xlfn.ISOWEEKNUM(Tableau1[[#This Row],[Date]])</f>
        <v>2020-13</v>
      </c>
      <c r="G273" s="19">
        <f>YEAR(Tableau1[[#This Row],[Date]])</f>
        <v>2020</v>
      </c>
      <c r="H273" s="19" t="str">
        <f>TEXT(Tableau1[[#This Row],[Date]],"mmmm")</f>
        <v>mars</v>
      </c>
      <c r="I273" s="19">
        <f>YEAR(EOMONTH(Tableau1[[#This Row],[Date]]-DEBUT+1,1))</f>
        <v>2020</v>
      </c>
      <c r="J273" s="21" t="str">
        <f>TEXT(EOMONTH(Tableau1[[#This Row],[Date]]-DEBUT+1,1),"mmmm")</f>
        <v>avril</v>
      </c>
      <c r="K273" s="22" t="str">
        <f ca="1">IFERROR(INDEX(_E,MATCH(Tableau1[[#This Row],[Date]],_J,0)),"")</f>
        <v/>
      </c>
    </row>
    <row r="274" spans="1:11" x14ac:dyDescent="0.35">
      <c r="A274" s="7">
        <v>43919</v>
      </c>
      <c r="B274" s="19" t="str">
        <f>VLOOKUP(WEEKDAY(Tableau1[[#This Row],[Date]],2),JoursDeSemaine,2,0)</f>
        <v>Dimanche</v>
      </c>
      <c r="E274" s="20">
        <f>(Tableau1[[#This Row],[Heure Départ]]-Tableau1[[#This Row],[Heure Arrivée]])*24</f>
        <v>0</v>
      </c>
      <c r="F274" s="21" t="str">
        <f>YEAR(Tableau1[[#This Row],[Date]] - MOD(Tableau1[[#This Row],[Date]] - 2,7) + 3)&amp;"-"&amp;_xlfn.ISOWEEKNUM(Tableau1[[#This Row],[Date]])</f>
        <v>2020-13</v>
      </c>
      <c r="G274" s="19">
        <f>YEAR(Tableau1[[#This Row],[Date]])</f>
        <v>2020</v>
      </c>
      <c r="H274" s="19" t="str">
        <f>TEXT(Tableau1[[#This Row],[Date]],"mmmm")</f>
        <v>mars</v>
      </c>
      <c r="I274" s="19">
        <f>YEAR(EOMONTH(Tableau1[[#This Row],[Date]]-DEBUT+1,1))</f>
        <v>2020</v>
      </c>
      <c r="J274" s="21" t="str">
        <f>TEXT(EOMONTH(Tableau1[[#This Row],[Date]]-DEBUT+1,1),"mmmm")</f>
        <v>avril</v>
      </c>
      <c r="K274" s="22" t="str">
        <f ca="1">IFERROR(INDEX(_E,MATCH(Tableau1[[#This Row],[Date]],_J,0)),"")</f>
        <v/>
      </c>
    </row>
    <row r="275" spans="1:11" x14ac:dyDescent="0.35">
      <c r="A275" s="7">
        <v>43920</v>
      </c>
      <c r="B275" s="19" t="str">
        <f>VLOOKUP(WEEKDAY(Tableau1[[#This Row],[Date]],2),JoursDeSemaine,2,0)</f>
        <v>Lundi</v>
      </c>
      <c r="E275" s="20">
        <f>(Tableau1[[#This Row],[Heure Départ]]-Tableau1[[#This Row],[Heure Arrivée]])*24</f>
        <v>0</v>
      </c>
      <c r="F275" s="21" t="str">
        <f>YEAR(Tableau1[[#This Row],[Date]] - MOD(Tableau1[[#This Row],[Date]] - 2,7) + 3)&amp;"-"&amp;_xlfn.ISOWEEKNUM(Tableau1[[#This Row],[Date]])</f>
        <v>2020-14</v>
      </c>
      <c r="G275" s="19">
        <f>YEAR(Tableau1[[#This Row],[Date]])</f>
        <v>2020</v>
      </c>
      <c r="H275" s="19" t="str">
        <f>TEXT(Tableau1[[#This Row],[Date]],"mmmm")</f>
        <v>mars</v>
      </c>
      <c r="I275" s="19">
        <f>YEAR(EOMONTH(Tableau1[[#This Row],[Date]]-DEBUT+1,1))</f>
        <v>2020</v>
      </c>
      <c r="J275" s="21" t="str">
        <f>TEXT(EOMONTH(Tableau1[[#This Row],[Date]]-DEBUT+1,1),"mmmm")</f>
        <v>avril</v>
      </c>
      <c r="K275" s="22" t="str">
        <f ca="1">IFERROR(INDEX(_E,MATCH(Tableau1[[#This Row],[Date]],_J,0)),"")</f>
        <v/>
      </c>
    </row>
    <row r="276" spans="1:11" x14ac:dyDescent="0.35">
      <c r="A276" s="7">
        <v>43921</v>
      </c>
      <c r="B276" s="19" t="str">
        <f>VLOOKUP(WEEKDAY(Tableau1[[#This Row],[Date]],2),JoursDeSemaine,2,0)</f>
        <v>Mardi</v>
      </c>
      <c r="E276" s="20">
        <f>(Tableau1[[#This Row],[Heure Départ]]-Tableau1[[#This Row],[Heure Arrivée]])*24</f>
        <v>0</v>
      </c>
      <c r="F276" s="21" t="str">
        <f>YEAR(Tableau1[[#This Row],[Date]] - MOD(Tableau1[[#This Row],[Date]] - 2,7) + 3)&amp;"-"&amp;_xlfn.ISOWEEKNUM(Tableau1[[#This Row],[Date]])</f>
        <v>2020-14</v>
      </c>
      <c r="G276" s="19">
        <f>YEAR(Tableau1[[#This Row],[Date]])</f>
        <v>2020</v>
      </c>
      <c r="H276" s="19" t="str">
        <f>TEXT(Tableau1[[#This Row],[Date]],"mmmm")</f>
        <v>mars</v>
      </c>
      <c r="I276" s="19">
        <f>YEAR(EOMONTH(Tableau1[[#This Row],[Date]]-DEBUT+1,1))</f>
        <v>2020</v>
      </c>
      <c r="J276" s="21" t="str">
        <f>TEXT(EOMONTH(Tableau1[[#This Row],[Date]]-DEBUT+1,1),"mmmm")</f>
        <v>avril</v>
      </c>
      <c r="K276" s="22" t="str">
        <f ca="1">IFERROR(INDEX(_E,MATCH(Tableau1[[#This Row],[Date]],_J,0)),"")</f>
        <v/>
      </c>
    </row>
    <row r="277" spans="1:11" x14ac:dyDescent="0.35">
      <c r="A277" s="7">
        <v>43922</v>
      </c>
      <c r="B277" s="19" t="str">
        <f>VLOOKUP(WEEKDAY(Tableau1[[#This Row],[Date]],2),JoursDeSemaine,2,0)</f>
        <v>Mercredi</v>
      </c>
      <c r="E277" s="20">
        <f>(Tableau1[[#This Row],[Heure Départ]]-Tableau1[[#This Row],[Heure Arrivée]])*24</f>
        <v>0</v>
      </c>
      <c r="F277" s="21" t="str">
        <f>YEAR(Tableau1[[#This Row],[Date]] - MOD(Tableau1[[#This Row],[Date]] - 2,7) + 3)&amp;"-"&amp;_xlfn.ISOWEEKNUM(Tableau1[[#This Row],[Date]])</f>
        <v>2020-14</v>
      </c>
      <c r="G277" s="19">
        <f>YEAR(Tableau1[[#This Row],[Date]])</f>
        <v>2020</v>
      </c>
      <c r="H277" s="19" t="str">
        <f>TEXT(Tableau1[[#This Row],[Date]],"mmmm")</f>
        <v>avril</v>
      </c>
      <c r="I277" s="19">
        <f>YEAR(EOMONTH(Tableau1[[#This Row],[Date]]-DEBUT+1,1))</f>
        <v>2020</v>
      </c>
      <c r="J277" s="21" t="str">
        <f>TEXT(EOMONTH(Tableau1[[#This Row],[Date]]-DEBUT+1,1),"mmmm")</f>
        <v>avril</v>
      </c>
      <c r="K277" s="22" t="str">
        <f ca="1">IFERROR(INDEX(_E,MATCH(Tableau1[[#This Row],[Date]],_J,0)),"")</f>
        <v/>
      </c>
    </row>
    <row r="278" spans="1:11" x14ac:dyDescent="0.35">
      <c r="A278" s="7">
        <v>43923</v>
      </c>
      <c r="B278" s="19" t="str">
        <f>VLOOKUP(WEEKDAY(Tableau1[[#This Row],[Date]],2),JoursDeSemaine,2,0)</f>
        <v>Jeudi</v>
      </c>
      <c r="E278" s="20">
        <f>(Tableau1[[#This Row],[Heure Départ]]-Tableau1[[#This Row],[Heure Arrivée]])*24</f>
        <v>0</v>
      </c>
      <c r="F278" s="21" t="str">
        <f>YEAR(Tableau1[[#This Row],[Date]] - MOD(Tableau1[[#This Row],[Date]] - 2,7) + 3)&amp;"-"&amp;_xlfn.ISOWEEKNUM(Tableau1[[#This Row],[Date]])</f>
        <v>2020-14</v>
      </c>
      <c r="G278" s="19">
        <f>YEAR(Tableau1[[#This Row],[Date]])</f>
        <v>2020</v>
      </c>
      <c r="H278" s="19" t="str">
        <f>TEXT(Tableau1[[#This Row],[Date]],"mmmm")</f>
        <v>avril</v>
      </c>
      <c r="I278" s="19">
        <f>YEAR(EOMONTH(Tableau1[[#This Row],[Date]]-DEBUT+1,1))</f>
        <v>2020</v>
      </c>
      <c r="J278" s="21" t="str">
        <f>TEXT(EOMONTH(Tableau1[[#This Row],[Date]]-DEBUT+1,1),"mmmm")</f>
        <v>avril</v>
      </c>
      <c r="K278" s="22" t="str">
        <f ca="1">IFERROR(INDEX(_E,MATCH(Tableau1[[#This Row],[Date]],_J,0)),"")</f>
        <v/>
      </c>
    </row>
    <row r="279" spans="1:11" x14ac:dyDescent="0.35">
      <c r="A279" s="7">
        <v>43924</v>
      </c>
      <c r="B279" s="19" t="str">
        <f>VLOOKUP(WEEKDAY(Tableau1[[#This Row],[Date]],2),JoursDeSemaine,2,0)</f>
        <v>Vendredi</v>
      </c>
      <c r="E279" s="20">
        <f>(Tableau1[[#This Row],[Heure Départ]]-Tableau1[[#This Row],[Heure Arrivée]])*24</f>
        <v>0</v>
      </c>
      <c r="F279" s="21" t="str">
        <f>YEAR(Tableau1[[#This Row],[Date]] - MOD(Tableau1[[#This Row],[Date]] - 2,7) + 3)&amp;"-"&amp;_xlfn.ISOWEEKNUM(Tableau1[[#This Row],[Date]])</f>
        <v>2020-14</v>
      </c>
      <c r="G279" s="19">
        <f>YEAR(Tableau1[[#This Row],[Date]])</f>
        <v>2020</v>
      </c>
      <c r="H279" s="19" t="str">
        <f>TEXT(Tableau1[[#This Row],[Date]],"mmmm")</f>
        <v>avril</v>
      </c>
      <c r="I279" s="19">
        <f>YEAR(EOMONTH(Tableau1[[#This Row],[Date]]-DEBUT+1,1))</f>
        <v>2020</v>
      </c>
      <c r="J279" s="21" t="str">
        <f>TEXT(EOMONTH(Tableau1[[#This Row],[Date]]-DEBUT+1,1),"mmmm")</f>
        <v>avril</v>
      </c>
      <c r="K279" s="22" t="str">
        <f ca="1">IFERROR(INDEX(_E,MATCH(Tableau1[[#This Row],[Date]],_J,0)),"")</f>
        <v/>
      </c>
    </row>
    <row r="280" spans="1:11" x14ac:dyDescent="0.35">
      <c r="A280" s="7">
        <v>43925</v>
      </c>
      <c r="B280" s="19" t="str">
        <f>VLOOKUP(WEEKDAY(Tableau1[[#This Row],[Date]],2),JoursDeSemaine,2,0)</f>
        <v>Samedi</v>
      </c>
      <c r="E280" s="20">
        <f>(Tableau1[[#This Row],[Heure Départ]]-Tableau1[[#This Row],[Heure Arrivée]])*24</f>
        <v>0</v>
      </c>
      <c r="F280" s="21" t="str">
        <f>YEAR(Tableau1[[#This Row],[Date]] - MOD(Tableau1[[#This Row],[Date]] - 2,7) + 3)&amp;"-"&amp;_xlfn.ISOWEEKNUM(Tableau1[[#This Row],[Date]])</f>
        <v>2020-14</v>
      </c>
      <c r="G280" s="19">
        <f>YEAR(Tableau1[[#This Row],[Date]])</f>
        <v>2020</v>
      </c>
      <c r="H280" s="19" t="str">
        <f>TEXT(Tableau1[[#This Row],[Date]],"mmmm")</f>
        <v>avril</v>
      </c>
      <c r="I280" s="19">
        <f>YEAR(EOMONTH(Tableau1[[#This Row],[Date]]-DEBUT+1,1))</f>
        <v>2020</v>
      </c>
      <c r="J280" s="21" t="str">
        <f>TEXT(EOMONTH(Tableau1[[#This Row],[Date]]-DEBUT+1,1),"mmmm")</f>
        <v>avril</v>
      </c>
      <c r="K280" s="22" t="str">
        <f ca="1">IFERROR(INDEX(_E,MATCH(Tableau1[[#This Row],[Date]],_J,0)),"")</f>
        <v/>
      </c>
    </row>
    <row r="281" spans="1:11" x14ac:dyDescent="0.35">
      <c r="A281" s="7">
        <v>43926</v>
      </c>
      <c r="B281" s="19" t="str">
        <f>VLOOKUP(WEEKDAY(Tableau1[[#This Row],[Date]],2),JoursDeSemaine,2,0)</f>
        <v>Dimanche</v>
      </c>
      <c r="E281" s="20">
        <f>(Tableau1[[#This Row],[Heure Départ]]-Tableau1[[#This Row],[Heure Arrivée]])*24</f>
        <v>0</v>
      </c>
      <c r="F281" s="21" t="str">
        <f>YEAR(Tableau1[[#This Row],[Date]] - MOD(Tableau1[[#This Row],[Date]] - 2,7) + 3)&amp;"-"&amp;_xlfn.ISOWEEKNUM(Tableau1[[#This Row],[Date]])</f>
        <v>2020-14</v>
      </c>
      <c r="G281" s="19">
        <f>YEAR(Tableau1[[#This Row],[Date]])</f>
        <v>2020</v>
      </c>
      <c r="H281" s="19" t="str">
        <f>TEXT(Tableau1[[#This Row],[Date]],"mmmm")</f>
        <v>avril</v>
      </c>
      <c r="I281" s="19">
        <f>YEAR(EOMONTH(Tableau1[[#This Row],[Date]]-DEBUT+1,1))</f>
        <v>2020</v>
      </c>
      <c r="J281" s="21" t="str">
        <f>TEXT(EOMONTH(Tableau1[[#This Row],[Date]]-DEBUT+1,1),"mmmm")</f>
        <v>avril</v>
      </c>
      <c r="K281" s="22" t="str">
        <f ca="1">IFERROR(INDEX(_E,MATCH(Tableau1[[#This Row],[Date]],_J,0)),"")</f>
        <v/>
      </c>
    </row>
    <row r="282" spans="1:11" x14ac:dyDescent="0.35">
      <c r="A282" s="7">
        <v>43927</v>
      </c>
      <c r="B282" s="19" t="str">
        <f>VLOOKUP(WEEKDAY(Tableau1[[#This Row],[Date]],2),JoursDeSemaine,2,0)</f>
        <v>Lundi</v>
      </c>
      <c r="E282" s="20">
        <f>(Tableau1[[#This Row],[Heure Départ]]-Tableau1[[#This Row],[Heure Arrivée]])*24</f>
        <v>0</v>
      </c>
      <c r="F282" s="21" t="str">
        <f>YEAR(Tableau1[[#This Row],[Date]] - MOD(Tableau1[[#This Row],[Date]] - 2,7) + 3)&amp;"-"&amp;_xlfn.ISOWEEKNUM(Tableau1[[#This Row],[Date]])</f>
        <v>2020-15</v>
      </c>
      <c r="G282" s="19">
        <f>YEAR(Tableau1[[#This Row],[Date]])</f>
        <v>2020</v>
      </c>
      <c r="H282" s="19" t="str">
        <f>TEXT(Tableau1[[#This Row],[Date]],"mmmm")</f>
        <v>avril</v>
      </c>
      <c r="I282" s="19">
        <f>YEAR(EOMONTH(Tableau1[[#This Row],[Date]]-DEBUT+1,1))</f>
        <v>2020</v>
      </c>
      <c r="J282" s="21" t="str">
        <f>TEXT(EOMONTH(Tableau1[[#This Row],[Date]]-DEBUT+1,1),"mmmm")</f>
        <v>avril</v>
      </c>
      <c r="K282" s="22" t="str">
        <f ca="1">IFERROR(INDEX(_E,MATCH(Tableau1[[#This Row],[Date]],_J,0)),"")</f>
        <v/>
      </c>
    </row>
    <row r="283" spans="1:11" x14ac:dyDescent="0.35">
      <c r="A283" s="7">
        <v>43928</v>
      </c>
      <c r="B283" s="19" t="str">
        <f>VLOOKUP(WEEKDAY(Tableau1[[#This Row],[Date]],2),JoursDeSemaine,2,0)</f>
        <v>Mardi</v>
      </c>
      <c r="E283" s="20">
        <f>(Tableau1[[#This Row],[Heure Départ]]-Tableau1[[#This Row],[Heure Arrivée]])*24</f>
        <v>0</v>
      </c>
      <c r="F283" s="21" t="str">
        <f>YEAR(Tableau1[[#This Row],[Date]] - MOD(Tableau1[[#This Row],[Date]] - 2,7) + 3)&amp;"-"&amp;_xlfn.ISOWEEKNUM(Tableau1[[#This Row],[Date]])</f>
        <v>2020-15</v>
      </c>
      <c r="G283" s="19">
        <f>YEAR(Tableau1[[#This Row],[Date]])</f>
        <v>2020</v>
      </c>
      <c r="H283" s="19" t="str">
        <f>TEXT(Tableau1[[#This Row],[Date]],"mmmm")</f>
        <v>avril</v>
      </c>
      <c r="I283" s="19">
        <f>YEAR(EOMONTH(Tableau1[[#This Row],[Date]]-DEBUT+1,1))</f>
        <v>2020</v>
      </c>
      <c r="J283" s="21" t="str">
        <f>TEXT(EOMONTH(Tableau1[[#This Row],[Date]]-DEBUT+1,1),"mmmm")</f>
        <v>avril</v>
      </c>
      <c r="K283" s="22" t="str">
        <f ca="1">IFERROR(INDEX(_E,MATCH(Tableau1[[#This Row],[Date]],_J,0)),"")</f>
        <v/>
      </c>
    </row>
    <row r="284" spans="1:11" x14ac:dyDescent="0.35">
      <c r="A284" s="7">
        <v>43929</v>
      </c>
      <c r="B284" s="19" t="str">
        <f>VLOOKUP(WEEKDAY(Tableau1[[#This Row],[Date]],2),JoursDeSemaine,2,0)</f>
        <v>Mercredi</v>
      </c>
      <c r="E284" s="20">
        <f>(Tableau1[[#This Row],[Heure Départ]]-Tableau1[[#This Row],[Heure Arrivée]])*24</f>
        <v>0</v>
      </c>
      <c r="F284" s="21" t="str">
        <f>YEAR(Tableau1[[#This Row],[Date]] - MOD(Tableau1[[#This Row],[Date]] - 2,7) + 3)&amp;"-"&amp;_xlfn.ISOWEEKNUM(Tableau1[[#This Row],[Date]])</f>
        <v>2020-15</v>
      </c>
      <c r="G284" s="19">
        <f>YEAR(Tableau1[[#This Row],[Date]])</f>
        <v>2020</v>
      </c>
      <c r="H284" s="19" t="str">
        <f>TEXT(Tableau1[[#This Row],[Date]],"mmmm")</f>
        <v>avril</v>
      </c>
      <c r="I284" s="19">
        <f>YEAR(EOMONTH(Tableau1[[#This Row],[Date]]-DEBUT+1,1))</f>
        <v>2020</v>
      </c>
      <c r="J284" s="21" t="str">
        <f>TEXT(EOMONTH(Tableau1[[#This Row],[Date]]-DEBUT+1,1),"mmmm")</f>
        <v>avril</v>
      </c>
      <c r="K284" s="22" t="str">
        <f ca="1">IFERROR(INDEX(_E,MATCH(Tableau1[[#This Row],[Date]],_J,0)),"")</f>
        <v/>
      </c>
    </row>
    <row r="285" spans="1:11" x14ac:dyDescent="0.35">
      <c r="A285" s="7">
        <v>43930</v>
      </c>
      <c r="B285" s="19" t="str">
        <f>VLOOKUP(WEEKDAY(Tableau1[[#This Row],[Date]],2),JoursDeSemaine,2,0)</f>
        <v>Jeudi</v>
      </c>
      <c r="E285" s="20">
        <f>(Tableau1[[#This Row],[Heure Départ]]-Tableau1[[#This Row],[Heure Arrivée]])*24</f>
        <v>0</v>
      </c>
      <c r="F285" s="21" t="str">
        <f>YEAR(Tableau1[[#This Row],[Date]] - MOD(Tableau1[[#This Row],[Date]] - 2,7) + 3)&amp;"-"&amp;_xlfn.ISOWEEKNUM(Tableau1[[#This Row],[Date]])</f>
        <v>2020-15</v>
      </c>
      <c r="G285" s="19">
        <f>YEAR(Tableau1[[#This Row],[Date]])</f>
        <v>2020</v>
      </c>
      <c r="H285" s="19" t="str">
        <f>TEXT(Tableau1[[#This Row],[Date]],"mmmm")</f>
        <v>avril</v>
      </c>
      <c r="I285" s="19">
        <f>YEAR(EOMONTH(Tableau1[[#This Row],[Date]]-DEBUT+1,1))</f>
        <v>2020</v>
      </c>
      <c r="J285" s="21" t="str">
        <f>TEXT(EOMONTH(Tableau1[[#This Row],[Date]]-DEBUT+1,1),"mmmm")</f>
        <v>avril</v>
      </c>
      <c r="K285" s="22" t="str">
        <f ca="1">IFERROR(INDEX(_E,MATCH(Tableau1[[#This Row],[Date]],_J,0)),"")</f>
        <v/>
      </c>
    </row>
    <row r="286" spans="1:11" x14ac:dyDescent="0.35">
      <c r="A286" s="7">
        <v>43931</v>
      </c>
      <c r="B286" s="19" t="str">
        <f>VLOOKUP(WEEKDAY(Tableau1[[#This Row],[Date]],2),JoursDeSemaine,2,0)</f>
        <v>Vendredi</v>
      </c>
      <c r="E286" s="20">
        <f>(Tableau1[[#This Row],[Heure Départ]]-Tableau1[[#This Row],[Heure Arrivée]])*24</f>
        <v>0</v>
      </c>
      <c r="F286" s="21" t="str">
        <f>YEAR(Tableau1[[#This Row],[Date]] - MOD(Tableau1[[#This Row],[Date]] - 2,7) + 3)&amp;"-"&amp;_xlfn.ISOWEEKNUM(Tableau1[[#This Row],[Date]])</f>
        <v>2020-15</v>
      </c>
      <c r="G286" s="19">
        <f>YEAR(Tableau1[[#This Row],[Date]])</f>
        <v>2020</v>
      </c>
      <c r="H286" s="19" t="str">
        <f>TEXT(Tableau1[[#This Row],[Date]],"mmmm")</f>
        <v>avril</v>
      </c>
      <c r="I286" s="19">
        <f>YEAR(EOMONTH(Tableau1[[#This Row],[Date]]-DEBUT+1,1))</f>
        <v>2020</v>
      </c>
      <c r="J286" s="21" t="str">
        <f>TEXT(EOMONTH(Tableau1[[#This Row],[Date]]-DEBUT+1,1),"mmmm")</f>
        <v>avril</v>
      </c>
      <c r="K286" s="22" t="str">
        <f ca="1">IFERROR(INDEX(_E,MATCH(Tableau1[[#This Row],[Date]],_J,0)),"")</f>
        <v/>
      </c>
    </row>
    <row r="287" spans="1:11" x14ac:dyDescent="0.35">
      <c r="A287" s="7">
        <v>43932</v>
      </c>
      <c r="B287" s="19" t="str">
        <f>VLOOKUP(WEEKDAY(Tableau1[[#This Row],[Date]],2),JoursDeSemaine,2,0)</f>
        <v>Samedi</v>
      </c>
      <c r="E287" s="20">
        <f>(Tableau1[[#This Row],[Heure Départ]]-Tableau1[[#This Row],[Heure Arrivée]])*24</f>
        <v>0</v>
      </c>
      <c r="F287" s="21" t="str">
        <f>YEAR(Tableau1[[#This Row],[Date]] - MOD(Tableau1[[#This Row],[Date]] - 2,7) + 3)&amp;"-"&amp;_xlfn.ISOWEEKNUM(Tableau1[[#This Row],[Date]])</f>
        <v>2020-15</v>
      </c>
      <c r="G287" s="19">
        <f>YEAR(Tableau1[[#This Row],[Date]])</f>
        <v>2020</v>
      </c>
      <c r="H287" s="19" t="str">
        <f>TEXT(Tableau1[[#This Row],[Date]],"mmmm")</f>
        <v>avril</v>
      </c>
      <c r="I287" s="19">
        <f>YEAR(EOMONTH(Tableau1[[#This Row],[Date]]-DEBUT+1,1))</f>
        <v>2020</v>
      </c>
      <c r="J287" s="21" t="str">
        <f>TEXT(EOMONTH(Tableau1[[#This Row],[Date]]-DEBUT+1,1),"mmmm")</f>
        <v>avril</v>
      </c>
      <c r="K287" s="22" t="str">
        <f ca="1">IFERROR(INDEX(_E,MATCH(Tableau1[[#This Row],[Date]],_J,0)),"")</f>
        <v/>
      </c>
    </row>
    <row r="288" spans="1:11" x14ac:dyDescent="0.35">
      <c r="A288" s="7">
        <v>43933</v>
      </c>
      <c r="B288" s="19" t="str">
        <f>VLOOKUP(WEEKDAY(Tableau1[[#This Row],[Date]],2),JoursDeSemaine,2,0)</f>
        <v>Dimanche</v>
      </c>
      <c r="E288" s="20">
        <f>(Tableau1[[#This Row],[Heure Départ]]-Tableau1[[#This Row],[Heure Arrivée]])*24</f>
        <v>0</v>
      </c>
      <c r="F288" s="21" t="str">
        <f>YEAR(Tableau1[[#This Row],[Date]] - MOD(Tableau1[[#This Row],[Date]] - 2,7) + 3)&amp;"-"&amp;_xlfn.ISOWEEKNUM(Tableau1[[#This Row],[Date]])</f>
        <v>2020-15</v>
      </c>
      <c r="G288" s="19">
        <f>YEAR(Tableau1[[#This Row],[Date]])</f>
        <v>2020</v>
      </c>
      <c r="H288" s="19" t="str">
        <f>TEXT(Tableau1[[#This Row],[Date]],"mmmm")</f>
        <v>avril</v>
      </c>
      <c r="I288" s="19">
        <f>YEAR(EOMONTH(Tableau1[[#This Row],[Date]]-DEBUT+1,1))</f>
        <v>2020</v>
      </c>
      <c r="J288" s="21" t="str">
        <f>TEXT(EOMONTH(Tableau1[[#This Row],[Date]]-DEBUT+1,1),"mmmm")</f>
        <v>avril</v>
      </c>
      <c r="K288" s="22" t="str">
        <f ca="1">IFERROR(INDEX(_E,MATCH(Tableau1[[#This Row],[Date]],_J,0)),"")</f>
        <v>Pâques</v>
      </c>
    </row>
    <row r="289" spans="1:11" x14ac:dyDescent="0.35">
      <c r="A289" s="7">
        <v>43934</v>
      </c>
      <c r="B289" s="19" t="str">
        <f>VLOOKUP(WEEKDAY(Tableau1[[#This Row],[Date]],2),JoursDeSemaine,2,0)</f>
        <v>Lundi</v>
      </c>
      <c r="E289" s="20">
        <f>(Tableau1[[#This Row],[Heure Départ]]-Tableau1[[#This Row],[Heure Arrivée]])*24</f>
        <v>0</v>
      </c>
      <c r="F289" s="21" t="str">
        <f>YEAR(Tableau1[[#This Row],[Date]] - MOD(Tableau1[[#This Row],[Date]] - 2,7) + 3)&amp;"-"&amp;_xlfn.ISOWEEKNUM(Tableau1[[#This Row],[Date]])</f>
        <v>2020-16</v>
      </c>
      <c r="G289" s="19">
        <f>YEAR(Tableau1[[#This Row],[Date]])</f>
        <v>2020</v>
      </c>
      <c r="H289" s="19" t="str">
        <f>TEXT(Tableau1[[#This Row],[Date]],"mmmm")</f>
        <v>avril</v>
      </c>
      <c r="I289" s="19">
        <f>YEAR(EOMONTH(Tableau1[[#This Row],[Date]]-DEBUT+1,1))</f>
        <v>2020</v>
      </c>
      <c r="J289" s="21" t="str">
        <f>TEXT(EOMONTH(Tableau1[[#This Row],[Date]]-DEBUT+1,1),"mmmm")</f>
        <v>avril</v>
      </c>
      <c r="K289" s="22" t="str">
        <f ca="1">IFERROR(INDEX(_E,MATCH(Tableau1[[#This Row],[Date]],_J,0)),"")</f>
        <v>Lundi de Pâques</v>
      </c>
    </row>
    <row r="290" spans="1:11" x14ac:dyDescent="0.35">
      <c r="A290" s="7">
        <v>43935</v>
      </c>
      <c r="B290" s="19" t="str">
        <f>VLOOKUP(WEEKDAY(Tableau1[[#This Row],[Date]],2),JoursDeSemaine,2,0)</f>
        <v>Mardi</v>
      </c>
      <c r="E290" s="20">
        <f>(Tableau1[[#This Row],[Heure Départ]]-Tableau1[[#This Row],[Heure Arrivée]])*24</f>
        <v>0</v>
      </c>
      <c r="F290" s="21" t="str">
        <f>YEAR(Tableau1[[#This Row],[Date]] - MOD(Tableau1[[#This Row],[Date]] - 2,7) + 3)&amp;"-"&amp;_xlfn.ISOWEEKNUM(Tableau1[[#This Row],[Date]])</f>
        <v>2020-16</v>
      </c>
      <c r="G290" s="19">
        <f>YEAR(Tableau1[[#This Row],[Date]])</f>
        <v>2020</v>
      </c>
      <c r="H290" s="19" t="str">
        <f>TEXT(Tableau1[[#This Row],[Date]],"mmmm")</f>
        <v>avril</v>
      </c>
      <c r="I290" s="19">
        <f>YEAR(EOMONTH(Tableau1[[#This Row],[Date]]-DEBUT+1,1))</f>
        <v>2020</v>
      </c>
      <c r="J290" s="21" t="str">
        <f>TEXT(EOMONTH(Tableau1[[#This Row],[Date]]-DEBUT+1,1),"mmmm")</f>
        <v>avril</v>
      </c>
      <c r="K290" s="22" t="str">
        <f ca="1">IFERROR(INDEX(_E,MATCH(Tableau1[[#This Row],[Date]],_J,0)),"")</f>
        <v/>
      </c>
    </row>
    <row r="291" spans="1:11" x14ac:dyDescent="0.35">
      <c r="A291" s="7">
        <v>43936</v>
      </c>
      <c r="B291" s="19" t="str">
        <f>VLOOKUP(WEEKDAY(Tableau1[[#This Row],[Date]],2),JoursDeSemaine,2,0)</f>
        <v>Mercredi</v>
      </c>
      <c r="E291" s="20">
        <f>(Tableau1[[#This Row],[Heure Départ]]-Tableau1[[#This Row],[Heure Arrivée]])*24</f>
        <v>0</v>
      </c>
      <c r="F291" s="21" t="str">
        <f>YEAR(Tableau1[[#This Row],[Date]] - MOD(Tableau1[[#This Row],[Date]] - 2,7) + 3)&amp;"-"&amp;_xlfn.ISOWEEKNUM(Tableau1[[#This Row],[Date]])</f>
        <v>2020-16</v>
      </c>
      <c r="G291" s="19">
        <f>YEAR(Tableau1[[#This Row],[Date]])</f>
        <v>2020</v>
      </c>
      <c r="H291" s="19" t="str">
        <f>TEXT(Tableau1[[#This Row],[Date]],"mmmm")</f>
        <v>avril</v>
      </c>
      <c r="I291" s="19">
        <f>YEAR(EOMONTH(Tableau1[[#This Row],[Date]]-DEBUT+1,1))</f>
        <v>2020</v>
      </c>
      <c r="J291" s="21" t="str">
        <f>TEXT(EOMONTH(Tableau1[[#This Row],[Date]]-DEBUT+1,1),"mmmm")</f>
        <v>avril</v>
      </c>
      <c r="K291" s="22" t="str">
        <f ca="1">IFERROR(INDEX(_E,MATCH(Tableau1[[#This Row],[Date]],_J,0)),"")</f>
        <v/>
      </c>
    </row>
    <row r="292" spans="1:11" x14ac:dyDescent="0.35">
      <c r="A292" s="7">
        <v>43937</v>
      </c>
      <c r="B292" s="19" t="str">
        <f>VLOOKUP(WEEKDAY(Tableau1[[#This Row],[Date]],2),JoursDeSemaine,2,0)</f>
        <v>Jeudi</v>
      </c>
      <c r="E292" s="20">
        <f>(Tableau1[[#This Row],[Heure Départ]]-Tableau1[[#This Row],[Heure Arrivée]])*24</f>
        <v>0</v>
      </c>
      <c r="F292" s="21" t="str">
        <f>YEAR(Tableau1[[#This Row],[Date]] - MOD(Tableau1[[#This Row],[Date]] - 2,7) + 3)&amp;"-"&amp;_xlfn.ISOWEEKNUM(Tableau1[[#This Row],[Date]])</f>
        <v>2020-16</v>
      </c>
      <c r="G292" s="19">
        <f>YEAR(Tableau1[[#This Row],[Date]])</f>
        <v>2020</v>
      </c>
      <c r="H292" s="19" t="str">
        <f>TEXT(Tableau1[[#This Row],[Date]],"mmmm")</f>
        <v>avril</v>
      </c>
      <c r="I292" s="19">
        <f>YEAR(EOMONTH(Tableau1[[#This Row],[Date]]-DEBUT+1,1))</f>
        <v>2020</v>
      </c>
      <c r="J292" s="21" t="str">
        <f>TEXT(EOMONTH(Tableau1[[#This Row],[Date]]-DEBUT+1,1),"mmmm")</f>
        <v>avril</v>
      </c>
      <c r="K292" s="22" t="str">
        <f ca="1">IFERROR(INDEX(_E,MATCH(Tableau1[[#This Row],[Date]],_J,0)),"")</f>
        <v/>
      </c>
    </row>
    <row r="293" spans="1:11" x14ac:dyDescent="0.35">
      <c r="A293" s="7">
        <v>43938</v>
      </c>
      <c r="B293" s="19" t="str">
        <f>VLOOKUP(WEEKDAY(Tableau1[[#This Row],[Date]],2),JoursDeSemaine,2,0)</f>
        <v>Vendredi</v>
      </c>
      <c r="E293" s="20">
        <f>(Tableau1[[#This Row],[Heure Départ]]-Tableau1[[#This Row],[Heure Arrivée]])*24</f>
        <v>0</v>
      </c>
      <c r="F293" s="21" t="str">
        <f>YEAR(Tableau1[[#This Row],[Date]] - MOD(Tableau1[[#This Row],[Date]] - 2,7) + 3)&amp;"-"&amp;_xlfn.ISOWEEKNUM(Tableau1[[#This Row],[Date]])</f>
        <v>2020-16</v>
      </c>
      <c r="G293" s="19">
        <f>YEAR(Tableau1[[#This Row],[Date]])</f>
        <v>2020</v>
      </c>
      <c r="H293" s="19" t="str">
        <f>TEXT(Tableau1[[#This Row],[Date]],"mmmm")</f>
        <v>avril</v>
      </c>
      <c r="I293" s="19">
        <f>YEAR(EOMONTH(Tableau1[[#This Row],[Date]]-DEBUT+1,1))</f>
        <v>2020</v>
      </c>
      <c r="J293" s="21" t="str">
        <f>TEXT(EOMONTH(Tableau1[[#This Row],[Date]]-DEBUT+1,1),"mmmm")</f>
        <v>avril</v>
      </c>
      <c r="K293" s="22" t="str">
        <f ca="1">IFERROR(INDEX(_E,MATCH(Tableau1[[#This Row],[Date]],_J,0)),"")</f>
        <v/>
      </c>
    </row>
    <row r="294" spans="1:11" x14ac:dyDescent="0.35">
      <c r="A294" s="7">
        <v>43939</v>
      </c>
      <c r="B294" s="19" t="str">
        <f>VLOOKUP(WEEKDAY(Tableau1[[#This Row],[Date]],2),JoursDeSemaine,2,0)</f>
        <v>Samedi</v>
      </c>
      <c r="E294" s="20">
        <f>(Tableau1[[#This Row],[Heure Départ]]-Tableau1[[#This Row],[Heure Arrivée]])*24</f>
        <v>0</v>
      </c>
      <c r="F294" s="21" t="str">
        <f>YEAR(Tableau1[[#This Row],[Date]] - MOD(Tableau1[[#This Row],[Date]] - 2,7) + 3)&amp;"-"&amp;_xlfn.ISOWEEKNUM(Tableau1[[#This Row],[Date]])</f>
        <v>2020-16</v>
      </c>
      <c r="G294" s="19">
        <f>YEAR(Tableau1[[#This Row],[Date]])</f>
        <v>2020</v>
      </c>
      <c r="H294" s="19" t="str">
        <f>TEXT(Tableau1[[#This Row],[Date]],"mmmm")</f>
        <v>avril</v>
      </c>
      <c r="I294" s="19">
        <f>YEAR(EOMONTH(Tableau1[[#This Row],[Date]]-DEBUT+1,1))</f>
        <v>2020</v>
      </c>
      <c r="J294" s="21" t="str">
        <f>TEXT(EOMONTH(Tableau1[[#This Row],[Date]]-DEBUT+1,1),"mmmm")</f>
        <v>avril</v>
      </c>
      <c r="K294" s="22" t="str">
        <f ca="1">IFERROR(INDEX(_E,MATCH(Tableau1[[#This Row],[Date]],_J,0)),"")</f>
        <v/>
      </c>
    </row>
    <row r="295" spans="1:11" x14ac:dyDescent="0.35">
      <c r="A295" s="7">
        <v>43940</v>
      </c>
      <c r="B295" s="19" t="str">
        <f>VLOOKUP(WEEKDAY(Tableau1[[#This Row],[Date]],2),JoursDeSemaine,2,0)</f>
        <v>Dimanche</v>
      </c>
      <c r="E295" s="20">
        <f>(Tableau1[[#This Row],[Heure Départ]]-Tableau1[[#This Row],[Heure Arrivée]])*24</f>
        <v>0</v>
      </c>
      <c r="F295" s="21" t="str">
        <f>YEAR(Tableau1[[#This Row],[Date]] - MOD(Tableau1[[#This Row],[Date]] - 2,7) + 3)&amp;"-"&amp;_xlfn.ISOWEEKNUM(Tableau1[[#This Row],[Date]])</f>
        <v>2020-16</v>
      </c>
      <c r="G295" s="19">
        <f>YEAR(Tableau1[[#This Row],[Date]])</f>
        <v>2020</v>
      </c>
      <c r="H295" s="19" t="str">
        <f>TEXT(Tableau1[[#This Row],[Date]],"mmmm")</f>
        <v>avril</v>
      </c>
      <c r="I295" s="19">
        <f>YEAR(EOMONTH(Tableau1[[#This Row],[Date]]-DEBUT+1,1))</f>
        <v>2020</v>
      </c>
      <c r="J295" s="21" t="str">
        <f>TEXT(EOMONTH(Tableau1[[#This Row],[Date]]-DEBUT+1,1),"mmmm")</f>
        <v>avril</v>
      </c>
      <c r="K295" s="22" t="str">
        <f ca="1">IFERROR(INDEX(_E,MATCH(Tableau1[[#This Row],[Date]],_J,0)),"")</f>
        <v/>
      </c>
    </row>
    <row r="296" spans="1:11" x14ac:dyDescent="0.35">
      <c r="A296" s="7">
        <v>43941</v>
      </c>
      <c r="B296" s="19" t="str">
        <f>VLOOKUP(WEEKDAY(Tableau1[[#This Row],[Date]],2),JoursDeSemaine,2,0)</f>
        <v>Lundi</v>
      </c>
      <c r="E296" s="20">
        <f>(Tableau1[[#This Row],[Heure Départ]]-Tableau1[[#This Row],[Heure Arrivée]])*24</f>
        <v>0</v>
      </c>
      <c r="F296" s="21" t="str">
        <f>YEAR(Tableau1[[#This Row],[Date]] - MOD(Tableau1[[#This Row],[Date]] - 2,7) + 3)&amp;"-"&amp;_xlfn.ISOWEEKNUM(Tableau1[[#This Row],[Date]])</f>
        <v>2020-17</v>
      </c>
      <c r="G296" s="19">
        <f>YEAR(Tableau1[[#This Row],[Date]])</f>
        <v>2020</v>
      </c>
      <c r="H296" s="19" t="str">
        <f>TEXT(Tableau1[[#This Row],[Date]],"mmmm")</f>
        <v>avril</v>
      </c>
      <c r="I296" s="19">
        <f>YEAR(EOMONTH(Tableau1[[#This Row],[Date]]-DEBUT+1,1))</f>
        <v>2020</v>
      </c>
      <c r="J296" s="21" t="str">
        <f>TEXT(EOMONTH(Tableau1[[#This Row],[Date]]-DEBUT+1,1),"mmmm")</f>
        <v>avril</v>
      </c>
      <c r="K296" s="22" t="str">
        <f ca="1">IFERROR(INDEX(_E,MATCH(Tableau1[[#This Row],[Date]],_J,0)),"")</f>
        <v/>
      </c>
    </row>
    <row r="297" spans="1:11" x14ac:dyDescent="0.35">
      <c r="A297" s="7">
        <v>43942</v>
      </c>
      <c r="B297" s="19" t="str">
        <f>VLOOKUP(WEEKDAY(Tableau1[[#This Row],[Date]],2),JoursDeSemaine,2,0)</f>
        <v>Mardi</v>
      </c>
      <c r="E297" s="20">
        <f>(Tableau1[[#This Row],[Heure Départ]]-Tableau1[[#This Row],[Heure Arrivée]])*24</f>
        <v>0</v>
      </c>
      <c r="F297" s="21" t="str">
        <f>YEAR(Tableau1[[#This Row],[Date]] - MOD(Tableau1[[#This Row],[Date]] - 2,7) + 3)&amp;"-"&amp;_xlfn.ISOWEEKNUM(Tableau1[[#This Row],[Date]])</f>
        <v>2020-17</v>
      </c>
      <c r="G297" s="19">
        <f>YEAR(Tableau1[[#This Row],[Date]])</f>
        <v>2020</v>
      </c>
      <c r="H297" s="19" t="str">
        <f>TEXT(Tableau1[[#This Row],[Date]],"mmmm")</f>
        <v>avril</v>
      </c>
      <c r="I297" s="19">
        <f>YEAR(EOMONTH(Tableau1[[#This Row],[Date]]-DEBUT+1,1))</f>
        <v>2020</v>
      </c>
      <c r="J297" s="21" t="str">
        <f>TEXT(EOMONTH(Tableau1[[#This Row],[Date]]-DEBUT+1,1),"mmmm")</f>
        <v>avril</v>
      </c>
      <c r="K297" s="22" t="str">
        <f ca="1">IFERROR(INDEX(_E,MATCH(Tableau1[[#This Row],[Date]],_J,0)),"")</f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9"/>
  <sheetViews>
    <sheetView showZeros="0" workbookViewId="0"/>
  </sheetViews>
  <sheetFormatPr baseColWidth="10" defaultRowHeight="14.5" x14ac:dyDescent="0.35"/>
  <cols>
    <col min="1" max="1" width="16.453125" bestFit="1" customWidth="1"/>
    <col min="2" max="4" width="15.90625" customWidth="1"/>
    <col min="5" max="5" width="7.36328125" customWidth="1"/>
    <col min="6" max="6" width="9.36328125" customWidth="1"/>
    <col min="7" max="7" width="9.1796875" customWidth="1"/>
    <col min="8" max="8" width="9.54296875" customWidth="1"/>
    <col min="9" max="9" width="6.6328125" customWidth="1"/>
    <col min="10" max="10" width="6.26953125" customWidth="1"/>
    <col min="11" max="11" width="5" customWidth="1"/>
    <col min="12" max="12" width="4.36328125" customWidth="1"/>
    <col min="13" max="13" width="9.54296875" customWidth="1"/>
    <col min="14" max="14" width="11.7265625" customWidth="1"/>
    <col min="15" max="15" width="9.54296875" customWidth="1"/>
    <col min="16" max="16" width="11.7265625" bestFit="1" customWidth="1"/>
  </cols>
  <sheetData>
    <row r="1" spans="1:4" x14ac:dyDescent="0.35">
      <c r="A1" s="17" t="s">
        <v>44</v>
      </c>
    </row>
    <row r="3" spans="1:4" x14ac:dyDescent="0.35">
      <c r="A3" s="15" t="s">
        <v>43</v>
      </c>
      <c r="B3" s="15" t="s">
        <v>31</v>
      </c>
    </row>
    <row r="4" spans="1:4" x14ac:dyDescent="0.35">
      <c r="A4" s="15" t="s">
        <v>30</v>
      </c>
      <c r="B4">
        <v>2019</v>
      </c>
      <c r="C4">
        <v>2020</v>
      </c>
      <c r="D4" t="s">
        <v>32</v>
      </c>
    </row>
    <row r="5" spans="1:4" x14ac:dyDescent="0.35">
      <c r="A5" s="16" t="s">
        <v>33</v>
      </c>
      <c r="B5" s="10"/>
      <c r="C5" s="10">
        <v>0</v>
      </c>
      <c r="D5" s="10">
        <v>0</v>
      </c>
    </row>
    <row r="6" spans="1:4" x14ac:dyDescent="0.35">
      <c r="A6" s="16" t="s">
        <v>34</v>
      </c>
      <c r="B6" s="10"/>
      <c r="C6" s="10">
        <v>0</v>
      </c>
      <c r="D6" s="10">
        <v>0</v>
      </c>
    </row>
    <row r="7" spans="1:4" x14ac:dyDescent="0.35">
      <c r="A7" s="16" t="s">
        <v>35</v>
      </c>
      <c r="B7" s="10"/>
      <c r="C7" s="10">
        <v>0</v>
      </c>
      <c r="D7" s="10">
        <v>0</v>
      </c>
    </row>
    <row r="8" spans="1:4" x14ac:dyDescent="0.35">
      <c r="A8" s="16" t="s">
        <v>36</v>
      </c>
      <c r="B8" s="10"/>
      <c r="C8" s="10">
        <v>0</v>
      </c>
      <c r="D8" s="10">
        <v>0</v>
      </c>
    </row>
    <row r="9" spans="1:4" x14ac:dyDescent="0.35">
      <c r="A9" s="16" t="s">
        <v>37</v>
      </c>
      <c r="B9" s="10">
        <v>0</v>
      </c>
      <c r="C9" s="10"/>
      <c r="D9" s="10">
        <v>0</v>
      </c>
    </row>
    <row r="10" spans="1:4" x14ac:dyDescent="0.35">
      <c r="A10" s="16" t="s">
        <v>38</v>
      </c>
      <c r="B10" s="10">
        <v>0</v>
      </c>
      <c r="C10" s="10"/>
      <c r="D10" s="10">
        <v>0</v>
      </c>
    </row>
    <row r="11" spans="1:4" x14ac:dyDescent="0.35">
      <c r="A11" s="16" t="s">
        <v>39</v>
      </c>
      <c r="B11" s="10">
        <v>0</v>
      </c>
      <c r="C11" s="10"/>
      <c r="D11" s="10">
        <v>0</v>
      </c>
    </row>
    <row r="12" spans="1:4" x14ac:dyDescent="0.35">
      <c r="A12" s="16" t="s">
        <v>40</v>
      </c>
      <c r="B12" s="10">
        <v>0</v>
      </c>
      <c r="C12" s="10"/>
      <c r="D12" s="10">
        <v>0</v>
      </c>
    </row>
    <row r="13" spans="1:4" x14ac:dyDescent="0.35">
      <c r="A13" s="16" t="s">
        <v>41</v>
      </c>
      <c r="B13" s="10">
        <v>128.00000000000011</v>
      </c>
      <c r="C13" s="10"/>
      <c r="D13" s="10">
        <v>128.00000000000011</v>
      </c>
    </row>
    <row r="14" spans="1:4" x14ac:dyDescent="0.35">
      <c r="A14" s="16" t="s">
        <v>42</v>
      </c>
      <c r="B14" s="10">
        <v>48.000000000000043</v>
      </c>
      <c r="C14" s="10"/>
      <c r="D14" s="10">
        <v>48.000000000000043</v>
      </c>
    </row>
    <row r="15" spans="1:4" x14ac:dyDescent="0.35">
      <c r="A15" s="16" t="s">
        <v>32</v>
      </c>
      <c r="B15" s="10">
        <v>176.00000000000017</v>
      </c>
      <c r="C15" s="10">
        <v>0</v>
      </c>
      <c r="D15" s="10">
        <v>176.00000000000017</v>
      </c>
    </row>
    <row r="18" spans="1:4" x14ac:dyDescent="0.35">
      <c r="A18" s="17" t="s">
        <v>45</v>
      </c>
    </row>
    <row r="20" spans="1:4" x14ac:dyDescent="0.35">
      <c r="A20" s="15" t="s">
        <v>43</v>
      </c>
      <c r="B20" s="15" t="s">
        <v>28</v>
      </c>
    </row>
    <row r="21" spans="1:4" x14ac:dyDescent="0.35">
      <c r="A21" s="15" t="s">
        <v>29</v>
      </c>
      <c r="B21">
        <v>2019</v>
      </c>
      <c r="C21">
        <v>2020</v>
      </c>
      <c r="D21" t="s">
        <v>32</v>
      </c>
    </row>
    <row r="22" spans="1:4" x14ac:dyDescent="0.35">
      <c r="A22" s="16" t="s">
        <v>33</v>
      </c>
      <c r="B22" s="10"/>
      <c r="C22" s="10">
        <v>0</v>
      </c>
      <c r="D22" s="10">
        <v>0</v>
      </c>
    </row>
    <row r="23" spans="1:4" x14ac:dyDescent="0.35">
      <c r="A23" s="16" t="s">
        <v>34</v>
      </c>
      <c r="B23" s="10"/>
      <c r="C23" s="10">
        <v>0</v>
      </c>
      <c r="D23" s="10">
        <v>0</v>
      </c>
    </row>
    <row r="24" spans="1:4" x14ac:dyDescent="0.35">
      <c r="A24" s="16" t="s">
        <v>35</v>
      </c>
      <c r="B24" s="10"/>
      <c r="C24" s="10">
        <v>0</v>
      </c>
      <c r="D24" s="10">
        <v>0</v>
      </c>
    </row>
    <row r="25" spans="1:4" x14ac:dyDescent="0.35">
      <c r="A25" s="16" t="s">
        <v>36</v>
      </c>
      <c r="B25" s="10"/>
      <c r="C25" s="10">
        <v>0</v>
      </c>
      <c r="D25" s="10">
        <v>0</v>
      </c>
    </row>
    <row r="26" spans="1:4" x14ac:dyDescent="0.35">
      <c r="A26" s="16" t="s">
        <v>37</v>
      </c>
      <c r="B26" s="10">
        <v>0</v>
      </c>
      <c r="C26" s="10"/>
      <c r="D26" s="10">
        <v>0</v>
      </c>
    </row>
    <row r="27" spans="1:4" x14ac:dyDescent="0.35">
      <c r="A27" s="16" t="s">
        <v>38</v>
      </c>
      <c r="B27" s="10">
        <v>0</v>
      </c>
      <c r="C27" s="10"/>
      <c r="D27" s="10">
        <v>0</v>
      </c>
    </row>
    <row r="28" spans="1:4" x14ac:dyDescent="0.35">
      <c r="A28" s="16" t="s">
        <v>39</v>
      </c>
      <c r="B28" s="10">
        <v>0</v>
      </c>
      <c r="C28" s="10"/>
      <c r="D28" s="10">
        <v>0</v>
      </c>
    </row>
    <row r="29" spans="1:4" x14ac:dyDescent="0.35">
      <c r="A29" s="16" t="s">
        <v>40</v>
      </c>
      <c r="B29" s="10">
        <v>0</v>
      </c>
      <c r="C29" s="10"/>
      <c r="D29" s="10">
        <v>0</v>
      </c>
    </row>
    <row r="30" spans="1:4" x14ac:dyDescent="0.35">
      <c r="A30" s="16" t="s">
        <v>41</v>
      </c>
      <c r="B30" s="10">
        <v>104.00000000000009</v>
      </c>
      <c r="C30" s="10"/>
      <c r="D30" s="10">
        <v>104.00000000000009</v>
      </c>
    </row>
    <row r="31" spans="1:4" x14ac:dyDescent="0.35">
      <c r="A31" s="16" t="s">
        <v>42</v>
      </c>
      <c r="B31" s="10">
        <v>72.000000000000057</v>
      </c>
      <c r="C31" s="10"/>
      <c r="D31" s="10">
        <v>72.000000000000057</v>
      </c>
    </row>
    <row r="32" spans="1:4" x14ac:dyDescent="0.35">
      <c r="A32" s="16" t="s">
        <v>32</v>
      </c>
      <c r="B32" s="10">
        <v>176.00000000000014</v>
      </c>
      <c r="C32" s="10">
        <v>0</v>
      </c>
      <c r="D32" s="10">
        <v>176.00000000000014</v>
      </c>
    </row>
    <row r="35" spans="1:2" x14ac:dyDescent="0.35">
      <c r="A35" s="15" t="s">
        <v>89</v>
      </c>
      <c r="B35" t="s">
        <v>43</v>
      </c>
    </row>
    <row r="36" spans="1:2" x14ac:dyDescent="0.35">
      <c r="A36" s="16" t="s">
        <v>46</v>
      </c>
      <c r="B36" s="10">
        <v>0</v>
      </c>
    </row>
    <row r="37" spans="1:2" x14ac:dyDescent="0.35">
      <c r="A37" s="16" t="s">
        <v>47</v>
      </c>
      <c r="B37" s="10">
        <v>0</v>
      </c>
    </row>
    <row r="38" spans="1:2" x14ac:dyDescent="0.35">
      <c r="A38" s="16" t="s">
        <v>48</v>
      </c>
      <c r="B38" s="10">
        <v>0</v>
      </c>
    </row>
    <row r="39" spans="1:2" x14ac:dyDescent="0.35">
      <c r="A39" s="16" t="s">
        <v>49</v>
      </c>
      <c r="B39" s="10">
        <v>0</v>
      </c>
    </row>
    <row r="40" spans="1:2" x14ac:dyDescent="0.35">
      <c r="A40" s="16" t="s">
        <v>50</v>
      </c>
      <c r="B40" s="10">
        <v>0</v>
      </c>
    </row>
    <row r="41" spans="1:2" x14ac:dyDescent="0.35">
      <c r="A41" s="16" t="s">
        <v>51</v>
      </c>
      <c r="B41" s="10">
        <v>0</v>
      </c>
    </row>
    <row r="42" spans="1:2" x14ac:dyDescent="0.35">
      <c r="A42" s="16" t="s">
        <v>52</v>
      </c>
      <c r="B42" s="10">
        <v>0</v>
      </c>
    </row>
    <row r="43" spans="1:2" x14ac:dyDescent="0.35">
      <c r="A43" s="16" t="s">
        <v>53</v>
      </c>
      <c r="B43" s="10">
        <v>0</v>
      </c>
    </row>
    <row r="44" spans="1:2" x14ac:dyDescent="0.35">
      <c r="A44" s="16" t="s">
        <v>54</v>
      </c>
      <c r="B44" s="10">
        <v>0</v>
      </c>
    </row>
    <row r="45" spans="1:2" x14ac:dyDescent="0.35">
      <c r="A45" s="16" t="s">
        <v>55</v>
      </c>
      <c r="B45" s="10">
        <v>0</v>
      </c>
    </row>
    <row r="46" spans="1:2" x14ac:dyDescent="0.35">
      <c r="A46" s="16" t="s">
        <v>56</v>
      </c>
      <c r="B46" s="10">
        <v>0</v>
      </c>
    </row>
    <row r="47" spans="1:2" x14ac:dyDescent="0.35">
      <c r="A47" s="16" t="s">
        <v>57</v>
      </c>
      <c r="B47" s="10">
        <v>0</v>
      </c>
    </row>
    <row r="48" spans="1:2" x14ac:dyDescent="0.35">
      <c r="A48" s="16" t="s">
        <v>58</v>
      </c>
      <c r="B48" s="10">
        <v>0</v>
      </c>
    </row>
    <row r="49" spans="1:2" x14ac:dyDescent="0.35">
      <c r="A49" s="16" t="s">
        <v>59</v>
      </c>
      <c r="B49" s="10">
        <v>0</v>
      </c>
    </row>
    <row r="50" spans="1:2" x14ac:dyDescent="0.35">
      <c r="A50" s="16" t="s">
        <v>60</v>
      </c>
      <c r="B50" s="10">
        <v>0</v>
      </c>
    </row>
    <row r="51" spans="1:2" x14ac:dyDescent="0.35">
      <c r="A51" s="16" t="s">
        <v>61</v>
      </c>
      <c r="B51" s="10">
        <v>0</v>
      </c>
    </row>
    <row r="52" spans="1:2" x14ac:dyDescent="0.35">
      <c r="A52" s="16" t="s">
        <v>62</v>
      </c>
      <c r="B52" s="10">
        <v>0</v>
      </c>
    </row>
    <row r="53" spans="1:2" x14ac:dyDescent="0.35">
      <c r="A53" s="16" t="s">
        <v>63</v>
      </c>
      <c r="B53" s="10">
        <v>0</v>
      </c>
    </row>
    <row r="54" spans="1:2" x14ac:dyDescent="0.35">
      <c r="A54" s="16" t="s">
        <v>64</v>
      </c>
      <c r="B54" s="10">
        <v>40.000000000000028</v>
      </c>
    </row>
    <row r="55" spans="1:2" x14ac:dyDescent="0.35">
      <c r="A55" s="16" t="s">
        <v>65</v>
      </c>
      <c r="B55" s="10">
        <v>16.000000000000032</v>
      </c>
    </row>
    <row r="56" spans="1:2" x14ac:dyDescent="0.35">
      <c r="A56" s="16" t="s">
        <v>66</v>
      </c>
      <c r="B56" s="10">
        <v>40.000000000000028</v>
      </c>
    </row>
    <row r="57" spans="1:2" x14ac:dyDescent="0.35">
      <c r="A57" s="16" t="s">
        <v>67</v>
      </c>
      <c r="B57" s="10">
        <v>40.000000000000028</v>
      </c>
    </row>
    <row r="58" spans="1:2" x14ac:dyDescent="0.35">
      <c r="A58" s="16" t="s">
        <v>68</v>
      </c>
      <c r="B58" s="10">
        <v>40.000000000000028</v>
      </c>
    </row>
    <row r="59" spans="1:2" x14ac:dyDescent="0.35">
      <c r="A59" s="16" t="s">
        <v>69</v>
      </c>
      <c r="B59" s="10">
        <v>0</v>
      </c>
    </row>
    <row r="60" spans="1:2" x14ac:dyDescent="0.35">
      <c r="A60" s="16" t="s">
        <v>70</v>
      </c>
      <c r="B60" s="10">
        <v>0</v>
      </c>
    </row>
    <row r="61" spans="1:2" x14ac:dyDescent="0.35">
      <c r="A61" s="16" t="s">
        <v>71</v>
      </c>
      <c r="B61" s="10">
        <v>0</v>
      </c>
    </row>
    <row r="62" spans="1:2" x14ac:dyDescent="0.35">
      <c r="A62" s="16" t="s">
        <v>72</v>
      </c>
      <c r="B62" s="10">
        <v>0</v>
      </c>
    </row>
    <row r="63" spans="1:2" x14ac:dyDescent="0.35">
      <c r="A63" s="16" t="s">
        <v>73</v>
      </c>
      <c r="B63" s="10">
        <v>0</v>
      </c>
    </row>
    <row r="64" spans="1:2" x14ac:dyDescent="0.35">
      <c r="A64" s="16" t="s">
        <v>74</v>
      </c>
      <c r="B64" s="10">
        <v>0</v>
      </c>
    </row>
    <row r="65" spans="1:2" x14ac:dyDescent="0.35">
      <c r="A65" s="16" t="s">
        <v>75</v>
      </c>
      <c r="B65" s="10">
        <v>0</v>
      </c>
    </row>
    <row r="66" spans="1:2" x14ac:dyDescent="0.35">
      <c r="A66" s="16" t="s">
        <v>76</v>
      </c>
      <c r="B66" s="10">
        <v>0</v>
      </c>
    </row>
    <row r="67" spans="1:2" x14ac:dyDescent="0.35">
      <c r="A67" s="16" t="s">
        <v>77</v>
      </c>
      <c r="B67" s="10">
        <v>0</v>
      </c>
    </row>
    <row r="68" spans="1:2" x14ac:dyDescent="0.35">
      <c r="A68" s="16" t="s">
        <v>78</v>
      </c>
      <c r="B68" s="10">
        <v>0</v>
      </c>
    </row>
    <row r="69" spans="1:2" x14ac:dyDescent="0.35">
      <c r="A69" s="16" t="s">
        <v>79</v>
      </c>
      <c r="B69" s="10">
        <v>0</v>
      </c>
    </row>
    <row r="70" spans="1:2" x14ac:dyDescent="0.35">
      <c r="A70" s="16" t="s">
        <v>80</v>
      </c>
      <c r="B70" s="10">
        <v>0</v>
      </c>
    </row>
    <row r="71" spans="1:2" x14ac:dyDescent="0.35">
      <c r="A71" s="16" t="s">
        <v>81</v>
      </c>
      <c r="B71" s="10">
        <v>0</v>
      </c>
    </row>
    <row r="72" spans="1:2" x14ac:dyDescent="0.35">
      <c r="A72" s="16" t="s">
        <v>82</v>
      </c>
      <c r="B72" s="10">
        <v>0</v>
      </c>
    </row>
    <row r="73" spans="1:2" x14ac:dyDescent="0.35">
      <c r="A73" s="16" t="s">
        <v>83</v>
      </c>
      <c r="B73" s="10">
        <v>0</v>
      </c>
    </row>
    <row r="74" spans="1:2" x14ac:dyDescent="0.35">
      <c r="A74" s="16" t="s">
        <v>84</v>
      </c>
      <c r="B74" s="10">
        <v>0</v>
      </c>
    </row>
    <row r="75" spans="1:2" x14ac:dyDescent="0.35">
      <c r="A75" s="16" t="s">
        <v>85</v>
      </c>
      <c r="B75" s="10">
        <v>0</v>
      </c>
    </row>
    <row r="76" spans="1:2" x14ac:dyDescent="0.35">
      <c r="A76" s="16" t="s">
        <v>86</v>
      </c>
      <c r="B76" s="10">
        <v>0</v>
      </c>
    </row>
    <row r="77" spans="1:2" x14ac:dyDescent="0.35">
      <c r="A77" s="16" t="s">
        <v>87</v>
      </c>
      <c r="B77" s="10">
        <v>0</v>
      </c>
    </row>
    <row r="78" spans="1:2" x14ac:dyDescent="0.35">
      <c r="A78" s="16" t="s">
        <v>88</v>
      </c>
      <c r="B78" s="10">
        <v>0</v>
      </c>
    </row>
    <row r="79" spans="1:2" x14ac:dyDescent="0.35">
      <c r="A79" s="16" t="s">
        <v>32</v>
      </c>
      <c r="B79" s="10">
        <v>176.00000000000014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6"/>
  <sheetViews>
    <sheetView workbookViewId="0"/>
  </sheetViews>
  <sheetFormatPr baseColWidth="10" defaultRowHeight="14.5" x14ac:dyDescent="0.35"/>
  <cols>
    <col min="1" max="1" width="10.90625" style="14"/>
    <col min="2" max="2" width="13.08984375" style="14" bestFit="1" customWidth="1"/>
    <col min="3" max="3" width="22.81640625" style="14" bestFit="1" customWidth="1"/>
    <col min="4" max="16384" width="10.90625" style="14"/>
  </cols>
  <sheetData>
    <row r="1" spans="1:3" x14ac:dyDescent="0.35">
      <c r="A1" s="11">
        <v>2019</v>
      </c>
      <c r="B1" s="12">
        <f>DATE(A1,1,1)</f>
        <v>43466</v>
      </c>
      <c r="C1" s="13" t="s">
        <v>15</v>
      </c>
    </row>
    <row r="2" spans="1:3" x14ac:dyDescent="0.35">
      <c r="A2" s="13"/>
      <c r="B2" s="12">
        <f>ROUND(DATE(A1,4,MOD(234-11*MOD(A1,19),30))/7,0)*7-6</f>
        <v>43576</v>
      </c>
      <c r="C2" s="13" t="s">
        <v>16</v>
      </c>
    </row>
    <row r="3" spans="1:3" x14ac:dyDescent="0.35">
      <c r="A3" s="13"/>
      <c r="B3" s="12">
        <f>B2+1</f>
        <v>43577</v>
      </c>
      <c r="C3" s="13" t="s">
        <v>17</v>
      </c>
    </row>
    <row r="4" spans="1:3" x14ac:dyDescent="0.35">
      <c r="A4" s="13"/>
      <c r="B4" s="12">
        <f>DATE(A1,5,1)</f>
        <v>43586</v>
      </c>
      <c r="C4" s="13" t="s">
        <v>18</v>
      </c>
    </row>
    <row r="5" spans="1:3" x14ac:dyDescent="0.35">
      <c r="A5" s="13"/>
      <c r="B5" s="12">
        <f>DATE(A1,5,8)</f>
        <v>43593</v>
      </c>
      <c r="C5" s="13" t="s">
        <v>19</v>
      </c>
    </row>
    <row r="6" spans="1:3" x14ac:dyDescent="0.35">
      <c r="A6" s="13"/>
      <c r="B6" s="12">
        <f>B2+39</f>
        <v>43615</v>
      </c>
      <c r="C6" s="13" t="s">
        <v>20</v>
      </c>
    </row>
    <row r="7" spans="1:3" x14ac:dyDescent="0.35">
      <c r="A7" s="13"/>
      <c r="B7" s="12">
        <f>B2+50</f>
        <v>43626</v>
      </c>
      <c r="C7" s="13" t="s">
        <v>21</v>
      </c>
    </row>
    <row r="8" spans="1:3" x14ac:dyDescent="0.35">
      <c r="A8" s="13"/>
      <c r="B8" s="12">
        <f>DATE(A1,7,14)</f>
        <v>43660</v>
      </c>
      <c r="C8" s="13" t="s">
        <v>22</v>
      </c>
    </row>
    <row r="9" spans="1:3" x14ac:dyDescent="0.35">
      <c r="A9" s="13"/>
      <c r="B9" s="12">
        <f>DATE(A1,8,15)</f>
        <v>43692</v>
      </c>
      <c r="C9" s="13" t="s">
        <v>23</v>
      </c>
    </row>
    <row r="10" spans="1:3" x14ac:dyDescent="0.35">
      <c r="A10" s="13"/>
      <c r="B10" s="12">
        <v>43696</v>
      </c>
      <c r="C10" s="13" t="s">
        <v>8</v>
      </c>
    </row>
    <row r="11" spans="1:3" x14ac:dyDescent="0.35">
      <c r="A11" s="13"/>
      <c r="B11" s="12">
        <v>43697</v>
      </c>
      <c r="C11" s="13" t="s">
        <v>8</v>
      </c>
    </row>
    <row r="12" spans="1:3" x14ac:dyDescent="0.35">
      <c r="A12" s="13"/>
      <c r="B12" s="12">
        <v>43698</v>
      </c>
      <c r="C12" s="13" t="s">
        <v>8</v>
      </c>
    </row>
    <row r="13" spans="1:3" x14ac:dyDescent="0.35">
      <c r="A13" s="13"/>
      <c r="B13" s="12">
        <v>43699</v>
      </c>
      <c r="C13" s="13" t="s">
        <v>8</v>
      </c>
    </row>
    <row r="14" spans="1:3" x14ac:dyDescent="0.35">
      <c r="A14" s="13"/>
      <c r="B14" s="12">
        <v>43700</v>
      </c>
      <c r="C14" s="13" t="s">
        <v>8</v>
      </c>
    </row>
    <row r="15" spans="1:3" x14ac:dyDescent="0.35">
      <c r="A15" s="13"/>
      <c r="B15" s="12">
        <v>43701</v>
      </c>
      <c r="C15" s="13" t="s">
        <v>8</v>
      </c>
    </row>
    <row r="16" spans="1:3" x14ac:dyDescent="0.35">
      <c r="A16" s="13"/>
      <c r="B16" s="12">
        <v>43702</v>
      </c>
      <c r="C16" s="13" t="s">
        <v>8</v>
      </c>
    </row>
    <row r="17" spans="1:3" x14ac:dyDescent="0.35">
      <c r="A17" s="13"/>
      <c r="B17" s="12">
        <v>43703</v>
      </c>
      <c r="C17" s="13" t="s">
        <v>8</v>
      </c>
    </row>
    <row r="18" spans="1:3" x14ac:dyDescent="0.35">
      <c r="A18" s="13"/>
      <c r="B18" s="12">
        <v>43704</v>
      </c>
      <c r="C18" s="13" t="s">
        <v>8</v>
      </c>
    </row>
    <row r="19" spans="1:3" x14ac:dyDescent="0.35">
      <c r="A19" s="13"/>
      <c r="B19" s="12">
        <v>43705</v>
      </c>
      <c r="C19" s="13" t="s">
        <v>8</v>
      </c>
    </row>
    <row r="20" spans="1:3" x14ac:dyDescent="0.35">
      <c r="A20" s="13"/>
      <c r="B20" s="12">
        <v>43706</v>
      </c>
      <c r="C20" s="13" t="s">
        <v>8</v>
      </c>
    </row>
    <row r="21" spans="1:3" x14ac:dyDescent="0.35">
      <c r="A21" s="13"/>
      <c r="B21" s="12">
        <v>43707</v>
      </c>
      <c r="C21" s="13" t="s">
        <v>8</v>
      </c>
    </row>
    <row r="22" spans="1:3" x14ac:dyDescent="0.35">
      <c r="A22" s="13"/>
      <c r="B22" s="12">
        <v>43708</v>
      </c>
      <c r="C22" s="13" t="s">
        <v>8</v>
      </c>
    </row>
    <row r="23" spans="1:3" x14ac:dyDescent="0.35">
      <c r="A23" s="13"/>
      <c r="B23" s="12">
        <v>43709</v>
      </c>
      <c r="C23" s="13" t="s">
        <v>8</v>
      </c>
    </row>
    <row r="24" spans="1:3" x14ac:dyDescent="0.35">
      <c r="A24" s="13"/>
      <c r="B24" s="12">
        <v>43710</v>
      </c>
      <c r="C24" s="13" t="s">
        <v>8</v>
      </c>
    </row>
    <row r="25" spans="1:3" x14ac:dyDescent="0.35">
      <c r="A25" s="13"/>
      <c r="B25" s="12">
        <v>43711</v>
      </c>
      <c r="C25" s="13" t="s">
        <v>8</v>
      </c>
    </row>
    <row r="26" spans="1:3" x14ac:dyDescent="0.35">
      <c r="A26" s="13"/>
      <c r="B26" s="12">
        <f>DATE(A1,11,1)</f>
        <v>43770</v>
      </c>
      <c r="C26" s="13" t="s">
        <v>24</v>
      </c>
    </row>
    <row r="27" spans="1:3" x14ac:dyDescent="0.35">
      <c r="A27" s="13"/>
      <c r="B27" s="12">
        <f>DATE(A1,11,11)</f>
        <v>43780</v>
      </c>
      <c r="C27" s="13" t="s">
        <v>25</v>
      </c>
    </row>
    <row r="28" spans="1:3" x14ac:dyDescent="0.35">
      <c r="A28" s="13"/>
      <c r="B28" s="12">
        <f>DATE(A1,12,25)</f>
        <v>43824</v>
      </c>
      <c r="C28" s="13" t="s">
        <v>26</v>
      </c>
    </row>
    <row r="29" spans="1:3" x14ac:dyDescent="0.35">
      <c r="A29" s="11">
        <f>+A1+1</f>
        <v>2020</v>
      </c>
      <c r="B29" s="12">
        <f>DATE(A29,1,1)</f>
        <v>43831</v>
      </c>
      <c r="C29" s="13" t="s">
        <v>15</v>
      </c>
    </row>
    <row r="30" spans="1:3" x14ac:dyDescent="0.35">
      <c r="A30" s="13"/>
      <c r="B30" s="12">
        <f>ROUND(DATE(A29,4,MOD(234-11*MOD(A29,19),30))/7,0)*7-6</f>
        <v>43933</v>
      </c>
      <c r="C30" s="13" t="s">
        <v>16</v>
      </c>
    </row>
    <row r="31" spans="1:3" x14ac:dyDescent="0.35">
      <c r="A31" s="13"/>
      <c r="B31" s="12">
        <f>B30+1</f>
        <v>43934</v>
      </c>
      <c r="C31" s="13" t="s">
        <v>17</v>
      </c>
    </row>
    <row r="32" spans="1:3" x14ac:dyDescent="0.35">
      <c r="A32" s="13"/>
      <c r="B32" s="12">
        <f>DATE(A29,5,1)</f>
        <v>43952</v>
      </c>
      <c r="C32" s="13" t="s">
        <v>18</v>
      </c>
    </row>
    <row r="33" spans="1:3" x14ac:dyDescent="0.35">
      <c r="A33" s="13"/>
      <c r="B33" s="12">
        <f>DATE(A29,5,8)</f>
        <v>43959</v>
      </c>
      <c r="C33" s="13" t="s">
        <v>19</v>
      </c>
    </row>
    <row r="34" spans="1:3" x14ac:dyDescent="0.35">
      <c r="A34" s="13"/>
      <c r="B34" s="12">
        <f>B30+39</f>
        <v>43972</v>
      </c>
      <c r="C34" s="13" t="s">
        <v>20</v>
      </c>
    </row>
    <row r="35" spans="1:3" x14ac:dyDescent="0.35">
      <c r="A35" s="13"/>
      <c r="B35" s="12">
        <f>B30+50</f>
        <v>43983</v>
      </c>
      <c r="C35" s="13" t="s">
        <v>21</v>
      </c>
    </row>
    <row r="36" spans="1:3" x14ac:dyDescent="0.35">
      <c r="A36" s="13"/>
      <c r="B36" s="12">
        <f>DATE(A29,7,14)</f>
        <v>44026</v>
      </c>
      <c r="C36" s="13" t="s">
        <v>22</v>
      </c>
    </row>
    <row r="37" spans="1:3" x14ac:dyDescent="0.35">
      <c r="A37" s="13"/>
      <c r="B37" s="12">
        <f>DATE(A29,8,15)</f>
        <v>44058</v>
      </c>
      <c r="C37" s="13" t="s">
        <v>23</v>
      </c>
    </row>
    <row r="38" spans="1:3" x14ac:dyDescent="0.35">
      <c r="A38" s="13"/>
      <c r="B38" s="12">
        <f>DATE(A29,11,1)</f>
        <v>44136</v>
      </c>
      <c r="C38" s="13" t="s">
        <v>24</v>
      </c>
    </row>
    <row r="39" spans="1:3" x14ac:dyDescent="0.35">
      <c r="A39" s="13"/>
      <c r="B39" s="12">
        <f>DATE(A29,11,11)</f>
        <v>44146</v>
      </c>
      <c r="C39" s="13" t="s">
        <v>25</v>
      </c>
    </row>
    <row r="40" spans="1:3" x14ac:dyDescent="0.35">
      <c r="A40" s="13"/>
      <c r="B40" s="12">
        <f>DATE(A29,12,25)</f>
        <v>44190</v>
      </c>
      <c r="C40" s="13" t="s">
        <v>26</v>
      </c>
    </row>
    <row r="41" spans="1:3" x14ac:dyDescent="0.35">
      <c r="A41" s="11">
        <f>+A29+1</f>
        <v>2021</v>
      </c>
      <c r="B41" s="12">
        <f>DATE(A41,1,1)</f>
        <v>44197</v>
      </c>
      <c r="C41" s="13" t="s">
        <v>15</v>
      </c>
    </row>
    <row r="42" spans="1:3" x14ac:dyDescent="0.35">
      <c r="A42" s="13"/>
      <c r="B42" s="12">
        <f>ROUND(DATE(A41,4,MOD(234-11*MOD(A41,19),30))/7,0)*7-6</f>
        <v>44290</v>
      </c>
      <c r="C42" s="13" t="s">
        <v>16</v>
      </c>
    </row>
    <row r="43" spans="1:3" x14ac:dyDescent="0.35">
      <c r="A43" s="13"/>
      <c r="B43" s="12">
        <f>B42+1</f>
        <v>44291</v>
      </c>
      <c r="C43" s="13" t="s">
        <v>17</v>
      </c>
    </row>
    <row r="44" spans="1:3" x14ac:dyDescent="0.35">
      <c r="A44" s="13"/>
      <c r="B44" s="12">
        <f>DATE(A41,5,1)</f>
        <v>44317</v>
      </c>
      <c r="C44" s="13" t="s">
        <v>18</v>
      </c>
    </row>
    <row r="45" spans="1:3" x14ac:dyDescent="0.35">
      <c r="A45" s="13"/>
      <c r="B45" s="12">
        <f>DATE(A41,5,8)</f>
        <v>44324</v>
      </c>
      <c r="C45" s="13" t="s">
        <v>19</v>
      </c>
    </row>
    <row r="46" spans="1:3" x14ac:dyDescent="0.35">
      <c r="A46" s="13"/>
      <c r="B46" s="12">
        <f>B42+39</f>
        <v>44329</v>
      </c>
      <c r="C46" s="13" t="s">
        <v>20</v>
      </c>
    </row>
    <row r="47" spans="1:3" x14ac:dyDescent="0.35">
      <c r="A47" s="13"/>
      <c r="B47" s="12">
        <f>B42+50</f>
        <v>44340</v>
      </c>
      <c r="C47" s="13" t="s">
        <v>21</v>
      </c>
    </row>
    <row r="48" spans="1:3" x14ac:dyDescent="0.35">
      <c r="A48" s="13"/>
      <c r="B48" s="12">
        <f>DATE(A41,7,14)</f>
        <v>44391</v>
      </c>
      <c r="C48" s="13" t="s">
        <v>22</v>
      </c>
    </row>
    <row r="49" spans="1:3" x14ac:dyDescent="0.35">
      <c r="A49" s="13"/>
      <c r="B49" s="12">
        <f>DATE(A41,8,15)</f>
        <v>44423</v>
      </c>
      <c r="C49" s="13" t="s">
        <v>23</v>
      </c>
    </row>
    <row r="50" spans="1:3" x14ac:dyDescent="0.35">
      <c r="A50" s="13"/>
      <c r="B50" s="12">
        <f>DATE(A41,11,1)</f>
        <v>44501</v>
      </c>
      <c r="C50" s="13" t="s">
        <v>24</v>
      </c>
    </row>
    <row r="51" spans="1:3" x14ac:dyDescent="0.35">
      <c r="A51" s="13"/>
      <c r="B51" s="12">
        <f>DATE(A41,11,11)</f>
        <v>44511</v>
      </c>
      <c r="C51" s="13" t="s">
        <v>25</v>
      </c>
    </row>
    <row r="52" spans="1:3" x14ac:dyDescent="0.35">
      <c r="A52" s="13"/>
      <c r="B52" s="12">
        <f>DATE(A41,12,25)</f>
        <v>44555</v>
      </c>
      <c r="C52" s="13" t="s">
        <v>26</v>
      </c>
    </row>
    <row r="53" spans="1:3" x14ac:dyDescent="0.35">
      <c r="A53" s="11">
        <f>+A41+1</f>
        <v>2022</v>
      </c>
      <c r="B53" s="12">
        <f>DATE(A53,1,1)</f>
        <v>44562</v>
      </c>
      <c r="C53" s="13" t="s">
        <v>15</v>
      </c>
    </row>
    <row r="54" spans="1:3" x14ac:dyDescent="0.35">
      <c r="A54" s="13"/>
      <c r="B54" s="12">
        <f>ROUND(DATE(A53,4,MOD(234-11*MOD(A53,19),30))/7,0)*7-6</f>
        <v>44668</v>
      </c>
      <c r="C54" s="13" t="s">
        <v>16</v>
      </c>
    </row>
    <row r="55" spans="1:3" x14ac:dyDescent="0.35">
      <c r="A55" s="13"/>
      <c r="B55" s="12">
        <f>B54+1</f>
        <v>44669</v>
      </c>
      <c r="C55" s="13" t="s">
        <v>17</v>
      </c>
    </row>
    <row r="56" spans="1:3" x14ac:dyDescent="0.35">
      <c r="A56" s="13"/>
      <c r="B56" s="12">
        <f>DATE(A53,5,1)</f>
        <v>44682</v>
      </c>
      <c r="C56" s="13" t="s">
        <v>18</v>
      </c>
    </row>
    <row r="57" spans="1:3" x14ac:dyDescent="0.35">
      <c r="A57" s="13"/>
      <c r="B57" s="12">
        <f>DATE(A53,5,8)</f>
        <v>44689</v>
      </c>
      <c r="C57" s="13" t="s">
        <v>19</v>
      </c>
    </row>
    <row r="58" spans="1:3" x14ac:dyDescent="0.35">
      <c r="A58" s="13"/>
      <c r="B58" s="12">
        <f>B54+39</f>
        <v>44707</v>
      </c>
      <c r="C58" s="13" t="s">
        <v>20</v>
      </c>
    </row>
    <row r="59" spans="1:3" x14ac:dyDescent="0.35">
      <c r="A59" s="13"/>
      <c r="B59" s="12">
        <f>B54+50</f>
        <v>44718</v>
      </c>
      <c r="C59" s="13" t="s">
        <v>21</v>
      </c>
    </row>
    <row r="60" spans="1:3" x14ac:dyDescent="0.35">
      <c r="A60" s="13"/>
      <c r="B60" s="12">
        <f>DATE(A53,7,14)</f>
        <v>44756</v>
      </c>
      <c r="C60" s="13" t="s">
        <v>22</v>
      </c>
    </row>
    <row r="61" spans="1:3" x14ac:dyDescent="0.35">
      <c r="A61" s="13"/>
      <c r="B61" s="12">
        <f>DATE(A53,8,15)</f>
        <v>44788</v>
      </c>
      <c r="C61" s="13" t="s">
        <v>23</v>
      </c>
    </row>
    <row r="62" spans="1:3" x14ac:dyDescent="0.35">
      <c r="A62" s="13"/>
      <c r="B62" s="12">
        <f>DATE(A53,11,1)</f>
        <v>44866</v>
      </c>
      <c r="C62" s="13" t="s">
        <v>24</v>
      </c>
    </row>
    <row r="63" spans="1:3" x14ac:dyDescent="0.35">
      <c r="A63" s="13"/>
      <c r="B63" s="12">
        <f>DATE(A53,11,11)</f>
        <v>44876</v>
      </c>
      <c r="C63" s="13" t="s">
        <v>25</v>
      </c>
    </row>
    <row r="64" spans="1:3" x14ac:dyDescent="0.35">
      <c r="A64" s="13"/>
      <c r="B64" s="12">
        <f>DATE(A53,12,25)</f>
        <v>44920</v>
      </c>
      <c r="C64" s="13" t="s">
        <v>26</v>
      </c>
    </row>
    <row r="65" spans="1:3" x14ac:dyDescent="0.35">
      <c r="A65" s="11">
        <f>+A53+1</f>
        <v>2023</v>
      </c>
      <c r="B65" s="12">
        <f>DATE(A65,1,1)</f>
        <v>44927</v>
      </c>
      <c r="C65" s="13" t="s">
        <v>15</v>
      </c>
    </row>
    <row r="66" spans="1:3" x14ac:dyDescent="0.35">
      <c r="A66" s="13"/>
      <c r="B66" s="12">
        <f>ROUND(DATE(A65,4,MOD(234-11*MOD(A65,19),30))/7,0)*7-6</f>
        <v>45025</v>
      </c>
      <c r="C66" s="13" t="s">
        <v>16</v>
      </c>
    </row>
    <row r="67" spans="1:3" x14ac:dyDescent="0.35">
      <c r="A67" s="13"/>
      <c r="B67" s="12">
        <f>B66+1</f>
        <v>45026</v>
      </c>
      <c r="C67" s="13" t="s">
        <v>17</v>
      </c>
    </row>
    <row r="68" spans="1:3" x14ac:dyDescent="0.35">
      <c r="A68" s="13"/>
      <c r="B68" s="12">
        <f>DATE(A65,5,1)</f>
        <v>45047</v>
      </c>
      <c r="C68" s="13" t="s">
        <v>18</v>
      </c>
    </row>
    <row r="69" spans="1:3" x14ac:dyDescent="0.35">
      <c r="A69" s="13"/>
      <c r="B69" s="12">
        <f>DATE(A65,5,8)</f>
        <v>45054</v>
      </c>
      <c r="C69" s="13" t="s">
        <v>19</v>
      </c>
    </row>
    <row r="70" spans="1:3" x14ac:dyDescent="0.35">
      <c r="A70" s="13"/>
      <c r="B70" s="12">
        <f>B66+39</f>
        <v>45064</v>
      </c>
      <c r="C70" s="13" t="s">
        <v>20</v>
      </c>
    </row>
    <row r="71" spans="1:3" x14ac:dyDescent="0.35">
      <c r="A71" s="13"/>
      <c r="B71" s="12">
        <f>B66+50</f>
        <v>45075</v>
      </c>
      <c r="C71" s="13" t="s">
        <v>21</v>
      </c>
    </row>
    <row r="72" spans="1:3" x14ac:dyDescent="0.35">
      <c r="A72" s="13"/>
      <c r="B72" s="12">
        <f>DATE(A65,7,14)</f>
        <v>45121</v>
      </c>
      <c r="C72" s="13" t="s">
        <v>22</v>
      </c>
    </row>
    <row r="73" spans="1:3" x14ac:dyDescent="0.35">
      <c r="A73" s="13"/>
      <c r="B73" s="12">
        <f>DATE(A65,8,15)</f>
        <v>45153</v>
      </c>
      <c r="C73" s="13" t="s">
        <v>23</v>
      </c>
    </row>
    <row r="74" spans="1:3" x14ac:dyDescent="0.35">
      <c r="A74" s="13"/>
      <c r="B74" s="12">
        <f>DATE(A65,11,1)</f>
        <v>45231</v>
      </c>
      <c r="C74" s="13" t="s">
        <v>24</v>
      </c>
    </row>
    <row r="75" spans="1:3" x14ac:dyDescent="0.35">
      <c r="A75" s="13"/>
      <c r="B75" s="12">
        <f>DATE(A65,11,11)</f>
        <v>45241</v>
      </c>
      <c r="C75" s="13" t="s">
        <v>25</v>
      </c>
    </row>
    <row r="76" spans="1:3" x14ac:dyDescent="0.35">
      <c r="A76" s="13"/>
      <c r="B76" s="12">
        <f>DATE(A65,12,25)</f>
        <v>45285</v>
      </c>
      <c r="C76" s="13" t="s">
        <v>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4" sqref="B4"/>
    </sheetView>
  </sheetViews>
  <sheetFormatPr baseColWidth="10" defaultRowHeight="14.5" x14ac:dyDescent="0.35"/>
  <cols>
    <col min="1" max="1" width="18.6328125" bestFit="1" customWidth="1"/>
  </cols>
  <sheetData>
    <row r="1" spans="1:2" x14ac:dyDescent="0.35">
      <c r="A1" t="s">
        <v>27</v>
      </c>
      <c r="B1">
        <v>28</v>
      </c>
    </row>
    <row r="4" spans="1:2" x14ac:dyDescent="0.35">
      <c r="B4" s="1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sqref="A1:B7"/>
    </sheetView>
  </sheetViews>
  <sheetFormatPr baseColWidth="10" defaultRowHeight="14.5" x14ac:dyDescent="0.35"/>
  <cols>
    <col min="1" max="1" width="2" bestFit="1" customWidth="1"/>
    <col min="2" max="2" width="9.81640625" bestFit="1" customWidth="1"/>
  </cols>
  <sheetData>
    <row r="1" spans="1:2" x14ac:dyDescent="0.35">
      <c r="A1" s="1">
        <v>1</v>
      </c>
      <c r="B1" s="2" t="s">
        <v>2</v>
      </c>
    </row>
    <row r="2" spans="1:2" x14ac:dyDescent="0.35">
      <c r="A2" s="3">
        <v>2</v>
      </c>
      <c r="B2" s="4" t="s">
        <v>3</v>
      </c>
    </row>
    <row r="3" spans="1:2" x14ac:dyDescent="0.35">
      <c r="A3" s="3">
        <v>3</v>
      </c>
      <c r="B3" s="4" t="s">
        <v>4</v>
      </c>
    </row>
    <row r="4" spans="1:2" x14ac:dyDescent="0.35">
      <c r="A4" s="3">
        <v>4</v>
      </c>
      <c r="B4" s="4" t="s">
        <v>5</v>
      </c>
    </row>
    <row r="5" spans="1:2" x14ac:dyDescent="0.35">
      <c r="A5" s="3">
        <v>5</v>
      </c>
      <c r="B5" s="4" t="s">
        <v>6</v>
      </c>
    </row>
    <row r="6" spans="1:2" x14ac:dyDescent="0.35">
      <c r="A6" s="3">
        <v>6</v>
      </c>
      <c r="B6" s="4" t="s">
        <v>7</v>
      </c>
    </row>
    <row r="7" spans="1:2" ht="15" thickBot="1" x14ac:dyDescent="0.4">
      <c r="A7" s="5">
        <v>7</v>
      </c>
      <c r="B7" s="6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Saisie des heures</vt:lpstr>
      <vt:lpstr>Synthèse</vt:lpstr>
      <vt:lpstr>JoursFériésOuExceptionnels</vt:lpstr>
      <vt:lpstr>param</vt:lpstr>
      <vt:lpstr>JoursDeSemaine</vt:lpstr>
      <vt:lpstr>DEBUT</vt:lpstr>
      <vt:lpstr>JoursDeSemaine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BOUHADJAR REDA</dc:creator>
  <cp:lastModifiedBy>Michel</cp:lastModifiedBy>
  <dcterms:created xsi:type="dcterms:W3CDTF">2014-12-10T10:10:11Z</dcterms:created>
  <dcterms:modified xsi:type="dcterms:W3CDTF">2019-11-09T01:28:33Z</dcterms:modified>
</cp:coreProperties>
</file>