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9510"/>
  </bookViews>
  <sheets>
    <sheet name="Heures" sheetId="43" r:id="rId1"/>
    <sheet name="Total heures" sheetId="46" r:id="rId2"/>
    <sheet name="JF" sheetId="44" state="hidden" r:id="rId3"/>
  </sheets>
  <externalReferences>
    <externalReference r:id="rId4"/>
    <externalReference r:id="rId5"/>
    <externalReference r:id="rId6"/>
  </externalReferences>
  <definedNames>
    <definedName name="_xlnm._FilterDatabase" localSheetId="0" hidden="1">Heures!$A$1:$C$89</definedName>
    <definedName name="aa">Scheduled_Payment+Extra_Payment</definedName>
    <definedName name="Agence">OFFSET([1]Saisie!$B$3,,,COUNTA([1]Saisie!$B$1:$B$65536)-1)</definedName>
    <definedName name="An">#REF!</definedName>
    <definedName name="Base">[2]Répertoire!$A$2:$M$1000</definedName>
    <definedName name="_xlnm.Database">'[3]base de données'!$A$2:$AK$50</definedName>
    <definedName name="Beg_Bal">#REF!</definedName>
    <definedName name="ColonneInterimaire">[1]Saisie!$C$1:$C$65536</definedName>
    <definedName name="Data">#REF!</definedName>
    <definedName name="Date">OFFSET([1]Saisie!$E$3,,,COUNTA([1]Saisie!$B$1:$B$65536)-1)</definedName>
    <definedName name="dd">DATE(YEAR([0]!Loan_Start),MONTH([0]!Loan_Start)+Payment_Number,DAY([0]!Loan_Start))</definedName>
    <definedName name="DECEMBRE">#REF!</definedName>
    <definedName name="DECEMBRE2">#REF!</definedName>
    <definedName name="End_Bal">#REF!</definedName>
    <definedName name="Extra_Pay">#REF!</definedName>
    <definedName name="Full_Print">#REF!</definedName>
    <definedName name="Header_Row">ROW(#REF!)</definedName>
    <definedName name="hgjgj">#REF!</definedName>
    <definedName name="HHGT">#REF!</definedName>
    <definedName name="Int">#REF!</definedName>
    <definedName name="Interest_Rate">#REF!</definedName>
    <definedName name="Interimaire">OFFSET([1]Saisie!$C$3,,,COUNTA([1]Saisie!$B$1:$B$65536)-1)</definedName>
    <definedName name="JF">JF!$B$2:$K$13</definedName>
    <definedName name="jguh">OFFSET(#REF!,,,COUNTIF(#REF!,"&gt;&lt;0"),20)</definedName>
    <definedName name="Last_Row">IF(Values_Entered,Header_Row+Number_of_Payments,Header_Row)</definedName>
    <definedName name="ListePostes">[1]Donnees!$H$2:$H$5</definedName>
    <definedName name="LK">IF(Values_Entered,Header_Row+Number_of_Payments,Header_Row)</definedName>
    <definedName name="Loan_Amount">#REF!</definedName>
    <definedName name="Loan_Start">#REF!</definedName>
    <definedName name="Loan_Years">#REF!</definedName>
    <definedName name="N">#REF!</definedName>
    <definedName name="Num_Pmt_Per_Year">#REF!</definedName>
    <definedName name="Number_of_Payments">MATCH(0.01,End_Bal,-1)+1</definedName>
    <definedName name="Pause">OFFSET([1]Saisie!$K$3,,,COUNTA([1]Saisie!$B$1:$B$65536)-1)</definedName>
    <definedName name="Pay_Date">#REF!</definedName>
    <definedName name="Pay_Num">#REF!</definedName>
    <definedName name="Payment_Date">DATE(YEAR(Loan_Start),MONTH(Loan_Start)+Payment_Number,DAY(Loan_Start))</definedName>
    <definedName name="Plage_TCD">OFFSET(#REF!,,,COUNTIF(#REF!,"&gt;&lt;0"),20)</definedName>
    <definedName name="Poste">OFFSET([1]Saisie!$D$3,,,COUNTA([1]Saisie!$B$1:$B$65536)-1)</definedName>
    <definedName name="Princ">#REF!</definedName>
    <definedName name="Print_Area_Reset">OFFSET(Full_Print,0,0,Last_Row)</definedName>
    <definedName name="Pseudo">'[3]base de données'!$E$2:$E$50</definedName>
    <definedName name="rr">DATE(YEAR([0]!Loan_Start),MONTH([0]!Loan_Start)+Payment_Number,DAY([0]!Loan_Start))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maine">OFFSET([1]Saisie!$G$3,,,COUNTA([1]Saisie!$B$1:$B$65536)-1)</definedName>
    <definedName name="septembre">DATE(YEAR([0]!Loan_Start),MONTH([0]!Loan_Start)+Payment_Number,DAY([0]!Loan_Start))</definedName>
    <definedName name="ss">MATCH(0.01,[0]!End_Bal,-1)+1</definedName>
    <definedName name="TempsEffectif">OFFSET([1]Saisie!$L$3,,,COUNTA([1]Saisie!$B$1:$B$65536)-1)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52511"/>
</workbook>
</file>

<file path=xl/calcChain.xml><?xml version="1.0" encoding="utf-8"?>
<calcChain xmlns="http://schemas.openxmlformats.org/spreadsheetml/2006/main">
  <c r="R4" i="46" l="1"/>
  <c r="Q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R5" i="46"/>
  <c r="Q5" i="46"/>
  <c r="P5" i="46"/>
  <c r="O5" i="46"/>
  <c r="N5" i="46"/>
  <c r="M5" i="46"/>
  <c r="L5" i="46"/>
  <c r="K5" i="46"/>
  <c r="J5" i="46"/>
  <c r="I5" i="46"/>
  <c r="H5" i="46"/>
  <c r="G5" i="46"/>
  <c r="F5" i="46"/>
  <c r="E5" i="46"/>
  <c r="D5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O88" i="43" l="1"/>
  <c r="S87" i="43"/>
  <c r="S88" i="43" s="1"/>
  <c r="R87" i="43"/>
  <c r="R88" i="43" s="1"/>
  <c r="Q87" i="43"/>
  <c r="Q88" i="43" s="1"/>
  <c r="Q89" i="43" s="1"/>
  <c r="P87" i="43"/>
  <c r="O87" i="43"/>
  <c r="N87" i="43"/>
  <c r="N88" i="43" s="1"/>
  <c r="M87" i="43"/>
  <c r="M88" i="43" s="1"/>
  <c r="M89" i="43" s="1"/>
  <c r="L87" i="43"/>
  <c r="K87" i="43"/>
  <c r="K88" i="43" s="1"/>
  <c r="J87" i="43"/>
  <c r="J88" i="43" s="1"/>
  <c r="I87" i="43"/>
  <c r="I88" i="43" s="1"/>
  <c r="I89" i="43" s="1"/>
  <c r="H87" i="43"/>
  <c r="H88" i="43" s="1"/>
  <c r="G87" i="43"/>
  <c r="G88" i="43" s="1"/>
  <c r="F87" i="43"/>
  <c r="F88" i="43" s="1"/>
  <c r="E87" i="43"/>
  <c r="E88" i="43" s="1"/>
  <c r="E89" i="43" s="1"/>
  <c r="S79" i="43"/>
  <c r="R79" i="43"/>
  <c r="R80" i="43" s="1"/>
  <c r="Q79" i="43"/>
  <c r="Q80" i="43" s="1"/>
  <c r="Q81" i="43" s="1"/>
  <c r="P79" i="43"/>
  <c r="P80" i="43" s="1"/>
  <c r="P81" i="43" s="1"/>
  <c r="O79" i="43"/>
  <c r="N79" i="43"/>
  <c r="N80" i="43" s="1"/>
  <c r="M79" i="43"/>
  <c r="M80" i="43" s="1"/>
  <c r="M81" i="43" s="1"/>
  <c r="L79" i="43"/>
  <c r="L80" i="43" s="1"/>
  <c r="K79" i="43"/>
  <c r="J79" i="43"/>
  <c r="J80" i="43" s="1"/>
  <c r="I79" i="43"/>
  <c r="I80" i="43" s="1"/>
  <c r="I81" i="43" s="1"/>
  <c r="H79" i="43"/>
  <c r="H80" i="43" s="1"/>
  <c r="H81" i="43" s="1"/>
  <c r="G79" i="43"/>
  <c r="G80" i="43" s="1"/>
  <c r="F79" i="43"/>
  <c r="F80" i="43" s="1"/>
  <c r="E79" i="43"/>
  <c r="E80" i="43" s="1"/>
  <c r="E81" i="43" s="1"/>
  <c r="S71" i="43"/>
  <c r="R71" i="43"/>
  <c r="R72" i="43" s="1"/>
  <c r="Q71" i="43"/>
  <c r="Q72" i="43" s="1"/>
  <c r="P71" i="43"/>
  <c r="P72" i="43" s="1"/>
  <c r="O71" i="43"/>
  <c r="N71" i="43"/>
  <c r="N72" i="43" s="1"/>
  <c r="M71" i="43"/>
  <c r="M72" i="43" s="1"/>
  <c r="L71" i="43"/>
  <c r="L72" i="43" s="1"/>
  <c r="K71" i="43"/>
  <c r="J71" i="43"/>
  <c r="J72" i="43" s="1"/>
  <c r="I71" i="43"/>
  <c r="I72" i="43" s="1"/>
  <c r="H71" i="43"/>
  <c r="H72" i="43" s="1"/>
  <c r="G71" i="43"/>
  <c r="F71" i="43"/>
  <c r="F72" i="43" s="1"/>
  <c r="E71" i="43"/>
  <c r="E72" i="43" s="1"/>
  <c r="K64" i="43"/>
  <c r="S63" i="43"/>
  <c r="R63" i="43"/>
  <c r="R64" i="43" s="1"/>
  <c r="Q63" i="43"/>
  <c r="Q64" i="43" s="1"/>
  <c r="P63" i="43"/>
  <c r="P64" i="43" s="1"/>
  <c r="P65" i="43" s="1"/>
  <c r="O63" i="43"/>
  <c r="O64" i="43" s="1"/>
  <c r="N63" i="43"/>
  <c r="N64" i="43" s="1"/>
  <c r="M63" i="43"/>
  <c r="M64" i="43" s="1"/>
  <c r="L63" i="43"/>
  <c r="L64" i="43" s="1"/>
  <c r="L65" i="43" s="1"/>
  <c r="K63" i="43"/>
  <c r="J63" i="43"/>
  <c r="J64" i="43" s="1"/>
  <c r="I63" i="43"/>
  <c r="I64" i="43" s="1"/>
  <c r="H63" i="43"/>
  <c r="H64" i="43" s="1"/>
  <c r="H65" i="43" s="1"/>
  <c r="G63" i="43"/>
  <c r="F63" i="43"/>
  <c r="F64" i="43" s="1"/>
  <c r="E63" i="43"/>
  <c r="E64" i="43" s="1"/>
  <c r="S55" i="43"/>
  <c r="R55" i="43"/>
  <c r="R56" i="43" s="1"/>
  <c r="Q55" i="43"/>
  <c r="Q56" i="43" s="1"/>
  <c r="P55" i="43"/>
  <c r="P56" i="43" s="1"/>
  <c r="O55" i="43"/>
  <c r="O56" i="43" s="1"/>
  <c r="N55" i="43"/>
  <c r="N56" i="43" s="1"/>
  <c r="M55" i="43"/>
  <c r="M56" i="43" s="1"/>
  <c r="L55" i="43"/>
  <c r="L56" i="43" s="1"/>
  <c r="K55" i="43"/>
  <c r="J55" i="43"/>
  <c r="J56" i="43" s="1"/>
  <c r="I55" i="43"/>
  <c r="I56" i="43" s="1"/>
  <c r="H55" i="43"/>
  <c r="H56" i="43" s="1"/>
  <c r="G55" i="43"/>
  <c r="G56" i="43" s="1"/>
  <c r="F55" i="43"/>
  <c r="F56" i="43" s="1"/>
  <c r="E55" i="43"/>
  <c r="E56" i="43" s="1"/>
  <c r="L81" i="43" l="1"/>
  <c r="E57" i="43"/>
  <c r="I57" i="43"/>
  <c r="M57" i="43"/>
  <c r="Q57" i="43"/>
  <c r="O80" i="43"/>
  <c r="O81" i="43" s="1"/>
  <c r="G89" i="43"/>
  <c r="K89" i="43"/>
  <c r="O89" i="43"/>
  <c r="S89" i="43"/>
  <c r="L88" i="43"/>
  <c r="L89" i="43" s="1"/>
  <c r="H89" i="43"/>
  <c r="G81" i="43"/>
  <c r="K65" i="43"/>
  <c r="O65" i="43"/>
  <c r="S64" i="43"/>
  <c r="S65" i="43" s="1"/>
  <c r="G57" i="43"/>
  <c r="O57" i="43"/>
  <c r="K56" i="43"/>
  <c r="K57" i="43" s="1"/>
  <c r="S56" i="43"/>
  <c r="S57" i="43" s="1"/>
  <c r="G64" i="43"/>
  <c r="G65" i="43" s="1"/>
  <c r="K80" i="43"/>
  <c r="K81" i="43" s="1"/>
  <c r="S80" i="43"/>
  <c r="S81" i="43" s="1"/>
  <c r="P88" i="43"/>
  <c r="P89" i="43" s="1"/>
  <c r="F89" i="43"/>
  <c r="J89" i="43"/>
  <c r="N89" i="43"/>
  <c r="R89" i="43"/>
  <c r="F81" i="43"/>
  <c r="J81" i="43"/>
  <c r="N81" i="43"/>
  <c r="R81" i="43"/>
  <c r="G72" i="43"/>
  <c r="G73" i="43" s="1"/>
  <c r="K72" i="43"/>
  <c r="K73" i="43" s="1"/>
  <c r="O72" i="43"/>
  <c r="O73" i="43" s="1"/>
  <c r="S72" i="43"/>
  <c r="S73" i="43" s="1"/>
  <c r="H73" i="43"/>
  <c r="L73" i="43"/>
  <c r="P73" i="43"/>
  <c r="E73" i="43"/>
  <c r="I73" i="43"/>
  <c r="M73" i="43"/>
  <c r="Q73" i="43"/>
  <c r="F73" i="43"/>
  <c r="J73" i="43"/>
  <c r="N73" i="43"/>
  <c r="R73" i="43"/>
  <c r="E65" i="43"/>
  <c r="I65" i="43"/>
  <c r="M65" i="43"/>
  <c r="Q65" i="43"/>
  <c r="F65" i="43"/>
  <c r="J65" i="43"/>
  <c r="N65" i="43"/>
  <c r="R65" i="43"/>
  <c r="L57" i="43"/>
  <c r="H57" i="43"/>
  <c r="P57" i="43"/>
  <c r="F57" i="43"/>
  <c r="J57" i="43"/>
  <c r="N57" i="43"/>
  <c r="R57" i="43"/>
  <c r="B3" i="43"/>
  <c r="C3" i="43"/>
  <c r="B4" i="43"/>
  <c r="C4" i="43"/>
  <c r="B5" i="43"/>
  <c r="C5" i="43"/>
  <c r="B6" i="43"/>
  <c r="B7" i="43" s="1"/>
  <c r="B8" i="43" s="1"/>
  <c r="B9" i="43" s="1"/>
  <c r="C6" i="43"/>
  <c r="C7" i="43" s="1"/>
  <c r="C8" i="43" s="1"/>
  <c r="C9" i="43" s="1"/>
  <c r="B10" i="43"/>
  <c r="A3" i="43"/>
  <c r="A4" i="43"/>
  <c r="A5" i="43"/>
  <c r="A6" i="43"/>
  <c r="A7" i="43" s="1"/>
  <c r="A8" i="43" s="1"/>
  <c r="A9" i="43" s="1"/>
  <c r="A14" i="43"/>
  <c r="A15" i="43" s="1"/>
  <c r="A16" i="43" s="1"/>
  <c r="A17" i="43" s="1"/>
  <c r="A2" i="43"/>
  <c r="S47" i="43"/>
  <c r="R47" i="43"/>
  <c r="Q47" i="43"/>
  <c r="Q48" i="43" s="1"/>
  <c r="P47" i="43"/>
  <c r="P48" i="43" s="1"/>
  <c r="P49" i="43" s="1"/>
  <c r="O47" i="43"/>
  <c r="N47" i="43"/>
  <c r="M47" i="43"/>
  <c r="L47" i="43"/>
  <c r="L48" i="43" s="1"/>
  <c r="L49" i="43" s="1"/>
  <c r="K47" i="43"/>
  <c r="J47" i="43"/>
  <c r="I47" i="43"/>
  <c r="I48" i="43" s="1"/>
  <c r="H47" i="43"/>
  <c r="H48" i="43" s="1"/>
  <c r="H49" i="43" s="1"/>
  <c r="G47" i="43"/>
  <c r="F47" i="43"/>
  <c r="E47" i="43"/>
  <c r="E48" i="43" s="1"/>
  <c r="D18" i="43"/>
  <c r="A18" i="43" s="1"/>
  <c r="D11" i="43"/>
  <c r="A11" i="43" s="1"/>
  <c r="D12" i="43"/>
  <c r="C12" i="43" s="1"/>
  <c r="D13" i="43"/>
  <c r="B13" i="43" s="1"/>
  <c r="D14" i="43"/>
  <c r="C14" i="43" s="1"/>
  <c r="C15" i="43" s="1"/>
  <c r="C16" i="43" s="1"/>
  <c r="C17" i="43" s="1"/>
  <c r="D10" i="43"/>
  <c r="C10" i="43" s="1"/>
  <c r="B13" i="44"/>
  <c r="B12" i="44"/>
  <c r="B11" i="44"/>
  <c r="B10" i="44"/>
  <c r="B9" i="44"/>
  <c r="B8" i="44"/>
  <c r="B7" i="44"/>
  <c r="B6" i="44"/>
  <c r="D2" i="44"/>
  <c r="D4" i="44" s="1"/>
  <c r="B2" i="44"/>
  <c r="B3" i="44" s="1"/>
  <c r="D1" i="44"/>
  <c r="D10" i="44" s="1"/>
  <c r="C1" i="44"/>
  <c r="C13" i="44" s="1"/>
  <c r="A10" i="43" l="1"/>
  <c r="B14" i="43"/>
  <c r="B15" i="43" s="1"/>
  <c r="B16" i="43" s="1"/>
  <c r="B17" i="43" s="1"/>
  <c r="D21" i="43"/>
  <c r="C21" i="43" s="1"/>
  <c r="C18" i="43"/>
  <c r="A13" i="43"/>
  <c r="B18" i="43"/>
  <c r="C13" i="43"/>
  <c r="C11" i="43"/>
  <c r="B12" i="43"/>
  <c r="D22" i="43"/>
  <c r="E49" i="43"/>
  <c r="A12" i="43"/>
  <c r="B11" i="43"/>
  <c r="D20" i="43"/>
  <c r="I49" i="43"/>
  <c r="Q49" i="43"/>
  <c r="D19" i="43"/>
  <c r="D26" i="43"/>
  <c r="M48" i="43"/>
  <c r="M49" i="43" s="1"/>
  <c r="F48" i="43"/>
  <c r="F49" i="43" s="1"/>
  <c r="J48" i="43"/>
  <c r="J49" i="43" s="1"/>
  <c r="N48" i="43"/>
  <c r="N49" i="43" s="1"/>
  <c r="R48" i="43"/>
  <c r="R49" i="43" s="1"/>
  <c r="G48" i="43"/>
  <c r="G49" i="43" s="1"/>
  <c r="K48" i="43"/>
  <c r="K49" i="43" s="1"/>
  <c r="O48" i="43"/>
  <c r="O49" i="43" s="1"/>
  <c r="S48" i="43"/>
  <c r="S49" i="43" s="1"/>
  <c r="D5" i="44"/>
  <c r="D9" i="44"/>
  <c r="D11" i="44"/>
  <c r="D13" i="44"/>
  <c r="D3" i="44"/>
  <c r="B4" i="44"/>
  <c r="D7" i="44"/>
  <c r="E1" i="44"/>
  <c r="C2" i="44"/>
  <c r="C6" i="44"/>
  <c r="C8" i="44"/>
  <c r="C10" i="44"/>
  <c r="C12" i="44"/>
  <c r="B5" i="44"/>
  <c r="D8" i="44"/>
  <c r="D12" i="44"/>
  <c r="D6" i="44"/>
  <c r="C7" i="44"/>
  <c r="C9" i="44"/>
  <c r="C11" i="44"/>
  <c r="B21" i="43" l="1"/>
  <c r="A21" i="43"/>
  <c r="D29" i="43"/>
  <c r="B19" i="43"/>
  <c r="C19" i="43"/>
  <c r="A19" i="43"/>
  <c r="D27" i="43"/>
  <c r="B20" i="43"/>
  <c r="A20" i="43"/>
  <c r="D28" i="43"/>
  <c r="C20" i="43"/>
  <c r="A22" i="43"/>
  <c r="A23" i="43" s="1"/>
  <c r="A24" i="43" s="1"/>
  <c r="A25" i="43" s="1"/>
  <c r="D30" i="43"/>
  <c r="C22" i="43"/>
  <c r="C23" i="43" s="1"/>
  <c r="C24" i="43" s="1"/>
  <c r="C25" i="43" s="1"/>
  <c r="B22" i="43"/>
  <c r="B23" i="43" s="1"/>
  <c r="B24" i="43" s="1"/>
  <c r="B25" i="43" s="1"/>
  <c r="B26" i="43"/>
  <c r="A26" i="43"/>
  <c r="C26" i="43"/>
  <c r="D34" i="43"/>
  <c r="E12" i="44"/>
  <c r="E10" i="44"/>
  <c r="E8" i="44"/>
  <c r="E6" i="44"/>
  <c r="E2" i="44"/>
  <c r="F1" i="44"/>
  <c r="E13" i="44"/>
  <c r="E11" i="44"/>
  <c r="E9" i="44"/>
  <c r="E7" i="44"/>
  <c r="C5" i="44"/>
  <c r="C3" i="44"/>
  <c r="C4" i="44"/>
  <c r="C29" i="43" l="1"/>
  <c r="B29" i="43"/>
  <c r="A29" i="43"/>
  <c r="D37" i="43"/>
  <c r="D36" i="43"/>
  <c r="B28" i="43"/>
  <c r="C28" i="43"/>
  <c r="A28" i="43"/>
  <c r="C34" i="43"/>
  <c r="B34" i="43"/>
  <c r="A34" i="43"/>
  <c r="D42" i="43"/>
  <c r="D38" i="43"/>
  <c r="B30" i="43"/>
  <c r="B31" i="43" s="1"/>
  <c r="B32" i="43" s="1"/>
  <c r="B33" i="43" s="1"/>
  <c r="A30" i="43"/>
  <c r="A31" i="43" s="1"/>
  <c r="A32" i="43" s="1"/>
  <c r="A33" i="43" s="1"/>
  <c r="C30" i="43"/>
  <c r="C31" i="43" s="1"/>
  <c r="C32" i="43" s="1"/>
  <c r="C33" i="43" s="1"/>
  <c r="C27" i="43"/>
  <c r="A27" i="43"/>
  <c r="D35" i="43"/>
  <c r="B27" i="43"/>
  <c r="G1" i="44"/>
  <c r="F13" i="44"/>
  <c r="F11" i="44"/>
  <c r="F9" i="44"/>
  <c r="F7" i="44"/>
  <c r="F6" i="44"/>
  <c r="F12" i="44"/>
  <c r="F10" i="44"/>
  <c r="F8" i="44"/>
  <c r="F2" i="44"/>
  <c r="E4" i="44"/>
  <c r="E5" i="44"/>
  <c r="E3" i="44"/>
  <c r="C37" i="43" l="1"/>
  <c r="D45" i="43"/>
  <c r="A37" i="43"/>
  <c r="B37" i="43"/>
  <c r="B35" i="43"/>
  <c r="C35" i="43"/>
  <c r="D43" i="43"/>
  <c r="A35" i="43"/>
  <c r="C42" i="43"/>
  <c r="B42" i="43"/>
  <c r="D50" i="43"/>
  <c r="A42" i="43"/>
  <c r="B38" i="43"/>
  <c r="B39" i="43" s="1"/>
  <c r="B40" i="43" s="1"/>
  <c r="B41" i="43" s="1"/>
  <c r="A38" i="43"/>
  <c r="A39" i="43" s="1"/>
  <c r="A40" i="43" s="1"/>
  <c r="A41" i="43" s="1"/>
  <c r="D46" i="43"/>
  <c r="C38" i="43"/>
  <c r="C39" i="43" s="1"/>
  <c r="C40" i="43" s="1"/>
  <c r="C41" i="43" s="1"/>
  <c r="A36" i="43"/>
  <c r="D44" i="43"/>
  <c r="C36" i="43"/>
  <c r="B36" i="43"/>
  <c r="F5" i="44"/>
  <c r="F3" i="44"/>
  <c r="F4" i="44"/>
  <c r="G13" i="44"/>
  <c r="G11" i="44"/>
  <c r="G9" i="44"/>
  <c r="G7" i="44"/>
  <c r="G12" i="44"/>
  <c r="G10" i="44"/>
  <c r="G8" i="44"/>
  <c r="G6" i="44"/>
  <c r="G2" i="44"/>
  <c r="H1" i="44"/>
  <c r="B45" i="43" l="1"/>
  <c r="A45" i="43"/>
  <c r="D53" i="43"/>
  <c r="C45" i="43"/>
  <c r="C46" i="43"/>
  <c r="C47" i="43" s="1"/>
  <c r="C48" i="43" s="1"/>
  <c r="C49" i="43" s="1"/>
  <c r="D54" i="43"/>
  <c r="B46" i="43"/>
  <c r="B47" i="43" s="1"/>
  <c r="B48" i="43" s="1"/>
  <c r="B49" i="43" s="1"/>
  <c r="A46" i="43"/>
  <c r="A47" i="43" s="1"/>
  <c r="A48" i="43" s="1"/>
  <c r="A49" i="43" s="1"/>
  <c r="B50" i="43"/>
  <c r="A50" i="43"/>
  <c r="C50" i="43"/>
  <c r="D58" i="43"/>
  <c r="A43" i="43"/>
  <c r="B43" i="43"/>
  <c r="D51" i="43"/>
  <c r="C43" i="43"/>
  <c r="C44" i="43"/>
  <c r="D52" i="43"/>
  <c r="A44" i="43"/>
  <c r="B44" i="43"/>
  <c r="G5" i="44"/>
  <c r="G3" i="44"/>
  <c r="G4" i="44"/>
  <c r="H10" i="44"/>
  <c r="H6" i="44"/>
  <c r="H12" i="44"/>
  <c r="H8" i="44"/>
  <c r="H2" i="44"/>
  <c r="I1" i="44"/>
  <c r="H13" i="44"/>
  <c r="H11" i="44"/>
  <c r="H9" i="44"/>
  <c r="H7" i="44"/>
  <c r="B53" i="43" l="1"/>
  <c r="C53" i="43"/>
  <c r="A53" i="43"/>
  <c r="D61" i="43"/>
  <c r="D59" i="43"/>
  <c r="A51" i="43"/>
  <c r="C51" i="43"/>
  <c r="B51" i="43"/>
  <c r="C58" i="43"/>
  <c r="D66" i="43"/>
  <c r="A58" i="43"/>
  <c r="B58" i="43"/>
  <c r="B52" i="43"/>
  <c r="D60" i="43"/>
  <c r="C52" i="43"/>
  <c r="A52" i="43"/>
  <c r="B54" i="43"/>
  <c r="B55" i="43" s="1"/>
  <c r="B56" i="43" s="1"/>
  <c r="B57" i="43" s="1"/>
  <c r="A54" i="43"/>
  <c r="A55" i="43" s="1"/>
  <c r="A56" i="43" s="1"/>
  <c r="A57" i="43" s="1"/>
  <c r="C54" i="43"/>
  <c r="C55" i="43" s="1"/>
  <c r="C56" i="43" s="1"/>
  <c r="C57" i="43" s="1"/>
  <c r="D62" i="43"/>
  <c r="H4" i="44"/>
  <c r="H5" i="44"/>
  <c r="H3" i="44"/>
  <c r="I12" i="44"/>
  <c r="I10" i="44"/>
  <c r="I8" i="44"/>
  <c r="I6" i="44"/>
  <c r="I2" i="44"/>
  <c r="I13" i="44"/>
  <c r="I11" i="44"/>
  <c r="I9" i="44"/>
  <c r="I7" i="44"/>
  <c r="J1" i="44"/>
  <c r="B61" i="43" l="1"/>
  <c r="D69" i="43"/>
  <c r="C61" i="43"/>
  <c r="A61" i="43"/>
  <c r="C62" i="43"/>
  <c r="C63" i="43" s="1"/>
  <c r="C64" i="43" s="1"/>
  <c r="C65" i="43" s="1"/>
  <c r="D70" i="43"/>
  <c r="A62" i="43"/>
  <c r="A63" i="43" s="1"/>
  <c r="A64" i="43" s="1"/>
  <c r="A65" i="43" s="1"/>
  <c r="B62" i="43"/>
  <c r="B63" i="43" s="1"/>
  <c r="B64" i="43" s="1"/>
  <c r="B65" i="43" s="1"/>
  <c r="C60" i="43"/>
  <c r="B60" i="43"/>
  <c r="A60" i="43"/>
  <c r="D68" i="43"/>
  <c r="B66" i="43"/>
  <c r="D74" i="43"/>
  <c r="C66" i="43"/>
  <c r="A66" i="43"/>
  <c r="B59" i="43"/>
  <c r="C59" i="43"/>
  <c r="A59" i="43"/>
  <c r="D67" i="43"/>
  <c r="I4" i="44"/>
  <c r="I5" i="44"/>
  <c r="I3" i="44"/>
  <c r="K1" i="44"/>
  <c r="J9" i="44"/>
  <c r="J13" i="44"/>
  <c r="J11" i="44"/>
  <c r="J7" i="44"/>
  <c r="J10" i="44"/>
  <c r="J2" i="44"/>
  <c r="J12" i="44"/>
  <c r="J8" i="44"/>
  <c r="J6" i="44"/>
  <c r="C69" i="43" l="1"/>
  <c r="D77" i="43"/>
  <c r="A69" i="43"/>
  <c r="B69" i="43"/>
  <c r="C67" i="43"/>
  <c r="B67" i="43"/>
  <c r="D75" i="43"/>
  <c r="A67" i="43"/>
  <c r="C74" i="43"/>
  <c r="D82" i="43"/>
  <c r="B74" i="43"/>
  <c r="A74" i="43"/>
  <c r="B70" i="43"/>
  <c r="B71" i="43" s="1"/>
  <c r="B72" i="43" s="1"/>
  <c r="B73" i="43" s="1"/>
  <c r="C70" i="43"/>
  <c r="C71" i="43" s="1"/>
  <c r="C72" i="43" s="1"/>
  <c r="C73" i="43" s="1"/>
  <c r="A70" i="43"/>
  <c r="A71" i="43" s="1"/>
  <c r="A72" i="43" s="1"/>
  <c r="A73" i="43" s="1"/>
  <c r="D78" i="43"/>
  <c r="A68" i="43"/>
  <c r="B68" i="43"/>
  <c r="D76" i="43"/>
  <c r="C68" i="43"/>
  <c r="K13" i="44"/>
  <c r="K11" i="44"/>
  <c r="K9" i="44"/>
  <c r="K7" i="44"/>
  <c r="K12" i="44"/>
  <c r="K10" i="44"/>
  <c r="K8" i="44"/>
  <c r="K6" i="44"/>
  <c r="K2" i="44"/>
  <c r="J5" i="44"/>
  <c r="J3" i="44"/>
  <c r="J4" i="44"/>
  <c r="B77" i="43" l="1"/>
  <c r="D85" i="43"/>
  <c r="C77" i="43"/>
  <c r="A77" i="43"/>
  <c r="C78" i="43"/>
  <c r="C79" i="43" s="1"/>
  <c r="C80" i="43" s="1"/>
  <c r="C81" i="43" s="1"/>
  <c r="B78" i="43"/>
  <c r="B79" i="43" s="1"/>
  <c r="B80" i="43" s="1"/>
  <c r="B81" i="43" s="1"/>
  <c r="A78" i="43"/>
  <c r="A79" i="43" s="1"/>
  <c r="A80" i="43" s="1"/>
  <c r="A81" i="43" s="1"/>
  <c r="D86" i="43"/>
  <c r="A75" i="43"/>
  <c r="B75" i="43"/>
  <c r="D83" i="43"/>
  <c r="C75" i="43"/>
  <c r="C76" i="43"/>
  <c r="D84" i="43"/>
  <c r="B76" i="43"/>
  <c r="A76" i="43"/>
  <c r="A82" i="43"/>
  <c r="B82" i="43"/>
  <c r="C82" i="43"/>
  <c r="K5" i="44"/>
  <c r="K3" i="44"/>
  <c r="K4" i="44"/>
  <c r="C85" i="43" l="1"/>
  <c r="B85" i="43"/>
  <c r="A85" i="43"/>
  <c r="A86" i="43"/>
  <c r="A87" i="43" s="1"/>
  <c r="A88" i="43" s="1"/>
  <c r="A89" i="43" s="1"/>
  <c r="B86" i="43"/>
  <c r="B87" i="43" s="1"/>
  <c r="B88" i="43" s="1"/>
  <c r="B89" i="43" s="1"/>
  <c r="C86" i="43"/>
  <c r="C87" i="43" s="1"/>
  <c r="C88" i="43" s="1"/>
  <c r="C89" i="43" s="1"/>
  <c r="C83" i="43"/>
  <c r="A83" i="43"/>
  <c r="B83" i="43"/>
  <c r="B84" i="43"/>
  <c r="C84" i="43"/>
  <c r="A84" i="43"/>
  <c r="S39" i="43"/>
  <c r="R39" i="43"/>
  <c r="R40" i="43" s="1"/>
  <c r="Q39" i="43"/>
  <c r="Q40" i="43" s="1"/>
  <c r="Q41" i="43" s="1"/>
  <c r="P39" i="43"/>
  <c r="P40" i="43" s="1"/>
  <c r="P41" i="43" s="1"/>
  <c r="O39" i="43"/>
  <c r="N39" i="43"/>
  <c r="M39" i="43"/>
  <c r="M40" i="43" s="1"/>
  <c r="M41" i="43" s="1"/>
  <c r="L39" i="43"/>
  <c r="L40" i="43" s="1"/>
  <c r="L41" i="43" s="1"/>
  <c r="K39" i="43"/>
  <c r="J39" i="43"/>
  <c r="I39" i="43"/>
  <c r="I40" i="43" s="1"/>
  <c r="I41" i="43" s="1"/>
  <c r="H39" i="43"/>
  <c r="H40" i="43" s="1"/>
  <c r="H41" i="43" s="1"/>
  <c r="G39" i="43"/>
  <c r="F39" i="43"/>
  <c r="E39" i="43"/>
  <c r="E40" i="43" s="1"/>
  <c r="E41" i="43" s="1"/>
  <c r="Q32" i="43"/>
  <c r="S31" i="43"/>
  <c r="R31" i="43"/>
  <c r="Q31" i="43"/>
  <c r="P31" i="43"/>
  <c r="P32" i="43" s="1"/>
  <c r="P33" i="43" s="1"/>
  <c r="O31" i="43"/>
  <c r="N31" i="43"/>
  <c r="M31" i="43"/>
  <c r="M32" i="43" s="1"/>
  <c r="L31" i="43"/>
  <c r="K31" i="43"/>
  <c r="J31" i="43"/>
  <c r="I31" i="43"/>
  <c r="I32" i="43" s="1"/>
  <c r="H31" i="43"/>
  <c r="H32" i="43" s="1"/>
  <c r="G31" i="43"/>
  <c r="F31" i="43"/>
  <c r="E31" i="43"/>
  <c r="E32" i="43" s="1"/>
  <c r="S23" i="43"/>
  <c r="R23" i="43"/>
  <c r="Q23" i="43"/>
  <c r="P23" i="43"/>
  <c r="P24" i="43" s="1"/>
  <c r="P25" i="43" s="1"/>
  <c r="O23" i="43"/>
  <c r="N23" i="43"/>
  <c r="M23" i="43"/>
  <c r="M24" i="43" s="1"/>
  <c r="L23" i="43"/>
  <c r="L24" i="43" s="1"/>
  <c r="L25" i="43" s="1"/>
  <c r="K23" i="43"/>
  <c r="J23" i="43"/>
  <c r="I23" i="43"/>
  <c r="H23" i="43"/>
  <c r="H24" i="43" s="1"/>
  <c r="H25" i="43" s="1"/>
  <c r="G23" i="43"/>
  <c r="F23" i="43"/>
  <c r="E23" i="43"/>
  <c r="E16" i="43"/>
  <c r="S15" i="43"/>
  <c r="R15" i="43"/>
  <c r="Q15" i="43"/>
  <c r="Q16" i="43" s="1"/>
  <c r="P15" i="43"/>
  <c r="P16" i="43" s="1"/>
  <c r="P17" i="43" s="1"/>
  <c r="O15" i="43"/>
  <c r="N15" i="43"/>
  <c r="M15" i="43"/>
  <c r="L15" i="43"/>
  <c r="L16" i="43" s="1"/>
  <c r="L17" i="43" s="1"/>
  <c r="K15" i="43"/>
  <c r="J15" i="43"/>
  <c r="I15" i="43"/>
  <c r="H15" i="43"/>
  <c r="H16" i="43" s="1"/>
  <c r="H17" i="43" s="1"/>
  <c r="G15" i="43"/>
  <c r="F15" i="43"/>
  <c r="E15" i="43"/>
  <c r="F7" i="43"/>
  <c r="G7" i="43"/>
  <c r="G8" i="43" s="1"/>
  <c r="G9" i="43" s="1"/>
  <c r="H7" i="43"/>
  <c r="I7" i="43"/>
  <c r="I8" i="43" s="1"/>
  <c r="I9" i="43" s="1"/>
  <c r="J7" i="43"/>
  <c r="J8" i="43" s="1"/>
  <c r="K7" i="43"/>
  <c r="K8" i="43" s="1"/>
  <c r="K9" i="43" s="1"/>
  <c r="L7" i="43"/>
  <c r="M7" i="43"/>
  <c r="M8" i="43" s="1"/>
  <c r="M9" i="43" s="1"/>
  <c r="N7" i="43"/>
  <c r="N9" i="43" s="1"/>
  <c r="O7" i="43"/>
  <c r="P7" i="43"/>
  <c r="Q7" i="43"/>
  <c r="Q8" i="43" s="1"/>
  <c r="Q9" i="43" s="1"/>
  <c r="R7" i="43"/>
  <c r="R8" i="43" s="1"/>
  <c r="R9" i="43" s="1"/>
  <c r="S7" i="43"/>
  <c r="S8" i="43" s="1"/>
  <c r="S9" i="43" s="1"/>
  <c r="H8" i="43"/>
  <c r="H9" i="43" s="1"/>
  <c r="L8" i="43"/>
  <c r="L9" i="43" s="1"/>
  <c r="N8" i="43"/>
  <c r="O8" i="43"/>
  <c r="O9" i="43" s="1"/>
  <c r="P8" i="43"/>
  <c r="P9" i="43"/>
  <c r="E7" i="43"/>
  <c r="H33" i="43" l="1"/>
  <c r="J9" i="43"/>
  <c r="E17" i="43"/>
  <c r="Q17" i="43"/>
  <c r="I16" i="43"/>
  <c r="I17" i="43" s="1"/>
  <c r="L32" i="43"/>
  <c r="L33" i="43" s="1"/>
  <c r="F8" i="43"/>
  <c r="F9" i="43" s="1"/>
  <c r="M16" i="43"/>
  <c r="M17" i="43" s="1"/>
  <c r="Q24" i="43"/>
  <c r="Q25" i="43" s="1"/>
  <c r="M25" i="43"/>
  <c r="I24" i="43"/>
  <c r="I25" i="43" s="1"/>
  <c r="E24" i="43"/>
  <c r="E25" i="43" s="1"/>
  <c r="E33" i="43"/>
  <c r="I33" i="43"/>
  <c r="M33" i="43"/>
  <c r="Q33" i="43"/>
  <c r="E8" i="43"/>
  <c r="E9" i="43" s="1"/>
  <c r="F40" i="43"/>
  <c r="F41" i="43" s="1"/>
  <c r="J40" i="43"/>
  <c r="J41" i="43" s="1"/>
  <c r="N40" i="43"/>
  <c r="N41" i="43" s="1"/>
  <c r="G40" i="43"/>
  <c r="G41" i="43" s="1"/>
  <c r="K40" i="43"/>
  <c r="K41" i="43" s="1"/>
  <c r="O40" i="43"/>
  <c r="O41" i="43" s="1"/>
  <c r="S40" i="43"/>
  <c r="S41" i="43" s="1"/>
  <c r="R41" i="43"/>
  <c r="F32" i="43"/>
  <c r="F33" i="43" s="1"/>
  <c r="J32" i="43"/>
  <c r="J33" i="43" s="1"/>
  <c r="N32" i="43"/>
  <c r="N33" i="43" s="1"/>
  <c r="R32" i="43"/>
  <c r="R33" i="43" s="1"/>
  <c r="G32" i="43"/>
  <c r="G33" i="43" s="1"/>
  <c r="K32" i="43"/>
  <c r="K33" i="43" s="1"/>
  <c r="O32" i="43"/>
  <c r="O33" i="43" s="1"/>
  <c r="S32" i="43"/>
  <c r="S33" i="43" s="1"/>
  <c r="F24" i="43"/>
  <c r="F25" i="43" s="1"/>
  <c r="J24" i="43"/>
  <c r="J25" i="43" s="1"/>
  <c r="N24" i="43"/>
  <c r="N25" i="43" s="1"/>
  <c r="R24" i="43"/>
  <c r="R25" i="43" s="1"/>
  <c r="G24" i="43"/>
  <c r="G25" i="43" s="1"/>
  <c r="K24" i="43"/>
  <c r="K25" i="43" s="1"/>
  <c r="O24" i="43"/>
  <c r="O25" i="43" s="1"/>
  <c r="S24" i="43"/>
  <c r="S25" i="43" s="1"/>
  <c r="F16" i="43"/>
  <c r="F17" i="43" s="1"/>
  <c r="J16" i="43"/>
  <c r="J17" i="43" s="1"/>
  <c r="N16" i="43"/>
  <c r="N17" i="43" s="1"/>
  <c r="R16" i="43"/>
  <c r="R17" i="43" s="1"/>
  <c r="G16" i="43"/>
  <c r="G17" i="43" s="1"/>
  <c r="K16" i="43"/>
  <c r="K17" i="43" s="1"/>
  <c r="O16" i="43"/>
  <c r="O17" i="43" s="1"/>
  <c r="S16" i="43"/>
  <c r="S17" i="43" s="1"/>
  <c r="C2" i="43"/>
  <c r="B2" i="43" l="1"/>
</calcChain>
</file>

<file path=xl/sharedStrings.xml><?xml version="1.0" encoding="utf-8"?>
<sst xmlns="http://schemas.openxmlformats.org/spreadsheetml/2006/main" count="91" uniqueCount="39">
  <si>
    <t>marc</t>
  </si>
  <si>
    <t>karim</t>
  </si>
  <si>
    <t>ursula</t>
  </si>
  <si>
    <t>carl</t>
  </si>
  <si>
    <t>sandie</t>
  </si>
  <si>
    <t>wissem</t>
  </si>
  <si>
    <t>julien</t>
  </si>
  <si>
    <t>jérémy</t>
  </si>
  <si>
    <t>gregory</t>
  </si>
  <si>
    <t>sébastien</t>
  </si>
  <si>
    <t>aymeric</t>
  </si>
  <si>
    <t>jean</t>
  </si>
  <si>
    <t>laetitia</t>
  </si>
  <si>
    <t>virginie</t>
  </si>
  <si>
    <t>david</t>
  </si>
  <si>
    <t>ANNEE</t>
  </si>
  <si>
    <t>MOIS</t>
  </si>
  <si>
    <t>JOUR</t>
  </si>
  <si>
    <t>SEMAINE</t>
  </si>
  <si>
    <t>TOTAL</t>
  </si>
  <si>
    <t>NORMAL</t>
  </si>
  <si>
    <t>HEURES SUP</t>
  </si>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</sst>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hh:mm;@"/>
    <numFmt numFmtId="166" formatCode="[$-F800]dddd\,\ mmmm\ dd\,\ yyyy"/>
    <numFmt numFmtId="167" formatCode="ddd\ dd\-mmm"/>
    <numFmt numFmtId="168" formatCode="ddd\ dd/mm/yyyy"/>
  </numFmts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2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  <xf numFmtId="164" fontId="1" fillId="0" borderId="0" applyFont="0" applyFill="0" applyBorder="0" applyAlignment="0" applyProtection="0"/>
  </cellStyleXfs>
  <cellXfs count="39">
    <xf numFmtId="0" fontId="0" fillId="0" borderId="0" xfId="0"/>
    <xf numFmtId="2" fontId="20" fillId="0" borderId="0" xfId="0" applyNumberFormat="1" applyFont="1" applyFill="1"/>
    <xf numFmtId="0" fontId="20" fillId="0" borderId="0" xfId="0" applyFont="1"/>
    <xf numFmtId="165" fontId="20" fillId="0" borderId="0" xfId="0" applyNumberFormat="1" applyFont="1" applyAlignment="1">
      <alignment horizontal="center" vertical="center"/>
    </xf>
    <xf numFmtId="0" fontId="20" fillId="0" borderId="0" xfId="32" applyFont="1" applyFill="1" applyBorder="1" applyAlignment="1" applyProtection="1">
      <alignment vertical="center"/>
    </xf>
    <xf numFmtId="0" fontId="20" fillId="0" borderId="0" xfId="0" applyFont="1" applyAlignment="1">
      <alignment horizontal="center" vertical="center"/>
    </xf>
    <xf numFmtId="2" fontId="20" fillId="23" borderId="0" xfId="0" applyNumberFormat="1" applyFont="1" applyFill="1"/>
    <xf numFmtId="2" fontId="20" fillId="24" borderId="0" xfId="0" applyNumberFormat="1" applyFont="1" applyFill="1"/>
    <xf numFmtId="2" fontId="20" fillId="25" borderId="0" xfId="0" applyNumberFormat="1" applyFont="1" applyFill="1"/>
    <xf numFmtId="2" fontId="20" fillId="27" borderId="0" xfId="0" applyNumberFormat="1" applyFont="1" applyFill="1"/>
    <xf numFmtId="2" fontId="20" fillId="26" borderId="0" xfId="0" applyNumberFormat="1" applyFont="1" applyFill="1"/>
    <xf numFmtId="2" fontId="20" fillId="0" borderId="0" xfId="0" applyNumberFormat="1" applyFont="1"/>
    <xf numFmtId="165" fontId="20" fillId="0" borderId="0" xfId="0" applyNumberFormat="1" applyFont="1"/>
    <xf numFmtId="0" fontId="20" fillId="28" borderId="0" xfId="32" applyFont="1" applyFill="1" applyBorder="1" applyAlignment="1" applyProtection="1">
      <alignment vertical="center"/>
    </xf>
    <xf numFmtId="2" fontId="20" fillId="0" borderId="0" xfId="32" applyNumberFormat="1" applyFont="1" applyFill="1" applyBorder="1" applyAlignment="1" applyProtection="1">
      <alignment vertical="center"/>
    </xf>
    <xf numFmtId="0" fontId="20" fillId="0" borderId="0" xfId="32" applyFont="1" applyFill="1" applyBorder="1" applyAlignment="1" applyProtection="1">
      <alignment horizontal="center" vertical="center"/>
    </xf>
    <xf numFmtId="0" fontId="21" fillId="23" borderId="0" xfId="32" applyFont="1" applyFill="1" applyAlignment="1" applyProtection="1">
      <alignment vertical="center"/>
    </xf>
    <xf numFmtId="2" fontId="20" fillId="23" borderId="0" xfId="32" applyNumberFormat="1" applyFont="1" applyFill="1" applyAlignment="1" applyProtection="1">
      <alignment vertical="center"/>
    </xf>
    <xf numFmtId="2" fontId="20" fillId="24" borderId="0" xfId="32" applyNumberFormat="1" applyFont="1" applyFill="1" applyBorder="1" applyAlignment="1" applyProtection="1">
      <alignment vertical="center"/>
    </xf>
    <xf numFmtId="2" fontId="20" fillId="0" borderId="0" xfId="0" applyNumberFormat="1" applyFont="1" applyAlignment="1">
      <alignment horizontal="center" vertical="center"/>
    </xf>
    <xf numFmtId="2" fontId="20" fillId="0" borderId="0" xfId="32" applyNumberFormat="1" applyFont="1" applyAlignment="1" applyProtection="1">
      <alignment vertical="center"/>
    </xf>
    <xf numFmtId="166" fontId="20" fillId="0" borderId="0" xfId="0" applyNumberFormat="1" applyFont="1"/>
    <xf numFmtId="0" fontId="20" fillId="0" borderId="0" xfId="0" applyFont="1" applyFill="1"/>
    <xf numFmtId="2" fontId="20" fillId="0" borderId="0" xfId="32" applyNumberFormat="1" applyFont="1" applyFill="1" applyAlignment="1" applyProtection="1">
      <alignment vertical="center"/>
    </xf>
    <xf numFmtId="2" fontId="20" fillId="0" borderId="0" xfId="0" applyNumberFormat="1" applyFont="1" applyFill="1" applyAlignment="1">
      <alignment horizontal="center" vertical="center"/>
    </xf>
    <xf numFmtId="0" fontId="22" fillId="29" borderId="0" xfId="0" applyFont="1" applyFill="1" applyBorder="1" applyAlignment="1">
      <alignment horizontal="center"/>
    </xf>
    <xf numFmtId="0" fontId="23" fillId="29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Border="1" applyAlignment="1"/>
    <xf numFmtId="167" fontId="24" fillId="0" borderId="0" xfId="0" applyNumberFormat="1" applyFont="1" applyBorder="1" applyAlignment="1"/>
    <xf numFmtId="0" fontId="0" fillId="0" borderId="0" xfId="0" applyAlignment="1"/>
    <xf numFmtId="168" fontId="24" fillId="0" borderId="0" xfId="0" applyNumberFormat="1" applyFont="1" applyBorder="1" applyAlignment="1"/>
    <xf numFmtId="0" fontId="25" fillId="25" borderId="0" xfId="0" applyFont="1" applyFill="1" applyBorder="1" applyAlignment="1"/>
    <xf numFmtId="0" fontId="24" fillId="30" borderId="0" xfId="0" applyFont="1" applyFill="1" applyBorder="1" applyAlignment="1"/>
    <xf numFmtId="0" fontId="24" fillId="26" borderId="0" xfId="0" applyFont="1" applyFill="1" applyBorder="1" applyAlignment="1"/>
    <xf numFmtId="0" fontId="0" fillId="29" borderId="0" xfId="0" applyFill="1" applyAlignment="1"/>
    <xf numFmtId="0" fontId="23" fillId="31" borderId="0" xfId="0" applyFont="1" applyFill="1" applyAlignment="1">
      <alignment horizontal="center"/>
    </xf>
    <xf numFmtId="166" fontId="23" fillId="31" borderId="0" xfId="0" applyNumberFormat="1" applyFont="1" applyFill="1" applyAlignment="1">
      <alignment horizontal="center"/>
    </xf>
    <xf numFmtId="2" fontId="23" fillId="31" borderId="0" xfId="0" applyNumberFormat="1" applyFont="1" applyFill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  <cellStyle name="Währung" xfId="43"/>
  </cellStyles>
  <dxfs count="17"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146050</xdr:colOff>
      <xdr:row>8</xdr:row>
      <xdr:rowOff>6350</xdr:rowOff>
    </xdr:from>
    <xdr:to>
      <xdr:col>8</xdr:col>
      <xdr:colOff>552450</xdr:colOff>
      <xdr:row>13</xdr:row>
      <xdr:rowOff>31750</xdr:rowOff>
    </xdr:to>
    <xdr:sp macro="" textlink="">
      <xdr:nvSpPr>
        <xdr:cNvPr id="2" name="ZoneTexte 1"/>
        <xdr:cNvSpPr txBox="1"/>
      </xdr:nvSpPr>
      <xdr:spPr>
        <a:xfrm>
          <a:off x="2876550" y="1282700"/>
          <a:ext cx="28702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partie des heures sup peut venir de la fin du mois précédent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DOCS%20ADMINISTRATIFS\PERSONNEL\PAIE\Donn&#233;es%20Paie%20Cabinet%20Martin\2013\Pointage%20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nue_B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DOCS%20ADMINISTRATIFS\PERSONNEL\GENERALITES\DONNEES%20DU%20PERSONNEL\LES%20SALARIES\2013\130101%20-%20base%20de%20donn&#233;es%20salari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TableauSemaine"/>
      <sheetName val="Temps de présence"/>
      <sheetName val="Donnees"/>
      <sheetName val="NBRE DE JOURS PAR INTERIMAIRE"/>
    </sheetNames>
    <sheetDataSet>
      <sheetData sheetId="0" refreshError="1">
        <row r="2">
          <cell r="B2" t="str">
            <v>Nom de l'agence</v>
          </cell>
          <cell r="C2" t="str">
            <v>Nom de l'intérimaire</v>
          </cell>
        </row>
        <row r="3">
          <cell r="B3" t="str">
            <v>GEA02</v>
          </cell>
          <cell r="C3" t="str">
            <v>BAMBOUCHE</v>
          </cell>
          <cell r="D3" t="str">
            <v>Agent production</v>
          </cell>
          <cell r="E3">
            <v>41330</v>
          </cell>
          <cell r="G3">
            <v>9</v>
          </cell>
          <cell r="K3">
            <v>0</v>
          </cell>
          <cell r="L3">
            <v>0</v>
          </cell>
        </row>
        <row r="4">
          <cell r="B4" t="str">
            <v>GEA02</v>
          </cell>
          <cell r="C4" t="str">
            <v>BAMBOUCHE</v>
          </cell>
        </row>
        <row r="5">
          <cell r="B5" t="str">
            <v>GEA02</v>
          </cell>
          <cell r="C5" t="str">
            <v>BAMBOUCHE</v>
          </cell>
        </row>
        <row r="6">
          <cell r="B6" t="str">
            <v>GEA02</v>
          </cell>
          <cell r="C6" t="str">
            <v>BAMBOUCHE</v>
          </cell>
        </row>
        <row r="7">
          <cell r="B7" t="str">
            <v>GEA02</v>
          </cell>
          <cell r="C7" t="str">
            <v>BAMBOUCHE</v>
          </cell>
        </row>
        <row r="8">
          <cell r="B8" t="str">
            <v>GEA02</v>
          </cell>
          <cell r="C8" t="str">
            <v>BAMBOUCHE</v>
          </cell>
        </row>
        <row r="9">
          <cell r="B9" t="str">
            <v>GEA02</v>
          </cell>
          <cell r="C9" t="str">
            <v>BAMBOUCHE</v>
          </cell>
        </row>
        <row r="10">
          <cell r="B10" t="str">
            <v>GEA02</v>
          </cell>
          <cell r="C10" t="str">
            <v>BAMBOUCHE</v>
          </cell>
        </row>
        <row r="11">
          <cell r="B11" t="str">
            <v>GEA02</v>
          </cell>
          <cell r="C11" t="str">
            <v>BAMBOUCHE</v>
          </cell>
        </row>
        <row r="12">
          <cell r="B12" t="str">
            <v>GEA02</v>
          </cell>
          <cell r="C12" t="str">
            <v>BAMBOUCHE</v>
          </cell>
        </row>
        <row r="13">
          <cell r="B13" t="str">
            <v>GEA02</v>
          </cell>
          <cell r="C13" t="str">
            <v>BAMBOUCHE</v>
          </cell>
        </row>
        <row r="14">
          <cell r="B14" t="str">
            <v>GEA02</v>
          </cell>
          <cell r="C14" t="str">
            <v>BAMBOUCHE</v>
          </cell>
        </row>
        <row r="15">
          <cell r="B15" t="str">
            <v>GEA02</v>
          </cell>
          <cell r="C15" t="str">
            <v>BAMBOUCHE</v>
          </cell>
        </row>
        <row r="16">
          <cell r="B16" t="str">
            <v>GEA02</v>
          </cell>
          <cell r="C16" t="str">
            <v>BAMBOUCHE</v>
          </cell>
        </row>
        <row r="17">
          <cell r="B17" t="str">
            <v>Adecco01</v>
          </cell>
          <cell r="C17" t="str">
            <v>BAMBOUCHE</v>
          </cell>
        </row>
        <row r="18">
          <cell r="B18" t="str">
            <v>Adecco01</v>
          </cell>
          <cell r="C18" t="str">
            <v>BAMBOUCHE</v>
          </cell>
        </row>
        <row r="19">
          <cell r="B19" t="str">
            <v>Adecco01</v>
          </cell>
          <cell r="C19" t="str">
            <v>BAMBOUCHE</v>
          </cell>
        </row>
        <row r="20">
          <cell r="B20" t="str">
            <v>Adecco01</v>
          </cell>
          <cell r="C20" t="str">
            <v>BAMBOUCHE</v>
          </cell>
        </row>
        <row r="21">
          <cell r="B21" t="str">
            <v>Adecco01</v>
          </cell>
          <cell r="C21" t="str">
            <v>BAMBOUCHE</v>
          </cell>
        </row>
        <row r="22">
          <cell r="B22" t="str">
            <v>Adecco01</v>
          </cell>
          <cell r="C22" t="str">
            <v>BAMBOUCHE</v>
          </cell>
        </row>
        <row r="23">
          <cell r="B23" t="str">
            <v>Adecco01</v>
          </cell>
          <cell r="C23" t="str">
            <v>BAMBOUCHE</v>
          </cell>
        </row>
        <row r="24">
          <cell r="B24" t="str">
            <v>Adecco01</v>
          </cell>
          <cell r="C24" t="str">
            <v>BAMBOUCHE</v>
          </cell>
        </row>
        <row r="25">
          <cell r="B25" t="str">
            <v>Adecco01</v>
          </cell>
          <cell r="C25" t="str">
            <v>BAMBOUCHE</v>
          </cell>
        </row>
        <row r="26">
          <cell r="B26" t="str">
            <v>Adecco01</v>
          </cell>
          <cell r="C26" t="str">
            <v>BAMBOUCHE</v>
          </cell>
        </row>
        <row r="27">
          <cell r="B27" t="str">
            <v>Adecco01</v>
          </cell>
          <cell r="C27" t="str">
            <v>BAMBOUCHE</v>
          </cell>
        </row>
        <row r="28">
          <cell r="B28" t="str">
            <v>Adecco01</v>
          </cell>
          <cell r="C28" t="str">
            <v>BAMBOUCHE</v>
          </cell>
        </row>
        <row r="29">
          <cell r="B29" t="str">
            <v>Adecco01</v>
          </cell>
          <cell r="C29" t="str">
            <v>BAMBOUCHE</v>
          </cell>
        </row>
        <row r="30">
          <cell r="B30" t="str">
            <v>Adecco01</v>
          </cell>
          <cell r="C30" t="str">
            <v>BAMBOUCHE</v>
          </cell>
        </row>
        <row r="31">
          <cell r="B31" t="str">
            <v>Adecco01</v>
          </cell>
          <cell r="C31" t="str">
            <v>BAMBOUCHE</v>
          </cell>
        </row>
        <row r="32">
          <cell r="B32" t="str">
            <v>Adecco01</v>
          </cell>
          <cell r="C32" t="str">
            <v>BAMBOUCHE</v>
          </cell>
        </row>
        <row r="33">
          <cell r="B33" t="str">
            <v>Adecco01</v>
          </cell>
          <cell r="C33" t="str">
            <v>BAMBOUCHE</v>
          </cell>
        </row>
        <row r="34">
          <cell r="B34" t="str">
            <v>Adecco01</v>
          </cell>
          <cell r="C34" t="str">
            <v>BAMBOUCHE</v>
          </cell>
        </row>
        <row r="35">
          <cell r="B35" t="str">
            <v>Adecco01</v>
          </cell>
        </row>
        <row r="36">
          <cell r="B36" t="str">
            <v>Adecco01</v>
          </cell>
        </row>
        <row r="37">
          <cell r="B37" t="str">
            <v>Adecco01</v>
          </cell>
        </row>
        <row r="38">
          <cell r="B38" t="str">
            <v>Adecco01</v>
          </cell>
        </row>
        <row r="39">
          <cell r="B39" t="str">
            <v>Adecco01</v>
          </cell>
        </row>
        <row r="40">
          <cell r="B40" t="str">
            <v>Adecco01</v>
          </cell>
        </row>
        <row r="41">
          <cell r="B41" t="str">
            <v>Adecco01</v>
          </cell>
        </row>
        <row r="42">
          <cell r="B42" t="str">
            <v>Adecco01</v>
          </cell>
        </row>
        <row r="43">
          <cell r="B43" t="str">
            <v>Adecco01</v>
          </cell>
        </row>
        <row r="44">
          <cell r="B44" t="str">
            <v>Adecco01</v>
          </cell>
        </row>
        <row r="45">
          <cell r="B45" t="str">
            <v>Adecco01</v>
          </cell>
        </row>
        <row r="46">
          <cell r="B46" t="str">
            <v>Adecco01</v>
          </cell>
        </row>
        <row r="47">
          <cell r="B47" t="str">
            <v>Adecco01</v>
          </cell>
        </row>
        <row r="48">
          <cell r="B48" t="str">
            <v>Adecco01</v>
          </cell>
        </row>
        <row r="49">
          <cell r="B49" t="str">
            <v>Adecco01</v>
          </cell>
        </row>
        <row r="50">
          <cell r="B50" t="str">
            <v>Adecco01</v>
          </cell>
        </row>
        <row r="51">
          <cell r="B51" t="str">
            <v>Adecco01</v>
          </cell>
        </row>
        <row r="52">
          <cell r="B52" t="str">
            <v>Adecco01</v>
          </cell>
        </row>
        <row r="53">
          <cell r="B53" t="str">
            <v>Adecco01</v>
          </cell>
        </row>
        <row r="54">
          <cell r="B54" t="str">
            <v>Adecco01</v>
          </cell>
        </row>
      </sheetData>
      <sheetData sheetId="1" refreshError="1"/>
      <sheetData sheetId="2" refreshError="1"/>
      <sheetData sheetId="3" refreshError="1">
        <row r="2">
          <cell r="H2" t="str">
            <v>Agent production</v>
          </cell>
        </row>
        <row r="3">
          <cell r="H3" t="str">
            <v>Peintre</v>
          </cell>
        </row>
        <row r="4">
          <cell r="H4" t="str">
            <v>Spécial agent prod</v>
          </cell>
        </row>
        <row r="5">
          <cell r="H5" t="str">
            <v>Spécial peintre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"/>
      <sheetName val="Fiche"/>
      <sheetName val="Répertoire"/>
      <sheetName val="Banque de données"/>
    </sheetNames>
    <sheetDataSet>
      <sheetData sheetId="0" refreshError="1"/>
      <sheetData sheetId="1" refreshError="1"/>
      <sheetData sheetId="2">
        <row r="2">
          <cell r="A2" t="str">
            <v>Forget</v>
          </cell>
          <cell r="B2" t="str">
            <v>Eric</v>
          </cell>
          <cell r="C2" t="str">
            <v>EricF</v>
          </cell>
          <cell r="D2" t="str">
            <v>H</v>
          </cell>
          <cell r="E2" t="str">
            <v xml:space="preserve">rue Dorval </v>
          </cell>
          <cell r="F2" t="str">
            <v>L'Assomption</v>
          </cell>
          <cell r="G2" t="str">
            <v>Canada</v>
          </cell>
          <cell r="H2" t="str">
            <v>Québec</v>
          </cell>
          <cell r="I2" t="str">
            <v>J5W 1A1</v>
          </cell>
          <cell r="J2" t="str">
            <v xml:space="preserve">450-589-5671 </v>
          </cell>
          <cell r="K2" t="str">
            <v>en attente</v>
          </cell>
          <cell r="L2" t="str">
            <v>Non renseigné</v>
          </cell>
          <cell r="M2" t="str">
            <v>Néant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e de données"/>
    </sheetNames>
    <sheetDataSet>
      <sheetData sheetId="0" refreshError="1"/>
      <sheetData sheetId="1">
        <row r="2">
          <cell r="A2" t="str">
            <v>06 16 18 33 41</v>
          </cell>
          <cell r="B2" t="str">
            <v>05 56 07 29 92</v>
          </cell>
          <cell r="C2" t="str">
            <v>CHARBONNEAU</v>
          </cell>
          <cell r="D2" t="str">
            <v>CATHERINE</v>
          </cell>
          <cell r="E2" t="str">
            <v>CC</v>
          </cell>
          <cell r="F2" t="str">
            <v>9 Chemin Lou Floc</v>
          </cell>
          <cell r="G2">
            <v>33610</v>
          </cell>
          <cell r="H2" t="str">
            <v>CESTAS</v>
          </cell>
          <cell r="I2" t="str">
            <v>F</v>
          </cell>
          <cell r="J2">
            <v>24176</v>
          </cell>
          <cell r="K2" t="str">
            <v>2660375002075/83</v>
          </cell>
          <cell r="L2" t="str">
            <v>ANTONY</v>
          </cell>
          <cell r="M2">
            <v>92</v>
          </cell>
          <cell r="N2" t="str">
            <v>F</v>
          </cell>
          <cell r="O2" t="str">
            <v>Marié ( e )</v>
          </cell>
          <cell r="P2">
            <v>37060</v>
          </cell>
          <cell r="Q2" t="str">
            <v>CHARBONNEAU</v>
          </cell>
          <cell r="R2" t="str">
            <v>Julie</v>
          </cell>
          <cell r="S2">
            <v>33928</v>
          </cell>
          <cell r="T2" t="str">
            <v>CHARBONNEAU</v>
          </cell>
          <cell r="U2" t="str">
            <v>Léa</v>
          </cell>
          <cell r="V2">
            <v>35124</v>
          </cell>
          <cell r="AC2" t="str">
            <v>CHARBONNEAU</v>
          </cell>
          <cell r="AD2" t="str">
            <v>ERIC</v>
          </cell>
          <cell r="AE2" t="str">
            <v>06 35 49 61 40</v>
          </cell>
          <cell r="AF2" t="str">
            <v>Mr CHARBONNEAU (époux)</v>
          </cell>
          <cell r="AG2" t="str">
            <v>ERIC</v>
          </cell>
          <cell r="AH2" t="str">
            <v>06 35 49 61 40</v>
          </cell>
          <cell r="AI2" t="str">
            <v>Mr VINCENT (père)</v>
          </cell>
          <cell r="AJ2" t="str">
            <v>JEAN-PIERRE</v>
          </cell>
          <cell r="AK2" t="str">
            <v>05 56 26 95 79</v>
          </cell>
        </row>
        <row r="3">
          <cell r="A3" t="str">
            <v>06 48 15 74 81</v>
          </cell>
          <cell r="C3" t="str">
            <v>SENIA</v>
          </cell>
          <cell r="D3" t="str">
            <v>MARTINE</v>
          </cell>
          <cell r="E3" t="str">
            <v>MS</v>
          </cell>
          <cell r="F3" t="str">
            <v>19 Rue Castor</v>
          </cell>
          <cell r="G3">
            <v>33114</v>
          </cell>
          <cell r="H3" t="str">
            <v>LE BARP</v>
          </cell>
          <cell r="I3" t="str">
            <v>F</v>
          </cell>
          <cell r="J3">
            <v>21580</v>
          </cell>
          <cell r="K3" t="str">
            <v>2590151454314/47</v>
          </cell>
          <cell r="L3" t="str">
            <v>REIMS</v>
          </cell>
          <cell r="M3">
            <v>51</v>
          </cell>
          <cell r="N3" t="str">
            <v>F</v>
          </cell>
          <cell r="O3" t="str">
            <v>Divorcé ( e )</v>
          </cell>
          <cell r="P3">
            <v>38481</v>
          </cell>
          <cell r="Q3" t="str">
            <v>FOULON</v>
          </cell>
          <cell r="R3" t="str">
            <v>Bastien</v>
          </cell>
          <cell r="S3">
            <v>30744</v>
          </cell>
          <cell r="T3" t="str">
            <v>FOULON</v>
          </cell>
          <cell r="U3" t="str">
            <v>Emilie</v>
          </cell>
          <cell r="V3">
            <v>31810</v>
          </cell>
        </row>
        <row r="4">
          <cell r="A4" t="str">
            <v>06 84 75 84 38</v>
          </cell>
          <cell r="C4" t="str">
            <v>GERMAIN</v>
          </cell>
          <cell r="D4" t="str">
            <v>RENAUD</v>
          </cell>
          <cell r="E4" t="str">
            <v>RG</v>
          </cell>
          <cell r="F4" t="str">
            <v>24 Bis Route de Bigard</v>
          </cell>
          <cell r="G4">
            <v>33650</v>
          </cell>
          <cell r="H4" t="str">
            <v>ST SELVE</v>
          </cell>
          <cell r="I4" t="str">
            <v>M</v>
          </cell>
          <cell r="J4">
            <v>30537</v>
          </cell>
          <cell r="K4" t="str">
            <v>1830833063162/52</v>
          </cell>
          <cell r="L4" t="str">
            <v>BORDEAUX</v>
          </cell>
          <cell r="M4">
            <v>33</v>
          </cell>
          <cell r="N4" t="str">
            <v>F</v>
          </cell>
          <cell r="O4" t="str">
            <v>Concubinage</v>
          </cell>
          <cell r="P4">
            <v>38271</v>
          </cell>
          <cell r="Q4" t="str">
            <v>GERMAIN FAURE</v>
          </cell>
          <cell r="R4" t="str">
            <v>Enéa</v>
          </cell>
          <cell r="S4">
            <v>40869</v>
          </cell>
          <cell r="AI4" t="str">
            <v>Mme GAILLARD (mère)</v>
          </cell>
          <cell r="AJ4" t="str">
            <v>SYLVIE</v>
          </cell>
          <cell r="AK4" t="str">
            <v>06 73 40 81 98</v>
          </cell>
        </row>
        <row r="5">
          <cell r="A5" t="str">
            <v>06 60 13 04 55</v>
          </cell>
          <cell r="B5" t="str">
            <v>09 53 25 57 35</v>
          </cell>
          <cell r="C5" t="str">
            <v>NOYER</v>
          </cell>
          <cell r="D5" t="str">
            <v>Florence</v>
          </cell>
          <cell r="E5" t="str">
            <v>FN</v>
          </cell>
          <cell r="F5" t="str">
            <v>24 Rue René Cassin - Résidence Château Branon - Appt 203</v>
          </cell>
          <cell r="G5">
            <v>33850</v>
          </cell>
          <cell r="H5" t="str">
            <v>LEOGNAN</v>
          </cell>
          <cell r="I5" t="str">
            <v>F</v>
          </cell>
          <cell r="J5">
            <v>23510</v>
          </cell>
          <cell r="K5" t="str">
            <v>2640578377007/08</v>
          </cell>
          <cell r="L5" t="str">
            <v>MASSY</v>
          </cell>
          <cell r="M5">
            <v>91</v>
          </cell>
          <cell r="N5" t="str">
            <v>F</v>
          </cell>
          <cell r="O5" t="str">
            <v>Divorcé ( e )</v>
          </cell>
          <cell r="P5">
            <v>38481</v>
          </cell>
          <cell r="Q5" t="str">
            <v>GODEAU</v>
          </cell>
          <cell r="R5" t="str">
            <v>Elodie</v>
          </cell>
          <cell r="S5">
            <v>31738</v>
          </cell>
          <cell r="T5" t="str">
            <v>GODEAU</v>
          </cell>
          <cell r="U5" t="str">
            <v>Margaux</v>
          </cell>
          <cell r="V5">
            <v>32366</v>
          </cell>
          <cell r="W5" t="str">
            <v>GODEAU</v>
          </cell>
          <cell r="X5" t="str">
            <v>Blandine</v>
          </cell>
          <cell r="Y5">
            <v>35879</v>
          </cell>
        </row>
        <row r="6">
          <cell r="A6" t="str">
            <v>06 20 11 29 22</v>
          </cell>
          <cell r="C6" t="str">
            <v>LAAMRI</v>
          </cell>
          <cell r="D6" t="str">
            <v>SAID</v>
          </cell>
          <cell r="E6" t="str">
            <v>SL</v>
          </cell>
          <cell r="F6" t="str">
            <v>Résidence Les Graves - Appt 14 - 38 Bis Rue Roger Cohé</v>
          </cell>
          <cell r="G6">
            <v>33600</v>
          </cell>
          <cell r="H6" t="str">
            <v>PESSAC</v>
          </cell>
          <cell r="I6" t="str">
            <v>M</v>
          </cell>
          <cell r="J6">
            <v>27531</v>
          </cell>
          <cell r="K6" t="str">
            <v>1750533063351/13</v>
          </cell>
          <cell r="O6" t="str">
            <v>Célibataire</v>
          </cell>
          <cell r="P6">
            <v>38749</v>
          </cell>
          <cell r="AF6" t="str">
            <v>Mme LAAMRI (mère)</v>
          </cell>
          <cell r="AG6" t="str">
            <v>Ouarda</v>
          </cell>
          <cell r="AH6" t="str">
            <v>06 03 82 66 69</v>
          </cell>
        </row>
        <row r="7">
          <cell r="A7" t="str">
            <v>06 71 60 12 98</v>
          </cell>
          <cell r="B7" t="str">
            <v>05 57 71 11 33</v>
          </cell>
          <cell r="C7" t="str">
            <v>MARIONNEAU</v>
          </cell>
          <cell r="D7" t="str">
            <v>ESTELLE</v>
          </cell>
          <cell r="E7" t="str">
            <v>EM</v>
          </cell>
          <cell r="F7" t="str">
            <v>4 Rue Leo Lagrange</v>
          </cell>
          <cell r="G7">
            <v>33380</v>
          </cell>
          <cell r="H7" t="str">
            <v>MARCHEPRIME</v>
          </cell>
          <cell r="I7" t="str">
            <v>F</v>
          </cell>
          <cell r="J7">
            <v>26863</v>
          </cell>
          <cell r="K7" t="str">
            <v>2730733318044/25</v>
          </cell>
          <cell r="L7" t="str">
            <v>PESSAC</v>
          </cell>
          <cell r="M7">
            <v>33</v>
          </cell>
          <cell r="N7" t="str">
            <v>F</v>
          </cell>
          <cell r="O7" t="str">
            <v>Marié ( e )</v>
          </cell>
          <cell r="P7">
            <v>38749</v>
          </cell>
          <cell r="Q7" t="str">
            <v>MARIONNEAU</v>
          </cell>
          <cell r="R7" t="str">
            <v>Floria</v>
          </cell>
          <cell r="S7">
            <v>34584</v>
          </cell>
          <cell r="T7" t="str">
            <v>MARIONNEAU</v>
          </cell>
          <cell r="U7" t="str">
            <v>Valentine</v>
          </cell>
          <cell r="V7">
            <v>35670</v>
          </cell>
          <cell r="AF7" t="str">
            <v>Mr MARIONNEAU (époux)</v>
          </cell>
          <cell r="AG7" t="str">
            <v>Hervé</v>
          </cell>
          <cell r="AH7" t="str">
            <v>05 57 71 11 33</v>
          </cell>
          <cell r="AI7" t="str">
            <v>Mr CHEVALLIER (père)</v>
          </cell>
          <cell r="AK7" t="str">
            <v>05 57 71 16 25</v>
          </cell>
        </row>
        <row r="8">
          <cell r="A8" t="str">
            <v>06 16 18 34 19</v>
          </cell>
          <cell r="C8" t="str">
            <v>MOUSSET</v>
          </cell>
          <cell r="D8" t="str">
            <v>SANDRA</v>
          </cell>
          <cell r="E8" t="str">
            <v>SaA</v>
          </cell>
          <cell r="F8" t="str">
            <v>15 Grugier</v>
          </cell>
          <cell r="G8">
            <v>33230</v>
          </cell>
          <cell r="H8" t="str">
            <v>MARANSIN</v>
          </cell>
          <cell r="I8" t="str">
            <v>F</v>
          </cell>
          <cell r="J8">
            <v>27855</v>
          </cell>
          <cell r="K8" t="str">
            <v>2760431555094/96</v>
          </cell>
          <cell r="L8" t="str">
            <v>TOULOUSE</v>
          </cell>
          <cell r="M8">
            <v>31</v>
          </cell>
          <cell r="N8" t="str">
            <v>F</v>
          </cell>
          <cell r="O8" t="str">
            <v>Marié ( e )</v>
          </cell>
          <cell r="P8">
            <v>37774</v>
          </cell>
          <cell r="Q8" t="str">
            <v>MOUSSET</v>
          </cell>
          <cell r="R8" t="str">
            <v>Mathieu</v>
          </cell>
          <cell r="S8">
            <v>38627</v>
          </cell>
          <cell r="T8" t="str">
            <v>MOUSSET</v>
          </cell>
          <cell r="U8" t="str">
            <v>Anna</v>
          </cell>
          <cell r="V8">
            <v>40833</v>
          </cell>
          <cell r="AC8" t="str">
            <v>MOUSSET</v>
          </cell>
          <cell r="AD8" t="str">
            <v>Cédric</v>
          </cell>
          <cell r="AE8" t="str">
            <v>05 35 31 20 41</v>
          </cell>
          <cell r="AF8" t="str">
            <v>Mr MOUSSET (époux)</v>
          </cell>
          <cell r="AG8" t="str">
            <v>Cédric</v>
          </cell>
          <cell r="AH8" t="str">
            <v>05 35 31 20 41</v>
          </cell>
          <cell r="AI8" t="str">
            <v>Mr Mme ARAUJO (parents)</v>
          </cell>
          <cell r="AJ8" t="str">
            <v>ABEL &amp; TERESA</v>
          </cell>
          <cell r="AK8" t="str">
            <v>02 38 54 34 12</v>
          </cell>
        </row>
        <row r="9">
          <cell r="A9" t="str">
            <v>06 10 99 50 24</v>
          </cell>
          <cell r="C9" t="str">
            <v xml:space="preserve">SAVIO </v>
          </cell>
          <cell r="D9" t="str">
            <v>ALAIN</v>
          </cell>
          <cell r="E9" t="str">
            <v>AS</v>
          </cell>
          <cell r="F9" t="str">
            <v xml:space="preserve">Rés. Edmond Rostand Entrée 5 </v>
          </cell>
          <cell r="G9">
            <v>33185</v>
          </cell>
          <cell r="H9" t="str">
            <v>LE HAILLAN</v>
          </cell>
          <cell r="I9" t="str">
            <v>M</v>
          </cell>
          <cell r="J9">
            <v>24977</v>
          </cell>
          <cell r="K9" t="str">
            <v>1680547001074/78</v>
          </cell>
          <cell r="L9" t="str">
            <v>AGEN</v>
          </cell>
          <cell r="M9">
            <v>47</v>
          </cell>
          <cell r="N9" t="str">
            <v>F</v>
          </cell>
          <cell r="O9" t="str">
            <v>Célibataire</v>
          </cell>
          <cell r="P9">
            <v>37027</v>
          </cell>
          <cell r="AF9" t="str">
            <v>Mr SAVIO (frère)</v>
          </cell>
          <cell r="AG9" t="str">
            <v>Philippe</v>
          </cell>
          <cell r="AH9" t="str">
            <v>06 63 98 05 22</v>
          </cell>
          <cell r="AI9" t="str">
            <v>Mme LAROCHE (sœur)</v>
          </cell>
          <cell r="AJ9" t="str">
            <v>Isabelle</v>
          </cell>
          <cell r="AK9" t="str">
            <v>05 53 68 25 57</v>
          </cell>
        </row>
        <row r="10">
          <cell r="A10" t="str">
            <v>06 45 49 78 96</v>
          </cell>
          <cell r="B10" t="str">
            <v>05 56 36 09 27</v>
          </cell>
          <cell r="C10" t="str">
            <v>BAMBOUCHE</v>
          </cell>
          <cell r="D10" t="str">
            <v>MICKAEL</v>
          </cell>
          <cell r="E10" t="str">
            <v>MB</v>
          </cell>
          <cell r="F10" t="str">
            <v>31 Rue de Romainville</v>
          </cell>
          <cell r="G10">
            <v>33600</v>
          </cell>
          <cell r="H10" t="str">
            <v>PESSAC</v>
          </cell>
          <cell r="I10" t="str">
            <v>M</v>
          </cell>
          <cell r="J10">
            <v>32004</v>
          </cell>
          <cell r="K10" t="str">
            <v>1860833318042/86</v>
          </cell>
          <cell r="L10" t="str">
            <v>PESSAC</v>
          </cell>
          <cell r="M10">
            <v>33</v>
          </cell>
          <cell r="N10" t="str">
            <v>F</v>
          </cell>
          <cell r="O10" t="str">
            <v>Concubinage</v>
          </cell>
          <cell r="P10">
            <v>40665</v>
          </cell>
          <cell r="AF10" t="str">
            <v>Mme BAMBOUCHE (mère)</v>
          </cell>
          <cell r="AH10" t="str">
            <v>06 25 86 50 05</v>
          </cell>
          <cell r="AI10" t="str">
            <v>Mr BAMBOUCHE (père)</v>
          </cell>
          <cell r="AK10" t="str">
            <v>05 57 57 73 78</v>
          </cell>
        </row>
        <row r="11">
          <cell r="A11" t="str">
            <v>06 88 93 44 26</v>
          </cell>
          <cell r="C11" t="str">
            <v>VIGNEAU</v>
          </cell>
          <cell r="D11" t="str">
            <v>YOANN</v>
          </cell>
          <cell r="E11" t="str">
            <v>YV</v>
          </cell>
          <cell r="F11" t="str">
            <v>40 Rue Notre Dame</v>
          </cell>
          <cell r="G11">
            <v>33000</v>
          </cell>
          <cell r="H11" t="str">
            <v>BORDEAUX</v>
          </cell>
          <cell r="I11" t="str">
            <v>M</v>
          </cell>
          <cell r="J11">
            <v>32280</v>
          </cell>
          <cell r="K11" t="str">
            <v>1880547157030/88</v>
          </cell>
          <cell r="L11" t="str">
            <v>MARMANDE</v>
          </cell>
          <cell r="M11">
            <v>47</v>
          </cell>
          <cell r="N11" t="str">
            <v>F</v>
          </cell>
          <cell r="O11" t="str">
            <v>Célibataire</v>
          </cell>
          <cell r="P11">
            <v>40777</v>
          </cell>
          <cell r="AF11" t="str">
            <v>Mme VIGNEAU (mère)</v>
          </cell>
          <cell r="AG11" t="str">
            <v>Nicole</v>
          </cell>
          <cell r="AH11" t="str">
            <v>06 20 93 21 21</v>
          </cell>
        </row>
        <row r="12">
          <cell r="A12" t="str">
            <v>06 71 26 65 41</v>
          </cell>
          <cell r="C12" t="str">
            <v>LECORRE</v>
          </cell>
          <cell r="D12" t="str">
            <v>LAETITIA</v>
          </cell>
          <cell r="E12" t="str">
            <v>LL</v>
          </cell>
          <cell r="F12" t="str">
            <v>16 Route de Lartigue</v>
          </cell>
          <cell r="G12">
            <v>33650</v>
          </cell>
          <cell r="H12" t="str">
            <v>MARTILLAC</v>
          </cell>
          <cell r="I12" t="str">
            <v>F</v>
          </cell>
          <cell r="J12">
            <v>31813</v>
          </cell>
          <cell r="K12" t="str">
            <v>2870233063098/65</v>
          </cell>
          <cell r="L12" t="str">
            <v>BORDEAUX</v>
          </cell>
          <cell r="M12">
            <v>33</v>
          </cell>
          <cell r="N12" t="str">
            <v>F</v>
          </cell>
          <cell r="O12" t="str">
            <v>Concubinage</v>
          </cell>
          <cell r="P12">
            <v>40798</v>
          </cell>
          <cell r="Q12" t="str">
            <v>LECORRE</v>
          </cell>
          <cell r="R12" t="str">
            <v>Nathan</v>
          </cell>
          <cell r="S12">
            <v>40533</v>
          </cell>
          <cell r="AF12" t="str">
            <v>Mr ROUMEGOUX (concubin)</v>
          </cell>
          <cell r="AG12" t="str">
            <v>Guillaume</v>
          </cell>
          <cell r="AH12" t="str">
            <v>06 73 20 43 23</v>
          </cell>
          <cell r="AI12" t="str">
            <v>Mme LECORRE  (mère)</v>
          </cell>
          <cell r="AJ12" t="str">
            <v>Pierrette</v>
          </cell>
          <cell r="AK12" t="str">
            <v>06 82 15 56 58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showZeros="0" tabSelected="1" workbookViewId="0">
      <pane xSplit="4" ySplit="1" topLeftCell="E17" activePane="bottomRight" state="frozen"/>
      <selection pane="topRight" activeCell="E1" sqref="E1"/>
      <selection pane="bottomLeft" activeCell="A2" sqref="A2"/>
      <selection pane="bottomRight" activeCell="N33" sqref="N33"/>
    </sheetView>
  </sheetViews>
  <sheetFormatPr baseColWidth="10" defaultColWidth="6.90625" defaultRowHeight="13" x14ac:dyDescent="0.3"/>
  <cols>
    <col min="1" max="1" width="8.36328125" style="2" bestFit="1" customWidth="1"/>
    <col min="2" max="2" width="7.08984375" style="2" bestFit="1" customWidth="1"/>
    <col min="3" max="3" width="10" style="2" bestFit="1" customWidth="1"/>
    <col min="4" max="4" width="22.26953125" style="2" bestFit="1" customWidth="1"/>
    <col min="5" max="5" width="9" style="2" customWidth="1"/>
    <col min="6" max="13" width="9" style="12" customWidth="1"/>
    <col min="14" max="19" width="9" style="2" customWidth="1"/>
    <col min="20" max="16384" width="6.90625" style="2"/>
  </cols>
  <sheetData>
    <row r="1" spans="1:19" x14ac:dyDescent="0.3">
      <c r="A1" s="2" t="s">
        <v>15</v>
      </c>
      <c r="B1" s="2" t="s">
        <v>16</v>
      </c>
      <c r="C1" s="2" t="s">
        <v>18</v>
      </c>
      <c r="D1" s="2" t="s">
        <v>17</v>
      </c>
      <c r="E1" s="5" t="s">
        <v>1</v>
      </c>
      <c r="F1" s="3" t="s">
        <v>0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</row>
    <row r="2" spans="1:19" x14ac:dyDescent="0.3">
      <c r="A2" s="2">
        <f>IF(ISNUMBER(D2),YEAR(D2),A1)</f>
        <v>2016</v>
      </c>
      <c r="B2" s="2">
        <f>IF(ISNUMBER(D2),MONTH(D2),B1)</f>
        <v>10</v>
      </c>
      <c r="C2" s="2">
        <f>IF(ISNUMBER(D2),INT(MOD(INT((D2-2)/7)+3/5,52+5/28))+1,C1)</f>
        <v>44</v>
      </c>
      <c r="D2" s="21">
        <v>42674</v>
      </c>
      <c r="E2" s="13"/>
      <c r="F2" s="14">
        <v>7</v>
      </c>
      <c r="G2" s="14">
        <v>7</v>
      </c>
      <c r="H2" s="14">
        <v>7</v>
      </c>
      <c r="I2" s="14">
        <v>7</v>
      </c>
      <c r="J2" s="14">
        <v>6.18</v>
      </c>
      <c r="K2" s="14">
        <v>7</v>
      </c>
      <c r="L2" s="14">
        <v>5.5</v>
      </c>
      <c r="M2" s="17"/>
      <c r="N2" s="14">
        <v>8</v>
      </c>
      <c r="O2" s="14">
        <v>8</v>
      </c>
      <c r="P2" s="14">
        <v>8</v>
      </c>
      <c r="Q2" s="18"/>
      <c r="R2" s="14">
        <v>7</v>
      </c>
      <c r="S2" s="19"/>
    </row>
    <row r="3" spans="1:19" s="22" customFormat="1" x14ac:dyDescent="0.3">
      <c r="A3" s="2">
        <f t="shared" ref="A3:A66" si="0">IF(ISNUMBER(D3),YEAR(D3),A2)</f>
        <v>2016</v>
      </c>
      <c r="B3" s="2">
        <f t="shared" ref="B3:B66" si="1">IF(ISNUMBER(D3),MONTH(D3),B2)</f>
        <v>11</v>
      </c>
      <c r="C3" s="2">
        <f t="shared" ref="C3:C66" si="2">IF(ISNUMBER(D3),INT(MOD(INT((D3-2)/7)+3/5,52+5/28))+1,C2)</f>
        <v>44</v>
      </c>
      <c r="D3" s="21">
        <v>42675</v>
      </c>
      <c r="E3" s="4"/>
      <c r="F3" s="14"/>
      <c r="G3" s="14"/>
      <c r="H3" s="14"/>
      <c r="I3" s="14"/>
      <c r="J3" s="14"/>
      <c r="K3" s="14"/>
      <c r="L3" s="14"/>
      <c r="M3" s="23"/>
      <c r="N3" s="14"/>
      <c r="O3" s="14"/>
      <c r="P3" s="14"/>
      <c r="Q3" s="14"/>
      <c r="R3" s="14"/>
      <c r="S3" s="24"/>
    </row>
    <row r="4" spans="1:19" x14ac:dyDescent="0.3">
      <c r="A4" s="2">
        <f t="shared" si="0"/>
        <v>2016</v>
      </c>
      <c r="B4" s="2">
        <f t="shared" si="1"/>
        <v>11</v>
      </c>
      <c r="C4" s="2">
        <f t="shared" si="2"/>
        <v>44</v>
      </c>
      <c r="D4" s="21">
        <v>42676</v>
      </c>
      <c r="E4" s="6"/>
      <c r="F4" s="1">
        <v>7</v>
      </c>
      <c r="G4" s="1">
        <v>7</v>
      </c>
      <c r="H4" s="1">
        <v>7</v>
      </c>
      <c r="I4" s="7"/>
      <c r="J4" s="1">
        <v>7</v>
      </c>
      <c r="K4" s="1">
        <v>7</v>
      </c>
      <c r="L4" s="1">
        <v>7</v>
      </c>
      <c r="M4" s="6"/>
      <c r="N4" s="1">
        <v>8</v>
      </c>
      <c r="O4" s="8"/>
      <c r="P4" s="1">
        <v>8</v>
      </c>
      <c r="Q4" s="1">
        <v>9.25</v>
      </c>
      <c r="R4" s="1">
        <v>6.25</v>
      </c>
      <c r="S4" s="9"/>
    </row>
    <row r="5" spans="1:19" x14ac:dyDescent="0.3">
      <c r="A5" s="2">
        <f t="shared" si="0"/>
        <v>2016</v>
      </c>
      <c r="B5" s="2">
        <f t="shared" si="1"/>
        <v>11</v>
      </c>
      <c r="C5" s="2">
        <f t="shared" si="2"/>
        <v>44</v>
      </c>
      <c r="D5" s="21">
        <v>42677</v>
      </c>
      <c r="E5" s="6"/>
      <c r="F5" s="1">
        <v>7.25</v>
      </c>
      <c r="G5" s="1">
        <v>7.25</v>
      </c>
      <c r="H5" s="1">
        <v>7.25</v>
      </c>
      <c r="I5" s="7"/>
      <c r="J5" s="1">
        <v>7.25</v>
      </c>
      <c r="K5" s="1">
        <v>7.25</v>
      </c>
      <c r="L5" s="1">
        <v>6.32</v>
      </c>
      <c r="M5" s="6"/>
      <c r="N5" s="1">
        <v>8</v>
      </c>
      <c r="O5" s="1">
        <v>8</v>
      </c>
      <c r="P5" s="1">
        <v>8</v>
      </c>
      <c r="Q5" s="1">
        <v>7.5</v>
      </c>
      <c r="R5" s="1">
        <v>7</v>
      </c>
      <c r="S5" s="9"/>
    </row>
    <row r="6" spans="1:19" x14ac:dyDescent="0.3">
      <c r="A6" s="2">
        <f t="shared" si="0"/>
        <v>2016</v>
      </c>
      <c r="B6" s="2">
        <f t="shared" si="1"/>
        <v>11</v>
      </c>
      <c r="C6" s="2">
        <f t="shared" si="2"/>
        <v>44</v>
      </c>
      <c r="D6" s="21">
        <v>42678</v>
      </c>
      <c r="E6" s="6"/>
      <c r="F6" s="1">
        <v>7.07</v>
      </c>
      <c r="G6" s="1">
        <v>7.07</v>
      </c>
      <c r="H6" s="1">
        <v>7.07</v>
      </c>
      <c r="I6" s="1">
        <v>7.07</v>
      </c>
      <c r="J6" s="1">
        <v>7.07</v>
      </c>
      <c r="K6" s="1">
        <v>7.07</v>
      </c>
      <c r="L6" s="1">
        <v>7.07</v>
      </c>
      <c r="M6" s="6"/>
      <c r="N6" s="1">
        <v>7</v>
      </c>
      <c r="O6" s="1">
        <v>7</v>
      </c>
      <c r="P6" s="1">
        <v>7</v>
      </c>
      <c r="Q6" s="1">
        <v>7.5</v>
      </c>
      <c r="R6" s="1">
        <v>7</v>
      </c>
      <c r="S6" s="9"/>
    </row>
    <row r="7" spans="1:19" s="36" customFormat="1" x14ac:dyDescent="0.3">
      <c r="A7" s="2">
        <f t="shared" si="0"/>
        <v>2016</v>
      </c>
      <c r="B7" s="2">
        <f t="shared" si="1"/>
        <v>11</v>
      </c>
      <c r="C7" s="2">
        <f t="shared" si="2"/>
        <v>44</v>
      </c>
      <c r="D7" s="37" t="s">
        <v>19</v>
      </c>
      <c r="E7" s="38">
        <f>SUM(E2:E6)</f>
        <v>0</v>
      </c>
      <c r="F7" s="38">
        <f t="shared" ref="F7:S7" si="3">SUM(F2:F6)</f>
        <v>28.32</v>
      </c>
      <c r="G7" s="38">
        <f t="shared" si="3"/>
        <v>28.32</v>
      </c>
      <c r="H7" s="38">
        <f t="shared" si="3"/>
        <v>28.32</v>
      </c>
      <c r="I7" s="38">
        <f t="shared" si="3"/>
        <v>14.07</v>
      </c>
      <c r="J7" s="38">
        <f t="shared" si="3"/>
        <v>27.5</v>
      </c>
      <c r="K7" s="38">
        <f t="shared" si="3"/>
        <v>28.32</v>
      </c>
      <c r="L7" s="38">
        <f t="shared" si="3"/>
        <v>25.89</v>
      </c>
      <c r="M7" s="38">
        <f t="shared" si="3"/>
        <v>0</v>
      </c>
      <c r="N7" s="38">
        <f t="shared" si="3"/>
        <v>31</v>
      </c>
      <c r="O7" s="38">
        <f t="shared" si="3"/>
        <v>23</v>
      </c>
      <c r="P7" s="38">
        <f t="shared" si="3"/>
        <v>31</v>
      </c>
      <c r="Q7" s="38">
        <f t="shared" si="3"/>
        <v>24.25</v>
      </c>
      <c r="R7" s="38">
        <f t="shared" si="3"/>
        <v>27.25</v>
      </c>
      <c r="S7" s="38">
        <f t="shared" si="3"/>
        <v>0</v>
      </c>
    </row>
    <row r="8" spans="1:19" s="36" customFormat="1" x14ac:dyDescent="0.3">
      <c r="A8" s="2">
        <f t="shared" si="0"/>
        <v>2016</v>
      </c>
      <c r="B8" s="2">
        <f t="shared" si="1"/>
        <v>11</v>
      </c>
      <c r="C8" s="2">
        <f t="shared" si="2"/>
        <v>44</v>
      </c>
      <c r="D8" s="37" t="s">
        <v>20</v>
      </c>
      <c r="E8" s="38">
        <f>MIN(E7,35)</f>
        <v>0</v>
      </c>
      <c r="F8" s="38">
        <f t="shared" ref="F8:S8" si="4">MIN(F7,35)</f>
        <v>28.32</v>
      </c>
      <c r="G8" s="38">
        <f t="shared" si="4"/>
        <v>28.32</v>
      </c>
      <c r="H8" s="38">
        <f t="shared" si="4"/>
        <v>28.32</v>
      </c>
      <c r="I8" s="38">
        <f t="shared" si="4"/>
        <v>14.07</v>
      </c>
      <c r="J8" s="38">
        <f t="shared" si="4"/>
        <v>27.5</v>
      </c>
      <c r="K8" s="38">
        <f t="shared" si="4"/>
        <v>28.32</v>
      </c>
      <c r="L8" s="38">
        <f t="shared" si="4"/>
        <v>25.89</v>
      </c>
      <c r="M8" s="38">
        <f t="shared" si="4"/>
        <v>0</v>
      </c>
      <c r="N8" s="38">
        <f t="shared" si="4"/>
        <v>31</v>
      </c>
      <c r="O8" s="38">
        <f t="shared" si="4"/>
        <v>23</v>
      </c>
      <c r="P8" s="38">
        <f t="shared" si="4"/>
        <v>31</v>
      </c>
      <c r="Q8" s="38">
        <f t="shared" si="4"/>
        <v>24.25</v>
      </c>
      <c r="R8" s="38">
        <f t="shared" si="4"/>
        <v>27.25</v>
      </c>
      <c r="S8" s="38">
        <f t="shared" si="4"/>
        <v>0</v>
      </c>
    </row>
    <row r="9" spans="1:19" s="36" customFormat="1" x14ac:dyDescent="0.3">
      <c r="A9" s="2">
        <f t="shared" si="0"/>
        <v>2016</v>
      </c>
      <c r="B9" s="2">
        <f t="shared" si="1"/>
        <v>11</v>
      </c>
      <c r="C9" s="2">
        <f t="shared" si="2"/>
        <v>44</v>
      </c>
      <c r="D9" s="37" t="s">
        <v>21</v>
      </c>
      <c r="E9" s="38">
        <f>E7-E8</f>
        <v>0</v>
      </c>
      <c r="F9" s="38">
        <f t="shared" ref="F9:S9" si="5">F7-F8</f>
        <v>0</v>
      </c>
      <c r="G9" s="38">
        <f t="shared" si="5"/>
        <v>0</v>
      </c>
      <c r="H9" s="38">
        <f t="shared" si="5"/>
        <v>0</v>
      </c>
      <c r="I9" s="38">
        <f t="shared" si="5"/>
        <v>0</v>
      </c>
      <c r="J9" s="38">
        <f t="shared" si="5"/>
        <v>0</v>
      </c>
      <c r="K9" s="38">
        <f t="shared" si="5"/>
        <v>0</v>
      </c>
      <c r="L9" s="38">
        <f t="shared" si="5"/>
        <v>0</v>
      </c>
      <c r="M9" s="38">
        <f t="shared" si="5"/>
        <v>0</v>
      </c>
      <c r="N9" s="38">
        <f t="shared" si="5"/>
        <v>0</v>
      </c>
      <c r="O9" s="38">
        <f t="shared" si="5"/>
        <v>0</v>
      </c>
      <c r="P9" s="38">
        <f t="shared" si="5"/>
        <v>0</v>
      </c>
      <c r="Q9" s="38">
        <f t="shared" si="5"/>
        <v>0</v>
      </c>
      <c r="R9" s="38">
        <f t="shared" si="5"/>
        <v>0</v>
      </c>
      <c r="S9" s="38">
        <f t="shared" si="5"/>
        <v>0</v>
      </c>
    </row>
    <row r="10" spans="1:19" x14ac:dyDescent="0.3">
      <c r="A10" s="2">
        <f t="shared" si="0"/>
        <v>2016</v>
      </c>
      <c r="B10" s="2">
        <f t="shared" si="1"/>
        <v>11</v>
      </c>
      <c r="C10" s="2">
        <f t="shared" si="2"/>
        <v>45</v>
      </c>
      <c r="D10" s="21">
        <f>D2+7</f>
        <v>42681</v>
      </c>
      <c r="E10" s="6"/>
      <c r="F10" s="10">
        <v>7</v>
      </c>
      <c r="G10" s="11">
        <v>7.25</v>
      </c>
      <c r="H10" s="11">
        <v>7.25</v>
      </c>
      <c r="I10" s="11">
        <v>7.25</v>
      </c>
      <c r="J10" s="7"/>
      <c r="K10" s="11">
        <v>7.25</v>
      </c>
      <c r="L10" s="11">
        <v>7.25</v>
      </c>
      <c r="M10" s="6"/>
      <c r="N10" s="11">
        <v>8</v>
      </c>
      <c r="O10" s="11">
        <v>8</v>
      </c>
      <c r="P10" s="11">
        <v>8</v>
      </c>
      <c r="Q10" s="10">
        <v>7</v>
      </c>
      <c r="R10" s="11">
        <v>8.5</v>
      </c>
      <c r="S10" s="11">
        <v>8</v>
      </c>
    </row>
    <row r="11" spans="1:19" x14ac:dyDescent="0.3">
      <c r="A11" s="2">
        <f t="shared" si="0"/>
        <v>2016</v>
      </c>
      <c r="B11" s="2">
        <f t="shared" si="1"/>
        <v>11</v>
      </c>
      <c r="C11" s="2">
        <f t="shared" si="2"/>
        <v>45</v>
      </c>
      <c r="D11" s="21">
        <f t="shared" ref="D11:D14" si="6">D3+7</f>
        <v>42682</v>
      </c>
      <c r="E11" s="6"/>
      <c r="F11" s="10">
        <v>7</v>
      </c>
      <c r="G11" s="11">
        <v>7.07</v>
      </c>
      <c r="H11" s="11">
        <v>7.07</v>
      </c>
      <c r="I11" s="11">
        <v>7.07</v>
      </c>
      <c r="J11" s="7"/>
      <c r="K11" s="11">
        <v>7.07</v>
      </c>
      <c r="L11" s="11">
        <v>7.07</v>
      </c>
      <c r="M11" s="6"/>
      <c r="N11" s="11">
        <v>8</v>
      </c>
      <c r="O11" s="11">
        <v>8</v>
      </c>
      <c r="P11" s="11">
        <v>8</v>
      </c>
      <c r="Q11" s="10">
        <v>7</v>
      </c>
      <c r="R11" s="6"/>
      <c r="S11" s="11">
        <v>7</v>
      </c>
    </row>
    <row r="12" spans="1:19" x14ac:dyDescent="0.3">
      <c r="A12" s="2">
        <f t="shared" si="0"/>
        <v>2016</v>
      </c>
      <c r="B12" s="2">
        <f t="shared" si="1"/>
        <v>11</v>
      </c>
      <c r="C12" s="2">
        <f t="shared" si="2"/>
        <v>45</v>
      </c>
      <c r="D12" s="21">
        <f t="shared" si="6"/>
        <v>42683</v>
      </c>
      <c r="E12" s="6"/>
      <c r="F12" s="11">
        <v>7</v>
      </c>
      <c r="G12" s="11">
        <v>7</v>
      </c>
      <c r="H12" s="11">
        <v>7</v>
      </c>
      <c r="I12" s="11">
        <v>7</v>
      </c>
      <c r="J12" s="7"/>
      <c r="K12" s="11">
        <v>7</v>
      </c>
      <c r="L12" s="11">
        <v>7</v>
      </c>
      <c r="M12" s="6"/>
      <c r="N12" s="11">
        <v>8</v>
      </c>
      <c r="O12" s="11">
        <v>8</v>
      </c>
      <c r="P12" s="11">
        <v>8</v>
      </c>
      <c r="Q12" s="11">
        <v>7.25</v>
      </c>
      <c r="R12" s="6"/>
      <c r="S12" s="11">
        <v>7</v>
      </c>
    </row>
    <row r="13" spans="1:19" x14ac:dyDescent="0.3">
      <c r="A13" s="2">
        <f t="shared" si="0"/>
        <v>2016</v>
      </c>
      <c r="B13" s="2">
        <f t="shared" si="1"/>
        <v>11</v>
      </c>
      <c r="C13" s="2">
        <f t="shared" si="2"/>
        <v>45</v>
      </c>
      <c r="D13" s="21">
        <f t="shared" si="6"/>
        <v>42684</v>
      </c>
      <c r="E13" s="6"/>
      <c r="F13" s="11">
        <v>6.75</v>
      </c>
      <c r="G13" s="11">
        <v>6.75</v>
      </c>
      <c r="H13" s="11">
        <v>6.75</v>
      </c>
      <c r="I13" s="11">
        <v>6.75</v>
      </c>
      <c r="J13" s="11">
        <v>6.75</v>
      </c>
      <c r="K13" s="11">
        <v>6.75</v>
      </c>
      <c r="L13" s="11">
        <v>6.75</v>
      </c>
      <c r="M13" s="6"/>
      <c r="N13" s="11">
        <v>7</v>
      </c>
      <c r="O13" s="11">
        <v>7</v>
      </c>
      <c r="P13" s="11">
        <v>7</v>
      </c>
      <c r="Q13" s="7"/>
      <c r="R13" s="6"/>
      <c r="S13" s="11">
        <v>7</v>
      </c>
    </row>
    <row r="14" spans="1:19" s="22" customFormat="1" x14ac:dyDescent="0.3">
      <c r="A14" s="2">
        <f t="shared" si="0"/>
        <v>2016</v>
      </c>
      <c r="B14" s="2">
        <f t="shared" si="1"/>
        <v>11</v>
      </c>
      <c r="C14" s="2">
        <f t="shared" si="2"/>
        <v>45</v>
      </c>
      <c r="D14" s="21">
        <f t="shared" si="6"/>
        <v>42685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s="36" customFormat="1" x14ac:dyDescent="0.3">
      <c r="A15" s="2">
        <f t="shared" si="0"/>
        <v>2016</v>
      </c>
      <c r="B15" s="2">
        <f t="shared" si="1"/>
        <v>11</v>
      </c>
      <c r="C15" s="2">
        <f t="shared" si="2"/>
        <v>45</v>
      </c>
      <c r="D15" s="37" t="s">
        <v>19</v>
      </c>
      <c r="E15" s="38">
        <f>SUM(E10:E14)</f>
        <v>0</v>
      </c>
      <c r="F15" s="38">
        <f t="shared" ref="F15" si="7">SUM(F10:F14)</f>
        <v>27.75</v>
      </c>
      <c r="G15" s="38">
        <f t="shared" ref="G15" si="8">SUM(G10:G14)</f>
        <v>28.07</v>
      </c>
      <c r="H15" s="38">
        <f t="shared" ref="H15" si="9">SUM(H10:H14)</f>
        <v>28.07</v>
      </c>
      <c r="I15" s="38">
        <f t="shared" ref="I15" si="10">SUM(I10:I14)</f>
        <v>28.07</v>
      </c>
      <c r="J15" s="38">
        <f t="shared" ref="J15" si="11">SUM(J10:J14)</f>
        <v>6.75</v>
      </c>
      <c r="K15" s="38">
        <f t="shared" ref="K15" si="12">SUM(K10:K14)</f>
        <v>28.07</v>
      </c>
      <c r="L15" s="38">
        <f t="shared" ref="L15" si="13">SUM(L10:L14)</f>
        <v>28.07</v>
      </c>
      <c r="M15" s="38">
        <f t="shared" ref="M15" si="14">SUM(M10:M14)</f>
        <v>0</v>
      </c>
      <c r="N15" s="38">
        <f t="shared" ref="N15" si="15">SUM(N10:N14)</f>
        <v>31</v>
      </c>
      <c r="O15" s="38">
        <f t="shared" ref="O15" si="16">SUM(O10:O14)</f>
        <v>31</v>
      </c>
      <c r="P15" s="38">
        <f t="shared" ref="P15" si="17">SUM(P10:P14)</f>
        <v>31</v>
      </c>
      <c r="Q15" s="38">
        <f t="shared" ref="Q15" si="18">SUM(Q10:Q14)</f>
        <v>21.25</v>
      </c>
      <c r="R15" s="38">
        <f t="shared" ref="R15" si="19">SUM(R10:R14)</f>
        <v>8.5</v>
      </c>
      <c r="S15" s="38">
        <f t="shared" ref="S15" si="20">SUM(S10:S14)</f>
        <v>29</v>
      </c>
    </row>
    <row r="16" spans="1:19" s="36" customFormat="1" x14ac:dyDescent="0.3">
      <c r="A16" s="2">
        <f t="shared" si="0"/>
        <v>2016</v>
      </c>
      <c r="B16" s="2">
        <f t="shared" si="1"/>
        <v>11</v>
      </c>
      <c r="C16" s="2">
        <f t="shared" si="2"/>
        <v>45</v>
      </c>
      <c r="D16" s="37" t="s">
        <v>20</v>
      </c>
      <c r="E16" s="38">
        <f>MIN(E15,35)</f>
        <v>0</v>
      </c>
      <c r="F16" s="38">
        <f t="shared" ref="F16" si="21">MIN(F15,35)</f>
        <v>27.75</v>
      </c>
      <c r="G16" s="38">
        <f t="shared" ref="G16" si="22">MIN(G15,35)</f>
        <v>28.07</v>
      </c>
      <c r="H16" s="38">
        <f t="shared" ref="H16" si="23">MIN(H15,35)</f>
        <v>28.07</v>
      </c>
      <c r="I16" s="38">
        <f t="shared" ref="I16" si="24">MIN(I15,35)</f>
        <v>28.07</v>
      </c>
      <c r="J16" s="38">
        <f t="shared" ref="J16" si="25">MIN(J15,35)</f>
        <v>6.75</v>
      </c>
      <c r="K16" s="38">
        <f t="shared" ref="K16" si="26">MIN(K15,35)</f>
        <v>28.07</v>
      </c>
      <c r="L16" s="38">
        <f t="shared" ref="L16" si="27">MIN(L15,35)</f>
        <v>28.07</v>
      </c>
      <c r="M16" s="38">
        <f t="shared" ref="M16" si="28">MIN(M15,35)</f>
        <v>0</v>
      </c>
      <c r="N16" s="38">
        <f t="shared" ref="N16" si="29">MIN(N15,35)</f>
        <v>31</v>
      </c>
      <c r="O16" s="38">
        <f t="shared" ref="O16" si="30">MIN(O15,35)</f>
        <v>31</v>
      </c>
      <c r="P16" s="38">
        <f t="shared" ref="P16" si="31">MIN(P15,35)</f>
        <v>31</v>
      </c>
      <c r="Q16" s="38">
        <f t="shared" ref="Q16" si="32">MIN(Q15,35)</f>
        <v>21.25</v>
      </c>
      <c r="R16" s="38">
        <f t="shared" ref="R16" si="33">MIN(R15,35)</f>
        <v>8.5</v>
      </c>
      <c r="S16" s="38">
        <f t="shared" ref="S16" si="34">MIN(S15,35)</f>
        <v>29</v>
      </c>
    </row>
    <row r="17" spans="1:20" s="36" customFormat="1" x14ac:dyDescent="0.3">
      <c r="A17" s="2">
        <f t="shared" si="0"/>
        <v>2016</v>
      </c>
      <c r="B17" s="2">
        <f t="shared" si="1"/>
        <v>11</v>
      </c>
      <c r="C17" s="2">
        <f t="shared" si="2"/>
        <v>45</v>
      </c>
      <c r="D17" s="37" t="s">
        <v>21</v>
      </c>
      <c r="E17" s="38">
        <f>E15-E16</f>
        <v>0</v>
      </c>
      <c r="F17" s="38">
        <f t="shared" ref="F17" si="35">F15-F16</f>
        <v>0</v>
      </c>
      <c r="G17" s="38">
        <f t="shared" ref="G17" si="36">G15-G16</f>
        <v>0</v>
      </c>
      <c r="H17" s="38">
        <f t="shared" ref="H17" si="37">H15-H16</f>
        <v>0</v>
      </c>
      <c r="I17" s="38">
        <f t="shared" ref="I17" si="38">I15-I16</f>
        <v>0</v>
      </c>
      <c r="J17" s="38">
        <f t="shared" ref="J17" si="39">J15-J16</f>
        <v>0</v>
      </c>
      <c r="K17" s="38">
        <f t="shared" ref="K17" si="40">K15-K16</f>
        <v>0</v>
      </c>
      <c r="L17" s="38">
        <f t="shared" ref="L17" si="41">L15-L16</f>
        <v>0</v>
      </c>
      <c r="M17" s="38">
        <f t="shared" ref="M17" si="42">M15-M16</f>
        <v>0</v>
      </c>
      <c r="N17" s="38">
        <f t="shared" ref="N17" si="43">N15-N16</f>
        <v>0</v>
      </c>
      <c r="O17" s="38">
        <f t="shared" ref="O17" si="44">O15-O16</f>
        <v>0</v>
      </c>
      <c r="P17" s="38">
        <f t="shared" ref="P17" si="45">P15-P16</f>
        <v>0</v>
      </c>
      <c r="Q17" s="38">
        <f t="shared" ref="Q17" si="46">Q15-Q16</f>
        <v>0</v>
      </c>
      <c r="R17" s="38">
        <f t="shared" ref="R17" si="47">R15-R16</f>
        <v>0</v>
      </c>
      <c r="S17" s="38">
        <f t="shared" ref="S17" si="48">S15-S16</f>
        <v>0</v>
      </c>
    </row>
    <row r="18" spans="1:20" x14ac:dyDescent="0.3">
      <c r="A18" s="2">
        <f t="shared" si="0"/>
        <v>2016</v>
      </c>
      <c r="B18" s="2">
        <f t="shared" si="1"/>
        <v>11</v>
      </c>
      <c r="C18" s="2">
        <f t="shared" si="2"/>
        <v>46</v>
      </c>
      <c r="D18" s="21">
        <f>D10+7</f>
        <v>42688</v>
      </c>
      <c r="E18" s="6"/>
      <c r="F18" s="11">
        <v>7</v>
      </c>
      <c r="G18" s="11">
        <v>7</v>
      </c>
      <c r="H18" s="7"/>
      <c r="I18" s="11">
        <v>7</v>
      </c>
      <c r="J18" s="11">
        <v>7</v>
      </c>
      <c r="K18" s="11">
        <v>7</v>
      </c>
      <c r="L18" s="11">
        <v>7</v>
      </c>
      <c r="M18" s="6"/>
      <c r="N18" s="11">
        <v>8</v>
      </c>
      <c r="O18" s="11">
        <v>8</v>
      </c>
      <c r="P18" s="11">
        <v>8</v>
      </c>
      <c r="Q18" s="11">
        <v>7</v>
      </c>
      <c r="R18" s="11">
        <v>7</v>
      </c>
      <c r="S18" s="11">
        <v>7</v>
      </c>
    </row>
    <row r="19" spans="1:20" x14ac:dyDescent="0.3">
      <c r="A19" s="2">
        <f t="shared" si="0"/>
        <v>2016</v>
      </c>
      <c r="B19" s="2">
        <f t="shared" si="1"/>
        <v>11</v>
      </c>
      <c r="C19" s="2">
        <f t="shared" si="2"/>
        <v>46</v>
      </c>
      <c r="D19" s="21">
        <f t="shared" ref="D19:D22" si="49">D11+7</f>
        <v>42689</v>
      </c>
      <c r="E19" s="6"/>
      <c r="F19" s="11">
        <v>7</v>
      </c>
      <c r="G19" s="11">
        <v>7</v>
      </c>
      <c r="H19" s="7"/>
      <c r="I19" s="11">
        <v>7</v>
      </c>
      <c r="J19" s="11">
        <v>7</v>
      </c>
      <c r="K19" s="11">
        <v>7</v>
      </c>
      <c r="L19" s="11">
        <v>7</v>
      </c>
      <c r="M19" s="11">
        <v>7</v>
      </c>
      <c r="N19" s="11">
        <v>8</v>
      </c>
      <c r="O19" s="11">
        <v>8</v>
      </c>
      <c r="P19" s="11">
        <v>8</v>
      </c>
      <c r="Q19" s="11">
        <v>7.5</v>
      </c>
      <c r="R19" s="11">
        <v>7</v>
      </c>
      <c r="S19" s="11">
        <v>7</v>
      </c>
    </row>
    <row r="20" spans="1:20" x14ac:dyDescent="0.3">
      <c r="A20" s="2">
        <f t="shared" si="0"/>
        <v>2016</v>
      </c>
      <c r="B20" s="2">
        <f t="shared" si="1"/>
        <v>11</v>
      </c>
      <c r="C20" s="2">
        <f t="shared" si="2"/>
        <v>46</v>
      </c>
      <c r="D20" s="21">
        <f t="shared" si="49"/>
        <v>42690</v>
      </c>
      <c r="E20" s="6"/>
      <c r="F20" s="11">
        <v>7</v>
      </c>
      <c r="G20" s="11">
        <v>7</v>
      </c>
      <c r="H20" s="11">
        <v>7</v>
      </c>
      <c r="I20" s="11">
        <v>7</v>
      </c>
      <c r="J20" s="8"/>
      <c r="K20" s="11">
        <v>7</v>
      </c>
      <c r="L20" s="11">
        <v>7</v>
      </c>
      <c r="M20" s="11">
        <v>7</v>
      </c>
      <c r="N20" s="11">
        <v>8</v>
      </c>
      <c r="O20" s="11">
        <v>8</v>
      </c>
      <c r="P20" s="11">
        <v>8</v>
      </c>
      <c r="Q20" s="11">
        <v>7.5</v>
      </c>
      <c r="R20" s="11">
        <v>7</v>
      </c>
      <c r="S20" s="11">
        <v>7</v>
      </c>
    </row>
    <row r="21" spans="1:20" x14ac:dyDescent="0.3">
      <c r="A21" s="2">
        <f t="shared" si="0"/>
        <v>2016</v>
      </c>
      <c r="B21" s="2">
        <f t="shared" si="1"/>
        <v>11</v>
      </c>
      <c r="C21" s="2">
        <f t="shared" si="2"/>
        <v>46</v>
      </c>
      <c r="D21" s="21">
        <f t="shared" si="49"/>
        <v>42691</v>
      </c>
      <c r="E21" s="6"/>
      <c r="F21" s="11">
        <v>7</v>
      </c>
      <c r="G21" s="11">
        <v>7</v>
      </c>
      <c r="H21" s="11">
        <v>7</v>
      </c>
      <c r="I21" s="11">
        <v>7</v>
      </c>
      <c r="J21" s="11">
        <v>7.25</v>
      </c>
      <c r="K21" s="11">
        <v>7</v>
      </c>
      <c r="L21" s="11">
        <v>7</v>
      </c>
      <c r="M21" s="11">
        <v>7</v>
      </c>
      <c r="N21" s="11">
        <v>8</v>
      </c>
      <c r="O21" s="11">
        <v>8</v>
      </c>
      <c r="P21" s="11">
        <v>8</v>
      </c>
      <c r="Q21" s="11">
        <v>9.5</v>
      </c>
      <c r="R21" s="11">
        <v>8.5</v>
      </c>
      <c r="S21" s="11">
        <v>8</v>
      </c>
    </row>
    <row r="22" spans="1:20" x14ac:dyDescent="0.3">
      <c r="A22" s="2">
        <f t="shared" si="0"/>
        <v>2016</v>
      </c>
      <c r="B22" s="2">
        <f t="shared" si="1"/>
        <v>11</v>
      </c>
      <c r="C22" s="2">
        <f t="shared" si="2"/>
        <v>46</v>
      </c>
      <c r="D22" s="21">
        <f t="shared" si="49"/>
        <v>42692</v>
      </c>
      <c r="E22" s="6"/>
      <c r="F22" s="11">
        <v>7</v>
      </c>
      <c r="G22" s="11">
        <v>7</v>
      </c>
      <c r="H22" s="11">
        <v>7</v>
      </c>
      <c r="I22" s="11">
        <v>7</v>
      </c>
      <c r="J22" s="11">
        <v>7</v>
      </c>
      <c r="K22" s="11">
        <v>7</v>
      </c>
      <c r="L22" s="11">
        <v>7</v>
      </c>
      <c r="M22" s="11">
        <v>7</v>
      </c>
      <c r="N22" s="11">
        <v>7</v>
      </c>
      <c r="O22" s="11">
        <v>7</v>
      </c>
      <c r="P22" s="11">
        <v>7</v>
      </c>
      <c r="Q22" s="11">
        <v>8.75</v>
      </c>
      <c r="R22" s="11">
        <v>6</v>
      </c>
      <c r="S22" s="11">
        <v>6</v>
      </c>
    </row>
    <row r="23" spans="1:20" s="36" customFormat="1" x14ac:dyDescent="0.3">
      <c r="A23" s="2">
        <f t="shared" si="0"/>
        <v>2016</v>
      </c>
      <c r="B23" s="2">
        <f t="shared" si="1"/>
        <v>11</v>
      </c>
      <c r="C23" s="2">
        <f t="shared" si="2"/>
        <v>46</v>
      </c>
      <c r="D23" s="37" t="s">
        <v>19</v>
      </c>
      <c r="E23" s="38">
        <f>SUM(E18:E22)</f>
        <v>0</v>
      </c>
      <c r="F23" s="38">
        <f t="shared" ref="F23" si="50">SUM(F18:F22)</f>
        <v>35</v>
      </c>
      <c r="G23" s="38">
        <f t="shared" ref="G23" si="51">SUM(G18:G22)</f>
        <v>35</v>
      </c>
      <c r="H23" s="38">
        <f t="shared" ref="H23" si="52">SUM(H18:H22)</f>
        <v>21</v>
      </c>
      <c r="I23" s="38">
        <f t="shared" ref="I23" si="53">SUM(I18:I22)</f>
        <v>35</v>
      </c>
      <c r="J23" s="38">
        <f t="shared" ref="J23" si="54">SUM(J18:J22)</f>
        <v>28.25</v>
      </c>
      <c r="K23" s="38">
        <f t="shared" ref="K23" si="55">SUM(K18:K22)</f>
        <v>35</v>
      </c>
      <c r="L23" s="38">
        <f t="shared" ref="L23" si="56">SUM(L18:L22)</f>
        <v>35</v>
      </c>
      <c r="M23" s="38">
        <f t="shared" ref="M23" si="57">SUM(M18:M22)</f>
        <v>28</v>
      </c>
      <c r="N23" s="38">
        <f t="shared" ref="N23" si="58">SUM(N18:N22)</f>
        <v>39</v>
      </c>
      <c r="O23" s="38">
        <f t="shared" ref="O23" si="59">SUM(O18:O22)</f>
        <v>39</v>
      </c>
      <c r="P23" s="38">
        <f t="shared" ref="P23" si="60">SUM(P18:P22)</f>
        <v>39</v>
      </c>
      <c r="Q23" s="38">
        <f t="shared" ref="Q23" si="61">SUM(Q18:Q22)</f>
        <v>40.25</v>
      </c>
      <c r="R23" s="38">
        <f t="shared" ref="R23" si="62">SUM(R18:R22)</f>
        <v>35.5</v>
      </c>
      <c r="S23" s="38">
        <f t="shared" ref="S23" si="63">SUM(S18:S22)</f>
        <v>35</v>
      </c>
    </row>
    <row r="24" spans="1:20" s="36" customFormat="1" x14ac:dyDescent="0.3">
      <c r="A24" s="2">
        <f t="shared" si="0"/>
        <v>2016</v>
      </c>
      <c r="B24" s="2">
        <f t="shared" si="1"/>
        <v>11</v>
      </c>
      <c r="C24" s="2">
        <f t="shared" si="2"/>
        <v>46</v>
      </c>
      <c r="D24" s="37" t="s">
        <v>20</v>
      </c>
      <c r="E24" s="38">
        <f>MIN(E23,35)</f>
        <v>0</v>
      </c>
      <c r="F24" s="38">
        <f t="shared" ref="F24" si="64">MIN(F23,35)</f>
        <v>35</v>
      </c>
      <c r="G24" s="38">
        <f t="shared" ref="G24" si="65">MIN(G23,35)</f>
        <v>35</v>
      </c>
      <c r="H24" s="38">
        <f t="shared" ref="H24" si="66">MIN(H23,35)</f>
        <v>21</v>
      </c>
      <c r="I24" s="38">
        <f t="shared" ref="I24" si="67">MIN(I23,35)</f>
        <v>35</v>
      </c>
      <c r="J24" s="38">
        <f t="shared" ref="J24" si="68">MIN(J23,35)</f>
        <v>28.25</v>
      </c>
      <c r="K24" s="38">
        <f t="shared" ref="K24" si="69">MIN(K23,35)</f>
        <v>35</v>
      </c>
      <c r="L24" s="38">
        <f t="shared" ref="L24" si="70">MIN(L23,35)</f>
        <v>35</v>
      </c>
      <c r="M24" s="38">
        <f t="shared" ref="M24" si="71">MIN(M23,35)</f>
        <v>28</v>
      </c>
      <c r="N24" s="38">
        <f t="shared" ref="N24" si="72">MIN(N23,35)</f>
        <v>35</v>
      </c>
      <c r="O24" s="38">
        <f t="shared" ref="O24" si="73">MIN(O23,35)</f>
        <v>35</v>
      </c>
      <c r="P24" s="38">
        <f t="shared" ref="P24" si="74">MIN(P23,35)</f>
        <v>35</v>
      </c>
      <c r="Q24" s="38">
        <f t="shared" ref="Q24" si="75">MIN(Q23,35)</f>
        <v>35</v>
      </c>
      <c r="R24" s="38">
        <f t="shared" ref="R24" si="76">MIN(R23,35)</f>
        <v>35</v>
      </c>
      <c r="S24" s="38">
        <f t="shared" ref="S24" si="77">MIN(S23,35)</f>
        <v>35</v>
      </c>
    </row>
    <row r="25" spans="1:20" s="36" customFormat="1" x14ac:dyDescent="0.3">
      <c r="A25" s="2">
        <f t="shared" si="0"/>
        <v>2016</v>
      </c>
      <c r="B25" s="2">
        <f t="shared" si="1"/>
        <v>11</v>
      </c>
      <c r="C25" s="2">
        <f t="shared" si="2"/>
        <v>46</v>
      </c>
      <c r="D25" s="37" t="s">
        <v>21</v>
      </c>
      <c r="E25" s="38">
        <f>E23-E24</f>
        <v>0</v>
      </c>
      <c r="F25" s="38">
        <f t="shared" ref="F25" si="78">F23-F24</f>
        <v>0</v>
      </c>
      <c r="G25" s="38">
        <f t="shared" ref="G25" si="79">G23-G24</f>
        <v>0</v>
      </c>
      <c r="H25" s="38">
        <f t="shared" ref="H25" si="80">H23-H24</f>
        <v>0</v>
      </c>
      <c r="I25" s="38">
        <f t="shared" ref="I25" si="81">I23-I24</f>
        <v>0</v>
      </c>
      <c r="J25" s="38">
        <f t="shared" ref="J25" si="82">J23-J24</f>
        <v>0</v>
      </c>
      <c r="K25" s="38">
        <f t="shared" ref="K25" si="83">K23-K24</f>
        <v>0</v>
      </c>
      <c r="L25" s="38">
        <f t="shared" ref="L25" si="84">L23-L24</f>
        <v>0</v>
      </c>
      <c r="M25" s="38">
        <f t="shared" ref="M25" si="85">M23-M24</f>
        <v>0</v>
      </c>
      <c r="N25" s="38">
        <f t="shared" ref="N25" si="86">N23-N24</f>
        <v>4</v>
      </c>
      <c r="O25" s="38">
        <f t="shared" ref="O25" si="87">O23-O24</f>
        <v>4</v>
      </c>
      <c r="P25" s="38">
        <f t="shared" ref="P25" si="88">P23-P24</f>
        <v>4</v>
      </c>
      <c r="Q25" s="38">
        <f t="shared" ref="Q25" si="89">Q23-Q24</f>
        <v>5.25</v>
      </c>
      <c r="R25" s="38">
        <f t="shared" ref="R25" si="90">R23-R24</f>
        <v>0.5</v>
      </c>
      <c r="S25" s="38">
        <f t="shared" ref="S25" si="91">S23-S24</f>
        <v>0</v>
      </c>
    </row>
    <row r="26" spans="1:20" s="4" customFormat="1" x14ac:dyDescent="0.3">
      <c r="A26" s="2">
        <f t="shared" si="0"/>
        <v>2016</v>
      </c>
      <c r="B26" s="2">
        <f t="shared" si="1"/>
        <v>11</v>
      </c>
      <c r="C26" s="2">
        <f t="shared" si="2"/>
        <v>47</v>
      </c>
      <c r="D26" s="21">
        <f>D18+7</f>
        <v>42695</v>
      </c>
      <c r="E26" s="6"/>
      <c r="F26" s="11">
        <v>7.28</v>
      </c>
      <c r="G26" s="11">
        <v>7</v>
      </c>
      <c r="H26" s="11">
        <v>7</v>
      </c>
      <c r="I26" s="11">
        <v>7</v>
      </c>
      <c r="J26" s="11">
        <v>7</v>
      </c>
      <c r="K26" s="11">
        <v>7</v>
      </c>
      <c r="L26" s="11">
        <v>7</v>
      </c>
      <c r="M26" s="11">
        <v>7</v>
      </c>
      <c r="N26" s="11">
        <v>8</v>
      </c>
      <c r="O26" s="11">
        <v>8</v>
      </c>
      <c r="P26" s="11">
        <v>8</v>
      </c>
      <c r="Q26" s="11">
        <v>7.25</v>
      </c>
      <c r="R26" s="11">
        <v>8</v>
      </c>
      <c r="S26" s="11">
        <v>7</v>
      </c>
      <c r="T26" s="15"/>
    </row>
    <row r="27" spans="1:20" s="4" customFormat="1" x14ac:dyDescent="0.3">
      <c r="A27" s="2">
        <f t="shared" si="0"/>
        <v>2016</v>
      </c>
      <c r="B27" s="2">
        <f t="shared" si="1"/>
        <v>11</v>
      </c>
      <c r="C27" s="2">
        <f t="shared" si="2"/>
        <v>47</v>
      </c>
      <c r="D27" s="21">
        <f t="shared" ref="D27:D30" si="92">D19+7</f>
        <v>42696</v>
      </c>
      <c r="E27" s="6"/>
      <c r="F27" s="11">
        <v>7</v>
      </c>
      <c r="G27" s="11">
        <v>7</v>
      </c>
      <c r="H27" s="11">
        <v>7</v>
      </c>
      <c r="I27" s="11">
        <v>7</v>
      </c>
      <c r="J27" s="11">
        <v>7</v>
      </c>
      <c r="K27" s="11">
        <v>7</v>
      </c>
      <c r="L27" s="11">
        <v>7</v>
      </c>
      <c r="M27" s="11">
        <v>7</v>
      </c>
      <c r="N27" s="11">
        <v>8</v>
      </c>
      <c r="O27" s="11">
        <v>8</v>
      </c>
      <c r="P27" s="11">
        <v>8</v>
      </c>
      <c r="Q27" s="11">
        <v>8.25</v>
      </c>
      <c r="R27" s="11">
        <v>7.14</v>
      </c>
      <c r="S27" s="11">
        <v>7</v>
      </c>
      <c r="T27" s="15"/>
    </row>
    <row r="28" spans="1:20" s="4" customFormat="1" x14ac:dyDescent="0.3">
      <c r="A28" s="2">
        <f t="shared" si="0"/>
        <v>2016</v>
      </c>
      <c r="B28" s="2">
        <f t="shared" si="1"/>
        <v>11</v>
      </c>
      <c r="C28" s="2">
        <f t="shared" si="2"/>
        <v>47</v>
      </c>
      <c r="D28" s="21">
        <f t="shared" si="92"/>
        <v>42697</v>
      </c>
      <c r="E28" s="6"/>
      <c r="F28" s="11">
        <v>7</v>
      </c>
      <c r="G28" s="11">
        <v>7</v>
      </c>
      <c r="H28" s="11">
        <v>7</v>
      </c>
      <c r="I28" s="10">
        <v>7</v>
      </c>
      <c r="J28" s="11">
        <v>7</v>
      </c>
      <c r="K28" s="11">
        <v>7</v>
      </c>
      <c r="L28" s="11">
        <v>7</v>
      </c>
      <c r="M28" s="11">
        <v>7</v>
      </c>
      <c r="N28" s="11">
        <v>8</v>
      </c>
      <c r="O28" s="11">
        <v>8</v>
      </c>
      <c r="P28" s="11">
        <v>8</v>
      </c>
      <c r="Q28" s="11">
        <v>8</v>
      </c>
      <c r="R28" s="11">
        <v>8</v>
      </c>
      <c r="S28" s="11">
        <v>7</v>
      </c>
      <c r="T28" s="15"/>
    </row>
    <row r="29" spans="1:20" s="4" customFormat="1" x14ac:dyDescent="0.3">
      <c r="A29" s="2">
        <f t="shared" si="0"/>
        <v>2016</v>
      </c>
      <c r="B29" s="2">
        <f t="shared" si="1"/>
        <v>11</v>
      </c>
      <c r="C29" s="2">
        <f t="shared" si="2"/>
        <v>47</v>
      </c>
      <c r="D29" s="21">
        <f t="shared" si="92"/>
        <v>42698</v>
      </c>
      <c r="E29" s="6"/>
      <c r="F29" s="11">
        <v>7</v>
      </c>
      <c r="G29" s="11">
        <v>7</v>
      </c>
      <c r="H29" s="11">
        <v>7</v>
      </c>
      <c r="I29" s="11">
        <v>7</v>
      </c>
      <c r="J29" s="11">
        <v>7</v>
      </c>
      <c r="K29" s="11">
        <v>7</v>
      </c>
      <c r="L29" s="11">
        <v>7</v>
      </c>
      <c r="M29" s="11">
        <v>7</v>
      </c>
      <c r="N29" s="11">
        <v>8</v>
      </c>
      <c r="O29" s="11">
        <v>8</v>
      </c>
      <c r="P29" s="11">
        <v>8</v>
      </c>
      <c r="Q29" s="11">
        <v>7</v>
      </c>
      <c r="R29" s="11">
        <v>6.75</v>
      </c>
      <c r="S29" s="11">
        <v>7</v>
      </c>
      <c r="T29" s="15"/>
    </row>
    <row r="30" spans="1:20" s="4" customFormat="1" x14ac:dyDescent="0.3">
      <c r="A30" s="2">
        <f t="shared" si="0"/>
        <v>2016</v>
      </c>
      <c r="B30" s="2">
        <f t="shared" si="1"/>
        <v>11</v>
      </c>
      <c r="C30" s="2">
        <f t="shared" si="2"/>
        <v>47</v>
      </c>
      <c r="D30" s="21">
        <f t="shared" si="92"/>
        <v>42699</v>
      </c>
      <c r="E30" s="6"/>
      <c r="F30" s="7"/>
      <c r="G30" s="11">
        <v>7</v>
      </c>
      <c r="H30" s="11">
        <v>7</v>
      </c>
      <c r="I30" s="11">
        <v>6.25</v>
      </c>
      <c r="J30" s="11">
        <v>7</v>
      </c>
      <c r="K30" s="7"/>
      <c r="L30" s="11">
        <v>7</v>
      </c>
      <c r="M30" s="11">
        <v>7</v>
      </c>
      <c r="N30" s="11">
        <v>7</v>
      </c>
      <c r="O30" s="11">
        <v>7</v>
      </c>
      <c r="P30" s="11">
        <v>7</v>
      </c>
      <c r="Q30" s="11">
        <v>8.75</v>
      </c>
      <c r="R30" s="11">
        <v>8.5</v>
      </c>
      <c r="S30" s="11">
        <v>8.5</v>
      </c>
      <c r="T30" s="15"/>
    </row>
    <row r="31" spans="1:20" s="36" customFormat="1" x14ac:dyDescent="0.3">
      <c r="A31" s="2">
        <f t="shared" si="0"/>
        <v>2016</v>
      </c>
      <c r="B31" s="2">
        <f t="shared" si="1"/>
        <v>11</v>
      </c>
      <c r="C31" s="2">
        <f t="shared" si="2"/>
        <v>47</v>
      </c>
      <c r="D31" s="37" t="s">
        <v>19</v>
      </c>
      <c r="E31" s="38">
        <f>SUM(E26:E30)</f>
        <v>0</v>
      </c>
      <c r="F31" s="38">
        <f t="shared" ref="F31" si="93">SUM(F26:F30)</f>
        <v>28.28</v>
      </c>
      <c r="G31" s="38">
        <f t="shared" ref="G31" si="94">SUM(G26:G30)</f>
        <v>35</v>
      </c>
      <c r="H31" s="38">
        <f t="shared" ref="H31" si="95">SUM(H26:H30)</f>
        <v>35</v>
      </c>
      <c r="I31" s="38">
        <f t="shared" ref="I31" si="96">SUM(I26:I30)</f>
        <v>34.25</v>
      </c>
      <c r="J31" s="38">
        <f t="shared" ref="J31" si="97">SUM(J26:J30)</f>
        <v>35</v>
      </c>
      <c r="K31" s="38">
        <f t="shared" ref="K31" si="98">SUM(K26:K30)</f>
        <v>28</v>
      </c>
      <c r="L31" s="38">
        <f t="shared" ref="L31" si="99">SUM(L26:L30)</f>
        <v>35</v>
      </c>
      <c r="M31" s="38">
        <f t="shared" ref="M31" si="100">SUM(M26:M30)</f>
        <v>35</v>
      </c>
      <c r="N31" s="38">
        <f t="shared" ref="N31" si="101">SUM(N26:N30)</f>
        <v>39</v>
      </c>
      <c r="O31" s="38">
        <f t="shared" ref="O31" si="102">SUM(O26:O30)</f>
        <v>39</v>
      </c>
      <c r="P31" s="38">
        <f t="shared" ref="P31" si="103">SUM(P26:P30)</f>
        <v>39</v>
      </c>
      <c r="Q31" s="38">
        <f t="shared" ref="Q31" si="104">SUM(Q26:Q30)</f>
        <v>39.25</v>
      </c>
      <c r="R31" s="38">
        <f t="shared" ref="R31" si="105">SUM(R26:R30)</f>
        <v>38.39</v>
      </c>
      <c r="S31" s="38">
        <f t="shared" ref="S31" si="106">SUM(S26:S30)</f>
        <v>36.5</v>
      </c>
    </row>
    <row r="32" spans="1:20" s="36" customFormat="1" x14ac:dyDescent="0.3">
      <c r="A32" s="2">
        <f t="shared" si="0"/>
        <v>2016</v>
      </c>
      <c r="B32" s="2">
        <f t="shared" si="1"/>
        <v>11</v>
      </c>
      <c r="C32" s="2">
        <f t="shared" si="2"/>
        <v>47</v>
      </c>
      <c r="D32" s="37" t="s">
        <v>20</v>
      </c>
      <c r="E32" s="38">
        <f>MIN(E31,35)</f>
        <v>0</v>
      </c>
      <c r="F32" s="38">
        <f t="shared" ref="F32" si="107">MIN(F31,35)</f>
        <v>28.28</v>
      </c>
      <c r="G32" s="38">
        <f t="shared" ref="G32" si="108">MIN(G31,35)</f>
        <v>35</v>
      </c>
      <c r="H32" s="38">
        <f t="shared" ref="H32" si="109">MIN(H31,35)</f>
        <v>35</v>
      </c>
      <c r="I32" s="38">
        <f t="shared" ref="I32" si="110">MIN(I31,35)</f>
        <v>34.25</v>
      </c>
      <c r="J32" s="38">
        <f t="shared" ref="J32" si="111">MIN(J31,35)</f>
        <v>35</v>
      </c>
      <c r="K32" s="38">
        <f t="shared" ref="K32" si="112">MIN(K31,35)</f>
        <v>28</v>
      </c>
      <c r="L32" s="38">
        <f t="shared" ref="L32" si="113">MIN(L31,35)</f>
        <v>35</v>
      </c>
      <c r="M32" s="38">
        <f t="shared" ref="M32" si="114">MIN(M31,35)</f>
        <v>35</v>
      </c>
      <c r="N32" s="38">
        <f t="shared" ref="N32" si="115">MIN(N31,35)</f>
        <v>35</v>
      </c>
      <c r="O32" s="38">
        <f t="shared" ref="O32" si="116">MIN(O31,35)</f>
        <v>35</v>
      </c>
      <c r="P32" s="38">
        <f t="shared" ref="P32" si="117">MIN(P31,35)</f>
        <v>35</v>
      </c>
      <c r="Q32" s="38">
        <f t="shared" ref="Q32" si="118">MIN(Q31,35)</f>
        <v>35</v>
      </c>
      <c r="R32" s="38">
        <f t="shared" ref="R32" si="119">MIN(R31,35)</f>
        <v>35</v>
      </c>
      <c r="S32" s="38">
        <f t="shared" ref="S32" si="120">MIN(S31,35)</f>
        <v>35</v>
      </c>
    </row>
    <row r="33" spans="1:20" s="36" customFormat="1" x14ac:dyDescent="0.3">
      <c r="A33" s="2">
        <f t="shared" si="0"/>
        <v>2016</v>
      </c>
      <c r="B33" s="2">
        <f t="shared" si="1"/>
        <v>11</v>
      </c>
      <c r="C33" s="2">
        <f t="shared" si="2"/>
        <v>47</v>
      </c>
      <c r="D33" s="37" t="s">
        <v>21</v>
      </c>
      <c r="E33" s="38">
        <f>E31-E32</f>
        <v>0</v>
      </c>
      <c r="F33" s="38">
        <f t="shared" ref="F33" si="121">F31-F32</f>
        <v>0</v>
      </c>
      <c r="G33" s="38">
        <f t="shared" ref="G33" si="122">G31-G32</f>
        <v>0</v>
      </c>
      <c r="H33" s="38">
        <f t="shared" ref="H33" si="123">H31-H32</f>
        <v>0</v>
      </c>
      <c r="I33" s="38">
        <f t="shared" ref="I33" si="124">I31-I32</f>
        <v>0</v>
      </c>
      <c r="J33" s="38">
        <f t="shared" ref="J33" si="125">J31-J32</f>
        <v>0</v>
      </c>
      <c r="K33" s="38">
        <f t="shared" ref="K33" si="126">K31-K32</f>
        <v>0</v>
      </c>
      <c r="L33" s="38">
        <f t="shared" ref="L33" si="127">L31-L32</f>
        <v>0</v>
      </c>
      <c r="M33" s="38">
        <f t="shared" ref="M33" si="128">M31-M32</f>
        <v>0</v>
      </c>
      <c r="N33" s="38">
        <f t="shared" ref="N33" si="129">N31-N32</f>
        <v>4</v>
      </c>
      <c r="O33" s="38">
        <f t="shared" ref="O33" si="130">O31-O32</f>
        <v>4</v>
      </c>
      <c r="P33" s="38">
        <f t="shared" ref="P33" si="131">P31-P32</f>
        <v>4</v>
      </c>
      <c r="Q33" s="38">
        <f t="shared" ref="Q33" si="132">Q31-Q32</f>
        <v>4.25</v>
      </c>
      <c r="R33" s="38">
        <f t="shared" ref="R33" si="133">R31-R32</f>
        <v>3.3900000000000006</v>
      </c>
      <c r="S33" s="38">
        <f t="shared" ref="S33" si="134">S31-S32</f>
        <v>1.5</v>
      </c>
    </row>
    <row r="34" spans="1:20" s="4" customFormat="1" x14ac:dyDescent="0.3">
      <c r="A34" s="2">
        <f t="shared" si="0"/>
        <v>2016</v>
      </c>
      <c r="B34" s="2">
        <f t="shared" si="1"/>
        <v>11</v>
      </c>
      <c r="C34" s="2">
        <f t="shared" si="2"/>
        <v>48</v>
      </c>
      <c r="D34" s="21">
        <f>D26+7</f>
        <v>42702</v>
      </c>
      <c r="E34" s="16"/>
      <c r="F34" s="14">
        <v>7.5</v>
      </c>
      <c r="G34" s="18"/>
      <c r="H34" s="14">
        <v>7.5</v>
      </c>
      <c r="I34" s="20">
        <v>7.5</v>
      </c>
      <c r="J34" s="14">
        <v>7.5</v>
      </c>
      <c r="K34" s="18"/>
      <c r="L34" s="14">
        <v>7.5</v>
      </c>
      <c r="M34" s="14">
        <v>7.5</v>
      </c>
      <c r="N34" s="14">
        <v>8</v>
      </c>
      <c r="O34" s="14">
        <v>8</v>
      </c>
      <c r="P34" s="14">
        <v>8</v>
      </c>
      <c r="Q34" s="14">
        <v>8</v>
      </c>
      <c r="R34" s="14">
        <v>8</v>
      </c>
      <c r="S34" s="14">
        <v>7</v>
      </c>
      <c r="T34" s="15"/>
    </row>
    <row r="35" spans="1:20" s="4" customFormat="1" x14ac:dyDescent="0.3">
      <c r="A35" s="2">
        <f t="shared" si="0"/>
        <v>2016</v>
      </c>
      <c r="B35" s="2">
        <f t="shared" si="1"/>
        <v>11</v>
      </c>
      <c r="C35" s="2">
        <f t="shared" si="2"/>
        <v>48</v>
      </c>
      <c r="D35" s="21">
        <f t="shared" ref="D35:D38" si="135">D27+7</f>
        <v>42703</v>
      </c>
      <c r="E35" s="16"/>
      <c r="F35" s="14">
        <v>7</v>
      </c>
      <c r="G35" s="18"/>
      <c r="H35" s="14">
        <v>7</v>
      </c>
      <c r="I35" s="20">
        <v>7</v>
      </c>
      <c r="J35" s="14">
        <v>7</v>
      </c>
      <c r="K35" s="18"/>
      <c r="L35" s="14">
        <v>7</v>
      </c>
      <c r="M35" s="14">
        <v>7</v>
      </c>
      <c r="N35" s="14">
        <v>8</v>
      </c>
      <c r="O35" s="14">
        <v>8</v>
      </c>
      <c r="P35" s="14">
        <v>8</v>
      </c>
      <c r="Q35" s="14">
        <v>7.25</v>
      </c>
      <c r="R35" s="14">
        <v>7.25</v>
      </c>
      <c r="S35" s="14">
        <v>7</v>
      </c>
      <c r="T35" s="15"/>
    </row>
    <row r="36" spans="1:20" s="4" customFormat="1" x14ac:dyDescent="0.3">
      <c r="A36" s="2">
        <f t="shared" si="0"/>
        <v>2016</v>
      </c>
      <c r="B36" s="2">
        <f t="shared" si="1"/>
        <v>11</v>
      </c>
      <c r="C36" s="2">
        <f t="shared" si="2"/>
        <v>48</v>
      </c>
      <c r="D36" s="21">
        <f t="shared" si="135"/>
        <v>42704</v>
      </c>
      <c r="E36" s="16"/>
      <c r="F36" s="14">
        <v>7</v>
      </c>
      <c r="G36" s="14">
        <v>7</v>
      </c>
      <c r="H36" s="14">
        <v>7</v>
      </c>
      <c r="I36" s="20">
        <v>7</v>
      </c>
      <c r="J36" s="14">
        <v>7</v>
      </c>
      <c r="K36" s="18"/>
      <c r="L36" s="14">
        <v>6.5</v>
      </c>
      <c r="M36" s="14">
        <v>7</v>
      </c>
      <c r="N36" s="14">
        <v>8</v>
      </c>
      <c r="O36" s="14">
        <v>8</v>
      </c>
      <c r="P36" s="14">
        <v>8</v>
      </c>
      <c r="Q36" s="14">
        <v>8.75</v>
      </c>
      <c r="R36" s="14">
        <v>6.75</v>
      </c>
      <c r="S36" s="14">
        <v>7</v>
      </c>
      <c r="T36" s="15"/>
    </row>
    <row r="37" spans="1:20" x14ac:dyDescent="0.3">
      <c r="A37" s="2">
        <f t="shared" si="0"/>
        <v>2016</v>
      </c>
      <c r="B37" s="2">
        <f t="shared" si="1"/>
        <v>12</v>
      </c>
      <c r="C37" s="2">
        <f t="shared" si="2"/>
        <v>48</v>
      </c>
      <c r="D37" s="21">
        <f t="shared" si="135"/>
        <v>42705</v>
      </c>
      <c r="E37" s="6"/>
      <c r="F37" s="1">
        <v>7</v>
      </c>
      <c r="G37" s="1">
        <v>7</v>
      </c>
      <c r="H37" s="1">
        <v>7</v>
      </c>
      <c r="I37" s="1">
        <v>7</v>
      </c>
      <c r="J37" s="1">
        <v>7</v>
      </c>
      <c r="K37" s="1">
        <v>7</v>
      </c>
      <c r="L37" s="1">
        <v>6.75</v>
      </c>
      <c r="M37" s="1">
        <v>7</v>
      </c>
      <c r="N37" s="1">
        <v>8</v>
      </c>
      <c r="O37" s="1">
        <v>8</v>
      </c>
      <c r="P37" s="1">
        <v>8</v>
      </c>
      <c r="Q37" s="1">
        <v>9.17</v>
      </c>
      <c r="R37" s="1">
        <v>7.75</v>
      </c>
      <c r="S37" s="10">
        <v>7.25</v>
      </c>
      <c r="T37" s="15"/>
    </row>
    <row r="38" spans="1:20" x14ac:dyDescent="0.3">
      <c r="A38" s="2">
        <f t="shared" si="0"/>
        <v>2016</v>
      </c>
      <c r="B38" s="2">
        <f t="shared" si="1"/>
        <v>12</v>
      </c>
      <c r="C38" s="2">
        <f t="shared" si="2"/>
        <v>48</v>
      </c>
      <c r="D38" s="21">
        <f t="shared" si="135"/>
        <v>42706</v>
      </c>
      <c r="E38" s="6"/>
      <c r="F38" s="1">
        <v>7</v>
      </c>
      <c r="G38" s="1">
        <v>7</v>
      </c>
      <c r="H38" s="1">
        <v>7</v>
      </c>
      <c r="I38" s="1">
        <v>6.25</v>
      </c>
      <c r="J38" s="1">
        <v>7</v>
      </c>
      <c r="K38" s="1">
        <v>6.5</v>
      </c>
      <c r="L38" s="1">
        <v>6</v>
      </c>
      <c r="M38" s="1">
        <v>7</v>
      </c>
      <c r="N38" s="1">
        <v>7</v>
      </c>
      <c r="O38" s="1">
        <v>7</v>
      </c>
      <c r="P38" s="1">
        <v>7</v>
      </c>
      <c r="Q38" s="1">
        <v>7.25</v>
      </c>
      <c r="R38" s="1">
        <v>7</v>
      </c>
      <c r="S38" s="1">
        <v>6.75</v>
      </c>
      <c r="T38" s="15"/>
    </row>
    <row r="39" spans="1:20" s="36" customFormat="1" x14ac:dyDescent="0.3">
      <c r="A39" s="2">
        <f t="shared" si="0"/>
        <v>2016</v>
      </c>
      <c r="B39" s="2">
        <f t="shared" si="1"/>
        <v>12</v>
      </c>
      <c r="C39" s="2">
        <f t="shared" si="2"/>
        <v>48</v>
      </c>
      <c r="D39" s="37" t="s">
        <v>19</v>
      </c>
      <c r="E39" s="38">
        <f>SUM(E34:E38)</f>
        <v>0</v>
      </c>
      <c r="F39" s="38">
        <f t="shared" ref="F39" si="136">SUM(F34:F38)</f>
        <v>35.5</v>
      </c>
      <c r="G39" s="38">
        <f t="shared" ref="G39" si="137">SUM(G34:G38)</f>
        <v>21</v>
      </c>
      <c r="H39" s="38">
        <f t="shared" ref="H39" si="138">SUM(H34:H38)</f>
        <v>35.5</v>
      </c>
      <c r="I39" s="38">
        <f t="shared" ref="I39" si="139">SUM(I34:I38)</f>
        <v>34.75</v>
      </c>
      <c r="J39" s="38">
        <f t="shared" ref="J39" si="140">SUM(J34:J38)</f>
        <v>35.5</v>
      </c>
      <c r="K39" s="38">
        <f t="shared" ref="K39" si="141">SUM(K34:K38)</f>
        <v>13.5</v>
      </c>
      <c r="L39" s="38">
        <f t="shared" ref="L39" si="142">SUM(L34:L38)</f>
        <v>33.75</v>
      </c>
      <c r="M39" s="38">
        <f t="shared" ref="M39" si="143">SUM(M34:M38)</f>
        <v>35.5</v>
      </c>
      <c r="N39" s="38">
        <f t="shared" ref="N39" si="144">SUM(N34:N38)</f>
        <v>39</v>
      </c>
      <c r="O39" s="38">
        <f t="shared" ref="O39" si="145">SUM(O34:O38)</f>
        <v>39</v>
      </c>
      <c r="P39" s="38">
        <f t="shared" ref="P39" si="146">SUM(P34:P38)</f>
        <v>39</v>
      </c>
      <c r="Q39" s="38">
        <f t="shared" ref="Q39" si="147">SUM(Q34:Q38)</f>
        <v>40.42</v>
      </c>
      <c r="R39" s="38">
        <f t="shared" ref="R39" si="148">SUM(R34:R38)</f>
        <v>36.75</v>
      </c>
      <c r="S39" s="38">
        <f t="shared" ref="S39" si="149">SUM(S34:S38)</f>
        <v>35</v>
      </c>
    </row>
    <row r="40" spans="1:20" s="36" customFormat="1" x14ac:dyDescent="0.3">
      <c r="A40" s="2">
        <f t="shared" si="0"/>
        <v>2016</v>
      </c>
      <c r="B40" s="2">
        <f t="shared" si="1"/>
        <v>12</v>
      </c>
      <c r="C40" s="2">
        <f t="shared" si="2"/>
        <v>48</v>
      </c>
      <c r="D40" s="37" t="s">
        <v>20</v>
      </c>
      <c r="E40" s="38">
        <f>MIN(E39,35)</f>
        <v>0</v>
      </c>
      <c r="F40" s="38">
        <f t="shared" ref="F40" si="150">MIN(F39,35)</f>
        <v>35</v>
      </c>
      <c r="G40" s="38">
        <f t="shared" ref="G40" si="151">MIN(G39,35)</f>
        <v>21</v>
      </c>
      <c r="H40" s="38">
        <f t="shared" ref="H40" si="152">MIN(H39,35)</f>
        <v>35</v>
      </c>
      <c r="I40" s="38">
        <f t="shared" ref="I40" si="153">MIN(I39,35)</f>
        <v>34.75</v>
      </c>
      <c r="J40" s="38">
        <f t="shared" ref="J40" si="154">MIN(J39,35)</f>
        <v>35</v>
      </c>
      <c r="K40" s="38">
        <f t="shared" ref="K40" si="155">MIN(K39,35)</f>
        <v>13.5</v>
      </c>
      <c r="L40" s="38">
        <f t="shared" ref="L40" si="156">MIN(L39,35)</f>
        <v>33.75</v>
      </c>
      <c r="M40" s="38">
        <f t="shared" ref="M40" si="157">MIN(M39,35)</f>
        <v>35</v>
      </c>
      <c r="N40" s="38">
        <f t="shared" ref="N40" si="158">MIN(N39,35)</f>
        <v>35</v>
      </c>
      <c r="O40" s="38">
        <f t="shared" ref="O40" si="159">MIN(O39,35)</f>
        <v>35</v>
      </c>
      <c r="P40" s="38">
        <f t="shared" ref="P40" si="160">MIN(P39,35)</f>
        <v>35</v>
      </c>
      <c r="Q40" s="38">
        <f t="shared" ref="Q40" si="161">MIN(Q39,35)</f>
        <v>35</v>
      </c>
      <c r="R40" s="38">
        <f t="shared" ref="R40" si="162">MIN(R39,35)</f>
        <v>35</v>
      </c>
      <c r="S40" s="38">
        <f t="shared" ref="S40" si="163">MIN(S39,35)</f>
        <v>35</v>
      </c>
    </row>
    <row r="41" spans="1:20" s="36" customFormat="1" x14ac:dyDescent="0.3">
      <c r="A41" s="2">
        <f t="shared" si="0"/>
        <v>2016</v>
      </c>
      <c r="B41" s="2">
        <f t="shared" si="1"/>
        <v>12</v>
      </c>
      <c r="C41" s="2">
        <f t="shared" si="2"/>
        <v>48</v>
      </c>
      <c r="D41" s="37" t="s">
        <v>21</v>
      </c>
      <c r="E41" s="38">
        <f>E39-E40</f>
        <v>0</v>
      </c>
      <c r="F41" s="38">
        <f t="shared" ref="F41" si="164">F39-F40</f>
        <v>0.5</v>
      </c>
      <c r="G41" s="38">
        <f t="shared" ref="G41" si="165">G39-G40</f>
        <v>0</v>
      </c>
      <c r="H41" s="38">
        <f t="shared" ref="H41" si="166">H39-H40</f>
        <v>0.5</v>
      </c>
      <c r="I41" s="38">
        <f t="shared" ref="I41" si="167">I39-I40</f>
        <v>0</v>
      </c>
      <c r="J41" s="38">
        <f t="shared" ref="J41" si="168">J39-J40</f>
        <v>0.5</v>
      </c>
      <c r="K41" s="38">
        <f t="shared" ref="K41" si="169">K39-K40</f>
        <v>0</v>
      </c>
      <c r="L41" s="38">
        <f t="shared" ref="L41" si="170">L39-L40</f>
        <v>0</v>
      </c>
      <c r="M41" s="38">
        <f t="shared" ref="M41" si="171">M39-M40</f>
        <v>0.5</v>
      </c>
      <c r="N41" s="38">
        <f t="shared" ref="N41" si="172">N39-N40</f>
        <v>4</v>
      </c>
      <c r="O41" s="38">
        <f t="shared" ref="O41" si="173">O39-O40</f>
        <v>4</v>
      </c>
      <c r="P41" s="38">
        <f t="shared" ref="P41" si="174">P39-P40</f>
        <v>4</v>
      </c>
      <c r="Q41" s="38">
        <f t="shared" ref="Q41" si="175">Q39-Q40</f>
        <v>5.4200000000000017</v>
      </c>
      <c r="R41" s="38">
        <f t="shared" ref="R41" si="176">R39-R40</f>
        <v>1.75</v>
      </c>
      <c r="S41" s="38">
        <f t="shared" ref="S41" si="177">S39-S40</f>
        <v>0</v>
      </c>
    </row>
    <row r="42" spans="1:20" x14ac:dyDescent="0.3">
      <c r="A42" s="2">
        <f t="shared" si="0"/>
        <v>2016</v>
      </c>
      <c r="B42" s="2">
        <f t="shared" si="1"/>
        <v>12</v>
      </c>
      <c r="C42" s="2">
        <f t="shared" si="2"/>
        <v>49</v>
      </c>
      <c r="D42" s="21">
        <f>D34+7</f>
        <v>42709</v>
      </c>
      <c r="E42" s="6"/>
      <c r="F42" s="11">
        <v>7</v>
      </c>
      <c r="G42" s="11">
        <v>7</v>
      </c>
      <c r="H42" s="11">
        <v>7</v>
      </c>
      <c r="I42" s="7"/>
      <c r="J42" s="11">
        <v>7</v>
      </c>
      <c r="K42" s="11">
        <v>7</v>
      </c>
      <c r="L42" s="11">
        <v>7</v>
      </c>
      <c r="M42" s="11">
        <v>7</v>
      </c>
      <c r="N42" s="11">
        <v>8</v>
      </c>
      <c r="O42" s="11">
        <v>8</v>
      </c>
      <c r="P42" s="11">
        <v>8</v>
      </c>
      <c r="Q42" s="11">
        <v>7.25</v>
      </c>
      <c r="R42" s="8"/>
      <c r="S42" s="11">
        <v>7</v>
      </c>
      <c r="T42" s="15"/>
    </row>
    <row r="43" spans="1:20" x14ac:dyDescent="0.3">
      <c r="A43" s="2">
        <f t="shared" si="0"/>
        <v>2016</v>
      </c>
      <c r="B43" s="2">
        <f t="shared" si="1"/>
        <v>12</v>
      </c>
      <c r="C43" s="2">
        <f t="shared" si="2"/>
        <v>49</v>
      </c>
      <c r="D43" s="21">
        <f t="shared" ref="D43:D46" si="178">D35+7</f>
        <v>42710</v>
      </c>
      <c r="E43" s="6"/>
      <c r="F43" s="11">
        <v>7</v>
      </c>
      <c r="G43" s="11">
        <v>7</v>
      </c>
      <c r="H43" s="11">
        <v>7</v>
      </c>
      <c r="I43" s="11">
        <v>7</v>
      </c>
      <c r="J43" s="11">
        <v>7</v>
      </c>
      <c r="K43" s="11">
        <v>7</v>
      </c>
      <c r="L43" s="11">
        <v>7</v>
      </c>
      <c r="M43" s="11">
        <v>7</v>
      </c>
      <c r="N43" s="11">
        <v>8</v>
      </c>
      <c r="O43" s="11">
        <v>8</v>
      </c>
      <c r="P43" s="11">
        <v>8</v>
      </c>
      <c r="Q43" s="11">
        <v>7.5</v>
      </c>
      <c r="R43" s="11">
        <v>7</v>
      </c>
      <c r="S43" s="11">
        <v>7</v>
      </c>
      <c r="T43" s="15"/>
    </row>
    <row r="44" spans="1:20" x14ac:dyDescent="0.3">
      <c r="A44" s="2">
        <f t="shared" si="0"/>
        <v>2016</v>
      </c>
      <c r="B44" s="2">
        <f t="shared" si="1"/>
        <v>12</v>
      </c>
      <c r="C44" s="2">
        <f t="shared" si="2"/>
        <v>49</v>
      </c>
      <c r="D44" s="21">
        <f t="shared" si="178"/>
        <v>42711</v>
      </c>
      <c r="E44" s="6"/>
      <c r="F44" s="11">
        <v>7.25</v>
      </c>
      <c r="G44" s="11">
        <v>7</v>
      </c>
      <c r="H44" s="7"/>
      <c r="I44" s="11">
        <v>7</v>
      </c>
      <c r="J44" s="11">
        <v>7</v>
      </c>
      <c r="K44" s="11">
        <v>7</v>
      </c>
      <c r="L44" s="8"/>
      <c r="M44" s="11">
        <v>7</v>
      </c>
      <c r="N44" s="11">
        <v>8</v>
      </c>
      <c r="O44" s="11">
        <v>8</v>
      </c>
      <c r="P44" s="11">
        <v>8</v>
      </c>
      <c r="Q44" s="11">
        <v>7.67</v>
      </c>
      <c r="R44" s="11">
        <v>7.25</v>
      </c>
      <c r="S44" s="11">
        <v>7</v>
      </c>
      <c r="T44" s="15"/>
    </row>
    <row r="45" spans="1:20" x14ac:dyDescent="0.3">
      <c r="A45" s="2">
        <f t="shared" si="0"/>
        <v>2016</v>
      </c>
      <c r="B45" s="2">
        <f t="shared" si="1"/>
        <v>12</v>
      </c>
      <c r="C45" s="2">
        <f t="shared" si="2"/>
        <v>49</v>
      </c>
      <c r="D45" s="21">
        <f t="shared" si="178"/>
        <v>42712</v>
      </c>
      <c r="E45" s="6"/>
      <c r="F45" s="10">
        <v>7</v>
      </c>
      <c r="G45" s="8">
        <v>4</v>
      </c>
      <c r="H45" s="11">
        <v>7</v>
      </c>
      <c r="I45" s="11">
        <v>7</v>
      </c>
      <c r="J45" s="11">
        <v>7</v>
      </c>
      <c r="K45" s="11">
        <v>7</v>
      </c>
      <c r="L45" s="8"/>
      <c r="M45" s="11">
        <v>7</v>
      </c>
      <c r="N45" s="11">
        <v>8</v>
      </c>
      <c r="O45" s="11">
        <v>8</v>
      </c>
      <c r="P45" s="11">
        <v>8</v>
      </c>
      <c r="Q45" s="10">
        <v>7</v>
      </c>
      <c r="R45" s="11">
        <v>7</v>
      </c>
      <c r="S45" s="11">
        <v>7</v>
      </c>
      <c r="T45" s="15"/>
    </row>
    <row r="46" spans="1:20" x14ac:dyDescent="0.3">
      <c r="A46" s="2">
        <f t="shared" si="0"/>
        <v>2016</v>
      </c>
      <c r="B46" s="2">
        <f t="shared" si="1"/>
        <v>12</v>
      </c>
      <c r="C46" s="2">
        <f t="shared" si="2"/>
        <v>49</v>
      </c>
      <c r="D46" s="21">
        <f t="shared" si="178"/>
        <v>42713</v>
      </c>
      <c r="E46" s="6"/>
      <c r="F46" s="7"/>
      <c r="G46" s="8"/>
      <c r="H46" s="11"/>
      <c r="I46" s="11"/>
      <c r="J46" s="11"/>
      <c r="K46" s="11"/>
      <c r="L46" s="11"/>
      <c r="M46" s="11"/>
      <c r="N46" s="11">
        <v>7</v>
      </c>
      <c r="O46" s="11">
        <v>7</v>
      </c>
      <c r="P46" s="11">
        <v>7</v>
      </c>
      <c r="Q46" s="11">
        <v>7</v>
      </c>
      <c r="R46" s="8">
        <v>4</v>
      </c>
      <c r="S46" s="11">
        <v>7</v>
      </c>
      <c r="T46" s="15"/>
    </row>
    <row r="47" spans="1:20" s="36" customFormat="1" x14ac:dyDescent="0.3">
      <c r="A47" s="2">
        <f t="shared" si="0"/>
        <v>2016</v>
      </c>
      <c r="B47" s="2">
        <f t="shared" si="1"/>
        <v>12</v>
      </c>
      <c r="C47" s="2">
        <f t="shared" si="2"/>
        <v>49</v>
      </c>
      <c r="D47" s="37" t="s">
        <v>19</v>
      </c>
      <c r="E47" s="38">
        <f>SUM(E42:E46)</f>
        <v>0</v>
      </c>
      <c r="F47" s="38">
        <f t="shared" ref="F47" si="179">SUM(F42:F46)</f>
        <v>28.25</v>
      </c>
      <c r="G47" s="38">
        <f t="shared" ref="G47" si="180">SUM(G42:G46)</f>
        <v>25</v>
      </c>
      <c r="H47" s="38">
        <f t="shared" ref="H47" si="181">SUM(H42:H46)</f>
        <v>21</v>
      </c>
      <c r="I47" s="38">
        <f t="shared" ref="I47" si="182">SUM(I42:I46)</f>
        <v>21</v>
      </c>
      <c r="J47" s="38">
        <f t="shared" ref="J47" si="183">SUM(J42:J46)</f>
        <v>28</v>
      </c>
      <c r="K47" s="38">
        <f t="shared" ref="K47" si="184">SUM(K42:K46)</f>
        <v>28</v>
      </c>
      <c r="L47" s="38">
        <f t="shared" ref="L47" si="185">SUM(L42:L46)</f>
        <v>14</v>
      </c>
      <c r="M47" s="38">
        <f t="shared" ref="M47" si="186">SUM(M42:M46)</f>
        <v>28</v>
      </c>
      <c r="N47" s="38">
        <f t="shared" ref="N47" si="187">SUM(N42:N46)</f>
        <v>39</v>
      </c>
      <c r="O47" s="38">
        <f t="shared" ref="O47" si="188">SUM(O42:O46)</f>
        <v>39</v>
      </c>
      <c r="P47" s="38">
        <f t="shared" ref="P47" si="189">SUM(P42:P46)</f>
        <v>39</v>
      </c>
      <c r="Q47" s="38">
        <f t="shared" ref="Q47" si="190">SUM(Q42:Q46)</f>
        <v>36.42</v>
      </c>
      <c r="R47" s="38">
        <f t="shared" ref="R47" si="191">SUM(R42:R46)</f>
        <v>25.25</v>
      </c>
      <c r="S47" s="38">
        <f t="shared" ref="S47" si="192">SUM(S42:S46)</f>
        <v>35</v>
      </c>
    </row>
    <row r="48" spans="1:20" s="36" customFormat="1" x14ac:dyDescent="0.3">
      <c r="A48" s="2">
        <f t="shared" si="0"/>
        <v>2016</v>
      </c>
      <c r="B48" s="2">
        <f t="shared" si="1"/>
        <v>12</v>
      </c>
      <c r="C48" s="2">
        <f t="shared" si="2"/>
        <v>49</v>
      </c>
      <c r="D48" s="37" t="s">
        <v>20</v>
      </c>
      <c r="E48" s="38">
        <f>MIN(E47,35)</f>
        <v>0</v>
      </c>
      <c r="F48" s="38">
        <f t="shared" ref="F48" si="193">MIN(F47,35)</f>
        <v>28.25</v>
      </c>
      <c r="G48" s="38">
        <f t="shared" ref="G48" si="194">MIN(G47,35)</f>
        <v>25</v>
      </c>
      <c r="H48" s="38">
        <f t="shared" ref="H48" si="195">MIN(H47,35)</f>
        <v>21</v>
      </c>
      <c r="I48" s="38">
        <f t="shared" ref="I48" si="196">MIN(I47,35)</f>
        <v>21</v>
      </c>
      <c r="J48" s="38">
        <f t="shared" ref="J48" si="197">MIN(J47,35)</f>
        <v>28</v>
      </c>
      <c r="K48" s="38">
        <f t="shared" ref="K48" si="198">MIN(K47,35)</f>
        <v>28</v>
      </c>
      <c r="L48" s="38">
        <f t="shared" ref="L48" si="199">MIN(L47,35)</f>
        <v>14</v>
      </c>
      <c r="M48" s="38">
        <f t="shared" ref="M48" si="200">MIN(M47,35)</f>
        <v>28</v>
      </c>
      <c r="N48" s="38">
        <f t="shared" ref="N48" si="201">MIN(N47,35)</f>
        <v>35</v>
      </c>
      <c r="O48" s="38">
        <f t="shared" ref="O48" si="202">MIN(O47,35)</f>
        <v>35</v>
      </c>
      <c r="P48" s="38">
        <f t="shared" ref="P48" si="203">MIN(P47,35)</f>
        <v>35</v>
      </c>
      <c r="Q48" s="38">
        <f t="shared" ref="Q48" si="204">MIN(Q47,35)</f>
        <v>35</v>
      </c>
      <c r="R48" s="38">
        <f t="shared" ref="R48" si="205">MIN(R47,35)</f>
        <v>25.25</v>
      </c>
      <c r="S48" s="38">
        <f t="shared" ref="S48" si="206">MIN(S47,35)</f>
        <v>35</v>
      </c>
    </row>
    <row r="49" spans="1:19" s="36" customFormat="1" x14ac:dyDescent="0.3">
      <c r="A49" s="2">
        <f t="shared" si="0"/>
        <v>2016</v>
      </c>
      <c r="B49" s="2">
        <f t="shared" si="1"/>
        <v>12</v>
      </c>
      <c r="C49" s="2">
        <f t="shared" si="2"/>
        <v>49</v>
      </c>
      <c r="D49" s="37" t="s">
        <v>21</v>
      </c>
      <c r="E49" s="38">
        <f>E47-E48</f>
        <v>0</v>
      </c>
      <c r="F49" s="38">
        <f t="shared" ref="F49" si="207">F47-F48</f>
        <v>0</v>
      </c>
      <c r="G49" s="38">
        <f t="shared" ref="G49" si="208">G47-G48</f>
        <v>0</v>
      </c>
      <c r="H49" s="38">
        <f t="shared" ref="H49" si="209">H47-H48</f>
        <v>0</v>
      </c>
      <c r="I49" s="38">
        <f t="shared" ref="I49" si="210">I47-I48</f>
        <v>0</v>
      </c>
      <c r="J49" s="38">
        <f t="shared" ref="J49" si="211">J47-J48</f>
        <v>0</v>
      </c>
      <c r="K49" s="38">
        <f t="shared" ref="K49" si="212">K47-K48</f>
        <v>0</v>
      </c>
      <c r="L49" s="38">
        <f t="shared" ref="L49" si="213">L47-L48</f>
        <v>0</v>
      </c>
      <c r="M49" s="38">
        <f t="shared" ref="M49" si="214">M47-M48</f>
        <v>0</v>
      </c>
      <c r="N49" s="38">
        <f t="shared" ref="N49" si="215">N47-N48</f>
        <v>4</v>
      </c>
      <c r="O49" s="38">
        <f t="shared" ref="O49" si="216">O47-O48</f>
        <v>4</v>
      </c>
      <c r="P49" s="38">
        <f t="shared" ref="P49" si="217">P47-P48</f>
        <v>4</v>
      </c>
      <c r="Q49" s="38">
        <f t="shared" ref="Q49" si="218">Q47-Q48</f>
        <v>1.4200000000000017</v>
      </c>
      <c r="R49" s="38">
        <f t="shared" ref="R49" si="219">R47-R48</f>
        <v>0</v>
      </c>
      <c r="S49" s="38">
        <f t="shared" ref="S49" si="220">S47-S48</f>
        <v>0</v>
      </c>
    </row>
    <row r="50" spans="1:19" x14ac:dyDescent="0.3">
      <c r="A50" s="2">
        <f t="shared" si="0"/>
        <v>2016</v>
      </c>
      <c r="B50" s="2">
        <f t="shared" si="1"/>
        <v>12</v>
      </c>
      <c r="C50" s="2">
        <f t="shared" si="2"/>
        <v>50</v>
      </c>
      <c r="D50" s="21">
        <f>D42+7</f>
        <v>42716</v>
      </c>
    </row>
    <row r="51" spans="1:19" x14ac:dyDescent="0.3">
      <c r="A51" s="2">
        <f t="shared" si="0"/>
        <v>2016</v>
      </c>
      <c r="B51" s="2">
        <f t="shared" si="1"/>
        <v>12</v>
      </c>
      <c r="C51" s="2">
        <f t="shared" si="2"/>
        <v>50</v>
      </c>
      <c r="D51" s="21">
        <f t="shared" ref="D51:D54" si="221">D43+7</f>
        <v>42717</v>
      </c>
    </row>
    <row r="52" spans="1:19" x14ac:dyDescent="0.3">
      <c r="A52" s="2">
        <f t="shared" si="0"/>
        <v>2016</v>
      </c>
      <c r="B52" s="2">
        <f t="shared" si="1"/>
        <v>12</v>
      </c>
      <c r="C52" s="2">
        <f t="shared" si="2"/>
        <v>50</v>
      </c>
      <c r="D52" s="21">
        <f t="shared" si="221"/>
        <v>42718</v>
      </c>
    </row>
    <row r="53" spans="1:19" x14ac:dyDescent="0.3">
      <c r="A53" s="2">
        <f t="shared" si="0"/>
        <v>2016</v>
      </c>
      <c r="B53" s="2">
        <f t="shared" si="1"/>
        <v>12</v>
      </c>
      <c r="C53" s="2">
        <f t="shared" si="2"/>
        <v>50</v>
      </c>
      <c r="D53" s="21">
        <f t="shared" si="221"/>
        <v>42719</v>
      </c>
    </row>
    <row r="54" spans="1:19" x14ac:dyDescent="0.3">
      <c r="A54" s="2">
        <f t="shared" si="0"/>
        <v>2016</v>
      </c>
      <c r="B54" s="2">
        <f t="shared" si="1"/>
        <v>12</v>
      </c>
      <c r="C54" s="2">
        <f t="shared" si="2"/>
        <v>50</v>
      </c>
      <c r="D54" s="21">
        <f t="shared" si="221"/>
        <v>42720</v>
      </c>
    </row>
    <row r="55" spans="1:19" x14ac:dyDescent="0.3">
      <c r="A55" s="2">
        <f t="shared" si="0"/>
        <v>2016</v>
      </c>
      <c r="B55" s="2">
        <f t="shared" si="1"/>
        <v>12</v>
      </c>
      <c r="C55" s="2">
        <f t="shared" si="2"/>
        <v>50</v>
      </c>
      <c r="D55" s="37" t="s">
        <v>19</v>
      </c>
      <c r="E55" s="38">
        <f>SUM(E50:E54)</f>
        <v>0</v>
      </c>
      <c r="F55" s="38">
        <f t="shared" ref="F55" si="222">SUM(F50:F54)</f>
        <v>0</v>
      </c>
      <c r="G55" s="38">
        <f t="shared" ref="G55" si="223">SUM(G50:G54)</f>
        <v>0</v>
      </c>
      <c r="H55" s="38">
        <f t="shared" ref="H55" si="224">SUM(H50:H54)</f>
        <v>0</v>
      </c>
      <c r="I55" s="38">
        <f t="shared" ref="I55" si="225">SUM(I50:I54)</f>
        <v>0</v>
      </c>
      <c r="J55" s="38">
        <f t="shared" ref="J55" si="226">SUM(J50:J54)</f>
        <v>0</v>
      </c>
      <c r="K55" s="38">
        <f t="shared" ref="K55" si="227">SUM(K50:K54)</f>
        <v>0</v>
      </c>
      <c r="L55" s="38">
        <f t="shared" ref="L55" si="228">SUM(L50:L54)</f>
        <v>0</v>
      </c>
      <c r="M55" s="38">
        <f t="shared" ref="M55" si="229">SUM(M50:M54)</f>
        <v>0</v>
      </c>
      <c r="N55" s="38">
        <f t="shared" ref="N55" si="230">SUM(N50:N54)</f>
        <v>0</v>
      </c>
      <c r="O55" s="38">
        <f t="shared" ref="O55" si="231">SUM(O50:O54)</f>
        <v>0</v>
      </c>
      <c r="P55" s="38">
        <f t="shared" ref="P55" si="232">SUM(P50:P54)</f>
        <v>0</v>
      </c>
      <c r="Q55" s="38">
        <f t="shared" ref="Q55" si="233">SUM(Q50:Q54)</f>
        <v>0</v>
      </c>
      <c r="R55" s="38">
        <f t="shared" ref="R55" si="234">SUM(R50:R54)</f>
        <v>0</v>
      </c>
      <c r="S55" s="38">
        <f t="shared" ref="S55" si="235">SUM(S50:S54)</f>
        <v>0</v>
      </c>
    </row>
    <row r="56" spans="1:19" x14ac:dyDescent="0.3">
      <c r="A56" s="2">
        <f t="shared" si="0"/>
        <v>2016</v>
      </c>
      <c r="B56" s="2">
        <f t="shared" si="1"/>
        <v>12</v>
      </c>
      <c r="C56" s="2">
        <f t="shared" si="2"/>
        <v>50</v>
      </c>
      <c r="D56" s="37" t="s">
        <v>20</v>
      </c>
      <c r="E56" s="38">
        <f>MIN(E55,35)</f>
        <v>0</v>
      </c>
      <c r="F56" s="38">
        <f t="shared" ref="F56" si="236">MIN(F55,35)</f>
        <v>0</v>
      </c>
      <c r="G56" s="38">
        <f t="shared" ref="G56" si="237">MIN(G55,35)</f>
        <v>0</v>
      </c>
      <c r="H56" s="38">
        <f t="shared" ref="H56" si="238">MIN(H55,35)</f>
        <v>0</v>
      </c>
      <c r="I56" s="38">
        <f t="shared" ref="I56" si="239">MIN(I55,35)</f>
        <v>0</v>
      </c>
      <c r="J56" s="38">
        <f t="shared" ref="J56" si="240">MIN(J55,35)</f>
        <v>0</v>
      </c>
      <c r="K56" s="38">
        <f t="shared" ref="K56" si="241">MIN(K55,35)</f>
        <v>0</v>
      </c>
      <c r="L56" s="38">
        <f t="shared" ref="L56" si="242">MIN(L55,35)</f>
        <v>0</v>
      </c>
      <c r="M56" s="38">
        <f t="shared" ref="M56" si="243">MIN(M55,35)</f>
        <v>0</v>
      </c>
      <c r="N56" s="38">
        <f t="shared" ref="N56" si="244">MIN(N55,35)</f>
        <v>0</v>
      </c>
      <c r="O56" s="38">
        <f t="shared" ref="O56" si="245">MIN(O55,35)</f>
        <v>0</v>
      </c>
      <c r="P56" s="38">
        <f t="shared" ref="P56" si="246">MIN(P55,35)</f>
        <v>0</v>
      </c>
      <c r="Q56" s="38">
        <f t="shared" ref="Q56" si="247">MIN(Q55,35)</f>
        <v>0</v>
      </c>
      <c r="R56" s="38">
        <f t="shared" ref="R56" si="248">MIN(R55,35)</f>
        <v>0</v>
      </c>
      <c r="S56" s="38">
        <f t="shared" ref="S56" si="249">MIN(S55,35)</f>
        <v>0</v>
      </c>
    </row>
    <row r="57" spans="1:19" x14ac:dyDescent="0.3">
      <c r="A57" s="2">
        <f t="shared" si="0"/>
        <v>2016</v>
      </c>
      <c r="B57" s="2">
        <f t="shared" si="1"/>
        <v>12</v>
      </c>
      <c r="C57" s="2">
        <f t="shared" si="2"/>
        <v>50</v>
      </c>
      <c r="D57" s="37" t="s">
        <v>21</v>
      </c>
      <c r="E57" s="38">
        <f>E55-E56</f>
        <v>0</v>
      </c>
      <c r="F57" s="38">
        <f t="shared" ref="F57" si="250">F55-F56</f>
        <v>0</v>
      </c>
      <c r="G57" s="38">
        <f t="shared" ref="G57" si="251">G55-G56</f>
        <v>0</v>
      </c>
      <c r="H57" s="38">
        <f t="shared" ref="H57" si="252">H55-H56</f>
        <v>0</v>
      </c>
      <c r="I57" s="38">
        <f t="shared" ref="I57" si="253">I55-I56</f>
        <v>0</v>
      </c>
      <c r="J57" s="38">
        <f t="shared" ref="J57" si="254">J55-J56</f>
        <v>0</v>
      </c>
      <c r="K57" s="38">
        <f t="shared" ref="K57" si="255">K55-K56</f>
        <v>0</v>
      </c>
      <c r="L57" s="38">
        <f t="shared" ref="L57" si="256">L55-L56</f>
        <v>0</v>
      </c>
      <c r="M57" s="38">
        <f t="shared" ref="M57" si="257">M55-M56</f>
        <v>0</v>
      </c>
      <c r="N57" s="38">
        <f t="shared" ref="N57" si="258">N55-N56</f>
        <v>0</v>
      </c>
      <c r="O57" s="38">
        <f t="shared" ref="O57" si="259">O55-O56</f>
        <v>0</v>
      </c>
      <c r="P57" s="38">
        <f t="shared" ref="P57" si="260">P55-P56</f>
        <v>0</v>
      </c>
      <c r="Q57" s="38">
        <f t="shared" ref="Q57" si="261">Q55-Q56</f>
        <v>0</v>
      </c>
      <c r="R57" s="38">
        <f t="shared" ref="R57" si="262">R55-R56</f>
        <v>0</v>
      </c>
      <c r="S57" s="38">
        <f t="shared" ref="S57" si="263">S55-S56</f>
        <v>0</v>
      </c>
    </row>
    <row r="58" spans="1:19" x14ac:dyDescent="0.3">
      <c r="A58" s="2">
        <f t="shared" si="0"/>
        <v>2016</v>
      </c>
      <c r="B58" s="2">
        <f t="shared" si="1"/>
        <v>12</v>
      </c>
      <c r="C58" s="2">
        <f t="shared" si="2"/>
        <v>51</v>
      </c>
      <c r="D58" s="21">
        <f>D50+7</f>
        <v>42723</v>
      </c>
    </row>
    <row r="59" spans="1:19" x14ac:dyDescent="0.3">
      <c r="A59" s="2">
        <f t="shared" si="0"/>
        <v>2016</v>
      </c>
      <c r="B59" s="2">
        <f t="shared" si="1"/>
        <v>12</v>
      </c>
      <c r="C59" s="2">
        <f t="shared" si="2"/>
        <v>51</v>
      </c>
      <c r="D59" s="21">
        <f t="shared" ref="D59:D62" si="264">D51+7</f>
        <v>42724</v>
      </c>
    </row>
    <row r="60" spans="1:19" x14ac:dyDescent="0.3">
      <c r="A60" s="2">
        <f t="shared" si="0"/>
        <v>2016</v>
      </c>
      <c r="B60" s="2">
        <f t="shared" si="1"/>
        <v>12</v>
      </c>
      <c r="C60" s="2">
        <f t="shared" si="2"/>
        <v>51</v>
      </c>
      <c r="D60" s="21">
        <f t="shared" si="264"/>
        <v>42725</v>
      </c>
    </row>
    <row r="61" spans="1:19" x14ac:dyDescent="0.3">
      <c r="A61" s="2">
        <f t="shared" si="0"/>
        <v>2016</v>
      </c>
      <c r="B61" s="2">
        <f t="shared" si="1"/>
        <v>12</v>
      </c>
      <c r="C61" s="2">
        <f t="shared" si="2"/>
        <v>51</v>
      </c>
      <c r="D61" s="21">
        <f t="shared" si="264"/>
        <v>42726</v>
      </c>
    </row>
    <row r="62" spans="1:19" x14ac:dyDescent="0.3">
      <c r="A62" s="2">
        <f t="shared" si="0"/>
        <v>2016</v>
      </c>
      <c r="B62" s="2">
        <f t="shared" si="1"/>
        <v>12</v>
      </c>
      <c r="C62" s="2">
        <f t="shared" si="2"/>
        <v>51</v>
      </c>
      <c r="D62" s="21">
        <f t="shared" si="264"/>
        <v>42727</v>
      </c>
    </row>
    <row r="63" spans="1:19" x14ac:dyDescent="0.3">
      <c r="A63" s="2">
        <f t="shared" si="0"/>
        <v>2016</v>
      </c>
      <c r="B63" s="2">
        <f t="shared" si="1"/>
        <v>12</v>
      </c>
      <c r="C63" s="2">
        <f t="shared" si="2"/>
        <v>51</v>
      </c>
      <c r="D63" s="37" t="s">
        <v>19</v>
      </c>
      <c r="E63" s="38">
        <f>SUM(E58:E62)</f>
        <v>0</v>
      </c>
      <c r="F63" s="38">
        <f t="shared" ref="F63" si="265">SUM(F58:F62)</f>
        <v>0</v>
      </c>
      <c r="G63" s="38">
        <f t="shared" ref="G63" si="266">SUM(G58:G62)</f>
        <v>0</v>
      </c>
      <c r="H63" s="38">
        <f t="shared" ref="H63" si="267">SUM(H58:H62)</f>
        <v>0</v>
      </c>
      <c r="I63" s="38">
        <f t="shared" ref="I63" si="268">SUM(I58:I62)</f>
        <v>0</v>
      </c>
      <c r="J63" s="38">
        <f t="shared" ref="J63" si="269">SUM(J58:J62)</f>
        <v>0</v>
      </c>
      <c r="K63" s="38">
        <f t="shared" ref="K63" si="270">SUM(K58:K62)</f>
        <v>0</v>
      </c>
      <c r="L63" s="38">
        <f t="shared" ref="L63" si="271">SUM(L58:L62)</f>
        <v>0</v>
      </c>
      <c r="M63" s="38">
        <f t="shared" ref="M63" si="272">SUM(M58:M62)</f>
        <v>0</v>
      </c>
      <c r="N63" s="38">
        <f t="shared" ref="N63" si="273">SUM(N58:N62)</f>
        <v>0</v>
      </c>
      <c r="O63" s="38">
        <f t="shared" ref="O63" si="274">SUM(O58:O62)</f>
        <v>0</v>
      </c>
      <c r="P63" s="38">
        <f t="shared" ref="P63" si="275">SUM(P58:P62)</f>
        <v>0</v>
      </c>
      <c r="Q63" s="38">
        <f t="shared" ref="Q63" si="276">SUM(Q58:Q62)</f>
        <v>0</v>
      </c>
      <c r="R63" s="38">
        <f t="shared" ref="R63" si="277">SUM(R58:R62)</f>
        <v>0</v>
      </c>
      <c r="S63" s="38">
        <f t="shared" ref="S63" si="278">SUM(S58:S62)</f>
        <v>0</v>
      </c>
    </row>
    <row r="64" spans="1:19" x14ac:dyDescent="0.3">
      <c r="A64" s="2">
        <f t="shared" si="0"/>
        <v>2016</v>
      </c>
      <c r="B64" s="2">
        <f t="shared" si="1"/>
        <v>12</v>
      </c>
      <c r="C64" s="2">
        <f t="shared" si="2"/>
        <v>51</v>
      </c>
      <c r="D64" s="37" t="s">
        <v>20</v>
      </c>
      <c r="E64" s="38">
        <f>MIN(E63,35)</f>
        <v>0</v>
      </c>
      <c r="F64" s="38">
        <f t="shared" ref="F64" si="279">MIN(F63,35)</f>
        <v>0</v>
      </c>
      <c r="G64" s="38">
        <f t="shared" ref="G64" si="280">MIN(G63,35)</f>
        <v>0</v>
      </c>
      <c r="H64" s="38">
        <f t="shared" ref="H64" si="281">MIN(H63,35)</f>
        <v>0</v>
      </c>
      <c r="I64" s="38">
        <f t="shared" ref="I64" si="282">MIN(I63,35)</f>
        <v>0</v>
      </c>
      <c r="J64" s="38">
        <f t="shared" ref="J64" si="283">MIN(J63,35)</f>
        <v>0</v>
      </c>
      <c r="K64" s="38">
        <f t="shared" ref="K64" si="284">MIN(K63,35)</f>
        <v>0</v>
      </c>
      <c r="L64" s="38">
        <f t="shared" ref="L64" si="285">MIN(L63,35)</f>
        <v>0</v>
      </c>
      <c r="M64" s="38">
        <f t="shared" ref="M64" si="286">MIN(M63,35)</f>
        <v>0</v>
      </c>
      <c r="N64" s="38">
        <f t="shared" ref="N64" si="287">MIN(N63,35)</f>
        <v>0</v>
      </c>
      <c r="O64" s="38">
        <f t="shared" ref="O64" si="288">MIN(O63,35)</f>
        <v>0</v>
      </c>
      <c r="P64" s="38">
        <f t="shared" ref="P64" si="289">MIN(P63,35)</f>
        <v>0</v>
      </c>
      <c r="Q64" s="38">
        <f t="shared" ref="Q64" si="290">MIN(Q63,35)</f>
        <v>0</v>
      </c>
      <c r="R64" s="38">
        <f t="shared" ref="R64" si="291">MIN(R63,35)</f>
        <v>0</v>
      </c>
      <c r="S64" s="38">
        <f t="shared" ref="S64" si="292">MIN(S63,35)</f>
        <v>0</v>
      </c>
    </row>
    <row r="65" spans="1:19" x14ac:dyDescent="0.3">
      <c r="A65" s="2">
        <f t="shared" si="0"/>
        <v>2016</v>
      </c>
      <c r="B65" s="2">
        <f t="shared" si="1"/>
        <v>12</v>
      </c>
      <c r="C65" s="2">
        <f t="shared" si="2"/>
        <v>51</v>
      </c>
      <c r="D65" s="37" t="s">
        <v>21</v>
      </c>
      <c r="E65" s="38">
        <f>E63-E64</f>
        <v>0</v>
      </c>
      <c r="F65" s="38">
        <f t="shared" ref="F65" si="293">F63-F64</f>
        <v>0</v>
      </c>
      <c r="G65" s="38">
        <f t="shared" ref="G65" si="294">G63-G64</f>
        <v>0</v>
      </c>
      <c r="H65" s="38">
        <f t="shared" ref="H65" si="295">H63-H64</f>
        <v>0</v>
      </c>
      <c r="I65" s="38">
        <f t="shared" ref="I65" si="296">I63-I64</f>
        <v>0</v>
      </c>
      <c r="J65" s="38">
        <f t="shared" ref="J65" si="297">J63-J64</f>
        <v>0</v>
      </c>
      <c r="K65" s="38">
        <f t="shared" ref="K65" si="298">K63-K64</f>
        <v>0</v>
      </c>
      <c r="L65" s="38">
        <f t="shared" ref="L65" si="299">L63-L64</f>
        <v>0</v>
      </c>
      <c r="M65" s="38">
        <f t="shared" ref="M65" si="300">M63-M64</f>
        <v>0</v>
      </c>
      <c r="N65" s="38">
        <f t="shared" ref="N65" si="301">N63-N64</f>
        <v>0</v>
      </c>
      <c r="O65" s="38">
        <f t="shared" ref="O65" si="302">O63-O64</f>
        <v>0</v>
      </c>
      <c r="P65" s="38">
        <f t="shared" ref="P65" si="303">P63-P64</f>
        <v>0</v>
      </c>
      <c r="Q65" s="38">
        <f t="shared" ref="Q65" si="304">Q63-Q64</f>
        <v>0</v>
      </c>
      <c r="R65" s="38">
        <f t="shared" ref="R65" si="305">R63-R64</f>
        <v>0</v>
      </c>
      <c r="S65" s="38">
        <f t="shared" ref="S65" si="306">S63-S64</f>
        <v>0</v>
      </c>
    </row>
    <row r="66" spans="1:19" x14ac:dyDescent="0.3">
      <c r="A66" s="2">
        <f t="shared" si="0"/>
        <v>2016</v>
      </c>
      <c r="B66" s="2">
        <f t="shared" si="1"/>
        <v>12</v>
      </c>
      <c r="C66" s="2">
        <f t="shared" si="2"/>
        <v>52</v>
      </c>
      <c r="D66" s="21">
        <f>D58+7</f>
        <v>42730</v>
      </c>
    </row>
    <row r="67" spans="1:19" x14ac:dyDescent="0.3">
      <c r="A67" s="2">
        <f t="shared" ref="A67:A89" si="307">IF(ISNUMBER(D67),YEAR(D67),A66)</f>
        <v>2016</v>
      </c>
      <c r="B67" s="2">
        <f t="shared" ref="B67:B89" si="308">IF(ISNUMBER(D67),MONTH(D67),B66)</f>
        <v>12</v>
      </c>
      <c r="C67" s="2">
        <f t="shared" ref="C67:C89" si="309">IF(ISNUMBER(D67),INT(MOD(INT((D67-2)/7)+3/5,52+5/28))+1,C66)</f>
        <v>52</v>
      </c>
      <c r="D67" s="21">
        <f t="shared" ref="D67:D70" si="310">D59+7</f>
        <v>42731</v>
      </c>
    </row>
    <row r="68" spans="1:19" x14ac:dyDescent="0.3">
      <c r="A68" s="2">
        <f t="shared" si="307"/>
        <v>2016</v>
      </c>
      <c r="B68" s="2">
        <f t="shared" si="308"/>
        <v>12</v>
      </c>
      <c r="C68" s="2">
        <f t="shared" si="309"/>
        <v>52</v>
      </c>
      <c r="D68" s="21">
        <f t="shared" si="310"/>
        <v>42732</v>
      </c>
    </row>
    <row r="69" spans="1:19" x14ac:dyDescent="0.3">
      <c r="A69" s="2">
        <f t="shared" si="307"/>
        <v>2016</v>
      </c>
      <c r="B69" s="2">
        <f t="shared" si="308"/>
        <v>12</v>
      </c>
      <c r="C69" s="2">
        <f t="shared" si="309"/>
        <v>52</v>
      </c>
      <c r="D69" s="21">
        <f t="shared" si="310"/>
        <v>42733</v>
      </c>
    </row>
    <row r="70" spans="1:19" x14ac:dyDescent="0.3">
      <c r="A70" s="2">
        <f t="shared" si="307"/>
        <v>2016</v>
      </c>
      <c r="B70" s="2">
        <f t="shared" si="308"/>
        <v>12</v>
      </c>
      <c r="C70" s="2">
        <f t="shared" si="309"/>
        <v>52</v>
      </c>
      <c r="D70" s="21">
        <f t="shared" si="310"/>
        <v>42734</v>
      </c>
    </row>
    <row r="71" spans="1:19" x14ac:dyDescent="0.3">
      <c r="A71" s="2">
        <f t="shared" si="307"/>
        <v>2016</v>
      </c>
      <c r="B71" s="2">
        <f t="shared" si="308"/>
        <v>12</v>
      </c>
      <c r="C71" s="2">
        <f t="shared" si="309"/>
        <v>52</v>
      </c>
      <c r="D71" s="37" t="s">
        <v>19</v>
      </c>
      <c r="E71" s="38">
        <f>SUM(E66:E70)</f>
        <v>0</v>
      </c>
      <c r="F71" s="38">
        <f t="shared" ref="F71" si="311">SUM(F66:F70)</f>
        <v>0</v>
      </c>
      <c r="G71" s="38">
        <f t="shared" ref="G71" si="312">SUM(G66:G70)</f>
        <v>0</v>
      </c>
      <c r="H71" s="38">
        <f t="shared" ref="H71" si="313">SUM(H66:H70)</f>
        <v>0</v>
      </c>
      <c r="I71" s="38">
        <f t="shared" ref="I71" si="314">SUM(I66:I70)</f>
        <v>0</v>
      </c>
      <c r="J71" s="38">
        <f t="shared" ref="J71" si="315">SUM(J66:J70)</f>
        <v>0</v>
      </c>
      <c r="K71" s="38">
        <f t="shared" ref="K71" si="316">SUM(K66:K70)</f>
        <v>0</v>
      </c>
      <c r="L71" s="38">
        <f t="shared" ref="L71" si="317">SUM(L66:L70)</f>
        <v>0</v>
      </c>
      <c r="M71" s="38">
        <f t="shared" ref="M71" si="318">SUM(M66:M70)</f>
        <v>0</v>
      </c>
      <c r="N71" s="38">
        <f t="shared" ref="N71" si="319">SUM(N66:N70)</f>
        <v>0</v>
      </c>
      <c r="O71" s="38">
        <f t="shared" ref="O71" si="320">SUM(O66:O70)</f>
        <v>0</v>
      </c>
      <c r="P71" s="38">
        <f t="shared" ref="P71" si="321">SUM(P66:P70)</f>
        <v>0</v>
      </c>
      <c r="Q71" s="38">
        <f t="shared" ref="Q71" si="322">SUM(Q66:Q70)</f>
        <v>0</v>
      </c>
      <c r="R71" s="38">
        <f t="shared" ref="R71" si="323">SUM(R66:R70)</f>
        <v>0</v>
      </c>
      <c r="S71" s="38">
        <f t="shared" ref="S71" si="324">SUM(S66:S70)</f>
        <v>0</v>
      </c>
    </row>
    <row r="72" spans="1:19" x14ac:dyDescent="0.3">
      <c r="A72" s="2">
        <f t="shared" si="307"/>
        <v>2016</v>
      </c>
      <c r="B72" s="2">
        <f t="shared" si="308"/>
        <v>12</v>
      </c>
      <c r="C72" s="2">
        <f t="shared" si="309"/>
        <v>52</v>
      </c>
      <c r="D72" s="37" t="s">
        <v>20</v>
      </c>
      <c r="E72" s="38">
        <f>MIN(E71,35)</f>
        <v>0</v>
      </c>
      <c r="F72" s="38">
        <f t="shared" ref="F72" si="325">MIN(F71,35)</f>
        <v>0</v>
      </c>
      <c r="G72" s="38">
        <f t="shared" ref="G72" si="326">MIN(G71,35)</f>
        <v>0</v>
      </c>
      <c r="H72" s="38">
        <f t="shared" ref="H72" si="327">MIN(H71,35)</f>
        <v>0</v>
      </c>
      <c r="I72" s="38">
        <f t="shared" ref="I72" si="328">MIN(I71,35)</f>
        <v>0</v>
      </c>
      <c r="J72" s="38">
        <f t="shared" ref="J72" si="329">MIN(J71,35)</f>
        <v>0</v>
      </c>
      <c r="K72" s="38">
        <f t="shared" ref="K72" si="330">MIN(K71,35)</f>
        <v>0</v>
      </c>
      <c r="L72" s="38">
        <f t="shared" ref="L72" si="331">MIN(L71,35)</f>
        <v>0</v>
      </c>
      <c r="M72" s="38">
        <f t="shared" ref="M72" si="332">MIN(M71,35)</f>
        <v>0</v>
      </c>
      <c r="N72" s="38">
        <f t="shared" ref="N72" si="333">MIN(N71,35)</f>
        <v>0</v>
      </c>
      <c r="O72" s="38">
        <f t="shared" ref="O72" si="334">MIN(O71,35)</f>
        <v>0</v>
      </c>
      <c r="P72" s="38">
        <f t="shared" ref="P72" si="335">MIN(P71,35)</f>
        <v>0</v>
      </c>
      <c r="Q72" s="38">
        <f t="shared" ref="Q72" si="336">MIN(Q71,35)</f>
        <v>0</v>
      </c>
      <c r="R72" s="38">
        <f t="shared" ref="R72" si="337">MIN(R71,35)</f>
        <v>0</v>
      </c>
      <c r="S72" s="38">
        <f t="shared" ref="S72" si="338">MIN(S71,35)</f>
        <v>0</v>
      </c>
    </row>
    <row r="73" spans="1:19" x14ac:dyDescent="0.3">
      <c r="A73" s="2">
        <f t="shared" si="307"/>
        <v>2016</v>
      </c>
      <c r="B73" s="2">
        <f t="shared" si="308"/>
        <v>12</v>
      </c>
      <c r="C73" s="2">
        <f t="shared" si="309"/>
        <v>52</v>
      </c>
      <c r="D73" s="37" t="s">
        <v>21</v>
      </c>
      <c r="E73" s="38">
        <f>E71-E72</f>
        <v>0</v>
      </c>
      <c r="F73" s="38">
        <f t="shared" ref="F73" si="339">F71-F72</f>
        <v>0</v>
      </c>
      <c r="G73" s="38">
        <f t="shared" ref="G73" si="340">G71-G72</f>
        <v>0</v>
      </c>
      <c r="H73" s="38">
        <f t="shared" ref="H73" si="341">H71-H72</f>
        <v>0</v>
      </c>
      <c r="I73" s="38">
        <f t="shared" ref="I73" si="342">I71-I72</f>
        <v>0</v>
      </c>
      <c r="J73" s="38">
        <f t="shared" ref="J73" si="343">J71-J72</f>
        <v>0</v>
      </c>
      <c r="K73" s="38">
        <f t="shared" ref="K73" si="344">K71-K72</f>
        <v>0</v>
      </c>
      <c r="L73" s="38">
        <f t="shared" ref="L73" si="345">L71-L72</f>
        <v>0</v>
      </c>
      <c r="M73" s="38">
        <f t="shared" ref="M73" si="346">M71-M72</f>
        <v>0</v>
      </c>
      <c r="N73" s="38">
        <f t="shared" ref="N73" si="347">N71-N72</f>
        <v>0</v>
      </c>
      <c r="O73" s="38">
        <f t="shared" ref="O73" si="348">O71-O72</f>
        <v>0</v>
      </c>
      <c r="P73" s="38">
        <f t="shared" ref="P73" si="349">P71-P72</f>
        <v>0</v>
      </c>
      <c r="Q73" s="38">
        <f t="shared" ref="Q73" si="350">Q71-Q72</f>
        <v>0</v>
      </c>
      <c r="R73" s="38">
        <f t="shared" ref="R73" si="351">R71-R72</f>
        <v>0</v>
      </c>
      <c r="S73" s="38">
        <f t="shared" ref="S73" si="352">S71-S72</f>
        <v>0</v>
      </c>
    </row>
    <row r="74" spans="1:19" x14ac:dyDescent="0.3">
      <c r="A74" s="2">
        <f t="shared" si="307"/>
        <v>2017</v>
      </c>
      <c r="B74" s="2">
        <f t="shared" si="308"/>
        <v>1</v>
      </c>
      <c r="C74" s="2">
        <f t="shared" si="309"/>
        <v>1</v>
      </c>
      <c r="D74" s="21">
        <f>D66+7</f>
        <v>42737</v>
      </c>
    </row>
    <row r="75" spans="1:19" x14ac:dyDescent="0.3">
      <c r="A75" s="2">
        <f t="shared" si="307"/>
        <v>2017</v>
      </c>
      <c r="B75" s="2">
        <f t="shared" si="308"/>
        <v>1</v>
      </c>
      <c r="C75" s="2">
        <f t="shared" si="309"/>
        <v>1</v>
      </c>
      <c r="D75" s="21">
        <f t="shared" ref="D75:D78" si="353">D67+7</f>
        <v>42738</v>
      </c>
    </row>
    <row r="76" spans="1:19" x14ac:dyDescent="0.3">
      <c r="A76" s="2">
        <f t="shared" si="307"/>
        <v>2017</v>
      </c>
      <c r="B76" s="2">
        <f t="shared" si="308"/>
        <v>1</v>
      </c>
      <c r="C76" s="2">
        <f t="shared" si="309"/>
        <v>1</v>
      </c>
      <c r="D76" s="21">
        <f t="shared" si="353"/>
        <v>42739</v>
      </c>
    </row>
    <row r="77" spans="1:19" x14ac:dyDescent="0.3">
      <c r="A77" s="2">
        <f t="shared" si="307"/>
        <v>2017</v>
      </c>
      <c r="B77" s="2">
        <f t="shared" si="308"/>
        <v>1</v>
      </c>
      <c r="C77" s="2">
        <f t="shared" si="309"/>
        <v>1</v>
      </c>
      <c r="D77" s="21">
        <f t="shared" si="353"/>
        <v>42740</v>
      </c>
    </row>
    <row r="78" spans="1:19" x14ac:dyDescent="0.3">
      <c r="A78" s="2">
        <f t="shared" si="307"/>
        <v>2017</v>
      </c>
      <c r="B78" s="2">
        <f t="shared" si="308"/>
        <v>1</v>
      </c>
      <c r="C78" s="2">
        <f t="shared" si="309"/>
        <v>1</v>
      </c>
      <c r="D78" s="21">
        <f t="shared" si="353"/>
        <v>42741</v>
      </c>
    </row>
    <row r="79" spans="1:19" x14ac:dyDescent="0.3">
      <c r="A79" s="2">
        <f t="shared" si="307"/>
        <v>2017</v>
      </c>
      <c r="B79" s="2">
        <f t="shared" si="308"/>
        <v>1</v>
      </c>
      <c r="C79" s="2">
        <f t="shared" si="309"/>
        <v>1</v>
      </c>
      <c r="D79" s="37" t="s">
        <v>19</v>
      </c>
      <c r="E79" s="38">
        <f>SUM(E74:E78)</f>
        <v>0</v>
      </c>
      <c r="F79" s="38">
        <f t="shared" ref="F79" si="354">SUM(F74:F78)</f>
        <v>0</v>
      </c>
      <c r="G79" s="38">
        <f t="shared" ref="G79" si="355">SUM(G74:G78)</f>
        <v>0</v>
      </c>
      <c r="H79" s="38">
        <f t="shared" ref="H79" si="356">SUM(H74:H78)</f>
        <v>0</v>
      </c>
      <c r="I79" s="38">
        <f t="shared" ref="I79" si="357">SUM(I74:I78)</f>
        <v>0</v>
      </c>
      <c r="J79" s="38">
        <f t="shared" ref="J79" si="358">SUM(J74:J78)</f>
        <v>0</v>
      </c>
      <c r="K79" s="38">
        <f t="shared" ref="K79" si="359">SUM(K74:K78)</f>
        <v>0</v>
      </c>
      <c r="L79" s="38">
        <f t="shared" ref="L79" si="360">SUM(L74:L78)</f>
        <v>0</v>
      </c>
      <c r="M79" s="38">
        <f t="shared" ref="M79" si="361">SUM(M74:M78)</f>
        <v>0</v>
      </c>
      <c r="N79" s="38">
        <f t="shared" ref="N79" si="362">SUM(N74:N78)</f>
        <v>0</v>
      </c>
      <c r="O79" s="38">
        <f t="shared" ref="O79" si="363">SUM(O74:O78)</f>
        <v>0</v>
      </c>
      <c r="P79" s="38">
        <f t="shared" ref="P79" si="364">SUM(P74:P78)</f>
        <v>0</v>
      </c>
      <c r="Q79" s="38">
        <f t="shared" ref="Q79" si="365">SUM(Q74:Q78)</f>
        <v>0</v>
      </c>
      <c r="R79" s="38">
        <f t="shared" ref="R79" si="366">SUM(R74:R78)</f>
        <v>0</v>
      </c>
      <c r="S79" s="38">
        <f t="shared" ref="S79" si="367">SUM(S74:S78)</f>
        <v>0</v>
      </c>
    </row>
    <row r="80" spans="1:19" x14ac:dyDescent="0.3">
      <c r="A80" s="2">
        <f t="shared" si="307"/>
        <v>2017</v>
      </c>
      <c r="B80" s="2">
        <f t="shared" si="308"/>
        <v>1</v>
      </c>
      <c r="C80" s="2">
        <f t="shared" si="309"/>
        <v>1</v>
      </c>
      <c r="D80" s="37" t="s">
        <v>20</v>
      </c>
      <c r="E80" s="38">
        <f>MIN(E79,35)</f>
        <v>0</v>
      </c>
      <c r="F80" s="38">
        <f t="shared" ref="F80" si="368">MIN(F79,35)</f>
        <v>0</v>
      </c>
      <c r="G80" s="38">
        <f t="shared" ref="G80" si="369">MIN(G79,35)</f>
        <v>0</v>
      </c>
      <c r="H80" s="38">
        <f t="shared" ref="H80" si="370">MIN(H79,35)</f>
        <v>0</v>
      </c>
      <c r="I80" s="38">
        <f t="shared" ref="I80" si="371">MIN(I79,35)</f>
        <v>0</v>
      </c>
      <c r="J80" s="38">
        <f t="shared" ref="J80" si="372">MIN(J79,35)</f>
        <v>0</v>
      </c>
      <c r="K80" s="38">
        <f t="shared" ref="K80" si="373">MIN(K79,35)</f>
        <v>0</v>
      </c>
      <c r="L80" s="38">
        <f t="shared" ref="L80" si="374">MIN(L79,35)</f>
        <v>0</v>
      </c>
      <c r="M80" s="38">
        <f t="shared" ref="M80" si="375">MIN(M79,35)</f>
        <v>0</v>
      </c>
      <c r="N80" s="38">
        <f t="shared" ref="N80" si="376">MIN(N79,35)</f>
        <v>0</v>
      </c>
      <c r="O80" s="38">
        <f t="shared" ref="O80" si="377">MIN(O79,35)</f>
        <v>0</v>
      </c>
      <c r="P80" s="38">
        <f t="shared" ref="P80" si="378">MIN(P79,35)</f>
        <v>0</v>
      </c>
      <c r="Q80" s="38">
        <f t="shared" ref="Q80" si="379">MIN(Q79,35)</f>
        <v>0</v>
      </c>
      <c r="R80" s="38">
        <f t="shared" ref="R80" si="380">MIN(R79,35)</f>
        <v>0</v>
      </c>
      <c r="S80" s="38">
        <f t="shared" ref="S80" si="381">MIN(S79,35)</f>
        <v>0</v>
      </c>
    </row>
    <row r="81" spans="1:19" x14ac:dyDescent="0.3">
      <c r="A81" s="2">
        <f t="shared" si="307"/>
        <v>2017</v>
      </c>
      <c r="B81" s="2">
        <f t="shared" si="308"/>
        <v>1</v>
      </c>
      <c r="C81" s="2">
        <f t="shared" si="309"/>
        <v>1</v>
      </c>
      <c r="D81" s="37" t="s">
        <v>21</v>
      </c>
      <c r="E81" s="38">
        <f>E79-E80</f>
        <v>0</v>
      </c>
      <c r="F81" s="38">
        <f t="shared" ref="F81" si="382">F79-F80</f>
        <v>0</v>
      </c>
      <c r="G81" s="38">
        <f t="shared" ref="G81" si="383">G79-G80</f>
        <v>0</v>
      </c>
      <c r="H81" s="38">
        <f t="shared" ref="H81" si="384">H79-H80</f>
        <v>0</v>
      </c>
      <c r="I81" s="38">
        <f t="shared" ref="I81" si="385">I79-I80</f>
        <v>0</v>
      </c>
      <c r="J81" s="38">
        <f t="shared" ref="J81" si="386">J79-J80</f>
        <v>0</v>
      </c>
      <c r="K81" s="38">
        <f t="shared" ref="K81" si="387">K79-K80</f>
        <v>0</v>
      </c>
      <c r="L81" s="38">
        <f t="shared" ref="L81" si="388">L79-L80</f>
        <v>0</v>
      </c>
      <c r="M81" s="38">
        <f t="shared" ref="M81" si="389">M79-M80</f>
        <v>0</v>
      </c>
      <c r="N81" s="38">
        <f t="shared" ref="N81" si="390">N79-N80</f>
        <v>0</v>
      </c>
      <c r="O81" s="38">
        <f t="shared" ref="O81" si="391">O79-O80</f>
        <v>0</v>
      </c>
      <c r="P81" s="38">
        <f t="shared" ref="P81" si="392">P79-P80</f>
        <v>0</v>
      </c>
      <c r="Q81" s="38">
        <f t="shared" ref="Q81" si="393">Q79-Q80</f>
        <v>0</v>
      </c>
      <c r="R81" s="38">
        <f t="shared" ref="R81" si="394">R79-R80</f>
        <v>0</v>
      </c>
      <c r="S81" s="38">
        <f t="shared" ref="S81" si="395">S79-S80</f>
        <v>0</v>
      </c>
    </row>
    <row r="82" spans="1:19" x14ac:dyDescent="0.3">
      <c r="A82" s="2">
        <f t="shared" si="307"/>
        <v>2017</v>
      </c>
      <c r="B82" s="2">
        <f t="shared" si="308"/>
        <v>1</v>
      </c>
      <c r="C82" s="2">
        <f t="shared" si="309"/>
        <v>2</v>
      </c>
      <c r="D82" s="21">
        <f>D74+7</f>
        <v>42744</v>
      </c>
    </row>
    <row r="83" spans="1:19" x14ac:dyDescent="0.3">
      <c r="A83" s="2">
        <f t="shared" si="307"/>
        <v>2017</v>
      </c>
      <c r="B83" s="2">
        <f t="shared" si="308"/>
        <v>1</v>
      </c>
      <c r="C83" s="2">
        <f t="shared" si="309"/>
        <v>2</v>
      </c>
      <c r="D83" s="21">
        <f t="shared" ref="D83:D86" si="396">D75+7</f>
        <v>42745</v>
      </c>
    </row>
    <row r="84" spans="1:19" x14ac:dyDescent="0.3">
      <c r="A84" s="2">
        <f t="shared" si="307"/>
        <v>2017</v>
      </c>
      <c r="B84" s="2">
        <f t="shared" si="308"/>
        <v>1</v>
      </c>
      <c r="C84" s="2">
        <f t="shared" si="309"/>
        <v>2</v>
      </c>
      <c r="D84" s="21">
        <f t="shared" si="396"/>
        <v>42746</v>
      </c>
    </row>
    <row r="85" spans="1:19" x14ac:dyDescent="0.3">
      <c r="A85" s="2">
        <f t="shared" si="307"/>
        <v>2017</v>
      </c>
      <c r="B85" s="2">
        <f t="shared" si="308"/>
        <v>1</v>
      </c>
      <c r="C85" s="2">
        <f t="shared" si="309"/>
        <v>2</v>
      </c>
      <c r="D85" s="21">
        <f t="shared" si="396"/>
        <v>42747</v>
      </c>
    </row>
    <row r="86" spans="1:19" x14ac:dyDescent="0.3">
      <c r="A86" s="2">
        <f t="shared" si="307"/>
        <v>2017</v>
      </c>
      <c r="B86" s="2">
        <f t="shared" si="308"/>
        <v>1</v>
      </c>
      <c r="C86" s="2">
        <f t="shared" si="309"/>
        <v>2</v>
      </c>
      <c r="D86" s="21">
        <f t="shared" si="396"/>
        <v>42748</v>
      </c>
    </row>
    <row r="87" spans="1:19" x14ac:dyDescent="0.3">
      <c r="A87" s="2">
        <f t="shared" si="307"/>
        <v>2017</v>
      </c>
      <c r="B87" s="2">
        <f t="shared" si="308"/>
        <v>1</v>
      </c>
      <c r="C87" s="2">
        <f t="shared" si="309"/>
        <v>2</v>
      </c>
      <c r="D87" s="37" t="s">
        <v>19</v>
      </c>
      <c r="E87" s="38">
        <f>SUM(E82:E86)</f>
        <v>0</v>
      </c>
      <c r="F87" s="38">
        <f t="shared" ref="F87" si="397">SUM(F82:F86)</f>
        <v>0</v>
      </c>
      <c r="G87" s="38">
        <f t="shared" ref="G87" si="398">SUM(G82:G86)</f>
        <v>0</v>
      </c>
      <c r="H87" s="38">
        <f t="shared" ref="H87" si="399">SUM(H82:H86)</f>
        <v>0</v>
      </c>
      <c r="I87" s="38">
        <f t="shared" ref="I87" si="400">SUM(I82:I86)</f>
        <v>0</v>
      </c>
      <c r="J87" s="38">
        <f t="shared" ref="J87" si="401">SUM(J82:J86)</f>
        <v>0</v>
      </c>
      <c r="K87" s="38">
        <f t="shared" ref="K87" si="402">SUM(K82:K86)</f>
        <v>0</v>
      </c>
      <c r="L87" s="38">
        <f t="shared" ref="L87" si="403">SUM(L82:L86)</f>
        <v>0</v>
      </c>
      <c r="M87" s="38">
        <f t="shared" ref="M87" si="404">SUM(M82:M86)</f>
        <v>0</v>
      </c>
      <c r="N87" s="38">
        <f t="shared" ref="N87" si="405">SUM(N82:N86)</f>
        <v>0</v>
      </c>
      <c r="O87" s="38">
        <f t="shared" ref="O87" si="406">SUM(O82:O86)</f>
        <v>0</v>
      </c>
      <c r="P87" s="38">
        <f t="shared" ref="P87" si="407">SUM(P82:P86)</f>
        <v>0</v>
      </c>
      <c r="Q87" s="38">
        <f t="shared" ref="Q87" si="408">SUM(Q82:Q86)</f>
        <v>0</v>
      </c>
      <c r="R87" s="38">
        <f t="shared" ref="R87" si="409">SUM(R82:R86)</f>
        <v>0</v>
      </c>
      <c r="S87" s="38">
        <f t="shared" ref="S87" si="410">SUM(S82:S86)</f>
        <v>0</v>
      </c>
    </row>
    <row r="88" spans="1:19" x14ac:dyDescent="0.3">
      <c r="A88" s="2">
        <f t="shared" si="307"/>
        <v>2017</v>
      </c>
      <c r="B88" s="2">
        <f t="shared" si="308"/>
        <v>1</v>
      </c>
      <c r="C88" s="2">
        <f t="shared" si="309"/>
        <v>2</v>
      </c>
      <c r="D88" s="37" t="s">
        <v>20</v>
      </c>
      <c r="E88" s="38">
        <f>MIN(E87,35)</f>
        <v>0</v>
      </c>
      <c r="F88" s="38">
        <f t="shared" ref="F88" si="411">MIN(F87,35)</f>
        <v>0</v>
      </c>
      <c r="G88" s="38">
        <f t="shared" ref="G88" si="412">MIN(G87,35)</f>
        <v>0</v>
      </c>
      <c r="H88" s="38">
        <f t="shared" ref="H88" si="413">MIN(H87,35)</f>
        <v>0</v>
      </c>
      <c r="I88" s="38">
        <f t="shared" ref="I88" si="414">MIN(I87,35)</f>
        <v>0</v>
      </c>
      <c r="J88" s="38">
        <f t="shared" ref="J88" si="415">MIN(J87,35)</f>
        <v>0</v>
      </c>
      <c r="K88" s="38">
        <f t="shared" ref="K88" si="416">MIN(K87,35)</f>
        <v>0</v>
      </c>
      <c r="L88" s="38">
        <f t="shared" ref="L88" si="417">MIN(L87,35)</f>
        <v>0</v>
      </c>
      <c r="M88" s="38">
        <f t="shared" ref="M88" si="418">MIN(M87,35)</f>
        <v>0</v>
      </c>
      <c r="N88" s="38">
        <f t="shared" ref="N88" si="419">MIN(N87,35)</f>
        <v>0</v>
      </c>
      <c r="O88" s="38">
        <f t="shared" ref="O88" si="420">MIN(O87,35)</f>
        <v>0</v>
      </c>
      <c r="P88" s="38">
        <f t="shared" ref="P88" si="421">MIN(P87,35)</f>
        <v>0</v>
      </c>
      <c r="Q88" s="38">
        <f t="shared" ref="Q88" si="422">MIN(Q87,35)</f>
        <v>0</v>
      </c>
      <c r="R88" s="38">
        <f t="shared" ref="R88" si="423">MIN(R87,35)</f>
        <v>0</v>
      </c>
      <c r="S88" s="38">
        <f t="shared" ref="S88" si="424">MIN(S87,35)</f>
        <v>0</v>
      </c>
    </row>
    <row r="89" spans="1:19" x14ac:dyDescent="0.3">
      <c r="A89" s="2">
        <f t="shared" si="307"/>
        <v>2017</v>
      </c>
      <c r="B89" s="2">
        <f t="shared" si="308"/>
        <v>1</v>
      </c>
      <c r="C89" s="2">
        <f t="shared" si="309"/>
        <v>2</v>
      </c>
      <c r="D89" s="37" t="s">
        <v>21</v>
      </c>
      <c r="E89" s="38">
        <f>E87-E88</f>
        <v>0</v>
      </c>
      <c r="F89" s="38">
        <f t="shared" ref="F89" si="425">F87-F88</f>
        <v>0</v>
      </c>
      <c r="G89" s="38">
        <f t="shared" ref="G89" si="426">G87-G88</f>
        <v>0</v>
      </c>
      <c r="H89" s="38">
        <f t="shared" ref="H89" si="427">H87-H88</f>
        <v>0</v>
      </c>
      <c r="I89" s="38">
        <f t="shared" ref="I89" si="428">I87-I88</f>
        <v>0</v>
      </c>
      <c r="J89" s="38">
        <f t="shared" ref="J89" si="429">J87-J88</f>
        <v>0</v>
      </c>
      <c r="K89" s="38">
        <f t="shared" ref="K89" si="430">K87-K88</f>
        <v>0</v>
      </c>
      <c r="L89" s="38">
        <f t="shared" ref="L89" si="431">L87-L88</f>
        <v>0</v>
      </c>
      <c r="M89" s="38">
        <f t="shared" ref="M89" si="432">M87-M88</f>
        <v>0</v>
      </c>
      <c r="N89" s="38">
        <f t="shared" ref="N89" si="433">N87-N88</f>
        <v>0</v>
      </c>
      <c r="O89" s="38">
        <f t="shared" ref="O89" si="434">O87-O88</f>
        <v>0</v>
      </c>
      <c r="P89" s="38">
        <f t="shared" ref="P89" si="435">P87-P88</f>
        <v>0</v>
      </c>
      <c r="Q89" s="38">
        <f t="shared" ref="Q89" si="436">Q87-Q88</f>
        <v>0</v>
      </c>
      <c r="R89" s="38">
        <f t="shared" ref="R89" si="437">R87-R88</f>
        <v>0</v>
      </c>
      <c r="S89" s="38">
        <f t="shared" ref="S89" si="438">S87-S88</f>
        <v>0</v>
      </c>
    </row>
  </sheetData>
  <autoFilter ref="A1:C89"/>
  <conditionalFormatting sqref="B2:B89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C89">
    <cfRule type="colorScale" priority="4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1:D46 D90:D1048576">
    <cfRule type="expression" dxfId="15" priority="39">
      <formula>COUNTIF(JF,D1)</formula>
    </cfRule>
  </conditionalFormatting>
  <conditionalFormatting sqref="D47:D49">
    <cfRule type="expression" dxfId="14" priority="36">
      <formula>COUNTIF(JF,D47)</formula>
    </cfRule>
  </conditionalFormatting>
  <conditionalFormatting sqref="D50:D54">
    <cfRule type="expression" dxfId="13" priority="33">
      <formula>COUNTIF(JF,D50)</formula>
    </cfRule>
  </conditionalFormatting>
  <conditionalFormatting sqref="D58:D62">
    <cfRule type="expression" dxfId="12" priority="27">
      <formula>COUNTIF(JF,D58)</formula>
    </cfRule>
  </conditionalFormatting>
  <conditionalFormatting sqref="D66:D70">
    <cfRule type="expression" dxfId="11" priority="21">
      <formula>COUNTIF(JF,D66)</formula>
    </cfRule>
  </conditionalFormatting>
  <conditionalFormatting sqref="D74:D78">
    <cfRule type="expression" dxfId="10" priority="15">
      <formula>COUNTIF(JF,D74)</formula>
    </cfRule>
  </conditionalFormatting>
  <conditionalFormatting sqref="D82:D86">
    <cfRule type="expression" dxfId="9" priority="9">
      <formula>COUNTIF(JF,D82)</formula>
    </cfRule>
  </conditionalFormatting>
  <conditionalFormatting sqref="D55:D57">
    <cfRule type="expression" dxfId="8" priority="5">
      <formula>COUNTIF(JF,D55)</formula>
    </cfRule>
  </conditionalFormatting>
  <conditionalFormatting sqref="D63:D65">
    <cfRule type="expression" dxfId="7" priority="4">
      <formula>COUNTIF(JF,D63)</formula>
    </cfRule>
  </conditionalFormatting>
  <conditionalFormatting sqref="D71:D73">
    <cfRule type="expression" dxfId="6" priority="3">
      <formula>COUNTIF(JF,D71)</formula>
    </cfRule>
  </conditionalFormatting>
  <conditionalFormatting sqref="D79:D81">
    <cfRule type="expression" dxfId="5" priority="2">
      <formula>COUNTIF(JF,D79)</formula>
    </cfRule>
  </conditionalFormatting>
  <conditionalFormatting sqref="D87:D89">
    <cfRule type="expression" dxfId="4" priority="1">
      <formula>COUNTIF(JF,D87)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showZeros="0" workbookViewId="0">
      <selection activeCell="I15" sqref="I15"/>
    </sheetView>
  </sheetViews>
  <sheetFormatPr baseColWidth="10" defaultColWidth="8.81640625" defaultRowHeight="12.5" x14ac:dyDescent="0.25"/>
  <cols>
    <col min="3" max="3" width="12.08984375" bestFit="1" customWidth="1"/>
    <col min="4" max="4" width="9.36328125" bestFit="1" customWidth="1"/>
  </cols>
  <sheetData>
    <row r="1" spans="1:18" s="2" customFormat="1" ht="13" x14ac:dyDescent="0.3">
      <c r="A1" s="2" t="s">
        <v>15</v>
      </c>
      <c r="B1" s="2" t="s">
        <v>16</v>
      </c>
      <c r="C1" s="2" t="s">
        <v>19</v>
      </c>
      <c r="D1" s="5" t="s">
        <v>1</v>
      </c>
      <c r="E1" s="3" t="s">
        <v>0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</row>
    <row r="2" spans="1:18" x14ac:dyDescent="0.25">
      <c r="A2">
        <v>2016</v>
      </c>
      <c r="B2">
        <v>11</v>
      </c>
      <c r="C2" t="s">
        <v>20</v>
      </c>
      <c r="D2">
        <f>SUMPRODUCT((Heures!$A$2:$A$89=$A2)*(Heures!$B$2:$B$89=$B2)*(ISNUMBER(Heures!$D$2:$D$89))*(Heures!E$2:E$89))</f>
        <v>0</v>
      </c>
      <c r="E2">
        <f>SUMPRODUCT((Heures!$A$2:$A$89=$A2)*(Heures!$B$2:$B$89=$B2)*(ISNUMBER(Heures!$D$2:$D$89))*(Heures!F$2:F$89))</f>
        <v>133.85</v>
      </c>
      <c r="F2">
        <f>SUMPRODUCT((Heures!$A$2:$A$89=$A2)*(Heures!$B$2:$B$89=$B2)*(ISNUMBER(Heures!$D$2:$D$89))*(Heures!G$2:G$89))</f>
        <v>126.39</v>
      </c>
      <c r="G2">
        <f>SUMPRODUCT((Heures!$A$2:$A$89=$A2)*(Heures!$B$2:$B$89=$B2)*(ISNUMBER(Heures!$D$2:$D$89))*(Heures!H$2:H$89))</f>
        <v>126.89</v>
      </c>
      <c r="H2">
        <f>SUMPRODUCT((Heures!$A$2:$A$89=$A2)*(Heures!$B$2:$B$89=$B2)*(ISNUMBER(Heures!$D$2:$D$89))*(Heures!I$2:I$89))</f>
        <v>125.89</v>
      </c>
      <c r="I2">
        <f>SUMPRODUCT((Heures!$A$2:$A$89=$A2)*(Heures!$B$2:$B$89=$B2)*(ISNUMBER(Heures!$D$2:$D$89))*(Heures!J$2:J$89))</f>
        <v>112.82</v>
      </c>
      <c r="J2">
        <f>SUMPRODUCT((Heures!$A$2:$A$89=$A2)*(Heures!$B$2:$B$89=$B2)*(ISNUMBER(Heures!$D$2:$D$89))*(Heures!K$2:K$89))</f>
        <v>112.39</v>
      </c>
      <c r="K2">
        <f>SUMPRODUCT((Heures!$A$2:$A$89=$A2)*(Heures!$B$2:$B$89=$B2)*(ISNUMBER(Heures!$D$2:$D$89))*(Heures!L$2:L$89))</f>
        <v>139.46</v>
      </c>
      <c r="L2">
        <f>SUMPRODUCT((Heures!$A$2:$A$89=$A2)*(Heures!$B$2:$B$89=$B2)*(ISNUMBER(Heures!$D$2:$D$89))*(Heures!M$2:M$89))</f>
        <v>84.5</v>
      </c>
      <c r="M2">
        <f>SUMPRODUCT((Heures!$A$2:$A$89=$A2)*(Heures!$B$2:$B$89=$B2)*(ISNUMBER(Heures!$D$2:$D$89))*(Heures!N$2:N$89))</f>
        <v>156</v>
      </c>
      <c r="N2">
        <f>SUMPRODUCT((Heures!$A$2:$A$89=$A2)*(Heures!$B$2:$B$89=$B2)*(ISNUMBER(Heures!$D$2:$D$89))*(Heures!O$2:O$89))</f>
        <v>148</v>
      </c>
      <c r="O2">
        <f>SUMPRODUCT((Heures!$A$2:$A$89=$A2)*(Heures!$B$2:$B$89=$B2)*(ISNUMBER(Heures!$D$2:$D$89))*(Heures!P$2:P$89))</f>
        <v>156</v>
      </c>
      <c r="P2">
        <f>SUMPRODUCT((Heures!$A$2:$A$89=$A2)*(Heures!$B$2:$B$89=$B2)*(ISNUMBER(Heures!$D$2:$D$89))*(Heures!Q$2:Q$89))</f>
        <v>149</v>
      </c>
      <c r="Q2">
        <f>SUMPRODUCT((Heures!$A$2:$A$89=$A2)*(Heures!$B$2:$B$89=$B2)*(ISNUMBER(Heures!$D$2:$D$89))*(Heures!R$2:R$89))</f>
        <v>124.64</v>
      </c>
      <c r="R2">
        <f>SUMPRODUCT((Heures!$A$2:$A$89=$A2)*(Heures!$B$2:$B$89=$B2)*(ISNUMBER(Heures!$D$2:$D$89))*(Heures!S$2:S$89))</f>
        <v>121.5</v>
      </c>
    </row>
    <row r="3" spans="1:18" x14ac:dyDescent="0.25">
      <c r="C3" t="s">
        <v>21</v>
      </c>
      <c r="D3">
        <f>SUMPRODUCT((Heures!$A$2:$A$89=$A2)*(Heures!$B$2:$B$89=$B2)*(Heures!$D$2:$D$89="HEURES SUP")*(Heures!E$2:E$89))</f>
        <v>0</v>
      </c>
      <c r="E3">
        <f>SUMPRODUCT((Heures!$A$2:$A$89=$A2)*(Heures!$B$2:$B$89=$B2)*(Heures!$D$2:$D$89="HEURES SUP")*(Heures!F$2:F$89))</f>
        <v>0</v>
      </c>
      <c r="F3">
        <f>SUMPRODUCT((Heures!$A$2:$A$89=$A2)*(Heures!$B$2:$B$89=$B2)*(Heures!$D$2:$D$89="HEURES SUP")*(Heures!G$2:G$89))</f>
        <v>0</v>
      </c>
      <c r="G3">
        <f>SUMPRODUCT((Heures!$A$2:$A$89=$A2)*(Heures!$B$2:$B$89=$B2)*(Heures!$D$2:$D$89="HEURES SUP")*(Heures!H$2:H$89))</f>
        <v>0</v>
      </c>
      <c r="H3">
        <f>SUMPRODUCT((Heures!$A$2:$A$89=$A2)*(Heures!$B$2:$B$89=$B2)*(Heures!$D$2:$D$89="HEURES SUP")*(Heures!I$2:I$89))</f>
        <v>0</v>
      </c>
      <c r="I3">
        <f>SUMPRODUCT((Heures!$A$2:$A$89=$A2)*(Heures!$B$2:$B$89=$B2)*(Heures!$D$2:$D$89="HEURES SUP")*(Heures!J$2:J$89))</f>
        <v>0</v>
      </c>
      <c r="J3">
        <f>SUMPRODUCT((Heures!$A$2:$A$89=$A2)*(Heures!$B$2:$B$89=$B2)*(Heures!$D$2:$D$89="HEURES SUP")*(Heures!K$2:K$89))</f>
        <v>0</v>
      </c>
      <c r="K3">
        <f>SUMPRODUCT((Heures!$A$2:$A$89=$A2)*(Heures!$B$2:$B$89=$B2)*(Heures!$D$2:$D$89="HEURES SUP")*(Heures!L$2:L$89))</f>
        <v>0</v>
      </c>
      <c r="L3">
        <f>SUMPRODUCT((Heures!$A$2:$A$89=$A2)*(Heures!$B$2:$B$89=$B2)*(Heures!$D$2:$D$89="HEURES SUP")*(Heures!M$2:M$89))</f>
        <v>0</v>
      </c>
      <c r="M3">
        <f>SUMPRODUCT((Heures!$A$2:$A$89=$A2)*(Heures!$B$2:$B$89=$B2)*(Heures!$D$2:$D$89="HEURES SUP")*(Heures!N$2:N$89))</f>
        <v>8</v>
      </c>
      <c r="N3">
        <f>SUMPRODUCT((Heures!$A$2:$A$89=$A2)*(Heures!$B$2:$B$89=$B2)*(Heures!$D$2:$D$89="HEURES SUP")*(Heures!O$2:O$89))</f>
        <v>8</v>
      </c>
      <c r="O3">
        <f>SUMPRODUCT((Heures!$A$2:$A$89=$A2)*(Heures!$B$2:$B$89=$B2)*(Heures!$D$2:$D$89="HEURES SUP")*(Heures!P$2:P$89))</f>
        <v>8</v>
      </c>
      <c r="P3">
        <f>SUMPRODUCT((Heures!$A$2:$A$89=$A2)*(Heures!$B$2:$B$89=$B2)*(Heures!$D$2:$D$89="HEURES SUP")*(Heures!Q$2:Q$89))</f>
        <v>9.5</v>
      </c>
      <c r="Q3">
        <f>SUMPRODUCT((Heures!$A$2:$A$89=$A2)*(Heures!$B$2:$B$89=$B2)*(Heures!$D$2:$D$89="HEURES SUP")*(Heures!R$2:R$89))</f>
        <v>3.8900000000000006</v>
      </c>
      <c r="R3">
        <f>SUMPRODUCT((Heures!$A$2:$A$89=$A2)*(Heures!$B$2:$B$89=$B2)*(Heures!$D$2:$D$89="HEURES SUP")*(Heures!S$2:S$89))</f>
        <v>1.5</v>
      </c>
    </row>
    <row r="4" spans="1:18" x14ac:dyDescent="0.25">
      <c r="A4">
        <v>2016</v>
      </c>
      <c r="B4">
        <v>12</v>
      </c>
      <c r="C4" t="s">
        <v>20</v>
      </c>
      <c r="D4">
        <f>SUMPRODUCT((Heures!$A$2:$A$89=$A4)*(Heures!$B$2:$B$89=$B4)*(ISNUMBER(Heures!$D$2:$D$89))*(Heures!E$2:E$89))</f>
        <v>0</v>
      </c>
      <c r="E4">
        <f>SUMPRODUCT((Heures!$A$2:$A$89=$A4)*(Heures!$B$2:$B$89=$B4)*(ISNUMBER(Heures!$D$2:$D$89))*(Heures!F$2:F$89))</f>
        <v>42.25</v>
      </c>
      <c r="F4">
        <f>SUMPRODUCT((Heures!$A$2:$A$89=$A4)*(Heures!$B$2:$B$89=$B4)*(ISNUMBER(Heures!$D$2:$D$89))*(Heures!G$2:G$89))</f>
        <v>39</v>
      </c>
      <c r="G4">
        <f>SUMPRODUCT((Heures!$A$2:$A$89=$A4)*(Heures!$B$2:$B$89=$B4)*(ISNUMBER(Heures!$D$2:$D$89))*(Heures!H$2:H$89))</f>
        <v>35</v>
      </c>
      <c r="H4">
        <f>SUMPRODUCT((Heures!$A$2:$A$89=$A4)*(Heures!$B$2:$B$89=$B4)*(ISNUMBER(Heures!$D$2:$D$89))*(Heures!I$2:I$89))</f>
        <v>34.25</v>
      </c>
      <c r="I4">
        <f>SUMPRODUCT((Heures!$A$2:$A$89=$A4)*(Heures!$B$2:$B$89=$B4)*(ISNUMBER(Heures!$D$2:$D$89))*(Heures!J$2:J$89))</f>
        <v>42</v>
      </c>
      <c r="J4">
        <f>SUMPRODUCT((Heures!$A$2:$A$89=$A4)*(Heures!$B$2:$B$89=$B4)*(ISNUMBER(Heures!$D$2:$D$89))*(Heures!K$2:K$89))</f>
        <v>41.5</v>
      </c>
      <c r="K4">
        <f>SUMPRODUCT((Heures!$A$2:$A$89=$A4)*(Heures!$B$2:$B$89=$B4)*(ISNUMBER(Heures!$D$2:$D$89))*(Heures!L$2:L$89))</f>
        <v>26.75</v>
      </c>
      <c r="L4">
        <f>SUMPRODUCT((Heures!$A$2:$A$89=$A4)*(Heures!$B$2:$B$89=$B4)*(ISNUMBER(Heures!$D$2:$D$89))*(Heures!M$2:M$89))</f>
        <v>42</v>
      </c>
      <c r="M4">
        <f>SUMPRODUCT((Heures!$A$2:$A$89=$A4)*(Heures!$B$2:$B$89=$B4)*(ISNUMBER(Heures!$D$2:$D$89))*(Heures!N$2:N$89))</f>
        <v>54</v>
      </c>
      <c r="N4">
        <f>SUMPRODUCT((Heures!$A$2:$A$89=$A4)*(Heures!$B$2:$B$89=$B4)*(ISNUMBER(Heures!$D$2:$D$89))*(Heures!O$2:O$89))</f>
        <v>54</v>
      </c>
      <c r="O4">
        <f>SUMPRODUCT((Heures!$A$2:$A$89=$A4)*(Heures!$B$2:$B$89=$B4)*(ISNUMBER(Heures!$D$2:$D$89))*(Heures!P$2:P$89))</f>
        <v>54</v>
      </c>
      <c r="P4">
        <f>SUMPRODUCT((Heures!$A$2:$A$89=$A4)*(Heures!$B$2:$B$89=$B4)*(ISNUMBER(Heures!$D$2:$D$89))*(Heures!Q$2:Q$89))</f>
        <v>52.84</v>
      </c>
      <c r="Q4">
        <f>SUMPRODUCT((Heures!$A$2:$A$89=$A4)*(Heures!$B$2:$B$89=$B4)*(ISNUMBER(Heures!$D$2:$D$89))*(Heures!R$2:R$89))</f>
        <v>40</v>
      </c>
      <c r="R4">
        <f>SUMPRODUCT((Heures!$A$2:$A$89=$A4)*(Heures!$B$2:$B$89=$B4)*(ISNUMBER(Heures!$D$2:$D$89))*(Heures!S$2:S$89))</f>
        <v>49</v>
      </c>
    </row>
    <row r="5" spans="1:18" x14ac:dyDescent="0.25">
      <c r="C5" t="s">
        <v>21</v>
      </c>
      <c r="D5">
        <f>SUMPRODUCT((Heures!$A$2:$A$89=$A4)*(Heures!$B$2:$B$89=$B4)*(Heures!$D$2:$D$89="HEURES SUP")*(Heures!E$2:E$89))</f>
        <v>0</v>
      </c>
      <c r="E5">
        <f>SUMPRODUCT((Heures!$A$2:$A$89=$A4)*(Heures!$B$2:$B$89=$B4)*(Heures!$D$2:$D$89="HEURES SUP")*(Heures!F$2:F$89))</f>
        <v>0.5</v>
      </c>
      <c r="F5">
        <f>SUMPRODUCT((Heures!$A$2:$A$89=$A4)*(Heures!$B$2:$B$89=$B4)*(Heures!$D$2:$D$89="HEURES SUP")*(Heures!G$2:G$89))</f>
        <v>0</v>
      </c>
      <c r="G5">
        <f>SUMPRODUCT((Heures!$A$2:$A$89=$A4)*(Heures!$B$2:$B$89=$B4)*(Heures!$D$2:$D$89="HEURES SUP")*(Heures!H$2:H$89))</f>
        <v>0.5</v>
      </c>
      <c r="H5">
        <f>SUMPRODUCT((Heures!$A$2:$A$89=$A4)*(Heures!$B$2:$B$89=$B4)*(Heures!$D$2:$D$89="HEURES SUP")*(Heures!I$2:I$89))</f>
        <v>0</v>
      </c>
      <c r="I5">
        <f>SUMPRODUCT((Heures!$A$2:$A$89=$A4)*(Heures!$B$2:$B$89=$B4)*(Heures!$D$2:$D$89="HEURES SUP")*(Heures!J$2:J$89))</f>
        <v>0.5</v>
      </c>
      <c r="J5">
        <f>SUMPRODUCT((Heures!$A$2:$A$89=$A4)*(Heures!$B$2:$B$89=$B4)*(Heures!$D$2:$D$89="HEURES SUP")*(Heures!K$2:K$89))</f>
        <v>0</v>
      </c>
      <c r="K5">
        <f>SUMPRODUCT((Heures!$A$2:$A$89=$A4)*(Heures!$B$2:$B$89=$B4)*(Heures!$D$2:$D$89="HEURES SUP")*(Heures!L$2:L$89))</f>
        <v>0</v>
      </c>
      <c r="L5">
        <f>SUMPRODUCT((Heures!$A$2:$A$89=$A4)*(Heures!$B$2:$B$89=$B4)*(Heures!$D$2:$D$89="HEURES SUP")*(Heures!M$2:M$89))</f>
        <v>0.5</v>
      </c>
      <c r="M5">
        <f>SUMPRODUCT((Heures!$A$2:$A$89=$A4)*(Heures!$B$2:$B$89=$B4)*(Heures!$D$2:$D$89="HEURES SUP")*(Heures!N$2:N$89))</f>
        <v>8</v>
      </c>
      <c r="N5">
        <f>SUMPRODUCT((Heures!$A$2:$A$89=$A4)*(Heures!$B$2:$B$89=$B4)*(Heures!$D$2:$D$89="HEURES SUP")*(Heures!O$2:O$89))</f>
        <v>8</v>
      </c>
      <c r="O5">
        <f>SUMPRODUCT((Heures!$A$2:$A$89=$A4)*(Heures!$B$2:$B$89=$B4)*(Heures!$D$2:$D$89="HEURES SUP")*(Heures!P$2:P$89))</f>
        <v>8</v>
      </c>
      <c r="P5">
        <f>SUMPRODUCT((Heures!$A$2:$A$89=$A4)*(Heures!$B$2:$B$89=$B4)*(Heures!$D$2:$D$89="HEURES SUP")*(Heures!Q$2:Q$89))</f>
        <v>6.8400000000000034</v>
      </c>
      <c r="Q5">
        <f>SUMPRODUCT((Heures!$A$2:$A$89=$A4)*(Heures!$B$2:$B$89=$B4)*(Heures!$D$2:$D$89="HEURES SUP")*(Heures!R$2:R$89))</f>
        <v>1.75</v>
      </c>
      <c r="R5">
        <f>SUMPRODUCT((Heures!$A$2:$A$89=$A4)*(Heures!$B$2:$B$89=$B4)*(Heures!$D$2:$D$89="HEURES SUP")*(Heures!S$2:S$89))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/>
  </sheetViews>
  <sheetFormatPr baseColWidth="10" defaultRowHeight="12.5" x14ac:dyDescent="0.25"/>
  <cols>
    <col min="1" max="1" width="22" style="30" bestFit="1" customWidth="1"/>
    <col min="2" max="2" width="10.26953125" style="30" bestFit="1" customWidth="1"/>
    <col min="3" max="4" width="10.1796875" style="30" bestFit="1" customWidth="1"/>
    <col min="5" max="5" width="9.81640625" style="30" bestFit="1" customWidth="1"/>
    <col min="6" max="6" width="10.26953125" style="30" bestFit="1" customWidth="1"/>
    <col min="7" max="7" width="10.08984375" style="30" bestFit="1" customWidth="1"/>
    <col min="8" max="8" width="9.90625" style="30" bestFit="1" customWidth="1"/>
    <col min="9" max="9" width="10.1796875" style="30" bestFit="1" customWidth="1"/>
    <col min="10" max="10" width="10.26953125" style="30" bestFit="1" customWidth="1"/>
    <col min="11" max="11" width="9.90625" style="30" bestFit="1" customWidth="1"/>
    <col min="12" max="16384" width="10.90625" style="30"/>
  </cols>
  <sheetData>
    <row r="1" spans="1:11" s="27" customFormat="1" ht="13" x14ac:dyDescent="0.3">
      <c r="A1" s="25" t="s">
        <v>22</v>
      </c>
      <c r="B1" s="26">
        <v>2016</v>
      </c>
      <c r="C1" s="26">
        <f t="shared" ref="C1:K1" si="0">B1+1</f>
        <v>2017</v>
      </c>
      <c r="D1" s="26">
        <f t="shared" si="0"/>
        <v>2018</v>
      </c>
      <c r="E1" s="26">
        <f t="shared" si="0"/>
        <v>2019</v>
      </c>
      <c r="F1" s="26">
        <f t="shared" si="0"/>
        <v>2020</v>
      </c>
      <c r="G1" s="26">
        <f t="shared" si="0"/>
        <v>2021</v>
      </c>
      <c r="H1" s="26">
        <f t="shared" si="0"/>
        <v>2022</v>
      </c>
      <c r="I1" s="26">
        <f t="shared" si="0"/>
        <v>2023</v>
      </c>
      <c r="J1" s="26">
        <f t="shared" si="0"/>
        <v>2024</v>
      </c>
      <c r="K1" s="26">
        <f t="shared" si="0"/>
        <v>2025</v>
      </c>
    </row>
    <row r="2" spans="1:11" ht="13" x14ac:dyDescent="0.3">
      <c r="A2" s="28" t="s">
        <v>23</v>
      </c>
      <c r="B2" s="29">
        <f t="shared" ref="B2:K2" si="1">ROUND(DATE(B1,4,MOD(234-11*MOD(B1,19),30))/7,0)*7-6</f>
        <v>42456</v>
      </c>
      <c r="C2" s="29">
        <f t="shared" si="1"/>
        <v>42841</v>
      </c>
      <c r="D2" s="29">
        <f t="shared" si="1"/>
        <v>43191</v>
      </c>
      <c r="E2" s="29">
        <f t="shared" si="1"/>
        <v>43576</v>
      </c>
      <c r="F2" s="29">
        <f t="shared" si="1"/>
        <v>43933</v>
      </c>
      <c r="G2" s="29">
        <f t="shared" si="1"/>
        <v>44290</v>
      </c>
      <c r="H2" s="29">
        <f t="shared" si="1"/>
        <v>44668</v>
      </c>
      <c r="I2" s="29">
        <f t="shared" si="1"/>
        <v>45025</v>
      </c>
      <c r="J2" s="29">
        <f t="shared" si="1"/>
        <v>45382</v>
      </c>
      <c r="K2" s="29">
        <f t="shared" si="1"/>
        <v>45767</v>
      </c>
    </row>
    <row r="3" spans="1:11" ht="13" x14ac:dyDescent="0.3">
      <c r="A3" s="28" t="s">
        <v>24</v>
      </c>
      <c r="B3" s="29">
        <f t="shared" ref="B3:K3" si="2">B2+1</f>
        <v>42457</v>
      </c>
      <c r="C3" s="29">
        <f t="shared" si="2"/>
        <v>42842</v>
      </c>
      <c r="D3" s="29">
        <f t="shared" si="2"/>
        <v>43192</v>
      </c>
      <c r="E3" s="29">
        <f t="shared" si="2"/>
        <v>43577</v>
      </c>
      <c r="F3" s="29">
        <f t="shared" si="2"/>
        <v>43934</v>
      </c>
      <c r="G3" s="29">
        <f t="shared" si="2"/>
        <v>44291</v>
      </c>
      <c r="H3" s="29">
        <f t="shared" si="2"/>
        <v>44669</v>
      </c>
      <c r="I3" s="29">
        <f t="shared" si="2"/>
        <v>45026</v>
      </c>
      <c r="J3" s="29">
        <f t="shared" si="2"/>
        <v>45383</v>
      </c>
      <c r="K3" s="29">
        <f t="shared" si="2"/>
        <v>45768</v>
      </c>
    </row>
    <row r="4" spans="1:11" ht="13" x14ac:dyDescent="0.3">
      <c r="A4" s="28" t="s">
        <v>25</v>
      </c>
      <c r="B4" s="29">
        <f t="shared" ref="B4:K4" si="3">B2+39</f>
        <v>42495</v>
      </c>
      <c r="C4" s="29">
        <f t="shared" si="3"/>
        <v>42880</v>
      </c>
      <c r="D4" s="29">
        <f t="shared" si="3"/>
        <v>43230</v>
      </c>
      <c r="E4" s="29">
        <f t="shared" si="3"/>
        <v>43615</v>
      </c>
      <c r="F4" s="29">
        <f t="shared" si="3"/>
        <v>43972</v>
      </c>
      <c r="G4" s="29">
        <f t="shared" si="3"/>
        <v>44329</v>
      </c>
      <c r="H4" s="29">
        <f t="shared" si="3"/>
        <v>44707</v>
      </c>
      <c r="I4" s="29">
        <f t="shared" si="3"/>
        <v>45064</v>
      </c>
      <c r="J4" s="29">
        <f t="shared" si="3"/>
        <v>45421</v>
      </c>
      <c r="K4" s="29">
        <f t="shared" si="3"/>
        <v>45806</v>
      </c>
    </row>
    <row r="5" spans="1:11" ht="13" x14ac:dyDescent="0.3">
      <c r="A5" s="28" t="s">
        <v>26</v>
      </c>
      <c r="B5" s="29">
        <f t="shared" ref="B5:K5" si="4">B2+50</f>
        <v>42506</v>
      </c>
      <c r="C5" s="29">
        <f t="shared" si="4"/>
        <v>42891</v>
      </c>
      <c r="D5" s="29">
        <f t="shared" si="4"/>
        <v>43241</v>
      </c>
      <c r="E5" s="29">
        <f t="shared" si="4"/>
        <v>43626</v>
      </c>
      <c r="F5" s="29">
        <f t="shared" si="4"/>
        <v>43983</v>
      </c>
      <c r="G5" s="29">
        <f t="shared" si="4"/>
        <v>44340</v>
      </c>
      <c r="H5" s="29">
        <f t="shared" si="4"/>
        <v>44718</v>
      </c>
      <c r="I5" s="29">
        <f t="shared" si="4"/>
        <v>45075</v>
      </c>
      <c r="J5" s="29">
        <f t="shared" si="4"/>
        <v>45432</v>
      </c>
      <c r="K5" s="29">
        <f t="shared" si="4"/>
        <v>45817</v>
      </c>
    </row>
    <row r="6" spans="1:11" ht="13" x14ac:dyDescent="0.3">
      <c r="A6" s="28" t="s">
        <v>27</v>
      </c>
      <c r="B6" s="29">
        <f t="shared" ref="B6:K6" si="5">DATE(B1,1,1)</f>
        <v>42370</v>
      </c>
      <c r="C6" s="29">
        <f t="shared" si="5"/>
        <v>42736</v>
      </c>
      <c r="D6" s="29">
        <f t="shared" si="5"/>
        <v>43101</v>
      </c>
      <c r="E6" s="29">
        <f t="shared" si="5"/>
        <v>43466</v>
      </c>
      <c r="F6" s="29">
        <f t="shared" si="5"/>
        <v>43831</v>
      </c>
      <c r="G6" s="29">
        <f t="shared" si="5"/>
        <v>44197</v>
      </c>
      <c r="H6" s="29">
        <f t="shared" si="5"/>
        <v>44562</v>
      </c>
      <c r="I6" s="29">
        <f t="shared" si="5"/>
        <v>44927</v>
      </c>
      <c r="J6" s="29">
        <f t="shared" si="5"/>
        <v>45292</v>
      </c>
      <c r="K6" s="29">
        <f t="shared" si="5"/>
        <v>45658</v>
      </c>
    </row>
    <row r="7" spans="1:11" ht="13" x14ac:dyDescent="0.3">
      <c r="A7" s="28" t="s">
        <v>28</v>
      </c>
      <c r="B7" s="29">
        <f t="shared" ref="B7:K7" si="6">DATE(B1,5,1)</f>
        <v>42491</v>
      </c>
      <c r="C7" s="29">
        <f t="shared" si="6"/>
        <v>42856</v>
      </c>
      <c r="D7" s="29">
        <f t="shared" si="6"/>
        <v>43221</v>
      </c>
      <c r="E7" s="29">
        <f t="shared" si="6"/>
        <v>43586</v>
      </c>
      <c r="F7" s="29">
        <f t="shared" si="6"/>
        <v>43952</v>
      </c>
      <c r="G7" s="29">
        <f t="shared" si="6"/>
        <v>44317</v>
      </c>
      <c r="H7" s="29">
        <f t="shared" si="6"/>
        <v>44682</v>
      </c>
      <c r="I7" s="29">
        <f t="shared" si="6"/>
        <v>45047</v>
      </c>
      <c r="J7" s="29">
        <f t="shared" si="6"/>
        <v>45413</v>
      </c>
      <c r="K7" s="29">
        <f t="shared" si="6"/>
        <v>45778</v>
      </c>
    </row>
    <row r="8" spans="1:11" ht="13" x14ac:dyDescent="0.3">
      <c r="A8" s="28" t="s">
        <v>29</v>
      </c>
      <c r="B8" s="29">
        <f t="shared" ref="B8:K8" si="7">DATE(B1,5,8)</f>
        <v>42498</v>
      </c>
      <c r="C8" s="29">
        <f t="shared" si="7"/>
        <v>42863</v>
      </c>
      <c r="D8" s="29">
        <f t="shared" si="7"/>
        <v>43228</v>
      </c>
      <c r="E8" s="29">
        <f t="shared" si="7"/>
        <v>43593</v>
      </c>
      <c r="F8" s="29">
        <f t="shared" si="7"/>
        <v>43959</v>
      </c>
      <c r="G8" s="29">
        <f t="shared" si="7"/>
        <v>44324</v>
      </c>
      <c r="H8" s="29">
        <f t="shared" si="7"/>
        <v>44689</v>
      </c>
      <c r="I8" s="29">
        <f t="shared" si="7"/>
        <v>45054</v>
      </c>
      <c r="J8" s="29">
        <f t="shared" si="7"/>
        <v>45420</v>
      </c>
      <c r="K8" s="29">
        <f t="shared" si="7"/>
        <v>45785</v>
      </c>
    </row>
    <row r="9" spans="1:11" ht="13" x14ac:dyDescent="0.3">
      <c r="A9" s="28" t="s">
        <v>30</v>
      </c>
      <c r="B9" s="29">
        <f t="shared" ref="B9:K9" si="8">DATE(B1,7,14)</f>
        <v>42565</v>
      </c>
      <c r="C9" s="29">
        <f t="shared" si="8"/>
        <v>42930</v>
      </c>
      <c r="D9" s="29">
        <f t="shared" si="8"/>
        <v>43295</v>
      </c>
      <c r="E9" s="29">
        <f t="shared" si="8"/>
        <v>43660</v>
      </c>
      <c r="F9" s="29">
        <f t="shared" si="8"/>
        <v>44026</v>
      </c>
      <c r="G9" s="29">
        <f t="shared" si="8"/>
        <v>44391</v>
      </c>
      <c r="H9" s="29">
        <f t="shared" si="8"/>
        <v>44756</v>
      </c>
      <c r="I9" s="29">
        <f t="shared" si="8"/>
        <v>45121</v>
      </c>
      <c r="J9" s="29">
        <f t="shared" si="8"/>
        <v>45487</v>
      </c>
      <c r="K9" s="29">
        <f t="shared" si="8"/>
        <v>45852</v>
      </c>
    </row>
    <row r="10" spans="1:11" ht="13" x14ac:dyDescent="0.3">
      <c r="A10" s="28" t="s">
        <v>31</v>
      </c>
      <c r="B10" s="29">
        <f t="shared" ref="B10:K10" si="9">DATE(B1,8,15)</f>
        <v>42597</v>
      </c>
      <c r="C10" s="29">
        <f t="shared" si="9"/>
        <v>42962</v>
      </c>
      <c r="D10" s="29">
        <f t="shared" si="9"/>
        <v>43327</v>
      </c>
      <c r="E10" s="29">
        <f t="shared" si="9"/>
        <v>43692</v>
      </c>
      <c r="F10" s="29">
        <f t="shared" si="9"/>
        <v>44058</v>
      </c>
      <c r="G10" s="29">
        <f t="shared" si="9"/>
        <v>44423</v>
      </c>
      <c r="H10" s="29">
        <f t="shared" si="9"/>
        <v>44788</v>
      </c>
      <c r="I10" s="29">
        <f t="shared" si="9"/>
        <v>45153</v>
      </c>
      <c r="J10" s="29">
        <f t="shared" si="9"/>
        <v>45519</v>
      </c>
      <c r="K10" s="29">
        <f t="shared" si="9"/>
        <v>45884</v>
      </c>
    </row>
    <row r="11" spans="1:11" ht="13" x14ac:dyDescent="0.3">
      <c r="A11" s="28" t="s">
        <v>32</v>
      </c>
      <c r="B11" s="29">
        <f t="shared" ref="B11:K11" si="10">DATE(B1,11,1)</f>
        <v>42675</v>
      </c>
      <c r="C11" s="29">
        <f t="shared" si="10"/>
        <v>43040</v>
      </c>
      <c r="D11" s="29">
        <f t="shared" si="10"/>
        <v>43405</v>
      </c>
      <c r="E11" s="29">
        <f t="shared" si="10"/>
        <v>43770</v>
      </c>
      <c r="F11" s="29">
        <f t="shared" si="10"/>
        <v>44136</v>
      </c>
      <c r="G11" s="29">
        <f t="shared" si="10"/>
        <v>44501</v>
      </c>
      <c r="H11" s="29">
        <f t="shared" si="10"/>
        <v>44866</v>
      </c>
      <c r="I11" s="29">
        <f t="shared" si="10"/>
        <v>45231</v>
      </c>
      <c r="J11" s="29">
        <f t="shared" si="10"/>
        <v>45597</v>
      </c>
      <c r="K11" s="29">
        <f t="shared" si="10"/>
        <v>45962</v>
      </c>
    </row>
    <row r="12" spans="1:11" ht="13" x14ac:dyDescent="0.3">
      <c r="A12" s="28" t="s">
        <v>33</v>
      </c>
      <c r="B12" s="29">
        <f t="shared" ref="B12:K12" si="11">DATE(B1,11,11)</f>
        <v>42685</v>
      </c>
      <c r="C12" s="29">
        <f t="shared" si="11"/>
        <v>43050</v>
      </c>
      <c r="D12" s="29">
        <f t="shared" si="11"/>
        <v>43415</v>
      </c>
      <c r="E12" s="29">
        <f t="shared" si="11"/>
        <v>43780</v>
      </c>
      <c r="F12" s="29">
        <f t="shared" si="11"/>
        <v>44146</v>
      </c>
      <c r="G12" s="29">
        <f t="shared" si="11"/>
        <v>44511</v>
      </c>
      <c r="H12" s="29">
        <f t="shared" si="11"/>
        <v>44876</v>
      </c>
      <c r="I12" s="29">
        <f t="shared" si="11"/>
        <v>45241</v>
      </c>
      <c r="J12" s="29">
        <f t="shared" si="11"/>
        <v>45607</v>
      </c>
      <c r="K12" s="29">
        <f t="shared" si="11"/>
        <v>45972</v>
      </c>
    </row>
    <row r="13" spans="1:11" ht="13" x14ac:dyDescent="0.3">
      <c r="A13" s="28" t="s">
        <v>34</v>
      </c>
      <c r="B13" s="29">
        <f t="shared" ref="B13:K13" si="12">DATE(B1,12,25)</f>
        <v>42729</v>
      </c>
      <c r="C13" s="29">
        <f t="shared" si="12"/>
        <v>43094</v>
      </c>
      <c r="D13" s="29">
        <f t="shared" si="12"/>
        <v>43459</v>
      </c>
      <c r="E13" s="29">
        <f t="shared" si="12"/>
        <v>43824</v>
      </c>
      <c r="F13" s="29">
        <f t="shared" si="12"/>
        <v>44190</v>
      </c>
      <c r="G13" s="29">
        <f t="shared" si="12"/>
        <v>44555</v>
      </c>
      <c r="H13" s="29">
        <f t="shared" si="12"/>
        <v>44920</v>
      </c>
      <c r="I13" s="29">
        <f t="shared" si="12"/>
        <v>45285</v>
      </c>
      <c r="J13" s="29">
        <f t="shared" si="12"/>
        <v>45651</v>
      </c>
      <c r="K13" s="29">
        <f t="shared" si="12"/>
        <v>46016</v>
      </c>
    </row>
    <row r="14" spans="1:11" ht="13" x14ac:dyDescent="0.3">
      <c r="A14" s="28"/>
      <c r="B14" s="31"/>
      <c r="C14" s="31"/>
      <c r="D14" s="31"/>
      <c r="E14" s="31"/>
      <c r="F14" s="31"/>
      <c r="G14" s="31"/>
      <c r="H14" s="31"/>
      <c r="I14" s="31"/>
      <c r="J14" s="31"/>
      <c r="K14" s="31"/>
    </row>
    <row r="15" spans="1:11" ht="13" x14ac:dyDescent="0.3">
      <c r="A15" s="32" t="s">
        <v>35</v>
      </c>
    </row>
    <row r="16" spans="1:11" ht="13" x14ac:dyDescent="0.3">
      <c r="A16" s="33" t="s">
        <v>36</v>
      </c>
    </row>
    <row r="17" spans="1:1" ht="13" x14ac:dyDescent="0.3">
      <c r="A17" s="34" t="s">
        <v>37</v>
      </c>
    </row>
    <row r="18" spans="1:1" x14ac:dyDescent="0.25">
      <c r="A18" s="35" t="s">
        <v>38</v>
      </c>
    </row>
  </sheetData>
  <conditionalFormatting sqref="B3:K13">
    <cfRule type="expression" dxfId="3" priority="1">
      <formula>OR(COUNTIF(B$3:B$13,B3-2)&gt;0,COUNTIF(B$3:B$13,B3+2)&gt;0)</formula>
    </cfRule>
    <cfRule type="expression" dxfId="2" priority="2">
      <formula>OR(COUNTIF(B$3:B$13,B3-1)&gt;0,COUNTIF(B$3:B$13,B3+1)&gt;0)</formula>
    </cfRule>
    <cfRule type="expression" dxfId="1" priority="3">
      <formula>COUNTIF(B$3:B$13,B3)&gt;1</formula>
    </cfRule>
    <cfRule type="expression" dxfId="0" priority="4">
      <formula>WEEKDAY(B3,2)&gt;5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Heures</vt:lpstr>
      <vt:lpstr>Total heures</vt:lpstr>
      <vt:lpstr>JF</vt:lpstr>
      <vt:lpstr>JF</vt:lpstr>
    </vt:vector>
  </TitlesOfParts>
  <Company>Lifting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Michel</cp:lastModifiedBy>
  <cp:lastPrinted>2016-10-03T07:23:56Z</cp:lastPrinted>
  <dcterms:created xsi:type="dcterms:W3CDTF">2013-03-18T10:15:01Z</dcterms:created>
  <dcterms:modified xsi:type="dcterms:W3CDTF">2016-12-18T07:47:05Z</dcterms:modified>
</cp:coreProperties>
</file>