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activeTab="1"/>
  </bookViews>
  <sheets>
    <sheet name="Saisie des heures" sheetId="6" r:id="rId1"/>
    <sheet name="Synthèse" sheetId="9" r:id="rId2"/>
    <sheet name="JoursFériésOuExceptionnels" sheetId="7" r:id="rId3"/>
    <sheet name="param" sheetId="8" r:id="rId4"/>
    <sheet name="JoursDeSemaine" sheetId="2" r:id="rId5"/>
  </sheets>
  <definedNames>
    <definedName name="_E">OFFSET(JoursFériésOuExceptionnels!$C$1,,,COUNTA(JoursFériésOuExceptionnels!$C:$C))</definedName>
    <definedName name="_J">OFFSET(JoursFériésOuExceptionnels!$B$1,,,COUNTA(JoursFériésOuExceptionnels!$B:$B))</definedName>
    <definedName name="DEBUT">param!$B$1</definedName>
    <definedName name="JoursDeSemaine">JoursDeSemaine!$A$1:$B$7</definedName>
  </definedNames>
  <calcPr calcId="152511"/>
  <pivotCaches>
    <pivotCache cacheId="13" r:id="rId6"/>
  </pivotCaches>
</workbook>
</file>

<file path=xl/calcChain.xml><?xml version="1.0" encoding="utf-8"?>
<calcChain xmlns="http://schemas.openxmlformats.org/spreadsheetml/2006/main">
  <c r="K2" i="6" l="1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K96" i="6"/>
  <c r="K97" i="6"/>
  <c r="K98" i="6"/>
  <c r="K99" i="6"/>
  <c r="K100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3" i="6"/>
  <c r="K114" i="6"/>
  <c r="K115" i="6"/>
  <c r="K116" i="6"/>
  <c r="K117" i="6"/>
  <c r="K118" i="6"/>
  <c r="K119" i="6"/>
  <c r="K120" i="6"/>
  <c r="K121" i="6"/>
  <c r="K122" i="6"/>
  <c r="K123" i="6"/>
  <c r="K124" i="6"/>
  <c r="K125" i="6"/>
  <c r="K126" i="6"/>
  <c r="K127" i="6"/>
  <c r="K128" i="6"/>
  <c r="K129" i="6"/>
  <c r="K130" i="6"/>
  <c r="K131" i="6"/>
  <c r="K132" i="6"/>
  <c r="K133" i="6"/>
  <c r="K134" i="6"/>
  <c r="K135" i="6"/>
  <c r="K136" i="6"/>
  <c r="K137" i="6"/>
  <c r="K138" i="6"/>
  <c r="K139" i="6"/>
  <c r="K140" i="6"/>
  <c r="K141" i="6"/>
  <c r="K142" i="6"/>
  <c r="K143" i="6"/>
  <c r="K144" i="6"/>
  <c r="K145" i="6"/>
  <c r="K146" i="6"/>
  <c r="K147" i="6"/>
  <c r="K148" i="6"/>
  <c r="K149" i="6"/>
  <c r="K150" i="6"/>
  <c r="K151" i="6"/>
  <c r="K152" i="6"/>
  <c r="K153" i="6"/>
  <c r="K154" i="6"/>
  <c r="K155" i="6"/>
  <c r="K156" i="6"/>
  <c r="K157" i="6"/>
  <c r="K158" i="6"/>
  <c r="K159" i="6"/>
  <c r="K160" i="6"/>
  <c r="K161" i="6"/>
  <c r="K162" i="6"/>
  <c r="K163" i="6"/>
  <c r="K164" i="6"/>
  <c r="K165" i="6"/>
  <c r="K166" i="6"/>
  <c r="K167" i="6"/>
  <c r="K168" i="6"/>
  <c r="K169" i="6"/>
  <c r="K170" i="6"/>
  <c r="K171" i="6"/>
  <c r="K172" i="6"/>
  <c r="K173" i="6"/>
  <c r="K174" i="6"/>
  <c r="K175" i="6"/>
  <c r="K176" i="6"/>
  <c r="K177" i="6"/>
  <c r="K178" i="6"/>
  <c r="K179" i="6"/>
  <c r="K180" i="6"/>
  <c r="K181" i="6"/>
  <c r="K182" i="6"/>
  <c r="K183" i="6"/>
  <c r="K184" i="6"/>
  <c r="K185" i="6"/>
  <c r="K186" i="6"/>
  <c r="K187" i="6"/>
  <c r="K188" i="6"/>
  <c r="K189" i="6"/>
  <c r="K190" i="6"/>
  <c r="K191" i="6"/>
  <c r="K192" i="6"/>
  <c r="K193" i="6"/>
  <c r="K194" i="6"/>
  <c r="K195" i="6"/>
  <c r="K196" i="6"/>
  <c r="K197" i="6"/>
  <c r="K198" i="6"/>
  <c r="K199" i="6"/>
  <c r="K200" i="6"/>
  <c r="K201" i="6"/>
  <c r="K202" i="6"/>
  <c r="K203" i="6"/>
  <c r="K204" i="6"/>
  <c r="K205" i="6"/>
  <c r="K206" i="6"/>
  <c r="K207" i="6"/>
  <c r="K208" i="6"/>
  <c r="K209" i="6"/>
  <c r="K210" i="6"/>
  <c r="K211" i="6"/>
  <c r="K212" i="6"/>
  <c r="K213" i="6"/>
  <c r="K214" i="6"/>
  <c r="K215" i="6"/>
  <c r="K216" i="6"/>
  <c r="K217" i="6"/>
  <c r="K218" i="6"/>
  <c r="K219" i="6"/>
  <c r="K220" i="6"/>
  <c r="K221" i="6"/>
  <c r="K222" i="6"/>
  <c r="K223" i="6"/>
  <c r="K224" i="6"/>
  <c r="K225" i="6"/>
  <c r="K226" i="6"/>
  <c r="K227" i="6"/>
  <c r="K228" i="6"/>
  <c r="K229" i="6"/>
  <c r="K230" i="6"/>
  <c r="K231" i="6"/>
  <c r="K232" i="6"/>
  <c r="K233" i="6"/>
  <c r="K234" i="6"/>
  <c r="K235" i="6"/>
  <c r="K236" i="6"/>
  <c r="K237" i="6"/>
  <c r="K238" i="6"/>
  <c r="K239" i="6"/>
  <c r="K240" i="6"/>
  <c r="K241" i="6"/>
  <c r="K242" i="6"/>
  <c r="K243" i="6"/>
  <c r="K244" i="6"/>
  <c r="K245" i="6"/>
  <c r="K246" i="6"/>
  <c r="K247" i="6"/>
  <c r="K248" i="6"/>
  <c r="K249" i="6"/>
  <c r="K250" i="6"/>
  <c r="K251" i="6"/>
  <c r="K252" i="6"/>
  <c r="K253" i="6"/>
  <c r="K254" i="6"/>
  <c r="K255" i="6"/>
  <c r="K256" i="6"/>
  <c r="K257" i="6"/>
  <c r="K258" i="6"/>
  <c r="K259" i="6"/>
  <c r="K260" i="6"/>
  <c r="K261" i="6"/>
  <c r="K262" i="6"/>
  <c r="K263" i="6"/>
  <c r="K264" i="6"/>
  <c r="K265" i="6"/>
  <c r="K266" i="6"/>
  <c r="K267" i="6"/>
  <c r="K268" i="6"/>
  <c r="K269" i="6"/>
  <c r="K270" i="6"/>
  <c r="K271" i="6"/>
  <c r="K272" i="6"/>
  <c r="K273" i="6"/>
  <c r="K274" i="6"/>
  <c r="K275" i="6"/>
  <c r="K276" i="6"/>
  <c r="K277" i="6"/>
  <c r="K278" i="6"/>
  <c r="K279" i="6"/>
  <c r="K280" i="6"/>
  <c r="K281" i="6"/>
  <c r="K282" i="6"/>
  <c r="K283" i="6"/>
  <c r="K284" i="6"/>
  <c r="K285" i="6"/>
  <c r="K286" i="6"/>
  <c r="K287" i="6"/>
  <c r="K288" i="6"/>
  <c r="K289" i="6"/>
  <c r="K290" i="6"/>
  <c r="K291" i="6"/>
  <c r="K292" i="6"/>
  <c r="K293" i="6"/>
  <c r="K294" i="6"/>
  <c r="K295" i="6"/>
  <c r="K296" i="6"/>
  <c r="K297" i="6"/>
  <c r="K298" i="6"/>
  <c r="K299" i="6"/>
  <c r="K300" i="6"/>
  <c r="K301" i="6"/>
  <c r="K302" i="6"/>
  <c r="K303" i="6"/>
  <c r="K304" i="6"/>
  <c r="K305" i="6"/>
  <c r="K306" i="6"/>
  <c r="K307" i="6"/>
  <c r="K308" i="6"/>
  <c r="K309" i="6"/>
  <c r="K310" i="6"/>
  <c r="K311" i="6"/>
  <c r="K312" i="6"/>
  <c r="K313" i="6"/>
  <c r="K314" i="6"/>
  <c r="K315" i="6"/>
  <c r="K316" i="6"/>
  <c r="K317" i="6"/>
  <c r="K318" i="6"/>
  <c r="K319" i="6"/>
  <c r="K320" i="6"/>
  <c r="K321" i="6"/>
  <c r="K322" i="6"/>
  <c r="K323" i="6"/>
  <c r="K324" i="6"/>
  <c r="K325" i="6"/>
  <c r="K326" i="6"/>
  <c r="K327" i="6"/>
  <c r="K328" i="6"/>
  <c r="K329" i="6"/>
  <c r="K330" i="6"/>
  <c r="K331" i="6"/>
  <c r="K332" i="6"/>
  <c r="K333" i="6"/>
  <c r="K334" i="6"/>
  <c r="K335" i="6"/>
  <c r="K336" i="6"/>
  <c r="K337" i="6"/>
  <c r="K338" i="6"/>
  <c r="K339" i="6"/>
  <c r="K340" i="6"/>
  <c r="K341" i="6"/>
  <c r="K342" i="6"/>
  <c r="K343" i="6"/>
  <c r="K344" i="6"/>
  <c r="K345" i="6"/>
  <c r="K346" i="6"/>
  <c r="K347" i="6"/>
  <c r="K348" i="6"/>
  <c r="K349" i="6"/>
  <c r="K350" i="6"/>
  <c r="K351" i="6"/>
  <c r="K352" i="6"/>
  <c r="K353" i="6"/>
  <c r="K354" i="6"/>
  <c r="K355" i="6"/>
  <c r="K356" i="6"/>
  <c r="K357" i="6"/>
  <c r="K358" i="6"/>
  <c r="K359" i="6"/>
  <c r="K360" i="6"/>
  <c r="K361" i="6"/>
  <c r="K362" i="6"/>
  <c r="K363" i="6"/>
  <c r="K364" i="6"/>
  <c r="K365" i="6"/>
  <c r="K366" i="6"/>
  <c r="K367" i="6"/>
  <c r="K368" i="6"/>
  <c r="K369" i="6"/>
  <c r="K370" i="6"/>
  <c r="K371" i="6"/>
  <c r="K372" i="6"/>
  <c r="K373" i="6"/>
  <c r="K374" i="6"/>
  <c r="K375" i="6"/>
  <c r="K376" i="6"/>
  <c r="K377" i="6"/>
  <c r="K378" i="6"/>
  <c r="K379" i="6"/>
  <c r="K380" i="6"/>
  <c r="K381" i="6"/>
  <c r="K382" i="6"/>
  <c r="K383" i="6"/>
  <c r="K384" i="6"/>
  <c r="K385" i="6"/>
  <c r="K386" i="6"/>
  <c r="K387" i="6"/>
  <c r="K388" i="6"/>
  <c r="K389" i="6"/>
  <c r="K390" i="6"/>
  <c r="K391" i="6"/>
  <c r="K392" i="6"/>
  <c r="K393" i="6"/>
  <c r="K394" i="6"/>
  <c r="K395" i="6"/>
  <c r="K396" i="6"/>
  <c r="K397" i="6"/>
  <c r="K398" i="6"/>
  <c r="K399" i="6"/>
  <c r="K400" i="6"/>
  <c r="K401" i="6"/>
  <c r="K402" i="6"/>
  <c r="K403" i="6"/>
  <c r="K404" i="6"/>
  <c r="K405" i="6"/>
  <c r="K406" i="6"/>
  <c r="K407" i="6"/>
  <c r="K408" i="6"/>
  <c r="K409" i="6"/>
  <c r="K410" i="6"/>
  <c r="K411" i="6"/>
  <c r="K412" i="6"/>
  <c r="K413" i="6"/>
  <c r="K414" i="6"/>
  <c r="K415" i="6"/>
  <c r="K416" i="6"/>
  <c r="K417" i="6"/>
  <c r="K418" i="6"/>
  <c r="K419" i="6"/>
  <c r="K420" i="6"/>
  <c r="K421" i="6"/>
  <c r="K422" i="6"/>
  <c r="K423" i="6"/>
  <c r="K424" i="6"/>
  <c r="K425" i="6"/>
  <c r="K426" i="6"/>
  <c r="K427" i="6"/>
  <c r="K428" i="6"/>
  <c r="K429" i="6"/>
  <c r="K430" i="6"/>
  <c r="K431" i="6"/>
  <c r="K432" i="6"/>
  <c r="K433" i="6"/>
  <c r="K434" i="6"/>
  <c r="K435" i="6"/>
  <c r="K436" i="6"/>
  <c r="K437" i="6"/>
  <c r="K438" i="6"/>
  <c r="K439" i="6"/>
  <c r="K440" i="6"/>
  <c r="K441" i="6"/>
  <c r="K442" i="6"/>
  <c r="K443" i="6"/>
  <c r="K444" i="6"/>
  <c r="K445" i="6"/>
  <c r="K446" i="6"/>
  <c r="K447" i="6"/>
  <c r="K448" i="6"/>
  <c r="K449" i="6"/>
  <c r="K450" i="6"/>
  <c r="K451" i="6"/>
  <c r="K452" i="6"/>
  <c r="K453" i="6"/>
  <c r="K454" i="6"/>
  <c r="K455" i="6"/>
  <c r="K456" i="6"/>
  <c r="K457" i="6"/>
  <c r="K458" i="6"/>
  <c r="K459" i="6"/>
  <c r="K460" i="6"/>
  <c r="K461" i="6"/>
  <c r="K462" i="6"/>
  <c r="K463" i="6"/>
  <c r="K464" i="6"/>
  <c r="K465" i="6"/>
  <c r="K466" i="6"/>
  <c r="K467" i="6"/>
  <c r="K468" i="6"/>
  <c r="K469" i="6"/>
  <c r="K470" i="6"/>
  <c r="K471" i="6"/>
  <c r="K472" i="6"/>
  <c r="K473" i="6"/>
  <c r="K474" i="6"/>
  <c r="K475" i="6"/>
  <c r="K476" i="6"/>
  <c r="K477" i="6"/>
  <c r="K478" i="6"/>
  <c r="K479" i="6"/>
  <c r="K480" i="6"/>
  <c r="K481" i="6"/>
  <c r="K482" i="6"/>
  <c r="I2" i="6" l="1"/>
  <c r="I3" i="6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138" i="6"/>
  <c r="I139" i="6"/>
  <c r="I140" i="6"/>
  <c r="I141" i="6"/>
  <c r="I142" i="6"/>
  <c r="I143" i="6"/>
  <c r="I144" i="6"/>
  <c r="I145" i="6"/>
  <c r="I146" i="6"/>
  <c r="I147" i="6"/>
  <c r="I148" i="6"/>
  <c r="I149" i="6"/>
  <c r="I150" i="6"/>
  <c r="I151" i="6"/>
  <c r="I152" i="6"/>
  <c r="I153" i="6"/>
  <c r="I154" i="6"/>
  <c r="I155" i="6"/>
  <c r="I156" i="6"/>
  <c r="I157" i="6"/>
  <c r="I158" i="6"/>
  <c r="I159" i="6"/>
  <c r="I160" i="6"/>
  <c r="I161" i="6"/>
  <c r="I162" i="6"/>
  <c r="I163" i="6"/>
  <c r="I164" i="6"/>
  <c r="I165" i="6"/>
  <c r="I166" i="6"/>
  <c r="I167" i="6"/>
  <c r="I168" i="6"/>
  <c r="I169" i="6"/>
  <c r="I170" i="6"/>
  <c r="I171" i="6"/>
  <c r="I172" i="6"/>
  <c r="I173" i="6"/>
  <c r="I174" i="6"/>
  <c r="I175" i="6"/>
  <c r="I176" i="6"/>
  <c r="I177" i="6"/>
  <c r="I178" i="6"/>
  <c r="I179" i="6"/>
  <c r="I180" i="6"/>
  <c r="I181" i="6"/>
  <c r="I182" i="6"/>
  <c r="I183" i="6"/>
  <c r="I184" i="6"/>
  <c r="I185" i="6"/>
  <c r="I186" i="6"/>
  <c r="I187" i="6"/>
  <c r="I188" i="6"/>
  <c r="I189" i="6"/>
  <c r="I190" i="6"/>
  <c r="I191" i="6"/>
  <c r="I192" i="6"/>
  <c r="I193" i="6"/>
  <c r="I194" i="6"/>
  <c r="I195" i="6"/>
  <c r="I196" i="6"/>
  <c r="I197" i="6"/>
  <c r="I198" i="6"/>
  <c r="I199" i="6"/>
  <c r="I200" i="6"/>
  <c r="I201" i="6"/>
  <c r="I202" i="6"/>
  <c r="I203" i="6"/>
  <c r="I204" i="6"/>
  <c r="I205" i="6"/>
  <c r="I206" i="6"/>
  <c r="I207" i="6"/>
  <c r="I208" i="6"/>
  <c r="I209" i="6"/>
  <c r="I210" i="6"/>
  <c r="I211" i="6"/>
  <c r="I212" i="6"/>
  <c r="I213" i="6"/>
  <c r="I214" i="6"/>
  <c r="I215" i="6"/>
  <c r="I216" i="6"/>
  <c r="I217" i="6"/>
  <c r="I218" i="6"/>
  <c r="I219" i="6"/>
  <c r="I220" i="6"/>
  <c r="I221" i="6"/>
  <c r="I222" i="6"/>
  <c r="I223" i="6"/>
  <c r="I224" i="6"/>
  <c r="I225" i="6"/>
  <c r="I226" i="6"/>
  <c r="I227" i="6"/>
  <c r="I228" i="6"/>
  <c r="I229" i="6"/>
  <c r="I230" i="6"/>
  <c r="I231" i="6"/>
  <c r="I232" i="6"/>
  <c r="I233" i="6"/>
  <c r="I234" i="6"/>
  <c r="I235" i="6"/>
  <c r="I236" i="6"/>
  <c r="I237" i="6"/>
  <c r="I238" i="6"/>
  <c r="I239" i="6"/>
  <c r="I240" i="6"/>
  <c r="I241" i="6"/>
  <c r="I242" i="6"/>
  <c r="I243" i="6"/>
  <c r="I244" i="6"/>
  <c r="I245" i="6"/>
  <c r="I246" i="6"/>
  <c r="I247" i="6"/>
  <c r="I248" i="6"/>
  <c r="I249" i="6"/>
  <c r="I250" i="6"/>
  <c r="I251" i="6"/>
  <c r="I252" i="6"/>
  <c r="I253" i="6"/>
  <c r="I254" i="6"/>
  <c r="I255" i="6"/>
  <c r="I256" i="6"/>
  <c r="I257" i="6"/>
  <c r="I258" i="6"/>
  <c r="I259" i="6"/>
  <c r="I260" i="6"/>
  <c r="I261" i="6"/>
  <c r="I262" i="6"/>
  <c r="I263" i="6"/>
  <c r="I264" i="6"/>
  <c r="I265" i="6"/>
  <c r="I266" i="6"/>
  <c r="I267" i="6"/>
  <c r="I268" i="6"/>
  <c r="I269" i="6"/>
  <c r="I270" i="6"/>
  <c r="I271" i="6"/>
  <c r="I272" i="6"/>
  <c r="I273" i="6"/>
  <c r="I274" i="6"/>
  <c r="I275" i="6"/>
  <c r="I276" i="6"/>
  <c r="I277" i="6"/>
  <c r="I278" i="6"/>
  <c r="I279" i="6"/>
  <c r="I280" i="6"/>
  <c r="I281" i="6"/>
  <c r="I282" i="6"/>
  <c r="I283" i="6"/>
  <c r="I284" i="6"/>
  <c r="I285" i="6"/>
  <c r="I286" i="6"/>
  <c r="I287" i="6"/>
  <c r="I288" i="6"/>
  <c r="I289" i="6"/>
  <c r="I290" i="6"/>
  <c r="I291" i="6"/>
  <c r="I292" i="6"/>
  <c r="I293" i="6"/>
  <c r="I294" i="6"/>
  <c r="I295" i="6"/>
  <c r="I296" i="6"/>
  <c r="I297" i="6"/>
  <c r="I298" i="6"/>
  <c r="I299" i="6"/>
  <c r="I300" i="6"/>
  <c r="I301" i="6"/>
  <c r="I302" i="6"/>
  <c r="I303" i="6"/>
  <c r="I304" i="6"/>
  <c r="I305" i="6"/>
  <c r="I306" i="6"/>
  <c r="I307" i="6"/>
  <c r="I308" i="6"/>
  <c r="I309" i="6"/>
  <c r="I310" i="6"/>
  <c r="I311" i="6"/>
  <c r="I312" i="6"/>
  <c r="I313" i="6"/>
  <c r="I314" i="6"/>
  <c r="I315" i="6"/>
  <c r="I316" i="6"/>
  <c r="I317" i="6"/>
  <c r="I318" i="6"/>
  <c r="I319" i="6"/>
  <c r="I320" i="6"/>
  <c r="I321" i="6"/>
  <c r="I322" i="6"/>
  <c r="I323" i="6"/>
  <c r="I324" i="6"/>
  <c r="I325" i="6"/>
  <c r="I326" i="6"/>
  <c r="I327" i="6"/>
  <c r="I328" i="6"/>
  <c r="I329" i="6"/>
  <c r="I330" i="6"/>
  <c r="I331" i="6"/>
  <c r="I332" i="6"/>
  <c r="I333" i="6"/>
  <c r="I334" i="6"/>
  <c r="I335" i="6"/>
  <c r="I336" i="6"/>
  <c r="I337" i="6"/>
  <c r="I338" i="6"/>
  <c r="I339" i="6"/>
  <c r="I340" i="6"/>
  <c r="I341" i="6"/>
  <c r="I342" i="6"/>
  <c r="I343" i="6"/>
  <c r="I344" i="6"/>
  <c r="I345" i="6"/>
  <c r="I346" i="6"/>
  <c r="I347" i="6"/>
  <c r="I348" i="6"/>
  <c r="I349" i="6"/>
  <c r="I350" i="6"/>
  <c r="I351" i="6"/>
  <c r="I352" i="6"/>
  <c r="I353" i="6"/>
  <c r="I354" i="6"/>
  <c r="I355" i="6"/>
  <c r="I356" i="6"/>
  <c r="I357" i="6"/>
  <c r="I358" i="6"/>
  <c r="I359" i="6"/>
  <c r="I360" i="6"/>
  <c r="I361" i="6"/>
  <c r="I362" i="6"/>
  <c r="I363" i="6"/>
  <c r="I364" i="6"/>
  <c r="I365" i="6"/>
  <c r="I366" i="6"/>
  <c r="I367" i="6"/>
  <c r="I368" i="6"/>
  <c r="I369" i="6"/>
  <c r="I370" i="6"/>
  <c r="I371" i="6"/>
  <c r="I372" i="6"/>
  <c r="I373" i="6"/>
  <c r="I374" i="6"/>
  <c r="I375" i="6"/>
  <c r="I376" i="6"/>
  <c r="I377" i="6"/>
  <c r="I378" i="6"/>
  <c r="I379" i="6"/>
  <c r="I380" i="6"/>
  <c r="I381" i="6"/>
  <c r="I382" i="6"/>
  <c r="I383" i="6"/>
  <c r="I384" i="6"/>
  <c r="I385" i="6"/>
  <c r="I386" i="6"/>
  <c r="I387" i="6"/>
  <c r="I388" i="6"/>
  <c r="I389" i="6"/>
  <c r="I390" i="6"/>
  <c r="I391" i="6"/>
  <c r="I392" i="6"/>
  <c r="I393" i="6"/>
  <c r="I394" i="6"/>
  <c r="I395" i="6"/>
  <c r="I396" i="6"/>
  <c r="I397" i="6"/>
  <c r="I398" i="6"/>
  <c r="I399" i="6"/>
  <c r="I400" i="6"/>
  <c r="I401" i="6"/>
  <c r="I402" i="6"/>
  <c r="I403" i="6"/>
  <c r="I404" i="6"/>
  <c r="I405" i="6"/>
  <c r="I406" i="6"/>
  <c r="I407" i="6"/>
  <c r="I408" i="6"/>
  <c r="I409" i="6"/>
  <c r="I410" i="6"/>
  <c r="I411" i="6"/>
  <c r="I412" i="6"/>
  <c r="I413" i="6"/>
  <c r="I414" i="6"/>
  <c r="I415" i="6"/>
  <c r="I416" i="6"/>
  <c r="I417" i="6"/>
  <c r="I418" i="6"/>
  <c r="I419" i="6"/>
  <c r="I420" i="6"/>
  <c r="I421" i="6"/>
  <c r="I422" i="6"/>
  <c r="I423" i="6"/>
  <c r="I424" i="6"/>
  <c r="I425" i="6"/>
  <c r="I426" i="6"/>
  <c r="I427" i="6"/>
  <c r="I428" i="6"/>
  <c r="I429" i="6"/>
  <c r="I430" i="6"/>
  <c r="I431" i="6"/>
  <c r="I432" i="6"/>
  <c r="I433" i="6"/>
  <c r="I434" i="6"/>
  <c r="I435" i="6"/>
  <c r="I436" i="6"/>
  <c r="I437" i="6"/>
  <c r="I438" i="6"/>
  <c r="I439" i="6"/>
  <c r="I440" i="6"/>
  <c r="I441" i="6"/>
  <c r="I442" i="6"/>
  <c r="I443" i="6"/>
  <c r="I444" i="6"/>
  <c r="I445" i="6"/>
  <c r="I446" i="6"/>
  <c r="I447" i="6"/>
  <c r="I448" i="6"/>
  <c r="I449" i="6"/>
  <c r="I450" i="6"/>
  <c r="I451" i="6"/>
  <c r="I452" i="6"/>
  <c r="I453" i="6"/>
  <c r="I454" i="6"/>
  <c r="I455" i="6"/>
  <c r="I456" i="6"/>
  <c r="I457" i="6"/>
  <c r="I458" i="6"/>
  <c r="I459" i="6"/>
  <c r="I460" i="6"/>
  <c r="I461" i="6"/>
  <c r="I462" i="6"/>
  <c r="I463" i="6"/>
  <c r="I464" i="6"/>
  <c r="I465" i="6"/>
  <c r="I466" i="6"/>
  <c r="I467" i="6"/>
  <c r="I468" i="6"/>
  <c r="I469" i="6"/>
  <c r="I470" i="6"/>
  <c r="I471" i="6"/>
  <c r="I472" i="6"/>
  <c r="I473" i="6"/>
  <c r="I474" i="6"/>
  <c r="I475" i="6"/>
  <c r="I476" i="6"/>
  <c r="I477" i="6"/>
  <c r="I478" i="6"/>
  <c r="I479" i="6"/>
  <c r="I480" i="6"/>
  <c r="I481" i="6"/>
  <c r="I482" i="6"/>
  <c r="J2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J113" i="6"/>
  <c r="J114" i="6"/>
  <c r="J115" i="6"/>
  <c r="J116" i="6"/>
  <c r="J117" i="6"/>
  <c r="J118" i="6"/>
  <c r="J119" i="6"/>
  <c r="J120" i="6"/>
  <c r="J121" i="6"/>
  <c r="J122" i="6"/>
  <c r="J123" i="6"/>
  <c r="J124" i="6"/>
  <c r="J125" i="6"/>
  <c r="J126" i="6"/>
  <c r="J127" i="6"/>
  <c r="J128" i="6"/>
  <c r="J129" i="6"/>
  <c r="J130" i="6"/>
  <c r="J131" i="6"/>
  <c r="J132" i="6"/>
  <c r="J133" i="6"/>
  <c r="J134" i="6"/>
  <c r="J135" i="6"/>
  <c r="J136" i="6"/>
  <c r="J137" i="6"/>
  <c r="J138" i="6"/>
  <c r="J139" i="6"/>
  <c r="J140" i="6"/>
  <c r="J141" i="6"/>
  <c r="J142" i="6"/>
  <c r="J143" i="6"/>
  <c r="J144" i="6"/>
  <c r="J145" i="6"/>
  <c r="J146" i="6"/>
  <c r="J147" i="6"/>
  <c r="J148" i="6"/>
  <c r="J149" i="6"/>
  <c r="J150" i="6"/>
  <c r="J151" i="6"/>
  <c r="J152" i="6"/>
  <c r="J153" i="6"/>
  <c r="J154" i="6"/>
  <c r="J155" i="6"/>
  <c r="J156" i="6"/>
  <c r="J157" i="6"/>
  <c r="J158" i="6"/>
  <c r="J159" i="6"/>
  <c r="J160" i="6"/>
  <c r="J161" i="6"/>
  <c r="J162" i="6"/>
  <c r="J163" i="6"/>
  <c r="J164" i="6"/>
  <c r="J165" i="6"/>
  <c r="J166" i="6"/>
  <c r="J167" i="6"/>
  <c r="J168" i="6"/>
  <c r="J169" i="6"/>
  <c r="J170" i="6"/>
  <c r="J171" i="6"/>
  <c r="J172" i="6"/>
  <c r="J173" i="6"/>
  <c r="J174" i="6"/>
  <c r="J175" i="6"/>
  <c r="J176" i="6"/>
  <c r="J177" i="6"/>
  <c r="J178" i="6"/>
  <c r="J179" i="6"/>
  <c r="J180" i="6"/>
  <c r="J181" i="6"/>
  <c r="J182" i="6"/>
  <c r="J183" i="6"/>
  <c r="J184" i="6"/>
  <c r="J185" i="6"/>
  <c r="J186" i="6"/>
  <c r="J187" i="6"/>
  <c r="J188" i="6"/>
  <c r="J189" i="6"/>
  <c r="J190" i="6"/>
  <c r="J191" i="6"/>
  <c r="J192" i="6"/>
  <c r="J193" i="6"/>
  <c r="J194" i="6"/>
  <c r="J195" i="6"/>
  <c r="J196" i="6"/>
  <c r="J197" i="6"/>
  <c r="J198" i="6"/>
  <c r="J199" i="6"/>
  <c r="J200" i="6"/>
  <c r="J201" i="6"/>
  <c r="J202" i="6"/>
  <c r="J203" i="6"/>
  <c r="J204" i="6"/>
  <c r="J205" i="6"/>
  <c r="J206" i="6"/>
  <c r="J207" i="6"/>
  <c r="J208" i="6"/>
  <c r="J209" i="6"/>
  <c r="J210" i="6"/>
  <c r="J211" i="6"/>
  <c r="J212" i="6"/>
  <c r="J213" i="6"/>
  <c r="J214" i="6"/>
  <c r="J215" i="6"/>
  <c r="J216" i="6"/>
  <c r="J217" i="6"/>
  <c r="J218" i="6"/>
  <c r="J219" i="6"/>
  <c r="J220" i="6"/>
  <c r="J221" i="6"/>
  <c r="J222" i="6"/>
  <c r="J223" i="6"/>
  <c r="J224" i="6"/>
  <c r="J225" i="6"/>
  <c r="J226" i="6"/>
  <c r="J227" i="6"/>
  <c r="J228" i="6"/>
  <c r="J229" i="6"/>
  <c r="J230" i="6"/>
  <c r="J231" i="6"/>
  <c r="J232" i="6"/>
  <c r="J233" i="6"/>
  <c r="J234" i="6"/>
  <c r="J235" i="6"/>
  <c r="J236" i="6"/>
  <c r="J237" i="6"/>
  <c r="J238" i="6"/>
  <c r="J239" i="6"/>
  <c r="J240" i="6"/>
  <c r="J241" i="6"/>
  <c r="J242" i="6"/>
  <c r="J243" i="6"/>
  <c r="J244" i="6"/>
  <c r="J245" i="6"/>
  <c r="J246" i="6"/>
  <c r="J247" i="6"/>
  <c r="J248" i="6"/>
  <c r="J249" i="6"/>
  <c r="J250" i="6"/>
  <c r="J251" i="6"/>
  <c r="J252" i="6"/>
  <c r="J253" i="6"/>
  <c r="J254" i="6"/>
  <c r="J255" i="6"/>
  <c r="J256" i="6"/>
  <c r="J257" i="6"/>
  <c r="J258" i="6"/>
  <c r="J259" i="6"/>
  <c r="J260" i="6"/>
  <c r="J261" i="6"/>
  <c r="J262" i="6"/>
  <c r="J263" i="6"/>
  <c r="J264" i="6"/>
  <c r="J265" i="6"/>
  <c r="J266" i="6"/>
  <c r="J267" i="6"/>
  <c r="J268" i="6"/>
  <c r="J269" i="6"/>
  <c r="J270" i="6"/>
  <c r="J271" i="6"/>
  <c r="J272" i="6"/>
  <c r="J273" i="6"/>
  <c r="J274" i="6"/>
  <c r="J275" i="6"/>
  <c r="J276" i="6"/>
  <c r="J277" i="6"/>
  <c r="J278" i="6"/>
  <c r="J279" i="6"/>
  <c r="J280" i="6"/>
  <c r="J281" i="6"/>
  <c r="J282" i="6"/>
  <c r="J283" i="6"/>
  <c r="J284" i="6"/>
  <c r="J285" i="6"/>
  <c r="J286" i="6"/>
  <c r="J287" i="6"/>
  <c r="J288" i="6"/>
  <c r="J289" i="6"/>
  <c r="J290" i="6"/>
  <c r="J291" i="6"/>
  <c r="J292" i="6"/>
  <c r="J293" i="6"/>
  <c r="J294" i="6"/>
  <c r="J295" i="6"/>
  <c r="J296" i="6"/>
  <c r="J297" i="6"/>
  <c r="J298" i="6"/>
  <c r="J299" i="6"/>
  <c r="J300" i="6"/>
  <c r="J301" i="6"/>
  <c r="J302" i="6"/>
  <c r="J303" i="6"/>
  <c r="J304" i="6"/>
  <c r="J305" i="6"/>
  <c r="J306" i="6"/>
  <c r="J307" i="6"/>
  <c r="J308" i="6"/>
  <c r="J309" i="6"/>
  <c r="J310" i="6"/>
  <c r="J311" i="6"/>
  <c r="J312" i="6"/>
  <c r="J313" i="6"/>
  <c r="J314" i="6"/>
  <c r="J315" i="6"/>
  <c r="J316" i="6"/>
  <c r="J317" i="6"/>
  <c r="J318" i="6"/>
  <c r="J319" i="6"/>
  <c r="J320" i="6"/>
  <c r="J321" i="6"/>
  <c r="J322" i="6"/>
  <c r="J323" i="6"/>
  <c r="J324" i="6"/>
  <c r="J325" i="6"/>
  <c r="J326" i="6"/>
  <c r="J327" i="6"/>
  <c r="J328" i="6"/>
  <c r="J329" i="6"/>
  <c r="J330" i="6"/>
  <c r="J331" i="6"/>
  <c r="J332" i="6"/>
  <c r="J333" i="6"/>
  <c r="J334" i="6"/>
  <c r="J335" i="6"/>
  <c r="J336" i="6"/>
  <c r="J337" i="6"/>
  <c r="J338" i="6"/>
  <c r="J339" i="6"/>
  <c r="J340" i="6"/>
  <c r="J341" i="6"/>
  <c r="J342" i="6"/>
  <c r="J343" i="6"/>
  <c r="J344" i="6"/>
  <c r="J345" i="6"/>
  <c r="J346" i="6"/>
  <c r="J347" i="6"/>
  <c r="J348" i="6"/>
  <c r="J349" i="6"/>
  <c r="J350" i="6"/>
  <c r="J351" i="6"/>
  <c r="J352" i="6"/>
  <c r="J353" i="6"/>
  <c r="J354" i="6"/>
  <c r="J355" i="6"/>
  <c r="J356" i="6"/>
  <c r="J357" i="6"/>
  <c r="J358" i="6"/>
  <c r="J359" i="6"/>
  <c r="J360" i="6"/>
  <c r="J361" i="6"/>
  <c r="J362" i="6"/>
  <c r="J363" i="6"/>
  <c r="J364" i="6"/>
  <c r="J365" i="6"/>
  <c r="J366" i="6"/>
  <c r="J367" i="6"/>
  <c r="J368" i="6"/>
  <c r="J369" i="6"/>
  <c r="J370" i="6"/>
  <c r="J371" i="6"/>
  <c r="J372" i="6"/>
  <c r="J373" i="6"/>
  <c r="J374" i="6"/>
  <c r="J375" i="6"/>
  <c r="J376" i="6"/>
  <c r="J377" i="6"/>
  <c r="J378" i="6"/>
  <c r="J379" i="6"/>
  <c r="J380" i="6"/>
  <c r="J381" i="6"/>
  <c r="J382" i="6"/>
  <c r="J383" i="6"/>
  <c r="J384" i="6"/>
  <c r="J385" i="6"/>
  <c r="J386" i="6"/>
  <c r="J387" i="6"/>
  <c r="J388" i="6"/>
  <c r="J389" i="6"/>
  <c r="J390" i="6"/>
  <c r="J391" i="6"/>
  <c r="J392" i="6"/>
  <c r="J393" i="6"/>
  <c r="J394" i="6"/>
  <c r="J395" i="6"/>
  <c r="J396" i="6"/>
  <c r="J397" i="6"/>
  <c r="J398" i="6"/>
  <c r="J399" i="6"/>
  <c r="J400" i="6"/>
  <c r="J401" i="6"/>
  <c r="J402" i="6"/>
  <c r="J403" i="6"/>
  <c r="J404" i="6"/>
  <c r="J405" i="6"/>
  <c r="J406" i="6"/>
  <c r="J407" i="6"/>
  <c r="J408" i="6"/>
  <c r="J409" i="6"/>
  <c r="J410" i="6"/>
  <c r="J411" i="6"/>
  <c r="J412" i="6"/>
  <c r="J413" i="6"/>
  <c r="J414" i="6"/>
  <c r="J415" i="6"/>
  <c r="J416" i="6"/>
  <c r="J417" i="6"/>
  <c r="J418" i="6"/>
  <c r="J419" i="6"/>
  <c r="J420" i="6"/>
  <c r="J421" i="6"/>
  <c r="J422" i="6"/>
  <c r="J423" i="6"/>
  <c r="J424" i="6"/>
  <c r="J425" i="6"/>
  <c r="J426" i="6"/>
  <c r="J427" i="6"/>
  <c r="J428" i="6"/>
  <c r="J429" i="6"/>
  <c r="J430" i="6"/>
  <c r="J431" i="6"/>
  <c r="J432" i="6"/>
  <c r="J433" i="6"/>
  <c r="J434" i="6"/>
  <c r="J435" i="6"/>
  <c r="J436" i="6"/>
  <c r="J437" i="6"/>
  <c r="J438" i="6"/>
  <c r="J439" i="6"/>
  <c r="J440" i="6"/>
  <c r="J441" i="6"/>
  <c r="J442" i="6"/>
  <c r="J443" i="6"/>
  <c r="J444" i="6"/>
  <c r="J445" i="6"/>
  <c r="J446" i="6"/>
  <c r="J447" i="6"/>
  <c r="J448" i="6"/>
  <c r="J449" i="6"/>
  <c r="J450" i="6"/>
  <c r="J451" i="6"/>
  <c r="J452" i="6"/>
  <c r="J453" i="6"/>
  <c r="J454" i="6"/>
  <c r="J455" i="6"/>
  <c r="J456" i="6"/>
  <c r="J457" i="6"/>
  <c r="J458" i="6"/>
  <c r="J459" i="6"/>
  <c r="J460" i="6"/>
  <c r="J461" i="6"/>
  <c r="J462" i="6"/>
  <c r="J463" i="6"/>
  <c r="J464" i="6"/>
  <c r="J465" i="6"/>
  <c r="J466" i="6"/>
  <c r="J467" i="6"/>
  <c r="J468" i="6"/>
  <c r="J469" i="6"/>
  <c r="J470" i="6"/>
  <c r="J471" i="6"/>
  <c r="J472" i="6"/>
  <c r="J473" i="6"/>
  <c r="J474" i="6"/>
  <c r="J475" i="6"/>
  <c r="J476" i="6"/>
  <c r="J477" i="6"/>
  <c r="J478" i="6"/>
  <c r="J479" i="6"/>
  <c r="J480" i="6"/>
  <c r="J481" i="6"/>
  <c r="J482" i="6"/>
  <c r="B3" i="6"/>
  <c r="E3" i="6"/>
  <c r="F3" i="6"/>
  <c r="G3" i="6"/>
  <c r="H3" i="6"/>
  <c r="H2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22" i="6"/>
  <c r="H123" i="6"/>
  <c r="H124" i="6"/>
  <c r="H125" i="6"/>
  <c r="H126" i="6"/>
  <c r="H127" i="6"/>
  <c r="H128" i="6"/>
  <c r="H129" i="6"/>
  <c r="H130" i="6"/>
  <c r="H131" i="6"/>
  <c r="H132" i="6"/>
  <c r="H133" i="6"/>
  <c r="H134" i="6"/>
  <c r="H135" i="6"/>
  <c r="H136" i="6"/>
  <c r="H137" i="6"/>
  <c r="H138" i="6"/>
  <c r="H139" i="6"/>
  <c r="H140" i="6"/>
  <c r="H141" i="6"/>
  <c r="H142" i="6"/>
  <c r="H143" i="6"/>
  <c r="H144" i="6"/>
  <c r="H145" i="6"/>
  <c r="H146" i="6"/>
  <c r="H147" i="6"/>
  <c r="H148" i="6"/>
  <c r="H149" i="6"/>
  <c r="H150" i="6"/>
  <c r="H151" i="6"/>
  <c r="H152" i="6"/>
  <c r="H153" i="6"/>
  <c r="H154" i="6"/>
  <c r="H155" i="6"/>
  <c r="H156" i="6"/>
  <c r="H157" i="6"/>
  <c r="H158" i="6"/>
  <c r="H159" i="6"/>
  <c r="H160" i="6"/>
  <c r="H161" i="6"/>
  <c r="H162" i="6"/>
  <c r="H163" i="6"/>
  <c r="H164" i="6"/>
  <c r="H165" i="6"/>
  <c r="H166" i="6"/>
  <c r="H167" i="6"/>
  <c r="H168" i="6"/>
  <c r="H169" i="6"/>
  <c r="H170" i="6"/>
  <c r="H171" i="6"/>
  <c r="H172" i="6"/>
  <c r="H173" i="6"/>
  <c r="H174" i="6"/>
  <c r="H175" i="6"/>
  <c r="H176" i="6"/>
  <c r="H177" i="6"/>
  <c r="H178" i="6"/>
  <c r="H179" i="6"/>
  <c r="H180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H194" i="6"/>
  <c r="H195" i="6"/>
  <c r="H196" i="6"/>
  <c r="H197" i="6"/>
  <c r="H198" i="6"/>
  <c r="H199" i="6"/>
  <c r="H200" i="6"/>
  <c r="H201" i="6"/>
  <c r="H202" i="6"/>
  <c r="H203" i="6"/>
  <c r="H204" i="6"/>
  <c r="H205" i="6"/>
  <c r="H206" i="6"/>
  <c r="H207" i="6"/>
  <c r="H208" i="6"/>
  <c r="H209" i="6"/>
  <c r="H210" i="6"/>
  <c r="H211" i="6"/>
  <c r="H212" i="6"/>
  <c r="H213" i="6"/>
  <c r="H214" i="6"/>
  <c r="H215" i="6"/>
  <c r="H216" i="6"/>
  <c r="H217" i="6"/>
  <c r="H218" i="6"/>
  <c r="H219" i="6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33" i="6"/>
  <c r="H234" i="6"/>
  <c r="H235" i="6"/>
  <c r="H236" i="6"/>
  <c r="H237" i="6"/>
  <c r="H238" i="6"/>
  <c r="H239" i="6"/>
  <c r="H240" i="6"/>
  <c r="H241" i="6"/>
  <c r="H242" i="6"/>
  <c r="H243" i="6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60" i="6"/>
  <c r="H261" i="6"/>
  <c r="H262" i="6"/>
  <c r="H263" i="6"/>
  <c r="H264" i="6"/>
  <c r="H265" i="6"/>
  <c r="H266" i="6"/>
  <c r="H267" i="6"/>
  <c r="H268" i="6"/>
  <c r="H269" i="6"/>
  <c r="H270" i="6"/>
  <c r="H271" i="6"/>
  <c r="H272" i="6"/>
  <c r="H273" i="6"/>
  <c r="H274" i="6"/>
  <c r="H275" i="6"/>
  <c r="H276" i="6"/>
  <c r="H277" i="6"/>
  <c r="H278" i="6"/>
  <c r="H279" i="6"/>
  <c r="H280" i="6"/>
  <c r="H281" i="6"/>
  <c r="H282" i="6"/>
  <c r="H283" i="6"/>
  <c r="H284" i="6"/>
  <c r="H285" i="6"/>
  <c r="H286" i="6"/>
  <c r="H287" i="6"/>
  <c r="H288" i="6"/>
  <c r="H289" i="6"/>
  <c r="H290" i="6"/>
  <c r="H291" i="6"/>
  <c r="H292" i="6"/>
  <c r="H293" i="6"/>
  <c r="H294" i="6"/>
  <c r="H295" i="6"/>
  <c r="H296" i="6"/>
  <c r="H297" i="6"/>
  <c r="H298" i="6"/>
  <c r="H299" i="6"/>
  <c r="H300" i="6"/>
  <c r="H301" i="6"/>
  <c r="H302" i="6"/>
  <c r="H303" i="6"/>
  <c r="H304" i="6"/>
  <c r="H305" i="6"/>
  <c r="H306" i="6"/>
  <c r="H307" i="6"/>
  <c r="H308" i="6"/>
  <c r="H309" i="6"/>
  <c r="H310" i="6"/>
  <c r="H311" i="6"/>
  <c r="H312" i="6"/>
  <c r="H313" i="6"/>
  <c r="H314" i="6"/>
  <c r="H315" i="6"/>
  <c r="H316" i="6"/>
  <c r="H317" i="6"/>
  <c r="H318" i="6"/>
  <c r="H319" i="6"/>
  <c r="H320" i="6"/>
  <c r="H321" i="6"/>
  <c r="H322" i="6"/>
  <c r="H323" i="6"/>
  <c r="H324" i="6"/>
  <c r="H325" i="6"/>
  <c r="H326" i="6"/>
  <c r="H327" i="6"/>
  <c r="H328" i="6"/>
  <c r="H329" i="6"/>
  <c r="H330" i="6"/>
  <c r="H331" i="6"/>
  <c r="H332" i="6"/>
  <c r="H333" i="6"/>
  <c r="H334" i="6"/>
  <c r="H335" i="6"/>
  <c r="H336" i="6"/>
  <c r="H337" i="6"/>
  <c r="H338" i="6"/>
  <c r="H339" i="6"/>
  <c r="H340" i="6"/>
  <c r="H341" i="6"/>
  <c r="H342" i="6"/>
  <c r="H343" i="6"/>
  <c r="H344" i="6"/>
  <c r="H345" i="6"/>
  <c r="H346" i="6"/>
  <c r="H347" i="6"/>
  <c r="H348" i="6"/>
  <c r="H349" i="6"/>
  <c r="H350" i="6"/>
  <c r="H351" i="6"/>
  <c r="H352" i="6"/>
  <c r="H353" i="6"/>
  <c r="H354" i="6"/>
  <c r="H355" i="6"/>
  <c r="H356" i="6"/>
  <c r="H357" i="6"/>
  <c r="H358" i="6"/>
  <c r="H359" i="6"/>
  <c r="H360" i="6"/>
  <c r="H361" i="6"/>
  <c r="H362" i="6"/>
  <c r="H363" i="6"/>
  <c r="H364" i="6"/>
  <c r="H365" i="6"/>
  <c r="H366" i="6"/>
  <c r="H367" i="6"/>
  <c r="H368" i="6"/>
  <c r="H369" i="6"/>
  <c r="H370" i="6"/>
  <c r="H371" i="6"/>
  <c r="H372" i="6"/>
  <c r="H373" i="6"/>
  <c r="H374" i="6"/>
  <c r="H375" i="6"/>
  <c r="H376" i="6"/>
  <c r="H377" i="6"/>
  <c r="H378" i="6"/>
  <c r="H379" i="6"/>
  <c r="H380" i="6"/>
  <c r="H381" i="6"/>
  <c r="H382" i="6"/>
  <c r="H383" i="6"/>
  <c r="H384" i="6"/>
  <c r="H385" i="6"/>
  <c r="H386" i="6"/>
  <c r="H387" i="6"/>
  <c r="H388" i="6"/>
  <c r="H389" i="6"/>
  <c r="H390" i="6"/>
  <c r="H391" i="6"/>
  <c r="H392" i="6"/>
  <c r="H393" i="6"/>
  <c r="H394" i="6"/>
  <c r="H395" i="6"/>
  <c r="H396" i="6"/>
  <c r="H397" i="6"/>
  <c r="H398" i="6"/>
  <c r="H399" i="6"/>
  <c r="H400" i="6"/>
  <c r="H401" i="6"/>
  <c r="H402" i="6"/>
  <c r="H403" i="6"/>
  <c r="H404" i="6"/>
  <c r="H405" i="6"/>
  <c r="H406" i="6"/>
  <c r="H407" i="6"/>
  <c r="H408" i="6"/>
  <c r="H409" i="6"/>
  <c r="H410" i="6"/>
  <c r="H411" i="6"/>
  <c r="H412" i="6"/>
  <c r="H413" i="6"/>
  <c r="H414" i="6"/>
  <c r="H415" i="6"/>
  <c r="H416" i="6"/>
  <c r="H417" i="6"/>
  <c r="H418" i="6"/>
  <c r="H419" i="6"/>
  <c r="H420" i="6"/>
  <c r="H421" i="6"/>
  <c r="H422" i="6"/>
  <c r="H423" i="6"/>
  <c r="H424" i="6"/>
  <c r="H425" i="6"/>
  <c r="H426" i="6"/>
  <c r="H427" i="6"/>
  <c r="H428" i="6"/>
  <c r="H429" i="6"/>
  <c r="H430" i="6"/>
  <c r="H431" i="6"/>
  <c r="H432" i="6"/>
  <c r="H433" i="6"/>
  <c r="H434" i="6"/>
  <c r="H435" i="6"/>
  <c r="H436" i="6"/>
  <c r="H437" i="6"/>
  <c r="H438" i="6"/>
  <c r="H439" i="6"/>
  <c r="H440" i="6"/>
  <c r="H441" i="6"/>
  <c r="H442" i="6"/>
  <c r="H443" i="6"/>
  <c r="H444" i="6"/>
  <c r="H445" i="6"/>
  <c r="H446" i="6"/>
  <c r="H447" i="6"/>
  <c r="H448" i="6"/>
  <c r="H449" i="6"/>
  <c r="H450" i="6"/>
  <c r="H451" i="6"/>
  <c r="H452" i="6"/>
  <c r="H453" i="6"/>
  <c r="H454" i="6"/>
  <c r="H455" i="6"/>
  <c r="H456" i="6"/>
  <c r="H457" i="6"/>
  <c r="H458" i="6"/>
  <c r="H459" i="6"/>
  <c r="H460" i="6"/>
  <c r="H461" i="6"/>
  <c r="H462" i="6"/>
  <c r="H463" i="6"/>
  <c r="H464" i="6"/>
  <c r="H465" i="6"/>
  <c r="H466" i="6"/>
  <c r="H467" i="6"/>
  <c r="H468" i="6"/>
  <c r="H469" i="6"/>
  <c r="H470" i="6"/>
  <c r="H471" i="6"/>
  <c r="H472" i="6"/>
  <c r="H473" i="6"/>
  <c r="H474" i="6"/>
  <c r="H475" i="6"/>
  <c r="H476" i="6"/>
  <c r="H477" i="6"/>
  <c r="H478" i="6"/>
  <c r="H479" i="6"/>
  <c r="H480" i="6"/>
  <c r="H481" i="6"/>
  <c r="H482" i="6"/>
  <c r="G2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34" i="6"/>
  <c r="G35" i="6"/>
  <c r="G36" i="6"/>
  <c r="G37" i="6"/>
  <c r="G38" i="6"/>
  <c r="G39" i="6"/>
  <c r="G40" i="6"/>
  <c r="G41" i="6"/>
  <c r="G42" i="6"/>
  <c r="G43" i="6"/>
  <c r="G44" i="6"/>
  <c r="G45" i="6"/>
  <c r="G46" i="6"/>
  <c r="G47" i="6"/>
  <c r="G48" i="6"/>
  <c r="G49" i="6"/>
  <c r="G50" i="6"/>
  <c r="G51" i="6"/>
  <c r="G52" i="6"/>
  <c r="G53" i="6"/>
  <c r="G54" i="6"/>
  <c r="G55" i="6"/>
  <c r="G56" i="6"/>
  <c r="G57" i="6"/>
  <c r="G58" i="6"/>
  <c r="G59" i="6"/>
  <c r="G60" i="6"/>
  <c r="G61" i="6"/>
  <c r="G62" i="6"/>
  <c r="G63" i="6"/>
  <c r="G64" i="6"/>
  <c r="G65" i="6"/>
  <c r="G66" i="6"/>
  <c r="G67" i="6"/>
  <c r="G68" i="6"/>
  <c r="G69" i="6"/>
  <c r="G70" i="6"/>
  <c r="G71" i="6"/>
  <c r="G72" i="6"/>
  <c r="G73" i="6"/>
  <c r="G74" i="6"/>
  <c r="G75" i="6"/>
  <c r="G76" i="6"/>
  <c r="G77" i="6"/>
  <c r="G78" i="6"/>
  <c r="G79" i="6"/>
  <c r="G80" i="6"/>
  <c r="G81" i="6"/>
  <c r="G82" i="6"/>
  <c r="G83" i="6"/>
  <c r="G84" i="6"/>
  <c r="G85" i="6"/>
  <c r="G86" i="6"/>
  <c r="G87" i="6"/>
  <c r="G88" i="6"/>
  <c r="G89" i="6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G174" i="6"/>
  <c r="G175" i="6"/>
  <c r="G176" i="6"/>
  <c r="G177" i="6"/>
  <c r="G178" i="6"/>
  <c r="G179" i="6"/>
  <c r="G180" i="6"/>
  <c r="G181" i="6"/>
  <c r="G182" i="6"/>
  <c r="G183" i="6"/>
  <c r="G184" i="6"/>
  <c r="G185" i="6"/>
  <c r="G186" i="6"/>
  <c r="G187" i="6"/>
  <c r="G188" i="6"/>
  <c r="G189" i="6"/>
  <c r="G190" i="6"/>
  <c r="G191" i="6"/>
  <c r="G192" i="6"/>
  <c r="G193" i="6"/>
  <c r="G194" i="6"/>
  <c r="G195" i="6"/>
  <c r="G196" i="6"/>
  <c r="G197" i="6"/>
  <c r="G198" i="6"/>
  <c r="G199" i="6"/>
  <c r="G200" i="6"/>
  <c r="G201" i="6"/>
  <c r="G202" i="6"/>
  <c r="G203" i="6"/>
  <c r="G204" i="6"/>
  <c r="G205" i="6"/>
  <c r="G206" i="6"/>
  <c r="G207" i="6"/>
  <c r="G208" i="6"/>
  <c r="G209" i="6"/>
  <c r="G210" i="6"/>
  <c r="G211" i="6"/>
  <c r="G212" i="6"/>
  <c r="G213" i="6"/>
  <c r="G214" i="6"/>
  <c r="G215" i="6"/>
  <c r="G216" i="6"/>
  <c r="G217" i="6"/>
  <c r="G218" i="6"/>
  <c r="G219" i="6"/>
  <c r="G220" i="6"/>
  <c r="G221" i="6"/>
  <c r="G222" i="6"/>
  <c r="G223" i="6"/>
  <c r="G224" i="6"/>
  <c r="G225" i="6"/>
  <c r="G226" i="6"/>
  <c r="G227" i="6"/>
  <c r="G228" i="6"/>
  <c r="G229" i="6"/>
  <c r="G230" i="6"/>
  <c r="G231" i="6"/>
  <c r="G232" i="6"/>
  <c r="G233" i="6"/>
  <c r="G234" i="6"/>
  <c r="G235" i="6"/>
  <c r="G236" i="6"/>
  <c r="G237" i="6"/>
  <c r="G238" i="6"/>
  <c r="G239" i="6"/>
  <c r="G240" i="6"/>
  <c r="G241" i="6"/>
  <c r="G242" i="6"/>
  <c r="G243" i="6"/>
  <c r="G244" i="6"/>
  <c r="G245" i="6"/>
  <c r="G246" i="6"/>
  <c r="G247" i="6"/>
  <c r="G248" i="6"/>
  <c r="G249" i="6"/>
  <c r="G250" i="6"/>
  <c r="G251" i="6"/>
  <c r="G252" i="6"/>
  <c r="G253" i="6"/>
  <c r="G254" i="6"/>
  <c r="G255" i="6"/>
  <c r="G256" i="6"/>
  <c r="G257" i="6"/>
  <c r="G258" i="6"/>
  <c r="G259" i="6"/>
  <c r="G260" i="6"/>
  <c r="G261" i="6"/>
  <c r="G262" i="6"/>
  <c r="G263" i="6"/>
  <c r="G264" i="6"/>
  <c r="G265" i="6"/>
  <c r="G266" i="6"/>
  <c r="G267" i="6"/>
  <c r="G268" i="6"/>
  <c r="G269" i="6"/>
  <c r="G270" i="6"/>
  <c r="G271" i="6"/>
  <c r="G272" i="6"/>
  <c r="G273" i="6"/>
  <c r="G274" i="6"/>
  <c r="G275" i="6"/>
  <c r="G276" i="6"/>
  <c r="G277" i="6"/>
  <c r="G278" i="6"/>
  <c r="G279" i="6"/>
  <c r="G280" i="6"/>
  <c r="G281" i="6"/>
  <c r="G282" i="6"/>
  <c r="G283" i="6"/>
  <c r="G284" i="6"/>
  <c r="G285" i="6"/>
  <c r="G286" i="6"/>
  <c r="G287" i="6"/>
  <c r="G288" i="6"/>
  <c r="G289" i="6"/>
  <c r="G290" i="6"/>
  <c r="G291" i="6"/>
  <c r="G292" i="6"/>
  <c r="G293" i="6"/>
  <c r="G294" i="6"/>
  <c r="G295" i="6"/>
  <c r="G296" i="6"/>
  <c r="G297" i="6"/>
  <c r="G298" i="6"/>
  <c r="G299" i="6"/>
  <c r="G300" i="6"/>
  <c r="G301" i="6"/>
  <c r="G302" i="6"/>
  <c r="G303" i="6"/>
  <c r="G304" i="6"/>
  <c r="G305" i="6"/>
  <c r="G306" i="6"/>
  <c r="G307" i="6"/>
  <c r="G308" i="6"/>
  <c r="G309" i="6"/>
  <c r="G310" i="6"/>
  <c r="G311" i="6"/>
  <c r="G312" i="6"/>
  <c r="G313" i="6"/>
  <c r="G314" i="6"/>
  <c r="G315" i="6"/>
  <c r="G316" i="6"/>
  <c r="G317" i="6"/>
  <c r="G318" i="6"/>
  <c r="G319" i="6"/>
  <c r="G320" i="6"/>
  <c r="G321" i="6"/>
  <c r="G322" i="6"/>
  <c r="G323" i="6"/>
  <c r="G324" i="6"/>
  <c r="G325" i="6"/>
  <c r="G326" i="6"/>
  <c r="G327" i="6"/>
  <c r="G328" i="6"/>
  <c r="G329" i="6"/>
  <c r="G330" i="6"/>
  <c r="G331" i="6"/>
  <c r="G332" i="6"/>
  <c r="G333" i="6"/>
  <c r="G334" i="6"/>
  <c r="G335" i="6"/>
  <c r="G336" i="6"/>
  <c r="G337" i="6"/>
  <c r="G338" i="6"/>
  <c r="G339" i="6"/>
  <c r="G340" i="6"/>
  <c r="G341" i="6"/>
  <c r="G342" i="6"/>
  <c r="G343" i="6"/>
  <c r="G344" i="6"/>
  <c r="G345" i="6"/>
  <c r="G346" i="6"/>
  <c r="G347" i="6"/>
  <c r="G348" i="6"/>
  <c r="G349" i="6"/>
  <c r="G350" i="6"/>
  <c r="G351" i="6"/>
  <c r="G352" i="6"/>
  <c r="G353" i="6"/>
  <c r="G354" i="6"/>
  <c r="G355" i="6"/>
  <c r="G356" i="6"/>
  <c r="G357" i="6"/>
  <c r="G358" i="6"/>
  <c r="G359" i="6"/>
  <c r="G360" i="6"/>
  <c r="G361" i="6"/>
  <c r="G362" i="6"/>
  <c r="G363" i="6"/>
  <c r="G364" i="6"/>
  <c r="G365" i="6"/>
  <c r="G366" i="6"/>
  <c r="G367" i="6"/>
  <c r="G368" i="6"/>
  <c r="G369" i="6"/>
  <c r="G370" i="6"/>
  <c r="G371" i="6"/>
  <c r="G372" i="6"/>
  <c r="G373" i="6"/>
  <c r="G374" i="6"/>
  <c r="G375" i="6"/>
  <c r="G376" i="6"/>
  <c r="G377" i="6"/>
  <c r="G378" i="6"/>
  <c r="G379" i="6"/>
  <c r="G380" i="6"/>
  <c r="G381" i="6"/>
  <c r="G382" i="6"/>
  <c r="G383" i="6"/>
  <c r="G384" i="6"/>
  <c r="G385" i="6"/>
  <c r="G386" i="6"/>
  <c r="G387" i="6"/>
  <c r="G388" i="6"/>
  <c r="G389" i="6"/>
  <c r="G390" i="6"/>
  <c r="G391" i="6"/>
  <c r="G392" i="6"/>
  <c r="G393" i="6"/>
  <c r="G394" i="6"/>
  <c r="G395" i="6"/>
  <c r="G396" i="6"/>
  <c r="G397" i="6"/>
  <c r="G398" i="6"/>
  <c r="G399" i="6"/>
  <c r="G400" i="6"/>
  <c r="G401" i="6"/>
  <c r="G402" i="6"/>
  <c r="G403" i="6"/>
  <c r="G404" i="6"/>
  <c r="G405" i="6"/>
  <c r="G406" i="6"/>
  <c r="G407" i="6"/>
  <c r="G408" i="6"/>
  <c r="G409" i="6"/>
  <c r="G410" i="6"/>
  <c r="G411" i="6"/>
  <c r="G412" i="6"/>
  <c r="G413" i="6"/>
  <c r="G414" i="6"/>
  <c r="G415" i="6"/>
  <c r="G416" i="6"/>
  <c r="G417" i="6"/>
  <c r="G418" i="6"/>
  <c r="G419" i="6"/>
  <c r="G420" i="6"/>
  <c r="G421" i="6"/>
  <c r="G422" i="6"/>
  <c r="G423" i="6"/>
  <c r="G424" i="6"/>
  <c r="G425" i="6"/>
  <c r="G426" i="6"/>
  <c r="G427" i="6"/>
  <c r="G428" i="6"/>
  <c r="G429" i="6"/>
  <c r="G430" i="6"/>
  <c r="G431" i="6"/>
  <c r="G432" i="6"/>
  <c r="G433" i="6"/>
  <c r="G434" i="6"/>
  <c r="G435" i="6"/>
  <c r="G436" i="6"/>
  <c r="G437" i="6"/>
  <c r="G438" i="6"/>
  <c r="G439" i="6"/>
  <c r="G440" i="6"/>
  <c r="G441" i="6"/>
  <c r="G442" i="6"/>
  <c r="G443" i="6"/>
  <c r="G444" i="6"/>
  <c r="G445" i="6"/>
  <c r="G446" i="6"/>
  <c r="G447" i="6"/>
  <c r="G448" i="6"/>
  <c r="G449" i="6"/>
  <c r="G450" i="6"/>
  <c r="G451" i="6"/>
  <c r="G452" i="6"/>
  <c r="G453" i="6"/>
  <c r="G454" i="6"/>
  <c r="G455" i="6"/>
  <c r="G456" i="6"/>
  <c r="G457" i="6"/>
  <c r="G458" i="6"/>
  <c r="G459" i="6"/>
  <c r="G460" i="6"/>
  <c r="G461" i="6"/>
  <c r="G462" i="6"/>
  <c r="G463" i="6"/>
  <c r="G464" i="6"/>
  <c r="G465" i="6"/>
  <c r="G466" i="6"/>
  <c r="G467" i="6"/>
  <c r="G468" i="6"/>
  <c r="G469" i="6"/>
  <c r="G470" i="6"/>
  <c r="G471" i="6"/>
  <c r="G472" i="6"/>
  <c r="G473" i="6"/>
  <c r="G474" i="6"/>
  <c r="G475" i="6"/>
  <c r="G476" i="6"/>
  <c r="G477" i="6"/>
  <c r="G478" i="6"/>
  <c r="G479" i="6"/>
  <c r="G480" i="6"/>
  <c r="G481" i="6"/>
  <c r="G482" i="6"/>
  <c r="A29" i="7" l="1"/>
  <c r="B39" i="7" s="1"/>
  <c r="B28" i="7"/>
  <c r="B27" i="7"/>
  <c r="B26" i="7"/>
  <c r="B9" i="7"/>
  <c r="B8" i="7"/>
  <c r="B5" i="7"/>
  <c r="B4" i="7"/>
  <c r="B2" i="7"/>
  <c r="B7" i="7" s="1"/>
  <c r="B1" i="7"/>
  <c r="B6" i="7" l="1"/>
  <c r="B29" i="7"/>
  <c r="B33" i="7"/>
  <c r="B37" i="7"/>
  <c r="A41" i="7"/>
  <c r="B30" i="7"/>
  <c r="B38" i="7"/>
  <c r="B32" i="7"/>
  <c r="B36" i="7"/>
  <c r="B40" i="7"/>
  <c r="B3" i="7"/>
  <c r="B35" i="7" l="1"/>
  <c r="B31" i="7"/>
  <c r="B34" i="7"/>
  <c r="B50" i="7"/>
  <c r="B42" i="7"/>
  <c r="B51" i="7"/>
  <c r="A53" i="7"/>
  <c r="B49" i="7"/>
  <c r="B45" i="7"/>
  <c r="B41" i="7"/>
  <c r="B52" i="7"/>
  <c r="B48" i="7"/>
  <c r="B44" i="7"/>
  <c r="A65" i="7" l="1"/>
  <c r="B61" i="7"/>
  <c r="B57" i="7"/>
  <c r="B53" i="7"/>
  <c r="B62" i="7"/>
  <c r="B54" i="7"/>
  <c r="B64" i="7"/>
  <c r="B60" i="7"/>
  <c r="B56" i="7"/>
  <c r="B63" i="7"/>
  <c r="B46" i="7"/>
  <c r="B47" i="7"/>
  <c r="B43" i="7"/>
  <c r="B58" i="7" l="1"/>
  <c r="B59" i="7"/>
  <c r="B55" i="7"/>
  <c r="B76" i="7"/>
  <c r="B72" i="7"/>
  <c r="B68" i="7"/>
  <c r="B73" i="7"/>
  <c r="B69" i="7"/>
  <c r="B65" i="7"/>
  <c r="B75" i="7"/>
  <c r="B74" i="7"/>
  <c r="B66" i="7"/>
  <c r="B71" i="7" l="1"/>
  <c r="B67" i="7"/>
  <c r="B70" i="7"/>
  <c r="F2" i="6" l="1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F369" i="6"/>
  <c r="F370" i="6"/>
  <c r="F371" i="6"/>
  <c r="F372" i="6"/>
  <c r="F373" i="6"/>
  <c r="F374" i="6"/>
  <c r="F375" i="6"/>
  <c r="F376" i="6"/>
  <c r="F377" i="6"/>
  <c r="F378" i="6"/>
  <c r="F379" i="6"/>
  <c r="F380" i="6"/>
  <c r="F381" i="6"/>
  <c r="F382" i="6"/>
  <c r="F383" i="6"/>
  <c r="F384" i="6"/>
  <c r="F385" i="6"/>
  <c r="F386" i="6"/>
  <c r="F387" i="6"/>
  <c r="F388" i="6"/>
  <c r="F389" i="6"/>
  <c r="F390" i="6"/>
  <c r="F391" i="6"/>
  <c r="F392" i="6"/>
  <c r="F393" i="6"/>
  <c r="F394" i="6"/>
  <c r="F395" i="6"/>
  <c r="F396" i="6"/>
  <c r="F397" i="6"/>
  <c r="F398" i="6"/>
  <c r="F399" i="6"/>
  <c r="F400" i="6"/>
  <c r="F401" i="6"/>
  <c r="F402" i="6"/>
  <c r="F403" i="6"/>
  <c r="F404" i="6"/>
  <c r="F405" i="6"/>
  <c r="F406" i="6"/>
  <c r="F407" i="6"/>
  <c r="F408" i="6"/>
  <c r="F409" i="6"/>
  <c r="F410" i="6"/>
  <c r="F411" i="6"/>
  <c r="F412" i="6"/>
  <c r="F413" i="6"/>
  <c r="F414" i="6"/>
  <c r="F415" i="6"/>
  <c r="F416" i="6"/>
  <c r="F417" i="6"/>
  <c r="F418" i="6"/>
  <c r="F419" i="6"/>
  <c r="F420" i="6"/>
  <c r="F421" i="6"/>
  <c r="F422" i="6"/>
  <c r="F423" i="6"/>
  <c r="F424" i="6"/>
  <c r="F425" i="6"/>
  <c r="F426" i="6"/>
  <c r="F427" i="6"/>
  <c r="F428" i="6"/>
  <c r="F429" i="6"/>
  <c r="F430" i="6"/>
  <c r="F431" i="6"/>
  <c r="F432" i="6"/>
  <c r="F433" i="6"/>
  <c r="F434" i="6"/>
  <c r="F435" i="6"/>
  <c r="F436" i="6"/>
  <c r="F437" i="6"/>
  <c r="F438" i="6"/>
  <c r="F439" i="6"/>
  <c r="F440" i="6"/>
  <c r="F441" i="6"/>
  <c r="F442" i="6"/>
  <c r="F443" i="6"/>
  <c r="F444" i="6"/>
  <c r="F445" i="6"/>
  <c r="F446" i="6"/>
  <c r="F447" i="6"/>
  <c r="F448" i="6"/>
  <c r="F449" i="6"/>
  <c r="F450" i="6"/>
  <c r="F451" i="6"/>
  <c r="F452" i="6"/>
  <c r="F453" i="6"/>
  <c r="F454" i="6"/>
  <c r="F455" i="6"/>
  <c r="F456" i="6"/>
  <c r="F457" i="6"/>
  <c r="F458" i="6"/>
  <c r="F459" i="6"/>
  <c r="F460" i="6"/>
  <c r="F461" i="6"/>
  <c r="F462" i="6"/>
  <c r="F463" i="6"/>
  <c r="F464" i="6"/>
  <c r="F465" i="6"/>
  <c r="F466" i="6"/>
  <c r="F467" i="6"/>
  <c r="F468" i="6"/>
  <c r="F469" i="6"/>
  <c r="F470" i="6"/>
  <c r="F471" i="6"/>
  <c r="F472" i="6"/>
  <c r="F473" i="6"/>
  <c r="F474" i="6"/>
  <c r="F475" i="6"/>
  <c r="F476" i="6"/>
  <c r="F477" i="6"/>
  <c r="F478" i="6"/>
  <c r="F479" i="6"/>
  <c r="F480" i="6"/>
  <c r="F481" i="6"/>
  <c r="F482" i="6"/>
  <c r="E2" i="6" l="1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301" i="6"/>
  <c r="E302" i="6"/>
  <c r="E303" i="6"/>
  <c r="E304" i="6"/>
  <c r="E305" i="6"/>
  <c r="E306" i="6"/>
  <c r="E307" i="6"/>
  <c r="E308" i="6"/>
  <c r="E309" i="6"/>
  <c r="E310" i="6"/>
  <c r="E311" i="6"/>
  <c r="E312" i="6"/>
  <c r="E315" i="6"/>
  <c r="E316" i="6"/>
  <c r="E317" i="6"/>
  <c r="E318" i="6"/>
  <c r="E319" i="6"/>
  <c r="E320" i="6"/>
  <c r="E325" i="6"/>
  <c r="E326" i="6"/>
  <c r="E327" i="6"/>
  <c r="E328" i="6"/>
  <c r="E329" i="6"/>
  <c r="E330" i="6"/>
  <c r="E331" i="6"/>
  <c r="E332" i="6"/>
  <c r="E333" i="6"/>
  <c r="E334" i="6"/>
  <c r="E335" i="6"/>
  <c r="E336" i="6"/>
  <c r="E337" i="6"/>
  <c r="E338" i="6"/>
  <c r="E339" i="6"/>
  <c r="E340" i="6"/>
  <c r="E341" i="6"/>
  <c r="E342" i="6"/>
  <c r="E343" i="6"/>
  <c r="E344" i="6"/>
  <c r="E345" i="6"/>
  <c r="E346" i="6"/>
  <c r="E347" i="6"/>
  <c r="E348" i="6"/>
  <c r="E349" i="6"/>
  <c r="E350" i="6"/>
  <c r="E351" i="6"/>
  <c r="E352" i="6"/>
  <c r="E353" i="6"/>
  <c r="E354" i="6"/>
  <c r="E355" i="6"/>
  <c r="E356" i="6"/>
  <c r="E357" i="6"/>
  <c r="E358" i="6"/>
  <c r="E359" i="6"/>
  <c r="E360" i="6"/>
  <c r="E361" i="6"/>
  <c r="E362" i="6"/>
  <c r="E363" i="6"/>
  <c r="E364" i="6"/>
  <c r="E365" i="6"/>
  <c r="E366" i="6"/>
  <c r="E367" i="6"/>
  <c r="E368" i="6"/>
  <c r="E369" i="6"/>
  <c r="E370" i="6"/>
  <c r="E371" i="6"/>
  <c r="E372" i="6"/>
  <c r="E373" i="6"/>
  <c r="E374" i="6"/>
  <c r="E375" i="6"/>
  <c r="E376" i="6"/>
  <c r="E377" i="6"/>
  <c r="E378" i="6"/>
  <c r="E379" i="6"/>
  <c r="E380" i="6"/>
  <c r="E381" i="6"/>
  <c r="E382" i="6"/>
  <c r="E383" i="6"/>
  <c r="E384" i="6"/>
  <c r="E385" i="6"/>
  <c r="E386" i="6"/>
  <c r="E387" i="6"/>
  <c r="E388" i="6"/>
  <c r="E389" i="6"/>
  <c r="E390" i="6"/>
  <c r="E391" i="6"/>
  <c r="E392" i="6"/>
  <c r="E393" i="6"/>
  <c r="E394" i="6"/>
  <c r="E395" i="6"/>
  <c r="E396" i="6"/>
  <c r="E397" i="6"/>
  <c r="E398" i="6"/>
  <c r="E399" i="6"/>
  <c r="E400" i="6"/>
  <c r="E401" i="6"/>
  <c r="E402" i="6"/>
  <c r="E403" i="6"/>
  <c r="E404" i="6"/>
  <c r="E405" i="6"/>
  <c r="E406" i="6"/>
  <c r="E407" i="6"/>
  <c r="E408" i="6"/>
  <c r="E409" i="6"/>
  <c r="E410" i="6"/>
  <c r="E411" i="6"/>
  <c r="E412" i="6"/>
  <c r="E413" i="6"/>
  <c r="E414" i="6"/>
  <c r="E415" i="6"/>
  <c r="E416" i="6"/>
  <c r="E417" i="6"/>
  <c r="E418" i="6"/>
  <c r="E419" i="6"/>
  <c r="E420" i="6"/>
  <c r="E421" i="6"/>
  <c r="E422" i="6"/>
  <c r="E423" i="6"/>
  <c r="E424" i="6"/>
  <c r="E425" i="6"/>
  <c r="E426" i="6"/>
  <c r="E427" i="6"/>
  <c r="E428" i="6"/>
  <c r="E429" i="6"/>
  <c r="E430" i="6"/>
  <c r="E431" i="6"/>
  <c r="E432" i="6"/>
  <c r="E433" i="6"/>
  <c r="E434" i="6"/>
  <c r="E435" i="6"/>
  <c r="E436" i="6"/>
  <c r="E437" i="6"/>
  <c r="E438" i="6"/>
  <c r="E439" i="6"/>
  <c r="E440" i="6"/>
  <c r="E441" i="6"/>
  <c r="E442" i="6"/>
  <c r="E443" i="6"/>
  <c r="E444" i="6"/>
  <c r="E445" i="6"/>
  <c r="E446" i="6"/>
  <c r="E447" i="6"/>
  <c r="E448" i="6"/>
  <c r="E449" i="6"/>
  <c r="E450" i="6"/>
  <c r="E451" i="6"/>
  <c r="E452" i="6"/>
  <c r="E453" i="6"/>
  <c r="E454" i="6"/>
  <c r="E455" i="6"/>
  <c r="E456" i="6"/>
  <c r="E457" i="6"/>
  <c r="E458" i="6"/>
  <c r="E459" i="6"/>
  <c r="E460" i="6"/>
  <c r="E461" i="6"/>
  <c r="E462" i="6"/>
  <c r="E463" i="6"/>
  <c r="E464" i="6"/>
  <c r="E465" i="6"/>
  <c r="E466" i="6"/>
  <c r="E467" i="6"/>
  <c r="E468" i="6"/>
  <c r="E469" i="6"/>
  <c r="E470" i="6"/>
  <c r="E471" i="6"/>
  <c r="E472" i="6"/>
  <c r="E473" i="6"/>
  <c r="E474" i="6"/>
  <c r="E475" i="6"/>
  <c r="E476" i="6"/>
  <c r="E477" i="6"/>
  <c r="E478" i="6"/>
  <c r="E479" i="6"/>
  <c r="E480" i="6"/>
  <c r="E481" i="6"/>
  <c r="E482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06" i="6"/>
  <c r="B207" i="6"/>
  <c r="B208" i="6"/>
  <c r="B209" i="6"/>
  <c r="B210" i="6"/>
  <c r="B211" i="6"/>
  <c r="B212" i="6"/>
  <c r="B213" i="6"/>
  <c r="B214" i="6"/>
  <c r="B215" i="6"/>
  <c r="B216" i="6"/>
  <c r="B217" i="6"/>
  <c r="B218" i="6"/>
  <c r="B219" i="6"/>
  <c r="B220" i="6"/>
  <c r="B221" i="6"/>
  <c r="B222" i="6"/>
  <c r="B223" i="6"/>
  <c r="B224" i="6"/>
  <c r="B225" i="6"/>
  <c r="B226" i="6"/>
  <c r="B227" i="6"/>
  <c r="B228" i="6"/>
  <c r="B229" i="6"/>
  <c r="B230" i="6"/>
  <c r="B231" i="6"/>
  <c r="B232" i="6"/>
  <c r="B233" i="6"/>
  <c r="B234" i="6"/>
  <c r="B235" i="6"/>
  <c r="B236" i="6"/>
  <c r="B237" i="6"/>
  <c r="B238" i="6"/>
  <c r="B239" i="6"/>
  <c r="B240" i="6"/>
  <c r="B241" i="6"/>
  <c r="B242" i="6"/>
  <c r="B243" i="6"/>
  <c r="B244" i="6"/>
  <c r="B245" i="6"/>
  <c r="B246" i="6"/>
  <c r="B247" i="6"/>
  <c r="B248" i="6"/>
  <c r="B249" i="6"/>
  <c r="B250" i="6"/>
  <c r="B251" i="6"/>
  <c r="B252" i="6"/>
  <c r="B253" i="6"/>
  <c r="B254" i="6"/>
  <c r="B255" i="6"/>
  <c r="B256" i="6"/>
  <c r="B257" i="6"/>
  <c r="B258" i="6"/>
  <c r="B259" i="6"/>
  <c r="B260" i="6"/>
  <c r="B261" i="6"/>
  <c r="B262" i="6"/>
  <c r="B263" i="6"/>
  <c r="B264" i="6"/>
  <c r="B265" i="6"/>
  <c r="B266" i="6"/>
  <c r="B267" i="6"/>
  <c r="B268" i="6"/>
  <c r="B269" i="6"/>
  <c r="B270" i="6"/>
  <c r="B271" i="6"/>
  <c r="B272" i="6"/>
  <c r="B273" i="6"/>
  <c r="B274" i="6"/>
  <c r="B275" i="6"/>
  <c r="B276" i="6"/>
  <c r="B277" i="6"/>
  <c r="B278" i="6"/>
  <c r="B279" i="6"/>
  <c r="B280" i="6"/>
  <c r="B281" i="6"/>
  <c r="B282" i="6"/>
  <c r="B283" i="6"/>
  <c r="B284" i="6"/>
  <c r="B285" i="6"/>
  <c r="B286" i="6"/>
  <c r="B287" i="6"/>
  <c r="B288" i="6"/>
  <c r="B289" i="6"/>
  <c r="B290" i="6"/>
  <c r="B291" i="6"/>
  <c r="B292" i="6"/>
  <c r="B293" i="6"/>
  <c r="B294" i="6"/>
  <c r="B295" i="6"/>
  <c r="B296" i="6"/>
  <c r="B297" i="6"/>
  <c r="B298" i="6"/>
  <c r="B299" i="6"/>
  <c r="B300" i="6"/>
  <c r="B301" i="6"/>
  <c r="B302" i="6"/>
  <c r="B303" i="6"/>
  <c r="B304" i="6"/>
  <c r="B305" i="6"/>
  <c r="B306" i="6"/>
  <c r="B307" i="6"/>
  <c r="B308" i="6"/>
  <c r="B309" i="6"/>
  <c r="B310" i="6"/>
  <c r="B311" i="6"/>
  <c r="B312" i="6"/>
  <c r="B313" i="6"/>
  <c r="B314" i="6"/>
  <c r="B315" i="6"/>
  <c r="B316" i="6"/>
  <c r="B317" i="6"/>
  <c r="B318" i="6"/>
  <c r="B319" i="6"/>
  <c r="B320" i="6"/>
  <c r="B321" i="6"/>
  <c r="B322" i="6"/>
  <c r="B323" i="6"/>
  <c r="B324" i="6"/>
  <c r="B325" i="6"/>
  <c r="B326" i="6"/>
  <c r="B327" i="6"/>
  <c r="B328" i="6"/>
  <c r="B329" i="6"/>
  <c r="B330" i="6"/>
  <c r="B331" i="6"/>
  <c r="B332" i="6"/>
  <c r="B333" i="6"/>
  <c r="B334" i="6"/>
  <c r="B335" i="6"/>
  <c r="B336" i="6"/>
  <c r="B337" i="6"/>
  <c r="B338" i="6"/>
  <c r="B339" i="6"/>
  <c r="B340" i="6"/>
  <c r="B341" i="6"/>
  <c r="B342" i="6"/>
  <c r="B343" i="6"/>
  <c r="B344" i="6"/>
  <c r="B345" i="6"/>
  <c r="B346" i="6"/>
  <c r="B347" i="6"/>
  <c r="B348" i="6"/>
  <c r="B349" i="6"/>
  <c r="B350" i="6"/>
  <c r="B351" i="6"/>
  <c r="B352" i="6"/>
  <c r="B353" i="6"/>
  <c r="B354" i="6"/>
  <c r="B355" i="6"/>
  <c r="B356" i="6"/>
  <c r="B357" i="6"/>
  <c r="B358" i="6"/>
  <c r="B359" i="6"/>
  <c r="B360" i="6"/>
  <c r="B361" i="6"/>
  <c r="B362" i="6"/>
  <c r="B363" i="6"/>
  <c r="B364" i="6"/>
  <c r="B365" i="6"/>
  <c r="B366" i="6"/>
  <c r="B367" i="6"/>
  <c r="B368" i="6"/>
  <c r="B369" i="6"/>
  <c r="B370" i="6"/>
  <c r="B371" i="6"/>
  <c r="B372" i="6"/>
  <c r="B373" i="6"/>
  <c r="B374" i="6"/>
  <c r="B375" i="6"/>
  <c r="B376" i="6"/>
  <c r="B377" i="6"/>
  <c r="B378" i="6"/>
  <c r="B379" i="6"/>
  <c r="B380" i="6"/>
  <c r="B381" i="6"/>
  <c r="B382" i="6"/>
  <c r="B383" i="6"/>
  <c r="B384" i="6"/>
  <c r="B385" i="6"/>
  <c r="B386" i="6"/>
  <c r="B387" i="6"/>
  <c r="B388" i="6"/>
  <c r="B389" i="6"/>
  <c r="B390" i="6"/>
  <c r="B391" i="6"/>
  <c r="B392" i="6"/>
  <c r="B393" i="6"/>
  <c r="B394" i="6"/>
  <c r="B395" i="6"/>
  <c r="B396" i="6"/>
  <c r="B397" i="6"/>
  <c r="B398" i="6"/>
  <c r="B399" i="6"/>
  <c r="B400" i="6"/>
  <c r="B401" i="6"/>
  <c r="B402" i="6"/>
  <c r="B403" i="6"/>
  <c r="B404" i="6"/>
  <c r="B405" i="6"/>
  <c r="B406" i="6"/>
  <c r="B407" i="6"/>
  <c r="B408" i="6"/>
  <c r="B409" i="6"/>
  <c r="B410" i="6"/>
  <c r="B411" i="6"/>
  <c r="B412" i="6"/>
  <c r="B413" i="6"/>
  <c r="B414" i="6"/>
  <c r="B415" i="6"/>
  <c r="B416" i="6"/>
  <c r="B417" i="6"/>
  <c r="B418" i="6"/>
  <c r="B419" i="6"/>
  <c r="B420" i="6"/>
  <c r="B421" i="6"/>
  <c r="B422" i="6"/>
  <c r="B423" i="6"/>
  <c r="B424" i="6"/>
  <c r="B425" i="6"/>
  <c r="B426" i="6"/>
  <c r="B427" i="6"/>
  <c r="B428" i="6"/>
  <c r="B429" i="6"/>
  <c r="B430" i="6"/>
  <c r="B431" i="6"/>
  <c r="B432" i="6"/>
  <c r="B433" i="6"/>
  <c r="B434" i="6"/>
  <c r="B435" i="6"/>
  <c r="B436" i="6"/>
  <c r="B437" i="6"/>
  <c r="B438" i="6"/>
  <c r="B439" i="6"/>
  <c r="B440" i="6"/>
  <c r="B441" i="6"/>
  <c r="B442" i="6"/>
  <c r="B443" i="6"/>
  <c r="B444" i="6"/>
  <c r="B445" i="6"/>
  <c r="B446" i="6"/>
  <c r="B447" i="6"/>
  <c r="B448" i="6"/>
  <c r="B449" i="6"/>
  <c r="B450" i="6"/>
  <c r="B451" i="6"/>
  <c r="B452" i="6"/>
  <c r="B453" i="6"/>
  <c r="B454" i="6"/>
  <c r="B455" i="6"/>
  <c r="B456" i="6"/>
  <c r="B457" i="6"/>
  <c r="B458" i="6"/>
  <c r="B459" i="6"/>
  <c r="B460" i="6"/>
  <c r="B461" i="6"/>
  <c r="B462" i="6"/>
  <c r="B463" i="6"/>
  <c r="B464" i="6"/>
  <c r="B465" i="6"/>
  <c r="B466" i="6"/>
  <c r="B467" i="6"/>
  <c r="B468" i="6"/>
  <c r="B469" i="6"/>
  <c r="B470" i="6"/>
  <c r="B471" i="6"/>
  <c r="B472" i="6"/>
  <c r="B473" i="6"/>
  <c r="B474" i="6"/>
  <c r="B475" i="6"/>
  <c r="B476" i="6"/>
  <c r="B477" i="6"/>
  <c r="B478" i="6"/>
  <c r="B479" i="6"/>
  <c r="B480" i="6"/>
  <c r="B481" i="6"/>
  <c r="B482" i="6"/>
  <c r="B2" i="6"/>
</calcChain>
</file>

<file path=xl/sharedStrings.xml><?xml version="1.0" encoding="utf-8"?>
<sst xmlns="http://schemas.openxmlformats.org/spreadsheetml/2006/main" count="204" uniqueCount="118">
  <si>
    <t>Date</t>
  </si>
  <si>
    <t>Dimanche</t>
  </si>
  <si>
    <t>Lundi</t>
  </si>
  <si>
    <t>Mardi</t>
  </si>
  <si>
    <t>Mercredi</t>
  </si>
  <si>
    <t>Jeudi</t>
  </si>
  <si>
    <t>Vendredi</t>
  </si>
  <si>
    <t>Samedi</t>
  </si>
  <si>
    <t>FERMETURE ETABLISSEMENT</t>
  </si>
  <si>
    <t>Jour de la semaine</t>
  </si>
  <si>
    <t>Année-semaine</t>
  </si>
  <si>
    <t>Heure Arrivée</t>
  </si>
  <si>
    <t>Heure Départ</t>
  </si>
  <si>
    <t>Cumul/Jour</t>
  </si>
  <si>
    <t>Evénement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</si>
  <si>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</si>
  <si>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</si>
  <si>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</si>
  <si>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</si>
  <si>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</si>
  <si>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</si>
  <si>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</si>
  <si>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</si>
  <si>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</si>
  <si>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</si>
  <si>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</si>
  <si>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</si>
  <si>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Le mois commence le</t>
  </si>
  <si>
    <t>Mois</t>
  </si>
  <si>
    <t>Année</t>
  </si>
  <si>
    <t>Année civile</t>
  </si>
  <si>
    <t>Mois civil</t>
  </si>
  <si>
    <t>Total général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</si>
  <si>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</si>
  <si>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</si>
  <si>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</si>
  <si>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</si>
  <si>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</si>
  <si>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</si>
  <si>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</si>
  <si>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</si>
  <si>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</si>
  <si>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</si>
  <si>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</si>
  <si>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</si>
  <si>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</t>
  </si>
  <si>
    <t>Période calendaire</t>
  </si>
  <si>
    <t>Période adaptée</t>
  </si>
  <si>
    <t>2018-52</t>
  </si>
  <si>
    <t>2019-1</t>
  </si>
  <si>
    <t>2019-10</t>
  </si>
  <si>
    <t>2019-11</t>
  </si>
  <si>
    <t>2019-12</t>
  </si>
  <si>
    <t>2019-13</t>
  </si>
  <si>
    <t>2019-14</t>
  </si>
  <si>
    <t>2019-15</t>
  </si>
  <si>
    <t>2019-16</t>
  </si>
  <si>
    <t>2019-17</t>
  </si>
  <si>
    <t>2019-18</t>
  </si>
  <si>
    <t>2019-19</t>
  </si>
  <si>
    <t>2019-2</t>
  </si>
  <si>
    <t>2019-20</t>
  </si>
  <si>
    <t>2019-21</t>
  </si>
  <si>
    <t>2019-22</t>
  </si>
  <si>
    <t>2019-23</t>
  </si>
  <si>
    <t>2019-24</t>
  </si>
  <si>
    <t>2019-25</t>
  </si>
  <si>
    <t>2019-26</t>
  </si>
  <si>
    <t>2019-27</t>
  </si>
  <si>
    <t>2019-28</t>
  </si>
  <si>
    <t>2019-29</t>
  </si>
  <si>
    <t>2019-3</t>
  </si>
  <si>
    <t>2019-30</t>
  </si>
  <si>
    <t>2019-31</t>
  </si>
  <si>
    <t>2019-32</t>
  </si>
  <si>
    <t>2019-33</t>
  </si>
  <si>
    <t>2019-34</t>
  </si>
  <si>
    <t>2019-35</t>
  </si>
  <si>
    <t>2019-36</t>
  </si>
  <si>
    <t>2019-37</t>
  </si>
  <si>
    <t>2019-38</t>
  </si>
  <si>
    <t>2019-39</t>
  </si>
  <si>
    <t>2019-4</t>
  </si>
  <si>
    <t>2019-40</t>
  </si>
  <si>
    <t>2019-41</t>
  </si>
  <si>
    <t>2019-42</t>
  </si>
  <si>
    <t>2019-43</t>
  </si>
  <si>
    <t>2019-44</t>
  </si>
  <si>
    <t>2019-45</t>
  </si>
  <si>
    <t>2019-46</t>
  </si>
  <si>
    <t>2019-47</t>
  </si>
  <si>
    <t>2019-48</t>
  </si>
  <si>
    <t>2019-49</t>
  </si>
  <si>
    <t>2019-5</t>
  </si>
  <si>
    <t>2019-50</t>
  </si>
  <si>
    <t>2019-51</t>
  </si>
  <si>
    <t>2019-52</t>
  </si>
  <si>
    <t>2019-6</t>
  </si>
  <si>
    <t>2019-7</t>
  </si>
  <si>
    <t>2019-8</t>
  </si>
  <si>
    <t>2019-9</t>
  </si>
  <si>
    <t>2020-1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</si>
  <si>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</si>
  <si>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</si>
  <si>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</si>
  <si>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</si>
  <si>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</si>
  <si>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</si>
  <si>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</si>
  <si>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</si>
  <si>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2020-2</t>
  </si>
  <si>
    <t>2020-3</t>
  </si>
  <si>
    <t>2020-4</t>
  </si>
  <si>
    <t>2020-5</t>
  </si>
  <si>
    <t>2020-6</t>
  </si>
  <si>
    <t>2020-7</t>
  </si>
  <si>
    <t>2020-8</t>
  </si>
  <si>
    <t>2020-9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</si>
</sst>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d\ dd/mm/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0" xfId="0" applyNumberFormat="1"/>
    <xf numFmtId="0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wrapText="1"/>
    </xf>
    <xf numFmtId="2" fontId="0" fillId="0" borderId="0" xfId="1" applyNumberFormat="1" applyFont="1"/>
    <xf numFmtId="2" fontId="0" fillId="0" borderId="0" xfId="0" applyNumberFormat="1"/>
    <xf numFmtId="0" fontId="2" fillId="0" borderId="0" xfId="0" applyFont="1" applyFill="1" applyBorder="1" applyAlignment="1"/>
    <xf numFmtId="164" fontId="3" fillId="0" borderId="0" xfId="0" applyNumberFormat="1" applyFont="1" applyFill="1" applyBorder="1" applyAlignment="1"/>
    <xf numFmtId="0" fontId="3" fillId="0" borderId="0" xfId="0" applyFont="1" applyBorder="1" applyAlignment="1"/>
    <xf numFmtId="0" fontId="0" fillId="0" borderId="0" xfId="0" applyAlignment="1"/>
    <xf numFmtId="2" fontId="4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5" fillId="0" borderId="0" xfId="0" applyFont="1"/>
  </cellXfs>
  <cellStyles count="2">
    <cellStyle name="Milliers" xfId="1" builtinId="3"/>
    <cellStyle name="Normal" xfId="0" builtinId="0"/>
  </cellStyles>
  <dxfs count="10"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2" formatCode="0.00"/>
    </dxf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numFmt numFmtId="2" formatCode="0.00"/>
    </dxf>
    <dxf>
      <numFmt numFmtId="2" formatCode="0.00"/>
    </dxf>
    <dxf>
      <numFmt numFmtId="25" formatCode="hh:mm"/>
    </dxf>
    <dxf>
      <numFmt numFmtId="25" formatCode="hh:mm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77.881724999999" createdVersion="5" refreshedVersion="5" minRefreshableVersion="3" recordCount="481">
  <cacheSource type="worksheet">
    <worksheetSource name="Tableau1"/>
  </cacheSource>
  <cacheFields count="11">
    <cacheField name="Date" numFmtId="14">
      <sharedItems containsSemiMixedTypes="0" containsNonDate="0" containsDate="1" containsString="0" minDate="2018-12-28T00:00:00" maxDate="2020-04-22T00:00:00"/>
    </cacheField>
    <cacheField name="Jour de la semaine" numFmtId="0">
      <sharedItems/>
    </cacheField>
    <cacheField name="Heure Arrivée" numFmtId="20">
      <sharedItems containsNonDate="0" containsDate="1" containsString="0" containsBlank="1" minDate="1899-12-30T08:00:00" maxDate="1899-12-30T08:00:00"/>
    </cacheField>
    <cacheField name="Heure Départ" numFmtId="20">
      <sharedItems containsNonDate="0" containsDate="1" containsString="0" containsBlank="1" minDate="1899-12-30T16:00:00" maxDate="1899-12-30T16:00:00"/>
    </cacheField>
    <cacheField name="Cumul/Jour" numFmtId="2">
      <sharedItems containsString="0" containsBlank="1" containsNumber="1" minValue="0" maxValue="8.000000000000016"/>
    </cacheField>
    <cacheField name="Année-semaine" numFmtId="2">
      <sharedItems count="70">
        <s v="2018-52"/>
        <s v="2019-1"/>
        <s v="2019-2"/>
        <s v="2019-3"/>
        <s v="2019-4"/>
        <s v="2019-5"/>
        <s v="2019-6"/>
        <s v="2019-7"/>
        <s v="2019-8"/>
        <s v="2019-9"/>
        <s v="2019-10"/>
        <s v="2019-11"/>
        <s v="2019-12"/>
        <s v="2019-13"/>
        <s v="2019-14"/>
        <s v="2019-15"/>
        <s v="2019-16"/>
        <s v="2019-17"/>
        <s v="2019-18"/>
        <s v="2019-19"/>
        <s v="2019-20"/>
        <s v="2019-21"/>
        <s v="2019-22"/>
        <s v="2019-23"/>
        <s v="2019-24"/>
        <s v="2019-25"/>
        <s v="2019-26"/>
        <s v="2019-27"/>
        <s v="2019-28"/>
        <s v="2019-29"/>
        <s v="2019-30"/>
        <s v="2019-31"/>
        <s v="2019-32"/>
        <s v="2019-33"/>
        <s v="2019-34"/>
        <s v="2019-35"/>
        <s v="2019-36"/>
        <s v="2019-37"/>
        <s v="2019-38"/>
        <s v="2019-39"/>
        <s v="2019-40"/>
        <s v="2019-41"/>
        <s v="2019-42"/>
        <s v="2019-43"/>
        <s v="2019-44"/>
        <s v="2019-45"/>
        <s v="2019-46"/>
        <s v="2019-47"/>
        <s v="2019-48"/>
        <s v="2019-49"/>
        <s v="2019-50"/>
        <s v="2019-51"/>
        <s v="2019-52"/>
        <s v="2020-1"/>
        <s v="2020-2"/>
        <s v="2020-3"/>
        <s v="2020-4"/>
        <s v="2020-5"/>
        <s v="2020-6"/>
        <s v="2020-7"/>
        <s v="2020-8"/>
        <s v="2020-9"/>
        <s v="2020-10"/>
        <s v="2020-11"/>
        <s v="2020-12"/>
        <s v="2020-13"/>
        <s v="2020-14"/>
        <s v="2020-15"/>
        <s v="2020-16"/>
        <s v="2020-17"/>
      </sharedItems>
    </cacheField>
    <cacheField name="Année civile" numFmtId="0">
      <sharedItems containsSemiMixedTypes="0" containsString="0" containsNumber="1" containsInteger="1" minValue="2018" maxValue="2020" count="3">
        <n v="2018"/>
        <n v="2019"/>
        <n v="2020"/>
      </sharedItems>
    </cacheField>
    <cacheField name="Mois civil" numFmtId="0">
      <sharedItems count="12">
        <s v="décembre"/>
        <s v="janvier"/>
        <s v="février"/>
        <s v="mars"/>
        <s v="avril"/>
        <s v="mai"/>
        <s v="juin"/>
        <s v="juillet"/>
        <s v="août"/>
        <s v="septembre"/>
        <s v="octobre"/>
        <s v="novembre"/>
      </sharedItems>
    </cacheField>
    <cacheField name="Année" numFmtId="0">
      <sharedItems containsSemiMixedTypes="0" containsString="0" containsNumber="1" containsInteger="1" minValue="2019" maxValue="2020" count="2">
        <n v="2019"/>
        <n v="2020"/>
      </sharedItems>
    </cacheField>
    <cacheField name="Mois" numFmtId="2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Evénement" numFmtId="2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1">
  <r>
    <d v="2018-12-28T00:00:00"/>
    <s v="Vendredi"/>
    <m/>
    <m/>
    <n v="0"/>
    <x v="0"/>
    <x v="0"/>
    <x v="0"/>
    <x v="0"/>
    <x v="0"/>
    <s v=""/>
  </r>
  <r>
    <d v="2018-12-29T00:00:00"/>
    <s v="Samedi"/>
    <m/>
    <m/>
    <n v="0"/>
    <x v="0"/>
    <x v="0"/>
    <x v="0"/>
    <x v="0"/>
    <x v="0"/>
    <s v=""/>
  </r>
  <r>
    <d v="2018-12-30T00:00:00"/>
    <s v="Dimanche"/>
    <m/>
    <m/>
    <n v="0"/>
    <x v="0"/>
    <x v="0"/>
    <x v="0"/>
    <x v="0"/>
    <x v="0"/>
    <s v=""/>
  </r>
  <r>
    <d v="2018-12-31T00:00:00"/>
    <s v="Lundi"/>
    <m/>
    <m/>
    <n v="0"/>
    <x v="1"/>
    <x v="0"/>
    <x v="0"/>
    <x v="0"/>
    <x v="0"/>
    <s v=""/>
  </r>
  <r>
    <d v="2019-01-01T00:00:00"/>
    <s v="Mardi"/>
    <m/>
    <m/>
    <n v="0"/>
    <x v="1"/>
    <x v="1"/>
    <x v="1"/>
    <x v="0"/>
    <x v="0"/>
    <s v="Premier de l'AN"/>
  </r>
  <r>
    <d v="2019-01-02T00:00:00"/>
    <s v="Mercredi"/>
    <m/>
    <m/>
    <n v="0"/>
    <x v="1"/>
    <x v="1"/>
    <x v="1"/>
    <x v="0"/>
    <x v="0"/>
    <s v=""/>
  </r>
  <r>
    <d v="2019-01-03T00:00:00"/>
    <s v="Jeudi"/>
    <m/>
    <m/>
    <n v="0"/>
    <x v="1"/>
    <x v="1"/>
    <x v="1"/>
    <x v="0"/>
    <x v="0"/>
    <s v=""/>
  </r>
  <r>
    <d v="2019-01-04T00:00:00"/>
    <s v="Vendredi"/>
    <m/>
    <m/>
    <n v="0"/>
    <x v="1"/>
    <x v="1"/>
    <x v="1"/>
    <x v="0"/>
    <x v="0"/>
    <s v=""/>
  </r>
  <r>
    <d v="2019-01-05T00:00:00"/>
    <s v="Samedi"/>
    <m/>
    <m/>
    <n v="0"/>
    <x v="1"/>
    <x v="1"/>
    <x v="1"/>
    <x v="0"/>
    <x v="0"/>
    <s v=""/>
  </r>
  <r>
    <d v="2019-01-06T00:00:00"/>
    <s v="Dimanche"/>
    <m/>
    <m/>
    <n v="0"/>
    <x v="1"/>
    <x v="1"/>
    <x v="1"/>
    <x v="0"/>
    <x v="0"/>
    <s v=""/>
  </r>
  <r>
    <d v="2019-01-07T00:00:00"/>
    <s v="Lundi"/>
    <m/>
    <m/>
    <n v="0"/>
    <x v="2"/>
    <x v="1"/>
    <x v="1"/>
    <x v="0"/>
    <x v="0"/>
    <s v=""/>
  </r>
  <r>
    <d v="2019-01-08T00:00:00"/>
    <s v="Mardi"/>
    <m/>
    <m/>
    <n v="0"/>
    <x v="2"/>
    <x v="1"/>
    <x v="1"/>
    <x v="0"/>
    <x v="0"/>
    <s v=""/>
  </r>
  <r>
    <d v="2019-01-09T00:00:00"/>
    <s v="Mercredi"/>
    <m/>
    <m/>
    <n v="0"/>
    <x v="2"/>
    <x v="1"/>
    <x v="1"/>
    <x v="0"/>
    <x v="0"/>
    <s v=""/>
  </r>
  <r>
    <d v="2019-01-10T00:00:00"/>
    <s v="Jeudi"/>
    <m/>
    <m/>
    <n v="0"/>
    <x v="2"/>
    <x v="1"/>
    <x v="1"/>
    <x v="0"/>
    <x v="0"/>
    <s v=""/>
  </r>
  <r>
    <d v="2019-01-11T00:00:00"/>
    <s v="Vendredi"/>
    <m/>
    <m/>
    <n v="0"/>
    <x v="2"/>
    <x v="1"/>
    <x v="1"/>
    <x v="0"/>
    <x v="0"/>
    <s v=""/>
  </r>
  <r>
    <d v="2019-01-12T00:00:00"/>
    <s v="Samedi"/>
    <m/>
    <m/>
    <n v="0"/>
    <x v="2"/>
    <x v="1"/>
    <x v="1"/>
    <x v="0"/>
    <x v="0"/>
    <s v=""/>
  </r>
  <r>
    <d v="2019-01-13T00:00:00"/>
    <s v="Dimanche"/>
    <m/>
    <m/>
    <n v="0"/>
    <x v="2"/>
    <x v="1"/>
    <x v="1"/>
    <x v="0"/>
    <x v="0"/>
    <s v=""/>
  </r>
  <r>
    <d v="2019-01-14T00:00:00"/>
    <s v="Lundi"/>
    <m/>
    <m/>
    <n v="0"/>
    <x v="3"/>
    <x v="1"/>
    <x v="1"/>
    <x v="0"/>
    <x v="0"/>
    <s v=""/>
  </r>
  <r>
    <d v="2019-01-15T00:00:00"/>
    <s v="Mardi"/>
    <m/>
    <m/>
    <n v="0"/>
    <x v="3"/>
    <x v="1"/>
    <x v="1"/>
    <x v="0"/>
    <x v="0"/>
    <s v=""/>
  </r>
  <r>
    <d v="2019-01-16T00:00:00"/>
    <s v="Mercredi"/>
    <m/>
    <m/>
    <n v="0"/>
    <x v="3"/>
    <x v="1"/>
    <x v="1"/>
    <x v="0"/>
    <x v="0"/>
    <s v=""/>
  </r>
  <r>
    <d v="2019-01-17T00:00:00"/>
    <s v="Jeudi"/>
    <m/>
    <m/>
    <n v="0"/>
    <x v="3"/>
    <x v="1"/>
    <x v="1"/>
    <x v="0"/>
    <x v="0"/>
    <s v=""/>
  </r>
  <r>
    <d v="2019-01-18T00:00:00"/>
    <s v="Vendredi"/>
    <m/>
    <m/>
    <n v="0"/>
    <x v="3"/>
    <x v="1"/>
    <x v="1"/>
    <x v="0"/>
    <x v="0"/>
    <s v=""/>
  </r>
  <r>
    <d v="2019-01-19T00:00:00"/>
    <s v="Samedi"/>
    <m/>
    <m/>
    <n v="0"/>
    <x v="3"/>
    <x v="1"/>
    <x v="1"/>
    <x v="0"/>
    <x v="0"/>
    <s v=""/>
  </r>
  <r>
    <d v="2019-01-20T00:00:00"/>
    <s v="Dimanche"/>
    <m/>
    <m/>
    <n v="0"/>
    <x v="3"/>
    <x v="1"/>
    <x v="1"/>
    <x v="0"/>
    <x v="0"/>
    <s v=""/>
  </r>
  <r>
    <d v="2019-01-21T00:00:00"/>
    <s v="Lundi"/>
    <m/>
    <m/>
    <n v="0"/>
    <x v="4"/>
    <x v="1"/>
    <x v="1"/>
    <x v="0"/>
    <x v="0"/>
    <s v=""/>
  </r>
  <r>
    <d v="2019-01-22T00:00:00"/>
    <s v="Mardi"/>
    <m/>
    <m/>
    <n v="0"/>
    <x v="4"/>
    <x v="1"/>
    <x v="1"/>
    <x v="0"/>
    <x v="0"/>
    <s v=""/>
  </r>
  <r>
    <d v="2019-01-23T00:00:00"/>
    <s v="Mercredi"/>
    <m/>
    <m/>
    <n v="0"/>
    <x v="4"/>
    <x v="1"/>
    <x v="1"/>
    <x v="0"/>
    <x v="0"/>
    <s v=""/>
  </r>
  <r>
    <d v="2019-01-24T00:00:00"/>
    <s v="Jeudi"/>
    <m/>
    <m/>
    <n v="0"/>
    <x v="4"/>
    <x v="1"/>
    <x v="1"/>
    <x v="0"/>
    <x v="0"/>
    <s v=""/>
  </r>
  <r>
    <d v="2019-01-25T00:00:00"/>
    <s v="Vendredi"/>
    <m/>
    <m/>
    <n v="0"/>
    <x v="4"/>
    <x v="1"/>
    <x v="1"/>
    <x v="0"/>
    <x v="0"/>
    <s v=""/>
  </r>
  <r>
    <d v="2019-01-26T00:00:00"/>
    <s v="Samedi"/>
    <m/>
    <m/>
    <n v="0"/>
    <x v="4"/>
    <x v="1"/>
    <x v="1"/>
    <x v="0"/>
    <x v="0"/>
    <s v=""/>
  </r>
  <r>
    <d v="2019-01-27T00:00:00"/>
    <s v="Dimanche"/>
    <m/>
    <m/>
    <n v="0"/>
    <x v="4"/>
    <x v="1"/>
    <x v="1"/>
    <x v="0"/>
    <x v="0"/>
    <s v=""/>
  </r>
  <r>
    <d v="2019-01-28T00:00:00"/>
    <s v="Lundi"/>
    <m/>
    <m/>
    <n v="0"/>
    <x v="5"/>
    <x v="1"/>
    <x v="1"/>
    <x v="0"/>
    <x v="1"/>
    <s v=""/>
  </r>
  <r>
    <d v="2019-01-29T00:00:00"/>
    <s v="Mardi"/>
    <m/>
    <m/>
    <n v="0"/>
    <x v="5"/>
    <x v="1"/>
    <x v="1"/>
    <x v="0"/>
    <x v="1"/>
    <s v=""/>
  </r>
  <r>
    <d v="2019-01-30T00:00:00"/>
    <s v="Mercredi"/>
    <m/>
    <m/>
    <n v="0"/>
    <x v="5"/>
    <x v="1"/>
    <x v="1"/>
    <x v="0"/>
    <x v="1"/>
    <s v=""/>
  </r>
  <r>
    <d v="2019-01-31T00:00:00"/>
    <s v="Jeudi"/>
    <m/>
    <m/>
    <n v="0"/>
    <x v="5"/>
    <x v="1"/>
    <x v="1"/>
    <x v="0"/>
    <x v="1"/>
    <s v=""/>
  </r>
  <r>
    <d v="2019-02-01T00:00:00"/>
    <s v="Vendredi"/>
    <m/>
    <m/>
    <n v="0"/>
    <x v="5"/>
    <x v="1"/>
    <x v="2"/>
    <x v="0"/>
    <x v="1"/>
    <s v=""/>
  </r>
  <r>
    <d v="2019-02-02T00:00:00"/>
    <s v="Samedi"/>
    <m/>
    <m/>
    <n v="0"/>
    <x v="5"/>
    <x v="1"/>
    <x v="2"/>
    <x v="0"/>
    <x v="1"/>
    <s v=""/>
  </r>
  <r>
    <d v="2019-02-03T00:00:00"/>
    <s v="Dimanche"/>
    <m/>
    <m/>
    <n v="0"/>
    <x v="5"/>
    <x v="1"/>
    <x v="2"/>
    <x v="0"/>
    <x v="1"/>
    <s v=""/>
  </r>
  <r>
    <d v="2019-02-04T00:00:00"/>
    <s v="Lundi"/>
    <m/>
    <m/>
    <n v="0"/>
    <x v="6"/>
    <x v="1"/>
    <x v="2"/>
    <x v="0"/>
    <x v="1"/>
    <s v=""/>
  </r>
  <r>
    <d v="2019-02-05T00:00:00"/>
    <s v="Mardi"/>
    <m/>
    <m/>
    <n v="0"/>
    <x v="6"/>
    <x v="1"/>
    <x v="2"/>
    <x v="0"/>
    <x v="1"/>
    <s v=""/>
  </r>
  <r>
    <d v="2019-02-06T00:00:00"/>
    <s v="Mercredi"/>
    <m/>
    <m/>
    <n v="0"/>
    <x v="6"/>
    <x v="1"/>
    <x v="2"/>
    <x v="0"/>
    <x v="1"/>
    <s v=""/>
  </r>
  <r>
    <d v="2019-02-07T00:00:00"/>
    <s v="Jeudi"/>
    <m/>
    <m/>
    <n v="0"/>
    <x v="6"/>
    <x v="1"/>
    <x v="2"/>
    <x v="0"/>
    <x v="1"/>
    <s v=""/>
  </r>
  <r>
    <d v="2019-02-08T00:00:00"/>
    <s v="Vendredi"/>
    <m/>
    <m/>
    <n v="0"/>
    <x v="6"/>
    <x v="1"/>
    <x v="2"/>
    <x v="0"/>
    <x v="1"/>
    <s v=""/>
  </r>
  <r>
    <d v="2019-02-09T00:00:00"/>
    <s v="Samedi"/>
    <m/>
    <m/>
    <n v="0"/>
    <x v="6"/>
    <x v="1"/>
    <x v="2"/>
    <x v="0"/>
    <x v="1"/>
    <s v=""/>
  </r>
  <r>
    <d v="2019-02-10T00:00:00"/>
    <s v="Dimanche"/>
    <m/>
    <m/>
    <n v="0"/>
    <x v="6"/>
    <x v="1"/>
    <x v="2"/>
    <x v="0"/>
    <x v="1"/>
    <s v=""/>
  </r>
  <r>
    <d v="2019-02-11T00:00:00"/>
    <s v="Lundi"/>
    <m/>
    <m/>
    <n v="0"/>
    <x v="7"/>
    <x v="1"/>
    <x v="2"/>
    <x v="0"/>
    <x v="1"/>
    <s v=""/>
  </r>
  <r>
    <d v="2019-02-12T00:00:00"/>
    <s v="Mardi"/>
    <m/>
    <m/>
    <n v="0"/>
    <x v="7"/>
    <x v="1"/>
    <x v="2"/>
    <x v="0"/>
    <x v="1"/>
    <s v=""/>
  </r>
  <r>
    <d v="2019-02-13T00:00:00"/>
    <s v="Mercredi"/>
    <m/>
    <m/>
    <n v="0"/>
    <x v="7"/>
    <x v="1"/>
    <x v="2"/>
    <x v="0"/>
    <x v="1"/>
    <s v=""/>
  </r>
  <r>
    <d v="2019-02-14T00:00:00"/>
    <s v="Jeudi"/>
    <m/>
    <m/>
    <n v="0"/>
    <x v="7"/>
    <x v="1"/>
    <x v="2"/>
    <x v="0"/>
    <x v="1"/>
    <s v=""/>
  </r>
  <r>
    <d v="2019-02-15T00:00:00"/>
    <s v="Vendredi"/>
    <m/>
    <m/>
    <n v="0"/>
    <x v="7"/>
    <x v="1"/>
    <x v="2"/>
    <x v="0"/>
    <x v="1"/>
    <s v=""/>
  </r>
  <r>
    <d v="2019-02-16T00:00:00"/>
    <s v="Samedi"/>
    <m/>
    <m/>
    <n v="0"/>
    <x v="7"/>
    <x v="1"/>
    <x v="2"/>
    <x v="0"/>
    <x v="1"/>
    <s v=""/>
  </r>
  <r>
    <d v="2019-02-17T00:00:00"/>
    <s v="Dimanche"/>
    <m/>
    <m/>
    <n v="0"/>
    <x v="7"/>
    <x v="1"/>
    <x v="2"/>
    <x v="0"/>
    <x v="1"/>
    <s v=""/>
  </r>
  <r>
    <d v="2019-02-18T00:00:00"/>
    <s v="Lundi"/>
    <m/>
    <m/>
    <n v="0"/>
    <x v="8"/>
    <x v="1"/>
    <x v="2"/>
    <x v="0"/>
    <x v="1"/>
    <s v=""/>
  </r>
  <r>
    <d v="2019-02-19T00:00:00"/>
    <s v="Mardi"/>
    <m/>
    <m/>
    <n v="0"/>
    <x v="8"/>
    <x v="1"/>
    <x v="2"/>
    <x v="0"/>
    <x v="1"/>
    <s v=""/>
  </r>
  <r>
    <d v="2019-02-20T00:00:00"/>
    <s v="Mercredi"/>
    <m/>
    <m/>
    <n v="0"/>
    <x v="8"/>
    <x v="1"/>
    <x v="2"/>
    <x v="0"/>
    <x v="1"/>
    <s v=""/>
  </r>
  <r>
    <d v="2019-02-21T00:00:00"/>
    <s v="Jeudi"/>
    <m/>
    <m/>
    <n v="0"/>
    <x v="8"/>
    <x v="1"/>
    <x v="2"/>
    <x v="0"/>
    <x v="1"/>
    <s v=""/>
  </r>
  <r>
    <d v="2019-02-22T00:00:00"/>
    <s v="Vendredi"/>
    <m/>
    <m/>
    <n v="0"/>
    <x v="8"/>
    <x v="1"/>
    <x v="2"/>
    <x v="0"/>
    <x v="1"/>
    <s v=""/>
  </r>
  <r>
    <d v="2019-02-23T00:00:00"/>
    <s v="Samedi"/>
    <m/>
    <m/>
    <n v="0"/>
    <x v="8"/>
    <x v="1"/>
    <x v="2"/>
    <x v="0"/>
    <x v="1"/>
    <s v=""/>
  </r>
  <r>
    <d v="2019-02-24T00:00:00"/>
    <s v="Dimanche"/>
    <m/>
    <m/>
    <n v="0"/>
    <x v="8"/>
    <x v="1"/>
    <x v="2"/>
    <x v="0"/>
    <x v="1"/>
    <s v=""/>
  </r>
  <r>
    <d v="2019-02-25T00:00:00"/>
    <s v="Lundi"/>
    <m/>
    <m/>
    <n v="0"/>
    <x v="9"/>
    <x v="1"/>
    <x v="2"/>
    <x v="0"/>
    <x v="1"/>
    <s v=""/>
  </r>
  <r>
    <d v="2019-02-26T00:00:00"/>
    <s v="Mardi"/>
    <m/>
    <m/>
    <n v="0"/>
    <x v="9"/>
    <x v="1"/>
    <x v="2"/>
    <x v="0"/>
    <x v="1"/>
    <s v=""/>
  </r>
  <r>
    <d v="2019-02-27T00:00:00"/>
    <s v="Mercredi"/>
    <m/>
    <m/>
    <n v="0"/>
    <x v="9"/>
    <x v="1"/>
    <x v="2"/>
    <x v="0"/>
    <x v="1"/>
    <s v=""/>
  </r>
  <r>
    <d v="2019-02-28T00:00:00"/>
    <s v="Jeudi"/>
    <m/>
    <m/>
    <n v="0"/>
    <x v="9"/>
    <x v="1"/>
    <x v="2"/>
    <x v="0"/>
    <x v="2"/>
    <s v=""/>
  </r>
  <r>
    <d v="2019-03-01T00:00:00"/>
    <s v="Vendredi"/>
    <m/>
    <m/>
    <n v="0"/>
    <x v="9"/>
    <x v="1"/>
    <x v="3"/>
    <x v="0"/>
    <x v="2"/>
    <s v=""/>
  </r>
  <r>
    <d v="2019-03-02T00:00:00"/>
    <s v="Samedi"/>
    <m/>
    <m/>
    <n v="0"/>
    <x v="9"/>
    <x v="1"/>
    <x v="3"/>
    <x v="0"/>
    <x v="2"/>
    <s v=""/>
  </r>
  <r>
    <d v="2019-03-03T00:00:00"/>
    <s v="Dimanche"/>
    <m/>
    <m/>
    <n v="0"/>
    <x v="9"/>
    <x v="1"/>
    <x v="3"/>
    <x v="0"/>
    <x v="2"/>
    <s v=""/>
  </r>
  <r>
    <d v="2019-03-04T00:00:00"/>
    <s v="Lundi"/>
    <m/>
    <m/>
    <n v="0"/>
    <x v="10"/>
    <x v="1"/>
    <x v="3"/>
    <x v="0"/>
    <x v="2"/>
    <s v=""/>
  </r>
  <r>
    <d v="2019-03-05T00:00:00"/>
    <s v="Mardi"/>
    <m/>
    <m/>
    <n v="0"/>
    <x v="10"/>
    <x v="1"/>
    <x v="3"/>
    <x v="0"/>
    <x v="2"/>
    <s v=""/>
  </r>
  <r>
    <d v="2019-03-06T00:00:00"/>
    <s v="Mercredi"/>
    <m/>
    <m/>
    <n v="0"/>
    <x v="10"/>
    <x v="1"/>
    <x v="3"/>
    <x v="0"/>
    <x v="2"/>
    <s v=""/>
  </r>
  <r>
    <d v="2019-03-07T00:00:00"/>
    <s v="Jeudi"/>
    <m/>
    <m/>
    <n v="0"/>
    <x v="10"/>
    <x v="1"/>
    <x v="3"/>
    <x v="0"/>
    <x v="2"/>
    <s v=""/>
  </r>
  <r>
    <d v="2019-03-08T00:00:00"/>
    <s v="Vendredi"/>
    <m/>
    <m/>
    <n v="0"/>
    <x v="10"/>
    <x v="1"/>
    <x v="3"/>
    <x v="0"/>
    <x v="2"/>
    <s v=""/>
  </r>
  <r>
    <d v="2019-03-09T00:00:00"/>
    <s v="Samedi"/>
    <m/>
    <m/>
    <n v="0"/>
    <x v="10"/>
    <x v="1"/>
    <x v="3"/>
    <x v="0"/>
    <x v="2"/>
    <s v=""/>
  </r>
  <r>
    <d v="2019-03-10T00:00:00"/>
    <s v="Dimanche"/>
    <m/>
    <m/>
    <n v="0"/>
    <x v="10"/>
    <x v="1"/>
    <x v="3"/>
    <x v="0"/>
    <x v="2"/>
    <s v=""/>
  </r>
  <r>
    <d v="2019-03-11T00:00:00"/>
    <s v="Lundi"/>
    <m/>
    <m/>
    <n v="0"/>
    <x v="11"/>
    <x v="1"/>
    <x v="3"/>
    <x v="0"/>
    <x v="2"/>
    <s v=""/>
  </r>
  <r>
    <d v="2019-03-12T00:00:00"/>
    <s v="Mardi"/>
    <m/>
    <m/>
    <n v="0"/>
    <x v="11"/>
    <x v="1"/>
    <x v="3"/>
    <x v="0"/>
    <x v="2"/>
    <s v=""/>
  </r>
  <r>
    <d v="2019-03-13T00:00:00"/>
    <s v="Mercredi"/>
    <m/>
    <m/>
    <n v="0"/>
    <x v="11"/>
    <x v="1"/>
    <x v="3"/>
    <x v="0"/>
    <x v="2"/>
    <s v=""/>
  </r>
  <r>
    <d v="2019-03-14T00:00:00"/>
    <s v="Jeudi"/>
    <m/>
    <m/>
    <n v="0"/>
    <x v="11"/>
    <x v="1"/>
    <x v="3"/>
    <x v="0"/>
    <x v="2"/>
    <s v=""/>
  </r>
  <r>
    <d v="2019-03-15T00:00:00"/>
    <s v="Vendredi"/>
    <m/>
    <m/>
    <n v="0"/>
    <x v="11"/>
    <x v="1"/>
    <x v="3"/>
    <x v="0"/>
    <x v="2"/>
    <s v=""/>
  </r>
  <r>
    <d v="2019-03-16T00:00:00"/>
    <s v="Samedi"/>
    <m/>
    <m/>
    <n v="0"/>
    <x v="11"/>
    <x v="1"/>
    <x v="3"/>
    <x v="0"/>
    <x v="2"/>
    <s v=""/>
  </r>
  <r>
    <d v="2019-03-17T00:00:00"/>
    <s v="Dimanche"/>
    <m/>
    <m/>
    <n v="0"/>
    <x v="11"/>
    <x v="1"/>
    <x v="3"/>
    <x v="0"/>
    <x v="2"/>
    <s v=""/>
  </r>
  <r>
    <d v="2019-03-18T00:00:00"/>
    <s v="Lundi"/>
    <m/>
    <m/>
    <n v="0"/>
    <x v="12"/>
    <x v="1"/>
    <x v="3"/>
    <x v="0"/>
    <x v="2"/>
    <s v=""/>
  </r>
  <r>
    <d v="2019-03-19T00:00:00"/>
    <s v="Mardi"/>
    <m/>
    <m/>
    <n v="0"/>
    <x v="12"/>
    <x v="1"/>
    <x v="3"/>
    <x v="0"/>
    <x v="2"/>
    <s v=""/>
  </r>
  <r>
    <d v="2019-03-20T00:00:00"/>
    <s v="Mercredi"/>
    <m/>
    <m/>
    <n v="0"/>
    <x v="12"/>
    <x v="1"/>
    <x v="3"/>
    <x v="0"/>
    <x v="2"/>
    <s v=""/>
  </r>
  <r>
    <d v="2019-03-21T00:00:00"/>
    <s v="Jeudi"/>
    <m/>
    <m/>
    <n v="0"/>
    <x v="12"/>
    <x v="1"/>
    <x v="3"/>
    <x v="0"/>
    <x v="2"/>
    <s v=""/>
  </r>
  <r>
    <d v="2019-03-22T00:00:00"/>
    <s v="Vendredi"/>
    <m/>
    <m/>
    <n v="0"/>
    <x v="12"/>
    <x v="1"/>
    <x v="3"/>
    <x v="0"/>
    <x v="2"/>
    <s v=""/>
  </r>
  <r>
    <d v="2019-03-23T00:00:00"/>
    <s v="Samedi"/>
    <m/>
    <m/>
    <n v="0"/>
    <x v="12"/>
    <x v="1"/>
    <x v="3"/>
    <x v="0"/>
    <x v="2"/>
    <s v=""/>
  </r>
  <r>
    <d v="2019-03-24T00:00:00"/>
    <s v="Dimanche"/>
    <m/>
    <m/>
    <n v="0"/>
    <x v="12"/>
    <x v="1"/>
    <x v="3"/>
    <x v="0"/>
    <x v="2"/>
    <s v=""/>
  </r>
  <r>
    <d v="2019-03-25T00:00:00"/>
    <s v="Lundi"/>
    <m/>
    <m/>
    <n v="0"/>
    <x v="13"/>
    <x v="1"/>
    <x v="3"/>
    <x v="0"/>
    <x v="2"/>
    <s v=""/>
  </r>
  <r>
    <d v="2019-03-26T00:00:00"/>
    <s v="Mardi"/>
    <m/>
    <m/>
    <n v="0"/>
    <x v="13"/>
    <x v="1"/>
    <x v="3"/>
    <x v="0"/>
    <x v="2"/>
    <s v=""/>
  </r>
  <r>
    <d v="2019-03-27T00:00:00"/>
    <s v="Mercredi"/>
    <m/>
    <m/>
    <n v="0"/>
    <x v="13"/>
    <x v="1"/>
    <x v="3"/>
    <x v="0"/>
    <x v="2"/>
    <s v=""/>
  </r>
  <r>
    <d v="2019-03-28T00:00:00"/>
    <s v="Jeudi"/>
    <m/>
    <m/>
    <n v="0"/>
    <x v="13"/>
    <x v="1"/>
    <x v="3"/>
    <x v="0"/>
    <x v="3"/>
    <s v=""/>
  </r>
  <r>
    <d v="2019-03-29T00:00:00"/>
    <s v="Vendredi"/>
    <m/>
    <m/>
    <n v="0"/>
    <x v="13"/>
    <x v="1"/>
    <x v="3"/>
    <x v="0"/>
    <x v="3"/>
    <s v=""/>
  </r>
  <r>
    <d v="2019-03-30T00:00:00"/>
    <s v="Samedi"/>
    <m/>
    <m/>
    <n v="0"/>
    <x v="13"/>
    <x v="1"/>
    <x v="3"/>
    <x v="0"/>
    <x v="3"/>
    <s v=""/>
  </r>
  <r>
    <d v="2019-03-31T00:00:00"/>
    <s v="Dimanche"/>
    <m/>
    <m/>
    <n v="0"/>
    <x v="13"/>
    <x v="1"/>
    <x v="3"/>
    <x v="0"/>
    <x v="3"/>
    <s v=""/>
  </r>
  <r>
    <d v="2019-04-01T00:00:00"/>
    <s v="Lundi"/>
    <m/>
    <m/>
    <n v="0"/>
    <x v="14"/>
    <x v="1"/>
    <x v="4"/>
    <x v="0"/>
    <x v="3"/>
    <s v=""/>
  </r>
  <r>
    <d v="2019-04-02T00:00:00"/>
    <s v="Mardi"/>
    <m/>
    <m/>
    <n v="0"/>
    <x v="14"/>
    <x v="1"/>
    <x v="4"/>
    <x v="0"/>
    <x v="3"/>
    <s v=""/>
  </r>
  <r>
    <d v="2019-04-03T00:00:00"/>
    <s v="Mercredi"/>
    <m/>
    <m/>
    <n v="0"/>
    <x v="14"/>
    <x v="1"/>
    <x v="4"/>
    <x v="0"/>
    <x v="3"/>
    <s v=""/>
  </r>
  <r>
    <d v="2019-04-04T00:00:00"/>
    <s v="Jeudi"/>
    <m/>
    <m/>
    <n v="0"/>
    <x v="14"/>
    <x v="1"/>
    <x v="4"/>
    <x v="0"/>
    <x v="3"/>
    <s v=""/>
  </r>
  <r>
    <d v="2019-04-05T00:00:00"/>
    <s v="Vendredi"/>
    <m/>
    <m/>
    <n v="0"/>
    <x v="14"/>
    <x v="1"/>
    <x v="4"/>
    <x v="0"/>
    <x v="3"/>
    <s v=""/>
  </r>
  <r>
    <d v="2019-04-06T00:00:00"/>
    <s v="Samedi"/>
    <m/>
    <m/>
    <n v="0"/>
    <x v="14"/>
    <x v="1"/>
    <x v="4"/>
    <x v="0"/>
    <x v="3"/>
    <s v=""/>
  </r>
  <r>
    <d v="2019-04-07T00:00:00"/>
    <s v="Dimanche"/>
    <m/>
    <m/>
    <n v="0"/>
    <x v="14"/>
    <x v="1"/>
    <x v="4"/>
    <x v="0"/>
    <x v="3"/>
    <s v=""/>
  </r>
  <r>
    <d v="2019-04-08T00:00:00"/>
    <s v="Lundi"/>
    <m/>
    <m/>
    <n v="0"/>
    <x v="15"/>
    <x v="1"/>
    <x v="4"/>
    <x v="0"/>
    <x v="3"/>
    <s v=""/>
  </r>
  <r>
    <d v="2019-04-09T00:00:00"/>
    <s v="Mardi"/>
    <m/>
    <m/>
    <n v="0"/>
    <x v="15"/>
    <x v="1"/>
    <x v="4"/>
    <x v="0"/>
    <x v="3"/>
    <s v=""/>
  </r>
  <r>
    <d v="2019-04-10T00:00:00"/>
    <s v="Mercredi"/>
    <m/>
    <m/>
    <n v="0"/>
    <x v="15"/>
    <x v="1"/>
    <x v="4"/>
    <x v="0"/>
    <x v="3"/>
    <s v=""/>
  </r>
  <r>
    <d v="2019-04-11T00:00:00"/>
    <s v="Jeudi"/>
    <m/>
    <m/>
    <n v="0"/>
    <x v="15"/>
    <x v="1"/>
    <x v="4"/>
    <x v="0"/>
    <x v="3"/>
    <s v=""/>
  </r>
  <r>
    <d v="2019-04-12T00:00:00"/>
    <s v="Vendredi"/>
    <m/>
    <m/>
    <n v="0"/>
    <x v="15"/>
    <x v="1"/>
    <x v="4"/>
    <x v="0"/>
    <x v="3"/>
    <s v=""/>
  </r>
  <r>
    <d v="2019-04-13T00:00:00"/>
    <s v="Samedi"/>
    <m/>
    <m/>
    <n v="0"/>
    <x v="15"/>
    <x v="1"/>
    <x v="4"/>
    <x v="0"/>
    <x v="3"/>
    <s v=""/>
  </r>
  <r>
    <d v="2019-04-14T00:00:00"/>
    <s v="Dimanche"/>
    <m/>
    <m/>
    <n v="0"/>
    <x v="15"/>
    <x v="1"/>
    <x v="4"/>
    <x v="0"/>
    <x v="3"/>
    <s v=""/>
  </r>
  <r>
    <d v="2019-04-15T00:00:00"/>
    <s v="Lundi"/>
    <m/>
    <m/>
    <n v="0"/>
    <x v="16"/>
    <x v="1"/>
    <x v="4"/>
    <x v="0"/>
    <x v="3"/>
    <s v=""/>
  </r>
  <r>
    <d v="2019-04-16T00:00:00"/>
    <s v="Mardi"/>
    <m/>
    <m/>
    <n v="0"/>
    <x v="16"/>
    <x v="1"/>
    <x v="4"/>
    <x v="0"/>
    <x v="3"/>
    <s v=""/>
  </r>
  <r>
    <d v="2019-04-17T00:00:00"/>
    <s v="Mercredi"/>
    <m/>
    <m/>
    <n v="0"/>
    <x v="16"/>
    <x v="1"/>
    <x v="4"/>
    <x v="0"/>
    <x v="3"/>
    <s v=""/>
  </r>
  <r>
    <d v="2019-04-18T00:00:00"/>
    <s v="Jeudi"/>
    <m/>
    <m/>
    <n v="0"/>
    <x v="16"/>
    <x v="1"/>
    <x v="4"/>
    <x v="0"/>
    <x v="3"/>
    <s v=""/>
  </r>
  <r>
    <d v="2019-04-19T00:00:00"/>
    <s v="Vendredi"/>
    <m/>
    <m/>
    <n v="0"/>
    <x v="16"/>
    <x v="1"/>
    <x v="4"/>
    <x v="0"/>
    <x v="3"/>
    <s v=""/>
  </r>
  <r>
    <d v="2019-04-20T00:00:00"/>
    <s v="Samedi"/>
    <m/>
    <m/>
    <n v="0"/>
    <x v="16"/>
    <x v="1"/>
    <x v="4"/>
    <x v="0"/>
    <x v="3"/>
    <s v=""/>
  </r>
  <r>
    <d v="2019-04-21T00:00:00"/>
    <s v="Dimanche"/>
    <m/>
    <m/>
    <n v="0"/>
    <x v="16"/>
    <x v="1"/>
    <x v="4"/>
    <x v="0"/>
    <x v="3"/>
    <s v="Pâques"/>
  </r>
  <r>
    <d v="2019-04-22T00:00:00"/>
    <s v="Lundi"/>
    <m/>
    <m/>
    <n v="0"/>
    <x v="17"/>
    <x v="1"/>
    <x v="4"/>
    <x v="0"/>
    <x v="3"/>
    <s v="Lundi de Pâques"/>
  </r>
  <r>
    <d v="2019-04-23T00:00:00"/>
    <s v="Mardi"/>
    <m/>
    <m/>
    <n v="0"/>
    <x v="17"/>
    <x v="1"/>
    <x v="4"/>
    <x v="0"/>
    <x v="3"/>
    <s v=""/>
  </r>
  <r>
    <d v="2019-04-24T00:00:00"/>
    <s v="Mercredi"/>
    <m/>
    <m/>
    <n v="0"/>
    <x v="17"/>
    <x v="1"/>
    <x v="4"/>
    <x v="0"/>
    <x v="3"/>
    <s v=""/>
  </r>
  <r>
    <d v="2019-04-25T00:00:00"/>
    <s v="Jeudi"/>
    <m/>
    <m/>
    <n v="0"/>
    <x v="17"/>
    <x v="1"/>
    <x v="4"/>
    <x v="0"/>
    <x v="3"/>
    <s v=""/>
  </r>
  <r>
    <d v="2019-04-26T00:00:00"/>
    <s v="Vendredi"/>
    <m/>
    <m/>
    <n v="0"/>
    <x v="17"/>
    <x v="1"/>
    <x v="4"/>
    <x v="0"/>
    <x v="3"/>
    <s v=""/>
  </r>
  <r>
    <d v="2019-04-27T00:00:00"/>
    <s v="Samedi"/>
    <m/>
    <m/>
    <n v="0"/>
    <x v="17"/>
    <x v="1"/>
    <x v="4"/>
    <x v="0"/>
    <x v="3"/>
    <s v=""/>
  </r>
  <r>
    <d v="2019-04-28T00:00:00"/>
    <s v="Dimanche"/>
    <m/>
    <m/>
    <n v="0"/>
    <x v="17"/>
    <x v="1"/>
    <x v="4"/>
    <x v="0"/>
    <x v="4"/>
    <s v=""/>
  </r>
  <r>
    <d v="2019-04-29T00:00:00"/>
    <s v="Lundi"/>
    <m/>
    <m/>
    <n v="0"/>
    <x v="18"/>
    <x v="1"/>
    <x v="4"/>
    <x v="0"/>
    <x v="4"/>
    <s v=""/>
  </r>
  <r>
    <d v="2019-04-30T00:00:00"/>
    <s v="Mardi"/>
    <m/>
    <m/>
    <n v="0"/>
    <x v="18"/>
    <x v="1"/>
    <x v="4"/>
    <x v="0"/>
    <x v="4"/>
    <s v=""/>
  </r>
  <r>
    <d v="2019-05-01T00:00:00"/>
    <s v="Mercredi"/>
    <m/>
    <m/>
    <n v="0"/>
    <x v="18"/>
    <x v="1"/>
    <x v="5"/>
    <x v="0"/>
    <x v="4"/>
    <s v="Fête du travail"/>
  </r>
  <r>
    <d v="2019-05-02T00:00:00"/>
    <s v="Jeudi"/>
    <m/>
    <m/>
    <n v="0"/>
    <x v="18"/>
    <x v="1"/>
    <x v="5"/>
    <x v="0"/>
    <x v="4"/>
    <s v=""/>
  </r>
  <r>
    <d v="2019-05-03T00:00:00"/>
    <s v="Vendredi"/>
    <m/>
    <m/>
    <n v="0"/>
    <x v="18"/>
    <x v="1"/>
    <x v="5"/>
    <x v="0"/>
    <x v="4"/>
    <s v=""/>
  </r>
  <r>
    <d v="2019-05-04T00:00:00"/>
    <s v="Samedi"/>
    <m/>
    <m/>
    <n v="0"/>
    <x v="18"/>
    <x v="1"/>
    <x v="5"/>
    <x v="0"/>
    <x v="4"/>
    <s v=""/>
  </r>
  <r>
    <d v="2019-05-05T00:00:00"/>
    <s v="Dimanche"/>
    <m/>
    <m/>
    <n v="0"/>
    <x v="18"/>
    <x v="1"/>
    <x v="5"/>
    <x v="0"/>
    <x v="4"/>
    <s v=""/>
  </r>
  <r>
    <d v="2019-05-06T00:00:00"/>
    <s v="Lundi"/>
    <m/>
    <m/>
    <n v="0"/>
    <x v="19"/>
    <x v="1"/>
    <x v="5"/>
    <x v="0"/>
    <x v="4"/>
    <s v=""/>
  </r>
  <r>
    <d v="2019-05-07T00:00:00"/>
    <s v="Mardi"/>
    <m/>
    <m/>
    <n v="0"/>
    <x v="19"/>
    <x v="1"/>
    <x v="5"/>
    <x v="0"/>
    <x v="4"/>
    <s v=""/>
  </r>
  <r>
    <d v="2019-05-08T00:00:00"/>
    <s v="Mercredi"/>
    <m/>
    <m/>
    <n v="0"/>
    <x v="19"/>
    <x v="1"/>
    <x v="5"/>
    <x v="0"/>
    <x v="4"/>
    <s v="Victoire de 1945"/>
  </r>
  <r>
    <d v="2019-05-09T00:00:00"/>
    <s v="Jeudi"/>
    <m/>
    <m/>
    <n v="0"/>
    <x v="19"/>
    <x v="1"/>
    <x v="5"/>
    <x v="0"/>
    <x v="4"/>
    <s v=""/>
  </r>
  <r>
    <d v="2019-05-10T00:00:00"/>
    <s v="Vendredi"/>
    <m/>
    <m/>
    <n v="0"/>
    <x v="19"/>
    <x v="1"/>
    <x v="5"/>
    <x v="0"/>
    <x v="4"/>
    <s v=""/>
  </r>
  <r>
    <d v="2019-05-11T00:00:00"/>
    <s v="Samedi"/>
    <m/>
    <m/>
    <n v="0"/>
    <x v="19"/>
    <x v="1"/>
    <x v="5"/>
    <x v="0"/>
    <x v="4"/>
    <s v=""/>
  </r>
  <r>
    <d v="2019-05-12T00:00:00"/>
    <s v="Dimanche"/>
    <m/>
    <m/>
    <n v="0"/>
    <x v="19"/>
    <x v="1"/>
    <x v="5"/>
    <x v="0"/>
    <x v="4"/>
    <s v=""/>
  </r>
  <r>
    <d v="2019-05-13T00:00:00"/>
    <s v="Lundi"/>
    <m/>
    <m/>
    <n v="0"/>
    <x v="20"/>
    <x v="1"/>
    <x v="5"/>
    <x v="0"/>
    <x v="4"/>
    <s v=""/>
  </r>
  <r>
    <d v="2019-05-14T00:00:00"/>
    <s v="Mardi"/>
    <m/>
    <m/>
    <n v="0"/>
    <x v="20"/>
    <x v="1"/>
    <x v="5"/>
    <x v="0"/>
    <x v="4"/>
    <s v=""/>
  </r>
  <r>
    <d v="2019-05-15T00:00:00"/>
    <s v="Mercredi"/>
    <m/>
    <m/>
    <n v="0"/>
    <x v="20"/>
    <x v="1"/>
    <x v="5"/>
    <x v="0"/>
    <x v="4"/>
    <s v=""/>
  </r>
  <r>
    <d v="2019-05-16T00:00:00"/>
    <s v="Jeudi"/>
    <m/>
    <m/>
    <n v="0"/>
    <x v="20"/>
    <x v="1"/>
    <x v="5"/>
    <x v="0"/>
    <x v="4"/>
    <s v=""/>
  </r>
  <r>
    <d v="2019-05-17T00:00:00"/>
    <s v="Vendredi"/>
    <m/>
    <m/>
    <n v="0"/>
    <x v="20"/>
    <x v="1"/>
    <x v="5"/>
    <x v="0"/>
    <x v="4"/>
    <s v=""/>
  </r>
  <r>
    <d v="2019-05-18T00:00:00"/>
    <s v="Samedi"/>
    <m/>
    <m/>
    <n v="0"/>
    <x v="20"/>
    <x v="1"/>
    <x v="5"/>
    <x v="0"/>
    <x v="4"/>
    <s v=""/>
  </r>
  <r>
    <d v="2019-05-19T00:00:00"/>
    <s v="Dimanche"/>
    <m/>
    <m/>
    <n v="0"/>
    <x v="20"/>
    <x v="1"/>
    <x v="5"/>
    <x v="0"/>
    <x v="4"/>
    <s v=""/>
  </r>
  <r>
    <d v="2019-05-20T00:00:00"/>
    <s v="Lundi"/>
    <m/>
    <m/>
    <n v="0"/>
    <x v="21"/>
    <x v="1"/>
    <x v="5"/>
    <x v="0"/>
    <x v="4"/>
    <s v=""/>
  </r>
  <r>
    <d v="2019-05-21T00:00:00"/>
    <s v="Mardi"/>
    <m/>
    <m/>
    <n v="0"/>
    <x v="21"/>
    <x v="1"/>
    <x v="5"/>
    <x v="0"/>
    <x v="4"/>
    <s v=""/>
  </r>
  <r>
    <d v="2019-05-22T00:00:00"/>
    <s v="Mercredi"/>
    <m/>
    <m/>
    <n v="0"/>
    <x v="21"/>
    <x v="1"/>
    <x v="5"/>
    <x v="0"/>
    <x v="4"/>
    <s v=""/>
  </r>
  <r>
    <d v="2019-05-23T00:00:00"/>
    <s v="Jeudi"/>
    <m/>
    <m/>
    <n v="0"/>
    <x v="21"/>
    <x v="1"/>
    <x v="5"/>
    <x v="0"/>
    <x v="4"/>
    <s v=""/>
  </r>
  <r>
    <d v="2019-05-24T00:00:00"/>
    <s v="Vendredi"/>
    <m/>
    <m/>
    <n v="0"/>
    <x v="21"/>
    <x v="1"/>
    <x v="5"/>
    <x v="0"/>
    <x v="4"/>
    <s v=""/>
  </r>
  <r>
    <d v="2019-05-25T00:00:00"/>
    <s v="Samedi"/>
    <m/>
    <m/>
    <n v="0"/>
    <x v="21"/>
    <x v="1"/>
    <x v="5"/>
    <x v="0"/>
    <x v="4"/>
    <s v=""/>
  </r>
  <r>
    <d v="2019-05-26T00:00:00"/>
    <s v="Dimanche"/>
    <m/>
    <m/>
    <n v="0"/>
    <x v="21"/>
    <x v="1"/>
    <x v="5"/>
    <x v="0"/>
    <x v="4"/>
    <s v=""/>
  </r>
  <r>
    <d v="2019-05-27T00:00:00"/>
    <s v="Lundi"/>
    <m/>
    <m/>
    <n v="0"/>
    <x v="22"/>
    <x v="1"/>
    <x v="5"/>
    <x v="0"/>
    <x v="4"/>
    <s v=""/>
  </r>
  <r>
    <d v="2019-05-28T00:00:00"/>
    <s v="Mardi"/>
    <m/>
    <m/>
    <n v="0"/>
    <x v="22"/>
    <x v="1"/>
    <x v="5"/>
    <x v="0"/>
    <x v="5"/>
    <s v=""/>
  </r>
  <r>
    <d v="2019-05-29T00:00:00"/>
    <s v="Mercredi"/>
    <m/>
    <m/>
    <n v="0"/>
    <x v="22"/>
    <x v="1"/>
    <x v="5"/>
    <x v="0"/>
    <x v="5"/>
    <s v=""/>
  </r>
  <r>
    <d v="2019-05-30T00:00:00"/>
    <s v="Jeudi"/>
    <m/>
    <m/>
    <n v="0"/>
    <x v="22"/>
    <x v="1"/>
    <x v="5"/>
    <x v="0"/>
    <x v="5"/>
    <s v="Ascension"/>
  </r>
  <r>
    <d v="2019-05-31T00:00:00"/>
    <s v="Vendredi"/>
    <m/>
    <m/>
    <n v="0"/>
    <x v="22"/>
    <x v="1"/>
    <x v="5"/>
    <x v="0"/>
    <x v="5"/>
    <s v=""/>
  </r>
  <r>
    <d v="2019-06-01T00:00:00"/>
    <s v="Samedi"/>
    <m/>
    <m/>
    <n v="0"/>
    <x v="22"/>
    <x v="1"/>
    <x v="6"/>
    <x v="0"/>
    <x v="5"/>
    <s v=""/>
  </r>
  <r>
    <d v="2019-06-02T00:00:00"/>
    <s v="Dimanche"/>
    <m/>
    <m/>
    <n v="0"/>
    <x v="22"/>
    <x v="1"/>
    <x v="6"/>
    <x v="0"/>
    <x v="5"/>
    <s v=""/>
  </r>
  <r>
    <d v="2019-06-03T00:00:00"/>
    <s v="Lundi"/>
    <m/>
    <m/>
    <n v="0"/>
    <x v="23"/>
    <x v="1"/>
    <x v="6"/>
    <x v="0"/>
    <x v="5"/>
    <s v=""/>
  </r>
  <r>
    <d v="2019-06-04T00:00:00"/>
    <s v="Mardi"/>
    <m/>
    <m/>
    <n v="0"/>
    <x v="23"/>
    <x v="1"/>
    <x v="6"/>
    <x v="0"/>
    <x v="5"/>
    <s v=""/>
  </r>
  <r>
    <d v="2019-06-05T00:00:00"/>
    <s v="Mercredi"/>
    <m/>
    <m/>
    <n v="0"/>
    <x v="23"/>
    <x v="1"/>
    <x v="6"/>
    <x v="0"/>
    <x v="5"/>
    <s v=""/>
  </r>
  <r>
    <d v="2019-06-06T00:00:00"/>
    <s v="Jeudi"/>
    <m/>
    <m/>
    <n v="0"/>
    <x v="23"/>
    <x v="1"/>
    <x v="6"/>
    <x v="0"/>
    <x v="5"/>
    <s v=""/>
  </r>
  <r>
    <d v="2019-06-07T00:00:00"/>
    <s v="Vendredi"/>
    <m/>
    <m/>
    <n v="0"/>
    <x v="23"/>
    <x v="1"/>
    <x v="6"/>
    <x v="0"/>
    <x v="5"/>
    <s v=""/>
  </r>
  <r>
    <d v="2019-06-08T00:00:00"/>
    <s v="Samedi"/>
    <m/>
    <m/>
    <n v="0"/>
    <x v="23"/>
    <x v="1"/>
    <x v="6"/>
    <x v="0"/>
    <x v="5"/>
    <s v=""/>
  </r>
  <r>
    <d v="2019-06-09T00:00:00"/>
    <s v="Dimanche"/>
    <m/>
    <m/>
    <n v="0"/>
    <x v="23"/>
    <x v="1"/>
    <x v="6"/>
    <x v="0"/>
    <x v="5"/>
    <s v=""/>
  </r>
  <r>
    <d v="2019-06-10T00:00:00"/>
    <s v="Lundi"/>
    <m/>
    <m/>
    <n v="0"/>
    <x v="24"/>
    <x v="1"/>
    <x v="6"/>
    <x v="0"/>
    <x v="5"/>
    <s v="Pentecôte"/>
  </r>
  <r>
    <d v="2019-06-11T00:00:00"/>
    <s v="Mardi"/>
    <m/>
    <m/>
    <n v="0"/>
    <x v="24"/>
    <x v="1"/>
    <x v="6"/>
    <x v="0"/>
    <x v="5"/>
    <s v=""/>
  </r>
  <r>
    <d v="2019-06-12T00:00:00"/>
    <s v="Mercredi"/>
    <m/>
    <m/>
    <n v="0"/>
    <x v="24"/>
    <x v="1"/>
    <x v="6"/>
    <x v="0"/>
    <x v="5"/>
    <s v=""/>
  </r>
  <r>
    <d v="2019-06-13T00:00:00"/>
    <s v="Jeudi"/>
    <m/>
    <m/>
    <n v="0"/>
    <x v="24"/>
    <x v="1"/>
    <x v="6"/>
    <x v="0"/>
    <x v="5"/>
    <s v=""/>
  </r>
  <r>
    <d v="2019-06-14T00:00:00"/>
    <s v="Vendredi"/>
    <m/>
    <m/>
    <n v="0"/>
    <x v="24"/>
    <x v="1"/>
    <x v="6"/>
    <x v="0"/>
    <x v="5"/>
    <s v=""/>
  </r>
  <r>
    <d v="2019-06-15T00:00:00"/>
    <s v="Samedi"/>
    <m/>
    <m/>
    <n v="0"/>
    <x v="24"/>
    <x v="1"/>
    <x v="6"/>
    <x v="0"/>
    <x v="5"/>
    <s v=""/>
  </r>
  <r>
    <d v="2019-06-16T00:00:00"/>
    <s v="Dimanche"/>
    <m/>
    <m/>
    <n v="0"/>
    <x v="24"/>
    <x v="1"/>
    <x v="6"/>
    <x v="0"/>
    <x v="5"/>
    <s v=""/>
  </r>
  <r>
    <d v="2019-06-17T00:00:00"/>
    <s v="Lundi"/>
    <m/>
    <m/>
    <n v="0"/>
    <x v="25"/>
    <x v="1"/>
    <x v="6"/>
    <x v="0"/>
    <x v="5"/>
    <s v=""/>
  </r>
  <r>
    <d v="2019-06-18T00:00:00"/>
    <s v="Mardi"/>
    <m/>
    <m/>
    <n v="0"/>
    <x v="25"/>
    <x v="1"/>
    <x v="6"/>
    <x v="0"/>
    <x v="5"/>
    <s v=""/>
  </r>
  <r>
    <d v="2019-06-19T00:00:00"/>
    <s v="Mercredi"/>
    <m/>
    <m/>
    <n v="0"/>
    <x v="25"/>
    <x v="1"/>
    <x v="6"/>
    <x v="0"/>
    <x v="5"/>
    <s v=""/>
  </r>
  <r>
    <d v="2019-06-20T00:00:00"/>
    <s v="Jeudi"/>
    <m/>
    <m/>
    <n v="0"/>
    <x v="25"/>
    <x v="1"/>
    <x v="6"/>
    <x v="0"/>
    <x v="5"/>
    <s v=""/>
  </r>
  <r>
    <d v="2019-06-21T00:00:00"/>
    <s v="Vendredi"/>
    <m/>
    <m/>
    <n v="0"/>
    <x v="25"/>
    <x v="1"/>
    <x v="6"/>
    <x v="0"/>
    <x v="5"/>
    <s v=""/>
  </r>
  <r>
    <d v="2019-06-22T00:00:00"/>
    <s v="Samedi"/>
    <m/>
    <m/>
    <n v="0"/>
    <x v="25"/>
    <x v="1"/>
    <x v="6"/>
    <x v="0"/>
    <x v="5"/>
    <s v=""/>
  </r>
  <r>
    <d v="2019-06-23T00:00:00"/>
    <s v="Dimanche"/>
    <m/>
    <m/>
    <n v="0"/>
    <x v="25"/>
    <x v="1"/>
    <x v="6"/>
    <x v="0"/>
    <x v="5"/>
    <s v=""/>
  </r>
  <r>
    <d v="2019-06-24T00:00:00"/>
    <s v="Lundi"/>
    <m/>
    <m/>
    <n v="0"/>
    <x v="26"/>
    <x v="1"/>
    <x v="6"/>
    <x v="0"/>
    <x v="5"/>
    <s v=""/>
  </r>
  <r>
    <d v="2019-06-25T00:00:00"/>
    <s v="Mardi"/>
    <m/>
    <m/>
    <n v="0"/>
    <x v="26"/>
    <x v="1"/>
    <x v="6"/>
    <x v="0"/>
    <x v="5"/>
    <s v=""/>
  </r>
  <r>
    <d v="2019-06-26T00:00:00"/>
    <s v="Mercredi"/>
    <m/>
    <m/>
    <n v="0"/>
    <x v="26"/>
    <x v="1"/>
    <x v="6"/>
    <x v="0"/>
    <x v="5"/>
    <s v=""/>
  </r>
  <r>
    <d v="2019-06-27T00:00:00"/>
    <s v="Jeudi"/>
    <m/>
    <m/>
    <n v="0"/>
    <x v="26"/>
    <x v="1"/>
    <x v="6"/>
    <x v="0"/>
    <x v="5"/>
    <s v=""/>
  </r>
  <r>
    <d v="2019-06-28T00:00:00"/>
    <s v="Vendredi"/>
    <m/>
    <m/>
    <n v="0"/>
    <x v="26"/>
    <x v="1"/>
    <x v="6"/>
    <x v="0"/>
    <x v="6"/>
    <s v=""/>
  </r>
  <r>
    <d v="2019-06-29T00:00:00"/>
    <s v="Samedi"/>
    <m/>
    <m/>
    <n v="0"/>
    <x v="26"/>
    <x v="1"/>
    <x v="6"/>
    <x v="0"/>
    <x v="6"/>
    <s v=""/>
  </r>
  <r>
    <d v="2019-06-30T00:00:00"/>
    <s v="Dimanche"/>
    <m/>
    <m/>
    <n v="0"/>
    <x v="26"/>
    <x v="1"/>
    <x v="6"/>
    <x v="0"/>
    <x v="6"/>
    <s v=""/>
  </r>
  <r>
    <d v="2019-07-01T00:00:00"/>
    <s v="Lundi"/>
    <m/>
    <m/>
    <n v="0"/>
    <x v="27"/>
    <x v="1"/>
    <x v="7"/>
    <x v="0"/>
    <x v="6"/>
    <s v=""/>
  </r>
  <r>
    <d v="2019-07-02T00:00:00"/>
    <s v="Mardi"/>
    <m/>
    <m/>
    <n v="0"/>
    <x v="27"/>
    <x v="1"/>
    <x v="7"/>
    <x v="0"/>
    <x v="6"/>
    <s v=""/>
  </r>
  <r>
    <d v="2019-07-03T00:00:00"/>
    <s v="Mercredi"/>
    <m/>
    <m/>
    <n v="0"/>
    <x v="27"/>
    <x v="1"/>
    <x v="7"/>
    <x v="0"/>
    <x v="6"/>
    <s v=""/>
  </r>
  <r>
    <d v="2019-07-04T00:00:00"/>
    <s v="Jeudi"/>
    <m/>
    <m/>
    <n v="0"/>
    <x v="27"/>
    <x v="1"/>
    <x v="7"/>
    <x v="0"/>
    <x v="6"/>
    <s v=""/>
  </r>
  <r>
    <d v="2019-07-05T00:00:00"/>
    <s v="Vendredi"/>
    <m/>
    <m/>
    <n v="0"/>
    <x v="27"/>
    <x v="1"/>
    <x v="7"/>
    <x v="0"/>
    <x v="6"/>
    <s v=""/>
  </r>
  <r>
    <d v="2019-07-06T00:00:00"/>
    <s v="Samedi"/>
    <m/>
    <m/>
    <n v="0"/>
    <x v="27"/>
    <x v="1"/>
    <x v="7"/>
    <x v="0"/>
    <x v="6"/>
    <s v=""/>
  </r>
  <r>
    <d v="2019-07-07T00:00:00"/>
    <s v="Dimanche"/>
    <m/>
    <m/>
    <n v="0"/>
    <x v="27"/>
    <x v="1"/>
    <x v="7"/>
    <x v="0"/>
    <x v="6"/>
    <s v=""/>
  </r>
  <r>
    <d v="2019-07-08T00:00:00"/>
    <s v="Lundi"/>
    <m/>
    <m/>
    <n v="0"/>
    <x v="28"/>
    <x v="1"/>
    <x v="7"/>
    <x v="0"/>
    <x v="6"/>
    <s v=""/>
  </r>
  <r>
    <d v="2019-07-09T00:00:00"/>
    <s v="Mardi"/>
    <m/>
    <m/>
    <n v="0"/>
    <x v="28"/>
    <x v="1"/>
    <x v="7"/>
    <x v="0"/>
    <x v="6"/>
    <s v=""/>
  </r>
  <r>
    <d v="2019-07-10T00:00:00"/>
    <s v="Mercredi"/>
    <m/>
    <m/>
    <n v="0"/>
    <x v="28"/>
    <x v="1"/>
    <x v="7"/>
    <x v="0"/>
    <x v="6"/>
    <s v=""/>
  </r>
  <r>
    <d v="2019-07-11T00:00:00"/>
    <s v="Jeudi"/>
    <m/>
    <m/>
    <n v="0"/>
    <x v="28"/>
    <x v="1"/>
    <x v="7"/>
    <x v="0"/>
    <x v="6"/>
    <s v=""/>
  </r>
  <r>
    <d v="2019-07-12T00:00:00"/>
    <s v="Vendredi"/>
    <m/>
    <m/>
    <n v="0"/>
    <x v="28"/>
    <x v="1"/>
    <x v="7"/>
    <x v="0"/>
    <x v="6"/>
    <s v=""/>
  </r>
  <r>
    <d v="2019-07-13T00:00:00"/>
    <s v="Samedi"/>
    <m/>
    <m/>
    <n v="0"/>
    <x v="28"/>
    <x v="1"/>
    <x v="7"/>
    <x v="0"/>
    <x v="6"/>
    <s v=""/>
  </r>
  <r>
    <d v="2019-07-14T00:00:00"/>
    <s v="Dimanche"/>
    <m/>
    <m/>
    <n v="0"/>
    <x v="28"/>
    <x v="1"/>
    <x v="7"/>
    <x v="0"/>
    <x v="6"/>
    <s v="Fête nationale"/>
  </r>
  <r>
    <d v="2019-07-15T00:00:00"/>
    <s v="Lundi"/>
    <m/>
    <m/>
    <n v="0"/>
    <x v="29"/>
    <x v="1"/>
    <x v="7"/>
    <x v="0"/>
    <x v="6"/>
    <s v=""/>
  </r>
  <r>
    <d v="2019-07-16T00:00:00"/>
    <s v="Mardi"/>
    <m/>
    <m/>
    <n v="0"/>
    <x v="29"/>
    <x v="1"/>
    <x v="7"/>
    <x v="0"/>
    <x v="6"/>
    <s v=""/>
  </r>
  <r>
    <d v="2019-07-17T00:00:00"/>
    <s v="Mercredi"/>
    <m/>
    <m/>
    <n v="0"/>
    <x v="29"/>
    <x v="1"/>
    <x v="7"/>
    <x v="0"/>
    <x v="6"/>
    <s v=""/>
  </r>
  <r>
    <d v="2019-07-18T00:00:00"/>
    <s v="Jeudi"/>
    <m/>
    <m/>
    <n v="0"/>
    <x v="29"/>
    <x v="1"/>
    <x v="7"/>
    <x v="0"/>
    <x v="6"/>
    <s v=""/>
  </r>
  <r>
    <d v="2019-07-19T00:00:00"/>
    <s v="Vendredi"/>
    <m/>
    <m/>
    <n v="0"/>
    <x v="29"/>
    <x v="1"/>
    <x v="7"/>
    <x v="0"/>
    <x v="6"/>
    <s v=""/>
  </r>
  <r>
    <d v="2019-07-20T00:00:00"/>
    <s v="Samedi"/>
    <m/>
    <m/>
    <n v="0"/>
    <x v="29"/>
    <x v="1"/>
    <x v="7"/>
    <x v="0"/>
    <x v="6"/>
    <s v=""/>
  </r>
  <r>
    <d v="2019-07-21T00:00:00"/>
    <s v="Dimanche"/>
    <m/>
    <m/>
    <n v="0"/>
    <x v="29"/>
    <x v="1"/>
    <x v="7"/>
    <x v="0"/>
    <x v="6"/>
    <s v=""/>
  </r>
  <r>
    <d v="2019-07-22T00:00:00"/>
    <s v="Lundi"/>
    <m/>
    <m/>
    <n v="0"/>
    <x v="30"/>
    <x v="1"/>
    <x v="7"/>
    <x v="0"/>
    <x v="6"/>
    <s v=""/>
  </r>
  <r>
    <d v="2019-07-23T00:00:00"/>
    <s v="Mardi"/>
    <m/>
    <m/>
    <n v="0"/>
    <x v="30"/>
    <x v="1"/>
    <x v="7"/>
    <x v="0"/>
    <x v="6"/>
    <s v=""/>
  </r>
  <r>
    <d v="2019-07-24T00:00:00"/>
    <s v="Mercredi"/>
    <m/>
    <m/>
    <n v="0"/>
    <x v="30"/>
    <x v="1"/>
    <x v="7"/>
    <x v="0"/>
    <x v="6"/>
    <s v=""/>
  </r>
  <r>
    <d v="2019-07-25T00:00:00"/>
    <s v="Jeudi"/>
    <m/>
    <m/>
    <n v="0"/>
    <x v="30"/>
    <x v="1"/>
    <x v="7"/>
    <x v="0"/>
    <x v="6"/>
    <s v=""/>
  </r>
  <r>
    <d v="2019-07-26T00:00:00"/>
    <s v="Vendredi"/>
    <m/>
    <m/>
    <n v="0"/>
    <x v="30"/>
    <x v="1"/>
    <x v="7"/>
    <x v="0"/>
    <x v="6"/>
    <s v=""/>
  </r>
  <r>
    <d v="2019-07-27T00:00:00"/>
    <s v="Samedi"/>
    <m/>
    <m/>
    <n v="0"/>
    <x v="30"/>
    <x v="1"/>
    <x v="7"/>
    <x v="0"/>
    <x v="6"/>
    <s v=""/>
  </r>
  <r>
    <d v="2019-07-28T00:00:00"/>
    <s v="Dimanche"/>
    <m/>
    <m/>
    <n v="0"/>
    <x v="30"/>
    <x v="1"/>
    <x v="7"/>
    <x v="0"/>
    <x v="7"/>
    <s v=""/>
  </r>
  <r>
    <d v="2019-07-29T00:00:00"/>
    <s v="Lundi"/>
    <m/>
    <m/>
    <n v="0"/>
    <x v="31"/>
    <x v="1"/>
    <x v="7"/>
    <x v="0"/>
    <x v="7"/>
    <s v=""/>
  </r>
  <r>
    <d v="2019-07-30T00:00:00"/>
    <s v="Mardi"/>
    <m/>
    <m/>
    <n v="0"/>
    <x v="31"/>
    <x v="1"/>
    <x v="7"/>
    <x v="0"/>
    <x v="7"/>
    <s v=""/>
  </r>
  <r>
    <d v="2019-07-31T00:00:00"/>
    <s v="Mercredi"/>
    <m/>
    <m/>
    <n v="0"/>
    <x v="31"/>
    <x v="1"/>
    <x v="7"/>
    <x v="0"/>
    <x v="7"/>
    <s v=""/>
  </r>
  <r>
    <d v="2019-08-01T00:00:00"/>
    <s v="Jeudi"/>
    <m/>
    <m/>
    <n v="0"/>
    <x v="31"/>
    <x v="1"/>
    <x v="8"/>
    <x v="0"/>
    <x v="7"/>
    <s v=""/>
  </r>
  <r>
    <d v="2019-08-02T00:00:00"/>
    <s v="Vendredi"/>
    <m/>
    <m/>
    <n v="0"/>
    <x v="31"/>
    <x v="1"/>
    <x v="8"/>
    <x v="0"/>
    <x v="7"/>
    <s v=""/>
  </r>
  <r>
    <d v="2019-08-03T00:00:00"/>
    <s v="Samedi"/>
    <m/>
    <m/>
    <n v="0"/>
    <x v="31"/>
    <x v="1"/>
    <x v="8"/>
    <x v="0"/>
    <x v="7"/>
    <s v=""/>
  </r>
  <r>
    <d v="2019-08-04T00:00:00"/>
    <s v="Dimanche"/>
    <m/>
    <m/>
    <n v="0"/>
    <x v="31"/>
    <x v="1"/>
    <x v="8"/>
    <x v="0"/>
    <x v="7"/>
    <s v=""/>
  </r>
  <r>
    <d v="2019-08-05T00:00:00"/>
    <s v="Lundi"/>
    <m/>
    <m/>
    <n v="0"/>
    <x v="32"/>
    <x v="1"/>
    <x v="8"/>
    <x v="0"/>
    <x v="7"/>
    <s v=""/>
  </r>
  <r>
    <d v="2019-08-06T00:00:00"/>
    <s v="Mardi"/>
    <m/>
    <m/>
    <n v="0"/>
    <x v="32"/>
    <x v="1"/>
    <x v="8"/>
    <x v="0"/>
    <x v="7"/>
    <s v=""/>
  </r>
  <r>
    <d v="2019-08-07T00:00:00"/>
    <s v="Mercredi"/>
    <m/>
    <m/>
    <n v="0"/>
    <x v="32"/>
    <x v="1"/>
    <x v="8"/>
    <x v="0"/>
    <x v="7"/>
    <s v=""/>
  </r>
  <r>
    <d v="2019-08-08T00:00:00"/>
    <s v="Jeudi"/>
    <m/>
    <m/>
    <n v="0"/>
    <x v="32"/>
    <x v="1"/>
    <x v="8"/>
    <x v="0"/>
    <x v="7"/>
    <s v=""/>
  </r>
  <r>
    <d v="2019-08-09T00:00:00"/>
    <s v="Vendredi"/>
    <m/>
    <m/>
    <n v="0"/>
    <x v="32"/>
    <x v="1"/>
    <x v="8"/>
    <x v="0"/>
    <x v="7"/>
    <s v=""/>
  </r>
  <r>
    <d v="2019-08-10T00:00:00"/>
    <s v="Samedi"/>
    <m/>
    <m/>
    <n v="0"/>
    <x v="32"/>
    <x v="1"/>
    <x v="8"/>
    <x v="0"/>
    <x v="7"/>
    <s v=""/>
  </r>
  <r>
    <d v="2019-08-11T00:00:00"/>
    <s v="Dimanche"/>
    <m/>
    <m/>
    <n v="0"/>
    <x v="32"/>
    <x v="1"/>
    <x v="8"/>
    <x v="0"/>
    <x v="7"/>
    <s v=""/>
  </r>
  <r>
    <d v="2019-08-12T00:00:00"/>
    <s v="Lundi"/>
    <m/>
    <m/>
    <n v="0"/>
    <x v="33"/>
    <x v="1"/>
    <x v="8"/>
    <x v="0"/>
    <x v="7"/>
    <s v=""/>
  </r>
  <r>
    <d v="2019-08-13T00:00:00"/>
    <s v="Mardi"/>
    <m/>
    <m/>
    <n v="0"/>
    <x v="33"/>
    <x v="1"/>
    <x v="8"/>
    <x v="0"/>
    <x v="7"/>
    <s v=""/>
  </r>
  <r>
    <d v="2019-08-14T00:00:00"/>
    <s v="Mercredi"/>
    <m/>
    <m/>
    <n v="0"/>
    <x v="33"/>
    <x v="1"/>
    <x v="8"/>
    <x v="0"/>
    <x v="7"/>
    <s v=""/>
  </r>
  <r>
    <d v="2019-08-15T00:00:00"/>
    <s v="Jeudi"/>
    <m/>
    <m/>
    <n v="0"/>
    <x v="33"/>
    <x v="1"/>
    <x v="8"/>
    <x v="0"/>
    <x v="7"/>
    <s v="Assomption"/>
  </r>
  <r>
    <d v="2019-08-16T00:00:00"/>
    <s v="Vendredi"/>
    <m/>
    <m/>
    <n v="0"/>
    <x v="33"/>
    <x v="1"/>
    <x v="8"/>
    <x v="0"/>
    <x v="7"/>
    <s v=""/>
  </r>
  <r>
    <d v="2019-08-17T00:00:00"/>
    <s v="Samedi"/>
    <m/>
    <m/>
    <n v="0"/>
    <x v="33"/>
    <x v="1"/>
    <x v="8"/>
    <x v="0"/>
    <x v="7"/>
    <s v=""/>
  </r>
  <r>
    <d v="2019-08-18T00:00:00"/>
    <s v="Dimanche"/>
    <m/>
    <m/>
    <n v="0"/>
    <x v="33"/>
    <x v="1"/>
    <x v="8"/>
    <x v="0"/>
    <x v="7"/>
    <s v=""/>
  </r>
  <r>
    <d v="2019-08-19T00:00:00"/>
    <s v="Lundi"/>
    <m/>
    <m/>
    <n v="0"/>
    <x v="34"/>
    <x v="1"/>
    <x v="8"/>
    <x v="0"/>
    <x v="7"/>
    <s v="FERMETURE ETABLISSEMENT"/>
  </r>
  <r>
    <d v="2019-08-20T00:00:00"/>
    <s v="Mardi"/>
    <m/>
    <m/>
    <n v="0"/>
    <x v="34"/>
    <x v="1"/>
    <x v="8"/>
    <x v="0"/>
    <x v="7"/>
    <s v="FERMETURE ETABLISSEMENT"/>
  </r>
  <r>
    <d v="2019-08-21T00:00:00"/>
    <s v="Mercredi"/>
    <m/>
    <m/>
    <n v="0"/>
    <x v="34"/>
    <x v="1"/>
    <x v="8"/>
    <x v="0"/>
    <x v="7"/>
    <s v="FERMETURE ETABLISSEMENT"/>
  </r>
  <r>
    <d v="2019-08-22T00:00:00"/>
    <s v="Jeudi"/>
    <m/>
    <m/>
    <n v="0"/>
    <x v="34"/>
    <x v="1"/>
    <x v="8"/>
    <x v="0"/>
    <x v="7"/>
    <s v="FERMETURE ETABLISSEMENT"/>
  </r>
  <r>
    <d v="2019-08-23T00:00:00"/>
    <s v="Vendredi"/>
    <m/>
    <m/>
    <n v="0"/>
    <x v="34"/>
    <x v="1"/>
    <x v="8"/>
    <x v="0"/>
    <x v="7"/>
    <s v="FERMETURE ETABLISSEMENT"/>
  </r>
  <r>
    <d v="2019-08-24T00:00:00"/>
    <s v="Samedi"/>
    <m/>
    <m/>
    <n v="0"/>
    <x v="34"/>
    <x v="1"/>
    <x v="8"/>
    <x v="0"/>
    <x v="7"/>
    <s v="FERMETURE ETABLISSEMENT"/>
  </r>
  <r>
    <d v="2019-08-25T00:00:00"/>
    <s v="Dimanche"/>
    <m/>
    <m/>
    <n v="0"/>
    <x v="34"/>
    <x v="1"/>
    <x v="8"/>
    <x v="0"/>
    <x v="7"/>
    <s v="FERMETURE ETABLISSEMENT"/>
  </r>
  <r>
    <d v="2019-08-26T00:00:00"/>
    <s v="Lundi"/>
    <m/>
    <m/>
    <n v="0"/>
    <x v="35"/>
    <x v="1"/>
    <x v="8"/>
    <x v="0"/>
    <x v="7"/>
    <s v="FERMETURE ETABLISSEMENT"/>
  </r>
  <r>
    <d v="2019-08-27T00:00:00"/>
    <s v="Mardi"/>
    <m/>
    <m/>
    <n v="0"/>
    <x v="35"/>
    <x v="1"/>
    <x v="8"/>
    <x v="0"/>
    <x v="7"/>
    <s v="FERMETURE ETABLISSEMENT"/>
  </r>
  <r>
    <d v="2019-08-28T00:00:00"/>
    <s v="Mercredi"/>
    <m/>
    <m/>
    <n v="0"/>
    <x v="35"/>
    <x v="1"/>
    <x v="8"/>
    <x v="0"/>
    <x v="8"/>
    <s v="FERMETURE ETABLISSEMENT"/>
  </r>
  <r>
    <d v="2019-08-29T00:00:00"/>
    <s v="Jeudi"/>
    <m/>
    <m/>
    <n v="0"/>
    <x v="35"/>
    <x v="1"/>
    <x v="8"/>
    <x v="0"/>
    <x v="8"/>
    <s v="FERMETURE ETABLISSEMENT"/>
  </r>
  <r>
    <d v="2019-08-30T00:00:00"/>
    <s v="Vendredi"/>
    <m/>
    <m/>
    <n v="0"/>
    <x v="35"/>
    <x v="1"/>
    <x v="8"/>
    <x v="0"/>
    <x v="8"/>
    <s v="FERMETURE ETABLISSEMENT"/>
  </r>
  <r>
    <d v="2019-08-31T00:00:00"/>
    <s v="Samedi"/>
    <m/>
    <m/>
    <n v="0"/>
    <x v="35"/>
    <x v="1"/>
    <x v="8"/>
    <x v="0"/>
    <x v="8"/>
    <s v="FERMETURE ETABLISSEMENT"/>
  </r>
  <r>
    <d v="2019-09-01T00:00:00"/>
    <s v="Dimanche"/>
    <m/>
    <m/>
    <n v="0"/>
    <x v="35"/>
    <x v="1"/>
    <x v="9"/>
    <x v="0"/>
    <x v="8"/>
    <s v="FERMETURE ETABLISSEMENT"/>
  </r>
  <r>
    <d v="2019-09-02T00:00:00"/>
    <s v="Lundi"/>
    <m/>
    <m/>
    <n v="0"/>
    <x v="36"/>
    <x v="1"/>
    <x v="9"/>
    <x v="0"/>
    <x v="8"/>
    <s v="FERMETURE ETABLISSEMENT"/>
  </r>
  <r>
    <d v="2019-09-03T00:00:00"/>
    <s v="Mardi"/>
    <m/>
    <m/>
    <n v="0"/>
    <x v="36"/>
    <x v="1"/>
    <x v="9"/>
    <x v="0"/>
    <x v="8"/>
    <s v="FERMETURE ETABLISSEMENT"/>
  </r>
  <r>
    <d v="2019-09-04T00:00:00"/>
    <s v="Mercredi"/>
    <m/>
    <m/>
    <n v="0"/>
    <x v="36"/>
    <x v="1"/>
    <x v="9"/>
    <x v="0"/>
    <x v="8"/>
    <s v=""/>
  </r>
  <r>
    <d v="2019-09-05T00:00:00"/>
    <s v="Jeudi"/>
    <m/>
    <m/>
    <n v="0"/>
    <x v="36"/>
    <x v="1"/>
    <x v="9"/>
    <x v="0"/>
    <x v="8"/>
    <s v=""/>
  </r>
  <r>
    <d v="2019-09-06T00:00:00"/>
    <s v="Vendredi"/>
    <m/>
    <m/>
    <n v="0"/>
    <x v="36"/>
    <x v="1"/>
    <x v="9"/>
    <x v="0"/>
    <x v="8"/>
    <s v=""/>
  </r>
  <r>
    <d v="2019-09-07T00:00:00"/>
    <s v="Samedi"/>
    <m/>
    <m/>
    <n v="0"/>
    <x v="36"/>
    <x v="1"/>
    <x v="9"/>
    <x v="0"/>
    <x v="8"/>
    <s v=""/>
  </r>
  <r>
    <d v="2019-09-08T00:00:00"/>
    <s v="Dimanche"/>
    <m/>
    <m/>
    <n v="0"/>
    <x v="36"/>
    <x v="1"/>
    <x v="9"/>
    <x v="0"/>
    <x v="8"/>
    <s v=""/>
  </r>
  <r>
    <d v="2019-09-09T00:00:00"/>
    <s v="Lundi"/>
    <m/>
    <m/>
    <n v="0"/>
    <x v="37"/>
    <x v="1"/>
    <x v="9"/>
    <x v="0"/>
    <x v="8"/>
    <s v=""/>
  </r>
  <r>
    <d v="2019-09-10T00:00:00"/>
    <s v="Mardi"/>
    <m/>
    <m/>
    <n v="0"/>
    <x v="37"/>
    <x v="1"/>
    <x v="9"/>
    <x v="0"/>
    <x v="8"/>
    <s v=""/>
  </r>
  <r>
    <d v="2019-09-11T00:00:00"/>
    <s v="Mercredi"/>
    <m/>
    <m/>
    <n v="0"/>
    <x v="37"/>
    <x v="1"/>
    <x v="9"/>
    <x v="0"/>
    <x v="8"/>
    <s v=""/>
  </r>
  <r>
    <d v="2019-09-12T00:00:00"/>
    <s v="Jeudi"/>
    <m/>
    <m/>
    <n v="0"/>
    <x v="37"/>
    <x v="1"/>
    <x v="9"/>
    <x v="0"/>
    <x v="8"/>
    <s v=""/>
  </r>
  <r>
    <d v="2019-09-13T00:00:00"/>
    <s v="Vendredi"/>
    <m/>
    <m/>
    <n v="0"/>
    <x v="37"/>
    <x v="1"/>
    <x v="9"/>
    <x v="0"/>
    <x v="8"/>
    <s v=""/>
  </r>
  <r>
    <d v="2019-09-14T00:00:00"/>
    <s v="Samedi"/>
    <m/>
    <m/>
    <n v="0"/>
    <x v="37"/>
    <x v="1"/>
    <x v="9"/>
    <x v="0"/>
    <x v="8"/>
    <s v=""/>
  </r>
  <r>
    <d v="2019-09-15T00:00:00"/>
    <s v="Dimanche"/>
    <m/>
    <m/>
    <n v="0"/>
    <x v="37"/>
    <x v="1"/>
    <x v="9"/>
    <x v="0"/>
    <x v="8"/>
    <s v=""/>
  </r>
  <r>
    <d v="2019-09-16T00:00:00"/>
    <s v="Lundi"/>
    <m/>
    <m/>
    <n v="0"/>
    <x v="38"/>
    <x v="1"/>
    <x v="9"/>
    <x v="0"/>
    <x v="8"/>
    <s v=""/>
  </r>
  <r>
    <d v="2019-09-17T00:00:00"/>
    <s v="Mardi"/>
    <m/>
    <m/>
    <n v="0"/>
    <x v="38"/>
    <x v="1"/>
    <x v="9"/>
    <x v="0"/>
    <x v="8"/>
    <s v=""/>
  </r>
  <r>
    <d v="2019-09-18T00:00:00"/>
    <s v="Mercredi"/>
    <m/>
    <m/>
    <n v="0"/>
    <x v="38"/>
    <x v="1"/>
    <x v="9"/>
    <x v="0"/>
    <x v="8"/>
    <s v=""/>
  </r>
  <r>
    <d v="2019-09-19T00:00:00"/>
    <s v="Jeudi"/>
    <m/>
    <m/>
    <n v="0"/>
    <x v="38"/>
    <x v="1"/>
    <x v="9"/>
    <x v="0"/>
    <x v="8"/>
    <s v=""/>
  </r>
  <r>
    <d v="2019-09-20T00:00:00"/>
    <s v="Vendredi"/>
    <m/>
    <m/>
    <n v="0"/>
    <x v="38"/>
    <x v="1"/>
    <x v="9"/>
    <x v="0"/>
    <x v="8"/>
    <s v=""/>
  </r>
  <r>
    <d v="2019-09-21T00:00:00"/>
    <s v="Samedi"/>
    <m/>
    <m/>
    <n v="0"/>
    <x v="38"/>
    <x v="1"/>
    <x v="9"/>
    <x v="0"/>
    <x v="8"/>
    <s v=""/>
  </r>
  <r>
    <d v="2019-09-22T00:00:00"/>
    <s v="Dimanche"/>
    <m/>
    <m/>
    <n v="0"/>
    <x v="38"/>
    <x v="1"/>
    <x v="9"/>
    <x v="0"/>
    <x v="8"/>
    <s v=""/>
  </r>
  <r>
    <d v="2019-09-23T00:00:00"/>
    <s v="Lundi"/>
    <m/>
    <m/>
    <n v="0"/>
    <x v="39"/>
    <x v="1"/>
    <x v="9"/>
    <x v="0"/>
    <x v="8"/>
    <s v=""/>
  </r>
  <r>
    <d v="2019-09-24T00:00:00"/>
    <s v="Mardi"/>
    <m/>
    <m/>
    <n v="0"/>
    <x v="39"/>
    <x v="1"/>
    <x v="9"/>
    <x v="0"/>
    <x v="8"/>
    <s v=""/>
  </r>
  <r>
    <d v="2019-09-25T00:00:00"/>
    <s v="Mercredi"/>
    <m/>
    <m/>
    <n v="0"/>
    <x v="39"/>
    <x v="1"/>
    <x v="9"/>
    <x v="0"/>
    <x v="8"/>
    <s v=""/>
  </r>
  <r>
    <d v="2019-09-26T00:00:00"/>
    <s v="Jeudi"/>
    <m/>
    <m/>
    <n v="0"/>
    <x v="39"/>
    <x v="1"/>
    <x v="9"/>
    <x v="0"/>
    <x v="8"/>
    <s v=""/>
  </r>
  <r>
    <d v="2019-09-27T00:00:00"/>
    <s v="Vendredi"/>
    <m/>
    <m/>
    <n v="0"/>
    <x v="39"/>
    <x v="1"/>
    <x v="9"/>
    <x v="0"/>
    <x v="8"/>
    <s v=""/>
  </r>
  <r>
    <d v="2019-09-28T00:00:00"/>
    <s v="Samedi"/>
    <m/>
    <m/>
    <n v="0"/>
    <x v="39"/>
    <x v="1"/>
    <x v="9"/>
    <x v="0"/>
    <x v="9"/>
    <s v=""/>
  </r>
  <r>
    <d v="2019-09-29T00:00:00"/>
    <s v="Dimanche"/>
    <m/>
    <m/>
    <n v="0"/>
    <x v="39"/>
    <x v="1"/>
    <x v="9"/>
    <x v="0"/>
    <x v="9"/>
    <s v=""/>
  </r>
  <r>
    <d v="2019-09-30T00:00:00"/>
    <s v="Lundi"/>
    <m/>
    <m/>
    <n v="0"/>
    <x v="40"/>
    <x v="1"/>
    <x v="9"/>
    <x v="0"/>
    <x v="9"/>
    <s v=""/>
  </r>
  <r>
    <d v="2019-10-01T00:00:00"/>
    <s v="Mardi"/>
    <m/>
    <m/>
    <n v="0"/>
    <x v="40"/>
    <x v="1"/>
    <x v="10"/>
    <x v="0"/>
    <x v="9"/>
    <s v=""/>
  </r>
  <r>
    <d v="2019-10-02T00:00:00"/>
    <s v="Mercredi"/>
    <m/>
    <m/>
    <n v="0"/>
    <x v="40"/>
    <x v="1"/>
    <x v="10"/>
    <x v="0"/>
    <x v="9"/>
    <s v=""/>
  </r>
  <r>
    <d v="2019-10-03T00:00:00"/>
    <s v="Jeudi"/>
    <m/>
    <m/>
    <n v="0"/>
    <x v="40"/>
    <x v="1"/>
    <x v="10"/>
    <x v="0"/>
    <x v="9"/>
    <s v=""/>
  </r>
  <r>
    <d v="2019-10-04T00:00:00"/>
    <s v="Vendredi"/>
    <m/>
    <m/>
    <n v="0"/>
    <x v="40"/>
    <x v="1"/>
    <x v="10"/>
    <x v="0"/>
    <x v="9"/>
    <s v=""/>
  </r>
  <r>
    <d v="2019-10-05T00:00:00"/>
    <s v="Samedi"/>
    <m/>
    <m/>
    <n v="0"/>
    <x v="40"/>
    <x v="1"/>
    <x v="10"/>
    <x v="0"/>
    <x v="9"/>
    <s v=""/>
  </r>
  <r>
    <d v="2019-10-06T00:00:00"/>
    <s v="Dimanche"/>
    <m/>
    <m/>
    <n v="0"/>
    <x v="40"/>
    <x v="1"/>
    <x v="10"/>
    <x v="0"/>
    <x v="9"/>
    <s v=""/>
  </r>
  <r>
    <d v="2019-10-07T00:00:00"/>
    <s v="Lundi"/>
    <m/>
    <m/>
    <n v="0"/>
    <x v="41"/>
    <x v="1"/>
    <x v="10"/>
    <x v="0"/>
    <x v="9"/>
    <s v=""/>
  </r>
  <r>
    <d v="2019-10-08T00:00:00"/>
    <s v="Mardi"/>
    <m/>
    <m/>
    <n v="0"/>
    <x v="41"/>
    <x v="1"/>
    <x v="10"/>
    <x v="0"/>
    <x v="9"/>
    <s v=""/>
  </r>
  <r>
    <d v="2019-10-09T00:00:00"/>
    <s v="Mercredi"/>
    <m/>
    <m/>
    <n v="0"/>
    <x v="41"/>
    <x v="1"/>
    <x v="10"/>
    <x v="0"/>
    <x v="9"/>
    <s v=""/>
  </r>
  <r>
    <d v="2019-10-10T00:00:00"/>
    <s v="Jeudi"/>
    <m/>
    <m/>
    <n v="0"/>
    <x v="41"/>
    <x v="1"/>
    <x v="10"/>
    <x v="0"/>
    <x v="9"/>
    <s v=""/>
  </r>
  <r>
    <d v="2019-10-11T00:00:00"/>
    <s v="Vendredi"/>
    <m/>
    <m/>
    <n v="0"/>
    <x v="41"/>
    <x v="1"/>
    <x v="10"/>
    <x v="0"/>
    <x v="9"/>
    <s v=""/>
  </r>
  <r>
    <d v="2019-10-12T00:00:00"/>
    <s v="Samedi"/>
    <m/>
    <m/>
    <n v="0"/>
    <x v="41"/>
    <x v="1"/>
    <x v="10"/>
    <x v="0"/>
    <x v="9"/>
    <s v=""/>
  </r>
  <r>
    <d v="2019-10-13T00:00:00"/>
    <s v="Dimanche"/>
    <m/>
    <m/>
    <n v="0"/>
    <x v="41"/>
    <x v="1"/>
    <x v="10"/>
    <x v="0"/>
    <x v="9"/>
    <s v=""/>
  </r>
  <r>
    <d v="2019-10-14T00:00:00"/>
    <s v="Lundi"/>
    <m/>
    <m/>
    <n v="0"/>
    <x v="42"/>
    <x v="1"/>
    <x v="10"/>
    <x v="0"/>
    <x v="9"/>
    <s v=""/>
  </r>
  <r>
    <d v="2019-10-15T00:00:00"/>
    <s v="Mardi"/>
    <m/>
    <m/>
    <n v="0"/>
    <x v="42"/>
    <x v="1"/>
    <x v="10"/>
    <x v="0"/>
    <x v="9"/>
    <s v=""/>
  </r>
  <r>
    <d v="2019-10-16T00:00:00"/>
    <s v="Mercredi"/>
    <m/>
    <m/>
    <n v="0"/>
    <x v="42"/>
    <x v="1"/>
    <x v="10"/>
    <x v="0"/>
    <x v="9"/>
    <s v=""/>
  </r>
  <r>
    <d v="2019-10-17T00:00:00"/>
    <s v="Jeudi"/>
    <m/>
    <m/>
    <n v="0"/>
    <x v="42"/>
    <x v="1"/>
    <x v="10"/>
    <x v="0"/>
    <x v="9"/>
    <s v=""/>
  </r>
  <r>
    <d v="2019-10-18T00:00:00"/>
    <s v="Vendredi"/>
    <m/>
    <m/>
    <n v="0"/>
    <x v="42"/>
    <x v="1"/>
    <x v="10"/>
    <x v="0"/>
    <x v="9"/>
    <s v=""/>
  </r>
  <r>
    <d v="2019-10-19T00:00:00"/>
    <s v="Samedi"/>
    <m/>
    <m/>
    <n v="0"/>
    <x v="42"/>
    <x v="1"/>
    <x v="10"/>
    <x v="0"/>
    <x v="9"/>
    <s v=""/>
  </r>
  <r>
    <d v="2019-10-20T00:00:00"/>
    <s v="Dimanche"/>
    <m/>
    <m/>
    <n v="0"/>
    <x v="42"/>
    <x v="1"/>
    <x v="10"/>
    <x v="0"/>
    <x v="9"/>
    <s v=""/>
  </r>
  <r>
    <d v="2019-10-21T00:00:00"/>
    <s v="Lundi"/>
    <m/>
    <m/>
    <n v="0"/>
    <x v="43"/>
    <x v="1"/>
    <x v="10"/>
    <x v="0"/>
    <x v="9"/>
    <s v=""/>
  </r>
  <r>
    <d v="2019-10-22T00:00:00"/>
    <s v="Mardi"/>
    <m/>
    <m/>
    <n v="0"/>
    <x v="43"/>
    <x v="1"/>
    <x v="10"/>
    <x v="0"/>
    <x v="9"/>
    <s v=""/>
  </r>
  <r>
    <d v="2019-10-23T00:00:00"/>
    <s v="Mercredi"/>
    <m/>
    <m/>
    <n v="0"/>
    <x v="43"/>
    <x v="1"/>
    <x v="10"/>
    <x v="0"/>
    <x v="9"/>
    <s v=""/>
  </r>
  <r>
    <d v="2019-10-24T00:00:00"/>
    <s v="Jeudi"/>
    <m/>
    <m/>
    <n v="0"/>
    <x v="43"/>
    <x v="1"/>
    <x v="10"/>
    <x v="0"/>
    <x v="9"/>
    <s v=""/>
  </r>
  <r>
    <d v="2019-10-25T00:00:00"/>
    <s v="Vendredi"/>
    <m/>
    <m/>
    <n v="0"/>
    <x v="43"/>
    <x v="1"/>
    <x v="10"/>
    <x v="0"/>
    <x v="9"/>
    <s v=""/>
  </r>
  <r>
    <d v="2019-10-26T00:00:00"/>
    <s v="Samedi"/>
    <m/>
    <m/>
    <n v="0"/>
    <x v="43"/>
    <x v="1"/>
    <x v="10"/>
    <x v="0"/>
    <x v="9"/>
    <s v=""/>
  </r>
  <r>
    <d v="2019-10-27T00:00:00"/>
    <s v="Dimanche"/>
    <m/>
    <m/>
    <n v="0"/>
    <x v="43"/>
    <x v="1"/>
    <x v="10"/>
    <x v="0"/>
    <x v="9"/>
    <s v=""/>
  </r>
  <r>
    <d v="2019-10-28T00:00:00"/>
    <s v="Lundi"/>
    <m/>
    <m/>
    <n v="0"/>
    <x v="44"/>
    <x v="1"/>
    <x v="10"/>
    <x v="0"/>
    <x v="10"/>
    <s v=""/>
  </r>
  <r>
    <d v="2019-10-29T00:00:00"/>
    <s v="Mardi"/>
    <m/>
    <m/>
    <n v="0"/>
    <x v="44"/>
    <x v="1"/>
    <x v="10"/>
    <x v="0"/>
    <x v="10"/>
    <s v=""/>
  </r>
  <r>
    <d v="2019-10-30T00:00:00"/>
    <s v="Mercredi"/>
    <m/>
    <m/>
    <n v="0"/>
    <x v="44"/>
    <x v="1"/>
    <x v="10"/>
    <x v="0"/>
    <x v="10"/>
    <s v=""/>
  </r>
  <r>
    <d v="2019-10-31T00:00:00"/>
    <s v="Jeudi"/>
    <m/>
    <m/>
    <n v="0"/>
    <x v="44"/>
    <x v="1"/>
    <x v="10"/>
    <x v="0"/>
    <x v="10"/>
    <s v=""/>
  </r>
  <r>
    <d v="2019-11-01T00:00:00"/>
    <s v="Vendredi"/>
    <m/>
    <m/>
    <n v="0"/>
    <x v="44"/>
    <x v="1"/>
    <x v="11"/>
    <x v="0"/>
    <x v="10"/>
    <s v="Toussaint"/>
  </r>
  <r>
    <d v="2019-11-02T00:00:00"/>
    <s v="Samedi"/>
    <m/>
    <m/>
    <n v="0"/>
    <x v="44"/>
    <x v="1"/>
    <x v="11"/>
    <x v="0"/>
    <x v="10"/>
    <s v=""/>
  </r>
  <r>
    <d v="2019-11-03T00:00:00"/>
    <s v="Dimanche"/>
    <m/>
    <m/>
    <n v="0"/>
    <x v="44"/>
    <x v="1"/>
    <x v="11"/>
    <x v="0"/>
    <x v="10"/>
    <s v=""/>
  </r>
  <r>
    <d v="2019-11-04T00:00:00"/>
    <s v="Lundi"/>
    <m/>
    <m/>
    <m/>
    <x v="45"/>
    <x v="1"/>
    <x v="11"/>
    <x v="0"/>
    <x v="10"/>
    <s v=""/>
  </r>
  <r>
    <d v="2019-11-05T00:00:00"/>
    <s v="Mardi"/>
    <m/>
    <m/>
    <m/>
    <x v="45"/>
    <x v="1"/>
    <x v="11"/>
    <x v="0"/>
    <x v="10"/>
    <s v=""/>
  </r>
  <r>
    <d v="2019-11-06T00:00:00"/>
    <s v="Mercredi"/>
    <d v="1899-12-30T08:00:00"/>
    <d v="1899-12-30T16:00:00"/>
    <n v="8"/>
    <x v="45"/>
    <x v="1"/>
    <x v="11"/>
    <x v="0"/>
    <x v="10"/>
    <s v=""/>
  </r>
  <r>
    <d v="2019-11-07T00:00:00"/>
    <s v="Jeudi"/>
    <d v="1899-12-30T08:00:00"/>
    <d v="1899-12-30T16:00:00"/>
    <n v="8"/>
    <x v="45"/>
    <x v="1"/>
    <x v="11"/>
    <x v="0"/>
    <x v="10"/>
    <s v=""/>
  </r>
  <r>
    <d v="2019-11-08T00:00:00"/>
    <s v="Vendredi"/>
    <d v="1899-12-30T08:00:00"/>
    <d v="1899-12-30T16:00:00"/>
    <n v="8"/>
    <x v="45"/>
    <x v="1"/>
    <x v="11"/>
    <x v="0"/>
    <x v="10"/>
    <s v=""/>
  </r>
  <r>
    <d v="2019-11-09T00:00:00"/>
    <s v="Samedi"/>
    <d v="1899-12-30T08:00:00"/>
    <d v="1899-12-30T16:00:00"/>
    <n v="8.000000000000016"/>
    <x v="45"/>
    <x v="1"/>
    <x v="11"/>
    <x v="0"/>
    <x v="10"/>
    <s v=""/>
  </r>
  <r>
    <d v="2019-11-10T00:00:00"/>
    <s v="Dimanche"/>
    <d v="1899-12-30T08:00:00"/>
    <d v="1899-12-30T16:00:00"/>
    <n v="8.000000000000016"/>
    <x v="45"/>
    <x v="1"/>
    <x v="11"/>
    <x v="0"/>
    <x v="10"/>
    <s v=""/>
  </r>
  <r>
    <d v="2019-11-11T00:00:00"/>
    <s v="Lundi"/>
    <m/>
    <m/>
    <n v="0"/>
    <x v="46"/>
    <x v="1"/>
    <x v="11"/>
    <x v="0"/>
    <x v="10"/>
    <s v="Armistice"/>
  </r>
  <r>
    <d v="2019-11-12T00:00:00"/>
    <s v="Mardi"/>
    <m/>
    <m/>
    <m/>
    <x v="46"/>
    <x v="1"/>
    <x v="11"/>
    <x v="0"/>
    <x v="10"/>
    <s v=""/>
  </r>
  <r>
    <d v="2019-11-13T00:00:00"/>
    <s v="Mercredi"/>
    <d v="1899-12-30T08:00:00"/>
    <d v="1899-12-30T16:00:00"/>
    <m/>
    <x v="46"/>
    <x v="1"/>
    <x v="11"/>
    <x v="0"/>
    <x v="10"/>
    <s v=""/>
  </r>
  <r>
    <d v="2019-11-14T00:00:00"/>
    <s v="Jeudi"/>
    <d v="1899-12-30T08:00:00"/>
    <d v="1899-12-30T16:00:00"/>
    <m/>
    <x v="46"/>
    <x v="1"/>
    <x v="11"/>
    <x v="0"/>
    <x v="10"/>
    <s v=""/>
  </r>
  <r>
    <d v="2019-11-15T00:00:00"/>
    <s v="Vendredi"/>
    <d v="1899-12-30T08:00:00"/>
    <d v="1899-12-30T16:00:00"/>
    <m/>
    <x v="46"/>
    <x v="1"/>
    <x v="11"/>
    <x v="0"/>
    <x v="10"/>
    <s v=""/>
  </r>
  <r>
    <d v="2019-11-16T00:00:00"/>
    <s v="Samedi"/>
    <d v="1899-12-30T08:00:00"/>
    <d v="1899-12-30T16:00:00"/>
    <n v="8.000000000000016"/>
    <x v="46"/>
    <x v="1"/>
    <x v="11"/>
    <x v="0"/>
    <x v="10"/>
    <s v=""/>
  </r>
  <r>
    <d v="2019-11-17T00:00:00"/>
    <s v="Dimanche"/>
    <d v="1899-12-30T08:00:00"/>
    <d v="1899-12-30T16:00:00"/>
    <n v="8.000000000000016"/>
    <x v="46"/>
    <x v="1"/>
    <x v="11"/>
    <x v="0"/>
    <x v="10"/>
    <s v=""/>
  </r>
  <r>
    <d v="2019-11-18T00:00:00"/>
    <s v="Lundi"/>
    <m/>
    <m/>
    <n v="0"/>
    <x v="47"/>
    <x v="1"/>
    <x v="11"/>
    <x v="0"/>
    <x v="10"/>
    <s v=""/>
  </r>
  <r>
    <d v="2019-11-19T00:00:00"/>
    <s v="Mardi"/>
    <m/>
    <m/>
    <n v="0"/>
    <x v="47"/>
    <x v="1"/>
    <x v="11"/>
    <x v="0"/>
    <x v="10"/>
    <s v=""/>
  </r>
  <r>
    <d v="2019-11-20T00:00:00"/>
    <s v="Mercredi"/>
    <d v="1899-12-30T08:00:00"/>
    <d v="1899-12-30T16:00:00"/>
    <n v="8"/>
    <x v="47"/>
    <x v="1"/>
    <x v="11"/>
    <x v="0"/>
    <x v="10"/>
    <s v=""/>
  </r>
  <r>
    <d v="2019-11-21T00:00:00"/>
    <s v="Jeudi"/>
    <d v="1899-12-30T08:00:00"/>
    <d v="1899-12-30T16:00:00"/>
    <n v="8"/>
    <x v="47"/>
    <x v="1"/>
    <x v="11"/>
    <x v="0"/>
    <x v="10"/>
    <s v=""/>
  </r>
  <r>
    <d v="2019-11-22T00:00:00"/>
    <s v="Vendredi"/>
    <d v="1899-12-30T08:00:00"/>
    <d v="1899-12-30T16:00:00"/>
    <n v="8"/>
    <x v="47"/>
    <x v="1"/>
    <x v="11"/>
    <x v="0"/>
    <x v="10"/>
    <s v=""/>
  </r>
  <r>
    <d v="2019-11-23T00:00:00"/>
    <s v="Samedi"/>
    <d v="1899-12-30T08:00:00"/>
    <d v="1899-12-30T16:00:00"/>
    <n v="8.000000000000016"/>
    <x v="47"/>
    <x v="1"/>
    <x v="11"/>
    <x v="0"/>
    <x v="10"/>
    <s v=""/>
  </r>
  <r>
    <d v="2019-11-24T00:00:00"/>
    <s v="Dimanche"/>
    <d v="1899-12-30T08:00:00"/>
    <d v="1899-12-30T16:00:00"/>
    <n v="8.000000000000016"/>
    <x v="47"/>
    <x v="1"/>
    <x v="11"/>
    <x v="0"/>
    <x v="10"/>
    <s v=""/>
  </r>
  <r>
    <d v="2019-11-25T00:00:00"/>
    <s v="Lundi"/>
    <m/>
    <m/>
    <n v="0"/>
    <x v="48"/>
    <x v="1"/>
    <x v="11"/>
    <x v="0"/>
    <x v="10"/>
    <s v=""/>
  </r>
  <r>
    <d v="2019-11-26T00:00:00"/>
    <s v="Mardi"/>
    <m/>
    <m/>
    <n v="0"/>
    <x v="48"/>
    <x v="1"/>
    <x v="11"/>
    <x v="0"/>
    <x v="10"/>
    <s v=""/>
  </r>
  <r>
    <d v="2019-11-27T00:00:00"/>
    <s v="Mercredi"/>
    <d v="1899-12-30T08:00:00"/>
    <d v="1899-12-30T16:00:00"/>
    <n v="8"/>
    <x v="48"/>
    <x v="1"/>
    <x v="11"/>
    <x v="0"/>
    <x v="10"/>
    <s v=""/>
  </r>
  <r>
    <d v="2019-11-28T00:00:00"/>
    <s v="Jeudi"/>
    <d v="1899-12-30T08:00:00"/>
    <d v="1899-12-30T16:00:00"/>
    <n v="8"/>
    <x v="48"/>
    <x v="1"/>
    <x v="11"/>
    <x v="0"/>
    <x v="11"/>
    <s v=""/>
  </r>
  <r>
    <d v="2019-11-29T00:00:00"/>
    <s v="Vendredi"/>
    <d v="1899-12-30T08:00:00"/>
    <d v="1899-12-30T16:00:00"/>
    <n v="8"/>
    <x v="48"/>
    <x v="1"/>
    <x v="11"/>
    <x v="0"/>
    <x v="11"/>
    <s v=""/>
  </r>
  <r>
    <d v="2019-11-30T00:00:00"/>
    <s v="Samedi"/>
    <d v="1899-12-30T08:00:00"/>
    <d v="1899-12-30T16:00:00"/>
    <n v="8.000000000000016"/>
    <x v="48"/>
    <x v="1"/>
    <x v="11"/>
    <x v="0"/>
    <x v="11"/>
    <s v=""/>
  </r>
  <r>
    <d v="2019-12-01T00:00:00"/>
    <s v="Dimanche"/>
    <d v="1899-12-30T08:00:00"/>
    <d v="1899-12-30T16:00:00"/>
    <n v="8.000000000000016"/>
    <x v="48"/>
    <x v="1"/>
    <x v="0"/>
    <x v="0"/>
    <x v="11"/>
    <s v=""/>
  </r>
  <r>
    <d v="2019-12-02T00:00:00"/>
    <s v="Lundi"/>
    <m/>
    <m/>
    <n v="0"/>
    <x v="49"/>
    <x v="1"/>
    <x v="0"/>
    <x v="0"/>
    <x v="11"/>
    <s v=""/>
  </r>
  <r>
    <d v="2019-12-03T00:00:00"/>
    <s v="Mardi"/>
    <m/>
    <m/>
    <n v="0"/>
    <x v="49"/>
    <x v="1"/>
    <x v="0"/>
    <x v="0"/>
    <x v="11"/>
    <s v=""/>
  </r>
  <r>
    <d v="2019-12-04T00:00:00"/>
    <s v="Mercredi"/>
    <d v="1899-12-30T08:00:00"/>
    <d v="1899-12-30T16:00:00"/>
    <n v="8"/>
    <x v="49"/>
    <x v="1"/>
    <x v="0"/>
    <x v="0"/>
    <x v="11"/>
    <s v=""/>
  </r>
  <r>
    <d v="2019-12-05T00:00:00"/>
    <s v="Jeudi"/>
    <d v="1899-12-30T08:00:00"/>
    <d v="1899-12-30T16:00:00"/>
    <n v="8"/>
    <x v="49"/>
    <x v="1"/>
    <x v="0"/>
    <x v="0"/>
    <x v="11"/>
    <s v=""/>
  </r>
  <r>
    <d v="2019-12-06T00:00:00"/>
    <s v="Vendredi"/>
    <d v="1899-12-30T08:00:00"/>
    <d v="1899-12-30T16:00:00"/>
    <n v="8"/>
    <x v="49"/>
    <x v="1"/>
    <x v="0"/>
    <x v="0"/>
    <x v="11"/>
    <s v=""/>
  </r>
  <r>
    <d v="2019-12-07T00:00:00"/>
    <s v="Samedi"/>
    <d v="1899-12-30T08:00:00"/>
    <d v="1899-12-30T16:00:00"/>
    <n v="8.000000000000016"/>
    <x v="49"/>
    <x v="1"/>
    <x v="0"/>
    <x v="0"/>
    <x v="11"/>
    <s v=""/>
  </r>
  <r>
    <d v="2019-12-08T00:00:00"/>
    <s v="Dimanche"/>
    <d v="1899-12-30T08:00:00"/>
    <d v="1899-12-30T16:00:00"/>
    <n v="8.000000000000016"/>
    <x v="49"/>
    <x v="1"/>
    <x v="0"/>
    <x v="0"/>
    <x v="11"/>
    <s v=""/>
  </r>
  <r>
    <d v="2019-12-09T00:00:00"/>
    <s v="Lundi"/>
    <m/>
    <m/>
    <n v="0"/>
    <x v="50"/>
    <x v="1"/>
    <x v="0"/>
    <x v="0"/>
    <x v="11"/>
    <s v=""/>
  </r>
  <r>
    <d v="2019-12-10T00:00:00"/>
    <s v="Mardi"/>
    <m/>
    <m/>
    <n v="0"/>
    <x v="50"/>
    <x v="1"/>
    <x v="0"/>
    <x v="0"/>
    <x v="11"/>
    <s v=""/>
  </r>
  <r>
    <d v="2019-12-11T00:00:00"/>
    <s v="Mercredi"/>
    <m/>
    <m/>
    <n v="0"/>
    <x v="50"/>
    <x v="1"/>
    <x v="0"/>
    <x v="0"/>
    <x v="11"/>
    <s v=""/>
  </r>
  <r>
    <d v="2019-12-12T00:00:00"/>
    <s v="Jeudi"/>
    <m/>
    <m/>
    <n v="0"/>
    <x v="50"/>
    <x v="1"/>
    <x v="0"/>
    <x v="0"/>
    <x v="11"/>
    <s v=""/>
  </r>
  <r>
    <d v="2019-12-13T00:00:00"/>
    <s v="Vendredi"/>
    <m/>
    <m/>
    <n v="0"/>
    <x v="50"/>
    <x v="1"/>
    <x v="0"/>
    <x v="0"/>
    <x v="11"/>
    <s v=""/>
  </r>
  <r>
    <d v="2019-12-14T00:00:00"/>
    <s v="Samedi"/>
    <m/>
    <m/>
    <n v="0"/>
    <x v="50"/>
    <x v="1"/>
    <x v="0"/>
    <x v="0"/>
    <x v="11"/>
    <s v=""/>
  </r>
  <r>
    <d v="2019-12-15T00:00:00"/>
    <s v="Dimanche"/>
    <m/>
    <m/>
    <n v="0"/>
    <x v="50"/>
    <x v="1"/>
    <x v="0"/>
    <x v="0"/>
    <x v="11"/>
    <s v=""/>
  </r>
  <r>
    <d v="2019-12-16T00:00:00"/>
    <s v="Lundi"/>
    <m/>
    <m/>
    <n v="0"/>
    <x v="51"/>
    <x v="1"/>
    <x v="0"/>
    <x v="0"/>
    <x v="11"/>
    <s v=""/>
  </r>
  <r>
    <d v="2019-12-17T00:00:00"/>
    <s v="Mardi"/>
    <m/>
    <m/>
    <n v="0"/>
    <x v="51"/>
    <x v="1"/>
    <x v="0"/>
    <x v="0"/>
    <x v="11"/>
    <s v=""/>
  </r>
  <r>
    <d v="2019-12-18T00:00:00"/>
    <s v="Mercredi"/>
    <m/>
    <m/>
    <n v="0"/>
    <x v="51"/>
    <x v="1"/>
    <x v="0"/>
    <x v="0"/>
    <x v="11"/>
    <s v=""/>
  </r>
  <r>
    <d v="2019-12-19T00:00:00"/>
    <s v="Jeudi"/>
    <m/>
    <m/>
    <n v="0"/>
    <x v="51"/>
    <x v="1"/>
    <x v="0"/>
    <x v="0"/>
    <x v="11"/>
    <s v=""/>
  </r>
  <r>
    <d v="2019-12-20T00:00:00"/>
    <s v="Vendredi"/>
    <m/>
    <m/>
    <n v="0"/>
    <x v="51"/>
    <x v="1"/>
    <x v="0"/>
    <x v="0"/>
    <x v="11"/>
    <s v=""/>
  </r>
  <r>
    <d v="2019-12-21T00:00:00"/>
    <s v="Samedi"/>
    <m/>
    <m/>
    <n v="0"/>
    <x v="51"/>
    <x v="1"/>
    <x v="0"/>
    <x v="0"/>
    <x v="11"/>
    <s v=""/>
  </r>
  <r>
    <d v="2019-12-22T00:00:00"/>
    <s v="Dimanche"/>
    <m/>
    <m/>
    <n v="0"/>
    <x v="51"/>
    <x v="1"/>
    <x v="0"/>
    <x v="0"/>
    <x v="11"/>
    <s v=""/>
  </r>
  <r>
    <d v="2019-12-23T00:00:00"/>
    <s v="Lundi"/>
    <m/>
    <m/>
    <n v="0"/>
    <x v="52"/>
    <x v="1"/>
    <x v="0"/>
    <x v="0"/>
    <x v="11"/>
    <s v=""/>
  </r>
  <r>
    <d v="2019-12-24T00:00:00"/>
    <s v="Mardi"/>
    <m/>
    <m/>
    <n v="0"/>
    <x v="52"/>
    <x v="1"/>
    <x v="0"/>
    <x v="0"/>
    <x v="11"/>
    <s v=""/>
  </r>
  <r>
    <d v="2019-12-25T00:00:00"/>
    <s v="Mercredi"/>
    <m/>
    <m/>
    <n v="0"/>
    <x v="52"/>
    <x v="1"/>
    <x v="0"/>
    <x v="0"/>
    <x v="11"/>
    <s v="Noël"/>
  </r>
  <r>
    <d v="2019-12-26T00:00:00"/>
    <s v="Jeudi"/>
    <m/>
    <m/>
    <n v="0"/>
    <x v="52"/>
    <x v="1"/>
    <x v="0"/>
    <x v="0"/>
    <x v="11"/>
    <s v=""/>
  </r>
  <r>
    <d v="2019-12-27T00:00:00"/>
    <s v="Vendredi"/>
    <m/>
    <m/>
    <n v="0"/>
    <x v="52"/>
    <x v="1"/>
    <x v="0"/>
    <x v="0"/>
    <x v="11"/>
    <s v=""/>
  </r>
  <r>
    <d v="2019-12-28T00:00:00"/>
    <s v="Samedi"/>
    <m/>
    <m/>
    <n v="0"/>
    <x v="52"/>
    <x v="1"/>
    <x v="0"/>
    <x v="1"/>
    <x v="0"/>
    <s v=""/>
  </r>
  <r>
    <d v="2019-12-29T00:00:00"/>
    <s v="Dimanche"/>
    <m/>
    <m/>
    <n v="0"/>
    <x v="52"/>
    <x v="1"/>
    <x v="0"/>
    <x v="1"/>
    <x v="0"/>
    <s v=""/>
  </r>
  <r>
    <d v="2019-12-30T00:00:00"/>
    <s v="Lundi"/>
    <m/>
    <m/>
    <n v="0"/>
    <x v="53"/>
    <x v="1"/>
    <x v="0"/>
    <x v="1"/>
    <x v="0"/>
    <s v=""/>
  </r>
  <r>
    <d v="2019-12-31T00:00:00"/>
    <s v="Mardi"/>
    <m/>
    <m/>
    <n v="0"/>
    <x v="53"/>
    <x v="1"/>
    <x v="0"/>
    <x v="1"/>
    <x v="0"/>
    <s v=""/>
  </r>
  <r>
    <d v="2020-01-01T00:00:00"/>
    <s v="Mercredi"/>
    <m/>
    <m/>
    <n v="0"/>
    <x v="53"/>
    <x v="2"/>
    <x v="1"/>
    <x v="1"/>
    <x v="0"/>
    <s v="Premier de l'AN"/>
  </r>
  <r>
    <d v="2020-01-02T00:00:00"/>
    <s v="Jeudi"/>
    <m/>
    <m/>
    <n v="0"/>
    <x v="53"/>
    <x v="2"/>
    <x v="1"/>
    <x v="1"/>
    <x v="0"/>
    <s v=""/>
  </r>
  <r>
    <d v="2020-01-03T00:00:00"/>
    <s v="Vendredi"/>
    <m/>
    <m/>
    <n v="0"/>
    <x v="53"/>
    <x v="2"/>
    <x v="1"/>
    <x v="1"/>
    <x v="0"/>
    <s v=""/>
  </r>
  <r>
    <d v="2020-01-04T00:00:00"/>
    <s v="Samedi"/>
    <m/>
    <m/>
    <n v="0"/>
    <x v="53"/>
    <x v="2"/>
    <x v="1"/>
    <x v="1"/>
    <x v="0"/>
    <s v=""/>
  </r>
  <r>
    <d v="2020-01-05T00:00:00"/>
    <s v="Dimanche"/>
    <m/>
    <m/>
    <n v="0"/>
    <x v="53"/>
    <x v="2"/>
    <x v="1"/>
    <x v="1"/>
    <x v="0"/>
    <s v=""/>
  </r>
  <r>
    <d v="2020-01-06T00:00:00"/>
    <s v="Lundi"/>
    <m/>
    <m/>
    <n v="0"/>
    <x v="54"/>
    <x v="2"/>
    <x v="1"/>
    <x v="1"/>
    <x v="0"/>
    <s v=""/>
  </r>
  <r>
    <d v="2020-01-07T00:00:00"/>
    <s v="Mardi"/>
    <m/>
    <m/>
    <n v="0"/>
    <x v="54"/>
    <x v="2"/>
    <x v="1"/>
    <x v="1"/>
    <x v="0"/>
    <s v=""/>
  </r>
  <r>
    <d v="2020-01-08T00:00:00"/>
    <s v="Mercredi"/>
    <m/>
    <m/>
    <n v="0"/>
    <x v="54"/>
    <x v="2"/>
    <x v="1"/>
    <x v="1"/>
    <x v="0"/>
    <s v=""/>
  </r>
  <r>
    <d v="2020-01-09T00:00:00"/>
    <s v="Jeudi"/>
    <m/>
    <m/>
    <n v="0"/>
    <x v="54"/>
    <x v="2"/>
    <x v="1"/>
    <x v="1"/>
    <x v="0"/>
    <s v=""/>
  </r>
  <r>
    <d v="2020-01-10T00:00:00"/>
    <s v="Vendredi"/>
    <m/>
    <m/>
    <n v="0"/>
    <x v="54"/>
    <x v="2"/>
    <x v="1"/>
    <x v="1"/>
    <x v="0"/>
    <s v=""/>
  </r>
  <r>
    <d v="2020-01-11T00:00:00"/>
    <s v="Samedi"/>
    <m/>
    <m/>
    <n v="0"/>
    <x v="54"/>
    <x v="2"/>
    <x v="1"/>
    <x v="1"/>
    <x v="0"/>
    <s v=""/>
  </r>
  <r>
    <d v="2020-01-12T00:00:00"/>
    <s v="Dimanche"/>
    <m/>
    <m/>
    <n v="0"/>
    <x v="54"/>
    <x v="2"/>
    <x v="1"/>
    <x v="1"/>
    <x v="0"/>
    <s v=""/>
  </r>
  <r>
    <d v="2020-01-13T00:00:00"/>
    <s v="Lundi"/>
    <m/>
    <m/>
    <n v="0"/>
    <x v="55"/>
    <x v="2"/>
    <x v="1"/>
    <x v="1"/>
    <x v="0"/>
    <s v=""/>
  </r>
  <r>
    <d v="2020-01-14T00:00:00"/>
    <s v="Mardi"/>
    <m/>
    <m/>
    <n v="0"/>
    <x v="55"/>
    <x v="2"/>
    <x v="1"/>
    <x v="1"/>
    <x v="0"/>
    <s v=""/>
  </r>
  <r>
    <d v="2020-01-15T00:00:00"/>
    <s v="Mercredi"/>
    <m/>
    <m/>
    <n v="0"/>
    <x v="55"/>
    <x v="2"/>
    <x v="1"/>
    <x v="1"/>
    <x v="0"/>
    <s v=""/>
  </r>
  <r>
    <d v="2020-01-16T00:00:00"/>
    <s v="Jeudi"/>
    <m/>
    <m/>
    <n v="0"/>
    <x v="55"/>
    <x v="2"/>
    <x v="1"/>
    <x v="1"/>
    <x v="0"/>
    <s v=""/>
  </r>
  <r>
    <d v="2020-01-17T00:00:00"/>
    <s v="Vendredi"/>
    <m/>
    <m/>
    <n v="0"/>
    <x v="55"/>
    <x v="2"/>
    <x v="1"/>
    <x v="1"/>
    <x v="0"/>
    <s v=""/>
  </r>
  <r>
    <d v="2020-01-18T00:00:00"/>
    <s v="Samedi"/>
    <m/>
    <m/>
    <n v="0"/>
    <x v="55"/>
    <x v="2"/>
    <x v="1"/>
    <x v="1"/>
    <x v="0"/>
    <s v=""/>
  </r>
  <r>
    <d v="2020-01-19T00:00:00"/>
    <s v="Dimanche"/>
    <m/>
    <m/>
    <n v="0"/>
    <x v="55"/>
    <x v="2"/>
    <x v="1"/>
    <x v="1"/>
    <x v="0"/>
    <s v=""/>
  </r>
  <r>
    <d v="2020-01-20T00:00:00"/>
    <s v="Lundi"/>
    <m/>
    <m/>
    <n v="0"/>
    <x v="56"/>
    <x v="2"/>
    <x v="1"/>
    <x v="1"/>
    <x v="0"/>
    <s v=""/>
  </r>
  <r>
    <d v="2020-01-21T00:00:00"/>
    <s v="Mardi"/>
    <m/>
    <m/>
    <n v="0"/>
    <x v="56"/>
    <x v="2"/>
    <x v="1"/>
    <x v="1"/>
    <x v="0"/>
    <s v=""/>
  </r>
  <r>
    <d v="2020-01-22T00:00:00"/>
    <s v="Mercredi"/>
    <m/>
    <m/>
    <n v="0"/>
    <x v="56"/>
    <x v="2"/>
    <x v="1"/>
    <x v="1"/>
    <x v="0"/>
    <s v=""/>
  </r>
  <r>
    <d v="2020-01-23T00:00:00"/>
    <s v="Jeudi"/>
    <m/>
    <m/>
    <n v="0"/>
    <x v="56"/>
    <x v="2"/>
    <x v="1"/>
    <x v="1"/>
    <x v="0"/>
    <s v=""/>
  </r>
  <r>
    <d v="2020-01-24T00:00:00"/>
    <s v="Vendredi"/>
    <m/>
    <m/>
    <n v="0"/>
    <x v="56"/>
    <x v="2"/>
    <x v="1"/>
    <x v="1"/>
    <x v="0"/>
    <s v=""/>
  </r>
  <r>
    <d v="2020-01-25T00:00:00"/>
    <s v="Samedi"/>
    <m/>
    <m/>
    <n v="0"/>
    <x v="56"/>
    <x v="2"/>
    <x v="1"/>
    <x v="1"/>
    <x v="0"/>
    <s v=""/>
  </r>
  <r>
    <d v="2020-01-26T00:00:00"/>
    <s v="Dimanche"/>
    <m/>
    <m/>
    <n v="0"/>
    <x v="56"/>
    <x v="2"/>
    <x v="1"/>
    <x v="1"/>
    <x v="0"/>
    <s v=""/>
  </r>
  <r>
    <d v="2020-01-27T00:00:00"/>
    <s v="Lundi"/>
    <m/>
    <m/>
    <n v="0"/>
    <x v="57"/>
    <x v="2"/>
    <x v="1"/>
    <x v="1"/>
    <x v="0"/>
    <s v=""/>
  </r>
  <r>
    <d v="2020-01-28T00:00:00"/>
    <s v="Mardi"/>
    <m/>
    <m/>
    <n v="0"/>
    <x v="57"/>
    <x v="2"/>
    <x v="1"/>
    <x v="1"/>
    <x v="1"/>
    <s v=""/>
  </r>
  <r>
    <d v="2020-01-29T00:00:00"/>
    <s v="Mercredi"/>
    <m/>
    <m/>
    <n v="0"/>
    <x v="57"/>
    <x v="2"/>
    <x v="1"/>
    <x v="1"/>
    <x v="1"/>
    <s v=""/>
  </r>
  <r>
    <d v="2020-01-30T00:00:00"/>
    <s v="Jeudi"/>
    <m/>
    <m/>
    <n v="0"/>
    <x v="57"/>
    <x v="2"/>
    <x v="1"/>
    <x v="1"/>
    <x v="1"/>
    <s v=""/>
  </r>
  <r>
    <d v="2020-01-31T00:00:00"/>
    <s v="Vendredi"/>
    <m/>
    <m/>
    <n v="0"/>
    <x v="57"/>
    <x v="2"/>
    <x v="1"/>
    <x v="1"/>
    <x v="1"/>
    <s v=""/>
  </r>
  <r>
    <d v="2020-02-01T00:00:00"/>
    <s v="Samedi"/>
    <m/>
    <m/>
    <n v="0"/>
    <x v="57"/>
    <x v="2"/>
    <x v="2"/>
    <x v="1"/>
    <x v="1"/>
    <s v=""/>
  </r>
  <r>
    <d v="2020-02-02T00:00:00"/>
    <s v="Dimanche"/>
    <m/>
    <m/>
    <n v="0"/>
    <x v="57"/>
    <x v="2"/>
    <x v="2"/>
    <x v="1"/>
    <x v="1"/>
    <s v=""/>
  </r>
  <r>
    <d v="2020-02-03T00:00:00"/>
    <s v="Lundi"/>
    <m/>
    <m/>
    <n v="0"/>
    <x v="58"/>
    <x v="2"/>
    <x v="2"/>
    <x v="1"/>
    <x v="1"/>
    <s v=""/>
  </r>
  <r>
    <d v="2020-02-04T00:00:00"/>
    <s v="Mardi"/>
    <m/>
    <m/>
    <n v="0"/>
    <x v="58"/>
    <x v="2"/>
    <x v="2"/>
    <x v="1"/>
    <x v="1"/>
    <s v=""/>
  </r>
  <r>
    <d v="2020-02-05T00:00:00"/>
    <s v="Mercredi"/>
    <m/>
    <m/>
    <n v="0"/>
    <x v="58"/>
    <x v="2"/>
    <x v="2"/>
    <x v="1"/>
    <x v="1"/>
    <s v=""/>
  </r>
  <r>
    <d v="2020-02-06T00:00:00"/>
    <s v="Jeudi"/>
    <m/>
    <m/>
    <n v="0"/>
    <x v="58"/>
    <x v="2"/>
    <x v="2"/>
    <x v="1"/>
    <x v="1"/>
    <s v=""/>
  </r>
  <r>
    <d v="2020-02-07T00:00:00"/>
    <s v="Vendredi"/>
    <m/>
    <m/>
    <n v="0"/>
    <x v="58"/>
    <x v="2"/>
    <x v="2"/>
    <x v="1"/>
    <x v="1"/>
    <s v=""/>
  </r>
  <r>
    <d v="2020-02-08T00:00:00"/>
    <s v="Samedi"/>
    <m/>
    <m/>
    <n v="0"/>
    <x v="58"/>
    <x v="2"/>
    <x v="2"/>
    <x v="1"/>
    <x v="1"/>
    <s v=""/>
  </r>
  <r>
    <d v="2020-02-09T00:00:00"/>
    <s v="Dimanche"/>
    <m/>
    <m/>
    <n v="0"/>
    <x v="58"/>
    <x v="2"/>
    <x v="2"/>
    <x v="1"/>
    <x v="1"/>
    <s v=""/>
  </r>
  <r>
    <d v="2020-02-10T00:00:00"/>
    <s v="Lundi"/>
    <m/>
    <m/>
    <n v="0"/>
    <x v="59"/>
    <x v="2"/>
    <x v="2"/>
    <x v="1"/>
    <x v="1"/>
    <s v=""/>
  </r>
  <r>
    <d v="2020-02-11T00:00:00"/>
    <s v="Mardi"/>
    <m/>
    <m/>
    <n v="0"/>
    <x v="59"/>
    <x v="2"/>
    <x v="2"/>
    <x v="1"/>
    <x v="1"/>
    <s v=""/>
  </r>
  <r>
    <d v="2020-02-12T00:00:00"/>
    <s v="Mercredi"/>
    <m/>
    <m/>
    <n v="0"/>
    <x v="59"/>
    <x v="2"/>
    <x v="2"/>
    <x v="1"/>
    <x v="1"/>
    <s v=""/>
  </r>
  <r>
    <d v="2020-02-13T00:00:00"/>
    <s v="Jeudi"/>
    <m/>
    <m/>
    <n v="0"/>
    <x v="59"/>
    <x v="2"/>
    <x v="2"/>
    <x v="1"/>
    <x v="1"/>
    <s v=""/>
  </r>
  <r>
    <d v="2020-02-14T00:00:00"/>
    <s v="Vendredi"/>
    <m/>
    <m/>
    <n v="0"/>
    <x v="59"/>
    <x v="2"/>
    <x v="2"/>
    <x v="1"/>
    <x v="1"/>
    <s v=""/>
  </r>
  <r>
    <d v="2020-02-15T00:00:00"/>
    <s v="Samedi"/>
    <m/>
    <m/>
    <n v="0"/>
    <x v="59"/>
    <x v="2"/>
    <x v="2"/>
    <x v="1"/>
    <x v="1"/>
    <s v=""/>
  </r>
  <r>
    <d v="2020-02-16T00:00:00"/>
    <s v="Dimanche"/>
    <m/>
    <m/>
    <n v="0"/>
    <x v="59"/>
    <x v="2"/>
    <x v="2"/>
    <x v="1"/>
    <x v="1"/>
    <s v=""/>
  </r>
  <r>
    <d v="2020-02-17T00:00:00"/>
    <s v="Lundi"/>
    <m/>
    <m/>
    <n v="0"/>
    <x v="60"/>
    <x v="2"/>
    <x v="2"/>
    <x v="1"/>
    <x v="1"/>
    <s v=""/>
  </r>
  <r>
    <d v="2020-02-18T00:00:00"/>
    <s v="Mardi"/>
    <m/>
    <m/>
    <n v="0"/>
    <x v="60"/>
    <x v="2"/>
    <x v="2"/>
    <x v="1"/>
    <x v="1"/>
    <s v=""/>
  </r>
  <r>
    <d v="2020-02-19T00:00:00"/>
    <s v="Mercredi"/>
    <m/>
    <m/>
    <n v="0"/>
    <x v="60"/>
    <x v="2"/>
    <x v="2"/>
    <x v="1"/>
    <x v="1"/>
    <s v=""/>
  </r>
  <r>
    <d v="2020-02-20T00:00:00"/>
    <s v="Jeudi"/>
    <m/>
    <m/>
    <n v="0"/>
    <x v="60"/>
    <x v="2"/>
    <x v="2"/>
    <x v="1"/>
    <x v="1"/>
    <s v=""/>
  </r>
  <r>
    <d v="2020-02-21T00:00:00"/>
    <s v="Vendredi"/>
    <m/>
    <m/>
    <n v="0"/>
    <x v="60"/>
    <x v="2"/>
    <x v="2"/>
    <x v="1"/>
    <x v="1"/>
    <s v=""/>
  </r>
  <r>
    <d v="2020-02-22T00:00:00"/>
    <s v="Samedi"/>
    <m/>
    <m/>
    <n v="0"/>
    <x v="60"/>
    <x v="2"/>
    <x v="2"/>
    <x v="1"/>
    <x v="1"/>
    <s v=""/>
  </r>
  <r>
    <d v="2020-02-23T00:00:00"/>
    <s v="Dimanche"/>
    <m/>
    <m/>
    <n v="0"/>
    <x v="60"/>
    <x v="2"/>
    <x v="2"/>
    <x v="1"/>
    <x v="1"/>
    <s v=""/>
  </r>
  <r>
    <d v="2020-02-24T00:00:00"/>
    <s v="Lundi"/>
    <m/>
    <m/>
    <n v="0"/>
    <x v="61"/>
    <x v="2"/>
    <x v="2"/>
    <x v="1"/>
    <x v="1"/>
    <s v=""/>
  </r>
  <r>
    <d v="2020-02-25T00:00:00"/>
    <s v="Mardi"/>
    <m/>
    <m/>
    <n v="0"/>
    <x v="61"/>
    <x v="2"/>
    <x v="2"/>
    <x v="1"/>
    <x v="1"/>
    <s v=""/>
  </r>
  <r>
    <d v="2020-02-26T00:00:00"/>
    <s v="Mercredi"/>
    <m/>
    <m/>
    <n v="0"/>
    <x v="61"/>
    <x v="2"/>
    <x v="2"/>
    <x v="1"/>
    <x v="1"/>
    <s v=""/>
  </r>
  <r>
    <d v="2020-02-27T00:00:00"/>
    <s v="Jeudi"/>
    <m/>
    <m/>
    <n v="0"/>
    <x v="61"/>
    <x v="2"/>
    <x v="2"/>
    <x v="1"/>
    <x v="1"/>
    <s v=""/>
  </r>
  <r>
    <d v="2020-02-28T00:00:00"/>
    <s v="Vendredi"/>
    <m/>
    <m/>
    <n v="0"/>
    <x v="61"/>
    <x v="2"/>
    <x v="2"/>
    <x v="1"/>
    <x v="2"/>
    <s v=""/>
  </r>
  <r>
    <d v="2020-02-29T00:00:00"/>
    <s v="Samedi"/>
    <m/>
    <m/>
    <n v="0"/>
    <x v="61"/>
    <x v="2"/>
    <x v="2"/>
    <x v="1"/>
    <x v="2"/>
    <s v=""/>
  </r>
  <r>
    <d v="2020-03-01T00:00:00"/>
    <s v="Dimanche"/>
    <m/>
    <m/>
    <n v="0"/>
    <x v="61"/>
    <x v="2"/>
    <x v="3"/>
    <x v="1"/>
    <x v="2"/>
    <s v=""/>
  </r>
  <r>
    <d v="2020-03-02T00:00:00"/>
    <s v="Lundi"/>
    <m/>
    <m/>
    <n v="0"/>
    <x v="62"/>
    <x v="2"/>
    <x v="3"/>
    <x v="1"/>
    <x v="2"/>
    <s v=""/>
  </r>
  <r>
    <d v="2020-03-03T00:00:00"/>
    <s v="Mardi"/>
    <m/>
    <m/>
    <n v="0"/>
    <x v="62"/>
    <x v="2"/>
    <x v="3"/>
    <x v="1"/>
    <x v="2"/>
    <s v=""/>
  </r>
  <r>
    <d v="2020-03-04T00:00:00"/>
    <s v="Mercredi"/>
    <m/>
    <m/>
    <n v="0"/>
    <x v="62"/>
    <x v="2"/>
    <x v="3"/>
    <x v="1"/>
    <x v="2"/>
    <s v=""/>
  </r>
  <r>
    <d v="2020-03-05T00:00:00"/>
    <s v="Jeudi"/>
    <m/>
    <m/>
    <n v="0"/>
    <x v="62"/>
    <x v="2"/>
    <x v="3"/>
    <x v="1"/>
    <x v="2"/>
    <s v=""/>
  </r>
  <r>
    <d v="2020-03-06T00:00:00"/>
    <s v="Vendredi"/>
    <m/>
    <m/>
    <n v="0"/>
    <x v="62"/>
    <x v="2"/>
    <x v="3"/>
    <x v="1"/>
    <x v="2"/>
    <s v=""/>
  </r>
  <r>
    <d v="2020-03-07T00:00:00"/>
    <s v="Samedi"/>
    <m/>
    <m/>
    <n v="0"/>
    <x v="62"/>
    <x v="2"/>
    <x v="3"/>
    <x v="1"/>
    <x v="2"/>
    <s v=""/>
  </r>
  <r>
    <d v="2020-03-08T00:00:00"/>
    <s v="Dimanche"/>
    <m/>
    <m/>
    <n v="0"/>
    <x v="62"/>
    <x v="2"/>
    <x v="3"/>
    <x v="1"/>
    <x v="2"/>
    <s v=""/>
  </r>
  <r>
    <d v="2020-03-09T00:00:00"/>
    <s v="Lundi"/>
    <m/>
    <m/>
    <n v="0"/>
    <x v="63"/>
    <x v="2"/>
    <x v="3"/>
    <x v="1"/>
    <x v="2"/>
    <s v=""/>
  </r>
  <r>
    <d v="2020-03-10T00:00:00"/>
    <s v="Mardi"/>
    <m/>
    <m/>
    <n v="0"/>
    <x v="63"/>
    <x v="2"/>
    <x v="3"/>
    <x v="1"/>
    <x v="2"/>
    <s v=""/>
  </r>
  <r>
    <d v="2020-03-11T00:00:00"/>
    <s v="Mercredi"/>
    <m/>
    <m/>
    <n v="0"/>
    <x v="63"/>
    <x v="2"/>
    <x v="3"/>
    <x v="1"/>
    <x v="2"/>
    <s v=""/>
  </r>
  <r>
    <d v="2020-03-12T00:00:00"/>
    <s v="Jeudi"/>
    <m/>
    <m/>
    <n v="0"/>
    <x v="63"/>
    <x v="2"/>
    <x v="3"/>
    <x v="1"/>
    <x v="2"/>
    <s v=""/>
  </r>
  <r>
    <d v="2020-03-13T00:00:00"/>
    <s v="Vendredi"/>
    <m/>
    <m/>
    <n v="0"/>
    <x v="63"/>
    <x v="2"/>
    <x v="3"/>
    <x v="1"/>
    <x v="2"/>
    <s v=""/>
  </r>
  <r>
    <d v="2020-03-14T00:00:00"/>
    <s v="Samedi"/>
    <m/>
    <m/>
    <n v="0"/>
    <x v="63"/>
    <x v="2"/>
    <x v="3"/>
    <x v="1"/>
    <x v="2"/>
    <s v=""/>
  </r>
  <r>
    <d v="2020-03-15T00:00:00"/>
    <s v="Dimanche"/>
    <m/>
    <m/>
    <n v="0"/>
    <x v="63"/>
    <x v="2"/>
    <x v="3"/>
    <x v="1"/>
    <x v="2"/>
    <s v=""/>
  </r>
  <r>
    <d v="2020-03-16T00:00:00"/>
    <s v="Lundi"/>
    <m/>
    <m/>
    <n v="0"/>
    <x v="64"/>
    <x v="2"/>
    <x v="3"/>
    <x v="1"/>
    <x v="2"/>
    <s v=""/>
  </r>
  <r>
    <d v="2020-03-17T00:00:00"/>
    <s v="Mardi"/>
    <m/>
    <m/>
    <n v="0"/>
    <x v="64"/>
    <x v="2"/>
    <x v="3"/>
    <x v="1"/>
    <x v="2"/>
    <s v=""/>
  </r>
  <r>
    <d v="2020-03-18T00:00:00"/>
    <s v="Mercredi"/>
    <m/>
    <m/>
    <n v="0"/>
    <x v="64"/>
    <x v="2"/>
    <x v="3"/>
    <x v="1"/>
    <x v="2"/>
    <s v=""/>
  </r>
  <r>
    <d v="2020-03-19T00:00:00"/>
    <s v="Jeudi"/>
    <m/>
    <m/>
    <n v="0"/>
    <x v="64"/>
    <x v="2"/>
    <x v="3"/>
    <x v="1"/>
    <x v="2"/>
    <s v=""/>
  </r>
  <r>
    <d v="2020-03-20T00:00:00"/>
    <s v="Vendredi"/>
    <m/>
    <m/>
    <n v="0"/>
    <x v="64"/>
    <x v="2"/>
    <x v="3"/>
    <x v="1"/>
    <x v="2"/>
    <s v=""/>
  </r>
  <r>
    <d v="2020-03-21T00:00:00"/>
    <s v="Samedi"/>
    <m/>
    <m/>
    <n v="0"/>
    <x v="64"/>
    <x v="2"/>
    <x v="3"/>
    <x v="1"/>
    <x v="2"/>
    <s v=""/>
  </r>
  <r>
    <d v="2020-03-22T00:00:00"/>
    <s v="Dimanche"/>
    <m/>
    <m/>
    <n v="0"/>
    <x v="64"/>
    <x v="2"/>
    <x v="3"/>
    <x v="1"/>
    <x v="2"/>
    <s v=""/>
  </r>
  <r>
    <d v="2020-03-23T00:00:00"/>
    <s v="Lundi"/>
    <m/>
    <m/>
    <n v="0"/>
    <x v="65"/>
    <x v="2"/>
    <x v="3"/>
    <x v="1"/>
    <x v="2"/>
    <s v=""/>
  </r>
  <r>
    <d v="2020-03-24T00:00:00"/>
    <s v="Mardi"/>
    <m/>
    <m/>
    <n v="0"/>
    <x v="65"/>
    <x v="2"/>
    <x v="3"/>
    <x v="1"/>
    <x v="2"/>
    <s v=""/>
  </r>
  <r>
    <d v="2020-03-25T00:00:00"/>
    <s v="Mercredi"/>
    <m/>
    <m/>
    <n v="0"/>
    <x v="65"/>
    <x v="2"/>
    <x v="3"/>
    <x v="1"/>
    <x v="2"/>
    <s v=""/>
  </r>
  <r>
    <d v="2020-03-26T00:00:00"/>
    <s v="Jeudi"/>
    <m/>
    <m/>
    <n v="0"/>
    <x v="65"/>
    <x v="2"/>
    <x v="3"/>
    <x v="1"/>
    <x v="2"/>
    <s v=""/>
  </r>
  <r>
    <d v="2020-03-27T00:00:00"/>
    <s v="Vendredi"/>
    <m/>
    <m/>
    <n v="0"/>
    <x v="65"/>
    <x v="2"/>
    <x v="3"/>
    <x v="1"/>
    <x v="2"/>
    <s v=""/>
  </r>
  <r>
    <d v="2020-03-28T00:00:00"/>
    <s v="Samedi"/>
    <m/>
    <m/>
    <n v="0"/>
    <x v="65"/>
    <x v="2"/>
    <x v="3"/>
    <x v="1"/>
    <x v="3"/>
    <s v=""/>
  </r>
  <r>
    <d v="2020-03-29T00:00:00"/>
    <s v="Dimanche"/>
    <m/>
    <m/>
    <n v="0"/>
    <x v="65"/>
    <x v="2"/>
    <x v="3"/>
    <x v="1"/>
    <x v="3"/>
    <s v=""/>
  </r>
  <r>
    <d v="2020-03-30T00:00:00"/>
    <s v="Lundi"/>
    <m/>
    <m/>
    <n v="0"/>
    <x v="66"/>
    <x v="2"/>
    <x v="3"/>
    <x v="1"/>
    <x v="3"/>
    <s v=""/>
  </r>
  <r>
    <d v="2020-03-31T00:00:00"/>
    <s v="Mardi"/>
    <m/>
    <m/>
    <n v="0"/>
    <x v="66"/>
    <x v="2"/>
    <x v="3"/>
    <x v="1"/>
    <x v="3"/>
    <s v=""/>
  </r>
  <r>
    <d v="2020-04-01T00:00:00"/>
    <s v="Mercredi"/>
    <m/>
    <m/>
    <n v="0"/>
    <x v="66"/>
    <x v="2"/>
    <x v="4"/>
    <x v="1"/>
    <x v="3"/>
    <s v=""/>
  </r>
  <r>
    <d v="2020-04-02T00:00:00"/>
    <s v="Jeudi"/>
    <m/>
    <m/>
    <n v="0"/>
    <x v="66"/>
    <x v="2"/>
    <x v="4"/>
    <x v="1"/>
    <x v="3"/>
    <s v=""/>
  </r>
  <r>
    <d v="2020-04-03T00:00:00"/>
    <s v="Vendredi"/>
    <m/>
    <m/>
    <n v="0"/>
    <x v="66"/>
    <x v="2"/>
    <x v="4"/>
    <x v="1"/>
    <x v="3"/>
    <s v=""/>
  </r>
  <r>
    <d v="2020-04-04T00:00:00"/>
    <s v="Samedi"/>
    <m/>
    <m/>
    <n v="0"/>
    <x v="66"/>
    <x v="2"/>
    <x v="4"/>
    <x v="1"/>
    <x v="3"/>
    <s v=""/>
  </r>
  <r>
    <d v="2020-04-05T00:00:00"/>
    <s v="Dimanche"/>
    <m/>
    <m/>
    <n v="0"/>
    <x v="66"/>
    <x v="2"/>
    <x v="4"/>
    <x v="1"/>
    <x v="3"/>
    <s v=""/>
  </r>
  <r>
    <d v="2020-04-06T00:00:00"/>
    <s v="Lundi"/>
    <m/>
    <m/>
    <n v="0"/>
    <x v="67"/>
    <x v="2"/>
    <x v="4"/>
    <x v="1"/>
    <x v="3"/>
    <s v=""/>
  </r>
  <r>
    <d v="2020-04-07T00:00:00"/>
    <s v="Mardi"/>
    <m/>
    <m/>
    <n v="0"/>
    <x v="67"/>
    <x v="2"/>
    <x v="4"/>
    <x v="1"/>
    <x v="3"/>
    <s v=""/>
  </r>
  <r>
    <d v="2020-04-08T00:00:00"/>
    <s v="Mercredi"/>
    <m/>
    <m/>
    <n v="0"/>
    <x v="67"/>
    <x v="2"/>
    <x v="4"/>
    <x v="1"/>
    <x v="3"/>
    <s v=""/>
  </r>
  <r>
    <d v="2020-04-09T00:00:00"/>
    <s v="Jeudi"/>
    <m/>
    <m/>
    <n v="0"/>
    <x v="67"/>
    <x v="2"/>
    <x v="4"/>
    <x v="1"/>
    <x v="3"/>
    <s v=""/>
  </r>
  <r>
    <d v="2020-04-10T00:00:00"/>
    <s v="Vendredi"/>
    <m/>
    <m/>
    <n v="0"/>
    <x v="67"/>
    <x v="2"/>
    <x v="4"/>
    <x v="1"/>
    <x v="3"/>
    <s v=""/>
  </r>
  <r>
    <d v="2020-04-11T00:00:00"/>
    <s v="Samedi"/>
    <m/>
    <m/>
    <n v="0"/>
    <x v="67"/>
    <x v="2"/>
    <x v="4"/>
    <x v="1"/>
    <x v="3"/>
    <s v=""/>
  </r>
  <r>
    <d v="2020-04-12T00:00:00"/>
    <s v="Dimanche"/>
    <m/>
    <m/>
    <n v="0"/>
    <x v="67"/>
    <x v="2"/>
    <x v="4"/>
    <x v="1"/>
    <x v="3"/>
    <s v="Pâques"/>
  </r>
  <r>
    <d v="2020-04-13T00:00:00"/>
    <s v="Lundi"/>
    <m/>
    <m/>
    <n v="0"/>
    <x v="68"/>
    <x v="2"/>
    <x v="4"/>
    <x v="1"/>
    <x v="3"/>
    <s v="Lundi de Pâques"/>
  </r>
  <r>
    <d v="2020-04-14T00:00:00"/>
    <s v="Mardi"/>
    <m/>
    <m/>
    <n v="0"/>
    <x v="68"/>
    <x v="2"/>
    <x v="4"/>
    <x v="1"/>
    <x v="3"/>
    <s v=""/>
  </r>
  <r>
    <d v="2020-04-15T00:00:00"/>
    <s v="Mercredi"/>
    <m/>
    <m/>
    <n v="0"/>
    <x v="68"/>
    <x v="2"/>
    <x v="4"/>
    <x v="1"/>
    <x v="3"/>
    <s v=""/>
  </r>
  <r>
    <d v="2020-04-16T00:00:00"/>
    <s v="Jeudi"/>
    <m/>
    <m/>
    <n v="0"/>
    <x v="68"/>
    <x v="2"/>
    <x v="4"/>
    <x v="1"/>
    <x v="3"/>
    <s v=""/>
  </r>
  <r>
    <d v="2020-04-17T00:00:00"/>
    <s v="Vendredi"/>
    <m/>
    <m/>
    <n v="0"/>
    <x v="68"/>
    <x v="2"/>
    <x v="4"/>
    <x v="1"/>
    <x v="3"/>
    <s v=""/>
  </r>
  <r>
    <d v="2020-04-18T00:00:00"/>
    <s v="Samedi"/>
    <m/>
    <m/>
    <n v="0"/>
    <x v="68"/>
    <x v="2"/>
    <x v="4"/>
    <x v="1"/>
    <x v="3"/>
    <s v=""/>
  </r>
  <r>
    <d v="2020-04-19T00:00:00"/>
    <s v="Dimanche"/>
    <m/>
    <m/>
    <n v="0"/>
    <x v="68"/>
    <x v="2"/>
    <x v="4"/>
    <x v="1"/>
    <x v="3"/>
    <s v=""/>
  </r>
  <r>
    <d v="2020-04-20T00:00:00"/>
    <s v="Lundi"/>
    <m/>
    <m/>
    <n v="0"/>
    <x v="69"/>
    <x v="2"/>
    <x v="4"/>
    <x v="1"/>
    <x v="3"/>
    <s v=""/>
  </r>
  <r>
    <d v="2020-04-21T00:00:00"/>
    <s v="Mardi"/>
    <m/>
    <m/>
    <n v="0"/>
    <x v="69"/>
    <x v="2"/>
    <x v="4"/>
    <x v="1"/>
    <x v="3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Année" colHeaderCaption="Mois">
  <location ref="A24:B95" firstHeaderRow="1" firstDataRow="1" firstDataCol="1"/>
  <pivotFields count="11">
    <pivotField numFmtId="14" showAll="0"/>
    <pivotField showAll="0"/>
    <pivotField showAll="0"/>
    <pivotField showAll="0"/>
    <pivotField dataField="1" showAll="0"/>
    <pivotField axis="axisRow" showAll="0">
      <items count="71">
        <item x="0"/>
        <item x="1"/>
        <item x="10"/>
        <item x="11"/>
        <item x="12"/>
        <item x="13"/>
        <item x="14"/>
        <item x="15"/>
        <item x="16"/>
        <item x="17"/>
        <item x="18"/>
        <item x="19"/>
        <item x="2"/>
        <item x="20"/>
        <item x="21"/>
        <item x="22"/>
        <item x="23"/>
        <item x="24"/>
        <item x="25"/>
        <item x="26"/>
        <item x="27"/>
        <item x="28"/>
        <item x="29"/>
        <item x="3"/>
        <item x="30"/>
        <item x="31"/>
        <item x="32"/>
        <item x="33"/>
        <item x="34"/>
        <item x="35"/>
        <item x="36"/>
        <item x="37"/>
        <item x="38"/>
        <item x="39"/>
        <item x="4"/>
        <item x="40"/>
        <item x="41"/>
        <item x="42"/>
        <item x="43"/>
        <item x="44"/>
        <item x="45"/>
        <item x="46"/>
        <item x="47"/>
        <item x="48"/>
        <item x="49"/>
        <item x="5"/>
        <item x="50"/>
        <item x="51"/>
        <item x="52"/>
        <item x="6"/>
        <item x="7"/>
        <item x="8"/>
        <item x="9"/>
        <item x="53"/>
        <item x="62"/>
        <item x="63"/>
        <item x="64"/>
        <item x="65"/>
        <item x="66"/>
        <item x="67"/>
        <item x="68"/>
        <item x="69"/>
        <item x="54"/>
        <item x="55"/>
        <item x="56"/>
        <item x="57"/>
        <item x="58"/>
        <item x="59"/>
        <item x="60"/>
        <item x="61"/>
        <item t="default"/>
      </items>
    </pivotField>
    <pivotField showAll="0"/>
    <pivotField showAll="0"/>
    <pivotField showAll="0"/>
    <pivotField showAll="0"/>
    <pivotField showAll="0"/>
  </pivotFields>
  <rowFields count="1">
    <field x="5"/>
  </rowFields>
  <rowItems count="7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 t="grand">
      <x/>
    </i>
  </rowItems>
  <colItems count="1">
    <i/>
  </colItems>
  <dataFields count="1">
    <dataField name="Cumul" fld="4" baseField="6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Année" colHeaderCaption="Mois">
  <location ref="A16:N20" firstHeaderRow="1" firstDataRow="2" firstDataCol="1"/>
  <pivotFields count="11">
    <pivotField numFmtId="14" showAll="0"/>
    <pivotField showAll="0"/>
    <pivotField showAll="0"/>
    <pivotField showAll="0"/>
    <pivotField dataField="1"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axis="axisCol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</pivotFields>
  <rowFields count="1">
    <field x="8"/>
  </rowFields>
  <rowItems count="3">
    <i>
      <x/>
    </i>
    <i>
      <x v="1"/>
    </i>
    <i t="grand">
      <x/>
    </i>
  </rowItems>
  <colFields count="1">
    <field x="9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Cumul" fld="4" baseField="6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Année civile" colHeaderCaption="Mois civil">
  <location ref="A3:N8" firstHeaderRow="1" firstDataRow="2" firstDataCol="1"/>
  <pivotFields count="11">
    <pivotField numFmtId="14" showAll="0"/>
    <pivotField showAll="0"/>
    <pivotField showAll="0"/>
    <pivotField showAll="0"/>
    <pivotField dataField="1" showAll="0"/>
    <pivotField showAll="0"/>
    <pivotField axis="axisRow" showAll="0">
      <items count="4">
        <item x="0"/>
        <item x="1"/>
        <item x="2"/>
        <item t="default"/>
      </items>
    </pivotField>
    <pivotField axis="axisCol" showAll="0">
      <items count="13">
        <item x="1"/>
        <item x="2"/>
        <item x="3"/>
        <item x="4"/>
        <item x="5"/>
        <item x="6"/>
        <item x="7"/>
        <item x="8"/>
        <item x="9"/>
        <item x="10"/>
        <item x="11"/>
        <item x="0"/>
        <item t="default"/>
      </items>
    </pivotField>
    <pivotField showAll="0"/>
    <pivotField showAll="0"/>
    <pivotField showAll="0"/>
  </pivotFields>
  <rowFields count="1">
    <field x="6"/>
  </rowFields>
  <rowItems count="4">
    <i>
      <x/>
    </i>
    <i>
      <x v="1"/>
    </i>
    <i>
      <x v="2"/>
    </i>
    <i t="grand">
      <x/>
    </i>
  </rowItems>
  <colFields count="1">
    <field x="7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Cumul" fld="4" baseField="6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K482" totalsRowShown="0">
  <autoFilter ref="A1:K482"/>
  <tableColumns count="11">
    <tableColumn id="1" name="Date"/>
    <tableColumn id="2" name="Jour de la semaine" dataDxfId="9">
      <calculatedColumnFormula>VLOOKUP(WEEKDAY(Tableau1[[#This Row],[Date]],2),JoursDeSemaine,2,0)</calculatedColumnFormula>
    </tableColumn>
    <tableColumn id="3" name="Heure Arrivée" dataDxfId="8"/>
    <tableColumn id="4" name="Heure Départ" dataDxfId="7"/>
    <tableColumn id="5" name="Cumul/Jour" dataDxfId="6" dataCellStyle="Milliers">
      <calculatedColumnFormula>(Tableau1[[#This Row],[Heure Départ]]-Tableau1[[#This Row],[Heure Arrivée]])*24</calculatedColumnFormula>
    </tableColumn>
    <tableColumn id="6" name="Année-semaine" dataDxfId="5">
      <calculatedColumnFormula>YEAR(Tableau1[[#This Row],[Date]] - MOD(Tableau1[[#This Row],[Date]] - 2,7) + 3)&amp;"-"&amp;_xlfn.ISOWEEKNUM(Tableau1[[#This Row],[Date]])</calculatedColumnFormula>
    </tableColumn>
    <tableColumn id="9" name="Année civile" dataDxfId="4">
      <calculatedColumnFormula>YEAR(Tableau1[[#This Row],[Date]])</calculatedColumnFormula>
    </tableColumn>
    <tableColumn id="11" name="Mois civil" dataDxfId="3">
      <calculatedColumnFormula>TEXT(Tableau1[[#This Row],[Date]],"mmmm")</calculatedColumnFormula>
    </tableColumn>
    <tableColumn id="8" name="Année" dataDxfId="2">
      <calculatedColumnFormula>YEAR(EOMONTH(Tableau1[[#This Row],[Date]]-DEBUT+1,1))</calculatedColumnFormula>
    </tableColumn>
    <tableColumn id="7" name="Mois" dataDxfId="1">
      <calculatedColumnFormula>TEXT(EOMONTH(Tableau1[[#This Row],[Date]]-DEBUT+1,1),"mmmm")</calculatedColumnFormula>
    </tableColumn>
    <tableColumn id="10" name="Evénement" dataDxfId="0">
      <calculatedColumnFormula>IFERROR(INDEX(_E,MATCH(Tableau1[[#This Row],[Date]],_J,0)),"")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82"/>
  <sheetViews>
    <sheetView showZeros="0" workbookViewId="0">
      <pane ySplit="1" topLeftCell="A325" activePane="bottomLeft" state="frozen"/>
      <selection pane="bottomLeft" activeCell="C343" sqref="C343:D347"/>
    </sheetView>
  </sheetViews>
  <sheetFormatPr baseColWidth="10" defaultColWidth="26.1796875" defaultRowHeight="14.5" x14ac:dyDescent="0.35"/>
  <cols>
    <col min="1" max="1" width="10.453125" bestFit="1" customWidth="1"/>
    <col min="2" max="2" width="18.6328125" bestFit="1" customWidth="1"/>
    <col min="3" max="3" width="14.6328125" style="9" bestFit="1" customWidth="1"/>
    <col min="4" max="4" width="14.453125" style="9" bestFit="1" customWidth="1"/>
    <col min="5" max="5" width="12.81640625" style="11" bestFit="1" customWidth="1"/>
    <col min="6" max="6" width="16.08984375" style="12" bestFit="1" customWidth="1"/>
    <col min="7" max="7" width="13" style="8" bestFit="1" customWidth="1"/>
    <col min="8" max="8" width="10.7265625" style="8" bestFit="1" customWidth="1"/>
    <col min="9" max="9" width="8.453125" style="8" bestFit="1" customWidth="1"/>
    <col min="10" max="10" width="9.81640625" style="12" bestFit="1" customWidth="1"/>
    <col min="11" max="11" width="25" bestFit="1" customWidth="1"/>
  </cols>
  <sheetData>
    <row r="1" spans="1:11" x14ac:dyDescent="0.35">
      <c r="A1" t="s">
        <v>0</v>
      </c>
      <c r="B1" t="s">
        <v>9</v>
      </c>
      <c r="C1" s="9" t="s">
        <v>11</v>
      </c>
      <c r="D1" s="10" t="s">
        <v>12</v>
      </c>
      <c r="E1" s="11" t="s">
        <v>13</v>
      </c>
      <c r="F1" s="12" t="s">
        <v>10</v>
      </c>
      <c r="G1" s="8" t="s">
        <v>30</v>
      </c>
      <c r="H1" s="8" t="s">
        <v>31</v>
      </c>
      <c r="I1" s="8" t="s">
        <v>29</v>
      </c>
      <c r="J1" s="12" t="s">
        <v>28</v>
      </c>
      <c r="K1" t="s">
        <v>14</v>
      </c>
    </row>
    <row r="2" spans="1:11" x14ac:dyDescent="0.35">
      <c r="A2" s="7">
        <v>43462</v>
      </c>
      <c r="B2" t="str">
        <f>VLOOKUP(WEEKDAY(Tableau1[[#This Row],[Date]],2),JoursDeSemaine,2,0)</f>
        <v>Vendredi</v>
      </c>
      <c r="E2" s="11">
        <f>(Tableau1[[#This Row],[Heure Départ]]-Tableau1[[#This Row],[Heure Arrivée]])*24</f>
        <v>0</v>
      </c>
      <c r="F2" s="12" t="str">
        <f>YEAR(Tableau1[[#This Row],[Date]] - MOD(Tableau1[[#This Row],[Date]] - 2,7) + 3)&amp;"-"&amp;_xlfn.ISOWEEKNUM(Tableau1[[#This Row],[Date]])</f>
        <v>2018-52</v>
      </c>
      <c r="G2" s="8">
        <f>YEAR(Tableau1[[#This Row],[Date]])</f>
        <v>2018</v>
      </c>
      <c r="H2" s="8" t="str">
        <f>TEXT(Tableau1[[#This Row],[Date]],"mmmm")</f>
        <v>décembre</v>
      </c>
      <c r="I2" s="8">
        <f>YEAR(EOMONTH(Tableau1[[#This Row],[Date]]-DEBUT+1,1))</f>
        <v>2019</v>
      </c>
      <c r="J2" s="12" t="str">
        <f>TEXT(EOMONTH(Tableau1[[#This Row],[Date]]-DEBUT+1,1),"mmmm")</f>
        <v>janvier</v>
      </c>
      <c r="K2" s="17" t="str">
        <f ca="1">IFERROR(INDEX(_E,MATCH(Tableau1[[#This Row],[Date]],_J,0)),"")</f>
        <v/>
      </c>
    </row>
    <row r="3" spans="1:11" x14ac:dyDescent="0.35">
      <c r="A3" s="7">
        <v>43463</v>
      </c>
      <c r="B3" s="8" t="str">
        <f>VLOOKUP(WEEKDAY(Tableau1[[#This Row],[Date]],2),JoursDeSemaine,2,0)</f>
        <v>Samedi</v>
      </c>
      <c r="E3" s="11">
        <f>(Tableau1[[#This Row],[Heure Départ]]-Tableau1[[#This Row],[Heure Arrivée]])*24</f>
        <v>0</v>
      </c>
      <c r="F3" s="12" t="str">
        <f>YEAR(Tableau1[[#This Row],[Date]] - MOD(Tableau1[[#This Row],[Date]] - 2,7) + 3)&amp;"-"&amp;_xlfn.ISOWEEKNUM(Tableau1[[#This Row],[Date]])</f>
        <v>2018-52</v>
      </c>
      <c r="G3" s="8">
        <f>YEAR(Tableau1[[#This Row],[Date]])</f>
        <v>2018</v>
      </c>
      <c r="H3" s="8" t="str">
        <f>TEXT(Tableau1[[#This Row],[Date]],"mmmm")</f>
        <v>décembre</v>
      </c>
      <c r="I3" s="8">
        <f>YEAR(EOMONTH(Tableau1[[#This Row],[Date]]-DEBUT+1,1))</f>
        <v>2019</v>
      </c>
      <c r="J3" s="12" t="str">
        <f>TEXT(EOMONTH(Tableau1[[#This Row],[Date]]-DEBUT+1,1),"mmmm")</f>
        <v>janvier</v>
      </c>
      <c r="K3" s="17" t="str">
        <f ca="1">IFERROR(INDEX(_E,MATCH(Tableau1[[#This Row],[Date]],_J,0)),"")</f>
        <v/>
      </c>
    </row>
    <row r="4" spans="1:11" x14ac:dyDescent="0.35">
      <c r="A4" s="7">
        <v>43464</v>
      </c>
      <c r="B4" s="8" t="str">
        <f>VLOOKUP(WEEKDAY(Tableau1[[#This Row],[Date]],2),JoursDeSemaine,2,0)</f>
        <v>Dimanche</v>
      </c>
      <c r="E4" s="11">
        <f>(Tableau1[[#This Row],[Heure Départ]]-Tableau1[[#This Row],[Heure Arrivée]])*24</f>
        <v>0</v>
      </c>
      <c r="F4" s="12" t="str">
        <f>YEAR(Tableau1[[#This Row],[Date]] - MOD(Tableau1[[#This Row],[Date]] - 2,7) + 3)&amp;"-"&amp;_xlfn.ISOWEEKNUM(Tableau1[[#This Row],[Date]])</f>
        <v>2018-52</v>
      </c>
      <c r="G4" s="8">
        <f>YEAR(Tableau1[[#This Row],[Date]])</f>
        <v>2018</v>
      </c>
      <c r="H4" s="8" t="str">
        <f>TEXT(Tableau1[[#This Row],[Date]],"mmmm")</f>
        <v>décembre</v>
      </c>
      <c r="I4" s="8">
        <f>YEAR(EOMONTH(Tableau1[[#This Row],[Date]]-DEBUT+1,1))</f>
        <v>2019</v>
      </c>
      <c r="J4" s="12" t="str">
        <f>TEXT(EOMONTH(Tableau1[[#This Row],[Date]]-DEBUT+1,1),"mmmm")</f>
        <v>janvier</v>
      </c>
      <c r="K4" s="17" t="str">
        <f ca="1">IFERROR(INDEX(_E,MATCH(Tableau1[[#This Row],[Date]],_J,0)),"")</f>
        <v/>
      </c>
    </row>
    <row r="5" spans="1:11" x14ac:dyDescent="0.35">
      <c r="A5" s="7">
        <v>43465</v>
      </c>
      <c r="B5" s="8" t="str">
        <f>VLOOKUP(WEEKDAY(Tableau1[[#This Row],[Date]],2),JoursDeSemaine,2,0)</f>
        <v>Lundi</v>
      </c>
      <c r="E5" s="11">
        <f>(Tableau1[[#This Row],[Heure Départ]]-Tableau1[[#This Row],[Heure Arrivée]])*24</f>
        <v>0</v>
      </c>
      <c r="F5" s="12" t="str">
        <f>YEAR(Tableau1[[#This Row],[Date]] - MOD(Tableau1[[#This Row],[Date]] - 2,7) + 3)&amp;"-"&amp;_xlfn.ISOWEEKNUM(Tableau1[[#This Row],[Date]])</f>
        <v>2019-1</v>
      </c>
      <c r="G5" s="8">
        <f>YEAR(Tableau1[[#This Row],[Date]])</f>
        <v>2018</v>
      </c>
      <c r="H5" s="8" t="str">
        <f>TEXT(Tableau1[[#This Row],[Date]],"mmmm")</f>
        <v>décembre</v>
      </c>
      <c r="I5" s="8">
        <f>YEAR(EOMONTH(Tableau1[[#This Row],[Date]]-DEBUT+1,1))</f>
        <v>2019</v>
      </c>
      <c r="J5" s="12" t="str">
        <f>TEXT(EOMONTH(Tableau1[[#This Row],[Date]]-DEBUT+1,1),"mmmm")</f>
        <v>janvier</v>
      </c>
      <c r="K5" s="17" t="str">
        <f ca="1">IFERROR(INDEX(_E,MATCH(Tableau1[[#This Row],[Date]],_J,0)),"")</f>
        <v/>
      </c>
    </row>
    <row r="6" spans="1:11" x14ac:dyDescent="0.35">
      <c r="A6" s="7">
        <v>43466</v>
      </c>
      <c r="B6" s="8" t="str">
        <f>VLOOKUP(WEEKDAY(Tableau1[[#This Row],[Date]],2),JoursDeSemaine,2,0)</f>
        <v>Mardi</v>
      </c>
      <c r="E6" s="11">
        <f>(Tableau1[[#This Row],[Heure Départ]]-Tableau1[[#This Row],[Heure Arrivée]])*24</f>
        <v>0</v>
      </c>
      <c r="F6" s="12" t="str">
        <f>YEAR(Tableau1[[#This Row],[Date]] - MOD(Tableau1[[#This Row],[Date]] - 2,7) + 3)&amp;"-"&amp;_xlfn.ISOWEEKNUM(Tableau1[[#This Row],[Date]])</f>
        <v>2019-1</v>
      </c>
      <c r="G6" s="8">
        <f>YEAR(Tableau1[[#This Row],[Date]])</f>
        <v>2019</v>
      </c>
      <c r="H6" s="8" t="str">
        <f>TEXT(Tableau1[[#This Row],[Date]],"mmmm")</f>
        <v>janvier</v>
      </c>
      <c r="I6" s="8">
        <f>YEAR(EOMONTH(Tableau1[[#This Row],[Date]]-DEBUT+1,1))</f>
        <v>2019</v>
      </c>
      <c r="J6" s="12" t="str">
        <f>TEXT(EOMONTH(Tableau1[[#This Row],[Date]]-DEBUT+1,1),"mmmm")</f>
        <v>janvier</v>
      </c>
      <c r="K6" s="17" t="str">
        <f ca="1">IFERROR(INDEX(_E,MATCH(Tableau1[[#This Row],[Date]],_J,0)),"")</f>
        <v>Premier de l'AN</v>
      </c>
    </row>
    <row r="7" spans="1:11" x14ac:dyDescent="0.35">
      <c r="A7" s="7">
        <v>43467</v>
      </c>
      <c r="B7" s="8" t="str">
        <f>VLOOKUP(WEEKDAY(Tableau1[[#This Row],[Date]],2),JoursDeSemaine,2,0)</f>
        <v>Mercredi</v>
      </c>
      <c r="E7" s="11">
        <f>(Tableau1[[#This Row],[Heure Départ]]-Tableau1[[#This Row],[Heure Arrivée]])*24</f>
        <v>0</v>
      </c>
      <c r="F7" s="12" t="str">
        <f>YEAR(Tableau1[[#This Row],[Date]] - MOD(Tableau1[[#This Row],[Date]] - 2,7) + 3)&amp;"-"&amp;_xlfn.ISOWEEKNUM(Tableau1[[#This Row],[Date]])</f>
        <v>2019-1</v>
      </c>
      <c r="G7" s="8">
        <f>YEAR(Tableau1[[#This Row],[Date]])</f>
        <v>2019</v>
      </c>
      <c r="H7" s="8" t="str">
        <f>TEXT(Tableau1[[#This Row],[Date]],"mmmm")</f>
        <v>janvier</v>
      </c>
      <c r="I7" s="8">
        <f>YEAR(EOMONTH(Tableau1[[#This Row],[Date]]-DEBUT+1,1))</f>
        <v>2019</v>
      </c>
      <c r="J7" s="12" t="str">
        <f>TEXT(EOMONTH(Tableau1[[#This Row],[Date]]-DEBUT+1,1),"mmmm")</f>
        <v>janvier</v>
      </c>
      <c r="K7" s="17" t="str">
        <f ca="1">IFERROR(INDEX(_E,MATCH(Tableau1[[#This Row],[Date]],_J,0)),"")</f>
        <v/>
      </c>
    </row>
    <row r="8" spans="1:11" x14ac:dyDescent="0.35">
      <c r="A8" s="7">
        <v>43468</v>
      </c>
      <c r="B8" s="8" t="str">
        <f>VLOOKUP(WEEKDAY(Tableau1[[#This Row],[Date]],2),JoursDeSemaine,2,0)</f>
        <v>Jeudi</v>
      </c>
      <c r="E8" s="11">
        <f>(Tableau1[[#This Row],[Heure Départ]]-Tableau1[[#This Row],[Heure Arrivée]])*24</f>
        <v>0</v>
      </c>
      <c r="F8" s="12" t="str">
        <f>YEAR(Tableau1[[#This Row],[Date]] - MOD(Tableau1[[#This Row],[Date]] - 2,7) + 3)&amp;"-"&amp;_xlfn.ISOWEEKNUM(Tableau1[[#This Row],[Date]])</f>
        <v>2019-1</v>
      </c>
      <c r="G8" s="8">
        <f>YEAR(Tableau1[[#This Row],[Date]])</f>
        <v>2019</v>
      </c>
      <c r="H8" s="8" t="str">
        <f>TEXT(Tableau1[[#This Row],[Date]],"mmmm")</f>
        <v>janvier</v>
      </c>
      <c r="I8" s="8">
        <f>YEAR(EOMONTH(Tableau1[[#This Row],[Date]]-DEBUT+1,1))</f>
        <v>2019</v>
      </c>
      <c r="J8" s="12" t="str">
        <f>TEXT(EOMONTH(Tableau1[[#This Row],[Date]]-DEBUT+1,1),"mmmm")</f>
        <v>janvier</v>
      </c>
      <c r="K8" s="17" t="str">
        <f ca="1">IFERROR(INDEX(_E,MATCH(Tableau1[[#This Row],[Date]],_J,0)),"")</f>
        <v/>
      </c>
    </row>
    <row r="9" spans="1:11" x14ac:dyDescent="0.35">
      <c r="A9" s="7">
        <v>43469</v>
      </c>
      <c r="B9" s="8" t="str">
        <f>VLOOKUP(WEEKDAY(Tableau1[[#This Row],[Date]],2),JoursDeSemaine,2,0)</f>
        <v>Vendredi</v>
      </c>
      <c r="E9" s="11">
        <f>(Tableau1[[#This Row],[Heure Départ]]-Tableau1[[#This Row],[Heure Arrivée]])*24</f>
        <v>0</v>
      </c>
      <c r="F9" s="12" t="str">
        <f>YEAR(Tableau1[[#This Row],[Date]] - MOD(Tableau1[[#This Row],[Date]] - 2,7) + 3)&amp;"-"&amp;_xlfn.ISOWEEKNUM(Tableau1[[#This Row],[Date]])</f>
        <v>2019-1</v>
      </c>
      <c r="G9" s="8">
        <f>YEAR(Tableau1[[#This Row],[Date]])</f>
        <v>2019</v>
      </c>
      <c r="H9" s="8" t="str">
        <f>TEXT(Tableau1[[#This Row],[Date]],"mmmm")</f>
        <v>janvier</v>
      </c>
      <c r="I9" s="8">
        <f>YEAR(EOMONTH(Tableau1[[#This Row],[Date]]-DEBUT+1,1))</f>
        <v>2019</v>
      </c>
      <c r="J9" s="12" t="str">
        <f>TEXT(EOMONTH(Tableau1[[#This Row],[Date]]-DEBUT+1,1),"mmmm")</f>
        <v>janvier</v>
      </c>
      <c r="K9" s="17" t="str">
        <f ca="1">IFERROR(INDEX(_E,MATCH(Tableau1[[#This Row],[Date]],_J,0)),"")</f>
        <v/>
      </c>
    </row>
    <row r="10" spans="1:11" x14ac:dyDescent="0.35">
      <c r="A10" s="7">
        <v>43470</v>
      </c>
      <c r="B10" s="8" t="str">
        <f>VLOOKUP(WEEKDAY(Tableau1[[#This Row],[Date]],2),JoursDeSemaine,2,0)</f>
        <v>Samedi</v>
      </c>
      <c r="E10" s="11">
        <f>(Tableau1[[#This Row],[Heure Départ]]-Tableau1[[#This Row],[Heure Arrivée]])*24</f>
        <v>0</v>
      </c>
      <c r="F10" s="12" t="str">
        <f>YEAR(Tableau1[[#This Row],[Date]] - MOD(Tableau1[[#This Row],[Date]] - 2,7) + 3)&amp;"-"&amp;_xlfn.ISOWEEKNUM(Tableau1[[#This Row],[Date]])</f>
        <v>2019-1</v>
      </c>
      <c r="G10" s="8">
        <f>YEAR(Tableau1[[#This Row],[Date]])</f>
        <v>2019</v>
      </c>
      <c r="H10" s="8" t="str">
        <f>TEXT(Tableau1[[#This Row],[Date]],"mmmm")</f>
        <v>janvier</v>
      </c>
      <c r="I10" s="8">
        <f>YEAR(EOMONTH(Tableau1[[#This Row],[Date]]-DEBUT+1,1))</f>
        <v>2019</v>
      </c>
      <c r="J10" s="12" t="str">
        <f>TEXT(EOMONTH(Tableau1[[#This Row],[Date]]-DEBUT+1,1),"mmmm")</f>
        <v>janvier</v>
      </c>
      <c r="K10" s="17" t="str">
        <f ca="1">IFERROR(INDEX(_E,MATCH(Tableau1[[#This Row],[Date]],_J,0)),"")</f>
        <v/>
      </c>
    </row>
    <row r="11" spans="1:11" x14ac:dyDescent="0.35">
      <c r="A11" s="7">
        <v>43471</v>
      </c>
      <c r="B11" s="8" t="str">
        <f>VLOOKUP(WEEKDAY(Tableau1[[#This Row],[Date]],2),JoursDeSemaine,2,0)</f>
        <v>Dimanche</v>
      </c>
      <c r="E11" s="11">
        <f>(Tableau1[[#This Row],[Heure Départ]]-Tableau1[[#This Row],[Heure Arrivée]])*24</f>
        <v>0</v>
      </c>
      <c r="F11" s="12" t="str">
        <f>YEAR(Tableau1[[#This Row],[Date]] - MOD(Tableau1[[#This Row],[Date]] - 2,7) + 3)&amp;"-"&amp;_xlfn.ISOWEEKNUM(Tableau1[[#This Row],[Date]])</f>
        <v>2019-1</v>
      </c>
      <c r="G11" s="8">
        <f>YEAR(Tableau1[[#This Row],[Date]])</f>
        <v>2019</v>
      </c>
      <c r="H11" s="8" t="str">
        <f>TEXT(Tableau1[[#This Row],[Date]],"mmmm")</f>
        <v>janvier</v>
      </c>
      <c r="I11" s="8">
        <f>YEAR(EOMONTH(Tableau1[[#This Row],[Date]]-DEBUT+1,1))</f>
        <v>2019</v>
      </c>
      <c r="J11" s="12" t="str">
        <f>TEXT(EOMONTH(Tableau1[[#This Row],[Date]]-DEBUT+1,1),"mmmm")</f>
        <v>janvier</v>
      </c>
      <c r="K11" s="17" t="str">
        <f ca="1">IFERROR(INDEX(_E,MATCH(Tableau1[[#This Row],[Date]],_J,0)),"")</f>
        <v/>
      </c>
    </row>
    <row r="12" spans="1:11" x14ac:dyDescent="0.35">
      <c r="A12" s="7">
        <v>43472</v>
      </c>
      <c r="B12" s="8" t="str">
        <f>VLOOKUP(WEEKDAY(Tableau1[[#This Row],[Date]],2),JoursDeSemaine,2,0)</f>
        <v>Lundi</v>
      </c>
      <c r="E12" s="11">
        <f>(Tableau1[[#This Row],[Heure Départ]]-Tableau1[[#This Row],[Heure Arrivée]])*24</f>
        <v>0</v>
      </c>
      <c r="F12" s="12" t="str">
        <f>YEAR(Tableau1[[#This Row],[Date]] - MOD(Tableau1[[#This Row],[Date]] - 2,7) + 3)&amp;"-"&amp;_xlfn.ISOWEEKNUM(Tableau1[[#This Row],[Date]])</f>
        <v>2019-2</v>
      </c>
      <c r="G12" s="8">
        <f>YEAR(Tableau1[[#This Row],[Date]])</f>
        <v>2019</v>
      </c>
      <c r="H12" s="8" t="str">
        <f>TEXT(Tableau1[[#This Row],[Date]],"mmmm")</f>
        <v>janvier</v>
      </c>
      <c r="I12" s="8">
        <f>YEAR(EOMONTH(Tableau1[[#This Row],[Date]]-DEBUT+1,1))</f>
        <v>2019</v>
      </c>
      <c r="J12" s="12" t="str">
        <f>TEXT(EOMONTH(Tableau1[[#This Row],[Date]]-DEBUT+1,1),"mmmm")</f>
        <v>janvier</v>
      </c>
      <c r="K12" s="17" t="str">
        <f ca="1">IFERROR(INDEX(_E,MATCH(Tableau1[[#This Row],[Date]],_J,0)),"")</f>
        <v/>
      </c>
    </row>
    <row r="13" spans="1:11" x14ac:dyDescent="0.35">
      <c r="A13" s="7">
        <v>43473</v>
      </c>
      <c r="B13" s="8" t="str">
        <f>VLOOKUP(WEEKDAY(Tableau1[[#This Row],[Date]],2),JoursDeSemaine,2,0)</f>
        <v>Mardi</v>
      </c>
      <c r="E13" s="11">
        <f>(Tableau1[[#This Row],[Heure Départ]]-Tableau1[[#This Row],[Heure Arrivée]])*24</f>
        <v>0</v>
      </c>
      <c r="F13" s="12" t="str">
        <f>YEAR(Tableau1[[#This Row],[Date]] - MOD(Tableau1[[#This Row],[Date]] - 2,7) + 3)&amp;"-"&amp;_xlfn.ISOWEEKNUM(Tableau1[[#This Row],[Date]])</f>
        <v>2019-2</v>
      </c>
      <c r="G13" s="8">
        <f>YEAR(Tableau1[[#This Row],[Date]])</f>
        <v>2019</v>
      </c>
      <c r="H13" s="8" t="str">
        <f>TEXT(Tableau1[[#This Row],[Date]],"mmmm")</f>
        <v>janvier</v>
      </c>
      <c r="I13" s="8">
        <f>YEAR(EOMONTH(Tableau1[[#This Row],[Date]]-DEBUT+1,1))</f>
        <v>2019</v>
      </c>
      <c r="J13" s="12" t="str">
        <f>TEXT(EOMONTH(Tableau1[[#This Row],[Date]]-DEBUT+1,1),"mmmm")</f>
        <v>janvier</v>
      </c>
      <c r="K13" s="17" t="str">
        <f ca="1">IFERROR(INDEX(_E,MATCH(Tableau1[[#This Row],[Date]],_J,0)),"")</f>
        <v/>
      </c>
    </row>
    <row r="14" spans="1:11" x14ac:dyDescent="0.35">
      <c r="A14" s="7">
        <v>43474</v>
      </c>
      <c r="B14" s="8" t="str">
        <f>VLOOKUP(WEEKDAY(Tableau1[[#This Row],[Date]],2),JoursDeSemaine,2,0)</f>
        <v>Mercredi</v>
      </c>
      <c r="E14" s="11">
        <f>(Tableau1[[#This Row],[Heure Départ]]-Tableau1[[#This Row],[Heure Arrivée]])*24</f>
        <v>0</v>
      </c>
      <c r="F14" s="12" t="str">
        <f>YEAR(Tableau1[[#This Row],[Date]] - MOD(Tableau1[[#This Row],[Date]] - 2,7) + 3)&amp;"-"&amp;_xlfn.ISOWEEKNUM(Tableau1[[#This Row],[Date]])</f>
        <v>2019-2</v>
      </c>
      <c r="G14" s="8">
        <f>YEAR(Tableau1[[#This Row],[Date]])</f>
        <v>2019</v>
      </c>
      <c r="H14" s="8" t="str">
        <f>TEXT(Tableau1[[#This Row],[Date]],"mmmm")</f>
        <v>janvier</v>
      </c>
      <c r="I14" s="8">
        <f>YEAR(EOMONTH(Tableau1[[#This Row],[Date]]-DEBUT+1,1))</f>
        <v>2019</v>
      </c>
      <c r="J14" s="12" t="str">
        <f>TEXT(EOMONTH(Tableau1[[#This Row],[Date]]-DEBUT+1,1),"mmmm")</f>
        <v>janvier</v>
      </c>
      <c r="K14" s="17" t="str">
        <f ca="1">IFERROR(INDEX(_E,MATCH(Tableau1[[#This Row],[Date]],_J,0)),"")</f>
        <v/>
      </c>
    </row>
    <row r="15" spans="1:11" x14ac:dyDescent="0.35">
      <c r="A15" s="7">
        <v>43475</v>
      </c>
      <c r="B15" s="8" t="str">
        <f>VLOOKUP(WEEKDAY(Tableau1[[#This Row],[Date]],2),JoursDeSemaine,2,0)</f>
        <v>Jeudi</v>
      </c>
      <c r="E15" s="11">
        <f>(Tableau1[[#This Row],[Heure Départ]]-Tableau1[[#This Row],[Heure Arrivée]])*24</f>
        <v>0</v>
      </c>
      <c r="F15" s="12" t="str">
        <f>YEAR(Tableau1[[#This Row],[Date]] - MOD(Tableau1[[#This Row],[Date]] - 2,7) + 3)&amp;"-"&amp;_xlfn.ISOWEEKNUM(Tableau1[[#This Row],[Date]])</f>
        <v>2019-2</v>
      </c>
      <c r="G15" s="8">
        <f>YEAR(Tableau1[[#This Row],[Date]])</f>
        <v>2019</v>
      </c>
      <c r="H15" s="8" t="str">
        <f>TEXT(Tableau1[[#This Row],[Date]],"mmmm")</f>
        <v>janvier</v>
      </c>
      <c r="I15" s="8">
        <f>YEAR(EOMONTH(Tableau1[[#This Row],[Date]]-DEBUT+1,1))</f>
        <v>2019</v>
      </c>
      <c r="J15" s="12" t="str">
        <f>TEXT(EOMONTH(Tableau1[[#This Row],[Date]]-DEBUT+1,1),"mmmm")</f>
        <v>janvier</v>
      </c>
      <c r="K15" s="17" t="str">
        <f ca="1">IFERROR(INDEX(_E,MATCH(Tableau1[[#This Row],[Date]],_J,0)),"")</f>
        <v/>
      </c>
    </row>
    <row r="16" spans="1:11" x14ac:dyDescent="0.35">
      <c r="A16" s="7">
        <v>43476</v>
      </c>
      <c r="B16" s="8" t="str">
        <f>VLOOKUP(WEEKDAY(Tableau1[[#This Row],[Date]],2),JoursDeSemaine,2,0)</f>
        <v>Vendredi</v>
      </c>
      <c r="E16" s="11">
        <f>(Tableau1[[#This Row],[Heure Départ]]-Tableau1[[#This Row],[Heure Arrivée]])*24</f>
        <v>0</v>
      </c>
      <c r="F16" s="12" t="str">
        <f>YEAR(Tableau1[[#This Row],[Date]] - MOD(Tableau1[[#This Row],[Date]] - 2,7) + 3)&amp;"-"&amp;_xlfn.ISOWEEKNUM(Tableau1[[#This Row],[Date]])</f>
        <v>2019-2</v>
      </c>
      <c r="G16" s="8">
        <f>YEAR(Tableau1[[#This Row],[Date]])</f>
        <v>2019</v>
      </c>
      <c r="H16" s="8" t="str">
        <f>TEXT(Tableau1[[#This Row],[Date]],"mmmm")</f>
        <v>janvier</v>
      </c>
      <c r="I16" s="8">
        <f>YEAR(EOMONTH(Tableau1[[#This Row],[Date]]-DEBUT+1,1))</f>
        <v>2019</v>
      </c>
      <c r="J16" s="12" t="str">
        <f>TEXT(EOMONTH(Tableau1[[#This Row],[Date]]-DEBUT+1,1),"mmmm")</f>
        <v>janvier</v>
      </c>
      <c r="K16" s="17" t="str">
        <f ca="1">IFERROR(INDEX(_E,MATCH(Tableau1[[#This Row],[Date]],_J,0)),"")</f>
        <v/>
      </c>
    </row>
    <row r="17" spans="1:11" x14ac:dyDescent="0.35">
      <c r="A17" s="7">
        <v>43477</v>
      </c>
      <c r="B17" s="8" t="str">
        <f>VLOOKUP(WEEKDAY(Tableau1[[#This Row],[Date]],2),JoursDeSemaine,2,0)</f>
        <v>Samedi</v>
      </c>
      <c r="E17" s="11">
        <f>(Tableau1[[#This Row],[Heure Départ]]-Tableau1[[#This Row],[Heure Arrivée]])*24</f>
        <v>0</v>
      </c>
      <c r="F17" s="12" t="str">
        <f>YEAR(Tableau1[[#This Row],[Date]] - MOD(Tableau1[[#This Row],[Date]] - 2,7) + 3)&amp;"-"&amp;_xlfn.ISOWEEKNUM(Tableau1[[#This Row],[Date]])</f>
        <v>2019-2</v>
      </c>
      <c r="G17" s="8">
        <f>YEAR(Tableau1[[#This Row],[Date]])</f>
        <v>2019</v>
      </c>
      <c r="H17" s="8" t="str">
        <f>TEXT(Tableau1[[#This Row],[Date]],"mmmm")</f>
        <v>janvier</v>
      </c>
      <c r="I17" s="8">
        <f>YEAR(EOMONTH(Tableau1[[#This Row],[Date]]-DEBUT+1,1))</f>
        <v>2019</v>
      </c>
      <c r="J17" s="12" t="str">
        <f>TEXT(EOMONTH(Tableau1[[#This Row],[Date]]-DEBUT+1,1),"mmmm")</f>
        <v>janvier</v>
      </c>
      <c r="K17" s="17" t="str">
        <f ca="1">IFERROR(INDEX(_E,MATCH(Tableau1[[#This Row],[Date]],_J,0)),"")</f>
        <v/>
      </c>
    </row>
    <row r="18" spans="1:11" x14ac:dyDescent="0.35">
      <c r="A18" s="7">
        <v>43478</v>
      </c>
      <c r="B18" s="8" t="str">
        <f>VLOOKUP(WEEKDAY(Tableau1[[#This Row],[Date]],2),JoursDeSemaine,2,0)</f>
        <v>Dimanche</v>
      </c>
      <c r="E18" s="11">
        <f>(Tableau1[[#This Row],[Heure Départ]]-Tableau1[[#This Row],[Heure Arrivée]])*24</f>
        <v>0</v>
      </c>
      <c r="F18" s="12" t="str">
        <f>YEAR(Tableau1[[#This Row],[Date]] - MOD(Tableau1[[#This Row],[Date]] - 2,7) + 3)&amp;"-"&amp;_xlfn.ISOWEEKNUM(Tableau1[[#This Row],[Date]])</f>
        <v>2019-2</v>
      </c>
      <c r="G18" s="8">
        <f>YEAR(Tableau1[[#This Row],[Date]])</f>
        <v>2019</v>
      </c>
      <c r="H18" s="8" t="str">
        <f>TEXT(Tableau1[[#This Row],[Date]],"mmmm")</f>
        <v>janvier</v>
      </c>
      <c r="I18" s="8">
        <f>YEAR(EOMONTH(Tableau1[[#This Row],[Date]]-DEBUT+1,1))</f>
        <v>2019</v>
      </c>
      <c r="J18" s="12" t="str">
        <f>TEXT(EOMONTH(Tableau1[[#This Row],[Date]]-DEBUT+1,1),"mmmm")</f>
        <v>janvier</v>
      </c>
      <c r="K18" s="17" t="str">
        <f ca="1">IFERROR(INDEX(_E,MATCH(Tableau1[[#This Row],[Date]],_J,0)),"")</f>
        <v/>
      </c>
    </row>
    <row r="19" spans="1:11" x14ac:dyDescent="0.35">
      <c r="A19" s="7">
        <v>43479</v>
      </c>
      <c r="B19" s="8" t="str">
        <f>VLOOKUP(WEEKDAY(Tableau1[[#This Row],[Date]],2),JoursDeSemaine,2,0)</f>
        <v>Lundi</v>
      </c>
      <c r="E19" s="11">
        <f>(Tableau1[[#This Row],[Heure Départ]]-Tableau1[[#This Row],[Heure Arrivée]])*24</f>
        <v>0</v>
      </c>
      <c r="F19" s="12" t="str">
        <f>YEAR(Tableau1[[#This Row],[Date]] - MOD(Tableau1[[#This Row],[Date]] - 2,7) + 3)&amp;"-"&amp;_xlfn.ISOWEEKNUM(Tableau1[[#This Row],[Date]])</f>
        <v>2019-3</v>
      </c>
      <c r="G19" s="8">
        <f>YEAR(Tableau1[[#This Row],[Date]])</f>
        <v>2019</v>
      </c>
      <c r="H19" s="8" t="str">
        <f>TEXT(Tableau1[[#This Row],[Date]],"mmmm")</f>
        <v>janvier</v>
      </c>
      <c r="I19" s="8">
        <f>YEAR(EOMONTH(Tableau1[[#This Row],[Date]]-DEBUT+1,1))</f>
        <v>2019</v>
      </c>
      <c r="J19" s="12" t="str">
        <f>TEXT(EOMONTH(Tableau1[[#This Row],[Date]]-DEBUT+1,1),"mmmm")</f>
        <v>janvier</v>
      </c>
      <c r="K19" s="17" t="str">
        <f ca="1">IFERROR(INDEX(_E,MATCH(Tableau1[[#This Row],[Date]],_J,0)),"")</f>
        <v/>
      </c>
    </row>
    <row r="20" spans="1:11" x14ac:dyDescent="0.35">
      <c r="A20" s="7">
        <v>43480</v>
      </c>
      <c r="B20" s="8" t="str">
        <f>VLOOKUP(WEEKDAY(Tableau1[[#This Row],[Date]],2),JoursDeSemaine,2,0)</f>
        <v>Mardi</v>
      </c>
      <c r="E20" s="11">
        <f>(Tableau1[[#This Row],[Heure Départ]]-Tableau1[[#This Row],[Heure Arrivée]])*24</f>
        <v>0</v>
      </c>
      <c r="F20" s="12" t="str">
        <f>YEAR(Tableau1[[#This Row],[Date]] - MOD(Tableau1[[#This Row],[Date]] - 2,7) + 3)&amp;"-"&amp;_xlfn.ISOWEEKNUM(Tableau1[[#This Row],[Date]])</f>
        <v>2019-3</v>
      </c>
      <c r="G20" s="8">
        <f>YEAR(Tableau1[[#This Row],[Date]])</f>
        <v>2019</v>
      </c>
      <c r="H20" s="8" t="str">
        <f>TEXT(Tableau1[[#This Row],[Date]],"mmmm")</f>
        <v>janvier</v>
      </c>
      <c r="I20" s="8">
        <f>YEAR(EOMONTH(Tableau1[[#This Row],[Date]]-DEBUT+1,1))</f>
        <v>2019</v>
      </c>
      <c r="J20" s="12" t="str">
        <f>TEXT(EOMONTH(Tableau1[[#This Row],[Date]]-DEBUT+1,1),"mmmm")</f>
        <v>janvier</v>
      </c>
      <c r="K20" s="17" t="str">
        <f ca="1">IFERROR(INDEX(_E,MATCH(Tableau1[[#This Row],[Date]],_J,0)),"")</f>
        <v/>
      </c>
    </row>
    <row r="21" spans="1:11" x14ac:dyDescent="0.35">
      <c r="A21" s="7">
        <v>43481</v>
      </c>
      <c r="B21" s="8" t="str">
        <f>VLOOKUP(WEEKDAY(Tableau1[[#This Row],[Date]],2),JoursDeSemaine,2,0)</f>
        <v>Mercredi</v>
      </c>
      <c r="E21" s="11">
        <f>(Tableau1[[#This Row],[Heure Départ]]-Tableau1[[#This Row],[Heure Arrivée]])*24</f>
        <v>0</v>
      </c>
      <c r="F21" s="12" t="str">
        <f>YEAR(Tableau1[[#This Row],[Date]] - MOD(Tableau1[[#This Row],[Date]] - 2,7) + 3)&amp;"-"&amp;_xlfn.ISOWEEKNUM(Tableau1[[#This Row],[Date]])</f>
        <v>2019-3</v>
      </c>
      <c r="G21" s="8">
        <f>YEAR(Tableau1[[#This Row],[Date]])</f>
        <v>2019</v>
      </c>
      <c r="H21" s="8" t="str">
        <f>TEXT(Tableau1[[#This Row],[Date]],"mmmm")</f>
        <v>janvier</v>
      </c>
      <c r="I21" s="8">
        <f>YEAR(EOMONTH(Tableau1[[#This Row],[Date]]-DEBUT+1,1))</f>
        <v>2019</v>
      </c>
      <c r="J21" s="12" t="str">
        <f>TEXT(EOMONTH(Tableau1[[#This Row],[Date]]-DEBUT+1,1),"mmmm")</f>
        <v>janvier</v>
      </c>
      <c r="K21" s="17" t="str">
        <f ca="1">IFERROR(INDEX(_E,MATCH(Tableau1[[#This Row],[Date]],_J,0)),"")</f>
        <v/>
      </c>
    </row>
    <row r="22" spans="1:11" x14ac:dyDescent="0.35">
      <c r="A22" s="7">
        <v>43482</v>
      </c>
      <c r="B22" s="8" t="str">
        <f>VLOOKUP(WEEKDAY(Tableau1[[#This Row],[Date]],2),JoursDeSemaine,2,0)</f>
        <v>Jeudi</v>
      </c>
      <c r="E22" s="11">
        <f>(Tableau1[[#This Row],[Heure Départ]]-Tableau1[[#This Row],[Heure Arrivée]])*24</f>
        <v>0</v>
      </c>
      <c r="F22" s="12" t="str">
        <f>YEAR(Tableau1[[#This Row],[Date]] - MOD(Tableau1[[#This Row],[Date]] - 2,7) + 3)&amp;"-"&amp;_xlfn.ISOWEEKNUM(Tableau1[[#This Row],[Date]])</f>
        <v>2019-3</v>
      </c>
      <c r="G22" s="8">
        <f>YEAR(Tableau1[[#This Row],[Date]])</f>
        <v>2019</v>
      </c>
      <c r="H22" s="8" t="str">
        <f>TEXT(Tableau1[[#This Row],[Date]],"mmmm")</f>
        <v>janvier</v>
      </c>
      <c r="I22" s="8">
        <f>YEAR(EOMONTH(Tableau1[[#This Row],[Date]]-DEBUT+1,1))</f>
        <v>2019</v>
      </c>
      <c r="J22" s="12" t="str">
        <f>TEXT(EOMONTH(Tableau1[[#This Row],[Date]]-DEBUT+1,1),"mmmm")</f>
        <v>janvier</v>
      </c>
      <c r="K22" s="17" t="str">
        <f ca="1">IFERROR(INDEX(_E,MATCH(Tableau1[[#This Row],[Date]],_J,0)),"")</f>
        <v/>
      </c>
    </row>
    <row r="23" spans="1:11" x14ac:dyDescent="0.35">
      <c r="A23" s="7">
        <v>43483</v>
      </c>
      <c r="B23" s="8" t="str">
        <f>VLOOKUP(WEEKDAY(Tableau1[[#This Row],[Date]],2),JoursDeSemaine,2,0)</f>
        <v>Vendredi</v>
      </c>
      <c r="E23" s="11">
        <f>(Tableau1[[#This Row],[Heure Départ]]-Tableau1[[#This Row],[Heure Arrivée]])*24</f>
        <v>0</v>
      </c>
      <c r="F23" s="12" t="str">
        <f>YEAR(Tableau1[[#This Row],[Date]] - MOD(Tableau1[[#This Row],[Date]] - 2,7) + 3)&amp;"-"&amp;_xlfn.ISOWEEKNUM(Tableau1[[#This Row],[Date]])</f>
        <v>2019-3</v>
      </c>
      <c r="G23" s="8">
        <f>YEAR(Tableau1[[#This Row],[Date]])</f>
        <v>2019</v>
      </c>
      <c r="H23" s="8" t="str">
        <f>TEXT(Tableau1[[#This Row],[Date]],"mmmm")</f>
        <v>janvier</v>
      </c>
      <c r="I23" s="8">
        <f>YEAR(EOMONTH(Tableau1[[#This Row],[Date]]-DEBUT+1,1))</f>
        <v>2019</v>
      </c>
      <c r="J23" s="12" t="str">
        <f>TEXT(EOMONTH(Tableau1[[#This Row],[Date]]-DEBUT+1,1),"mmmm")</f>
        <v>janvier</v>
      </c>
      <c r="K23" s="17" t="str">
        <f ca="1">IFERROR(INDEX(_E,MATCH(Tableau1[[#This Row],[Date]],_J,0)),"")</f>
        <v/>
      </c>
    </row>
    <row r="24" spans="1:11" x14ac:dyDescent="0.35">
      <c r="A24" s="7">
        <v>43484</v>
      </c>
      <c r="B24" s="8" t="str">
        <f>VLOOKUP(WEEKDAY(Tableau1[[#This Row],[Date]],2),JoursDeSemaine,2,0)</f>
        <v>Samedi</v>
      </c>
      <c r="E24" s="11">
        <f>(Tableau1[[#This Row],[Heure Départ]]-Tableau1[[#This Row],[Heure Arrivée]])*24</f>
        <v>0</v>
      </c>
      <c r="F24" s="12" t="str">
        <f>YEAR(Tableau1[[#This Row],[Date]] - MOD(Tableau1[[#This Row],[Date]] - 2,7) + 3)&amp;"-"&amp;_xlfn.ISOWEEKNUM(Tableau1[[#This Row],[Date]])</f>
        <v>2019-3</v>
      </c>
      <c r="G24" s="8">
        <f>YEAR(Tableau1[[#This Row],[Date]])</f>
        <v>2019</v>
      </c>
      <c r="H24" s="8" t="str">
        <f>TEXT(Tableau1[[#This Row],[Date]],"mmmm")</f>
        <v>janvier</v>
      </c>
      <c r="I24" s="8">
        <f>YEAR(EOMONTH(Tableau1[[#This Row],[Date]]-DEBUT+1,1))</f>
        <v>2019</v>
      </c>
      <c r="J24" s="12" t="str">
        <f>TEXT(EOMONTH(Tableau1[[#This Row],[Date]]-DEBUT+1,1),"mmmm")</f>
        <v>janvier</v>
      </c>
      <c r="K24" s="17" t="str">
        <f ca="1">IFERROR(INDEX(_E,MATCH(Tableau1[[#This Row],[Date]],_J,0)),"")</f>
        <v/>
      </c>
    </row>
    <row r="25" spans="1:11" x14ac:dyDescent="0.35">
      <c r="A25" s="7">
        <v>43485</v>
      </c>
      <c r="B25" s="8" t="str">
        <f>VLOOKUP(WEEKDAY(Tableau1[[#This Row],[Date]],2),JoursDeSemaine,2,0)</f>
        <v>Dimanche</v>
      </c>
      <c r="E25" s="11">
        <f>(Tableau1[[#This Row],[Heure Départ]]-Tableau1[[#This Row],[Heure Arrivée]])*24</f>
        <v>0</v>
      </c>
      <c r="F25" s="12" t="str">
        <f>YEAR(Tableau1[[#This Row],[Date]] - MOD(Tableau1[[#This Row],[Date]] - 2,7) + 3)&amp;"-"&amp;_xlfn.ISOWEEKNUM(Tableau1[[#This Row],[Date]])</f>
        <v>2019-3</v>
      </c>
      <c r="G25" s="8">
        <f>YEAR(Tableau1[[#This Row],[Date]])</f>
        <v>2019</v>
      </c>
      <c r="H25" s="8" t="str">
        <f>TEXT(Tableau1[[#This Row],[Date]],"mmmm")</f>
        <v>janvier</v>
      </c>
      <c r="I25" s="8">
        <f>YEAR(EOMONTH(Tableau1[[#This Row],[Date]]-DEBUT+1,1))</f>
        <v>2019</v>
      </c>
      <c r="J25" s="12" t="str">
        <f>TEXT(EOMONTH(Tableau1[[#This Row],[Date]]-DEBUT+1,1),"mmmm")</f>
        <v>janvier</v>
      </c>
      <c r="K25" s="17" t="str">
        <f ca="1">IFERROR(INDEX(_E,MATCH(Tableau1[[#This Row],[Date]],_J,0)),"")</f>
        <v/>
      </c>
    </row>
    <row r="26" spans="1:11" x14ac:dyDescent="0.35">
      <c r="A26" s="7">
        <v>43486</v>
      </c>
      <c r="B26" s="8" t="str">
        <f>VLOOKUP(WEEKDAY(Tableau1[[#This Row],[Date]],2),JoursDeSemaine,2,0)</f>
        <v>Lundi</v>
      </c>
      <c r="E26" s="11">
        <f>(Tableau1[[#This Row],[Heure Départ]]-Tableau1[[#This Row],[Heure Arrivée]])*24</f>
        <v>0</v>
      </c>
      <c r="F26" s="12" t="str">
        <f>YEAR(Tableau1[[#This Row],[Date]] - MOD(Tableau1[[#This Row],[Date]] - 2,7) + 3)&amp;"-"&amp;_xlfn.ISOWEEKNUM(Tableau1[[#This Row],[Date]])</f>
        <v>2019-4</v>
      </c>
      <c r="G26" s="8">
        <f>YEAR(Tableau1[[#This Row],[Date]])</f>
        <v>2019</v>
      </c>
      <c r="H26" s="8" t="str">
        <f>TEXT(Tableau1[[#This Row],[Date]],"mmmm")</f>
        <v>janvier</v>
      </c>
      <c r="I26" s="8">
        <f>YEAR(EOMONTH(Tableau1[[#This Row],[Date]]-DEBUT+1,1))</f>
        <v>2019</v>
      </c>
      <c r="J26" s="12" t="str">
        <f>TEXT(EOMONTH(Tableau1[[#This Row],[Date]]-DEBUT+1,1),"mmmm")</f>
        <v>janvier</v>
      </c>
      <c r="K26" s="17" t="str">
        <f ca="1">IFERROR(INDEX(_E,MATCH(Tableau1[[#This Row],[Date]],_J,0)),"")</f>
        <v/>
      </c>
    </row>
    <row r="27" spans="1:11" x14ac:dyDescent="0.35">
      <c r="A27" s="7">
        <v>43487</v>
      </c>
      <c r="B27" s="8" t="str">
        <f>VLOOKUP(WEEKDAY(Tableau1[[#This Row],[Date]],2),JoursDeSemaine,2,0)</f>
        <v>Mardi</v>
      </c>
      <c r="E27" s="11">
        <f>(Tableau1[[#This Row],[Heure Départ]]-Tableau1[[#This Row],[Heure Arrivée]])*24</f>
        <v>0</v>
      </c>
      <c r="F27" s="12" t="str">
        <f>YEAR(Tableau1[[#This Row],[Date]] - MOD(Tableau1[[#This Row],[Date]] - 2,7) + 3)&amp;"-"&amp;_xlfn.ISOWEEKNUM(Tableau1[[#This Row],[Date]])</f>
        <v>2019-4</v>
      </c>
      <c r="G27" s="8">
        <f>YEAR(Tableau1[[#This Row],[Date]])</f>
        <v>2019</v>
      </c>
      <c r="H27" s="8" t="str">
        <f>TEXT(Tableau1[[#This Row],[Date]],"mmmm")</f>
        <v>janvier</v>
      </c>
      <c r="I27" s="8">
        <f>YEAR(EOMONTH(Tableau1[[#This Row],[Date]]-DEBUT+1,1))</f>
        <v>2019</v>
      </c>
      <c r="J27" s="12" t="str">
        <f>TEXT(EOMONTH(Tableau1[[#This Row],[Date]]-DEBUT+1,1),"mmmm")</f>
        <v>janvier</v>
      </c>
      <c r="K27" s="17" t="str">
        <f ca="1">IFERROR(INDEX(_E,MATCH(Tableau1[[#This Row],[Date]],_J,0)),"")</f>
        <v/>
      </c>
    </row>
    <row r="28" spans="1:11" x14ac:dyDescent="0.35">
      <c r="A28" s="7">
        <v>43488</v>
      </c>
      <c r="B28" s="8" t="str">
        <f>VLOOKUP(WEEKDAY(Tableau1[[#This Row],[Date]],2),JoursDeSemaine,2,0)</f>
        <v>Mercredi</v>
      </c>
      <c r="E28" s="11">
        <f>(Tableau1[[#This Row],[Heure Départ]]-Tableau1[[#This Row],[Heure Arrivée]])*24</f>
        <v>0</v>
      </c>
      <c r="F28" s="12" t="str">
        <f>YEAR(Tableau1[[#This Row],[Date]] - MOD(Tableau1[[#This Row],[Date]] - 2,7) + 3)&amp;"-"&amp;_xlfn.ISOWEEKNUM(Tableau1[[#This Row],[Date]])</f>
        <v>2019-4</v>
      </c>
      <c r="G28" s="8">
        <f>YEAR(Tableau1[[#This Row],[Date]])</f>
        <v>2019</v>
      </c>
      <c r="H28" s="8" t="str">
        <f>TEXT(Tableau1[[#This Row],[Date]],"mmmm")</f>
        <v>janvier</v>
      </c>
      <c r="I28" s="8">
        <f>YEAR(EOMONTH(Tableau1[[#This Row],[Date]]-DEBUT+1,1))</f>
        <v>2019</v>
      </c>
      <c r="J28" s="12" t="str">
        <f>TEXT(EOMONTH(Tableau1[[#This Row],[Date]]-DEBUT+1,1),"mmmm")</f>
        <v>janvier</v>
      </c>
      <c r="K28" s="17" t="str">
        <f ca="1">IFERROR(INDEX(_E,MATCH(Tableau1[[#This Row],[Date]],_J,0)),"")</f>
        <v/>
      </c>
    </row>
    <row r="29" spans="1:11" x14ac:dyDescent="0.35">
      <c r="A29" s="7">
        <v>43489</v>
      </c>
      <c r="B29" s="8" t="str">
        <f>VLOOKUP(WEEKDAY(Tableau1[[#This Row],[Date]],2),JoursDeSemaine,2,0)</f>
        <v>Jeudi</v>
      </c>
      <c r="E29" s="11">
        <f>(Tableau1[[#This Row],[Heure Départ]]-Tableau1[[#This Row],[Heure Arrivée]])*24</f>
        <v>0</v>
      </c>
      <c r="F29" s="12" t="str">
        <f>YEAR(Tableau1[[#This Row],[Date]] - MOD(Tableau1[[#This Row],[Date]] - 2,7) + 3)&amp;"-"&amp;_xlfn.ISOWEEKNUM(Tableau1[[#This Row],[Date]])</f>
        <v>2019-4</v>
      </c>
      <c r="G29" s="8">
        <f>YEAR(Tableau1[[#This Row],[Date]])</f>
        <v>2019</v>
      </c>
      <c r="H29" s="8" t="str">
        <f>TEXT(Tableau1[[#This Row],[Date]],"mmmm")</f>
        <v>janvier</v>
      </c>
      <c r="I29" s="8">
        <f>YEAR(EOMONTH(Tableau1[[#This Row],[Date]]-DEBUT+1,1))</f>
        <v>2019</v>
      </c>
      <c r="J29" s="12" t="str">
        <f>TEXT(EOMONTH(Tableau1[[#This Row],[Date]]-DEBUT+1,1),"mmmm")</f>
        <v>janvier</v>
      </c>
      <c r="K29" s="17" t="str">
        <f ca="1">IFERROR(INDEX(_E,MATCH(Tableau1[[#This Row],[Date]],_J,0)),"")</f>
        <v/>
      </c>
    </row>
    <row r="30" spans="1:11" x14ac:dyDescent="0.35">
      <c r="A30" s="7">
        <v>43490</v>
      </c>
      <c r="B30" s="8" t="str">
        <f>VLOOKUP(WEEKDAY(Tableau1[[#This Row],[Date]],2),JoursDeSemaine,2,0)</f>
        <v>Vendredi</v>
      </c>
      <c r="E30" s="11">
        <f>(Tableau1[[#This Row],[Heure Départ]]-Tableau1[[#This Row],[Heure Arrivée]])*24</f>
        <v>0</v>
      </c>
      <c r="F30" s="12" t="str">
        <f>YEAR(Tableau1[[#This Row],[Date]] - MOD(Tableau1[[#This Row],[Date]] - 2,7) + 3)&amp;"-"&amp;_xlfn.ISOWEEKNUM(Tableau1[[#This Row],[Date]])</f>
        <v>2019-4</v>
      </c>
      <c r="G30" s="8">
        <f>YEAR(Tableau1[[#This Row],[Date]])</f>
        <v>2019</v>
      </c>
      <c r="H30" s="8" t="str">
        <f>TEXT(Tableau1[[#This Row],[Date]],"mmmm")</f>
        <v>janvier</v>
      </c>
      <c r="I30" s="8">
        <f>YEAR(EOMONTH(Tableau1[[#This Row],[Date]]-DEBUT+1,1))</f>
        <v>2019</v>
      </c>
      <c r="J30" s="12" t="str">
        <f>TEXT(EOMONTH(Tableau1[[#This Row],[Date]]-DEBUT+1,1),"mmmm")</f>
        <v>janvier</v>
      </c>
      <c r="K30" s="17" t="str">
        <f ca="1">IFERROR(INDEX(_E,MATCH(Tableau1[[#This Row],[Date]],_J,0)),"")</f>
        <v/>
      </c>
    </row>
    <row r="31" spans="1:11" x14ac:dyDescent="0.35">
      <c r="A31" s="7">
        <v>43491</v>
      </c>
      <c r="B31" s="8" t="str">
        <f>VLOOKUP(WEEKDAY(Tableau1[[#This Row],[Date]],2),JoursDeSemaine,2,0)</f>
        <v>Samedi</v>
      </c>
      <c r="E31" s="11">
        <f>(Tableau1[[#This Row],[Heure Départ]]-Tableau1[[#This Row],[Heure Arrivée]])*24</f>
        <v>0</v>
      </c>
      <c r="F31" s="12" t="str">
        <f>YEAR(Tableau1[[#This Row],[Date]] - MOD(Tableau1[[#This Row],[Date]] - 2,7) + 3)&amp;"-"&amp;_xlfn.ISOWEEKNUM(Tableau1[[#This Row],[Date]])</f>
        <v>2019-4</v>
      </c>
      <c r="G31" s="8">
        <f>YEAR(Tableau1[[#This Row],[Date]])</f>
        <v>2019</v>
      </c>
      <c r="H31" s="8" t="str">
        <f>TEXT(Tableau1[[#This Row],[Date]],"mmmm")</f>
        <v>janvier</v>
      </c>
      <c r="I31" s="8">
        <f>YEAR(EOMONTH(Tableau1[[#This Row],[Date]]-DEBUT+1,1))</f>
        <v>2019</v>
      </c>
      <c r="J31" s="12" t="str">
        <f>TEXT(EOMONTH(Tableau1[[#This Row],[Date]]-DEBUT+1,1),"mmmm")</f>
        <v>janvier</v>
      </c>
      <c r="K31" s="17" t="str">
        <f ca="1">IFERROR(INDEX(_E,MATCH(Tableau1[[#This Row],[Date]],_J,0)),"")</f>
        <v/>
      </c>
    </row>
    <row r="32" spans="1:11" x14ac:dyDescent="0.35">
      <c r="A32" s="7">
        <v>43492</v>
      </c>
      <c r="B32" s="8" t="str">
        <f>VLOOKUP(WEEKDAY(Tableau1[[#This Row],[Date]],2),JoursDeSemaine,2,0)</f>
        <v>Dimanche</v>
      </c>
      <c r="E32" s="11">
        <f>(Tableau1[[#This Row],[Heure Départ]]-Tableau1[[#This Row],[Heure Arrivée]])*24</f>
        <v>0</v>
      </c>
      <c r="F32" s="12" t="str">
        <f>YEAR(Tableau1[[#This Row],[Date]] - MOD(Tableau1[[#This Row],[Date]] - 2,7) + 3)&amp;"-"&amp;_xlfn.ISOWEEKNUM(Tableau1[[#This Row],[Date]])</f>
        <v>2019-4</v>
      </c>
      <c r="G32" s="8">
        <f>YEAR(Tableau1[[#This Row],[Date]])</f>
        <v>2019</v>
      </c>
      <c r="H32" s="8" t="str">
        <f>TEXT(Tableau1[[#This Row],[Date]],"mmmm")</f>
        <v>janvier</v>
      </c>
      <c r="I32" s="8">
        <f>YEAR(EOMONTH(Tableau1[[#This Row],[Date]]-DEBUT+1,1))</f>
        <v>2019</v>
      </c>
      <c r="J32" s="12" t="str">
        <f>TEXT(EOMONTH(Tableau1[[#This Row],[Date]]-DEBUT+1,1),"mmmm")</f>
        <v>janvier</v>
      </c>
      <c r="K32" s="17" t="str">
        <f ca="1">IFERROR(INDEX(_E,MATCH(Tableau1[[#This Row],[Date]],_J,0)),"")</f>
        <v/>
      </c>
    </row>
    <row r="33" spans="1:11" x14ac:dyDescent="0.35">
      <c r="A33" s="7">
        <v>43493</v>
      </c>
      <c r="B33" s="8" t="str">
        <f>VLOOKUP(WEEKDAY(Tableau1[[#This Row],[Date]],2),JoursDeSemaine,2,0)</f>
        <v>Lundi</v>
      </c>
      <c r="E33" s="11">
        <f>(Tableau1[[#This Row],[Heure Départ]]-Tableau1[[#This Row],[Heure Arrivée]])*24</f>
        <v>0</v>
      </c>
      <c r="F33" s="12" t="str">
        <f>YEAR(Tableau1[[#This Row],[Date]] - MOD(Tableau1[[#This Row],[Date]] - 2,7) + 3)&amp;"-"&amp;_xlfn.ISOWEEKNUM(Tableau1[[#This Row],[Date]])</f>
        <v>2019-5</v>
      </c>
      <c r="G33" s="8">
        <f>YEAR(Tableau1[[#This Row],[Date]])</f>
        <v>2019</v>
      </c>
      <c r="H33" s="8" t="str">
        <f>TEXT(Tableau1[[#This Row],[Date]],"mmmm")</f>
        <v>janvier</v>
      </c>
      <c r="I33" s="8">
        <f>YEAR(EOMONTH(Tableau1[[#This Row],[Date]]-DEBUT+1,1))</f>
        <v>2019</v>
      </c>
      <c r="J33" s="12" t="str">
        <f>TEXT(EOMONTH(Tableau1[[#This Row],[Date]]-DEBUT+1,1),"mmmm")</f>
        <v>février</v>
      </c>
      <c r="K33" s="17" t="str">
        <f ca="1">IFERROR(INDEX(_E,MATCH(Tableau1[[#This Row],[Date]],_J,0)),"")</f>
        <v/>
      </c>
    </row>
    <row r="34" spans="1:11" x14ac:dyDescent="0.35">
      <c r="A34" s="7">
        <v>43494</v>
      </c>
      <c r="B34" s="8" t="str">
        <f>VLOOKUP(WEEKDAY(Tableau1[[#This Row],[Date]],2),JoursDeSemaine,2,0)</f>
        <v>Mardi</v>
      </c>
      <c r="E34" s="11">
        <f>(Tableau1[[#This Row],[Heure Départ]]-Tableau1[[#This Row],[Heure Arrivée]])*24</f>
        <v>0</v>
      </c>
      <c r="F34" s="12" t="str">
        <f>YEAR(Tableau1[[#This Row],[Date]] - MOD(Tableau1[[#This Row],[Date]] - 2,7) + 3)&amp;"-"&amp;_xlfn.ISOWEEKNUM(Tableau1[[#This Row],[Date]])</f>
        <v>2019-5</v>
      </c>
      <c r="G34" s="8">
        <f>YEAR(Tableau1[[#This Row],[Date]])</f>
        <v>2019</v>
      </c>
      <c r="H34" s="8" t="str">
        <f>TEXT(Tableau1[[#This Row],[Date]],"mmmm")</f>
        <v>janvier</v>
      </c>
      <c r="I34" s="8">
        <f>YEAR(EOMONTH(Tableau1[[#This Row],[Date]]-DEBUT+1,1))</f>
        <v>2019</v>
      </c>
      <c r="J34" s="12" t="str">
        <f>TEXT(EOMONTH(Tableau1[[#This Row],[Date]]-DEBUT+1,1),"mmmm")</f>
        <v>février</v>
      </c>
      <c r="K34" s="17" t="str">
        <f ca="1">IFERROR(INDEX(_E,MATCH(Tableau1[[#This Row],[Date]],_J,0)),"")</f>
        <v/>
      </c>
    </row>
    <row r="35" spans="1:11" x14ac:dyDescent="0.35">
      <c r="A35" s="7">
        <v>43495</v>
      </c>
      <c r="B35" s="8" t="str">
        <f>VLOOKUP(WEEKDAY(Tableau1[[#This Row],[Date]],2),JoursDeSemaine,2,0)</f>
        <v>Mercredi</v>
      </c>
      <c r="E35" s="11">
        <f>(Tableau1[[#This Row],[Heure Départ]]-Tableau1[[#This Row],[Heure Arrivée]])*24</f>
        <v>0</v>
      </c>
      <c r="F35" s="12" t="str">
        <f>YEAR(Tableau1[[#This Row],[Date]] - MOD(Tableau1[[#This Row],[Date]] - 2,7) + 3)&amp;"-"&amp;_xlfn.ISOWEEKNUM(Tableau1[[#This Row],[Date]])</f>
        <v>2019-5</v>
      </c>
      <c r="G35" s="8">
        <f>YEAR(Tableau1[[#This Row],[Date]])</f>
        <v>2019</v>
      </c>
      <c r="H35" s="8" t="str">
        <f>TEXT(Tableau1[[#This Row],[Date]],"mmmm")</f>
        <v>janvier</v>
      </c>
      <c r="I35" s="8">
        <f>YEAR(EOMONTH(Tableau1[[#This Row],[Date]]-DEBUT+1,1))</f>
        <v>2019</v>
      </c>
      <c r="J35" s="12" t="str">
        <f>TEXT(EOMONTH(Tableau1[[#This Row],[Date]]-DEBUT+1,1),"mmmm")</f>
        <v>février</v>
      </c>
      <c r="K35" s="17" t="str">
        <f ca="1">IFERROR(INDEX(_E,MATCH(Tableau1[[#This Row],[Date]],_J,0)),"")</f>
        <v/>
      </c>
    </row>
    <row r="36" spans="1:11" x14ac:dyDescent="0.35">
      <c r="A36" s="7">
        <v>43496</v>
      </c>
      <c r="B36" s="8" t="str">
        <f>VLOOKUP(WEEKDAY(Tableau1[[#This Row],[Date]],2),JoursDeSemaine,2,0)</f>
        <v>Jeudi</v>
      </c>
      <c r="E36" s="11">
        <f>(Tableau1[[#This Row],[Heure Départ]]-Tableau1[[#This Row],[Heure Arrivée]])*24</f>
        <v>0</v>
      </c>
      <c r="F36" s="12" t="str">
        <f>YEAR(Tableau1[[#This Row],[Date]] - MOD(Tableau1[[#This Row],[Date]] - 2,7) + 3)&amp;"-"&amp;_xlfn.ISOWEEKNUM(Tableau1[[#This Row],[Date]])</f>
        <v>2019-5</v>
      </c>
      <c r="G36" s="8">
        <f>YEAR(Tableau1[[#This Row],[Date]])</f>
        <v>2019</v>
      </c>
      <c r="H36" s="8" t="str">
        <f>TEXT(Tableau1[[#This Row],[Date]],"mmmm")</f>
        <v>janvier</v>
      </c>
      <c r="I36" s="8">
        <f>YEAR(EOMONTH(Tableau1[[#This Row],[Date]]-DEBUT+1,1))</f>
        <v>2019</v>
      </c>
      <c r="J36" s="12" t="str">
        <f>TEXT(EOMONTH(Tableau1[[#This Row],[Date]]-DEBUT+1,1),"mmmm")</f>
        <v>février</v>
      </c>
      <c r="K36" s="17" t="str">
        <f ca="1">IFERROR(INDEX(_E,MATCH(Tableau1[[#This Row],[Date]],_J,0)),"")</f>
        <v/>
      </c>
    </row>
    <row r="37" spans="1:11" x14ac:dyDescent="0.35">
      <c r="A37" s="7">
        <v>43497</v>
      </c>
      <c r="B37" s="8" t="str">
        <f>VLOOKUP(WEEKDAY(Tableau1[[#This Row],[Date]],2),JoursDeSemaine,2,0)</f>
        <v>Vendredi</v>
      </c>
      <c r="E37" s="11">
        <f>(Tableau1[[#This Row],[Heure Départ]]-Tableau1[[#This Row],[Heure Arrivée]])*24</f>
        <v>0</v>
      </c>
      <c r="F37" s="12" t="str">
        <f>YEAR(Tableau1[[#This Row],[Date]] - MOD(Tableau1[[#This Row],[Date]] - 2,7) + 3)&amp;"-"&amp;_xlfn.ISOWEEKNUM(Tableau1[[#This Row],[Date]])</f>
        <v>2019-5</v>
      </c>
      <c r="G37" s="8">
        <f>YEAR(Tableau1[[#This Row],[Date]])</f>
        <v>2019</v>
      </c>
      <c r="H37" s="8" t="str">
        <f>TEXT(Tableau1[[#This Row],[Date]],"mmmm")</f>
        <v>février</v>
      </c>
      <c r="I37" s="8">
        <f>YEAR(EOMONTH(Tableau1[[#This Row],[Date]]-DEBUT+1,1))</f>
        <v>2019</v>
      </c>
      <c r="J37" s="12" t="str">
        <f>TEXT(EOMONTH(Tableau1[[#This Row],[Date]]-DEBUT+1,1),"mmmm")</f>
        <v>février</v>
      </c>
      <c r="K37" s="17" t="str">
        <f ca="1">IFERROR(INDEX(_E,MATCH(Tableau1[[#This Row],[Date]],_J,0)),"")</f>
        <v/>
      </c>
    </row>
    <row r="38" spans="1:11" x14ac:dyDescent="0.35">
      <c r="A38" s="7">
        <v>43498</v>
      </c>
      <c r="B38" s="8" t="str">
        <f>VLOOKUP(WEEKDAY(Tableau1[[#This Row],[Date]],2),JoursDeSemaine,2,0)</f>
        <v>Samedi</v>
      </c>
      <c r="E38" s="11">
        <f>(Tableau1[[#This Row],[Heure Départ]]-Tableau1[[#This Row],[Heure Arrivée]])*24</f>
        <v>0</v>
      </c>
      <c r="F38" s="12" t="str">
        <f>YEAR(Tableau1[[#This Row],[Date]] - MOD(Tableau1[[#This Row],[Date]] - 2,7) + 3)&amp;"-"&amp;_xlfn.ISOWEEKNUM(Tableau1[[#This Row],[Date]])</f>
        <v>2019-5</v>
      </c>
      <c r="G38" s="8">
        <f>YEAR(Tableau1[[#This Row],[Date]])</f>
        <v>2019</v>
      </c>
      <c r="H38" s="8" t="str">
        <f>TEXT(Tableau1[[#This Row],[Date]],"mmmm")</f>
        <v>février</v>
      </c>
      <c r="I38" s="8">
        <f>YEAR(EOMONTH(Tableau1[[#This Row],[Date]]-DEBUT+1,1))</f>
        <v>2019</v>
      </c>
      <c r="J38" s="12" t="str">
        <f>TEXT(EOMONTH(Tableau1[[#This Row],[Date]]-DEBUT+1,1),"mmmm")</f>
        <v>février</v>
      </c>
      <c r="K38" s="17" t="str">
        <f ca="1">IFERROR(INDEX(_E,MATCH(Tableau1[[#This Row],[Date]],_J,0)),"")</f>
        <v/>
      </c>
    </row>
    <row r="39" spans="1:11" x14ac:dyDescent="0.35">
      <c r="A39" s="7">
        <v>43499</v>
      </c>
      <c r="B39" s="8" t="str">
        <f>VLOOKUP(WEEKDAY(Tableau1[[#This Row],[Date]],2),JoursDeSemaine,2,0)</f>
        <v>Dimanche</v>
      </c>
      <c r="E39" s="11">
        <f>(Tableau1[[#This Row],[Heure Départ]]-Tableau1[[#This Row],[Heure Arrivée]])*24</f>
        <v>0</v>
      </c>
      <c r="F39" s="12" t="str">
        <f>YEAR(Tableau1[[#This Row],[Date]] - MOD(Tableau1[[#This Row],[Date]] - 2,7) + 3)&amp;"-"&amp;_xlfn.ISOWEEKNUM(Tableau1[[#This Row],[Date]])</f>
        <v>2019-5</v>
      </c>
      <c r="G39" s="8">
        <f>YEAR(Tableau1[[#This Row],[Date]])</f>
        <v>2019</v>
      </c>
      <c r="H39" s="8" t="str">
        <f>TEXT(Tableau1[[#This Row],[Date]],"mmmm")</f>
        <v>février</v>
      </c>
      <c r="I39" s="8">
        <f>YEAR(EOMONTH(Tableau1[[#This Row],[Date]]-DEBUT+1,1))</f>
        <v>2019</v>
      </c>
      <c r="J39" s="12" t="str">
        <f>TEXT(EOMONTH(Tableau1[[#This Row],[Date]]-DEBUT+1,1),"mmmm")</f>
        <v>février</v>
      </c>
      <c r="K39" s="17" t="str">
        <f ca="1">IFERROR(INDEX(_E,MATCH(Tableau1[[#This Row],[Date]],_J,0)),"")</f>
        <v/>
      </c>
    </row>
    <row r="40" spans="1:11" x14ac:dyDescent="0.35">
      <c r="A40" s="7">
        <v>43500</v>
      </c>
      <c r="B40" s="8" t="str">
        <f>VLOOKUP(WEEKDAY(Tableau1[[#This Row],[Date]],2),JoursDeSemaine,2,0)</f>
        <v>Lundi</v>
      </c>
      <c r="E40" s="11">
        <f>(Tableau1[[#This Row],[Heure Départ]]-Tableau1[[#This Row],[Heure Arrivée]])*24</f>
        <v>0</v>
      </c>
      <c r="F40" s="12" t="str">
        <f>YEAR(Tableau1[[#This Row],[Date]] - MOD(Tableau1[[#This Row],[Date]] - 2,7) + 3)&amp;"-"&amp;_xlfn.ISOWEEKNUM(Tableau1[[#This Row],[Date]])</f>
        <v>2019-6</v>
      </c>
      <c r="G40" s="8">
        <f>YEAR(Tableau1[[#This Row],[Date]])</f>
        <v>2019</v>
      </c>
      <c r="H40" s="8" t="str">
        <f>TEXT(Tableau1[[#This Row],[Date]],"mmmm")</f>
        <v>février</v>
      </c>
      <c r="I40" s="8">
        <f>YEAR(EOMONTH(Tableau1[[#This Row],[Date]]-DEBUT+1,1))</f>
        <v>2019</v>
      </c>
      <c r="J40" s="12" t="str">
        <f>TEXT(EOMONTH(Tableau1[[#This Row],[Date]]-DEBUT+1,1),"mmmm")</f>
        <v>février</v>
      </c>
      <c r="K40" s="17" t="str">
        <f ca="1">IFERROR(INDEX(_E,MATCH(Tableau1[[#This Row],[Date]],_J,0)),"")</f>
        <v/>
      </c>
    </row>
    <row r="41" spans="1:11" x14ac:dyDescent="0.35">
      <c r="A41" s="7">
        <v>43501</v>
      </c>
      <c r="B41" s="8" t="str">
        <f>VLOOKUP(WEEKDAY(Tableau1[[#This Row],[Date]],2),JoursDeSemaine,2,0)</f>
        <v>Mardi</v>
      </c>
      <c r="E41" s="11">
        <f>(Tableau1[[#This Row],[Heure Départ]]-Tableau1[[#This Row],[Heure Arrivée]])*24</f>
        <v>0</v>
      </c>
      <c r="F41" s="12" t="str">
        <f>YEAR(Tableau1[[#This Row],[Date]] - MOD(Tableau1[[#This Row],[Date]] - 2,7) + 3)&amp;"-"&amp;_xlfn.ISOWEEKNUM(Tableau1[[#This Row],[Date]])</f>
        <v>2019-6</v>
      </c>
      <c r="G41" s="8">
        <f>YEAR(Tableau1[[#This Row],[Date]])</f>
        <v>2019</v>
      </c>
      <c r="H41" s="8" t="str">
        <f>TEXT(Tableau1[[#This Row],[Date]],"mmmm")</f>
        <v>février</v>
      </c>
      <c r="I41" s="8">
        <f>YEAR(EOMONTH(Tableau1[[#This Row],[Date]]-DEBUT+1,1))</f>
        <v>2019</v>
      </c>
      <c r="J41" s="12" t="str">
        <f>TEXT(EOMONTH(Tableau1[[#This Row],[Date]]-DEBUT+1,1),"mmmm")</f>
        <v>février</v>
      </c>
      <c r="K41" s="17" t="str">
        <f ca="1">IFERROR(INDEX(_E,MATCH(Tableau1[[#This Row],[Date]],_J,0)),"")</f>
        <v/>
      </c>
    </row>
    <row r="42" spans="1:11" x14ac:dyDescent="0.35">
      <c r="A42" s="7">
        <v>43502</v>
      </c>
      <c r="B42" s="8" t="str">
        <f>VLOOKUP(WEEKDAY(Tableau1[[#This Row],[Date]],2),JoursDeSemaine,2,0)</f>
        <v>Mercredi</v>
      </c>
      <c r="E42" s="11">
        <f>(Tableau1[[#This Row],[Heure Départ]]-Tableau1[[#This Row],[Heure Arrivée]])*24</f>
        <v>0</v>
      </c>
      <c r="F42" s="12" t="str">
        <f>YEAR(Tableau1[[#This Row],[Date]] - MOD(Tableau1[[#This Row],[Date]] - 2,7) + 3)&amp;"-"&amp;_xlfn.ISOWEEKNUM(Tableau1[[#This Row],[Date]])</f>
        <v>2019-6</v>
      </c>
      <c r="G42" s="8">
        <f>YEAR(Tableau1[[#This Row],[Date]])</f>
        <v>2019</v>
      </c>
      <c r="H42" s="8" t="str">
        <f>TEXT(Tableau1[[#This Row],[Date]],"mmmm")</f>
        <v>février</v>
      </c>
      <c r="I42" s="8">
        <f>YEAR(EOMONTH(Tableau1[[#This Row],[Date]]-DEBUT+1,1))</f>
        <v>2019</v>
      </c>
      <c r="J42" s="12" t="str">
        <f>TEXT(EOMONTH(Tableau1[[#This Row],[Date]]-DEBUT+1,1),"mmmm")</f>
        <v>février</v>
      </c>
      <c r="K42" s="17" t="str">
        <f ca="1">IFERROR(INDEX(_E,MATCH(Tableau1[[#This Row],[Date]],_J,0)),"")</f>
        <v/>
      </c>
    </row>
    <row r="43" spans="1:11" x14ac:dyDescent="0.35">
      <c r="A43" s="7">
        <v>43503</v>
      </c>
      <c r="B43" s="8" t="str">
        <f>VLOOKUP(WEEKDAY(Tableau1[[#This Row],[Date]],2),JoursDeSemaine,2,0)</f>
        <v>Jeudi</v>
      </c>
      <c r="E43" s="11">
        <f>(Tableau1[[#This Row],[Heure Départ]]-Tableau1[[#This Row],[Heure Arrivée]])*24</f>
        <v>0</v>
      </c>
      <c r="F43" s="12" t="str">
        <f>YEAR(Tableau1[[#This Row],[Date]] - MOD(Tableau1[[#This Row],[Date]] - 2,7) + 3)&amp;"-"&amp;_xlfn.ISOWEEKNUM(Tableau1[[#This Row],[Date]])</f>
        <v>2019-6</v>
      </c>
      <c r="G43" s="8">
        <f>YEAR(Tableau1[[#This Row],[Date]])</f>
        <v>2019</v>
      </c>
      <c r="H43" s="8" t="str">
        <f>TEXT(Tableau1[[#This Row],[Date]],"mmmm")</f>
        <v>février</v>
      </c>
      <c r="I43" s="8">
        <f>YEAR(EOMONTH(Tableau1[[#This Row],[Date]]-DEBUT+1,1))</f>
        <v>2019</v>
      </c>
      <c r="J43" s="12" t="str">
        <f>TEXT(EOMONTH(Tableau1[[#This Row],[Date]]-DEBUT+1,1),"mmmm")</f>
        <v>février</v>
      </c>
      <c r="K43" s="17" t="str">
        <f ca="1">IFERROR(INDEX(_E,MATCH(Tableau1[[#This Row],[Date]],_J,0)),"")</f>
        <v/>
      </c>
    </row>
    <row r="44" spans="1:11" x14ac:dyDescent="0.35">
      <c r="A44" s="7">
        <v>43504</v>
      </c>
      <c r="B44" s="8" t="str">
        <f>VLOOKUP(WEEKDAY(Tableau1[[#This Row],[Date]],2),JoursDeSemaine,2,0)</f>
        <v>Vendredi</v>
      </c>
      <c r="E44" s="11">
        <f>(Tableau1[[#This Row],[Heure Départ]]-Tableau1[[#This Row],[Heure Arrivée]])*24</f>
        <v>0</v>
      </c>
      <c r="F44" s="12" t="str">
        <f>YEAR(Tableau1[[#This Row],[Date]] - MOD(Tableau1[[#This Row],[Date]] - 2,7) + 3)&amp;"-"&amp;_xlfn.ISOWEEKNUM(Tableau1[[#This Row],[Date]])</f>
        <v>2019-6</v>
      </c>
      <c r="G44" s="8">
        <f>YEAR(Tableau1[[#This Row],[Date]])</f>
        <v>2019</v>
      </c>
      <c r="H44" s="8" t="str">
        <f>TEXT(Tableau1[[#This Row],[Date]],"mmmm")</f>
        <v>février</v>
      </c>
      <c r="I44" s="8">
        <f>YEAR(EOMONTH(Tableau1[[#This Row],[Date]]-DEBUT+1,1))</f>
        <v>2019</v>
      </c>
      <c r="J44" s="12" t="str">
        <f>TEXT(EOMONTH(Tableau1[[#This Row],[Date]]-DEBUT+1,1),"mmmm")</f>
        <v>février</v>
      </c>
      <c r="K44" s="17" t="str">
        <f ca="1">IFERROR(INDEX(_E,MATCH(Tableau1[[#This Row],[Date]],_J,0)),"")</f>
        <v/>
      </c>
    </row>
    <row r="45" spans="1:11" x14ac:dyDescent="0.35">
      <c r="A45" s="7">
        <v>43505</v>
      </c>
      <c r="B45" s="8" t="str">
        <f>VLOOKUP(WEEKDAY(Tableau1[[#This Row],[Date]],2),JoursDeSemaine,2,0)</f>
        <v>Samedi</v>
      </c>
      <c r="E45" s="11">
        <f>(Tableau1[[#This Row],[Heure Départ]]-Tableau1[[#This Row],[Heure Arrivée]])*24</f>
        <v>0</v>
      </c>
      <c r="F45" s="12" t="str">
        <f>YEAR(Tableau1[[#This Row],[Date]] - MOD(Tableau1[[#This Row],[Date]] - 2,7) + 3)&amp;"-"&amp;_xlfn.ISOWEEKNUM(Tableau1[[#This Row],[Date]])</f>
        <v>2019-6</v>
      </c>
      <c r="G45" s="8">
        <f>YEAR(Tableau1[[#This Row],[Date]])</f>
        <v>2019</v>
      </c>
      <c r="H45" s="8" t="str">
        <f>TEXT(Tableau1[[#This Row],[Date]],"mmmm")</f>
        <v>février</v>
      </c>
      <c r="I45" s="8">
        <f>YEAR(EOMONTH(Tableau1[[#This Row],[Date]]-DEBUT+1,1))</f>
        <v>2019</v>
      </c>
      <c r="J45" s="12" t="str">
        <f>TEXT(EOMONTH(Tableau1[[#This Row],[Date]]-DEBUT+1,1),"mmmm")</f>
        <v>février</v>
      </c>
      <c r="K45" s="17" t="str">
        <f ca="1">IFERROR(INDEX(_E,MATCH(Tableau1[[#This Row],[Date]],_J,0)),"")</f>
        <v/>
      </c>
    </row>
    <row r="46" spans="1:11" x14ac:dyDescent="0.35">
      <c r="A46" s="7">
        <v>43506</v>
      </c>
      <c r="B46" s="8" t="str">
        <f>VLOOKUP(WEEKDAY(Tableau1[[#This Row],[Date]],2),JoursDeSemaine,2,0)</f>
        <v>Dimanche</v>
      </c>
      <c r="E46" s="11">
        <f>(Tableau1[[#This Row],[Heure Départ]]-Tableau1[[#This Row],[Heure Arrivée]])*24</f>
        <v>0</v>
      </c>
      <c r="F46" s="12" t="str">
        <f>YEAR(Tableau1[[#This Row],[Date]] - MOD(Tableau1[[#This Row],[Date]] - 2,7) + 3)&amp;"-"&amp;_xlfn.ISOWEEKNUM(Tableau1[[#This Row],[Date]])</f>
        <v>2019-6</v>
      </c>
      <c r="G46" s="8">
        <f>YEAR(Tableau1[[#This Row],[Date]])</f>
        <v>2019</v>
      </c>
      <c r="H46" s="8" t="str">
        <f>TEXT(Tableau1[[#This Row],[Date]],"mmmm")</f>
        <v>février</v>
      </c>
      <c r="I46" s="8">
        <f>YEAR(EOMONTH(Tableau1[[#This Row],[Date]]-DEBUT+1,1))</f>
        <v>2019</v>
      </c>
      <c r="J46" s="12" t="str">
        <f>TEXT(EOMONTH(Tableau1[[#This Row],[Date]]-DEBUT+1,1),"mmmm")</f>
        <v>février</v>
      </c>
      <c r="K46" s="17" t="str">
        <f ca="1">IFERROR(INDEX(_E,MATCH(Tableau1[[#This Row],[Date]],_J,0)),"")</f>
        <v/>
      </c>
    </row>
    <row r="47" spans="1:11" x14ac:dyDescent="0.35">
      <c r="A47" s="7">
        <v>43507</v>
      </c>
      <c r="B47" s="8" t="str">
        <f>VLOOKUP(WEEKDAY(Tableau1[[#This Row],[Date]],2),JoursDeSemaine,2,0)</f>
        <v>Lundi</v>
      </c>
      <c r="E47" s="11">
        <f>(Tableau1[[#This Row],[Heure Départ]]-Tableau1[[#This Row],[Heure Arrivée]])*24</f>
        <v>0</v>
      </c>
      <c r="F47" s="12" t="str">
        <f>YEAR(Tableau1[[#This Row],[Date]] - MOD(Tableau1[[#This Row],[Date]] - 2,7) + 3)&amp;"-"&amp;_xlfn.ISOWEEKNUM(Tableau1[[#This Row],[Date]])</f>
        <v>2019-7</v>
      </c>
      <c r="G47" s="8">
        <f>YEAR(Tableau1[[#This Row],[Date]])</f>
        <v>2019</v>
      </c>
      <c r="H47" s="8" t="str">
        <f>TEXT(Tableau1[[#This Row],[Date]],"mmmm")</f>
        <v>février</v>
      </c>
      <c r="I47" s="8">
        <f>YEAR(EOMONTH(Tableau1[[#This Row],[Date]]-DEBUT+1,1))</f>
        <v>2019</v>
      </c>
      <c r="J47" s="12" t="str">
        <f>TEXT(EOMONTH(Tableau1[[#This Row],[Date]]-DEBUT+1,1),"mmmm")</f>
        <v>février</v>
      </c>
      <c r="K47" s="17" t="str">
        <f ca="1">IFERROR(INDEX(_E,MATCH(Tableau1[[#This Row],[Date]],_J,0)),"")</f>
        <v/>
      </c>
    </row>
    <row r="48" spans="1:11" x14ac:dyDescent="0.35">
      <c r="A48" s="7">
        <v>43508</v>
      </c>
      <c r="B48" s="8" t="str">
        <f>VLOOKUP(WEEKDAY(Tableau1[[#This Row],[Date]],2),JoursDeSemaine,2,0)</f>
        <v>Mardi</v>
      </c>
      <c r="E48" s="11">
        <f>(Tableau1[[#This Row],[Heure Départ]]-Tableau1[[#This Row],[Heure Arrivée]])*24</f>
        <v>0</v>
      </c>
      <c r="F48" s="12" t="str">
        <f>YEAR(Tableau1[[#This Row],[Date]] - MOD(Tableau1[[#This Row],[Date]] - 2,7) + 3)&amp;"-"&amp;_xlfn.ISOWEEKNUM(Tableau1[[#This Row],[Date]])</f>
        <v>2019-7</v>
      </c>
      <c r="G48" s="8">
        <f>YEAR(Tableau1[[#This Row],[Date]])</f>
        <v>2019</v>
      </c>
      <c r="H48" s="8" t="str">
        <f>TEXT(Tableau1[[#This Row],[Date]],"mmmm")</f>
        <v>février</v>
      </c>
      <c r="I48" s="8">
        <f>YEAR(EOMONTH(Tableau1[[#This Row],[Date]]-DEBUT+1,1))</f>
        <v>2019</v>
      </c>
      <c r="J48" s="12" t="str">
        <f>TEXT(EOMONTH(Tableau1[[#This Row],[Date]]-DEBUT+1,1),"mmmm")</f>
        <v>février</v>
      </c>
      <c r="K48" s="17" t="str">
        <f ca="1">IFERROR(INDEX(_E,MATCH(Tableau1[[#This Row],[Date]],_J,0)),"")</f>
        <v/>
      </c>
    </row>
    <row r="49" spans="1:11" x14ac:dyDescent="0.35">
      <c r="A49" s="7">
        <v>43509</v>
      </c>
      <c r="B49" s="8" t="str">
        <f>VLOOKUP(WEEKDAY(Tableau1[[#This Row],[Date]],2),JoursDeSemaine,2,0)</f>
        <v>Mercredi</v>
      </c>
      <c r="E49" s="11">
        <f>(Tableau1[[#This Row],[Heure Départ]]-Tableau1[[#This Row],[Heure Arrivée]])*24</f>
        <v>0</v>
      </c>
      <c r="F49" s="12" t="str">
        <f>YEAR(Tableau1[[#This Row],[Date]] - MOD(Tableau1[[#This Row],[Date]] - 2,7) + 3)&amp;"-"&amp;_xlfn.ISOWEEKNUM(Tableau1[[#This Row],[Date]])</f>
        <v>2019-7</v>
      </c>
      <c r="G49" s="8">
        <f>YEAR(Tableau1[[#This Row],[Date]])</f>
        <v>2019</v>
      </c>
      <c r="H49" s="8" t="str">
        <f>TEXT(Tableau1[[#This Row],[Date]],"mmmm")</f>
        <v>février</v>
      </c>
      <c r="I49" s="8">
        <f>YEAR(EOMONTH(Tableau1[[#This Row],[Date]]-DEBUT+1,1))</f>
        <v>2019</v>
      </c>
      <c r="J49" s="12" t="str">
        <f>TEXT(EOMONTH(Tableau1[[#This Row],[Date]]-DEBUT+1,1),"mmmm")</f>
        <v>février</v>
      </c>
      <c r="K49" s="17" t="str">
        <f ca="1">IFERROR(INDEX(_E,MATCH(Tableau1[[#This Row],[Date]],_J,0)),"")</f>
        <v/>
      </c>
    </row>
    <row r="50" spans="1:11" x14ac:dyDescent="0.35">
      <c r="A50" s="7">
        <v>43510</v>
      </c>
      <c r="B50" s="8" t="str">
        <f>VLOOKUP(WEEKDAY(Tableau1[[#This Row],[Date]],2),JoursDeSemaine,2,0)</f>
        <v>Jeudi</v>
      </c>
      <c r="E50" s="11">
        <f>(Tableau1[[#This Row],[Heure Départ]]-Tableau1[[#This Row],[Heure Arrivée]])*24</f>
        <v>0</v>
      </c>
      <c r="F50" s="12" t="str">
        <f>YEAR(Tableau1[[#This Row],[Date]] - MOD(Tableau1[[#This Row],[Date]] - 2,7) + 3)&amp;"-"&amp;_xlfn.ISOWEEKNUM(Tableau1[[#This Row],[Date]])</f>
        <v>2019-7</v>
      </c>
      <c r="G50" s="8">
        <f>YEAR(Tableau1[[#This Row],[Date]])</f>
        <v>2019</v>
      </c>
      <c r="H50" s="8" t="str">
        <f>TEXT(Tableau1[[#This Row],[Date]],"mmmm")</f>
        <v>février</v>
      </c>
      <c r="I50" s="8">
        <f>YEAR(EOMONTH(Tableau1[[#This Row],[Date]]-DEBUT+1,1))</f>
        <v>2019</v>
      </c>
      <c r="J50" s="12" t="str">
        <f>TEXT(EOMONTH(Tableau1[[#This Row],[Date]]-DEBUT+1,1),"mmmm")</f>
        <v>février</v>
      </c>
      <c r="K50" s="17" t="str">
        <f ca="1">IFERROR(INDEX(_E,MATCH(Tableau1[[#This Row],[Date]],_J,0)),"")</f>
        <v/>
      </c>
    </row>
    <row r="51" spans="1:11" x14ac:dyDescent="0.35">
      <c r="A51" s="7">
        <v>43511</v>
      </c>
      <c r="B51" s="8" t="str">
        <f>VLOOKUP(WEEKDAY(Tableau1[[#This Row],[Date]],2),JoursDeSemaine,2,0)</f>
        <v>Vendredi</v>
      </c>
      <c r="E51" s="11">
        <f>(Tableau1[[#This Row],[Heure Départ]]-Tableau1[[#This Row],[Heure Arrivée]])*24</f>
        <v>0</v>
      </c>
      <c r="F51" s="12" t="str">
        <f>YEAR(Tableau1[[#This Row],[Date]] - MOD(Tableau1[[#This Row],[Date]] - 2,7) + 3)&amp;"-"&amp;_xlfn.ISOWEEKNUM(Tableau1[[#This Row],[Date]])</f>
        <v>2019-7</v>
      </c>
      <c r="G51" s="8">
        <f>YEAR(Tableau1[[#This Row],[Date]])</f>
        <v>2019</v>
      </c>
      <c r="H51" s="8" t="str">
        <f>TEXT(Tableau1[[#This Row],[Date]],"mmmm")</f>
        <v>février</v>
      </c>
      <c r="I51" s="8">
        <f>YEAR(EOMONTH(Tableau1[[#This Row],[Date]]-DEBUT+1,1))</f>
        <v>2019</v>
      </c>
      <c r="J51" s="12" t="str">
        <f>TEXT(EOMONTH(Tableau1[[#This Row],[Date]]-DEBUT+1,1),"mmmm")</f>
        <v>février</v>
      </c>
      <c r="K51" s="17" t="str">
        <f ca="1">IFERROR(INDEX(_E,MATCH(Tableau1[[#This Row],[Date]],_J,0)),"")</f>
        <v/>
      </c>
    </row>
    <row r="52" spans="1:11" x14ac:dyDescent="0.35">
      <c r="A52" s="7">
        <v>43512</v>
      </c>
      <c r="B52" s="8" t="str">
        <f>VLOOKUP(WEEKDAY(Tableau1[[#This Row],[Date]],2),JoursDeSemaine,2,0)</f>
        <v>Samedi</v>
      </c>
      <c r="E52" s="11">
        <f>(Tableau1[[#This Row],[Heure Départ]]-Tableau1[[#This Row],[Heure Arrivée]])*24</f>
        <v>0</v>
      </c>
      <c r="F52" s="12" t="str">
        <f>YEAR(Tableau1[[#This Row],[Date]] - MOD(Tableau1[[#This Row],[Date]] - 2,7) + 3)&amp;"-"&amp;_xlfn.ISOWEEKNUM(Tableau1[[#This Row],[Date]])</f>
        <v>2019-7</v>
      </c>
      <c r="G52" s="8">
        <f>YEAR(Tableau1[[#This Row],[Date]])</f>
        <v>2019</v>
      </c>
      <c r="H52" s="8" t="str">
        <f>TEXT(Tableau1[[#This Row],[Date]],"mmmm")</f>
        <v>février</v>
      </c>
      <c r="I52" s="8">
        <f>YEAR(EOMONTH(Tableau1[[#This Row],[Date]]-DEBUT+1,1))</f>
        <v>2019</v>
      </c>
      <c r="J52" s="12" t="str">
        <f>TEXT(EOMONTH(Tableau1[[#This Row],[Date]]-DEBUT+1,1),"mmmm")</f>
        <v>février</v>
      </c>
      <c r="K52" s="17" t="str">
        <f ca="1">IFERROR(INDEX(_E,MATCH(Tableau1[[#This Row],[Date]],_J,0)),"")</f>
        <v/>
      </c>
    </row>
    <row r="53" spans="1:11" x14ac:dyDescent="0.35">
      <c r="A53" s="7">
        <v>43513</v>
      </c>
      <c r="B53" s="8" t="str">
        <f>VLOOKUP(WEEKDAY(Tableau1[[#This Row],[Date]],2),JoursDeSemaine,2,0)</f>
        <v>Dimanche</v>
      </c>
      <c r="E53" s="11">
        <f>(Tableau1[[#This Row],[Heure Départ]]-Tableau1[[#This Row],[Heure Arrivée]])*24</f>
        <v>0</v>
      </c>
      <c r="F53" s="12" t="str">
        <f>YEAR(Tableau1[[#This Row],[Date]] - MOD(Tableau1[[#This Row],[Date]] - 2,7) + 3)&amp;"-"&amp;_xlfn.ISOWEEKNUM(Tableau1[[#This Row],[Date]])</f>
        <v>2019-7</v>
      </c>
      <c r="G53" s="8">
        <f>YEAR(Tableau1[[#This Row],[Date]])</f>
        <v>2019</v>
      </c>
      <c r="H53" s="8" t="str">
        <f>TEXT(Tableau1[[#This Row],[Date]],"mmmm")</f>
        <v>février</v>
      </c>
      <c r="I53" s="8">
        <f>YEAR(EOMONTH(Tableau1[[#This Row],[Date]]-DEBUT+1,1))</f>
        <v>2019</v>
      </c>
      <c r="J53" s="12" t="str">
        <f>TEXT(EOMONTH(Tableau1[[#This Row],[Date]]-DEBUT+1,1),"mmmm")</f>
        <v>février</v>
      </c>
      <c r="K53" s="17" t="str">
        <f ca="1">IFERROR(INDEX(_E,MATCH(Tableau1[[#This Row],[Date]],_J,0)),"")</f>
        <v/>
      </c>
    </row>
    <row r="54" spans="1:11" x14ac:dyDescent="0.35">
      <c r="A54" s="7">
        <v>43514</v>
      </c>
      <c r="B54" s="8" t="str">
        <f>VLOOKUP(WEEKDAY(Tableau1[[#This Row],[Date]],2),JoursDeSemaine,2,0)</f>
        <v>Lundi</v>
      </c>
      <c r="E54" s="11">
        <f>(Tableau1[[#This Row],[Heure Départ]]-Tableau1[[#This Row],[Heure Arrivée]])*24</f>
        <v>0</v>
      </c>
      <c r="F54" s="12" t="str">
        <f>YEAR(Tableau1[[#This Row],[Date]] - MOD(Tableau1[[#This Row],[Date]] - 2,7) + 3)&amp;"-"&amp;_xlfn.ISOWEEKNUM(Tableau1[[#This Row],[Date]])</f>
        <v>2019-8</v>
      </c>
      <c r="G54" s="8">
        <f>YEAR(Tableau1[[#This Row],[Date]])</f>
        <v>2019</v>
      </c>
      <c r="H54" s="8" t="str">
        <f>TEXT(Tableau1[[#This Row],[Date]],"mmmm")</f>
        <v>février</v>
      </c>
      <c r="I54" s="8">
        <f>YEAR(EOMONTH(Tableau1[[#This Row],[Date]]-DEBUT+1,1))</f>
        <v>2019</v>
      </c>
      <c r="J54" s="12" t="str">
        <f>TEXT(EOMONTH(Tableau1[[#This Row],[Date]]-DEBUT+1,1),"mmmm")</f>
        <v>février</v>
      </c>
      <c r="K54" s="17" t="str">
        <f ca="1">IFERROR(INDEX(_E,MATCH(Tableau1[[#This Row],[Date]],_J,0)),"")</f>
        <v/>
      </c>
    </row>
    <row r="55" spans="1:11" x14ac:dyDescent="0.35">
      <c r="A55" s="7">
        <v>43515</v>
      </c>
      <c r="B55" s="8" t="str">
        <f>VLOOKUP(WEEKDAY(Tableau1[[#This Row],[Date]],2),JoursDeSemaine,2,0)</f>
        <v>Mardi</v>
      </c>
      <c r="E55" s="11">
        <f>(Tableau1[[#This Row],[Heure Départ]]-Tableau1[[#This Row],[Heure Arrivée]])*24</f>
        <v>0</v>
      </c>
      <c r="F55" s="12" t="str">
        <f>YEAR(Tableau1[[#This Row],[Date]] - MOD(Tableau1[[#This Row],[Date]] - 2,7) + 3)&amp;"-"&amp;_xlfn.ISOWEEKNUM(Tableau1[[#This Row],[Date]])</f>
        <v>2019-8</v>
      </c>
      <c r="G55" s="8">
        <f>YEAR(Tableau1[[#This Row],[Date]])</f>
        <v>2019</v>
      </c>
      <c r="H55" s="8" t="str">
        <f>TEXT(Tableau1[[#This Row],[Date]],"mmmm")</f>
        <v>février</v>
      </c>
      <c r="I55" s="8">
        <f>YEAR(EOMONTH(Tableau1[[#This Row],[Date]]-DEBUT+1,1))</f>
        <v>2019</v>
      </c>
      <c r="J55" s="12" t="str">
        <f>TEXT(EOMONTH(Tableau1[[#This Row],[Date]]-DEBUT+1,1),"mmmm")</f>
        <v>février</v>
      </c>
      <c r="K55" s="17" t="str">
        <f ca="1">IFERROR(INDEX(_E,MATCH(Tableau1[[#This Row],[Date]],_J,0)),"")</f>
        <v/>
      </c>
    </row>
    <row r="56" spans="1:11" x14ac:dyDescent="0.35">
      <c r="A56" s="7">
        <v>43516</v>
      </c>
      <c r="B56" s="8" t="str">
        <f>VLOOKUP(WEEKDAY(Tableau1[[#This Row],[Date]],2),JoursDeSemaine,2,0)</f>
        <v>Mercredi</v>
      </c>
      <c r="E56" s="11">
        <f>(Tableau1[[#This Row],[Heure Départ]]-Tableau1[[#This Row],[Heure Arrivée]])*24</f>
        <v>0</v>
      </c>
      <c r="F56" s="12" t="str">
        <f>YEAR(Tableau1[[#This Row],[Date]] - MOD(Tableau1[[#This Row],[Date]] - 2,7) + 3)&amp;"-"&amp;_xlfn.ISOWEEKNUM(Tableau1[[#This Row],[Date]])</f>
        <v>2019-8</v>
      </c>
      <c r="G56" s="8">
        <f>YEAR(Tableau1[[#This Row],[Date]])</f>
        <v>2019</v>
      </c>
      <c r="H56" s="8" t="str">
        <f>TEXT(Tableau1[[#This Row],[Date]],"mmmm")</f>
        <v>février</v>
      </c>
      <c r="I56" s="8">
        <f>YEAR(EOMONTH(Tableau1[[#This Row],[Date]]-DEBUT+1,1))</f>
        <v>2019</v>
      </c>
      <c r="J56" s="12" t="str">
        <f>TEXT(EOMONTH(Tableau1[[#This Row],[Date]]-DEBUT+1,1),"mmmm")</f>
        <v>février</v>
      </c>
      <c r="K56" s="17" t="str">
        <f ca="1">IFERROR(INDEX(_E,MATCH(Tableau1[[#This Row],[Date]],_J,0)),"")</f>
        <v/>
      </c>
    </row>
    <row r="57" spans="1:11" x14ac:dyDescent="0.35">
      <c r="A57" s="7">
        <v>43517</v>
      </c>
      <c r="B57" s="8" t="str">
        <f>VLOOKUP(WEEKDAY(Tableau1[[#This Row],[Date]],2),JoursDeSemaine,2,0)</f>
        <v>Jeudi</v>
      </c>
      <c r="E57" s="11">
        <f>(Tableau1[[#This Row],[Heure Départ]]-Tableau1[[#This Row],[Heure Arrivée]])*24</f>
        <v>0</v>
      </c>
      <c r="F57" s="12" t="str">
        <f>YEAR(Tableau1[[#This Row],[Date]] - MOD(Tableau1[[#This Row],[Date]] - 2,7) + 3)&amp;"-"&amp;_xlfn.ISOWEEKNUM(Tableau1[[#This Row],[Date]])</f>
        <v>2019-8</v>
      </c>
      <c r="G57" s="8">
        <f>YEAR(Tableau1[[#This Row],[Date]])</f>
        <v>2019</v>
      </c>
      <c r="H57" s="8" t="str">
        <f>TEXT(Tableau1[[#This Row],[Date]],"mmmm")</f>
        <v>février</v>
      </c>
      <c r="I57" s="8">
        <f>YEAR(EOMONTH(Tableau1[[#This Row],[Date]]-DEBUT+1,1))</f>
        <v>2019</v>
      </c>
      <c r="J57" s="12" t="str">
        <f>TEXT(EOMONTH(Tableau1[[#This Row],[Date]]-DEBUT+1,1),"mmmm")</f>
        <v>février</v>
      </c>
      <c r="K57" s="17" t="str">
        <f ca="1">IFERROR(INDEX(_E,MATCH(Tableau1[[#This Row],[Date]],_J,0)),"")</f>
        <v/>
      </c>
    </row>
    <row r="58" spans="1:11" x14ac:dyDescent="0.35">
      <c r="A58" s="7">
        <v>43518</v>
      </c>
      <c r="B58" s="8" t="str">
        <f>VLOOKUP(WEEKDAY(Tableau1[[#This Row],[Date]],2),JoursDeSemaine,2,0)</f>
        <v>Vendredi</v>
      </c>
      <c r="E58" s="11">
        <f>(Tableau1[[#This Row],[Heure Départ]]-Tableau1[[#This Row],[Heure Arrivée]])*24</f>
        <v>0</v>
      </c>
      <c r="F58" s="12" t="str">
        <f>YEAR(Tableau1[[#This Row],[Date]] - MOD(Tableau1[[#This Row],[Date]] - 2,7) + 3)&amp;"-"&amp;_xlfn.ISOWEEKNUM(Tableau1[[#This Row],[Date]])</f>
        <v>2019-8</v>
      </c>
      <c r="G58" s="8">
        <f>YEAR(Tableau1[[#This Row],[Date]])</f>
        <v>2019</v>
      </c>
      <c r="H58" s="8" t="str">
        <f>TEXT(Tableau1[[#This Row],[Date]],"mmmm")</f>
        <v>février</v>
      </c>
      <c r="I58" s="8">
        <f>YEAR(EOMONTH(Tableau1[[#This Row],[Date]]-DEBUT+1,1))</f>
        <v>2019</v>
      </c>
      <c r="J58" s="12" t="str">
        <f>TEXT(EOMONTH(Tableau1[[#This Row],[Date]]-DEBUT+1,1),"mmmm")</f>
        <v>février</v>
      </c>
      <c r="K58" s="17" t="str">
        <f ca="1">IFERROR(INDEX(_E,MATCH(Tableau1[[#This Row],[Date]],_J,0)),"")</f>
        <v/>
      </c>
    </row>
    <row r="59" spans="1:11" x14ac:dyDescent="0.35">
      <c r="A59" s="7">
        <v>43519</v>
      </c>
      <c r="B59" s="8" t="str">
        <f>VLOOKUP(WEEKDAY(Tableau1[[#This Row],[Date]],2),JoursDeSemaine,2,0)</f>
        <v>Samedi</v>
      </c>
      <c r="E59" s="11">
        <f>(Tableau1[[#This Row],[Heure Départ]]-Tableau1[[#This Row],[Heure Arrivée]])*24</f>
        <v>0</v>
      </c>
      <c r="F59" s="12" t="str">
        <f>YEAR(Tableau1[[#This Row],[Date]] - MOD(Tableau1[[#This Row],[Date]] - 2,7) + 3)&amp;"-"&amp;_xlfn.ISOWEEKNUM(Tableau1[[#This Row],[Date]])</f>
        <v>2019-8</v>
      </c>
      <c r="G59" s="8">
        <f>YEAR(Tableau1[[#This Row],[Date]])</f>
        <v>2019</v>
      </c>
      <c r="H59" s="8" t="str">
        <f>TEXT(Tableau1[[#This Row],[Date]],"mmmm")</f>
        <v>février</v>
      </c>
      <c r="I59" s="8">
        <f>YEAR(EOMONTH(Tableau1[[#This Row],[Date]]-DEBUT+1,1))</f>
        <v>2019</v>
      </c>
      <c r="J59" s="12" t="str">
        <f>TEXT(EOMONTH(Tableau1[[#This Row],[Date]]-DEBUT+1,1),"mmmm")</f>
        <v>février</v>
      </c>
      <c r="K59" s="17" t="str">
        <f ca="1">IFERROR(INDEX(_E,MATCH(Tableau1[[#This Row],[Date]],_J,0)),"")</f>
        <v/>
      </c>
    </row>
    <row r="60" spans="1:11" x14ac:dyDescent="0.35">
      <c r="A60" s="7">
        <v>43520</v>
      </c>
      <c r="B60" s="8" t="str">
        <f>VLOOKUP(WEEKDAY(Tableau1[[#This Row],[Date]],2),JoursDeSemaine,2,0)</f>
        <v>Dimanche</v>
      </c>
      <c r="E60" s="11">
        <f>(Tableau1[[#This Row],[Heure Départ]]-Tableau1[[#This Row],[Heure Arrivée]])*24</f>
        <v>0</v>
      </c>
      <c r="F60" s="12" t="str">
        <f>YEAR(Tableau1[[#This Row],[Date]] - MOD(Tableau1[[#This Row],[Date]] - 2,7) + 3)&amp;"-"&amp;_xlfn.ISOWEEKNUM(Tableau1[[#This Row],[Date]])</f>
        <v>2019-8</v>
      </c>
      <c r="G60" s="8">
        <f>YEAR(Tableau1[[#This Row],[Date]])</f>
        <v>2019</v>
      </c>
      <c r="H60" s="8" t="str">
        <f>TEXT(Tableau1[[#This Row],[Date]],"mmmm")</f>
        <v>février</v>
      </c>
      <c r="I60" s="8">
        <f>YEAR(EOMONTH(Tableau1[[#This Row],[Date]]-DEBUT+1,1))</f>
        <v>2019</v>
      </c>
      <c r="J60" s="12" t="str">
        <f>TEXT(EOMONTH(Tableau1[[#This Row],[Date]]-DEBUT+1,1),"mmmm")</f>
        <v>février</v>
      </c>
      <c r="K60" s="17" t="str">
        <f ca="1">IFERROR(INDEX(_E,MATCH(Tableau1[[#This Row],[Date]],_J,0)),"")</f>
        <v/>
      </c>
    </row>
    <row r="61" spans="1:11" x14ac:dyDescent="0.35">
      <c r="A61" s="7">
        <v>43521</v>
      </c>
      <c r="B61" s="8" t="str">
        <f>VLOOKUP(WEEKDAY(Tableau1[[#This Row],[Date]],2),JoursDeSemaine,2,0)</f>
        <v>Lundi</v>
      </c>
      <c r="E61" s="11">
        <f>(Tableau1[[#This Row],[Heure Départ]]-Tableau1[[#This Row],[Heure Arrivée]])*24</f>
        <v>0</v>
      </c>
      <c r="F61" s="12" t="str">
        <f>YEAR(Tableau1[[#This Row],[Date]] - MOD(Tableau1[[#This Row],[Date]] - 2,7) + 3)&amp;"-"&amp;_xlfn.ISOWEEKNUM(Tableau1[[#This Row],[Date]])</f>
        <v>2019-9</v>
      </c>
      <c r="G61" s="8">
        <f>YEAR(Tableau1[[#This Row],[Date]])</f>
        <v>2019</v>
      </c>
      <c r="H61" s="8" t="str">
        <f>TEXT(Tableau1[[#This Row],[Date]],"mmmm")</f>
        <v>février</v>
      </c>
      <c r="I61" s="8">
        <f>YEAR(EOMONTH(Tableau1[[#This Row],[Date]]-DEBUT+1,1))</f>
        <v>2019</v>
      </c>
      <c r="J61" s="12" t="str">
        <f>TEXT(EOMONTH(Tableau1[[#This Row],[Date]]-DEBUT+1,1),"mmmm")</f>
        <v>février</v>
      </c>
      <c r="K61" s="17" t="str">
        <f ca="1">IFERROR(INDEX(_E,MATCH(Tableau1[[#This Row],[Date]],_J,0)),"")</f>
        <v/>
      </c>
    </row>
    <row r="62" spans="1:11" x14ac:dyDescent="0.35">
      <c r="A62" s="7">
        <v>43522</v>
      </c>
      <c r="B62" s="8" t="str">
        <f>VLOOKUP(WEEKDAY(Tableau1[[#This Row],[Date]],2),JoursDeSemaine,2,0)</f>
        <v>Mardi</v>
      </c>
      <c r="E62" s="11">
        <f>(Tableau1[[#This Row],[Heure Départ]]-Tableau1[[#This Row],[Heure Arrivée]])*24</f>
        <v>0</v>
      </c>
      <c r="F62" s="12" t="str">
        <f>YEAR(Tableau1[[#This Row],[Date]] - MOD(Tableau1[[#This Row],[Date]] - 2,7) + 3)&amp;"-"&amp;_xlfn.ISOWEEKNUM(Tableau1[[#This Row],[Date]])</f>
        <v>2019-9</v>
      </c>
      <c r="G62" s="8">
        <f>YEAR(Tableau1[[#This Row],[Date]])</f>
        <v>2019</v>
      </c>
      <c r="H62" s="8" t="str">
        <f>TEXT(Tableau1[[#This Row],[Date]],"mmmm")</f>
        <v>février</v>
      </c>
      <c r="I62" s="8">
        <f>YEAR(EOMONTH(Tableau1[[#This Row],[Date]]-DEBUT+1,1))</f>
        <v>2019</v>
      </c>
      <c r="J62" s="12" t="str">
        <f>TEXT(EOMONTH(Tableau1[[#This Row],[Date]]-DEBUT+1,1),"mmmm")</f>
        <v>février</v>
      </c>
      <c r="K62" s="17" t="str">
        <f ca="1">IFERROR(INDEX(_E,MATCH(Tableau1[[#This Row],[Date]],_J,0)),"")</f>
        <v/>
      </c>
    </row>
    <row r="63" spans="1:11" x14ac:dyDescent="0.35">
      <c r="A63" s="7">
        <v>43523</v>
      </c>
      <c r="B63" s="8" t="str">
        <f>VLOOKUP(WEEKDAY(Tableau1[[#This Row],[Date]],2),JoursDeSemaine,2,0)</f>
        <v>Mercredi</v>
      </c>
      <c r="E63" s="11">
        <f>(Tableau1[[#This Row],[Heure Départ]]-Tableau1[[#This Row],[Heure Arrivée]])*24</f>
        <v>0</v>
      </c>
      <c r="F63" s="12" t="str">
        <f>YEAR(Tableau1[[#This Row],[Date]] - MOD(Tableau1[[#This Row],[Date]] - 2,7) + 3)&amp;"-"&amp;_xlfn.ISOWEEKNUM(Tableau1[[#This Row],[Date]])</f>
        <v>2019-9</v>
      </c>
      <c r="G63" s="8">
        <f>YEAR(Tableau1[[#This Row],[Date]])</f>
        <v>2019</v>
      </c>
      <c r="H63" s="8" t="str">
        <f>TEXT(Tableau1[[#This Row],[Date]],"mmmm")</f>
        <v>février</v>
      </c>
      <c r="I63" s="8">
        <f>YEAR(EOMONTH(Tableau1[[#This Row],[Date]]-DEBUT+1,1))</f>
        <v>2019</v>
      </c>
      <c r="J63" s="12" t="str">
        <f>TEXT(EOMONTH(Tableau1[[#This Row],[Date]]-DEBUT+1,1),"mmmm")</f>
        <v>février</v>
      </c>
      <c r="K63" s="17" t="str">
        <f ca="1">IFERROR(INDEX(_E,MATCH(Tableau1[[#This Row],[Date]],_J,0)),"")</f>
        <v/>
      </c>
    </row>
    <row r="64" spans="1:11" x14ac:dyDescent="0.35">
      <c r="A64" s="7">
        <v>43524</v>
      </c>
      <c r="B64" s="8" t="str">
        <f>VLOOKUP(WEEKDAY(Tableau1[[#This Row],[Date]],2),JoursDeSemaine,2,0)</f>
        <v>Jeudi</v>
      </c>
      <c r="E64" s="11">
        <f>(Tableau1[[#This Row],[Heure Départ]]-Tableau1[[#This Row],[Heure Arrivée]])*24</f>
        <v>0</v>
      </c>
      <c r="F64" s="12" t="str">
        <f>YEAR(Tableau1[[#This Row],[Date]] - MOD(Tableau1[[#This Row],[Date]] - 2,7) + 3)&amp;"-"&amp;_xlfn.ISOWEEKNUM(Tableau1[[#This Row],[Date]])</f>
        <v>2019-9</v>
      </c>
      <c r="G64" s="8">
        <f>YEAR(Tableau1[[#This Row],[Date]])</f>
        <v>2019</v>
      </c>
      <c r="H64" s="8" t="str">
        <f>TEXT(Tableau1[[#This Row],[Date]],"mmmm")</f>
        <v>février</v>
      </c>
      <c r="I64" s="8">
        <f>YEAR(EOMONTH(Tableau1[[#This Row],[Date]]-DEBUT+1,1))</f>
        <v>2019</v>
      </c>
      <c r="J64" s="12" t="str">
        <f>TEXT(EOMONTH(Tableau1[[#This Row],[Date]]-DEBUT+1,1),"mmmm")</f>
        <v>mars</v>
      </c>
      <c r="K64" s="17" t="str">
        <f ca="1">IFERROR(INDEX(_E,MATCH(Tableau1[[#This Row],[Date]],_J,0)),"")</f>
        <v/>
      </c>
    </row>
    <row r="65" spans="1:11" x14ac:dyDescent="0.35">
      <c r="A65" s="7">
        <v>43525</v>
      </c>
      <c r="B65" s="8" t="str">
        <f>VLOOKUP(WEEKDAY(Tableau1[[#This Row],[Date]],2),JoursDeSemaine,2,0)</f>
        <v>Vendredi</v>
      </c>
      <c r="E65" s="11">
        <f>(Tableau1[[#This Row],[Heure Départ]]-Tableau1[[#This Row],[Heure Arrivée]])*24</f>
        <v>0</v>
      </c>
      <c r="F65" s="12" t="str">
        <f>YEAR(Tableau1[[#This Row],[Date]] - MOD(Tableau1[[#This Row],[Date]] - 2,7) + 3)&amp;"-"&amp;_xlfn.ISOWEEKNUM(Tableau1[[#This Row],[Date]])</f>
        <v>2019-9</v>
      </c>
      <c r="G65" s="8">
        <f>YEAR(Tableau1[[#This Row],[Date]])</f>
        <v>2019</v>
      </c>
      <c r="H65" s="8" t="str">
        <f>TEXT(Tableau1[[#This Row],[Date]],"mmmm")</f>
        <v>mars</v>
      </c>
      <c r="I65" s="8">
        <f>YEAR(EOMONTH(Tableau1[[#This Row],[Date]]-DEBUT+1,1))</f>
        <v>2019</v>
      </c>
      <c r="J65" s="12" t="str">
        <f>TEXT(EOMONTH(Tableau1[[#This Row],[Date]]-DEBUT+1,1),"mmmm")</f>
        <v>mars</v>
      </c>
      <c r="K65" s="17" t="str">
        <f ca="1">IFERROR(INDEX(_E,MATCH(Tableau1[[#This Row],[Date]],_J,0)),"")</f>
        <v/>
      </c>
    </row>
    <row r="66" spans="1:11" x14ac:dyDescent="0.35">
      <c r="A66" s="7">
        <v>43526</v>
      </c>
      <c r="B66" s="8" t="str">
        <f>VLOOKUP(WEEKDAY(Tableau1[[#This Row],[Date]],2),JoursDeSemaine,2,0)</f>
        <v>Samedi</v>
      </c>
      <c r="E66" s="11">
        <f>(Tableau1[[#This Row],[Heure Départ]]-Tableau1[[#This Row],[Heure Arrivée]])*24</f>
        <v>0</v>
      </c>
      <c r="F66" s="12" t="str">
        <f>YEAR(Tableau1[[#This Row],[Date]] - MOD(Tableau1[[#This Row],[Date]] - 2,7) + 3)&amp;"-"&amp;_xlfn.ISOWEEKNUM(Tableau1[[#This Row],[Date]])</f>
        <v>2019-9</v>
      </c>
      <c r="G66" s="8">
        <f>YEAR(Tableau1[[#This Row],[Date]])</f>
        <v>2019</v>
      </c>
      <c r="H66" s="8" t="str">
        <f>TEXT(Tableau1[[#This Row],[Date]],"mmmm")</f>
        <v>mars</v>
      </c>
      <c r="I66" s="8">
        <f>YEAR(EOMONTH(Tableau1[[#This Row],[Date]]-DEBUT+1,1))</f>
        <v>2019</v>
      </c>
      <c r="J66" s="12" t="str">
        <f>TEXT(EOMONTH(Tableau1[[#This Row],[Date]]-DEBUT+1,1),"mmmm")</f>
        <v>mars</v>
      </c>
      <c r="K66" s="17" t="str">
        <f ca="1">IFERROR(INDEX(_E,MATCH(Tableau1[[#This Row],[Date]],_J,0)),"")</f>
        <v/>
      </c>
    </row>
    <row r="67" spans="1:11" x14ac:dyDescent="0.35">
      <c r="A67" s="7">
        <v>43527</v>
      </c>
      <c r="B67" s="8" t="str">
        <f>VLOOKUP(WEEKDAY(Tableau1[[#This Row],[Date]],2),JoursDeSemaine,2,0)</f>
        <v>Dimanche</v>
      </c>
      <c r="E67" s="11">
        <f>(Tableau1[[#This Row],[Heure Départ]]-Tableau1[[#This Row],[Heure Arrivée]])*24</f>
        <v>0</v>
      </c>
      <c r="F67" s="12" t="str">
        <f>YEAR(Tableau1[[#This Row],[Date]] - MOD(Tableau1[[#This Row],[Date]] - 2,7) + 3)&amp;"-"&amp;_xlfn.ISOWEEKNUM(Tableau1[[#This Row],[Date]])</f>
        <v>2019-9</v>
      </c>
      <c r="G67" s="8">
        <f>YEAR(Tableau1[[#This Row],[Date]])</f>
        <v>2019</v>
      </c>
      <c r="H67" s="8" t="str">
        <f>TEXT(Tableau1[[#This Row],[Date]],"mmmm")</f>
        <v>mars</v>
      </c>
      <c r="I67" s="8">
        <f>YEAR(EOMONTH(Tableau1[[#This Row],[Date]]-DEBUT+1,1))</f>
        <v>2019</v>
      </c>
      <c r="J67" s="12" t="str">
        <f>TEXT(EOMONTH(Tableau1[[#This Row],[Date]]-DEBUT+1,1),"mmmm")</f>
        <v>mars</v>
      </c>
      <c r="K67" s="17" t="str">
        <f ca="1">IFERROR(INDEX(_E,MATCH(Tableau1[[#This Row],[Date]],_J,0)),"")</f>
        <v/>
      </c>
    </row>
    <row r="68" spans="1:11" x14ac:dyDescent="0.35">
      <c r="A68" s="7">
        <v>43528</v>
      </c>
      <c r="B68" s="8" t="str">
        <f>VLOOKUP(WEEKDAY(Tableau1[[#This Row],[Date]],2),JoursDeSemaine,2,0)</f>
        <v>Lundi</v>
      </c>
      <c r="E68" s="11">
        <f>(Tableau1[[#This Row],[Heure Départ]]-Tableau1[[#This Row],[Heure Arrivée]])*24</f>
        <v>0</v>
      </c>
      <c r="F68" s="12" t="str">
        <f>YEAR(Tableau1[[#This Row],[Date]] - MOD(Tableau1[[#This Row],[Date]] - 2,7) + 3)&amp;"-"&amp;_xlfn.ISOWEEKNUM(Tableau1[[#This Row],[Date]])</f>
        <v>2019-10</v>
      </c>
      <c r="G68" s="8">
        <f>YEAR(Tableau1[[#This Row],[Date]])</f>
        <v>2019</v>
      </c>
      <c r="H68" s="8" t="str">
        <f>TEXT(Tableau1[[#This Row],[Date]],"mmmm")</f>
        <v>mars</v>
      </c>
      <c r="I68" s="8">
        <f>YEAR(EOMONTH(Tableau1[[#This Row],[Date]]-DEBUT+1,1))</f>
        <v>2019</v>
      </c>
      <c r="J68" s="12" t="str">
        <f>TEXT(EOMONTH(Tableau1[[#This Row],[Date]]-DEBUT+1,1),"mmmm")</f>
        <v>mars</v>
      </c>
      <c r="K68" s="17" t="str">
        <f ca="1">IFERROR(INDEX(_E,MATCH(Tableau1[[#This Row],[Date]],_J,0)),"")</f>
        <v/>
      </c>
    </row>
    <row r="69" spans="1:11" x14ac:dyDescent="0.35">
      <c r="A69" s="7">
        <v>43529</v>
      </c>
      <c r="B69" s="8" t="str">
        <f>VLOOKUP(WEEKDAY(Tableau1[[#This Row],[Date]],2),JoursDeSemaine,2,0)</f>
        <v>Mardi</v>
      </c>
      <c r="E69" s="11">
        <f>(Tableau1[[#This Row],[Heure Départ]]-Tableau1[[#This Row],[Heure Arrivée]])*24</f>
        <v>0</v>
      </c>
      <c r="F69" s="12" t="str">
        <f>YEAR(Tableau1[[#This Row],[Date]] - MOD(Tableau1[[#This Row],[Date]] - 2,7) + 3)&amp;"-"&amp;_xlfn.ISOWEEKNUM(Tableau1[[#This Row],[Date]])</f>
        <v>2019-10</v>
      </c>
      <c r="G69" s="8">
        <f>YEAR(Tableau1[[#This Row],[Date]])</f>
        <v>2019</v>
      </c>
      <c r="H69" s="8" t="str">
        <f>TEXT(Tableau1[[#This Row],[Date]],"mmmm")</f>
        <v>mars</v>
      </c>
      <c r="I69" s="8">
        <f>YEAR(EOMONTH(Tableau1[[#This Row],[Date]]-DEBUT+1,1))</f>
        <v>2019</v>
      </c>
      <c r="J69" s="12" t="str">
        <f>TEXT(EOMONTH(Tableau1[[#This Row],[Date]]-DEBUT+1,1),"mmmm")</f>
        <v>mars</v>
      </c>
      <c r="K69" s="17" t="str">
        <f ca="1">IFERROR(INDEX(_E,MATCH(Tableau1[[#This Row],[Date]],_J,0)),"")</f>
        <v/>
      </c>
    </row>
    <row r="70" spans="1:11" x14ac:dyDescent="0.35">
      <c r="A70" s="7">
        <v>43530</v>
      </c>
      <c r="B70" s="8" t="str">
        <f>VLOOKUP(WEEKDAY(Tableau1[[#This Row],[Date]],2),JoursDeSemaine,2,0)</f>
        <v>Mercredi</v>
      </c>
      <c r="E70" s="11">
        <f>(Tableau1[[#This Row],[Heure Départ]]-Tableau1[[#This Row],[Heure Arrivée]])*24</f>
        <v>0</v>
      </c>
      <c r="F70" s="12" t="str">
        <f>YEAR(Tableau1[[#This Row],[Date]] - MOD(Tableau1[[#This Row],[Date]] - 2,7) + 3)&amp;"-"&amp;_xlfn.ISOWEEKNUM(Tableau1[[#This Row],[Date]])</f>
        <v>2019-10</v>
      </c>
      <c r="G70" s="8">
        <f>YEAR(Tableau1[[#This Row],[Date]])</f>
        <v>2019</v>
      </c>
      <c r="H70" s="8" t="str">
        <f>TEXT(Tableau1[[#This Row],[Date]],"mmmm")</f>
        <v>mars</v>
      </c>
      <c r="I70" s="8">
        <f>YEAR(EOMONTH(Tableau1[[#This Row],[Date]]-DEBUT+1,1))</f>
        <v>2019</v>
      </c>
      <c r="J70" s="12" t="str">
        <f>TEXT(EOMONTH(Tableau1[[#This Row],[Date]]-DEBUT+1,1),"mmmm")</f>
        <v>mars</v>
      </c>
      <c r="K70" s="17" t="str">
        <f ca="1">IFERROR(INDEX(_E,MATCH(Tableau1[[#This Row],[Date]],_J,0)),"")</f>
        <v/>
      </c>
    </row>
    <row r="71" spans="1:11" x14ac:dyDescent="0.35">
      <c r="A71" s="7">
        <v>43531</v>
      </c>
      <c r="B71" s="8" t="str">
        <f>VLOOKUP(WEEKDAY(Tableau1[[#This Row],[Date]],2),JoursDeSemaine,2,0)</f>
        <v>Jeudi</v>
      </c>
      <c r="E71" s="11">
        <f>(Tableau1[[#This Row],[Heure Départ]]-Tableau1[[#This Row],[Heure Arrivée]])*24</f>
        <v>0</v>
      </c>
      <c r="F71" s="12" t="str">
        <f>YEAR(Tableau1[[#This Row],[Date]] - MOD(Tableau1[[#This Row],[Date]] - 2,7) + 3)&amp;"-"&amp;_xlfn.ISOWEEKNUM(Tableau1[[#This Row],[Date]])</f>
        <v>2019-10</v>
      </c>
      <c r="G71" s="8">
        <f>YEAR(Tableau1[[#This Row],[Date]])</f>
        <v>2019</v>
      </c>
      <c r="H71" s="8" t="str">
        <f>TEXT(Tableau1[[#This Row],[Date]],"mmmm")</f>
        <v>mars</v>
      </c>
      <c r="I71" s="8">
        <f>YEAR(EOMONTH(Tableau1[[#This Row],[Date]]-DEBUT+1,1))</f>
        <v>2019</v>
      </c>
      <c r="J71" s="12" t="str">
        <f>TEXT(EOMONTH(Tableau1[[#This Row],[Date]]-DEBUT+1,1),"mmmm")</f>
        <v>mars</v>
      </c>
      <c r="K71" s="17" t="str">
        <f ca="1">IFERROR(INDEX(_E,MATCH(Tableau1[[#This Row],[Date]],_J,0)),"")</f>
        <v/>
      </c>
    </row>
    <row r="72" spans="1:11" x14ac:dyDescent="0.35">
      <c r="A72" s="7">
        <v>43532</v>
      </c>
      <c r="B72" s="8" t="str">
        <f>VLOOKUP(WEEKDAY(Tableau1[[#This Row],[Date]],2),JoursDeSemaine,2,0)</f>
        <v>Vendredi</v>
      </c>
      <c r="E72" s="11">
        <f>(Tableau1[[#This Row],[Heure Départ]]-Tableau1[[#This Row],[Heure Arrivée]])*24</f>
        <v>0</v>
      </c>
      <c r="F72" s="12" t="str">
        <f>YEAR(Tableau1[[#This Row],[Date]] - MOD(Tableau1[[#This Row],[Date]] - 2,7) + 3)&amp;"-"&amp;_xlfn.ISOWEEKNUM(Tableau1[[#This Row],[Date]])</f>
        <v>2019-10</v>
      </c>
      <c r="G72" s="8">
        <f>YEAR(Tableau1[[#This Row],[Date]])</f>
        <v>2019</v>
      </c>
      <c r="H72" s="8" t="str">
        <f>TEXT(Tableau1[[#This Row],[Date]],"mmmm")</f>
        <v>mars</v>
      </c>
      <c r="I72" s="8">
        <f>YEAR(EOMONTH(Tableau1[[#This Row],[Date]]-DEBUT+1,1))</f>
        <v>2019</v>
      </c>
      <c r="J72" s="12" t="str">
        <f>TEXT(EOMONTH(Tableau1[[#This Row],[Date]]-DEBUT+1,1),"mmmm")</f>
        <v>mars</v>
      </c>
      <c r="K72" s="17" t="str">
        <f ca="1">IFERROR(INDEX(_E,MATCH(Tableau1[[#This Row],[Date]],_J,0)),"")</f>
        <v/>
      </c>
    </row>
    <row r="73" spans="1:11" x14ac:dyDescent="0.35">
      <c r="A73" s="7">
        <v>43533</v>
      </c>
      <c r="B73" s="8" t="str">
        <f>VLOOKUP(WEEKDAY(Tableau1[[#This Row],[Date]],2),JoursDeSemaine,2,0)</f>
        <v>Samedi</v>
      </c>
      <c r="E73" s="11">
        <f>(Tableau1[[#This Row],[Heure Départ]]-Tableau1[[#This Row],[Heure Arrivée]])*24</f>
        <v>0</v>
      </c>
      <c r="F73" s="12" t="str">
        <f>YEAR(Tableau1[[#This Row],[Date]] - MOD(Tableau1[[#This Row],[Date]] - 2,7) + 3)&amp;"-"&amp;_xlfn.ISOWEEKNUM(Tableau1[[#This Row],[Date]])</f>
        <v>2019-10</v>
      </c>
      <c r="G73" s="8">
        <f>YEAR(Tableau1[[#This Row],[Date]])</f>
        <v>2019</v>
      </c>
      <c r="H73" s="8" t="str">
        <f>TEXT(Tableau1[[#This Row],[Date]],"mmmm")</f>
        <v>mars</v>
      </c>
      <c r="I73" s="8">
        <f>YEAR(EOMONTH(Tableau1[[#This Row],[Date]]-DEBUT+1,1))</f>
        <v>2019</v>
      </c>
      <c r="J73" s="12" t="str">
        <f>TEXT(EOMONTH(Tableau1[[#This Row],[Date]]-DEBUT+1,1),"mmmm")</f>
        <v>mars</v>
      </c>
      <c r="K73" s="17" t="str">
        <f ca="1">IFERROR(INDEX(_E,MATCH(Tableau1[[#This Row],[Date]],_J,0)),"")</f>
        <v/>
      </c>
    </row>
    <row r="74" spans="1:11" x14ac:dyDescent="0.35">
      <c r="A74" s="7">
        <v>43534</v>
      </c>
      <c r="B74" s="8" t="str">
        <f>VLOOKUP(WEEKDAY(Tableau1[[#This Row],[Date]],2),JoursDeSemaine,2,0)</f>
        <v>Dimanche</v>
      </c>
      <c r="E74" s="11">
        <f>(Tableau1[[#This Row],[Heure Départ]]-Tableau1[[#This Row],[Heure Arrivée]])*24</f>
        <v>0</v>
      </c>
      <c r="F74" s="12" t="str">
        <f>YEAR(Tableau1[[#This Row],[Date]] - MOD(Tableau1[[#This Row],[Date]] - 2,7) + 3)&amp;"-"&amp;_xlfn.ISOWEEKNUM(Tableau1[[#This Row],[Date]])</f>
        <v>2019-10</v>
      </c>
      <c r="G74" s="8">
        <f>YEAR(Tableau1[[#This Row],[Date]])</f>
        <v>2019</v>
      </c>
      <c r="H74" s="8" t="str">
        <f>TEXT(Tableau1[[#This Row],[Date]],"mmmm")</f>
        <v>mars</v>
      </c>
      <c r="I74" s="8">
        <f>YEAR(EOMONTH(Tableau1[[#This Row],[Date]]-DEBUT+1,1))</f>
        <v>2019</v>
      </c>
      <c r="J74" s="12" t="str">
        <f>TEXT(EOMONTH(Tableau1[[#This Row],[Date]]-DEBUT+1,1),"mmmm")</f>
        <v>mars</v>
      </c>
      <c r="K74" s="17" t="str">
        <f ca="1">IFERROR(INDEX(_E,MATCH(Tableau1[[#This Row],[Date]],_J,0)),"")</f>
        <v/>
      </c>
    </row>
    <row r="75" spans="1:11" x14ac:dyDescent="0.35">
      <c r="A75" s="7">
        <v>43535</v>
      </c>
      <c r="B75" s="8" t="str">
        <f>VLOOKUP(WEEKDAY(Tableau1[[#This Row],[Date]],2),JoursDeSemaine,2,0)</f>
        <v>Lundi</v>
      </c>
      <c r="E75" s="11">
        <f>(Tableau1[[#This Row],[Heure Départ]]-Tableau1[[#This Row],[Heure Arrivée]])*24</f>
        <v>0</v>
      </c>
      <c r="F75" s="12" t="str">
        <f>YEAR(Tableau1[[#This Row],[Date]] - MOD(Tableau1[[#This Row],[Date]] - 2,7) + 3)&amp;"-"&amp;_xlfn.ISOWEEKNUM(Tableau1[[#This Row],[Date]])</f>
        <v>2019-11</v>
      </c>
      <c r="G75" s="8">
        <f>YEAR(Tableau1[[#This Row],[Date]])</f>
        <v>2019</v>
      </c>
      <c r="H75" s="8" t="str">
        <f>TEXT(Tableau1[[#This Row],[Date]],"mmmm")</f>
        <v>mars</v>
      </c>
      <c r="I75" s="8">
        <f>YEAR(EOMONTH(Tableau1[[#This Row],[Date]]-DEBUT+1,1))</f>
        <v>2019</v>
      </c>
      <c r="J75" s="12" t="str">
        <f>TEXT(EOMONTH(Tableau1[[#This Row],[Date]]-DEBUT+1,1),"mmmm")</f>
        <v>mars</v>
      </c>
      <c r="K75" s="17" t="str">
        <f ca="1">IFERROR(INDEX(_E,MATCH(Tableau1[[#This Row],[Date]],_J,0)),"")</f>
        <v/>
      </c>
    </row>
    <row r="76" spans="1:11" x14ac:dyDescent="0.35">
      <c r="A76" s="7">
        <v>43536</v>
      </c>
      <c r="B76" s="8" t="str">
        <f>VLOOKUP(WEEKDAY(Tableau1[[#This Row],[Date]],2),JoursDeSemaine,2,0)</f>
        <v>Mardi</v>
      </c>
      <c r="E76" s="11">
        <f>(Tableau1[[#This Row],[Heure Départ]]-Tableau1[[#This Row],[Heure Arrivée]])*24</f>
        <v>0</v>
      </c>
      <c r="F76" s="12" t="str">
        <f>YEAR(Tableau1[[#This Row],[Date]] - MOD(Tableau1[[#This Row],[Date]] - 2,7) + 3)&amp;"-"&amp;_xlfn.ISOWEEKNUM(Tableau1[[#This Row],[Date]])</f>
        <v>2019-11</v>
      </c>
      <c r="G76" s="8">
        <f>YEAR(Tableau1[[#This Row],[Date]])</f>
        <v>2019</v>
      </c>
      <c r="H76" s="8" t="str">
        <f>TEXT(Tableau1[[#This Row],[Date]],"mmmm")</f>
        <v>mars</v>
      </c>
      <c r="I76" s="8">
        <f>YEAR(EOMONTH(Tableau1[[#This Row],[Date]]-DEBUT+1,1))</f>
        <v>2019</v>
      </c>
      <c r="J76" s="12" t="str">
        <f>TEXT(EOMONTH(Tableau1[[#This Row],[Date]]-DEBUT+1,1),"mmmm")</f>
        <v>mars</v>
      </c>
      <c r="K76" s="17" t="str">
        <f ca="1">IFERROR(INDEX(_E,MATCH(Tableau1[[#This Row],[Date]],_J,0)),"")</f>
        <v/>
      </c>
    </row>
    <row r="77" spans="1:11" x14ac:dyDescent="0.35">
      <c r="A77" s="7">
        <v>43537</v>
      </c>
      <c r="B77" s="8" t="str">
        <f>VLOOKUP(WEEKDAY(Tableau1[[#This Row],[Date]],2),JoursDeSemaine,2,0)</f>
        <v>Mercredi</v>
      </c>
      <c r="E77" s="11">
        <f>(Tableau1[[#This Row],[Heure Départ]]-Tableau1[[#This Row],[Heure Arrivée]])*24</f>
        <v>0</v>
      </c>
      <c r="F77" s="12" t="str">
        <f>YEAR(Tableau1[[#This Row],[Date]] - MOD(Tableau1[[#This Row],[Date]] - 2,7) + 3)&amp;"-"&amp;_xlfn.ISOWEEKNUM(Tableau1[[#This Row],[Date]])</f>
        <v>2019-11</v>
      </c>
      <c r="G77" s="8">
        <f>YEAR(Tableau1[[#This Row],[Date]])</f>
        <v>2019</v>
      </c>
      <c r="H77" s="8" t="str">
        <f>TEXT(Tableau1[[#This Row],[Date]],"mmmm")</f>
        <v>mars</v>
      </c>
      <c r="I77" s="8">
        <f>YEAR(EOMONTH(Tableau1[[#This Row],[Date]]-DEBUT+1,1))</f>
        <v>2019</v>
      </c>
      <c r="J77" s="12" t="str">
        <f>TEXT(EOMONTH(Tableau1[[#This Row],[Date]]-DEBUT+1,1),"mmmm")</f>
        <v>mars</v>
      </c>
      <c r="K77" s="17" t="str">
        <f ca="1">IFERROR(INDEX(_E,MATCH(Tableau1[[#This Row],[Date]],_J,0)),"")</f>
        <v/>
      </c>
    </row>
    <row r="78" spans="1:11" x14ac:dyDescent="0.35">
      <c r="A78" s="7">
        <v>43538</v>
      </c>
      <c r="B78" s="8" t="str">
        <f>VLOOKUP(WEEKDAY(Tableau1[[#This Row],[Date]],2),JoursDeSemaine,2,0)</f>
        <v>Jeudi</v>
      </c>
      <c r="E78" s="11">
        <f>(Tableau1[[#This Row],[Heure Départ]]-Tableau1[[#This Row],[Heure Arrivée]])*24</f>
        <v>0</v>
      </c>
      <c r="F78" s="12" t="str">
        <f>YEAR(Tableau1[[#This Row],[Date]] - MOD(Tableau1[[#This Row],[Date]] - 2,7) + 3)&amp;"-"&amp;_xlfn.ISOWEEKNUM(Tableau1[[#This Row],[Date]])</f>
        <v>2019-11</v>
      </c>
      <c r="G78" s="8">
        <f>YEAR(Tableau1[[#This Row],[Date]])</f>
        <v>2019</v>
      </c>
      <c r="H78" s="8" t="str">
        <f>TEXT(Tableau1[[#This Row],[Date]],"mmmm")</f>
        <v>mars</v>
      </c>
      <c r="I78" s="8">
        <f>YEAR(EOMONTH(Tableau1[[#This Row],[Date]]-DEBUT+1,1))</f>
        <v>2019</v>
      </c>
      <c r="J78" s="12" t="str">
        <f>TEXT(EOMONTH(Tableau1[[#This Row],[Date]]-DEBUT+1,1),"mmmm")</f>
        <v>mars</v>
      </c>
      <c r="K78" s="17" t="str">
        <f ca="1">IFERROR(INDEX(_E,MATCH(Tableau1[[#This Row],[Date]],_J,0)),"")</f>
        <v/>
      </c>
    </row>
    <row r="79" spans="1:11" x14ac:dyDescent="0.35">
      <c r="A79" s="7">
        <v>43539</v>
      </c>
      <c r="B79" s="8" t="str">
        <f>VLOOKUP(WEEKDAY(Tableau1[[#This Row],[Date]],2),JoursDeSemaine,2,0)</f>
        <v>Vendredi</v>
      </c>
      <c r="E79" s="11">
        <f>(Tableau1[[#This Row],[Heure Départ]]-Tableau1[[#This Row],[Heure Arrivée]])*24</f>
        <v>0</v>
      </c>
      <c r="F79" s="12" t="str">
        <f>YEAR(Tableau1[[#This Row],[Date]] - MOD(Tableau1[[#This Row],[Date]] - 2,7) + 3)&amp;"-"&amp;_xlfn.ISOWEEKNUM(Tableau1[[#This Row],[Date]])</f>
        <v>2019-11</v>
      </c>
      <c r="G79" s="8">
        <f>YEAR(Tableau1[[#This Row],[Date]])</f>
        <v>2019</v>
      </c>
      <c r="H79" s="8" t="str">
        <f>TEXT(Tableau1[[#This Row],[Date]],"mmmm")</f>
        <v>mars</v>
      </c>
      <c r="I79" s="8">
        <f>YEAR(EOMONTH(Tableau1[[#This Row],[Date]]-DEBUT+1,1))</f>
        <v>2019</v>
      </c>
      <c r="J79" s="12" t="str">
        <f>TEXT(EOMONTH(Tableau1[[#This Row],[Date]]-DEBUT+1,1),"mmmm")</f>
        <v>mars</v>
      </c>
      <c r="K79" s="17" t="str">
        <f ca="1">IFERROR(INDEX(_E,MATCH(Tableau1[[#This Row],[Date]],_J,0)),"")</f>
        <v/>
      </c>
    </row>
    <row r="80" spans="1:11" x14ac:dyDescent="0.35">
      <c r="A80" s="7">
        <v>43540</v>
      </c>
      <c r="B80" s="8" t="str">
        <f>VLOOKUP(WEEKDAY(Tableau1[[#This Row],[Date]],2),JoursDeSemaine,2,0)</f>
        <v>Samedi</v>
      </c>
      <c r="E80" s="11">
        <f>(Tableau1[[#This Row],[Heure Départ]]-Tableau1[[#This Row],[Heure Arrivée]])*24</f>
        <v>0</v>
      </c>
      <c r="F80" s="12" t="str">
        <f>YEAR(Tableau1[[#This Row],[Date]] - MOD(Tableau1[[#This Row],[Date]] - 2,7) + 3)&amp;"-"&amp;_xlfn.ISOWEEKNUM(Tableau1[[#This Row],[Date]])</f>
        <v>2019-11</v>
      </c>
      <c r="G80" s="8">
        <f>YEAR(Tableau1[[#This Row],[Date]])</f>
        <v>2019</v>
      </c>
      <c r="H80" s="8" t="str">
        <f>TEXT(Tableau1[[#This Row],[Date]],"mmmm")</f>
        <v>mars</v>
      </c>
      <c r="I80" s="8">
        <f>YEAR(EOMONTH(Tableau1[[#This Row],[Date]]-DEBUT+1,1))</f>
        <v>2019</v>
      </c>
      <c r="J80" s="12" t="str">
        <f>TEXT(EOMONTH(Tableau1[[#This Row],[Date]]-DEBUT+1,1),"mmmm")</f>
        <v>mars</v>
      </c>
      <c r="K80" s="17" t="str">
        <f ca="1">IFERROR(INDEX(_E,MATCH(Tableau1[[#This Row],[Date]],_J,0)),"")</f>
        <v/>
      </c>
    </row>
    <row r="81" spans="1:11" x14ac:dyDescent="0.35">
      <c r="A81" s="7">
        <v>43541</v>
      </c>
      <c r="B81" s="8" t="str">
        <f>VLOOKUP(WEEKDAY(Tableau1[[#This Row],[Date]],2),JoursDeSemaine,2,0)</f>
        <v>Dimanche</v>
      </c>
      <c r="E81" s="11">
        <f>(Tableau1[[#This Row],[Heure Départ]]-Tableau1[[#This Row],[Heure Arrivée]])*24</f>
        <v>0</v>
      </c>
      <c r="F81" s="12" t="str">
        <f>YEAR(Tableau1[[#This Row],[Date]] - MOD(Tableau1[[#This Row],[Date]] - 2,7) + 3)&amp;"-"&amp;_xlfn.ISOWEEKNUM(Tableau1[[#This Row],[Date]])</f>
        <v>2019-11</v>
      </c>
      <c r="G81" s="8">
        <f>YEAR(Tableau1[[#This Row],[Date]])</f>
        <v>2019</v>
      </c>
      <c r="H81" s="8" t="str">
        <f>TEXT(Tableau1[[#This Row],[Date]],"mmmm")</f>
        <v>mars</v>
      </c>
      <c r="I81" s="8">
        <f>YEAR(EOMONTH(Tableau1[[#This Row],[Date]]-DEBUT+1,1))</f>
        <v>2019</v>
      </c>
      <c r="J81" s="12" t="str">
        <f>TEXT(EOMONTH(Tableau1[[#This Row],[Date]]-DEBUT+1,1),"mmmm")</f>
        <v>mars</v>
      </c>
      <c r="K81" s="17" t="str">
        <f ca="1">IFERROR(INDEX(_E,MATCH(Tableau1[[#This Row],[Date]],_J,0)),"")</f>
        <v/>
      </c>
    </row>
    <row r="82" spans="1:11" x14ac:dyDescent="0.35">
      <c r="A82" s="7">
        <v>43542</v>
      </c>
      <c r="B82" s="8" t="str">
        <f>VLOOKUP(WEEKDAY(Tableau1[[#This Row],[Date]],2),JoursDeSemaine,2,0)</f>
        <v>Lundi</v>
      </c>
      <c r="E82" s="11">
        <f>(Tableau1[[#This Row],[Heure Départ]]-Tableau1[[#This Row],[Heure Arrivée]])*24</f>
        <v>0</v>
      </c>
      <c r="F82" s="12" t="str">
        <f>YEAR(Tableau1[[#This Row],[Date]] - MOD(Tableau1[[#This Row],[Date]] - 2,7) + 3)&amp;"-"&amp;_xlfn.ISOWEEKNUM(Tableau1[[#This Row],[Date]])</f>
        <v>2019-12</v>
      </c>
      <c r="G82" s="8">
        <f>YEAR(Tableau1[[#This Row],[Date]])</f>
        <v>2019</v>
      </c>
      <c r="H82" s="8" t="str">
        <f>TEXT(Tableau1[[#This Row],[Date]],"mmmm")</f>
        <v>mars</v>
      </c>
      <c r="I82" s="8">
        <f>YEAR(EOMONTH(Tableau1[[#This Row],[Date]]-DEBUT+1,1))</f>
        <v>2019</v>
      </c>
      <c r="J82" s="12" t="str">
        <f>TEXT(EOMONTH(Tableau1[[#This Row],[Date]]-DEBUT+1,1),"mmmm")</f>
        <v>mars</v>
      </c>
      <c r="K82" s="17" t="str">
        <f ca="1">IFERROR(INDEX(_E,MATCH(Tableau1[[#This Row],[Date]],_J,0)),"")</f>
        <v/>
      </c>
    </row>
    <row r="83" spans="1:11" x14ac:dyDescent="0.35">
      <c r="A83" s="7">
        <v>43543</v>
      </c>
      <c r="B83" s="8" t="str">
        <f>VLOOKUP(WEEKDAY(Tableau1[[#This Row],[Date]],2),JoursDeSemaine,2,0)</f>
        <v>Mardi</v>
      </c>
      <c r="E83" s="11">
        <f>(Tableau1[[#This Row],[Heure Départ]]-Tableau1[[#This Row],[Heure Arrivée]])*24</f>
        <v>0</v>
      </c>
      <c r="F83" s="12" t="str">
        <f>YEAR(Tableau1[[#This Row],[Date]] - MOD(Tableau1[[#This Row],[Date]] - 2,7) + 3)&amp;"-"&amp;_xlfn.ISOWEEKNUM(Tableau1[[#This Row],[Date]])</f>
        <v>2019-12</v>
      </c>
      <c r="G83" s="8">
        <f>YEAR(Tableau1[[#This Row],[Date]])</f>
        <v>2019</v>
      </c>
      <c r="H83" s="8" t="str">
        <f>TEXT(Tableau1[[#This Row],[Date]],"mmmm")</f>
        <v>mars</v>
      </c>
      <c r="I83" s="8">
        <f>YEAR(EOMONTH(Tableau1[[#This Row],[Date]]-DEBUT+1,1))</f>
        <v>2019</v>
      </c>
      <c r="J83" s="12" t="str">
        <f>TEXT(EOMONTH(Tableau1[[#This Row],[Date]]-DEBUT+1,1),"mmmm")</f>
        <v>mars</v>
      </c>
      <c r="K83" s="17" t="str">
        <f ca="1">IFERROR(INDEX(_E,MATCH(Tableau1[[#This Row],[Date]],_J,0)),"")</f>
        <v/>
      </c>
    </row>
    <row r="84" spans="1:11" x14ac:dyDescent="0.35">
      <c r="A84" s="7">
        <v>43544</v>
      </c>
      <c r="B84" s="8" t="str">
        <f>VLOOKUP(WEEKDAY(Tableau1[[#This Row],[Date]],2),JoursDeSemaine,2,0)</f>
        <v>Mercredi</v>
      </c>
      <c r="E84" s="11">
        <f>(Tableau1[[#This Row],[Heure Départ]]-Tableau1[[#This Row],[Heure Arrivée]])*24</f>
        <v>0</v>
      </c>
      <c r="F84" s="12" t="str">
        <f>YEAR(Tableau1[[#This Row],[Date]] - MOD(Tableau1[[#This Row],[Date]] - 2,7) + 3)&amp;"-"&amp;_xlfn.ISOWEEKNUM(Tableau1[[#This Row],[Date]])</f>
        <v>2019-12</v>
      </c>
      <c r="G84" s="8">
        <f>YEAR(Tableau1[[#This Row],[Date]])</f>
        <v>2019</v>
      </c>
      <c r="H84" s="8" t="str">
        <f>TEXT(Tableau1[[#This Row],[Date]],"mmmm")</f>
        <v>mars</v>
      </c>
      <c r="I84" s="8">
        <f>YEAR(EOMONTH(Tableau1[[#This Row],[Date]]-DEBUT+1,1))</f>
        <v>2019</v>
      </c>
      <c r="J84" s="12" t="str">
        <f>TEXT(EOMONTH(Tableau1[[#This Row],[Date]]-DEBUT+1,1),"mmmm")</f>
        <v>mars</v>
      </c>
      <c r="K84" s="17" t="str">
        <f ca="1">IFERROR(INDEX(_E,MATCH(Tableau1[[#This Row],[Date]],_J,0)),"")</f>
        <v/>
      </c>
    </row>
    <row r="85" spans="1:11" x14ac:dyDescent="0.35">
      <c r="A85" s="7">
        <v>43545</v>
      </c>
      <c r="B85" s="8" t="str">
        <f>VLOOKUP(WEEKDAY(Tableau1[[#This Row],[Date]],2),JoursDeSemaine,2,0)</f>
        <v>Jeudi</v>
      </c>
      <c r="E85" s="11">
        <f>(Tableau1[[#This Row],[Heure Départ]]-Tableau1[[#This Row],[Heure Arrivée]])*24</f>
        <v>0</v>
      </c>
      <c r="F85" s="12" t="str">
        <f>YEAR(Tableau1[[#This Row],[Date]] - MOD(Tableau1[[#This Row],[Date]] - 2,7) + 3)&amp;"-"&amp;_xlfn.ISOWEEKNUM(Tableau1[[#This Row],[Date]])</f>
        <v>2019-12</v>
      </c>
      <c r="G85" s="8">
        <f>YEAR(Tableau1[[#This Row],[Date]])</f>
        <v>2019</v>
      </c>
      <c r="H85" s="8" t="str">
        <f>TEXT(Tableau1[[#This Row],[Date]],"mmmm")</f>
        <v>mars</v>
      </c>
      <c r="I85" s="8">
        <f>YEAR(EOMONTH(Tableau1[[#This Row],[Date]]-DEBUT+1,1))</f>
        <v>2019</v>
      </c>
      <c r="J85" s="12" t="str">
        <f>TEXT(EOMONTH(Tableau1[[#This Row],[Date]]-DEBUT+1,1),"mmmm")</f>
        <v>mars</v>
      </c>
      <c r="K85" s="17" t="str">
        <f ca="1">IFERROR(INDEX(_E,MATCH(Tableau1[[#This Row],[Date]],_J,0)),"")</f>
        <v/>
      </c>
    </row>
    <row r="86" spans="1:11" x14ac:dyDescent="0.35">
      <c r="A86" s="7">
        <v>43546</v>
      </c>
      <c r="B86" s="8" t="str">
        <f>VLOOKUP(WEEKDAY(Tableau1[[#This Row],[Date]],2),JoursDeSemaine,2,0)</f>
        <v>Vendredi</v>
      </c>
      <c r="E86" s="11">
        <f>(Tableau1[[#This Row],[Heure Départ]]-Tableau1[[#This Row],[Heure Arrivée]])*24</f>
        <v>0</v>
      </c>
      <c r="F86" s="12" t="str">
        <f>YEAR(Tableau1[[#This Row],[Date]] - MOD(Tableau1[[#This Row],[Date]] - 2,7) + 3)&amp;"-"&amp;_xlfn.ISOWEEKNUM(Tableau1[[#This Row],[Date]])</f>
        <v>2019-12</v>
      </c>
      <c r="G86" s="8">
        <f>YEAR(Tableau1[[#This Row],[Date]])</f>
        <v>2019</v>
      </c>
      <c r="H86" s="8" t="str">
        <f>TEXT(Tableau1[[#This Row],[Date]],"mmmm")</f>
        <v>mars</v>
      </c>
      <c r="I86" s="8">
        <f>YEAR(EOMONTH(Tableau1[[#This Row],[Date]]-DEBUT+1,1))</f>
        <v>2019</v>
      </c>
      <c r="J86" s="12" t="str">
        <f>TEXT(EOMONTH(Tableau1[[#This Row],[Date]]-DEBUT+1,1),"mmmm")</f>
        <v>mars</v>
      </c>
      <c r="K86" s="17" t="str">
        <f ca="1">IFERROR(INDEX(_E,MATCH(Tableau1[[#This Row],[Date]],_J,0)),"")</f>
        <v/>
      </c>
    </row>
    <row r="87" spans="1:11" x14ac:dyDescent="0.35">
      <c r="A87" s="7">
        <v>43547</v>
      </c>
      <c r="B87" s="8" t="str">
        <f>VLOOKUP(WEEKDAY(Tableau1[[#This Row],[Date]],2),JoursDeSemaine,2,0)</f>
        <v>Samedi</v>
      </c>
      <c r="E87" s="11">
        <f>(Tableau1[[#This Row],[Heure Départ]]-Tableau1[[#This Row],[Heure Arrivée]])*24</f>
        <v>0</v>
      </c>
      <c r="F87" s="12" t="str">
        <f>YEAR(Tableau1[[#This Row],[Date]] - MOD(Tableau1[[#This Row],[Date]] - 2,7) + 3)&amp;"-"&amp;_xlfn.ISOWEEKNUM(Tableau1[[#This Row],[Date]])</f>
        <v>2019-12</v>
      </c>
      <c r="G87" s="8">
        <f>YEAR(Tableau1[[#This Row],[Date]])</f>
        <v>2019</v>
      </c>
      <c r="H87" s="8" t="str">
        <f>TEXT(Tableau1[[#This Row],[Date]],"mmmm")</f>
        <v>mars</v>
      </c>
      <c r="I87" s="8">
        <f>YEAR(EOMONTH(Tableau1[[#This Row],[Date]]-DEBUT+1,1))</f>
        <v>2019</v>
      </c>
      <c r="J87" s="12" t="str">
        <f>TEXT(EOMONTH(Tableau1[[#This Row],[Date]]-DEBUT+1,1),"mmmm")</f>
        <v>mars</v>
      </c>
      <c r="K87" s="17" t="str">
        <f ca="1">IFERROR(INDEX(_E,MATCH(Tableau1[[#This Row],[Date]],_J,0)),"")</f>
        <v/>
      </c>
    </row>
    <row r="88" spans="1:11" x14ac:dyDescent="0.35">
      <c r="A88" s="7">
        <v>43548</v>
      </c>
      <c r="B88" s="8" t="str">
        <f>VLOOKUP(WEEKDAY(Tableau1[[#This Row],[Date]],2),JoursDeSemaine,2,0)</f>
        <v>Dimanche</v>
      </c>
      <c r="E88" s="11">
        <f>(Tableau1[[#This Row],[Heure Départ]]-Tableau1[[#This Row],[Heure Arrivée]])*24</f>
        <v>0</v>
      </c>
      <c r="F88" s="12" t="str">
        <f>YEAR(Tableau1[[#This Row],[Date]] - MOD(Tableau1[[#This Row],[Date]] - 2,7) + 3)&amp;"-"&amp;_xlfn.ISOWEEKNUM(Tableau1[[#This Row],[Date]])</f>
        <v>2019-12</v>
      </c>
      <c r="G88" s="8">
        <f>YEAR(Tableau1[[#This Row],[Date]])</f>
        <v>2019</v>
      </c>
      <c r="H88" s="8" t="str">
        <f>TEXT(Tableau1[[#This Row],[Date]],"mmmm")</f>
        <v>mars</v>
      </c>
      <c r="I88" s="8">
        <f>YEAR(EOMONTH(Tableau1[[#This Row],[Date]]-DEBUT+1,1))</f>
        <v>2019</v>
      </c>
      <c r="J88" s="12" t="str">
        <f>TEXT(EOMONTH(Tableau1[[#This Row],[Date]]-DEBUT+1,1),"mmmm")</f>
        <v>mars</v>
      </c>
      <c r="K88" s="17" t="str">
        <f ca="1">IFERROR(INDEX(_E,MATCH(Tableau1[[#This Row],[Date]],_J,0)),"")</f>
        <v/>
      </c>
    </row>
    <row r="89" spans="1:11" x14ac:dyDescent="0.35">
      <c r="A89" s="7">
        <v>43549</v>
      </c>
      <c r="B89" s="8" t="str">
        <f>VLOOKUP(WEEKDAY(Tableau1[[#This Row],[Date]],2),JoursDeSemaine,2,0)</f>
        <v>Lundi</v>
      </c>
      <c r="E89" s="11">
        <f>(Tableau1[[#This Row],[Heure Départ]]-Tableau1[[#This Row],[Heure Arrivée]])*24</f>
        <v>0</v>
      </c>
      <c r="F89" s="12" t="str">
        <f>YEAR(Tableau1[[#This Row],[Date]] - MOD(Tableau1[[#This Row],[Date]] - 2,7) + 3)&amp;"-"&amp;_xlfn.ISOWEEKNUM(Tableau1[[#This Row],[Date]])</f>
        <v>2019-13</v>
      </c>
      <c r="G89" s="8">
        <f>YEAR(Tableau1[[#This Row],[Date]])</f>
        <v>2019</v>
      </c>
      <c r="H89" s="8" t="str">
        <f>TEXT(Tableau1[[#This Row],[Date]],"mmmm")</f>
        <v>mars</v>
      </c>
      <c r="I89" s="8">
        <f>YEAR(EOMONTH(Tableau1[[#This Row],[Date]]-DEBUT+1,1))</f>
        <v>2019</v>
      </c>
      <c r="J89" s="12" t="str">
        <f>TEXT(EOMONTH(Tableau1[[#This Row],[Date]]-DEBUT+1,1),"mmmm")</f>
        <v>mars</v>
      </c>
      <c r="K89" s="17" t="str">
        <f ca="1">IFERROR(INDEX(_E,MATCH(Tableau1[[#This Row],[Date]],_J,0)),"")</f>
        <v/>
      </c>
    </row>
    <row r="90" spans="1:11" x14ac:dyDescent="0.35">
      <c r="A90" s="7">
        <v>43550</v>
      </c>
      <c r="B90" s="8" t="str">
        <f>VLOOKUP(WEEKDAY(Tableau1[[#This Row],[Date]],2),JoursDeSemaine,2,0)</f>
        <v>Mardi</v>
      </c>
      <c r="E90" s="11">
        <f>(Tableau1[[#This Row],[Heure Départ]]-Tableau1[[#This Row],[Heure Arrivée]])*24</f>
        <v>0</v>
      </c>
      <c r="F90" s="12" t="str">
        <f>YEAR(Tableau1[[#This Row],[Date]] - MOD(Tableau1[[#This Row],[Date]] - 2,7) + 3)&amp;"-"&amp;_xlfn.ISOWEEKNUM(Tableau1[[#This Row],[Date]])</f>
        <v>2019-13</v>
      </c>
      <c r="G90" s="8">
        <f>YEAR(Tableau1[[#This Row],[Date]])</f>
        <v>2019</v>
      </c>
      <c r="H90" s="8" t="str">
        <f>TEXT(Tableau1[[#This Row],[Date]],"mmmm")</f>
        <v>mars</v>
      </c>
      <c r="I90" s="8">
        <f>YEAR(EOMONTH(Tableau1[[#This Row],[Date]]-DEBUT+1,1))</f>
        <v>2019</v>
      </c>
      <c r="J90" s="12" t="str">
        <f>TEXT(EOMONTH(Tableau1[[#This Row],[Date]]-DEBUT+1,1),"mmmm")</f>
        <v>mars</v>
      </c>
      <c r="K90" s="17" t="str">
        <f ca="1">IFERROR(INDEX(_E,MATCH(Tableau1[[#This Row],[Date]],_J,0)),"")</f>
        <v/>
      </c>
    </row>
    <row r="91" spans="1:11" x14ac:dyDescent="0.35">
      <c r="A91" s="7">
        <v>43551</v>
      </c>
      <c r="B91" s="8" t="str">
        <f>VLOOKUP(WEEKDAY(Tableau1[[#This Row],[Date]],2),JoursDeSemaine,2,0)</f>
        <v>Mercredi</v>
      </c>
      <c r="E91" s="11">
        <f>(Tableau1[[#This Row],[Heure Départ]]-Tableau1[[#This Row],[Heure Arrivée]])*24</f>
        <v>0</v>
      </c>
      <c r="F91" s="12" t="str">
        <f>YEAR(Tableau1[[#This Row],[Date]] - MOD(Tableau1[[#This Row],[Date]] - 2,7) + 3)&amp;"-"&amp;_xlfn.ISOWEEKNUM(Tableau1[[#This Row],[Date]])</f>
        <v>2019-13</v>
      </c>
      <c r="G91" s="8">
        <f>YEAR(Tableau1[[#This Row],[Date]])</f>
        <v>2019</v>
      </c>
      <c r="H91" s="8" t="str">
        <f>TEXT(Tableau1[[#This Row],[Date]],"mmmm")</f>
        <v>mars</v>
      </c>
      <c r="I91" s="8">
        <f>YEAR(EOMONTH(Tableau1[[#This Row],[Date]]-DEBUT+1,1))</f>
        <v>2019</v>
      </c>
      <c r="J91" s="12" t="str">
        <f>TEXT(EOMONTH(Tableau1[[#This Row],[Date]]-DEBUT+1,1),"mmmm")</f>
        <v>mars</v>
      </c>
      <c r="K91" s="17" t="str">
        <f ca="1">IFERROR(INDEX(_E,MATCH(Tableau1[[#This Row],[Date]],_J,0)),"")</f>
        <v/>
      </c>
    </row>
    <row r="92" spans="1:11" x14ac:dyDescent="0.35">
      <c r="A92" s="7">
        <v>43552</v>
      </c>
      <c r="B92" s="8" t="str">
        <f>VLOOKUP(WEEKDAY(Tableau1[[#This Row],[Date]],2),JoursDeSemaine,2,0)</f>
        <v>Jeudi</v>
      </c>
      <c r="E92" s="11">
        <f>(Tableau1[[#This Row],[Heure Départ]]-Tableau1[[#This Row],[Heure Arrivée]])*24</f>
        <v>0</v>
      </c>
      <c r="F92" s="12" t="str">
        <f>YEAR(Tableau1[[#This Row],[Date]] - MOD(Tableau1[[#This Row],[Date]] - 2,7) + 3)&amp;"-"&amp;_xlfn.ISOWEEKNUM(Tableau1[[#This Row],[Date]])</f>
        <v>2019-13</v>
      </c>
      <c r="G92" s="8">
        <f>YEAR(Tableau1[[#This Row],[Date]])</f>
        <v>2019</v>
      </c>
      <c r="H92" s="8" t="str">
        <f>TEXT(Tableau1[[#This Row],[Date]],"mmmm")</f>
        <v>mars</v>
      </c>
      <c r="I92" s="8">
        <f>YEAR(EOMONTH(Tableau1[[#This Row],[Date]]-DEBUT+1,1))</f>
        <v>2019</v>
      </c>
      <c r="J92" s="12" t="str">
        <f>TEXT(EOMONTH(Tableau1[[#This Row],[Date]]-DEBUT+1,1),"mmmm")</f>
        <v>avril</v>
      </c>
      <c r="K92" s="17" t="str">
        <f ca="1">IFERROR(INDEX(_E,MATCH(Tableau1[[#This Row],[Date]],_J,0)),"")</f>
        <v/>
      </c>
    </row>
    <row r="93" spans="1:11" x14ac:dyDescent="0.35">
      <c r="A93" s="7">
        <v>43553</v>
      </c>
      <c r="B93" s="8" t="str">
        <f>VLOOKUP(WEEKDAY(Tableau1[[#This Row],[Date]],2),JoursDeSemaine,2,0)</f>
        <v>Vendredi</v>
      </c>
      <c r="E93" s="11">
        <f>(Tableau1[[#This Row],[Heure Départ]]-Tableau1[[#This Row],[Heure Arrivée]])*24</f>
        <v>0</v>
      </c>
      <c r="F93" s="12" t="str">
        <f>YEAR(Tableau1[[#This Row],[Date]] - MOD(Tableau1[[#This Row],[Date]] - 2,7) + 3)&amp;"-"&amp;_xlfn.ISOWEEKNUM(Tableau1[[#This Row],[Date]])</f>
        <v>2019-13</v>
      </c>
      <c r="G93" s="8">
        <f>YEAR(Tableau1[[#This Row],[Date]])</f>
        <v>2019</v>
      </c>
      <c r="H93" s="8" t="str">
        <f>TEXT(Tableau1[[#This Row],[Date]],"mmmm")</f>
        <v>mars</v>
      </c>
      <c r="I93" s="8">
        <f>YEAR(EOMONTH(Tableau1[[#This Row],[Date]]-DEBUT+1,1))</f>
        <v>2019</v>
      </c>
      <c r="J93" s="12" t="str">
        <f>TEXT(EOMONTH(Tableau1[[#This Row],[Date]]-DEBUT+1,1),"mmmm")</f>
        <v>avril</v>
      </c>
      <c r="K93" s="17" t="str">
        <f ca="1">IFERROR(INDEX(_E,MATCH(Tableau1[[#This Row],[Date]],_J,0)),"")</f>
        <v/>
      </c>
    </row>
    <row r="94" spans="1:11" x14ac:dyDescent="0.35">
      <c r="A94" s="7">
        <v>43554</v>
      </c>
      <c r="B94" s="8" t="str">
        <f>VLOOKUP(WEEKDAY(Tableau1[[#This Row],[Date]],2),JoursDeSemaine,2,0)</f>
        <v>Samedi</v>
      </c>
      <c r="E94" s="11">
        <f>(Tableau1[[#This Row],[Heure Départ]]-Tableau1[[#This Row],[Heure Arrivée]])*24</f>
        <v>0</v>
      </c>
      <c r="F94" s="12" t="str">
        <f>YEAR(Tableau1[[#This Row],[Date]] - MOD(Tableau1[[#This Row],[Date]] - 2,7) + 3)&amp;"-"&amp;_xlfn.ISOWEEKNUM(Tableau1[[#This Row],[Date]])</f>
        <v>2019-13</v>
      </c>
      <c r="G94" s="8">
        <f>YEAR(Tableau1[[#This Row],[Date]])</f>
        <v>2019</v>
      </c>
      <c r="H94" s="8" t="str">
        <f>TEXT(Tableau1[[#This Row],[Date]],"mmmm")</f>
        <v>mars</v>
      </c>
      <c r="I94" s="8">
        <f>YEAR(EOMONTH(Tableau1[[#This Row],[Date]]-DEBUT+1,1))</f>
        <v>2019</v>
      </c>
      <c r="J94" s="12" t="str">
        <f>TEXT(EOMONTH(Tableau1[[#This Row],[Date]]-DEBUT+1,1),"mmmm")</f>
        <v>avril</v>
      </c>
      <c r="K94" s="17" t="str">
        <f ca="1">IFERROR(INDEX(_E,MATCH(Tableau1[[#This Row],[Date]],_J,0)),"")</f>
        <v/>
      </c>
    </row>
    <row r="95" spans="1:11" x14ac:dyDescent="0.35">
      <c r="A95" s="7">
        <v>43555</v>
      </c>
      <c r="B95" s="8" t="str">
        <f>VLOOKUP(WEEKDAY(Tableau1[[#This Row],[Date]],2),JoursDeSemaine,2,0)</f>
        <v>Dimanche</v>
      </c>
      <c r="E95" s="11">
        <f>(Tableau1[[#This Row],[Heure Départ]]-Tableau1[[#This Row],[Heure Arrivée]])*24</f>
        <v>0</v>
      </c>
      <c r="F95" s="12" t="str">
        <f>YEAR(Tableau1[[#This Row],[Date]] - MOD(Tableau1[[#This Row],[Date]] - 2,7) + 3)&amp;"-"&amp;_xlfn.ISOWEEKNUM(Tableau1[[#This Row],[Date]])</f>
        <v>2019-13</v>
      </c>
      <c r="G95" s="8">
        <f>YEAR(Tableau1[[#This Row],[Date]])</f>
        <v>2019</v>
      </c>
      <c r="H95" s="8" t="str">
        <f>TEXT(Tableau1[[#This Row],[Date]],"mmmm")</f>
        <v>mars</v>
      </c>
      <c r="I95" s="8">
        <f>YEAR(EOMONTH(Tableau1[[#This Row],[Date]]-DEBUT+1,1))</f>
        <v>2019</v>
      </c>
      <c r="J95" s="12" t="str">
        <f>TEXT(EOMONTH(Tableau1[[#This Row],[Date]]-DEBUT+1,1),"mmmm")</f>
        <v>avril</v>
      </c>
      <c r="K95" s="17" t="str">
        <f ca="1">IFERROR(INDEX(_E,MATCH(Tableau1[[#This Row],[Date]],_J,0)),"")</f>
        <v/>
      </c>
    </row>
    <row r="96" spans="1:11" x14ac:dyDescent="0.35">
      <c r="A96" s="7">
        <v>43556</v>
      </c>
      <c r="B96" s="8" t="str">
        <f>VLOOKUP(WEEKDAY(Tableau1[[#This Row],[Date]],2),JoursDeSemaine,2,0)</f>
        <v>Lundi</v>
      </c>
      <c r="E96" s="11">
        <f>(Tableau1[[#This Row],[Heure Départ]]-Tableau1[[#This Row],[Heure Arrivée]])*24</f>
        <v>0</v>
      </c>
      <c r="F96" s="12" t="str">
        <f>YEAR(Tableau1[[#This Row],[Date]] - MOD(Tableau1[[#This Row],[Date]] - 2,7) + 3)&amp;"-"&amp;_xlfn.ISOWEEKNUM(Tableau1[[#This Row],[Date]])</f>
        <v>2019-14</v>
      </c>
      <c r="G96" s="8">
        <f>YEAR(Tableau1[[#This Row],[Date]])</f>
        <v>2019</v>
      </c>
      <c r="H96" s="8" t="str">
        <f>TEXT(Tableau1[[#This Row],[Date]],"mmmm")</f>
        <v>avril</v>
      </c>
      <c r="I96" s="8">
        <f>YEAR(EOMONTH(Tableau1[[#This Row],[Date]]-DEBUT+1,1))</f>
        <v>2019</v>
      </c>
      <c r="J96" s="12" t="str">
        <f>TEXT(EOMONTH(Tableau1[[#This Row],[Date]]-DEBUT+1,1),"mmmm")</f>
        <v>avril</v>
      </c>
      <c r="K96" s="17" t="str">
        <f ca="1">IFERROR(INDEX(_E,MATCH(Tableau1[[#This Row],[Date]],_J,0)),"")</f>
        <v/>
      </c>
    </row>
    <row r="97" spans="1:11" x14ac:dyDescent="0.35">
      <c r="A97" s="7">
        <v>43557</v>
      </c>
      <c r="B97" s="8" t="str">
        <f>VLOOKUP(WEEKDAY(Tableau1[[#This Row],[Date]],2),JoursDeSemaine,2,0)</f>
        <v>Mardi</v>
      </c>
      <c r="E97" s="11">
        <f>(Tableau1[[#This Row],[Heure Départ]]-Tableau1[[#This Row],[Heure Arrivée]])*24</f>
        <v>0</v>
      </c>
      <c r="F97" s="12" t="str">
        <f>YEAR(Tableau1[[#This Row],[Date]] - MOD(Tableau1[[#This Row],[Date]] - 2,7) + 3)&amp;"-"&amp;_xlfn.ISOWEEKNUM(Tableau1[[#This Row],[Date]])</f>
        <v>2019-14</v>
      </c>
      <c r="G97" s="8">
        <f>YEAR(Tableau1[[#This Row],[Date]])</f>
        <v>2019</v>
      </c>
      <c r="H97" s="8" t="str">
        <f>TEXT(Tableau1[[#This Row],[Date]],"mmmm")</f>
        <v>avril</v>
      </c>
      <c r="I97" s="8">
        <f>YEAR(EOMONTH(Tableau1[[#This Row],[Date]]-DEBUT+1,1))</f>
        <v>2019</v>
      </c>
      <c r="J97" s="12" t="str">
        <f>TEXT(EOMONTH(Tableau1[[#This Row],[Date]]-DEBUT+1,1),"mmmm")</f>
        <v>avril</v>
      </c>
      <c r="K97" s="17" t="str">
        <f ca="1">IFERROR(INDEX(_E,MATCH(Tableau1[[#This Row],[Date]],_J,0)),"")</f>
        <v/>
      </c>
    </row>
    <row r="98" spans="1:11" x14ac:dyDescent="0.35">
      <c r="A98" s="7">
        <v>43558</v>
      </c>
      <c r="B98" s="8" t="str">
        <f>VLOOKUP(WEEKDAY(Tableau1[[#This Row],[Date]],2),JoursDeSemaine,2,0)</f>
        <v>Mercredi</v>
      </c>
      <c r="E98" s="11">
        <f>(Tableau1[[#This Row],[Heure Départ]]-Tableau1[[#This Row],[Heure Arrivée]])*24</f>
        <v>0</v>
      </c>
      <c r="F98" s="12" t="str">
        <f>YEAR(Tableau1[[#This Row],[Date]] - MOD(Tableau1[[#This Row],[Date]] - 2,7) + 3)&amp;"-"&amp;_xlfn.ISOWEEKNUM(Tableau1[[#This Row],[Date]])</f>
        <v>2019-14</v>
      </c>
      <c r="G98" s="8">
        <f>YEAR(Tableau1[[#This Row],[Date]])</f>
        <v>2019</v>
      </c>
      <c r="H98" s="8" t="str">
        <f>TEXT(Tableau1[[#This Row],[Date]],"mmmm")</f>
        <v>avril</v>
      </c>
      <c r="I98" s="8">
        <f>YEAR(EOMONTH(Tableau1[[#This Row],[Date]]-DEBUT+1,1))</f>
        <v>2019</v>
      </c>
      <c r="J98" s="12" t="str">
        <f>TEXT(EOMONTH(Tableau1[[#This Row],[Date]]-DEBUT+1,1),"mmmm")</f>
        <v>avril</v>
      </c>
      <c r="K98" s="17" t="str">
        <f ca="1">IFERROR(INDEX(_E,MATCH(Tableau1[[#This Row],[Date]],_J,0)),"")</f>
        <v/>
      </c>
    </row>
    <row r="99" spans="1:11" x14ac:dyDescent="0.35">
      <c r="A99" s="7">
        <v>43559</v>
      </c>
      <c r="B99" s="8" t="str">
        <f>VLOOKUP(WEEKDAY(Tableau1[[#This Row],[Date]],2),JoursDeSemaine,2,0)</f>
        <v>Jeudi</v>
      </c>
      <c r="E99" s="11">
        <f>(Tableau1[[#This Row],[Heure Départ]]-Tableau1[[#This Row],[Heure Arrivée]])*24</f>
        <v>0</v>
      </c>
      <c r="F99" s="12" t="str">
        <f>YEAR(Tableau1[[#This Row],[Date]] - MOD(Tableau1[[#This Row],[Date]] - 2,7) + 3)&amp;"-"&amp;_xlfn.ISOWEEKNUM(Tableau1[[#This Row],[Date]])</f>
        <v>2019-14</v>
      </c>
      <c r="G99" s="8">
        <f>YEAR(Tableau1[[#This Row],[Date]])</f>
        <v>2019</v>
      </c>
      <c r="H99" s="8" t="str">
        <f>TEXT(Tableau1[[#This Row],[Date]],"mmmm")</f>
        <v>avril</v>
      </c>
      <c r="I99" s="8">
        <f>YEAR(EOMONTH(Tableau1[[#This Row],[Date]]-DEBUT+1,1))</f>
        <v>2019</v>
      </c>
      <c r="J99" s="12" t="str">
        <f>TEXT(EOMONTH(Tableau1[[#This Row],[Date]]-DEBUT+1,1),"mmmm")</f>
        <v>avril</v>
      </c>
      <c r="K99" s="17" t="str">
        <f ca="1">IFERROR(INDEX(_E,MATCH(Tableau1[[#This Row],[Date]],_J,0)),"")</f>
        <v/>
      </c>
    </row>
    <row r="100" spans="1:11" x14ac:dyDescent="0.35">
      <c r="A100" s="7">
        <v>43560</v>
      </c>
      <c r="B100" s="8" t="str">
        <f>VLOOKUP(WEEKDAY(Tableau1[[#This Row],[Date]],2),JoursDeSemaine,2,0)</f>
        <v>Vendredi</v>
      </c>
      <c r="E100" s="11">
        <f>(Tableau1[[#This Row],[Heure Départ]]-Tableau1[[#This Row],[Heure Arrivée]])*24</f>
        <v>0</v>
      </c>
      <c r="F100" s="12" t="str">
        <f>YEAR(Tableau1[[#This Row],[Date]] - MOD(Tableau1[[#This Row],[Date]] - 2,7) + 3)&amp;"-"&amp;_xlfn.ISOWEEKNUM(Tableau1[[#This Row],[Date]])</f>
        <v>2019-14</v>
      </c>
      <c r="G100" s="8">
        <f>YEAR(Tableau1[[#This Row],[Date]])</f>
        <v>2019</v>
      </c>
      <c r="H100" s="8" t="str">
        <f>TEXT(Tableau1[[#This Row],[Date]],"mmmm")</f>
        <v>avril</v>
      </c>
      <c r="I100" s="8">
        <f>YEAR(EOMONTH(Tableau1[[#This Row],[Date]]-DEBUT+1,1))</f>
        <v>2019</v>
      </c>
      <c r="J100" s="12" t="str">
        <f>TEXT(EOMONTH(Tableau1[[#This Row],[Date]]-DEBUT+1,1),"mmmm")</f>
        <v>avril</v>
      </c>
      <c r="K100" s="17" t="str">
        <f ca="1">IFERROR(INDEX(_E,MATCH(Tableau1[[#This Row],[Date]],_J,0)),"")</f>
        <v/>
      </c>
    </row>
    <row r="101" spans="1:11" x14ac:dyDescent="0.35">
      <c r="A101" s="7">
        <v>43561</v>
      </c>
      <c r="B101" s="8" t="str">
        <f>VLOOKUP(WEEKDAY(Tableau1[[#This Row],[Date]],2),JoursDeSemaine,2,0)</f>
        <v>Samedi</v>
      </c>
      <c r="E101" s="11">
        <f>(Tableau1[[#This Row],[Heure Départ]]-Tableau1[[#This Row],[Heure Arrivée]])*24</f>
        <v>0</v>
      </c>
      <c r="F101" s="12" t="str">
        <f>YEAR(Tableau1[[#This Row],[Date]] - MOD(Tableau1[[#This Row],[Date]] - 2,7) + 3)&amp;"-"&amp;_xlfn.ISOWEEKNUM(Tableau1[[#This Row],[Date]])</f>
        <v>2019-14</v>
      </c>
      <c r="G101" s="8">
        <f>YEAR(Tableau1[[#This Row],[Date]])</f>
        <v>2019</v>
      </c>
      <c r="H101" s="8" t="str">
        <f>TEXT(Tableau1[[#This Row],[Date]],"mmmm")</f>
        <v>avril</v>
      </c>
      <c r="I101" s="8">
        <f>YEAR(EOMONTH(Tableau1[[#This Row],[Date]]-DEBUT+1,1))</f>
        <v>2019</v>
      </c>
      <c r="J101" s="12" t="str">
        <f>TEXT(EOMONTH(Tableau1[[#This Row],[Date]]-DEBUT+1,1),"mmmm")</f>
        <v>avril</v>
      </c>
      <c r="K101" s="17" t="str">
        <f ca="1">IFERROR(INDEX(_E,MATCH(Tableau1[[#This Row],[Date]],_J,0)),"")</f>
        <v/>
      </c>
    </row>
    <row r="102" spans="1:11" x14ac:dyDescent="0.35">
      <c r="A102" s="7">
        <v>43562</v>
      </c>
      <c r="B102" s="8" t="str">
        <f>VLOOKUP(WEEKDAY(Tableau1[[#This Row],[Date]],2),JoursDeSemaine,2,0)</f>
        <v>Dimanche</v>
      </c>
      <c r="E102" s="11">
        <f>(Tableau1[[#This Row],[Heure Départ]]-Tableau1[[#This Row],[Heure Arrivée]])*24</f>
        <v>0</v>
      </c>
      <c r="F102" s="12" t="str">
        <f>YEAR(Tableau1[[#This Row],[Date]] - MOD(Tableau1[[#This Row],[Date]] - 2,7) + 3)&amp;"-"&amp;_xlfn.ISOWEEKNUM(Tableau1[[#This Row],[Date]])</f>
        <v>2019-14</v>
      </c>
      <c r="G102" s="8">
        <f>YEAR(Tableau1[[#This Row],[Date]])</f>
        <v>2019</v>
      </c>
      <c r="H102" s="8" t="str">
        <f>TEXT(Tableau1[[#This Row],[Date]],"mmmm")</f>
        <v>avril</v>
      </c>
      <c r="I102" s="8">
        <f>YEAR(EOMONTH(Tableau1[[#This Row],[Date]]-DEBUT+1,1))</f>
        <v>2019</v>
      </c>
      <c r="J102" s="12" t="str">
        <f>TEXT(EOMONTH(Tableau1[[#This Row],[Date]]-DEBUT+1,1),"mmmm")</f>
        <v>avril</v>
      </c>
      <c r="K102" s="17" t="str">
        <f ca="1">IFERROR(INDEX(_E,MATCH(Tableau1[[#This Row],[Date]],_J,0)),"")</f>
        <v/>
      </c>
    </row>
    <row r="103" spans="1:11" x14ac:dyDescent="0.35">
      <c r="A103" s="7">
        <v>43563</v>
      </c>
      <c r="B103" s="8" t="str">
        <f>VLOOKUP(WEEKDAY(Tableau1[[#This Row],[Date]],2),JoursDeSemaine,2,0)</f>
        <v>Lundi</v>
      </c>
      <c r="E103" s="11">
        <f>(Tableau1[[#This Row],[Heure Départ]]-Tableau1[[#This Row],[Heure Arrivée]])*24</f>
        <v>0</v>
      </c>
      <c r="F103" s="12" t="str">
        <f>YEAR(Tableau1[[#This Row],[Date]] - MOD(Tableau1[[#This Row],[Date]] - 2,7) + 3)&amp;"-"&amp;_xlfn.ISOWEEKNUM(Tableau1[[#This Row],[Date]])</f>
        <v>2019-15</v>
      </c>
      <c r="G103" s="8">
        <f>YEAR(Tableau1[[#This Row],[Date]])</f>
        <v>2019</v>
      </c>
      <c r="H103" s="8" t="str">
        <f>TEXT(Tableau1[[#This Row],[Date]],"mmmm")</f>
        <v>avril</v>
      </c>
      <c r="I103" s="8">
        <f>YEAR(EOMONTH(Tableau1[[#This Row],[Date]]-DEBUT+1,1))</f>
        <v>2019</v>
      </c>
      <c r="J103" s="12" t="str">
        <f>TEXT(EOMONTH(Tableau1[[#This Row],[Date]]-DEBUT+1,1),"mmmm")</f>
        <v>avril</v>
      </c>
      <c r="K103" s="17" t="str">
        <f ca="1">IFERROR(INDEX(_E,MATCH(Tableau1[[#This Row],[Date]],_J,0)),"")</f>
        <v/>
      </c>
    </row>
    <row r="104" spans="1:11" x14ac:dyDescent="0.35">
      <c r="A104" s="7">
        <v>43564</v>
      </c>
      <c r="B104" s="8" t="str">
        <f>VLOOKUP(WEEKDAY(Tableau1[[#This Row],[Date]],2),JoursDeSemaine,2,0)</f>
        <v>Mardi</v>
      </c>
      <c r="E104" s="11">
        <f>(Tableau1[[#This Row],[Heure Départ]]-Tableau1[[#This Row],[Heure Arrivée]])*24</f>
        <v>0</v>
      </c>
      <c r="F104" s="12" t="str">
        <f>YEAR(Tableau1[[#This Row],[Date]] - MOD(Tableau1[[#This Row],[Date]] - 2,7) + 3)&amp;"-"&amp;_xlfn.ISOWEEKNUM(Tableau1[[#This Row],[Date]])</f>
        <v>2019-15</v>
      </c>
      <c r="G104" s="8">
        <f>YEAR(Tableau1[[#This Row],[Date]])</f>
        <v>2019</v>
      </c>
      <c r="H104" s="8" t="str">
        <f>TEXT(Tableau1[[#This Row],[Date]],"mmmm")</f>
        <v>avril</v>
      </c>
      <c r="I104" s="8">
        <f>YEAR(EOMONTH(Tableau1[[#This Row],[Date]]-DEBUT+1,1))</f>
        <v>2019</v>
      </c>
      <c r="J104" s="12" t="str">
        <f>TEXT(EOMONTH(Tableau1[[#This Row],[Date]]-DEBUT+1,1),"mmmm")</f>
        <v>avril</v>
      </c>
      <c r="K104" s="17" t="str">
        <f ca="1">IFERROR(INDEX(_E,MATCH(Tableau1[[#This Row],[Date]],_J,0)),"")</f>
        <v/>
      </c>
    </row>
    <row r="105" spans="1:11" x14ac:dyDescent="0.35">
      <c r="A105" s="7">
        <v>43565</v>
      </c>
      <c r="B105" s="8" t="str">
        <f>VLOOKUP(WEEKDAY(Tableau1[[#This Row],[Date]],2),JoursDeSemaine,2,0)</f>
        <v>Mercredi</v>
      </c>
      <c r="E105" s="11">
        <f>(Tableau1[[#This Row],[Heure Départ]]-Tableau1[[#This Row],[Heure Arrivée]])*24</f>
        <v>0</v>
      </c>
      <c r="F105" s="12" t="str">
        <f>YEAR(Tableau1[[#This Row],[Date]] - MOD(Tableau1[[#This Row],[Date]] - 2,7) + 3)&amp;"-"&amp;_xlfn.ISOWEEKNUM(Tableau1[[#This Row],[Date]])</f>
        <v>2019-15</v>
      </c>
      <c r="G105" s="8">
        <f>YEAR(Tableau1[[#This Row],[Date]])</f>
        <v>2019</v>
      </c>
      <c r="H105" s="8" t="str">
        <f>TEXT(Tableau1[[#This Row],[Date]],"mmmm")</f>
        <v>avril</v>
      </c>
      <c r="I105" s="8">
        <f>YEAR(EOMONTH(Tableau1[[#This Row],[Date]]-DEBUT+1,1))</f>
        <v>2019</v>
      </c>
      <c r="J105" s="12" t="str">
        <f>TEXT(EOMONTH(Tableau1[[#This Row],[Date]]-DEBUT+1,1),"mmmm")</f>
        <v>avril</v>
      </c>
      <c r="K105" s="17" t="str">
        <f ca="1">IFERROR(INDEX(_E,MATCH(Tableau1[[#This Row],[Date]],_J,0)),"")</f>
        <v/>
      </c>
    </row>
    <row r="106" spans="1:11" x14ac:dyDescent="0.35">
      <c r="A106" s="7">
        <v>43566</v>
      </c>
      <c r="B106" s="8" t="str">
        <f>VLOOKUP(WEEKDAY(Tableau1[[#This Row],[Date]],2),JoursDeSemaine,2,0)</f>
        <v>Jeudi</v>
      </c>
      <c r="E106" s="11">
        <f>(Tableau1[[#This Row],[Heure Départ]]-Tableau1[[#This Row],[Heure Arrivée]])*24</f>
        <v>0</v>
      </c>
      <c r="F106" s="12" t="str">
        <f>YEAR(Tableau1[[#This Row],[Date]] - MOD(Tableau1[[#This Row],[Date]] - 2,7) + 3)&amp;"-"&amp;_xlfn.ISOWEEKNUM(Tableau1[[#This Row],[Date]])</f>
        <v>2019-15</v>
      </c>
      <c r="G106" s="8">
        <f>YEAR(Tableau1[[#This Row],[Date]])</f>
        <v>2019</v>
      </c>
      <c r="H106" s="8" t="str">
        <f>TEXT(Tableau1[[#This Row],[Date]],"mmmm")</f>
        <v>avril</v>
      </c>
      <c r="I106" s="8">
        <f>YEAR(EOMONTH(Tableau1[[#This Row],[Date]]-DEBUT+1,1))</f>
        <v>2019</v>
      </c>
      <c r="J106" s="12" t="str">
        <f>TEXT(EOMONTH(Tableau1[[#This Row],[Date]]-DEBUT+1,1),"mmmm")</f>
        <v>avril</v>
      </c>
      <c r="K106" s="17" t="str">
        <f ca="1">IFERROR(INDEX(_E,MATCH(Tableau1[[#This Row],[Date]],_J,0)),"")</f>
        <v/>
      </c>
    </row>
    <row r="107" spans="1:11" x14ac:dyDescent="0.35">
      <c r="A107" s="7">
        <v>43567</v>
      </c>
      <c r="B107" s="8" t="str">
        <f>VLOOKUP(WEEKDAY(Tableau1[[#This Row],[Date]],2),JoursDeSemaine,2,0)</f>
        <v>Vendredi</v>
      </c>
      <c r="E107" s="11">
        <f>(Tableau1[[#This Row],[Heure Départ]]-Tableau1[[#This Row],[Heure Arrivée]])*24</f>
        <v>0</v>
      </c>
      <c r="F107" s="12" t="str">
        <f>YEAR(Tableau1[[#This Row],[Date]] - MOD(Tableau1[[#This Row],[Date]] - 2,7) + 3)&amp;"-"&amp;_xlfn.ISOWEEKNUM(Tableau1[[#This Row],[Date]])</f>
        <v>2019-15</v>
      </c>
      <c r="G107" s="8">
        <f>YEAR(Tableau1[[#This Row],[Date]])</f>
        <v>2019</v>
      </c>
      <c r="H107" s="8" t="str">
        <f>TEXT(Tableau1[[#This Row],[Date]],"mmmm")</f>
        <v>avril</v>
      </c>
      <c r="I107" s="8">
        <f>YEAR(EOMONTH(Tableau1[[#This Row],[Date]]-DEBUT+1,1))</f>
        <v>2019</v>
      </c>
      <c r="J107" s="12" t="str">
        <f>TEXT(EOMONTH(Tableau1[[#This Row],[Date]]-DEBUT+1,1),"mmmm")</f>
        <v>avril</v>
      </c>
      <c r="K107" s="17" t="str">
        <f ca="1">IFERROR(INDEX(_E,MATCH(Tableau1[[#This Row],[Date]],_J,0)),"")</f>
        <v/>
      </c>
    </row>
    <row r="108" spans="1:11" x14ac:dyDescent="0.35">
      <c r="A108" s="7">
        <v>43568</v>
      </c>
      <c r="B108" s="8" t="str">
        <f>VLOOKUP(WEEKDAY(Tableau1[[#This Row],[Date]],2),JoursDeSemaine,2,0)</f>
        <v>Samedi</v>
      </c>
      <c r="E108" s="11">
        <f>(Tableau1[[#This Row],[Heure Départ]]-Tableau1[[#This Row],[Heure Arrivée]])*24</f>
        <v>0</v>
      </c>
      <c r="F108" s="12" t="str">
        <f>YEAR(Tableau1[[#This Row],[Date]] - MOD(Tableau1[[#This Row],[Date]] - 2,7) + 3)&amp;"-"&amp;_xlfn.ISOWEEKNUM(Tableau1[[#This Row],[Date]])</f>
        <v>2019-15</v>
      </c>
      <c r="G108" s="8">
        <f>YEAR(Tableau1[[#This Row],[Date]])</f>
        <v>2019</v>
      </c>
      <c r="H108" s="8" t="str">
        <f>TEXT(Tableau1[[#This Row],[Date]],"mmmm")</f>
        <v>avril</v>
      </c>
      <c r="I108" s="8">
        <f>YEAR(EOMONTH(Tableau1[[#This Row],[Date]]-DEBUT+1,1))</f>
        <v>2019</v>
      </c>
      <c r="J108" s="12" t="str">
        <f>TEXT(EOMONTH(Tableau1[[#This Row],[Date]]-DEBUT+1,1),"mmmm")</f>
        <v>avril</v>
      </c>
      <c r="K108" s="17" t="str">
        <f ca="1">IFERROR(INDEX(_E,MATCH(Tableau1[[#This Row],[Date]],_J,0)),"")</f>
        <v/>
      </c>
    </row>
    <row r="109" spans="1:11" x14ac:dyDescent="0.35">
      <c r="A109" s="7">
        <v>43569</v>
      </c>
      <c r="B109" s="8" t="str">
        <f>VLOOKUP(WEEKDAY(Tableau1[[#This Row],[Date]],2),JoursDeSemaine,2,0)</f>
        <v>Dimanche</v>
      </c>
      <c r="E109" s="11">
        <f>(Tableau1[[#This Row],[Heure Départ]]-Tableau1[[#This Row],[Heure Arrivée]])*24</f>
        <v>0</v>
      </c>
      <c r="F109" s="12" t="str">
        <f>YEAR(Tableau1[[#This Row],[Date]] - MOD(Tableau1[[#This Row],[Date]] - 2,7) + 3)&amp;"-"&amp;_xlfn.ISOWEEKNUM(Tableau1[[#This Row],[Date]])</f>
        <v>2019-15</v>
      </c>
      <c r="G109" s="8">
        <f>YEAR(Tableau1[[#This Row],[Date]])</f>
        <v>2019</v>
      </c>
      <c r="H109" s="8" t="str">
        <f>TEXT(Tableau1[[#This Row],[Date]],"mmmm")</f>
        <v>avril</v>
      </c>
      <c r="I109" s="8">
        <f>YEAR(EOMONTH(Tableau1[[#This Row],[Date]]-DEBUT+1,1))</f>
        <v>2019</v>
      </c>
      <c r="J109" s="12" t="str">
        <f>TEXT(EOMONTH(Tableau1[[#This Row],[Date]]-DEBUT+1,1),"mmmm")</f>
        <v>avril</v>
      </c>
      <c r="K109" s="17" t="str">
        <f ca="1">IFERROR(INDEX(_E,MATCH(Tableau1[[#This Row],[Date]],_J,0)),"")</f>
        <v/>
      </c>
    </row>
    <row r="110" spans="1:11" x14ac:dyDescent="0.35">
      <c r="A110" s="7">
        <v>43570</v>
      </c>
      <c r="B110" s="8" t="str">
        <f>VLOOKUP(WEEKDAY(Tableau1[[#This Row],[Date]],2),JoursDeSemaine,2,0)</f>
        <v>Lundi</v>
      </c>
      <c r="E110" s="11">
        <f>(Tableau1[[#This Row],[Heure Départ]]-Tableau1[[#This Row],[Heure Arrivée]])*24</f>
        <v>0</v>
      </c>
      <c r="F110" s="12" t="str">
        <f>YEAR(Tableau1[[#This Row],[Date]] - MOD(Tableau1[[#This Row],[Date]] - 2,7) + 3)&amp;"-"&amp;_xlfn.ISOWEEKNUM(Tableau1[[#This Row],[Date]])</f>
        <v>2019-16</v>
      </c>
      <c r="G110" s="8">
        <f>YEAR(Tableau1[[#This Row],[Date]])</f>
        <v>2019</v>
      </c>
      <c r="H110" s="8" t="str">
        <f>TEXT(Tableau1[[#This Row],[Date]],"mmmm")</f>
        <v>avril</v>
      </c>
      <c r="I110" s="8">
        <f>YEAR(EOMONTH(Tableau1[[#This Row],[Date]]-DEBUT+1,1))</f>
        <v>2019</v>
      </c>
      <c r="J110" s="12" t="str">
        <f>TEXT(EOMONTH(Tableau1[[#This Row],[Date]]-DEBUT+1,1),"mmmm")</f>
        <v>avril</v>
      </c>
      <c r="K110" s="17" t="str">
        <f ca="1">IFERROR(INDEX(_E,MATCH(Tableau1[[#This Row],[Date]],_J,0)),"")</f>
        <v/>
      </c>
    </row>
    <row r="111" spans="1:11" x14ac:dyDescent="0.35">
      <c r="A111" s="7">
        <v>43571</v>
      </c>
      <c r="B111" s="8" t="str">
        <f>VLOOKUP(WEEKDAY(Tableau1[[#This Row],[Date]],2),JoursDeSemaine,2,0)</f>
        <v>Mardi</v>
      </c>
      <c r="E111" s="11">
        <f>(Tableau1[[#This Row],[Heure Départ]]-Tableau1[[#This Row],[Heure Arrivée]])*24</f>
        <v>0</v>
      </c>
      <c r="F111" s="12" t="str">
        <f>YEAR(Tableau1[[#This Row],[Date]] - MOD(Tableau1[[#This Row],[Date]] - 2,7) + 3)&amp;"-"&amp;_xlfn.ISOWEEKNUM(Tableau1[[#This Row],[Date]])</f>
        <v>2019-16</v>
      </c>
      <c r="G111" s="8">
        <f>YEAR(Tableau1[[#This Row],[Date]])</f>
        <v>2019</v>
      </c>
      <c r="H111" s="8" t="str">
        <f>TEXT(Tableau1[[#This Row],[Date]],"mmmm")</f>
        <v>avril</v>
      </c>
      <c r="I111" s="8">
        <f>YEAR(EOMONTH(Tableau1[[#This Row],[Date]]-DEBUT+1,1))</f>
        <v>2019</v>
      </c>
      <c r="J111" s="12" t="str">
        <f>TEXT(EOMONTH(Tableau1[[#This Row],[Date]]-DEBUT+1,1),"mmmm")</f>
        <v>avril</v>
      </c>
      <c r="K111" s="17" t="str">
        <f ca="1">IFERROR(INDEX(_E,MATCH(Tableau1[[#This Row],[Date]],_J,0)),"")</f>
        <v/>
      </c>
    </row>
    <row r="112" spans="1:11" x14ac:dyDescent="0.35">
      <c r="A112" s="7">
        <v>43572</v>
      </c>
      <c r="B112" s="8" t="str">
        <f>VLOOKUP(WEEKDAY(Tableau1[[#This Row],[Date]],2),JoursDeSemaine,2,0)</f>
        <v>Mercredi</v>
      </c>
      <c r="E112" s="11">
        <f>(Tableau1[[#This Row],[Heure Départ]]-Tableau1[[#This Row],[Heure Arrivée]])*24</f>
        <v>0</v>
      </c>
      <c r="F112" s="12" t="str">
        <f>YEAR(Tableau1[[#This Row],[Date]] - MOD(Tableau1[[#This Row],[Date]] - 2,7) + 3)&amp;"-"&amp;_xlfn.ISOWEEKNUM(Tableau1[[#This Row],[Date]])</f>
        <v>2019-16</v>
      </c>
      <c r="G112" s="8">
        <f>YEAR(Tableau1[[#This Row],[Date]])</f>
        <v>2019</v>
      </c>
      <c r="H112" s="8" t="str">
        <f>TEXT(Tableau1[[#This Row],[Date]],"mmmm")</f>
        <v>avril</v>
      </c>
      <c r="I112" s="8">
        <f>YEAR(EOMONTH(Tableau1[[#This Row],[Date]]-DEBUT+1,1))</f>
        <v>2019</v>
      </c>
      <c r="J112" s="12" t="str">
        <f>TEXT(EOMONTH(Tableau1[[#This Row],[Date]]-DEBUT+1,1),"mmmm")</f>
        <v>avril</v>
      </c>
      <c r="K112" s="17" t="str">
        <f ca="1">IFERROR(INDEX(_E,MATCH(Tableau1[[#This Row],[Date]],_J,0)),"")</f>
        <v/>
      </c>
    </row>
    <row r="113" spans="1:11" x14ac:dyDescent="0.35">
      <c r="A113" s="7">
        <v>43573</v>
      </c>
      <c r="B113" s="8" t="str">
        <f>VLOOKUP(WEEKDAY(Tableau1[[#This Row],[Date]],2),JoursDeSemaine,2,0)</f>
        <v>Jeudi</v>
      </c>
      <c r="E113" s="11">
        <f>(Tableau1[[#This Row],[Heure Départ]]-Tableau1[[#This Row],[Heure Arrivée]])*24</f>
        <v>0</v>
      </c>
      <c r="F113" s="12" t="str">
        <f>YEAR(Tableau1[[#This Row],[Date]] - MOD(Tableau1[[#This Row],[Date]] - 2,7) + 3)&amp;"-"&amp;_xlfn.ISOWEEKNUM(Tableau1[[#This Row],[Date]])</f>
        <v>2019-16</v>
      </c>
      <c r="G113" s="8">
        <f>YEAR(Tableau1[[#This Row],[Date]])</f>
        <v>2019</v>
      </c>
      <c r="H113" s="8" t="str">
        <f>TEXT(Tableau1[[#This Row],[Date]],"mmmm")</f>
        <v>avril</v>
      </c>
      <c r="I113" s="8">
        <f>YEAR(EOMONTH(Tableau1[[#This Row],[Date]]-DEBUT+1,1))</f>
        <v>2019</v>
      </c>
      <c r="J113" s="12" t="str">
        <f>TEXT(EOMONTH(Tableau1[[#This Row],[Date]]-DEBUT+1,1),"mmmm")</f>
        <v>avril</v>
      </c>
      <c r="K113" s="17" t="str">
        <f ca="1">IFERROR(INDEX(_E,MATCH(Tableau1[[#This Row],[Date]],_J,0)),"")</f>
        <v/>
      </c>
    </row>
    <row r="114" spans="1:11" x14ac:dyDescent="0.35">
      <c r="A114" s="7">
        <v>43574</v>
      </c>
      <c r="B114" s="8" t="str">
        <f>VLOOKUP(WEEKDAY(Tableau1[[#This Row],[Date]],2),JoursDeSemaine,2,0)</f>
        <v>Vendredi</v>
      </c>
      <c r="E114" s="11">
        <f>(Tableau1[[#This Row],[Heure Départ]]-Tableau1[[#This Row],[Heure Arrivée]])*24</f>
        <v>0</v>
      </c>
      <c r="F114" s="12" t="str">
        <f>YEAR(Tableau1[[#This Row],[Date]] - MOD(Tableau1[[#This Row],[Date]] - 2,7) + 3)&amp;"-"&amp;_xlfn.ISOWEEKNUM(Tableau1[[#This Row],[Date]])</f>
        <v>2019-16</v>
      </c>
      <c r="G114" s="8">
        <f>YEAR(Tableau1[[#This Row],[Date]])</f>
        <v>2019</v>
      </c>
      <c r="H114" s="8" t="str">
        <f>TEXT(Tableau1[[#This Row],[Date]],"mmmm")</f>
        <v>avril</v>
      </c>
      <c r="I114" s="8">
        <f>YEAR(EOMONTH(Tableau1[[#This Row],[Date]]-DEBUT+1,1))</f>
        <v>2019</v>
      </c>
      <c r="J114" s="12" t="str">
        <f>TEXT(EOMONTH(Tableau1[[#This Row],[Date]]-DEBUT+1,1),"mmmm")</f>
        <v>avril</v>
      </c>
      <c r="K114" s="17" t="str">
        <f ca="1">IFERROR(INDEX(_E,MATCH(Tableau1[[#This Row],[Date]],_J,0)),"")</f>
        <v/>
      </c>
    </row>
    <row r="115" spans="1:11" x14ac:dyDescent="0.35">
      <c r="A115" s="7">
        <v>43575</v>
      </c>
      <c r="B115" s="8" t="str">
        <f>VLOOKUP(WEEKDAY(Tableau1[[#This Row],[Date]],2),JoursDeSemaine,2,0)</f>
        <v>Samedi</v>
      </c>
      <c r="E115" s="11">
        <f>(Tableau1[[#This Row],[Heure Départ]]-Tableau1[[#This Row],[Heure Arrivée]])*24</f>
        <v>0</v>
      </c>
      <c r="F115" s="12" t="str">
        <f>YEAR(Tableau1[[#This Row],[Date]] - MOD(Tableau1[[#This Row],[Date]] - 2,7) + 3)&amp;"-"&amp;_xlfn.ISOWEEKNUM(Tableau1[[#This Row],[Date]])</f>
        <v>2019-16</v>
      </c>
      <c r="G115" s="8">
        <f>YEAR(Tableau1[[#This Row],[Date]])</f>
        <v>2019</v>
      </c>
      <c r="H115" s="8" t="str">
        <f>TEXT(Tableau1[[#This Row],[Date]],"mmmm")</f>
        <v>avril</v>
      </c>
      <c r="I115" s="8">
        <f>YEAR(EOMONTH(Tableau1[[#This Row],[Date]]-DEBUT+1,1))</f>
        <v>2019</v>
      </c>
      <c r="J115" s="12" t="str">
        <f>TEXT(EOMONTH(Tableau1[[#This Row],[Date]]-DEBUT+1,1),"mmmm")</f>
        <v>avril</v>
      </c>
      <c r="K115" s="17" t="str">
        <f ca="1">IFERROR(INDEX(_E,MATCH(Tableau1[[#This Row],[Date]],_J,0)),"")</f>
        <v/>
      </c>
    </row>
    <row r="116" spans="1:11" x14ac:dyDescent="0.35">
      <c r="A116" s="7">
        <v>43576</v>
      </c>
      <c r="B116" s="8" t="str">
        <f>VLOOKUP(WEEKDAY(Tableau1[[#This Row],[Date]],2),JoursDeSemaine,2,0)</f>
        <v>Dimanche</v>
      </c>
      <c r="E116" s="11">
        <f>(Tableau1[[#This Row],[Heure Départ]]-Tableau1[[#This Row],[Heure Arrivée]])*24</f>
        <v>0</v>
      </c>
      <c r="F116" s="12" t="str">
        <f>YEAR(Tableau1[[#This Row],[Date]] - MOD(Tableau1[[#This Row],[Date]] - 2,7) + 3)&amp;"-"&amp;_xlfn.ISOWEEKNUM(Tableau1[[#This Row],[Date]])</f>
        <v>2019-16</v>
      </c>
      <c r="G116" s="8">
        <f>YEAR(Tableau1[[#This Row],[Date]])</f>
        <v>2019</v>
      </c>
      <c r="H116" s="8" t="str">
        <f>TEXT(Tableau1[[#This Row],[Date]],"mmmm")</f>
        <v>avril</v>
      </c>
      <c r="I116" s="8">
        <f>YEAR(EOMONTH(Tableau1[[#This Row],[Date]]-DEBUT+1,1))</f>
        <v>2019</v>
      </c>
      <c r="J116" s="12" t="str">
        <f>TEXT(EOMONTH(Tableau1[[#This Row],[Date]]-DEBUT+1,1),"mmmm")</f>
        <v>avril</v>
      </c>
      <c r="K116" s="17" t="str">
        <f ca="1">IFERROR(INDEX(_E,MATCH(Tableau1[[#This Row],[Date]],_J,0)),"")</f>
        <v>Pâques</v>
      </c>
    </row>
    <row r="117" spans="1:11" x14ac:dyDescent="0.35">
      <c r="A117" s="7">
        <v>43577</v>
      </c>
      <c r="B117" s="8" t="str">
        <f>VLOOKUP(WEEKDAY(Tableau1[[#This Row],[Date]],2),JoursDeSemaine,2,0)</f>
        <v>Lundi</v>
      </c>
      <c r="E117" s="11">
        <f>(Tableau1[[#This Row],[Heure Départ]]-Tableau1[[#This Row],[Heure Arrivée]])*24</f>
        <v>0</v>
      </c>
      <c r="F117" s="12" t="str">
        <f>YEAR(Tableau1[[#This Row],[Date]] - MOD(Tableau1[[#This Row],[Date]] - 2,7) + 3)&amp;"-"&amp;_xlfn.ISOWEEKNUM(Tableau1[[#This Row],[Date]])</f>
        <v>2019-17</v>
      </c>
      <c r="G117" s="8">
        <f>YEAR(Tableau1[[#This Row],[Date]])</f>
        <v>2019</v>
      </c>
      <c r="H117" s="8" t="str">
        <f>TEXT(Tableau1[[#This Row],[Date]],"mmmm")</f>
        <v>avril</v>
      </c>
      <c r="I117" s="8">
        <f>YEAR(EOMONTH(Tableau1[[#This Row],[Date]]-DEBUT+1,1))</f>
        <v>2019</v>
      </c>
      <c r="J117" s="12" t="str">
        <f>TEXT(EOMONTH(Tableau1[[#This Row],[Date]]-DEBUT+1,1),"mmmm")</f>
        <v>avril</v>
      </c>
      <c r="K117" s="17" t="str">
        <f ca="1">IFERROR(INDEX(_E,MATCH(Tableau1[[#This Row],[Date]],_J,0)),"")</f>
        <v>Lundi de Pâques</v>
      </c>
    </row>
    <row r="118" spans="1:11" x14ac:dyDescent="0.35">
      <c r="A118" s="7">
        <v>43578</v>
      </c>
      <c r="B118" s="8" t="str">
        <f>VLOOKUP(WEEKDAY(Tableau1[[#This Row],[Date]],2),JoursDeSemaine,2,0)</f>
        <v>Mardi</v>
      </c>
      <c r="E118" s="11">
        <f>(Tableau1[[#This Row],[Heure Départ]]-Tableau1[[#This Row],[Heure Arrivée]])*24</f>
        <v>0</v>
      </c>
      <c r="F118" s="12" t="str">
        <f>YEAR(Tableau1[[#This Row],[Date]] - MOD(Tableau1[[#This Row],[Date]] - 2,7) + 3)&amp;"-"&amp;_xlfn.ISOWEEKNUM(Tableau1[[#This Row],[Date]])</f>
        <v>2019-17</v>
      </c>
      <c r="G118" s="8">
        <f>YEAR(Tableau1[[#This Row],[Date]])</f>
        <v>2019</v>
      </c>
      <c r="H118" s="8" t="str">
        <f>TEXT(Tableau1[[#This Row],[Date]],"mmmm")</f>
        <v>avril</v>
      </c>
      <c r="I118" s="8">
        <f>YEAR(EOMONTH(Tableau1[[#This Row],[Date]]-DEBUT+1,1))</f>
        <v>2019</v>
      </c>
      <c r="J118" s="12" t="str">
        <f>TEXT(EOMONTH(Tableau1[[#This Row],[Date]]-DEBUT+1,1),"mmmm")</f>
        <v>avril</v>
      </c>
      <c r="K118" s="17" t="str">
        <f ca="1">IFERROR(INDEX(_E,MATCH(Tableau1[[#This Row],[Date]],_J,0)),"")</f>
        <v/>
      </c>
    </row>
    <row r="119" spans="1:11" x14ac:dyDescent="0.35">
      <c r="A119" s="7">
        <v>43579</v>
      </c>
      <c r="B119" s="8" t="str">
        <f>VLOOKUP(WEEKDAY(Tableau1[[#This Row],[Date]],2),JoursDeSemaine,2,0)</f>
        <v>Mercredi</v>
      </c>
      <c r="E119" s="11">
        <f>(Tableau1[[#This Row],[Heure Départ]]-Tableau1[[#This Row],[Heure Arrivée]])*24</f>
        <v>0</v>
      </c>
      <c r="F119" s="12" t="str">
        <f>YEAR(Tableau1[[#This Row],[Date]] - MOD(Tableau1[[#This Row],[Date]] - 2,7) + 3)&amp;"-"&amp;_xlfn.ISOWEEKNUM(Tableau1[[#This Row],[Date]])</f>
        <v>2019-17</v>
      </c>
      <c r="G119" s="8">
        <f>YEAR(Tableau1[[#This Row],[Date]])</f>
        <v>2019</v>
      </c>
      <c r="H119" s="8" t="str">
        <f>TEXT(Tableau1[[#This Row],[Date]],"mmmm")</f>
        <v>avril</v>
      </c>
      <c r="I119" s="8">
        <f>YEAR(EOMONTH(Tableau1[[#This Row],[Date]]-DEBUT+1,1))</f>
        <v>2019</v>
      </c>
      <c r="J119" s="12" t="str">
        <f>TEXT(EOMONTH(Tableau1[[#This Row],[Date]]-DEBUT+1,1),"mmmm")</f>
        <v>avril</v>
      </c>
      <c r="K119" s="17" t="str">
        <f ca="1">IFERROR(INDEX(_E,MATCH(Tableau1[[#This Row],[Date]],_J,0)),"")</f>
        <v/>
      </c>
    </row>
    <row r="120" spans="1:11" x14ac:dyDescent="0.35">
      <c r="A120" s="7">
        <v>43580</v>
      </c>
      <c r="B120" s="8" t="str">
        <f>VLOOKUP(WEEKDAY(Tableau1[[#This Row],[Date]],2),JoursDeSemaine,2,0)</f>
        <v>Jeudi</v>
      </c>
      <c r="E120" s="11">
        <f>(Tableau1[[#This Row],[Heure Départ]]-Tableau1[[#This Row],[Heure Arrivée]])*24</f>
        <v>0</v>
      </c>
      <c r="F120" s="12" t="str">
        <f>YEAR(Tableau1[[#This Row],[Date]] - MOD(Tableau1[[#This Row],[Date]] - 2,7) + 3)&amp;"-"&amp;_xlfn.ISOWEEKNUM(Tableau1[[#This Row],[Date]])</f>
        <v>2019-17</v>
      </c>
      <c r="G120" s="8">
        <f>YEAR(Tableau1[[#This Row],[Date]])</f>
        <v>2019</v>
      </c>
      <c r="H120" s="8" t="str">
        <f>TEXT(Tableau1[[#This Row],[Date]],"mmmm")</f>
        <v>avril</v>
      </c>
      <c r="I120" s="8">
        <f>YEAR(EOMONTH(Tableau1[[#This Row],[Date]]-DEBUT+1,1))</f>
        <v>2019</v>
      </c>
      <c r="J120" s="12" t="str">
        <f>TEXT(EOMONTH(Tableau1[[#This Row],[Date]]-DEBUT+1,1),"mmmm")</f>
        <v>avril</v>
      </c>
      <c r="K120" s="17" t="str">
        <f ca="1">IFERROR(INDEX(_E,MATCH(Tableau1[[#This Row],[Date]],_J,0)),"")</f>
        <v/>
      </c>
    </row>
    <row r="121" spans="1:11" x14ac:dyDescent="0.35">
      <c r="A121" s="7">
        <v>43581</v>
      </c>
      <c r="B121" s="8" t="str">
        <f>VLOOKUP(WEEKDAY(Tableau1[[#This Row],[Date]],2),JoursDeSemaine,2,0)</f>
        <v>Vendredi</v>
      </c>
      <c r="E121" s="11">
        <f>(Tableau1[[#This Row],[Heure Départ]]-Tableau1[[#This Row],[Heure Arrivée]])*24</f>
        <v>0</v>
      </c>
      <c r="F121" s="12" t="str">
        <f>YEAR(Tableau1[[#This Row],[Date]] - MOD(Tableau1[[#This Row],[Date]] - 2,7) + 3)&amp;"-"&amp;_xlfn.ISOWEEKNUM(Tableau1[[#This Row],[Date]])</f>
        <v>2019-17</v>
      </c>
      <c r="G121" s="8">
        <f>YEAR(Tableau1[[#This Row],[Date]])</f>
        <v>2019</v>
      </c>
      <c r="H121" s="8" t="str">
        <f>TEXT(Tableau1[[#This Row],[Date]],"mmmm")</f>
        <v>avril</v>
      </c>
      <c r="I121" s="8">
        <f>YEAR(EOMONTH(Tableau1[[#This Row],[Date]]-DEBUT+1,1))</f>
        <v>2019</v>
      </c>
      <c r="J121" s="12" t="str">
        <f>TEXT(EOMONTH(Tableau1[[#This Row],[Date]]-DEBUT+1,1),"mmmm")</f>
        <v>avril</v>
      </c>
      <c r="K121" s="17" t="str">
        <f ca="1">IFERROR(INDEX(_E,MATCH(Tableau1[[#This Row],[Date]],_J,0)),"")</f>
        <v/>
      </c>
    </row>
    <row r="122" spans="1:11" x14ac:dyDescent="0.35">
      <c r="A122" s="7">
        <v>43582</v>
      </c>
      <c r="B122" s="8" t="str">
        <f>VLOOKUP(WEEKDAY(Tableau1[[#This Row],[Date]],2),JoursDeSemaine,2,0)</f>
        <v>Samedi</v>
      </c>
      <c r="E122" s="11">
        <f>(Tableau1[[#This Row],[Heure Départ]]-Tableau1[[#This Row],[Heure Arrivée]])*24</f>
        <v>0</v>
      </c>
      <c r="F122" s="12" t="str">
        <f>YEAR(Tableau1[[#This Row],[Date]] - MOD(Tableau1[[#This Row],[Date]] - 2,7) + 3)&amp;"-"&amp;_xlfn.ISOWEEKNUM(Tableau1[[#This Row],[Date]])</f>
        <v>2019-17</v>
      </c>
      <c r="G122" s="8">
        <f>YEAR(Tableau1[[#This Row],[Date]])</f>
        <v>2019</v>
      </c>
      <c r="H122" s="8" t="str">
        <f>TEXT(Tableau1[[#This Row],[Date]],"mmmm")</f>
        <v>avril</v>
      </c>
      <c r="I122" s="8">
        <f>YEAR(EOMONTH(Tableau1[[#This Row],[Date]]-DEBUT+1,1))</f>
        <v>2019</v>
      </c>
      <c r="J122" s="12" t="str">
        <f>TEXT(EOMONTH(Tableau1[[#This Row],[Date]]-DEBUT+1,1),"mmmm")</f>
        <v>avril</v>
      </c>
      <c r="K122" s="17" t="str">
        <f ca="1">IFERROR(INDEX(_E,MATCH(Tableau1[[#This Row],[Date]],_J,0)),"")</f>
        <v/>
      </c>
    </row>
    <row r="123" spans="1:11" x14ac:dyDescent="0.35">
      <c r="A123" s="7">
        <v>43583</v>
      </c>
      <c r="B123" s="8" t="str">
        <f>VLOOKUP(WEEKDAY(Tableau1[[#This Row],[Date]],2),JoursDeSemaine,2,0)</f>
        <v>Dimanche</v>
      </c>
      <c r="E123" s="11">
        <f>(Tableau1[[#This Row],[Heure Départ]]-Tableau1[[#This Row],[Heure Arrivée]])*24</f>
        <v>0</v>
      </c>
      <c r="F123" s="12" t="str">
        <f>YEAR(Tableau1[[#This Row],[Date]] - MOD(Tableau1[[#This Row],[Date]] - 2,7) + 3)&amp;"-"&amp;_xlfn.ISOWEEKNUM(Tableau1[[#This Row],[Date]])</f>
        <v>2019-17</v>
      </c>
      <c r="G123" s="8">
        <f>YEAR(Tableau1[[#This Row],[Date]])</f>
        <v>2019</v>
      </c>
      <c r="H123" s="8" t="str">
        <f>TEXT(Tableau1[[#This Row],[Date]],"mmmm")</f>
        <v>avril</v>
      </c>
      <c r="I123" s="8">
        <f>YEAR(EOMONTH(Tableau1[[#This Row],[Date]]-DEBUT+1,1))</f>
        <v>2019</v>
      </c>
      <c r="J123" s="12" t="str">
        <f>TEXT(EOMONTH(Tableau1[[#This Row],[Date]]-DEBUT+1,1),"mmmm")</f>
        <v>mai</v>
      </c>
      <c r="K123" s="17" t="str">
        <f ca="1">IFERROR(INDEX(_E,MATCH(Tableau1[[#This Row],[Date]],_J,0)),"")</f>
        <v/>
      </c>
    </row>
    <row r="124" spans="1:11" x14ac:dyDescent="0.35">
      <c r="A124" s="7">
        <v>43584</v>
      </c>
      <c r="B124" s="8" t="str">
        <f>VLOOKUP(WEEKDAY(Tableau1[[#This Row],[Date]],2),JoursDeSemaine,2,0)</f>
        <v>Lundi</v>
      </c>
      <c r="E124" s="11">
        <f>(Tableau1[[#This Row],[Heure Départ]]-Tableau1[[#This Row],[Heure Arrivée]])*24</f>
        <v>0</v>
      </c>
      <c r="F124" s="12" t="str">
        <f>YEAR(Tableau1[[#This Row],[Date]] - MOD(Tableau1[[#This Row],[Date]] - 2,7) + 3)&amp;"-"&amp;_xlfn.ISOWEEKNUM(Tableau1[[#This Row],[Date]])</f>
        <v>2019-18</v>
      </c>
      <c r="G124" s="8">
        <f>YEAR(Tableau1[[#This Row],[Date]])</f>
        <v>2019</v>
      </c>
      <c r="H124" s="8" t="str">
        <f>TEXT(Tableau1[[#This Row],[Date]],"mmmm")</f>
        <v>avril</v>
      </c>
      <c r="I124" s="8">
        <f>YEAR(EOMONTH(Tableau1[[#This Row],[Date]]-DEBUT+1,1))</f>
        <v>2019</v>
      </c>
      <c r="J124" s="12" t="str">
        <f>TEXT(EOMONTH(Tableau1[[#This Row],[Date]]-DEBUT+1,1),"mmmm")</f>
        <v>mai</v>
      </c>
      <c r="K124" s="17" t="str">
        <f ca="1">IFERROR(INDEX(_E,MATCH(Tableau1[[#This Row],[Date]],_J,0)),"")</f>
        <v/>
      </c>
    </row>
    <row r="125" spans="1:11" x14ac:dyDescent="0.35">
      <c r="A125" s="7">
        <v>43585</v>
      </c>
      <c r="B125" s="8" t="str">
        <f>VLOOKUP(WEEKDAY(Tableau1[[#This Row],[Date]],2),JoursDeSemaine,2,0)</f>
        <v>Mardi</v>
      </c>
      <c r="E125" s="11">
        <f>(Tableau1[[#This Row],[Heure Départ]]-Tableau1[[#This Row],[Heure Arrivée]])*24</f>
        <v>0</v>
      </c>
      <c r="F125" s="12" t="str">
        <f>YEAR(Tableau1[[#This Row],[Date]] - MOD(Tableau1[[#This Row],[Date]] - 2,7) + 3)&amp;"-"&amp;_xlfn.ISOWEEKNUM(Tableau1[[#This Row],[Date]])</f>
        <v>2019-18</v>
      </c>
      <c r="G125" s="8">
        <f>YEAR(Tableau1[[#This Row],[Date]])</f>
        <v>2019</v>
      </c>
      <c r="H125" s="8" t="str">
        <f>TEXT(Tableau1[[#This Row],[Date]],"mmmm")</f>
        <v>avril</v>
      </c>
      <c r="I125" s="8">
        <f>YEAR(EOMONTH(Tableau1[[#This Row],[Date]]-DEBUT+1,1))</f>
        <v>2019</v>
      </c>
      <c r="J125" s="12" t="str">
        <f>TEXT(EOMONTH(Tableau1[[#This Row],[Date]]-DEBUT+1,1),"mmmm")</f>
        <v>mai</v>
      </c>
      <c r="K125" s="17" t="str">
        <f ca="1">IFERROR(INDEX(_E,MATCH(Tableau1[[#This Row],[Date]],_J,0)),"")</f>
        <v/>
      </c>
    </row>
    <row r="126" spans="1:11" x14ac:dyDescent="0.35">
      <c r="A126" s="7">
        <v>43586</v>
      </c>
      <c r="B126" s="8" t="str">
        <f>VLOOKUP(WEEKDAY(Tableau1[[#This Row],[Date]],2),JoursDeSemaine,2,0)</f>
        <v>Mercredi</v>
      </c>
      <c r="E126" s="11">
        <f>(Tableau1[[#This Row],[Heure Départ]]-Tableau1[[#This Row],[Heure Arrivée]])*24</f>
        <v>0</v>
      </c>
      <c r="F126" s="12" t="str">
        <f>YEAR(Tableau1[[#This Row],[Date]] - MOD(Tableau1[[#This Row],[Date]] - 2,7) + 3)&amp;"-"&amp;_xlfn.ISOWEEKNUM(Tableau1[[#This Row],[Date]])</f>
        <v>2019-18</v>
      </c>
      <c r="G126" s="8">
        <f>YEAR(Tableau1[[#This Row],[Date]])</f>
        <v>2019</v>
      </c>
      <c r="H126" s="8" t="str">
        <f>TEXT(Tableau1[[#This Row],[Date]],"mmmm")</f>
        <v>mai</v>
      </c>
      <c r="I126" s="8">
        <f>YEAR(EOMONTH(Tableau1[[#This Row],[Date]]-DEBUT+1,1))</f>
        <v>2019</v>
      </c>
      <c r="J126" s="12" t="str">
        <f>TEXT(EOMONTH(Tableau1[[#This Row],[Date]]-DEBUT+1,1),"mmmm")</f>
        <v>mai</v>
      </c>
      <c r="K126" s="17" t="str">
        <f ca="1">IFERROR(INDEX(_E,MATCH(Tableau1[[#This Row],[Date]],_J,0)),"")</f>
        <v>Fête du travail</v>
      </c>
    </row>
    <row r="127" spans="1:11" x14ac:dyDescent="0.35">
      <c r="A127" s="7">
        <v>43587</v>
      </c>
      <c r="B127" s="8" t="str">
        <f>VLOOKUP(WEEKDAY(Tableau1[[#This Row],[Date]],2),JoursDeSemaine,2,0)</f>
        <v>Jeudi</v>
      </c>
      <c r="E127" s="11">
        <f>(Tableau1[[#This Row],[Heure Départ]]-Tableau1[[#This Row],[Heure Arrivée]])*24</f>
        <v>0</v>
      </c>
      <c r="F127" s="12" t="str">
        <f>YEAR(Tableau1[[#This Row],[Date]] - MOD(Tableau1[[#This Row],[Date]] - 2,7) + 3)&amp;"-"&amp;_xlfn.ISOWEEKNUM(Tableau1[[#This Row],[Date]])</f>
        <v>2019-18</v>
      </c>
      <c r="G127" s="8">
        <f>YEAR(Tableau1[[#This Row],[Date]])</f>
        <v>2019</v>
      </c>
      <c r="H127" s="8" t="str">
        <f>TEXT(Tableau1[[#This Row],[Date]],"mmmm")</f>
        <v>mai</v>
      </c>
      <c r="I127" s="8">
        <f>YEAR(EOMONTH(Tableau1[[#This Row],[Date]]-DEBUT+1,1))</f>
        <v>2019</v>
      </c>
      <c r="J127" s="12" t="str">
        <f>TEXT(EOMONTH(Tableau1[[#This Row],[Date]]-DEBUT+1,1),"mmmm")</f>
        <v>mai</v>
      </c>
      <c r="K127" s="17" t="str">
        <f ca="1">IFERROR(INDEX(_E,MATCH(Tableau1[[#This Row],[Date]],_J,0)),"")</f>
        <v/>
      </c>
    </row>
    <row r="128" spans="1:11" x14ac:dyDescent="0.35">
      <c r="A128" s="7">
        <v>43588</v>
      </c>
      <c r="B128" s="8" t="str">
        <f>VLOOKUP(WEEKDAY(Tableau1[[#This Row],[Date]],2),JoursDeSemaine,2,0)</f>
        <v>Vendredi</v>
      </c>
      <c r="E128" s="11">
        <f>(Tableau1[[#This Row],[Heure Départ]]-Tableau1[[#This Row],[Heure Arrivée]])*24</f>
        <v>0</v>
      </c>
      <c r="F128" s="12" t="str">
        <f>YEAR(Tableau1[[#This Row],[Date]] - MOD(Tableau1[[#This Row],[Date]] - 2,7) + 3)&amp;"-"&amp;_xlfn.ISOWEEKNUM(Tableau1[[#This Row],[Date]])</f>
        <v>2019-18</v>
      </c>
      <c r="G128" s="8">
        <f>YEAR(Tableau1[[#This Row],[Date]])</f>
        <v>2019</v>
      </c>
      <c r="H128" s="8" t="str">
        <f>TEXT(Tableau1[[#This Row],[Date]],"mmmm")</f>
        <v>mai</v>
      </c>
      <c r="I128" s="8">
        <f>YEAR(EOMONTH(Tableau1[[#This Row],[Date]]-DEBUT+1,1))</f>
        <v>2019</v>
      </c>
      <c r="J128" s="12" t="str">
        <f>TEXT(EOMONTH(Tableau1[[#This Row],[Date]]-DEBUT+1,1),"mmmm")</f>
        <v>mai</v>
      </c>
      <c r="K128" s="17" t="str">
        <f ca="1">IFERROR(INDEX(_E,MATCH(Tableau1[[#This Row],[Date]],_J,0)),"")</f>
        <v/>
      </c>
    </row>
    <row r="129" spans="1:11" x14ac:dyDescent="0.35">
      <c r="A129" s="7">
        <v>43589</v>
      </c>
      <c r="B129" s="8" t="str">
        <f>VLOOKUP(WEEKDAY(Tableau1[[#This Row],[Date]],2),JoursDeSemaine,2,0)</f>
        <v>Samedi</v>
      </c>
      <c r="E129" s="11">
        <f>(Tableau1[[#This Row],[Heure Départ]]-Tableau1[[#This Row],[Heure Arrivée]])*24</f>
        <v>0</v>
      </c>
      <c r="F129" s="12" t="str">
        <f>YEAR(Tableau1[[#This Row],[Date]] - MOD(Tableau1[[#This Row],[Date]] - 2,7) + 3)&amp;"-"&amp;_xlfn.ISOWEEKNUM(Tableau1[[#This Row],[Date]])</f>
        <v>2019-18</v>
      </c>
      <c r="G129" s="8">
        <f>YEAR(Tableau1[[#This Row],[Date]])</f>
        <v>2019</v>
      </c>
      <c r="H129" s="8" t="str">
        <f>TEXT(Tableau1[[#This Row],[Date]],"mmmm")</f>
        <v>mai</v>
      </c>
      <c r="I129" s="8">
        <f>YEAR(EOMONTH(Tableau1[[#This Row],[Date]]-DEBUT+1,1))</f>
        <v>2019</v>
      </c>
      <c r="J129" s="12" t="str">
        <f>TEXT(EOMONTH(Tableau1[[#This Row],[Date]]-DEBUT+1,1),"mmmm")</f>
        <v>mai</v>
      </c>
      <c r="K129" s="17" t="str">
        <f ca="1">IFERROR(INDEX(_E,MATCH(Tableau1[[#This Row],[Date]],_J,0)),"")</f>
        <v/>
      </c>
    </row>
    <row r="130" spans="1:11" x14ac:dyDescent="0.35">
      <c r="A130" s="7">
        <v>43590</v>
      </c>
      <c r="B130" s="8" t="str">
        <f>VLOOKUP(WEEKDAY(Tableau1[[#This Row],[Date]],2),JoursDeSemaine,2,0)</f>
        <v>Dimanche</v>
      </c>
      <c r="E130" s="11">
        <f>(Tableau1[[#This Row],[Heure Départ]]-Tableau1[[#This Row],[Heure Arrivée]])*24</f>
        <v>0</v>
      </c>
      <c r="F130" s="12" t="str">
        <f>YEAR(Tableau1[[#This Row],[Date]] - MOD(Tableau1[[#This Row],[Date]] - 2,7) + 3)&amp;"-"&amp;_xlfn.ISOWEEKNUM(Tableau1[[#This Row],[Date]])</f>
        <v>2019-18</v>
      </c>
      <c r="G130" s="8">
        <f>YEAR(Tableau1[[#This Row],[Date]])</f>
        <v>2019</v>
      </c>
      <c r="H130" s="8" t="str">
        <f>TEXT(Tableau1[[#This Row],[Date]],"mmmm")</f>
        <v>mai</v>
      </c>
      <c r="I130" s="8">
        <f>YEAR(EOMONTH(Tableau1[[#This Row],[Date]]-DEBUT+1,1))</f>
        <v>2019</v>
      </c>
      <c r="J130" s="12" t="str">
        <f>TEXT(EOMONTH(Tableau1[[#This Row],[Date]]-DEBUT+1,1),"mmmm")</f>
        <v>mai</v>
      </c>
      <c r="K130" s="17" t="str">
        <f ca="1">IFERROR(INDEX(_E,MATCH(Tableau1[[#This Row],[Date]],_J,0)),"")</f>
        <v/>
      </c>
    </row>
    <row r="131" spans="1:11" x14ac:dyDescent="0.35">
      <c r="A131" s="7">
        <v>43591</v>
      </c>
      <c r="B131" s="8" t="str">
        <f>VLOOKUP(WEEKDAY(Tableau1[[#This Row],[Date]],2),JoursDeSemaine,2,0)</f>
        <v>Lundi</v>
      </c>
      <c r="E131" s="11">
        <f>(Tableau1[[#This Row],[Heure Départ]]-Tableau1[[#This Row],[Heure Arrivée]])*24</f>
        <v>0</v>
      </c>
      <c r="F131" s="12" t="str">
        <f>YEAR(Tableau1[[#This Row],[Date]] - MOD(Tableau1[[#This Row],[Date]] - 2,7) + 3)&amp;"-"&amp;_xlfn.ISOWEEKNUM(Tableau1[[#This Row],[Date]])</f>
        <v>2019-19</v>
      </c>
      <c r="G131" s="8">
        <f>YEAR(Tableau1[[#This Row],[Date]])</f>
        <v>2019</v>
      </c>
      <c r="H131" s="8" t="str">
        <f>TEXT(Tableau1[[#This Row],[Date]],"mmmm")</f>
        <v>mai</v>
      </c>
      <c r="I131" s="8">
        <f>YEAR(EOMONTH(Tableau1[[#This Row],[Date]]-DEBUT+1,1))</f>
        <v>2019</v>
      </c>
      <c r="J131" s="12" t="str">
        <f>TEXT(EOMONTH(Tableau1[[#This Row],[Date]]-DEBUT+1,1),"mmmm")</f>
        <v>mai</v>
      </c>
      <c r="K131" s="17" t="str">
        <f ca="1">IFERROR(INDEX(_E,MATCH(Tableau1[[#This Row],[Date]],_J,0)),"")</f>
        <v/>
      </c>
    </row>
    <row r="132" spans="1:11" x14ac:dyDescent="0.35">
      <c r="A132" s="7">
        <v>43592</v>
      </c>
      <c r="B132" s="8" t="str">
        <f>VLOOKUP(WEEKDAY(Tableau1[[#This Row],[Date]],2),JoursDeSemaine,2,0)</f>
        <v>Mardi</v>
      </c>
      <c r="E132" s="11">
        <f>(Tableau1[[#This Row],[Heure Départ]]-Tableau1[[#This Row],[Heure Arrivée]])*24</f>
        <v>0</v>
      </c>
      <c r="F132" s="12" t="str">
        <f>YEAR(Tableau1[[#This Row],[Date]] - MOD(Tableau1[[#This Row],[Date]] - 2,7) + 3)&amp;"-"&amp;_xlfn.ISOWEEKNUM(Tableau1[[#This Row],[Date]])</f>
        <v>2019-19</v>
      </c>
      <c r="G132" s="8">
        <f>YEAR(Tableau1[[#This Row],[Date]])</f>
        <v>2019</v>
      </c>
      <c r="H132" s="8" t="str">
        <f>TEXT(Tableau1[[#This Row],[Date]],"mmmm")</f>
        <v>mai</v>
      </c>
      <c r="I132" s="8">
        <f>YEAR(EOMONTH(Tableau1[[#This Row],[Date]]-DEBUT+1,1))</f>
        <v>2019</v>
      </c>
      <c r="J132" s="12" t="str">
        <f>TEXT(EOMONTH(Tableau1[[#This Row],[Date]]-DEBUT+1,1),"mmmm")</f>
        <v>mai</v>
      </c>
      <c r="K132" s="17" t="str">
        <f ca="1">IFERROR(INDEX(_E,MATCH(Tableau1[[#This Row],[Date]],_J,0)),"")</f>
        <v/>
      </c>
    </row>
    <row r="133" spans="1:11" x14ac:dyDescent="0.35">
      <c r="A133" s="7">
        <v>43593</v>
      </c>
      <c r="B133" s="8" t="str">
        <f>VLOOKUP(WEEKDAY(Tableau1[[#This Row],[Date]],2),JoursDeSemaine,2,0)</f>
        <v>Mercredi</v>
      </c>
      <c r="E133" s="11">
        <f>(Tableau1[[#This Row],[Heure Départ]]-Tableau1[[#This Row],[Heure Arrivée]])*24</f>
        <v>0</v>
      </c>
      <c r="F133" s="12" t="str">
        <f>YEAR(Tableau1[[#This Row],[Date]] - MOD(Tableau1[[#This Row],[Date]] - 2,7) + 3)&amp;"-"&amp;_xlfn.ISOWEEKNUM(Tableau1[[#This Row],[Date]])</f>
        <v>2019-19</v>
      </c>
      <c r="G133" s="8">
        <f>YEAR(Tableau1[[#This Row],[Date]])</f>
        <v>2019</v>
      </c>
      <c r="H133" s="8" t="str">
        <f>TEXT(Tableau1[[#This Row],[Date]],"mmmm")</f>
        <v>mai</v>
      </c>
      <c r="I133" s="8">
        <f>YEAR(EOMONTH(Tableau1[[#This Row],[Date]]-DEBUT+1,1))</f>
        <v>2019</v>
      </c>
      <c r="J133" s="12" t="str">
        <f>TEXT(EOMONTH(Tableau1[[#This Row],[Date]]-DEBUT+1,1),"mmmm")</f>
        <v>mai</v>
      </c>
      <c r="K133" s="17" t="str">
        <f ca="1">IFERROR(INDEX(_E,MATCH(Tableau1[[#This Row],[Date]],_J,0)),"")</f>
        <v>Victoire de 1945</v>
      </c>
    </row>
    <row r="134" spans="1:11" x14ac:dyDescent="0.35">
      <c r="A134" s="7">
        <v>43594</v>
      </c>
      <c r="B134" s="8" t="str">
        <f>VLOOKUP(WEEKDAY(Tableau1[[#This Row],[Date]],2),JoursDeSemaine,2,0)</f>
        <v>Jeudi</v>
      </c>
      <c r="E134" s="11">
        <f>(Tableau1[[#This Row],[Heure Départ]]-Tableau1[[#This Row],[Heure Arrivée]])*24</f>
        <v>0</v>
      </c>
      <c r="F134" s="12" t="str">
        <f>YEAR(Tableau1[[#This Row],[Date]] - MOD(Tableau1[[#This Row],[Date]] - 2,7) + 3)&amp;"-"&amp;_xlfn.ISOWEEKNUM(Tableau1[[#This Row],[Date]])</f>
        <v>2019-19</v>
      </c>
      <c r="G134" s="8">
        <f>YEAR(Tableau1[[#This Row],[Date]])</f>
        <v>2019</v>
      </c>
      <c r="H134" s="8" t="str">
        <f>TEXT(Tableau1[[#This Row],[Date]],"mmmm")</f>
        <v>mai</v>
      </c>
      <c r="I134" s="8">
        <f>YEAR(EOMONTH(Tableau1[[#This Row],[Date]]-DEBUT+1,1))</f>
        <v>2019</v>
      </c>
      <c r="J134" s="12" t="str">
        <f>TEXT(EOMONTH(Tableau1[[#This Row],[Date]]-DEBUT+1,1),"mmmm")</f>
        <v>mai</v>
      </c>
      <c r="K134" s="17" t="str">
        <f ca="1">IFERROR(INDEX(_E,MATCH(Tableau1[[#This Row],[Date]],_J,0)),"")</f>
        <v/>
      </c>
    </row>
    <row r="135" spans="1:11" x14ac:dyDescent="0.35">
      <c r="A135" s="7">
        <v>43595</v>
      </c>
      <c r="B135" s="8" t="str">
        <f>VLOOKUP(WEEKDAY(Tableau1[[#This Row],[Date]],2),JoursDeSemaine,2,0)</f>
        <v>Vendredi</v>
      </c>
      <c r="E135" s="11">
        <f>(Tableau1[[#This Row],[Heure Départ]]-Tableau1[[#This Row],[Heure Arrivée]])*24</f>
        <v>0</v>
      </c>
      <c r="F135" s="12" t="str">
        <f>YEAR(Tableau1[[#This Row],[Date]] - MOD(Tableau1[[#This Row],[Date]] - 2,7) + 3)&amp;"-"&amp;_xlfn.ISOWEEKNUM(Tableau1[[#This Row],[Date]])</f>
        <v>2019-19</v>
      </c>
      <c r="G135" s="8">
        <f>YEAR(Tableau1[[#This Row],[Date]])</f>
        <v>2019</v>
      </c>
      <c r="H135" s="8" t="str">
        <f>TEXT(Tableau1[[#This Row],[Date]],"mmmm")</f>
        <v>mai</v>
      </c>
      <c r="I135" s="8">
        <f>YEAR(EOMONTH(Tableau1[[#This Row],[Date]]-DEBUT+1,1))</f>
        <v>2019</v>
      </c>
      <c r="J135" s="12" t="str">
        <f>TEXT(EOMONTH(Tableau1[[#This Row],[Date]]-DEBUT+1,1),"mmmm")</f>
        <v>mai</v>
      </c>
      <c r="K135" s="17" t="str">
        <f ca="1">IFERROR(INDEX(_E,MATCH(Tableau1[[#This Row],[Date]],_J,0)),"")</f>
        <v/>
      </c>
    </row>
    <row r="136" spans="1:11" x14ac:dyDescent="0.35">
      <c r="A136" s="7">
        <v>43596</v>
      </c>
      <c r="B136" s="8" t="str">
        <f>VLOOKUP(WEEKDAY(Tableau1[[#This Row],[Date]],2),JoursDeSemaine,2,0)</f>
        <v>Samedi</v>
      </c>
      <c r="E136" s="11">
        <f>(Tableau1[[#This Row],[Heure Départ]]-Tableau1[[#This Row],[Heure Arrivée]])*24</f>
        <v>0</v>
      </c>
      <c r="F136" s="12" t="str">
        <f>YEAR(Tableau1[[#This Row],[Date]] - MOD(Tableau1[[#This Row],[Date]] - 2,7) + 3)&amp;"-"&amp;_xlfn.ISOWEEKNUM(Tableau1[[#This Row],[Date]])</f>
        <v>2019-19</v>
      </c>
      <c r="G136" s="8">
        <f>YEAR(Tableau1[[#This Row],[Date]])</f>
        <v>2019</v>
      </c>
      <c r="H136" s="8" t="str">
        <f>TEXT(Tableau1[[#This Row],[Date]],"mmmm")</f>
        <v>mai</v>
      </c>
      <c r="I136" s="8">
        <f>YEAR(EOMONTH(Tableau1[[#This Row],[Date]]-DEBUT+1,1))</f>
        <v>2019</v>
      </c>
      <c r="J136" s="12" t="str">
        <f>TEXT(EOMONTH(Tableau1[[#This Row],[Date]]-DEBUT+1,1),"mmmm")</f>
        <v>mai</v>
      </c>
      <c r="K136" s="17" t="str">
        <f ca="1">IFERROR(INDEX(_E,MATCH(Tableau1[[#This Row],[Date]],_J,0)),"")</f>
        <v/>
      </c>
    </row>
    <row r="137" spans="1:11" x14ac:dyDescent="0.35">
      <c r="A137" s="7">
        <v>43597</v>
      </c>
      <c r="B137" s="8" t="str">
        <f>VLOOKUP(WEEKDAY(Tableau1[[#This Row],[Date]],2),JoursDeSemaine,2,0)</f>
        <v>Dimanche</v>
      </c>
      <c r="E137" s="11">
        <f>(Tableau1[[#This Row],[Heure Départ]]-Tableau1[[#This Row],[Heure Arrivée]])*24</f>
        <v>0</v>
      </c>
      <c r="F137" s="12" t="str">
        <f>YEAR(Tableau1[[#This Row],[Date]] - MOD(Tableau1[[#This Row],[Date]] - 2,7) + 3)&amp;"-"&amp;_xlfn.ISOWEEKNUM(Tableau1[[#This Row],[Date]])</f>
        <v>2019-19</v>
      </c>
      <c r="G137" s="8">
        <f>YEAR(Tableau1[[#This Row],[Date]])</f>
        <v>2019</v>
      </c>
      <c r="H137" s="8" t="str">
        <f>TEXT(Tableau1[[#This Row],[Date]],"mmmm")</f>
        <v>mai</v>
      </c>
      <c r="I137" s="8">
        <f>YEAR(EOMONTH(Tableau1[[#This Row],[Date]]-DEBUT+1,1))</f>
        <v>2019</v>
      </c>
      <c r="J137" s="12" t="str">
        <f>TEXT(EOMONTH(Tableau1[[#This Row],[Date]]-DEBUT+1,1),"mmmm")</f>
        <v>mai</v>
      </c>
      <c r="K137" s="17" t="str">
        <f ca="1">IFERROR(INDEX(_E,MATCH(Tableau1[[#This Row],[Date]],_J,0)),"")</f>
        <v/>
      </c>
    </row>
    <row r="138" spans="1:11" x14ac:dyDescent="0.35">
      <c r="A138" s="7">
        <v>43598</v>
      </c>
      <c r="B138" s="8" t="str">
        <f>VLOOKUP(WEEKDAY(Tableau1[[#This Row],[Date]],2),JoursDeSemaine,2,0)</f>
        <v>Lundi</v>
      </c>
      <c r="E138" s="11">
        <f>(Tableau1[[#This Row],[Heure Départ]]-Tableau1[[#This Row],[Heure Arrivée]])*24</f>
        <v>0</v>
      </c>
      <c r="F138" s="12" t="str">
        <f>YEAR(Tableau1[[#This Row],[Date]] - MOD(Tableau1[[#This Row],[Date]] - 2,7) + 3)&amp;"-"&amp;_xlfn.ISOWEEKNUM(Tableau1[[#This Row],[Date]])</f>
        <v>2019-20</v>
      </c>
      <c r="G138" s="8">
        <f>YEAR(Tableau1[[#This Row],[Date]])</f>
        <v>2019</v>
      </c>
      <c r="H138" s="8" t="str">
        <f>TEXT(Tableau1[[#This Row],[Date]],"mmmm")</f>
        <v>mai</v>
      </c>
      <c r="I138" s="8">
        <f>YEAR(EOMONTH(Tableau1[[#This Row],[Date]]-DEBUT+1,1))</f>
        <v>2019</v>
      </c>
      <c r="J138" s="12" t="str">
        <f>TEXT(EOMONTH(Tableau1[[#This Row],[Date]]-DEBUT+1,1),"mmmm")</f>
        <v>mai</v>
      </c>
      <c r="K138" s="17" t="str">
        <f ca="1">IFERROR(INDEX(_E,MATCH(Tableau1[[#This Row],[Date]],_J,0)),"")</f>
        <v/>
      </c>
    </row>
    <row r="139" spans="1:11" x14ac:dyDescent="0.35">
      <c r="A139" s="7">
        <v>43599</v>
      </c>
      <c r="B139" s="8" t="str">
        <f>VLOOKUP(WEEKDAY(Tableau1[[#This Row],[Date]],2),JoursDeSemaine,2,0)</f>
        <v>Mardi</v>
      </c>
      <c r="E139" s="11">
        <f>(Tableau1[[#This Row],[Heure Départ]]-Tableau1[[#This Row],[Heure Arrivée]])*24</f>
        <v>0</v>
      </c>
      <c r="F139" s="12" t="str">
        <f>YEAR(Tableau1[[#This Row],[Date]] - MOD(Tableau1[[#This Row],[Date]] - 2,7) + 3)&amp;"-"&amp;_xlfn.ISOWEEKNUM(Tableau1[[#This Row],[Date]])</f>
        <v>2019-20</v>
      </c>
      <c r="G139" s="8">
        <f>YEAR(Tableau1[[#This Row],[Date]])</f>
        <v>2019</v>
      </c>
      <c r="H139" s="8" t="str">
        <f>TEXT(Tableau1[[#This Row],[Date]],"mmmm")</f>
        <v>mai</v>
      </c>
      <c r="I139" s="8">
        <f>YEAR(EOMONTH(Tableau1[[#This Row],[Date]]-DEBUT+1,1))</f>
        <v>2019</v>
      </c>
      <c r="J139" s="12" t="str">
        <f>TEXT(EOMONTH(Tableau1[[#This Row],[Date]]-DEBUT+1,1),"mmmm")</f>
        <v>mai</v>
      </c>
      <c r="K139" s="17" t="str">
        <f ca="1">IFERROR(INDEX(_E,MATCH(Tableau1[[#This Row],[Date]],_J,0)),"")</f>
        <v/>
      </c>
    </row>
    <row r="140" spans="1:11" x14ac:dyDescent="0.35">
      <c r="A140" s="7">
        <v>43600</v>
      </c>
      <c r="B140" s="8" t="str">
        <f>VLOOKUP(WEEKDAY(Tableau1[[#This Row],[Date]],2),JoursDeSemaine,2,0)</f>
        <v>Mercredi</v>
      </c>
      <c r="E140" s="11">
        <f>(Tableau1[[#This Row],[Heure Départ]]-Tableau1[[#This Row],[Heure Arrivée]])*24</f>
        <v>0</v>
      </c>
      <c r="F140" s="12" t="str">
        <f>YEAR(Tableau1[[#This Row],[Date]] - MOD(Tableau1[[#This Row],[Date]] - 2,7) + 3)&amp;"-"&amp;_xlfn.ISOWEEKNUM(Tableau1[[#This Row],[Date]])</f>
        <v>2019-20</v>
      </c>
      <c r="G140" s="8">
        <f>YEAR(Tableau1[[#This Row],[Date]])</f>
        <v>2019</v>
      </c>
      <c r="H140" s="8" t="str">
        <f>TEXT(Tableau1[[#This Row],[Date]],"mmmm")</f>
        <v>mai</v>
      </c>
      <c r="I140" s="8">
        <f>YEAR(EOMONTH(Tableau1[[#This Row],[Date]]-DEBUT+1,1))</f>
        <v>2019</v>
      </c>
      <c r="J140" s="12" t="str">
        <f>TEXT(EOMONTH(Tableau1[[#This Row],[Date]]-DEBUT+1,1),"mmmm")</f>
        <v>mai</v>
      </c>
      <c r="K140" s="17" t="str">
        <f ca="1">IFERROR(INDEX(_E,MATCH(Tableau1[[#This Row],[Date]],_J,0)),"")</f>
        <v/>
      </c>
    </row>
    <row r="141" spans="1:11" x14ac:dyDescent="0.35">
      <c r="A141" s="7">
        <v>43601</v>
      </c>
      <c r="B141" s="8" t="str">
        <f>VLOOKUP(WEEKDAY(Tableau1[[#This Row],[Date]],2),JoursDeSemaine,2,0)</f>
        <v>Jeudi</v>
      </c>
      <c r="E141" s="11">
        <f>(Tableau1[[#This Row],[Heure Départ]]-Tableau1[[#This Row],[Heure Arrivée]])*24</f>
        <v>0</v>
      </c>
      <c r="F141" s="12" t="str">
        <f>YEAR(Tableau1[[#This Row],[Date]] - MOD(Tableau1[[#This Row],[Date]] - 2,7) + 3)&amp;"-"&amp;_xlfn.ISOWEEKNUM(Tableau1[[#This Row],[Date]])</f>
        <v>2019-20</v>
      </c>
      <c r="G141" s="8">
        <f>YEAR(Tableau1[[#This Row],[Date]])</f>
        <v>2019</v>
      </c>
      <c r="H141" s="8" t="str">
        <f>TEXT(Tableau1[[#This Row],[Date]],"mmmm")</f>
        <v>mai</v>
      </c>
      <c r="I141" s="8">
        <f>YEAR(EOMONTH(Tableau1[[#This Row],[Date]]-DEBUT+1,1))</f>
        <v>2019</v>
      </c>
      <c r="J141" s="12" t="str">
        <f>TEXT(EOMONTH(Tableau1[[#This Row],[Date]]-DEBUT+1,1),"mmmm")</f>
        <v>mai</v>
      </c>
      <c r="K141" s="17" t="str">
        <f ca="1">IFERROR(INDEX(_E,MATCH(Tableau1[[#This Row],[Date]],_J,0)),"")</f>
        <v/>
      </c>
    </row>
    <row r="142" spans="1:11" x14ac:dyDescent="0.35">
      <c r="A142" s="7">
        <v>43602</v>
      </c>
      <c r="B142" s="8" t="str">
        <f>VLOOKUP(WEEKDAY(Tableau1[[#This Row],[Date]],2),JoursDeSemaine,2,0)</f>
        <v>Vendredi</v>
      </c>
      <c r="E142" s="11">
        <f>(Tableau1[[#This Row],[Heure Départ]]-Tableau1[[#This Row],[Heure Arrivée]])*24</f>
        <v>0</v>
      </c>
      <c r="F142" s="12" t="str">
        <f>YEAR(Tableau1[[#This Row],[Date]] - MOD(Tableau1[[#This Row],[Date]] - 2,7) + 3)&amp;"-"&amp;_xlfn.ISOWEEKNUM(Tableau1[[#This Row],[Date]])</f>
        <v>2019-20</v>
      </c>
      <c r="G142" s="8">
        <f>YEAR(Tableau1[[#This Row],[Date]])</f>
        <v>2019</v>
      </c>
      <c r="H142" s="8" t="str">
        <f>TEXT(Tableau1[[#This Row],[Date]],"mmmm")</f>
        <v>mai</v>
      </c>
      <c r="I142" s="8">
        <f>YEAR(EOMONTH(Tableau1[[#This Row],[Date]]-DEBUT+1,1))</f>
        <v>2019</v>
      </c>
      <c r="J142" s="12" t="str">
        <f>TEXT(EOMONTH(Tableau1[[#This Row],[Date]]-DEBUT+1,1),"mmmm")</f>
        <v>mai</v>
      </c>
      <c r="K142" s="17" t="str">
        <f ca="1">IFERROR(INDEX(_E,MATCH(Tableau1[[#This Row],[Date]],_J,0)),"")</f>
        <v/>
      </c>
    </row>
    <row r="143" spans="1:11" x14ac:dyDescent="0.35">
      <c r="A143" s="7">
        <v>43603</v>
      </c>
      <c r="B143" s="8" t="str">
        <f>VLOOKUP(WEEKDAY(Tableau1[[#This Row],[Date]],2),JoursDeSemaine,2,0)</f>
        <v>Samedi</v>
      </c>
      <c r="E143" s="11">
        <f>(Tableau1[[#This Row],[Heure Départ]]-Tableau1[[#This Row],[Heure Arrivée]])*24</f>
        <v>0</v>
      </c>
      <c r="F143" s="12" t="str">
        <f>YEAR(Tableau1[[#This Row],[Date]] - MOD(Tableau1[[#This Row],[Date]] - 2,7) + 3)&amp;"-"&amp;_xlfn.ISOWEEKNUM(Tableau1[[#This Row],[Date]])</f>
        <v>2019-20</v>
      </c>
      <c r="G143" s="8">
        <f>YEAR(Tableau1[[#This Row],[Date]])</f>
        <v>2019</v>
      </c>
      <c r="H143" s="8" t="str">
        <f>TEXT(Tableau1[[#This Row],[Date]],"mmmm")</f>
        <v>mai</v>
      </c>
      <c r="I143" s="8">
        <f>YEAR(EOMONTH(Tableau1[[#This Row],[Date]]-DEBUT+1,1))</f>
        <v>2019</v>
      </c>
      <c r="J143" s="12" t="str">
        <f>TEXT(EOMONTH(Tableau1[[#This Row],[Date]]-DEBUT+1,1),"mmmm")</f>
        <v>mai</v>
      </c>
      <c r="K143" s="17" t="str">
        <f ca="1">IFERROR(INDEX(_E,MATCH(Tableau1[[#This Row],[Date]],_J,0)),"")</f>
        <v/>
      </c>
    </row>
    <row r="144" spans="1:11" x14ac:dyDescent="0.35">
      <c r="A144" s="7">
        <v>43604</v>
      </c>
      <c r="B144" s="8" t="str">
        <f>VLOOKUP(WEEKDAY(Tableau1[[#This Row],[Date]],2),JoursDeSemaine,2,0)</f>
        <v>Dimanche</v>
      </c>
      <c r="E144" s="11">
        <f>(Tableau1[[#This Row],[Heure Départ]]-Tableau1[[#This Row],[Heure Arrivée]])*24</f>
        <v>0</v>
      </c>
      <c r="F144" s="12" t="str">
        <f>YEAR(Tableau1[[#This Row],[Date]] - MOD(Tableau1[[#This Row],[Date]] - 2,7) + 3)&amp;"-"&amp;_xlfn.ISOWEEKNUM(Tableau1[[#This Row],[Date]])</f>
        <v>2019-20</v>
      </c>
      <c r="G144" s="8">
        <f>YEAR(Tableau1[[#This Row],[Date]])</f>
        <v>2019</v>
      </c>
      <c r="H144" s="8" t="str">
        <f>TEXT(Tableau1[[#This Row],[Date]],"mmmm")</f>
        <v>mai</v>
      </c>
      <c r="I144" s="8">
        <f>YEAR(EOMONTH(Tableau1[[#This Row],[Date]]-DEBUT+1,1))</f>
        <v>2019</v>
      </c>
      <c r="J144" s="12" t="str">
        <f>TEXT(EOMONTH(Tableau1[[#This Row],[Date]]-DEBUT+1,1),"mmmm")</f>
        <v>mai</v>
      </c>
      <c r="K144" s="17" t="str">
        <f ca="1">IFERROR(INDEX(_E,MATCH(Tableau1[[#This Row],[Date]],_J,0)),"")</f>
        <v/>
      </c>
    </row>
    <row r="145" spans="1:11" x14ac:dyDescent="0.35">
      <c r="A145" s="7">
        <v>43605</v>
      </c>
      <c r="B145" s="8" t="str">
        <f>VLOOKUP(WEEKDAY(Tableau1[[#This Row],[Date]],2),JoursDeSemaine,2,0)</f>
        <v>Lundi</v>
      </c>
      <c r="E145" s="11">
        <f>(Tableau1[[#This Row],[Heure Départ]]-Tableau1[[#This Row],[Heure Arrivée]])*24</f>
        <v>0</v>
      </c>
      <c r="F145" s="12" t="str">
        <f>YEAR(Tableau1[[#This Row],[Date]] - MOD(Tableau1[[#This Row],[Date]] - 2,7) + 3)&amp;"-"&amp;_xlfn.ISOWEEKNUM(Tableau1[[#This Row],[Date]])</f>
        <v>2019-21</v>
      </c>
      <c r="G145" s="8">
        <f>YEAR(Tableau1[[#This Row],[Date]])</f>
        <v>2019</v>
      </c>
      <c r="H145" s="8" t="str">
        <f>TEXT(Tableau1[[#This Row],[Date]],"mmmm")</f>
        <v>mai</v>
      </c>
      <c r="I145" s="8">
        <f>YEAR(EOMONTH(Tableau1[[#This Row],[Date]]-DEBUT+1,1))</f>
        <v>2019</v>
      </c>
      <c r="J145" s="12" t="str">
        <f>TEXT(EOMONTH(Tableau1[[#This Row],[Date]]-DEBUT+1,1),"mmmm")</f>
        <v>mai</v>
      </c>
      <c r="K145" s="17" t="str">
        <f ca="1">IFERROR(INDEX(_E,MATCH(Tableau1[[#This Row],[Date]],_J,0)),"")</f>
        <v/>
      </c>
    </row>
    <row r="146" spans="1:11" x14ac:dyDescent="0.35">
      <c r="A146" s="7">
        <v>43606</v>
      </c>
      <c r="B146" s="8" t="str">
        <f>VLOOKUP(WEEKDAY(Tableau1[[#This Row],[Date]],2),JoursDeSemaine,2,0)</f>
        <v>Mardi</v>
      </c>
      <c r="E146" s="11">
        <f>(Tableau1[[#This Row],[Heure Départ]]-Tableau1[[#This Row],[Heure Arrivée]])*24</f>
        <v>0</v>
      </c>
      <c r="F146" s="12" t="str">
        <f>YEAR(Tableau1[[#This Row],[Date]] - MOD(Tableau1[[#This Row],[Date]] - 2,7) + 3)&amp;"-"&amp;_xlfn.ISOWEEKNUM(Tableau1[[#This Row],[Date]])</f>
        <v>2019-21</v>
      </c>
      <c r="G146" s="8">
        <f>YEAR(Tableau1[[#This Row],[Date]])</f>
        <v>2019</v>
      </c>
      <c r="H146" s="8" t="str">
        <f>TEXT(Tableau1[[#This Row],[Date]],"mmmm")</f>
        <v>mai</v>
      </c>
      <c r="I146" s="8">
        <f>YEAR(EOMONTH(Tableau1[[#This Row],[Date]]-DEBUT+1,1))</f>
        <v>2019</v>
      </c>
      <c r="J146" s="12" t="str">
        <f>TEXT(EOMONTH(Tableau1[[#This Row],[Date]]-DEBUT+1,1),"mmmm")</f>
        <v>mai</v>
      </c>
      <c r="K146" s="17" t="str">
        <f ca="1">IFERROR(INDEX(_E,MATCH(Tableau1[[#This Row],[Date]],_J,0)),"")</f>
        <v/>
      </c>
    </row>
    <row r="147" spans="1:11" x14ac:dyDescent="0.35">
      <c r="A147" s="7">
        <v>43607</v>
      </c>
      <c r="B147" s="8" t="str">
        <f>VLOOKUP(WEEKDAY(Tableau1[[#This Row],[Date]],2),JoursDeSemaine,2,0)</f>
        <v>Mercredi</v>
      </c>
      <c r="E147" s="11">
        <f>(Tableau1[[#This Row],[Heure Départ]]-Tableau1[[#This Row],[Heure Arrivée]])*24</f>
        <v>0</v>
      </c>
      <c r="F147" s="12" t="str">
        <f>YEAR(Tableau1[[#This Row],[Date]] - MOD(Tableau1[[#This Row],[Date]] - 2,7) + 3)&amp;"-"&amp;_xlfn.ISOWEEKNUM(Tableau1[[#This Row],[Date]])</f>
        <v>2019-21</v>
      </c>
      <c r="G147" s="8">
        <f>YEAR(Tableau1[[#This Row],[Date]])</f>
        <v>2019</v>
      </c>
      <c r="H147" s="8" t="str">
        <f>TEXT(Tableau1[[#This Row],[Date]],"mmmm")</f>
        <v>mai</v>
      </c>
      <c r="I147" s="8">
        <f>YEAR(EOMONTH(Tableau1[[#This Row],[Date]]-DEBUT+1,1))</f>
        <v>2019</v>
      </c>
      <c r="J147" s="12" t="str">
        <f>TEXT(EOMONTH(Tableau1[[#This Row],[Date]]-DEBUT+1,1),"mmmm")</f>
        <v>mai</v>
      </c>
      <c r="K147" s="17" t="str">
        <f ca="1">IFERROR(INDEX(_E,MATCH(Tableau1[[#This Row],[Date]],_J,0)),"")</f>
        <v/>
      </c>
    </row>
    <row r="148" spans="1:11" x14ac:dyDescent="0.35">
      <c r="A148" s="7">
        <v>43608</v>
      </c>
      <c r="B148" s="8" t="str">
        <f>VLOOKUP(WEEKDAY(Tableau1[[#This Row],[Date]],2),JoursDeSemaine,2,0)</f>
        <v>Jeudi</v>
      </c>
      <c r="E148" s="11">
        <f>(Tableau1[[#This Row],[Heure Départ]]-Tableau1[[#This Row],[Heure Arrivée]])*24</f>
        <v>0</v>
      </c>
      <c r="F148" s="12" t="str">
        <f>YEAR(Tableau1[[#This Row],[Date]] - MOD(Tableau1[[#This Row],[Date]] - 2,7) + 3)&amp;"-"&amp;_xlfn.ISOWEEKNUM(Tableau1[[#This Row],[Date]])</f>
        <v>2019-21</v>
      </c>
      <c r="G148" s="8">
        <f>YEAR(Tableau1[[#This Row],[Date]])</f>
        <v>2019</v>
      </c>
      <c r="H148" s="8" t="str">
        <f>TEXT(Tableau1[[#This Row],[Date]],"mmmm")</f>
        <v>mai</v>
      </c>
      <c r="I148" s="8">
        <f>YEAR(EOMONTH(Tableau1[[#This Row],[Date]]-DEBUT+1,1))</f>
        <v>2019</v>
      </c>
      <c r="J148" s="12" t="str">
        <f>TEXT(EOMONTH(Tableau1[[#This Row],[Date]]-DEBUT+1,1),"mmmm")</f>
        <v>mai</v>
      </c>
      <c r="K148" s="17" t="str">
        <f ca="1">IFERROR(INDEX(_E,MATCH(Tableau1[[#This Row],[Date]],_J,0)),"")</f>
        <v/>
      </c>
    </row>
    <row r="149" spans="1:11" x14ac:dyDescent="0.35">
      <c r="A149" s="7">
        <v>43609</v>
      </c>
      <c r="B149" s="8" t="str">
        <f>VLOOKUP(WEEKDAY(Tableau1[[#This Row],[Date]],2),JoursDeSemaine,2,0)</f>
        <v>Vendredi</v>
      </c>
      <c r="E149" s="11">
        <f>(Tableau1[[#This Row],[Heure Départ]]-Tableau1[[#This Row],[Heure Arrivée]])*24</f>
        <v>0</v>
      </c>
      <c r="F149" s="12" t="str">
        <f>YEAR(Tableau1[[#This Row],[Date]] - MOD(Tableau1[[#This Row],[Date]] - 2,7) + 3)&amp;"-"&amp;_xlfn.ISOWEEKNUM(Tableau1[[#This Row],[Date]])</f>
        <v>2019-21</v>
      </c>
      <c r="G149" s="8">
        <f>YEAR(Tableau1[[#This Row],[Date]])</f>
        <v>2019</v>
      </c>
      <c r="H149" s="8" t="str">
        <f>TEXT(Tableau1[[#This Row],[Date]],"mmmm")</f>
        <v>mai</v>
      </c>
      <c r="I149" s="8">
        <f>YEAR(EOMONTH(Tableau1[[#This Row],[Date]]-DEBUT+1,1))</f>
        <v>2019</v>
      </c>
      <c r="J149" s="12" t="str">
        <f>TEXT(EOMONTH(Tableau1[[#This Row],[Date]]-DEBUT+1,1),"mmmm")</f>
        <v>mai</v>
      </c>
      <c r="K149" s="17" t="str">
        <f ca="1">IFERROR(INDEX(_E,MATCH(Tableau1[[#This Row],[Date]],_J,0)),"")</f>
        <v/>
      </c>
    </row>
    <row r="150" spans="1:11" x14ac:dyDescent="0.35">
      <c r="A150" s="7">
        <v>43610</v>
      </c>
      <c r="B150" s="8" t="str">
        <f>VLOOKUP(WEEKDAY(Tableau1[[#This Row],[Date]],2),JoursDeSemaine,2,0)</f>
        <v>Samedi</v>
      </c>
      <c r="E150" s="11">
        <f>(Tableau1[[#This Row],[Heure Départ]]-Tableau1[[#This Row],[Heure Arrivée]])*24</f>
        <v>0</v>
      </c>
      <c r="F150" s="12" t="str">
        <f>YEAR(Tableau1[[#This Row],[Date]] - MOD(Tableau1[[#This Row],[Date]] - 2,7) + 3)&amp;"-"&amp;_xlfn.ISOWEEKNUM(Tableau1[[#This Row],[Date]])</f>
        <v>2019-21</v>
      </c>
      <c r="G150" s="8">
        <f>YEAR(Tableau1[[#This Row],[Date]])</f>
        <v>2019</v>
      </c>
      <c r="H150" s="8" t="str">
        <f>TEXT(Tableau1[[#This Row],[Date]],"mmmm")</f>
        <v>mai</v>
      </c>
      <c r="I150" s="8">
        <f>YEAR(EOMONTH(Tableau1[[#This Row],[Date]]-DEBUT+1,1))</f>
        <v>2019</v>
      </c>
      <c r="J150" s="12" t="str">
        <f>TEXT(EOMONTH(Tableau1[[#This Row],[Date]]-DEBUT+1,1),"mmmm")</f>
        <v>mai</v>
      </c>
      <c r="K150" s="17" t="str">
        <f ca="1">IFERROR(INDEX(_E,MATCH(Tableau1[[#This Row],[Date]],_J,0)),"")</f>
        <v/>
      </c>
    </row>
    <row r="151" spans="1:11" x14ac:dyDescent="0.35">
      <c r="A151" s="7">
        <v>43611</v>
      </c>
      <c r="B151" s="8" t="str">
        <f>VLOOKUP(WEEKDAY(Tableau1[[#This Row],[Date]],2),JoursDeSemaine,2,0)</f>
        <v>Dimanche</v>
      </c>
      <c r="E151" s="11">
        <f>(Tableau1[[#This Row],[Heure Départ]]-Tableau1[[#This Row],[Heure Arrivée]])*24</f>
        <v>0</v>
      </c>
      <c r="F151" s="12" t="str">
        <f>YEAR(Tableau1[[#This Row],[Date]] - MOD(Tableau1[[#This Row],[Date]] - 2,7) + 3)&amp;"-"&amp;_xlfn.ISOWEEKNUM(Tableau1[[#This Row],[Date]])</f>
        <v>2019-21</v>
      </c>
      <c r="G151" s="8">
        <f>YEAR(Tableau1[[#This Row],[Date]])</f>
        <v>2019</v>
      </c>
      <c r="H151" s="8" t="str">
        <f>TEXT(Tableau1[[#This Row],[Date]],"mmmm")</f>
        <v>mai</v>
      </c>
      <c r="I151" s="8">
        <f>YEAR(EOMONTH(Tableau1[[#This Row],[Date]]-DEBUT+1,1))</f>
        <v>2019</v>
      </c>
      <c r="J151" s="12" t="str">
        <f>TEXT(EOMONTH(Tableau1[[#This Row],[Date]]-DEBUT+1,1),"mmmm")</f>
        <v>mai</v>
      </c>
      <c r="K151" s="17" t="str">
        <f ca="1">IFERROR(INDEX(_E,MATCH(Tableau1[[#This Row],[Date]],_J,0)),"")</f>
        <v/>
      </c>
    </row>
    <row r="152" spans="1:11" x14ac:dyDescent="0.35">
      <c r="A152" s="7">
        <v>43612</v>
      </c>
      <c r="B152" s="8" t="str">
        <f>VLOOKUP(WEEKDAY(Tableau1[[#This Row],[Date]],2),JoursDeSemaine,2,0)</f>
        <v>Lundi</v>
      </c>
      <c r="E152" s="11">
        <f>(Tableau1[[#This Row],[Heure Départ]]-Tableau1[[#This Row],[Heure Arrivée]])*24</f>
        <v>0</v>
      </c>
      <c r="F152" s="12" t="str">
        <f>YEAR(Tableau1[[#This Row],[Date]] - MOD(Tableau1[[#This Row],[Date]] - 2,7) + 3)&amp;"-"&amp;_xlfn.ISOWEEKNUM(Tableau1[[#This Row],[Date]])</f>
        <v>2019-22</v>
      </c>
      <c r="G152" s="8">
        <f>YEAR(Tableau1[[#This Row],[Date]])</f>
        <v>2019</v>
      </c>
      <c r="H152" s="8" t="str">
        <f>TEXT(Tableau1[[#This Row],[Date]],"mmmm")</f>
        <v>mai</v>
      </c>
      <c r="I152" s="8">
        <f>YEAR(EOMONTH(Tableau1[[#This Row],[Date]]-DEBUT+1,1))</f>
        <v>2019</v>
      </c>
      <c r="J152" s="12" t="str">
        <f>TEXT(EOMONTH(Tableau1[[#This Row],[Date]]-DEBUT+1,1),"mmmm")</f>
        <v>mai</v>
      </c>
      <c r="K152" s="17" t="str">
        <f ca="1">IFERROR(INDEX(_E,MATCH(Tableau1[[#This Row],[Date]],_J,0)),"")</f>
        <v/>
      </c>
    </row>
    <row r="153" spans="1:11" x14ac:dyDescent="0.35">
      <c r="A153" s="7">
        <v>43613</v>
      </c>
      <c r="B153" s="8" t="str">
        <f>VLOOKUP(WEEKDAY(Tableau1[[#This Row],[Date]],2),JoursDeSemaine,2,0)</f>
        <v>Mardi</v>
      </c>
      <c r="E153" s="11">
        <f>(Tableau1[[#This Row],[Heure Départ]]-Tableau1[[#This Row],[Heure Arrivée]])*24</f>
        <v>0</v>
      </c>
      <c r="F153" s="12" t="str">
        <f>YEAR(Tableau1[[#This Row],[Date]] - MOD(Tableau1[[#This Row],[Date]] - 2,7) + 3)&amp;"-"&amp;_xlfn.ISOWEEKNUM(Tableau1[[#This Row],[Date]])</f>
        <v>2019-22</v>
      </c>
      <c r="G153" s="8">
        <f>YEAR(Tableau1[[#This Row],[Date]])</f>
        <v>2019</v>
      </c>
      <c r="H153" s="8" t="str">
        <f>TEXT(Tableau1[[#This Row],[Date]],"mmmm")</f>
        <v>mai</v>
      </c>
      <c r="I153" s="8">
        <f>YEAR(EOMONTH(Tableau1[[#This Row],[Date]]-DEBUT+1,1))</f>
        <v>2019</v>
      </c>
      <c r="J153" s="12" t="str">
        <f>TEXT(EOMONTH(Tableau1[[#This Row],[Date]]-DEBUT+1,1),"mmmm")</f>
        <v>juin</v>
      </c>
      <c r="K153" s="17" t="str">
        <f ca="1">IFERROR(INDEX(_E,MATCH(Tableau1[[#This Row],[Date]],_J,0)),"")</f>
        <v/>
      </c>
    </row>
    <row r="154" spans="1:11" x14ac:dyDescent="0.35">
      <c r="A154" s="7">
        <v>43614</v>
      </c>
      <c r="B154" s="8" t="str">
        <f>VLOOKUP(WEEKDAY(Tableau1[[#This Row],[Date]],2),JoursDeSemaine,2,0)</f>
        <v>Mercredi</v>
      </c>
      <c r="E154" s="11">
        <f>(Tableau1[[#This Row],[Heure Départ]]-Tableau1[[#This Row],[Heure Arrivée]])*24</f>
        <v>0</v>
      </c>
      <c r="F154" s="12" t="str">
        <f>YEAR(Tableau1[[#This Row],[Date]] - MOD(Tableau1[[#This Row],[Date]] - 2,7) + 3)&amp;"-"&amp;_xlfn.ISOWEEKNUM(Tableau1[[#This Row],[Date]])</f>
        <v>2019-22</v>
      </c>
      <c r="G154" s="8">
        <f>YEAR(Tableau1[[#This Row],[Date]])</f>
        <v>2019</v>
      </c>
      <c r="H154" s="8" t="str">
        <f>TEXT(Tableau1[[#This Row],[Date]],"mmmm")</f>
        <v>mai</v>
      </c>
      <c r="I154" s="8">
        <f>YEAR(EOMONTH(Tableau1[[#This Row],[Date]]-DEBUT+1,1))</f>
        <v>2019</v>
      </c>
      <c r="J154" s="12" t="str">
        <f>TEXT(EOMONTH(Tableau1[[#This Row],[Date]]-DEBUT+1,1),"mmmm")</f>
        <v>juin</v>
      </c>
      <c r="K154" s="17" t="str">
        <f ca="1">IFERROR(INDEX(_E,MATCH(Tableau1[[#This Row],[Date]],_J,0)),"")</f>
        <v/>
      </c>
    </row>
    <row r="155" spans="1:11" x14ac:dyDescent="0.35">
      <c r="A155" s="7">
        <v>43615</v>
      </c>
      <c r="B155" s="8" t="str">
        <f>VLOOKUP(WEEKDAY(Tableau1[[#This Row],[Date]],2),JoursDeSemaine,2,0)</f>
        <v>Jeudi</v>
      </c>
      <c r="E155" s="11">
        <f>(Tableau1[[#This Row],[Heure Départ]]-Tableau1[[#This Row],[Heure Arrivée]])*24</f>
        <v>0</v>
      </c>
      <c r="F155" s="12" t="str">
        <f>YEAR(Tableau1[[#This Row],[Date]] - MOD(Tableau1[[#This Row],[Date]] - 2,7) + 3)&amp;"-"&amp;_xlfn.ISOWEEKNUM(Tableau1[[#This Row],[Date]])</f>
        <v>2019-22</v>
      </c>
      <c r="G155" s="8">
        <f>YEAR(Tableau1[[#This Row],[Date]])</f>
        <v>2019</v>
      </c>
      <c r="H155" s="8" t="str">
        <f>TEXT(Tableau1[[#This Row],[Date]],"mmmm")</f>
        <v>mai</v>
      </c>
      <c r="I155" s="8">
        <f>YEAR(EOMONTH(Tableau1[[#This Row],[Date]]-DEBUT+1,1))</f>
        <v>2019</v>
      </c>
      <c r="J155" s="12" t="str">
        <f>TEXT(EOMONTH(Tableau1[[#This Row],[Date]]-DEBUT+1,1),"mmmm")</f>
        <v>juin</v>
      </c>
      <c r="K155" s="17" t="str">
        <f ca="1">IFERROR(INDEX(_E,MATCH(Tableau1[[#This Row],[Date]],_J,0)),"")</f>
        <v>Ascension</v>
      </c>
    </row>
    <row r="156" spans="1:11" x14ac:dyDescent="0.35">
      <c r="A156" s="7">
        <v>43616</v>
      </c>
      <c r="B156" s="8" t="str">
        <f>VLOOKUP(WEEKDAY(Tableau1[[#This Row],[Date]],2),JoursDeSemaine,2,0)</f>
        <v>Vendredi</v>
      </c>
      <c r="E156" s="11">
        <f>(Tableau1[[#This Row],[Heure Départ]]-Tableau1[[#This Row],[Heure Arrivée]])*24</f>
        <v>0</v>
      </c>
      <c r="F156" s="12" t="str">
        <f>YEAR(Tableau1[[#This Row],[Date]] - MOD(Tableau1[[#This Row],[Date]] - 2,7) + 3)&amp;"-"&amp;_xlfn.ISOWEEKNUM(Tableau1[[#This Row],[Date]])</f>
        <v>2019-22</v>
      </c>
      <c r="G156" s="8">
        <f>YEAR(Tableau1[[#This Row],[Date]])</f>
        <v>2019</v>
      </c>
      <c r="H156" s="8" t="str">
        <f>TEXT(Tableau1[[#This Row],[Date]],"mmmm")</f>
        <v>mai</v>
      </c>
      <c r="I156" s="8">
        <f>YEAR(EOMONTH(Tableau1[[#This Row],[Date]]-DEBUT+1,1))</f>
        <v>2019</v>
      </c>
      <c r="J156" s="12" t="str">
        <f>TEXT(EOMONTH(Tableau1[[#This Row],[Date]]-DEBUT+1,1),"mmmm")</f>
        <v>juin</v>
      </c>
      <c r="K156" s="17" t="str">
        <f ca="1">IFERROR(INDEX(_E,MATCH(Tableau1[[#This Row],[Date]],_J,0)),"")</f>
        <v/>
      </c>
    </row>
    <row r="157" spans="1:11" x14ac:dyDescent="0.35">
      <c r="A157" s="7">
        <v>43617</v>
      </c>
      <c r="B157" s="8" t="str">
        <f>VLOOKUP(WEEKDAY(Tableau1[[#This Row],[Date]],2),JoursDeSemaine,2,0)</f>
        <v>Samedi</v>
      </c>
      <c r="E157" s="11">
        <f>(Tableau1[[#This Row],[Heure Départ]]-Tableau1[[#This Row],[Heure Arrivée]])*24</f>
        <v>0</v>
      </c>
      <c r="F157" s="12" t="str">
        <f>YEAR(Tableau1[[#This Row],[Date]] - MOD(Tableau1[[#This Row],[Date]] - 2,7) + 3)&amp;"-"&amp;_xlfn.ISOWEEKNUM(Tableau1[[#This Row],[Date]])</f>
        <v>2019-22</v>
      </c>
      <c r="G157" s="8">
        <f>YEAR(Tableau1[[#This Row],[Date]])</f>
        <v>2019</v>
      </c>
      <c r="H157" s="8" t="str">
        <f>TEXT(Tableau1[[#This Row],[Date]],"mmmm")</f>
        <v>juin</v>
      </c>
      <c r="I157" s="8">
        <f>YEAR(EOMONTH(Tableau1[[#This Row],[Date]]-DEBUT+1,1))</f>
        <v>2019</v>
      </c>
      <c r="J157" s="12" t="str">
        <f>TEXT(EOMONTH(Tableau1[[#This Row],[Date]]-DEBUT+1,1),"mmmm")</f>
        <v>juin</v>
      </c>
      <c r="K157" s="17" t="str">
        <f ca="1">IFERROR(INDEX(_E,MATCH(Tableau1[[#This Row],[Date]],_J,0)),"")</f>
        <v/>
      </c>
    </row>
    <row r="158" spans="1:11" x14ac:dyDescent="0.35">
      <c r="A158" s="7">
        <v>43618</v>
      </c>
      <c r="B158" s="8" t="str">
        <f>VLOOKUP(WEEKDAY(Tableau1[[#This Row],[Date]],2),JoursDeSemaine,2,0)</f>
        <v>Dimanche</v>
      </c>
      <c r="E158" s="11">
        <f>(Tableau1[[#This Row],[Heure Départ]]-Tableau1[[#This Row],[Heure Arrivée]])*24</f>
        <v>0</v>
      </c>
      <c r="F158" s="12" t="str">
        <f>YEAR(Tableau1[[#This Row],[Date]] - MOD(Tableau1[[#This Row],[Date]] - 2,7) + 3)&amp;"-"&amp;_xlfn.ISOWEEKNUM(Tableau1[[#This Row],[Date]])</f>
        <v>2019-22</v>
      </c>
      <c r="G158" s="8">
        <f>YEAR(Tableau1[[#This Row],[Date]])</f>
        <v>2019</v>
      </c>
      <c r="H158" s="8" t="str">
        <f>TEXT(Tableau1[[#This Row],[Date]],"mmmm")</f>
        <v>juin</v>
      </c>
      <c r="I158" s="8">
        <f>YEAR(EOMONTH(Tableau1[[#This Row],[Date]]-DEBUT+1,1))</f>
        <v>2019</v>
      </c>
      <c r="J158" s="12" t="str">
        <f>TEXT(EOMONTH(Tableau1[[#This Row],[Date]]-DEBUT+1,1),"mmmm")</f>
        <v>juin</v>
      </c>
      <c r="K158" s="17" t="str">
        <f ca="1">IFERROR(INDEX(_E,MATCH(Tableau1[[#This Row],[Date]],_J,0)),"")</f>
        <v/>
      </c>
    </row>
    <row r="159" spans="1:11" x14ac:dyDescent="0.35">
      <c r="A159" s="7">
        <v>43619</v>
      </c>
      <c r="B159" s="8" t="str">
        <f>VLOOKUP(WEEKDAY(Tableau1[[#This Row],[Date]],2),JoursDeSemaine,2,0)</f>
        <v>Lundi</v>
      </c>
      <c r="E159" s="11">
        <f>(Tableau1[[#This Row],[Heure Départ]]-Tableau1[[#This Row],[Heure Arrivée]])*24</f>
        <v>0</v>
      </c>
      <c r="F159" s="12" t="str">
        <f>YEAR(Tableau1[[#This Row],[Date]] - MOD(Tableau1[[#This Row],[Date]] - 2,7) + 3)&amp;"-"&amp;_xlfn.ISOWEEKNUM(Tableau1[[#This Row],[Date]])</f>
        <v>2019-23</v>
      </c>
      <c r="G159" s="8">
        <f>YEAR(Tableau1[[#This Row],[Date]])</f>
        <v>2019</v>
      </c>
      <c r="H159" s="8" t="str">
        <f>TEXT(Tableau1[[#This Row],[Date]],"mmmm")</f>
        <v>juin</v>
      </c>
      <c r="I159" s="8">
        <f>YEAR(EOMONTH(Tableau1[[#This Row],[Date]]-DEBUT+1,1))</f>
        <v>2019</v>
      </c>
      <c r="J159" s="12" t="str">
        <f>TEXT(EOMONTH(Tableau1[[#This Row],[Date]]-DEBUT+1,1),"mmmm")</f>
        <v>juin</v>
      </c>
      <c r="K159" s="17" t="str">
        <f ca="1">IFERROR(INDEX(_E,MATCH(Tableau1[[#This Row],[Date]],_J,0)),"")</f>
        <v/>
      </c>
    </row>
    <row r="160" spans="1:11" x14ac:dyDescent="0.35">
      <c r="A160" s="7">
        <v>43620</v>
      </c>
      <c r="B160" s="8" t="str">
        <f>VLOOKUP(WEEKDAY(Tableau1[[#This Row],[Date]],2),JoursDeSemaine,2,0)</f>
        <v>Mardi</v>
      </c>
      <c r="E160" s="11">
        <f>(Tableau1[[#This Row],[Heure Départ]]-Tableau1[[#This Row],[Heure Arrivée]])*24</f>
        <v>0</v>
      </c>
      <c r="F160" s="12" t="str">
        <f>YEAR(Tableau1[[#This Row],[Date]] - MOD(Tableau1[[#This Row],[Date]] - 2,7) + 3)&amp;"-"&amp;_xlfn.ISOWEEKNUM(Tableau1[[#This Row],[Date]])</f>
        <v>2019-23</v>
      </c>
      <c r="G160" s="8">
        <f>YEAR(Tableau1[[#This Row],[Date]])</f>
        <v>2019</v>
      </c>
      <c r="H160" s="8" t="str">
        <f>TEXT(Tableau1[[#This Row],[Date]],"mmmm")</f>
        <v>juin</v>
      </c>
      <c r="I160" s="8">
        <f>YEAR(EOMONTH(Tableau1[[#This Row],[Date]]-DEBUT+1,1))</f>
        <v>2019</v>
      </c>
      <c r="J160" s="12" t="str">
        <f>TEXT(EOMONTH(Tableau1[[#This Row],[Date]]-DEBUT+1,1),"mmmm")</f>
        <v>juin</v>
      </c>
      <c r="K160" s="17" t="str">
        <f ca="1">IFERROR(INDEX(_E,MATCH(Tableau1[[#This Row],[Date]],_J,0)),"")</f>
        <v/>
      </c>
    </row>
    <row r="161" spans="1:11" x14ac:dyDescent="0.35">
      <c r="A161" s="7">
        <v>43621</v>
      </c>
      <c r="B161" s="8" t="str">
        <f>VLOOKUP(WEEKDAY(Tableau1[[#This Row],[Date]],2),JoursDeSemaine,2,0)</f>
        <v>Mercredi</v>
      </c>
      <c r="E161" s="11">
        <f>(Tableau1[[#This Row],[Heure Départ]]-Tableau1[[#This Row],[Heure Arrivée]])*24</f>
        <v>0</v>
      </c>
      <c r="F161" s="12" t="str">
        <f>YEAR(Tableau1[[#This Row],[Date]] - MOD(Tableau1[[#This Row],[Date]] - 2,7) + 3)&amp;"-"&amp;_xlfn.ISOWEEKNUM(Tableau1[[#This Row],[Date]])</f>
        <v>2019-23</v>
      </c>
      <c r="G161" s="8">
        <f>YEAR(Tableau1[[#This Row],[Date]])</f>
        <v>2019</v>
      </c>
      <c r="H161" s="8" t="str">
        <f>TEXT(Tableau1[[#This Row],[Date]],"mmmm")</f>
        <v>juin</v>
      </c>
      <c r="I161" s="8">
        <f>YEAR(EOMONTH(Tableau1[[#This Row],[Date]]-DEBUT+1,1))</f>
        <v>2019</v>
      </c>
      <c r="J161" s="12" t="str">
        <f>TEXT(EOMONTH(Tableau1[[#This Row],[Date]]-DEBUT+1,1),"mmmm")</f>
        <v>juin</v>
      </c>
      <c r="K161" s="17" t="str">
        <f ca="1">IFERROR(INDEX(_E,MATCH(Tableau1[[#This Row],[Date]],_J,0)),"")</f>
        <v/>
      </c>
    </row>
    <row r="162" spans="1:11" x14ac:dyDescent="0.35">
      <c r="A162" s="7">
        <v>43622</v>
      </c>
      <c r="B162" s="8" t="str">
        <f>VLOOKUP(WEEKDAY(Tableau1[[#This Row],[Date]],2),JoursDeSemaine,2,0)</f>
        <v>Jeudi</v>
      </c>
      <c r="E162" s="11">
        <f>(Tableau1[[#This Row],[Heure Départ]]-Tableau1[[#This Row],[Heure Arrivée]])*24</f>
        <v>0</v>
      </c>
      <c r="F162" s="12" t="str">
        <f>YEAR(Tableau1[[#This Row],[Date]] - MOD(Tableau1[[#This Row],[Date]] - 2,7) + 3)&amp;"-"&amp;_xlfn.ISOWEEKNUM(Tableau1[[#This Row],[Date]])</f>
        <v>2019-23</v>
      </c>
      <c r="G162" s="8">
        <f>YEAR(Tableau1[[#This Row],[Date]])</f>
        <v>2019</v>
      </c>
      <c r="H162" s="8" t="str">
        <f>TEXT(Tableau1[[#This Row],[Date]],"mmmm")</f>
        <v>juin</v>
      </c>
      <c r="I162" s="8">
        <f>YEAR(EOMONTH(Tableau1[[#This Row],[Date]]-DEBUT+1,1))</f>
        <v>2019</v>
      </c>
      <c r="J162" s="12" t="str">
        <f>TEXT(EOMONTH(Tableau1[[#This Row],[Date]]-DEBUT+1,1),"mmmm")</f>
        <v>juin</v>
      </c>
      <c r="K162" s="17" t="str">
        <f ca="1">IFERROR(INDEX(_E,MATCH(Tableau1[[#This Row],[Date]],_J,0)),"")</f>
        <v/>
      </c>
    </row>
    <row r="163" spans="1:11" x14ac:dyDescent="0.35">
      <c r="A163" s="7">
        <v>43623</v>
      </c>
      <c r="B163" s="8" t="str">
        <f>VLOOKUP(WEEKDAY(Tableau1[[#This Row],[Date]],2),JoursDeSemaine,2,0)</f>
        <v>Vendredi</v>
      </c>
      <c r="E163" s="11">
        <f>(Tableau1[[#This Row],[Heure Départ]]-Tableau1[[#This Row],[Heure Arrivée]])*24</f>
        <v>0</v>
      </c>
      <c r="F163" s="12" t="str">
        <f>YEAR(Tableau1[[#This Row],[Date]] - MOD(Tableau1[[#This Row],[Date]] - 2,7) + 3)&amp;"-"&amp;_xlfn.ISOWEEKNUM(Tableau1[[#This Row],[Date]])</f>
        <v>2019-23</v>
      </c>
      <c r="G163" s="8">
        <f>YEAR(Tableau1[[#This Row],[Date]])</f>
        <v>2019</v>
      </c>
      <c r="H163" s="8" t="str">
        <f>TEXT(Tableau1[[#This Row],[Date]],"mmmm")</f>
        <v>juin</v>
      </c>
      <c r="I163" s="8">
        <f>YEAR(EOMONTH(Tableau1[[#This Row],[Date]]-DEBUT+1,1))</f>
        <v>2019</v>
      </c>
      <c r="J163" s="12" t="str">
        <f>TEXT(EOMONTH(Tableau1[[#This Row],[Date]]-DEBUT+1,1),"mmmm")</f>
        <v>juin</v>
      </c>
      <c r="K163" s="17" t="str">
        <f ca="1">IFERROR(INDEX(_E,MATCH(Tableau1[[#This Row],[Date]],_J,0)),"")</f>
        <v/>
      </c>
    </row>
    <row r="164" spans="1:11" x14ac:dyDescent="0.35">
      <c r="A164" s="7">
        <v>43624</v>
      </c>
      <c r="B164" s="8" t="str">
        <f>VLOOKUP(WEEKDAY(Tableau1[[#This Row],[Date]],2),JoursDeSemaine,2,0)</f>
        <v>Samedi</v>
      </c>
      <c r="E164" s="11">
        <f>(Tableau1[[#This Row],[Heure Départ]]-Tableau1[[#This Row],[Heure Arrivée]])*24</f>
        <v>0</v>
      </c>
      <c r="F164" s="12" t="str">
        <f>YEAR(Tableau1[[#This Row],[Date]] - MOD(Tableau1[[#This Row],[Date]] - 2,7) + 3)&amp;"-"&amp;_xlfn.ISOWEEKNUM(Tableau1[[#This Row],[Date]])</f>
        <v>2019-23</v>
      </c>
      <c r="G164" s="8">
        <f>YEAR(Tableau1[[#This Row],[Date]])</f>
        <v>2019</v>
      </c>
      <c r="H164" s="8" t="str">
        <f>TEXT(Tableau1[[#This Row],[Date]],"mmmm")</f>
        <v>juin</v>
      </c>
      <c r="I164" s="8">
        <f>YEAR(EOMONTH(Tableau1[[#This Row],[Date]]-DEBUT+1,1))</f>
        <v>2019</v>
      </c>
      <c r="J164" s="12" t="str">
        <f>TEXT(EOMONTH(Tableau1[[#This Row],[Date]]-DEBUT+1,1),"mmmm")</f>
        <v>juin</v>
      </c>
      <c r="K164" s="17" t="str">
        <f ca="1">IFERROR(INDEX(_E,MATCH(Tableau1[[#This Row],[Date]],_J,0)),"")</f>
        <v/>
      </c>
    </row>
    <row r="165" spans="1:11" x14ac:dyDescent="0.35">
      <c r="A165" s="7">
        <v>43625</v>
      </c>
      <c r="B165" s="8" t="str">
        <f>VLOOKUP(WEEKDAY(Tableau1[[#This Row],[Date]],2),JoursDeSemaine,2,0)</f>
        <v>Dimanche</v>
      </c>
      <c r="E165" s="11">
        <f>(Tableau1[[#This Row],[Heure Départ]]-Tableau1[[#This Row],[Heure Arrivée]])*24</f>
        <v>0</v>
      </c>
      <c r="F165" s="12" t="str">
        <f>YEAR(Tableau1[[#This Row],[Date]] - MOD(Tableau1[[#This Row],[Date]] - 2,7) + 3)&amp;"-"&amp;_xlfn.ISOWEEKNUM(Tableau1[[#This Row],[Date]])</f>
        <v>2019-23</v>
      </c>
      <c r="G165" s="8">
        <f>YEAR(Tableau1[[#This Row],[Date]])</f>
        <v>2019</v>
      </c>
      <c r="H165" s="8" t="str">
        <f>TEXT(Tableau1[[#This Row],[Date]],"mmmm")</f>
        <v>juin</v>
      </c>
      <c r="I165" s="8">
        <f>YEAR(EOMONTH(Tableau1[[#This Row],[Date]]-DEBUT+1,1))</f>
        <v>2019</v>
      </c>
      <c r="J165" s="12" t="str">
        <f>TEXT(EOMONTH(Tableau1[[#This Row],[Date]]-DEBUT+1,1),"mmmm")</f>
        <v>juin</v>
      </c>
      <c r="K165" s="17" t="str">
        <f ca="1">IFERROR(INDEX(_E,MATCH(Tableau1[[#This Row],[Date]],_J,0)),"")</f>
        <v/>
      </c>
    </row>
    <row r="166" spans="1:11" x14ac:dyDescent="0.35">
      <c r="A166" s="7">
        <v>43626</v>
      </c>
      <c r="B166" s="8" t="str">
        <f>VLOOKUP(WEEKDAY(Tableau1[[#This Row],[Date]],2),JoursDeSemaine,2,0)</f>
        <v>Lundi</v>
      </c>
      <c r="E166" s="11">
        <f>(Tableau1[[#This Row],[Heure Départ]]-Tableau1[[#This Row],[Heure Arrivée]])*24</f>
        <v>0</v>
      </c>
      <c r="F166" s="12" t="str">
        <f>YEAR(Tableau1[[#This Row],[Date]] - MOD(Tableau1[[#This Row],[Date]] - 2,7) + 3)&amp;"-"&amp;_xlfn.ISOWEEKNUM(Tableau1[[#This Row],[Date]])</f>
        <v>2019-24</v>
      </c>
      <c r="G166" s="8">
        <f>YEAR(Tableau1[[#This Row],[Date]])</f>
        <v>2019</v>
      </c>
      <c r="H166" s="8" t="str">
        <f>TEXT(Tableau1[[#This Row],[Date]],"mmmm")</f>
        <v>juin</v>
      </c>
      <c r="I166" s="8">
        <f>YEAR(EOMONTH(Tableau1[[#This Row],[Date]]-DEBUT+1,1))</f>
        <v>2019</v>
      </c>
      <c r="J166" s="12" t="str">
        <f>TEXT(EOMONTH(Tableau1[[#This Row],[Date]]-DEBUT+1,1),"mmmm")</f>
        <v>juin</v>
      </c>
      <c r="K166" s="17" t="str">
        <f ca="1">IFERROR(INDEX(_E,MATCH(Tableau1[[#This Row],[Date]],_J,0)),"")</f>
        <v>Pentecôte</v>
      </c>
    </row>
    <row r="167" spans="1:11" x14ac:dyDescent="0.35">
      <c r="A167" s="7">
        <v>43627</v>
      </c>
      <c r="B167" s="8" t="str">
        <f>VLOOKUP(WEEKDAY(Tableau1[[#This Row],[Date]],2),JoursDeSemaine,2,0)</f>
        <v>Mardi</v>
      </c>
      <c r="E167" s="11">
        <f>(Tableau1[[#This Row],[Heure Départ]]-Tableau1[[#This Row],[Heure Arrivée]])*24</f>
        <v>0</v>
      </c>
      <c r="F167" s="12" t="str">
        <f>YEAR(Tableau1[[#This Row],[Date]] - MOD(Tableau1[[#This Row],[Date]] - 2,7) + 3)&amp;"-"&amp;_xlfn.ISOWEEKNUM(Tableau1[[#This Row],[Date]])</f>
        <v>2019-24</v>
      </c>
      <c r="G167" s="8">
        <f>YEAR(Tableau1[[#This Row],[Date]])</f>
        <v>2019</v>
      </c>
      <c r="H167" s="8" t="str">
        <f>TEXT(Tableau1[[#This Row],[Date]],"mmmm")</f>
        <v>juin</v>
      </c>
      <c r="I167" s="8">
        <f>YEAR(EOMONTH(Tableau1[[#This Row],[Date]]-DEBUT+1,1))</f>
        <v>2019</v>
      </c>
      <c r="J167" s="12" t="str">
        <f>TEXT(EOMONTH(Tableau1[[#This Row],[Date]]-DEBUT+1,1),"mmmm")</f>
        <v>juin</v>
      </c>
      <c r="K167" s="17" t="str">
        <f ca="1">IFERROR(INDEX(_E,MATCH(Tableau1[[#This Row],[Date]],_J,0)),"")</f>
        <v/>
      </c>
    </row>
    <row r="168" spans="1:11" x14ac:dyDescent="0.35">
      <c r="A168" s="7">
        <v>43628</v>
      </c>
      <c r="B168" s="8" t="str">
        <f>VLOOKUP(WEEKDAY(Tableau1[[#This Row],[Date]],2),JoursDeSemaine,2,0)</f>
        <v>Mercredi</v>
      </c>
      <c r="E168" s="11">
        <f>(Tableau1[[#This Row],[Heure Départ]]-Tableau1[[#This Row],[Heure Arrivée]])*24</f>
        <v>0</v>
      </c>
      <c r="F168" s="12" t="str">
        <f>YEAR(Tableau1[[#This Row],[Date]] - MOD(Tableau1[[#This Row],[Date]] - 2,7) + 3)&amp;"-"&amp;_xlfn.ISOWEEKNUM(Tableau1[[#This Row],[Date]])</f>
        <v>2019-24</v>
      </c>
      <c r="G168" s="8">
        <f>YEAR(Tableau1[[#This Row],[Date]])</f>
        <v>2019</v>
      </c>
      <c r="H168" s="8" t="str">
        <f>TEXT(Tableau1[[#This Row],[Date]],"mmmm")</f>
        <v>juin</v>
      </c>
      <c r="I168" s="8">
        <f>YEAR(EOMONTH(Tableau1[[#This Row],[Date]]-DEBUT+1,1))</f>
        <v>2019</v>
      </c>
      <c r="J168" s="12" t="str">
        <f>TEXT(EOMONTH(Tableau1[[#This Row],[Date]]-DEBUT+1,1),"mmmm")</f>
        <v>juin</v>
      </c>
      <c r="K168" s="17" t="str">
        <f ca="1">IFERROR(INDEX(_E,MATCH(Tableau1[[#This Row],[Date]],_J,0)),"")</f>
        <v/>
      </c>
    </row>
    <row r="169" spans="1:11" x14ac:dyDescent="0.35">
      <c r="A169" s="7">
        <v>43629</v>
      </c>
      <c r="B169" s="8" t="str">
        <f>VLOOKUP(WEEKDAY(Tableau1[[#This Row],[Date]],2),JoursDeSemaine,2,0)</f>
        <v>Jeudi</v>
      </c>
      <c r="E169" s="11">
        <f>(Tableau1[[#This Row],[Heure Départ]]-Tableau1[[#This Row],[Heure Arrivée]])*24</f>
        <v>0</v>
      </c>
      <c r="F169" s="12" t="str">
        <f>YEAR(Tableau1[[#This Row],[Date]] - MOD(Tableau1[[#This Row],[Date]] - 2,7) + 3)&amp;"-"&amp;_xlfn.ISOWEEKNUM(Tableau1[[#This Row],[Date]])</f>
        <v>2019-24</v>
      </c>
      <c r="G169" s="8">
        <f>YEAR(Tableau1[[#This Row],[Date]])</f>
        <v>2019</v>
      </c>
      <c r="H169" s="8" t="str">
        <f>TEXT(Tableau1[[#This Row],[Date]],"mmmm")</f>
        <v>juin</v>
      </c>
      <c r="I169" s="8">
        <f>YEAR(EOMONTH(Tableau1[[#This Row],[Date]]-DEBUT+1,1))</f>
        <v>2019</v>
      </c>
      <c r="J169" s="12" t="str">
        <f>TEXT(EOMONTH(Tableau1[[#This Row],[Date]]-DEBUT+1,1),"mmmm")</f>
        <v>juin</v>
      </c>
      <c r="K169" s="17" t="str">
        <f ca="1">IFERROR(INDEX(_E,MATCH(Tableau1[[#This Row],[Date]],_J,0)),"")</f>
        <v/>
      </c>
    </row>
    <row r="170" spans="1:11" x14ac:dyDescent="0.35">
      <c r="A170" s="7">
        <v>43630</v>
      </c>
      <c r="B170" s="8" t="str">
        <f>VLOOKUP(WEEKDAY(Tableau1[[#This Row],[Date]],2),JoursDeSemaine,2,0)</f>
        <v>Vendredi</v>
      </c>
      <c r="E170" s="11">
        <f>(Tableau1[[#This Row],[Heure Départ]]-Tableau1[[#This Row],[Heure Arrivée]])*24</f>
        <v>0</v>
      </c>
      <c r="F170" s="12" t="str">
        <f>YEAR(Tableau1[[#This Row],[Date]] - MOD(Tableau1[[#This Row],[Date]] - 2,7) + 3)&amp;"-"&amp;_xlfn.ISOWEEKNUM(Tableau1[[#This Row],[Date]])</f>
        <v>2019-24</v>
      </c>
      <c r="G170" s="8">
        <f>YEAR(Tableau1[[#This Row],[Date]])</f>
        <v>2019</v>
      </c>
      <c r="H170" s="8" t="str">
        <f>TEXT(Tableau1[[#This Row],[Date]],"mmmm")</f>
        <v>juin</v>
      </c>
      <c r="I170" s="8">
        <f>YEAR(EOMONTH(Tableau1[[#This Row],[Date]]-DEBUT+1,1))</f>
        <v>2019</v>
      </c>
      <c r="J170" s="12" t="str">
        <f>TEXT(EOMONTH(Tableau1[[#This Row],[Date]]-DEBUT+1,1),"mmmm")</f>
        <v>juin</v>
      </c>
      <c r="K170" s="17" t="str">
        <f ca="1">IFERROR(INDEX(_E,MATCH(Tableau1[[#This Row],[Date]],_J,0)),"")</f>
        <v/>
      </c>
    </row>
    <row r="171" spans="1:11" x14ac:dyDescent="0.35">
      <c r="A171" s="7">
        <v>43631</v>
      </c>
      <c r="B171" s="8" t="str">
        <f>VLOOKUP(WEEKDAY(Tableau1[[#This Row],[Date]],2),JoursDeSemaine,2,0)</f>
        <v>Samedi</v>
      </c>
      <c r="E171" s="11">
        <f>(Tableau1[[#This Row],[Heure Départ]]-Tableau1[[#This Row],[Heure Arrivée]])*24</f>
        <v>0</v>
      </c>
      <c r="F171" s="12" t="str">
        <f>YEAR(Tableau1[[#This Row],[Date]] - MOD(Tableau1[[#This Row],[Date]] - 2,7) + 3)&amp;"-"&amp;_xlfn.ISOWEEKNUM(Tableau1[[#This Row],[Date]])</f>
        <v>2019-24</v>
      </c>
      <c r="G171" s="8">
        <f>YEAR(Tableau1[[#This Row],[Date]])</f>
        <v>2019</v>
      </c>
      <c r="H171" s="8" t="str">
        <f>TEXT(Tableau1[[#This Row],[Date]],"mmmm")</f>
        <v>juin</v>
      </c>
      <c r="I171" s="8">
        <f>YEAR(EOMONTH(Tableau1[[#This Row],[Date]]-DEBUT+1,1))</f>
        <v>2019</v>
      </c>
      <c r="J171" s="12" t="str">
        <f>TEXT(EOMONTH(Tableau1[[#This Row],[Date]]-DEBUT+1,1),"mmmm")</f>
        <v>juin</v>
      </c>
      <c r="K171" s="17" t="str">
        <f ca="1">IFERROR(INDEX(_E,MATCH(Tableau1[[#This Row],[Date]],_J,0)),"")</f>
        <v/>
      </c>
    </row>
    <row r="172" spans="1:11" x14ac:dyDescent="0.35">
      <c r="A172" s="7">
        <v>43632</v>
      </c>
      <c r="B172" s="8" t="str">
        <f>VLOOKUP(WEEKDAY(Tableau1[[#This Row],[Date]],2),JoursDeSemaine,2,0)</f>
        <v>Dimanche</v>
      </c>
      <c r="E172" s="11">
        <f>(Tableau1[[#This Row],[Heure Départ]]-Tableau1[[#This Row],[Heure Arrivée]])*24</f>
        <v>0</v>
      </c>
      <c r="F172" s="12" t="str">
        <f>YEAR(Tableau1[[#This Row],[Date]] - MOD(Tableau1[[#This Row],[Date]] - 2,7) + 3)&amp;"-"&amp;_xlfn.ISOWEEKNUM(Tableau1[[#This Row],[Date]])</f>
        <v>2019-24</v>
      </c>
      <c r="G172" s="8">
        <f>YEAR(Tableau1[[#This Row],[Date]])</f>
        <v>2019</v>
      </c>
      <c r="H172" s="8" t="str">
        <f>TEXT(Tableau1[[#This Row],[Date]],"mmmm")</f>
        <v>juin</v>
      </c>
      <c r="I172" s="8">
        <f>YEAR(EOMONTH(Tableau1[[#This Row],[Date]]-DEBUT+1,1))</f>
        <v>2019</v>
      </c>
      <c r="J172" s="12" t="str">
        <f>TEXT(EOMONTH(Tableau1[[#This Row],[Date]]-DEBUT+1,1),"mmmm")</f>
        <v>juin</v>
      </c>
      <c r="K172" s="17" t="str">
        <f ca="1">IFERROR(INDEX(_E,MATCH(Tableau1[[#This Row],[Date]],_J,0)),"")</f>
        <v/>
      </c>
    </row>
    <row r="173" spans="1:11" x14ac:dyDescent="0.35">
      <c r="A173" s="7">
        <v>43633</v>
      </c>
      <c r="B173" s="8" t="str">
        <f>VLOOKUP(WEEKDAY(Tableau1[[#This Row],[Date]],2),JoursDeSemaine,2,0)</f>
        <v>Lundi</v>
      </c>
      <c r="E173" s="11">
        <f>(Tableau1[[#This Row],[Heure Départ]]-Tableau1[[#This Row],[Heure Arrivée]])*24</f>
        <v>0</v>
      </c>
      <c r="F173" s="12" t="str">
        <f>YEAR(Tableau1[[#This Row],[Date]] - MOD(Tableau1[[#This Row],[Date]] - 2,7) + 3)&amp;"-"&amp;_xlfn.ISOWEEKNUM(Tableau1[[#This Row],[Date]])</f>
        <v>2019-25</v>
      </c>
      <c r="G173" s="8">
        <f>YEAR(Tableau1[[#This Row],[Date]])</f>
        <v>2019</v>
      </c>
      <c r="H173" s="8" t="str">
        <f>TEXT(Tableau1[[#This Row],[Date]],"mmmm")</f>
        <v>juin</v>
      </c>
      <c r="I173" s="8">
        <f>YEAR(EOMONTH(Tableau1[[#This Row],[Date]]-DEBUT+1,1))</f>
        <v>2019</v>
      </c>
      <c r="J173" s="12" t="str">
        <f>TEXT(EOMONTH(Tableau1[[#This Row],[Date]]-DEBUT+1,1),"mmmm")</f>
        <v>juin</v>
      </c>
      <c r="K173" s="17" t="str">
        <f ca="1">IFERROR(INDEX(_E,MATCH(Tableau1[[#This Row],[Date]],_J,0)),"")</f>
        <v/>
      </c>
    </row>
    <row r="174" spans="1:11" x14ac:dyDescent="0.35">
      <c r="A174" s="7">
        <v>43634</v>
      </c>
      <c r="B174" s="8" t="str">
        <f>VLOOKUP(WEEKDAY(Tableau1[[#This Row],[Date]],2),JoursDeSemaine,2,0)</f>
        <v>Mardi</v>
      </c>
      <c r="E174" s="11">
        <f>(Tableau1[[#This Row],[Heure Départ]]-Tableau1[[#This Row],[Heure Arrivée]])*24</f>
        <v>0</v>
      </c>
      <c r="F174" s="12" t="str">
        <f>YEAR(Tableau1[[#This Row],[Date]] - MOD(Tableau1[[#This Row],[Date]] - 2,7) + 3)&amp;"-"&amp;_xlfn.ISOWEEKNUM(Tableau1[[#This Row],[Date]])</f>
        <v>2019-25</v>
      </c>
      <c r="G174" s="8">
        <f>YEAR(Tableau1[[#This Row],[Date]])</f>
        <v>2019</v>
      </c>
      <c r="H174" s="8" t="str">
        <f>TEXT(Tableau1[[#This Row],[Date]],"mmmm")</f>
        <v>juin</v>
      </c>
      <c r="I174" s="8">
        <f>YEAR(EOMONTH(Tableau1[[#This Row],[Date]]-DEBUT+1,1))</f>
        <v>2019</v>
      </c>
      <c r="J174" s="12" t="str">
        <f>TEXT(EOMONTH(Tableau1[[#This Row],[Date]]-DEBUT+1,1),"mmmm")</f>
        <v>juin</v>
      </c>
      <c r="K174" s="17" t="str">
        <f ca="1">IFERROR(INDEX(_E,MATCH(Tableau1[[#This Row],[Date]],_J,0)),"")</f>
        <v/>
      </c>
    </row>
    <row r="175" spans="1:11" x14ac:dyDescent="0.35">
      <c r="A175" s="7">
        <v>43635</v>
      </c>
      <c r="B175" s="8" t="str">
        <f>VLOOKUP(WEEKDAY(Tableau1[[#This Row],[Date]],2),JoursDeSemaine,2,0)</f>
        <v>Mercredi</v>
      </c>
      <c r="E175" s="11">
        <f>(Tableau1[[#This Row],[Heure Départ]]-Tableau1[[#This Row],[Heure Arrivée]])*24</f>
        <v>0</v>
      </c>
      <c r="F175" s="12" t="str">
        <f>YEAR(Tableau1[[#This Row],[Date]] - MOD(Tableau1[[#This Row],[Date]] - 2,7) + 3)&amp;"-"&amp;_xlfn.ISOWEEKNUM(Tableau1[[#This Row],[Date]])</f>
        <v>2019-25</v>
      </c>
      <c r="G175" s="8">
        <f>YEAR(Tableau1[[#This Row],[Date]])</f>
        <v>2019</v>
      </c>
      <c r="H175" s="8" t="str">
        <f>TEXT(Tableau1[[#This Row],[Date]],"mmmm")</f>
        <v>juin</v>
      </c>
      <c r="I175" s="8">
        <f>YEAR(EOMONTH(Tableau1[[#This Row],[Date]]-DEBUT+1,1))</f>
        <v>2019</v>
      </c>
      <c r="J175" s="12" t="str">
        <f>TEXT(EOMONTH(Tableau1[[#This Row],[Date]]-DEBUT+1,1),"mmmm")</f>
        <v>juin</v>
      </c>
      <c r="K175" s="17" t="str">
        <f ca="1">IFERROR(INDEX(_E,MATCH(Tableau1[[#This Row],[Date]],_J,0)),"")</f>
        <v/>
      </c>
    </row>
    <row r="176" spans="1:11" x14ac:dyDescent="0.35">
      <c r="A176" s="7">
        <v>43636</v>
      </c>
      <c r="B176" s="8" t="str">
        <f>VLOOKUP(WEEKDAY(Tableau1[[#This Row],[Date]],2),JoursDeSemaine,2,0)</f>
        <v>Jeudi</v>
      </c>
      <c r="E176" s="11">
        <f>(Tableau1[[#This Row],[Heure Départ]]-Tableau1[[#This Row],[Heure Arrivée]])*24</f>
        <v>0</v>
      </c>
      <c r="F176" s="12" t="str">
        <f>YEAR(Tableau1[[#This Row],[Date]] - MOD(Tableau1[[#This Row],[Date]] - 2,7) + 3)&amp;"-"&amp;_xlfn.ISOWEEKNUM(Tableau1[[#This Row],[Date]])</f>
        <v>2019-25</v>
      </c>
      <c r="G176" s="8">
        <f>YEAR(Tableau1[[#This Row],[Date]])</f>
        <v>2019</v>
      </c>
      <c r="H176" s="8" t="str">
        <f>TEXT(Tableau1[[#This Row],[Date]],"mmmm")</f>
        <v>juin</v>
      </c>
      <c r="I176" s="8">
        <f>YEAR(EOMONTH(Tableau1[[#This Row],[Date]]-DEBUT+1,1))</f>
        <v>2019</v>
      </c>
      <c r="J176" s="12" t="str">
        <f>TEXT(EOMONTH(Tableau1[[#This Row],[Date]]-DEBUT+1,1),"mmmm")</f>
        <v>juin</v>
      </c>
      <c r="K176" s="17" t="str">
        <f ca="1">IFERROR(INDEX(_E,MATCH(Tableau1[[#This Row],[Date]],_J,0)),"")</f>
        <v/>
      </c>
    </row>
    <row r="177" spans="1:11" x14ac:dyDescent="0.35">
      <c r="A177" s="7">
        <v>43637</v>
      </c>
      <c r="B177" s="8" t="str">
        <f>VLOOKUP(WEEKDAY(Tableau1[[#This Row],[Date]],2),JoursDeSemaine,2,0)</f>
        <v>Vendredi</v>
      </c>
      <c r="E177" s="11">
        <f>(Tableau1[[#This Row],[Heure Départ]]-Tableau1[[#This Row],[Heure Arrivée]])*24</f>
        <v>0</v>
      </c>
      <c r="F177" s="12" t="str">
        <f>YEAR(Tableau1[[#This Row],[Date]] - MOD(Tableau1[[#This Row],[Date]] - 2,7) + 3)&amp;"-"&amp;_xlfn.ISOWEEKNUM(Tableau1[[#This Row],[Date]])</f>
        <v>2019-25</v>
      </c>
      <c r="G177" s="8">
        <f>YEAR(Tableau1[[#This Row],[Date]])</f>
        <v>2019</v>
      </c>
      <c r="H177" s="8" t="str">
        <f>TEXT(Tableau1[[#This Row],[Date]],"mmmm")</f>
        <v>juin</v>
      </c>
      <c r="I177" s="8">
        <f>YEAR(EOMONTH(Tableau1[[#This Row],[Date]]-DEBUT+1,1))</f>
        <v>2019</v>
      </c>
      <c r="J177" s="12" t="str">
        <f>TEXT(EOMONTH(Tableau1[[#This Row],[Date]]-DEBUT+1,1),"mmmm")</f>
        <v>juin</v>
      </c>
      <c r="K177" s="17" t="str">
        <f ca="1">IFERROR(INDEX(_E,MATCH(Tableau1[[#This Row],[Date]],_J,0)),"")</f>
        <v/>
      </c>
    </row>
    <row r="178" spans="1:11" x14ac:dyDescent="0.35">
      <c r="A178" s="7">
        <v>43638</v>
      </c>
      <c r="B178" s="8" t="str">
        <f>VLOOKUP(WEEKDAY(Tableau1[[#This Row],[Date]],2),JoursDeSemaine,2,0)</f>
        <v>Samedi</v>
      </c>
      <c r="E178" s="11">
        <f>(Tableau1[[#This Row],[Heure Départ]]-Tableau1[[#This Row],[Heure Arrivée]])*24</f>
        <v>0</v>
      </c>
      <c r="F178" s="12" t="str">
        <f>YEAR(Tableau1[[#This Row],[Date]] - MOD(Tableau1[[#This Row],[Date]] - 2,7) + 3)&amp;"-"&amp;_xlfn.ISOWEEKNUM(Tableau1[[#This Row],[Date]])</f>
        <v>2019-25</v>
      </c>
      <c r="G178" s="8">
        <f>YEAR(Tableau1[[#This Row],[Date]])</f>
        <v>2019</v>
      </c>
      <c r="H178" s="8" t="str">
        <f>TEXT(Tableau1[[#This Row],[Date]],"mmmm")</f>
        <v>juin</v>
      </c>
      <c r="I178" s="8">
        <f>YEAR(EOMONTH(Tableau1[[#This Row],[Date]]-DEBUT+1,1))</f>
        <v>2019</v>
      </c>
      <c r="J178" s="12" t="str">
        <f>TEXT(EOMONTH(Tableau1[[#This Row],[Date]]-DEBUT+1,1),"mmmm")</f>
        <v>juin</v>
      </c>
      <c r="K178" s="17" t="str">
        <f ca="1">IFERROR(INDEX(_E,MATCH(Tableau1[[#This Row],[Date]],_J,0)),"")</f>
        <v/>
      </c>
    </row>
    <row r="179" spans="1:11" x14ac:dyDescent="0.35">
      <c r="A179" s="7">
        <v>43639</v>
      </c>
      <c r="B179" s="8" t="str">
        <f>VLOOKUP(WEEKDAY(Tableau1[[#This Row],[Date]],2),JoursDeSemaine,2,0)</f>
        <v>Dimanche</v>
      </c>
      <c r="E179" s="11">
        <f>(Tableau1[[#This Row],[Heure Départ]]-Tableau1[[#This Row],[Heure Arrivée]])*24</f>
        <v>0</v>
      </c>
      <c r="F179" s="12" t="str">
        <f>YEAR(Tableau1[[#This Row],[Date]] - MOD(Tableau1[[#This Row],[Date]] - 2,7) + 3)&amp;"-"&amp;_xlfn.ISOWEEKNUM(Tableau1[[#This Row],[Date]])</f>
        <v>2019-25</v>
      </c>
      <c r="G179" s="8">
        <f>YEAR(Tableau1[[#This Row],[Date]])</f>
        <v>2019</v>
      </c>
      <c r="H179" s="8" t="str">
        <f>TEXT(Tableau1[[#This Row],[Date]],"mmmm")</f>
        <v>juin</v>
      </c>
      <c r="I179" s="8">
        <f>YEAR(EOMONTH(Tableau1[[#This Row],[Date]]-DEBUT+1,1))</f>
        <v>2019</v>
      </c>
      <c r="J179" s="12" t="str">
        <f>TEXT(EOMONTH(Tableau1[[#This Row],[Date]]-DEBUT+1,1),"mmmm")</f>
        <v>juin</v>
      </c>
      <c r="K179" s="17" t="str">
        <f ca="1">IFERROR(INDEX(_E,MATCH(Tableau1[[#This Row],[Date]],_J,0)),"")</f>
        <v/>
      </c>
    </row>
    <row r="180" spans="1:11" x14ac:dyDescent="0.35">
      <c r="A180" s="7">
        <v>43640</v>
      </c>
      <c r="B180" s="8" t="str">
        <f>VLOOKUP(WEEKDAY(Tableau1[[#This Row],[Date]],2),JoursDeSemaine,2,0)</f>
        <v>Lundi</v>
      </c>
      <c r="E180" s="11">
        <f>(Tableau1[[#This Row],[Heure Départ]]-Tableau1[[#This Row],[Heure Arrivée]])*24</f>
        <v>0</v>
      </c>
      <c r="F180" s="12" t="str">
        <f>YEAR(Tableau1[[#This Row],[Date]] - MOD(Tableau1[[#This Row],[Date]] - 2,7) + 3)&amp;"-"&amp;_xlfn.ISOWEEKNUM(Tableau1[[#This Row],[Date]])</f>
        <v>2019-26</v>
      </c>
      <c r="G180" s="8">
        <f>YEAR(Tableau1[[#This Row],[Date]])</f>
        <v>2019</v>
      </c>
      <c r="H180" s="8" t="str">
        <f>TEXT(Tableau1[[#This Row],[Date]],"mmmm")</f>
        <v>juin</v>
      </c>
      <c r="I180" s="8">
        <f>YEAR(EOMONTH(Tableau1[[#This Row],[Date]]-DEBUT+1,1))</f>
        <v>2019</v>
      </c>
      <c r="J180" s="12" t="str">
        <f>TEXT(EOMONTH(Tableau1[[#This Row],[Date]]-DEBUT+1,1),"mmmm")</f>
        <v>juin</v>
      </c>
      <c r="K180" s="17" t="str">
        <f ca="1">IFERROR(INDEX(_E,MATCH(Tableau1[[#This Row],[Date]],_J,0)),"")</f>
        <v/>
      </c>
    </row>
    <row r="181" spans="1:11" x14ac:dyDescent="0.35">
      <c r="A181" s="7">
        <v>43641</v>
      </c>
      <c r="B181" s="8" t="str">
        <f>VLOOKUP(WEEKDAY(Tableau1[[#This Row],[Date]],2),JoursDeSemaine,2,0)</f>
        <v>Mardi</v>
      </c>
      <c r="E181" s="11">
        <f>(Tableau1[[#This Row],[Heure Départ]]-Tableau1[[#This Row],[Heure Arrivée]])*24</f>
        <v>0</v>
      </c>
      <c r="F181" s="12" t="str">
        <f>YEAR(Tableau1[[#This Row],[Date]] - MOD(Tableau1[[#This Row],[Date]] - 2,7) + 3)&amp;"-"&amp;_xlfn.ISOWEEKNUM(Tableau1[[#This Row],[Date]])</f>
        <v>2019-26</v>
      </c>
      <c r="G181" s="8">
        <f>YEAR(Tableau1[[#This Row],[Date]])</f>
        <v>2019</v>
      </c>
      <c r="H181" s="8" t="str">
        <f>TEXT(Tableau1[[#This Row],[Date]],"mmmm")</f>
        <v>juin</v>
      </c>
      <c r="I181" s="8">
        <f>YEAR(EOMONTH(Tableau1[[#This Row],[Date]]-DEBUT+1,1))</f>
        <v>2019</v>
      </c>
      <c r="J181" s="12" t="str">
        <f>TEXT(EOMONTH(Tableau1[[#This Row],[Date]]-DEBUT+1,1),"mmmm")</f>
        <v>juin</v>
      </c>
      <c r="K181" s="17" t="str">
        <f ca="1">IFERROR(INDEX(_E,MATCH(Tableau1[[#This Row],[Date]],_J,0)),"")</f>
        <v/>
      </c>
    </row>
    <row r="182" spans="1:11" x14ac:dyDescent="0.35">
      <c r="A182" s="7">
        <v>43642</v>
      </c>
      <c r="B182" s="8" t="str">
        <f>VLOOKUP(WEEKDAY(Tableau1[[#This Row],[Date]],2),JoursDeSemaine,2,0)</f>
        <v>Mercredi</v>
      </c>
      <c r="E182" s="11">
        <f>(Tableau1[[#This Row],[Heure Départ]]-Tableau1[[#This Row],[Heure Arrivée]])*24</f>
        <v>0</v>
      </c>
      <c r="F182" s="12" t="str">
        <f>YEAR(Tableau1[[#This Row],[Date]] - MOD(Tableau1[[#This Row],[Date]] - 2,7) + 3)&amp;"-"&amp;_xlfn.ISOWEEKNUM(Tableau1[[#This Row],[Date]])</f>
        <v>2019-26</v>
      </c>
      <c r="G182" s="8">
        <f>YEAR(Tableau1[[#This Row],[Date]])</f>
        <v>2019</v>
      </c>
      <c r="H182" s="8" t="str">
        <f>TEXT(Tableau1[[#This Row],[Date]],"mmmm")</f>
        <v>juin</v>
      </c>
      <c r="I182" s="8">
        <f>YEAR(EOMONTH(Tableau1[[#This Row],[Date]]-DEBUT+1,1))</f>
        <v>2019</v>
      </c>
      <c r="J182" s="12" t="str">
        <f>TEXT(EOMONTH(Tableau1[[#This Row],[Date]]-DEBUT+1,1),"mmmm")</f>
        <v>juin</v>
      </c>
      <c r="K182" s="17" t="str">
        <f ca="1">IFERROR(INDEX(_E,MATCH(Tableau1[[#This Row],[Date]],_J,0)),"")</f>
        <v/>
      </c>
    </row>
    <row r="183" spans="1:11" x14ac:dyDescent="0.35">
      <c r="A183" s="7">
        <v>43643</v>
      </c>
      <c r="B183" s="8" t="str">
        <f>VLOOKUP(WEEKDAY(Tableau1[[#This Row],[Date]],2),JoursDeSemaine,2,0)</f>
        <v>Jeudi</v>
      </c>
      <c r="E183" s="11">
        <f>(Tableau1[[#This Row],[Heure Départ]]-Tableau1[[#This Row],[Heure Arrivée]])*24</f>
        <v>0</v>
      </c>
      <c r="F183" s="12" t="str">
        <f>YEAR(Tableau1[[#This Row],[Date]] - MOD(Tableau1[[#This Row],[Date]] - 2,7) + 3)&amp;"-"&amp;_xlfn.ISOWEEKNUM(Tableau1[[#This Row],[Date]])</f>
        <v>2019-26</v>
      </c>
      <c r="G183" s="8">
        <f>YEAR(Tableau1[[#This Row],[Date]])</f>
        <v>2019</v>
      </c>
      <c r="H183" s="8" t="str">
        <f>TEXT(Tableau1[[#This Row],[Date]],"mmmm")</f>
        <v>juin</v>
      </c>
      <c r="I183" s="8">
        <f>YEAR(EOMONTH(Tableau1[[#This Row],[Date]]-DEBUT+1,1))</f>
        <v>2019</v>
      </c>
      <c r="J183" s="12" t="str">
        <f>TEXT(EOMONTH(Tableau1[[#This Row],[Date]]-DEBUT+1,1),"mmmm")</f>
        <v>juin</v>
      </c>
      <c r="K183" s="17" t="str">
        <f ca="1">IFERROR(INDEX(_E,MATCH(Tableau1[[#This Row],[Date]],_J,0)),"")</f>
        <v/>
      </c>
    </row>
    <row r="184" spans="1:11" x14ac:dyDescent="0.35">
      <c r="A184" s="7">
        <v>43644</v>
      </c>
      <c r="B184" s="8" t="str">
        <f>VLOOKUP(WEEKDAY(Tableau1[[#This Row],[Date]],2),JoursDeSemaine,2,0)</f>
        <v>Vendredi</v>
      </c>
      <c r="E184" s="11">
        <f>(Tableau1[[#This Row],[Heure Départ]]-Tableau1[[#This Row],[Heure Arrivée]])*24</f>
        <v>0</v>
      </c>
      <c r="F184" s="12" t="str">
        <f>YEAR(Tableau1[[#This Row],[Date]] - MOD(Tableau1[[#This Row],[Date]] - 2,7) + 3)&amp;"-"&amp;_xlfn.ISOWEEKNUM(Tableau1[[#This Row],[Date]])</f>
        <v>2019-26</v>
      </c>
      <c r="G184" s="8">
        <f>YEAR(Tableau1[[#This Row],[Date]])</f>
        <v>2019</v>
      </c>
      <c r="H184" s="8" t="str">
        <f>TEXT(Tableau1[[#This Row],[Date]],"mmmm")</f>
        <v>juin</v>
      </c>
      <c r="I184" s="8">
        <f>YEAR(EOMONTH(Tableau1[[#This Row],[Date]]-DEBUT+1,1))</f>
        <v>2019</v>
      </c>
      <c r="J184" s="12" t="str">
        <f>TEXT(EOMONTH(Tableau1[[#This Row],[Date]]-DEBUT+1,1),"mmmm")</f>
        <v>juillet</v>
      </c>
      <c r="K184" s="17" t="str">
        <f ca="1">IFERROR(INDEX(_E,MATCH(Tableau1[[#This Row],[Date]],_J,0)),"")</f>
        <v/>
      </c>
    </row>
    <row r="185" spans="1:11" x14ac:dyDescent="0.35">
      <c r="A185" s="7">
        <v>43645</v>
      </c>
      <c r="B185" s="8" t="str">
        <f>VLOOKUP(WEEKDAY(Tableau1[[#This Row],[Date]],2),JoursDeSemaine,2,0)</f>
        <v>Samedi</v>
      </c>
      <c r="E185" s="11">
        <f>(Tableau1[[#This Row],[Heure Départ]]-Tableau1[[#This Row],[Heure Arrivée]])*24</f>
        <v>0</v>
      </c>
      <c r="F185" s="12" t="str">
        <f>YEAR(Tableau1[[#This Row],[Date]] - MOD(Tableau1[[#This Row],[Date]] - 2,7) + 3)&amp;"-"&amp;_xlfn.ISOWEEKNUM(Tableau1[[#This Row],[Date]])</f>
        <v>2019-26</v>
      </c>
      <c r="G185" s="8">
        <f>YEAR(Tableau1[[#This Row],[Date]])</f>
        <v>2019</v>
      </c>
      <c r="H185" s="8" t="str">
        <f>TEXT(Tableau1[[#This Row],[Date]],"mmmm")</f>
        <v>juin</v>
      </c>
      <c r="I185" s="8">
        <f>YEAR(EOMONTH(Tableau1[[#This Row],[Date]]-DEBUT+1,1))</f>
        <v>2019</v>
      </c>
      <c r="J185" s="12" t="str">
        <f>TEXT(EOMONTH(Tableau1[[#This Row],[Date]]-DEBUT+1,1),"mmmm")</f>
        <v>juillet</v>
      </c>
      <c r="K185" s="17" t="str">
        <f ca="1">IFERROR(INDEX(_E,MATCH(Tableau1[[#This Row],[Date]],_J,0)),"")</f>
        <v/>
      </c>
    </row>
    <row r="186" spans="1:11" x14ac:dyDescent="0.35">
      <c r="A186" s="7">
        <v>43646</v>
      </c>
      <c r="B186" s="8" t="str">
        <f>VLOOKUP(WEEKDAY(Tableau1[[#This Row],[Date]],2),JoursDeSemaine,2,0)</f>
        <v>Dimanche</v>
      </c>
      <c r="E186" s="11">
        <f>(Tableau1[[#This Row],[Heure Départ]]-Tableau1[[#This Row],[Heure Arrivée]])*24</f>
        <v>0</v>
      </c>
      <c r="F186" s="12" t="str">
        <f>YEAR(Tableau1[[#This Row],[Date]] - MOD(Tableau1[[#This Row],[Date]] - 2,7) + 3)&amp;"-"&amp;_xlfn.ISOWEEKNUM(Tableau1[[#This Row],[Date]])</f>
        <v>2019-26</v>
      </c>
      <c r="G186" s="8">
        <f>YEAR(Tableau1[[#This Row],[Date]])</f>
        <v>2019</v>
      </c>
      <c r="H186" s="8" t="str">
        <f>TEXT(Tableau1[[#This Row],[Date]],"mmmm")</f>
        <v>juin</v>
      </c>
      <c r="I186" s="8">
        <f>YEAR(EOMONTH(Tableau1[[#This Row],[Date]]-DEBUT+1,1))</f>
        <v>2019</v>
      </c>
      <c r="J186" s="12" t="str">
        <f>TEXT(EOMONTH(Tableau1[[#This Row],[Date]]-DEBUT+1,1),"mmmm")</f>
        <v>juillet</v>
      </c>
      <c r="K186" s="17" t="str">
        <f ca="1">IFERROR(INDEX(_E,MATCH(Tableau1[[#This Row],[Date]],_J,0)),"")</f>
        <v/>
      </c>
    </row>
    <row r="187" spans="1:11" x14ac:dyDescent="0.35">
      <c r="A187" s="7">
        <v>43647</v>
      </c>
      <c r="B187" s="8" t="str">
        <f>VLOOKUP(WEEKDAY(Tableau1[[#This Row],[Date]],2),JoursDeSemaine,2,0)</f>
        <v>Lundi</v>
      </c>
      <c r="E187" s="11">
        <f>(Tableau1[[#This Row],[Heure Départ]]-Tableau1[[#This Row],[Heure Arrivée]])*24</f>
        <v>0</v>
      </c>
      <c r="F187" s="12" t="str">
        <f>YEAR(Tableau1[[#This Row],[Date]] - MOD(Tableau1[[#This Row],[Date]] - 2,7) + 3)&amp;"-"&amp;_xlfn.ISOWEEKNUM(Tableau1[[#This Row],[Date]])</f>
        <v>2019-27</v>
      </c>
      <c r="G187" s="8">
        <f>YEAR(Tableau1[[#This Row],[Date]])</f>
        <v>2019</v>
      </c>
      <c r="H187" s="8" t="str">
        <f>TEXT(Tableau1[[#This Row],[Date]],"mmmm")</f>
        <v>juillet</v>
      </c>
      <c r="I187" s="8">
        <f>YEAR(EOMONTH(Tableau1[[#This Row],[Date]]-DEBUT+1,1))</f>
        <v>2019</v>
      </c>
      <c r="J187" s="12" t="str">
        <f>TEXT(EOMONTH(Tableau1[[#This Row],[Date]]-DEBUT+1,1),"mmmm")</f>
        <v>juillet</v>
      </c>
      <c r="K187" s="17" t="str">
        <f ca="1">IFERROR(INDEX(_E,MATCH(Tableau1[[#This Row],[Date]],_J,0)),"")</f>
        <v/>
      </c>
    </row>
    <row r="188" spans="1:11" x14ac:dyDescent="0.35">
      <c r="A188" s="7">
        <v>43648</v>
      </c>
      <c r="B188" s="8" t="str">
        <f>VLOOKUP(WEEKDAY(Tableau1[[#This Row],[Date]],2),JoursDeSemaine,2,0)</f>
        <v>Mardi</v>
      </c>
      <c r="E188" s="11">
        <f>(Tableau1[[#This Row],[Heure Départ]]-Tableau1[[#This Row],[Heure Arrivée]])*24</f>
        <v>0</v>
      </c>
      <c r="F188" s="12" t="str">
        <f>YEAR(Tableau1[[#This Row],[Date]] - MOD(Tableau1[[#This Row],[Date]] - 2,7) + 3)&amp;"-"&amp;_xlfn.ISOWEEKNUM(Tableau1[[#This Row],[Date]])</f>
        <v>2019-27</v>
      </c>
      <c r="G188" s="8">
        <f>YEAR(Tableau1[[#This Row],[Date]])</f>
        <v>2019</v>
      </c>
      <c r="H188" s="8" t="str">
        <f>TEXT(Tableau1[[#This Row],[Date]],"mmmm")</f>
        <v>juillet</v>
      </c>
      <c r="I188" s="8">
        <f>YEAR(EOMONTH(Tableau1[[#This Row],[Date]]-DEBUT+1,1))</f>
        <v>2019</v>
      </c>
      <c r="J188" s="12" t="str">
        <f>TEXT(EOMONTH(Tableau1[[#This Row],[Date]]-DEBUT+1,1),"mmmm")</f>
        <v>juillet</v>
      </c>
      <c r="K188" s="17" t="str">
        <f ca="1">IFERROR(INDEX(_E,MATCH(Tableau1[[#This Row],[Date]],_J,0)),"")</f>
        <v/>
      </c>
    </row>
    <row r="189" spans="1:11" x14ac:dyDescent="0.35">
      <c r="A189" s="7">
        <v>43649</v>
      </c>
      <c r="B189" s="8" t="str">
        <f>VLOOKUP(WEEKDAY(Tableau1[[#This Row],[Date]],2),JoursDeSemaine,2,0)</f>
        <v>Mercredi</v>
      </c>
      <c r="E189" s="11">
        <f>(Tableau1[[#This Row],[Heure Départ]]-Tableau1[[#This Row],[Heure Arrivée]])*24</f>
        <v>0</v>
      </c>
      <c r="F189" s="12" t="str">
        <f>YEAR(Tableau1[[#This Row],[Date]] - MOD(Tableau1[[#This Row],[Date]] - 2,7) + 3)&amp;"-"&amp;_xlfn.ISOWEEKNUM(Tableau1[[#This Row],[Date]])</f>
        <v>2019-27</v>
      </c>
      <c r="G189" s="8">
        <f>YEAR(Tableau1[[#This Row],[Date]])</f>
        <v>2019</v>
      </c>
      <c r="H189" s="8" t="str">
        <f>TEXT(Tableau1[[#This Row],[Date]],"mmmm")</f>
        <v>juillet</v>
      </c>
      <c r="I189" s="8">
        <f>YEAR(EOMONTH(Tableau1[[#This Row],[Date]]-DEBUT+1,1))</f>
        <v>2019</v>
      </c>
      <c r="J189" s="12" t="str">
        <f>TEXT(EOMONTH(Tableau1[[#This Row],[Date]]-DEBUT+1,1),"mmmm")</f>
        <v>juillet</v>
      </c>
      <c r="K189" s="17" t="str">
        <f ca="1">IFERROR(INDEX(_E,MATCH(Tableau1[[#This Row],[Date]],_J,0)),"")</f>
        <v/>
      </c>
    </row>
    <row r="190" spans="1:11" x14ac:dyDescent="0.35">
      <c r="A190" s="7">
        <v>43650</v>
      </c>
      <c r="B190" s="8" t="str">
        <f>VLOOKUP(WEEKDAY(Tableau1[[#This Row],[Date]],2),JoursDeSemaine,2,0)</f>
        <v>Jeudi</v>
      </c>
      <c r="E190" s="11">
        <f>(Tableau1[[#This Row],[Heure Départ]]-Tableau1[[#This Row],[Heure Arrivée]])*24</f>
        <v>0</v>
      </c>
      <c r="F190" s="12" t="str">
        <f>YEAR(Tableau1[[#This Row],[Date]] - MOD(Tableau1[[#This Row],[Date]] - 2,7) + 3)&amp;"-"&amp;_xlfn.ISOWEEKNUM(Tableau1[[#This Row],[Date]])</f>
        <v>2019-27</v>
      </c>
      <c r="G190" s="8">
        <f>YEAR(Tableau1[[#This Row],[Date]])</f>
        <v>2019</v>
      </c>
      <c r="H190" s="8" t="str">
        <f>TEXT(Tableau1[[#This Row],[Date]],"mmmm")</f>
        <v>juillet</v>
      </c>
      <c r="I190" s="8">
        <f>YEAR(EOMONTH(Tableau1[[#This Row],[Date]]-DEBUT+1,1))</f>
        <v>2019</v>
      </c>
      <c r="J190" s="12" t="str">
        <f>TEXT(EOMONTH(Tableau1[[#This Row],[Date]]-DEBUT+1,1),"mmmm")</f>
        <v>juillet</v>
      </c>
      <c r="K190" s="17" t="str">
        <f ca="1">IFERROR(INDEX(_E,MATCH(Tableau1[[#This Row],[Date]],_J,0)),"")</f>
        <v/>
      </c>
    </row>
    <row r="191" spans="1:11" x14ac:dyDescent="0.35">
      <c r="A191" s="7">
        <v>43651</v>
      </c>
      <c r="B191" s="8" t="str">
        <f>VLOOKUP(WEEKDAY(Tableau1[[#This Row],[Date]],2),JoursDeSemaine,2,0)</f>
        <v>Vendredi</v>
      </c>
      <c r="E191" s="11">
        <f>(Tableau1[[#This Row],[Heure Départ]]-Tableau1[[#This Row],[Heure Arrivée]])*24</f>
        <v>0</v>
      </c>
      <c r="F191" s="12" t="str">
        <f>YEAR(Tableau1[[#This Row],[Date]] - MOD(Tableau1[[#This Row],[Date]] - 2,7) + 3)&amp;"-"&amp;_xlfn.ISOWEEKNUM(Tableau1[[#This Row],[Date]])</f>
        <v>2019-27</v>
      </c>
      <c r="G191" s="8">
        <f>YEAR(Tableau1[[#This Row],[Date]])</f>
        <v>2019</v>
      </c>
      <c r="H191" s="8" t="str">
        <f>TEXT(Tableau1[[#This Row],[Date]],"mmmm")</f>
        <v>juillet</v>
      </c>
      <c r="I191" s="8">
        <f>YEAR(EOMONTH(Tableau1[[#This Row],[Date]]-DEBUT+1,1))</f>
        <v>2019</v>
      </c>
      <c r="J191" s="12" t="str">
        <f>TEXT(EOMONTH(Tableau1[[#This Row],[Date]]-DEBUT+1,1),"mmmm")</f>
        <v>juillet</v>
      </c>
      <c r="K191" s="17" t="str">
        <f ca="1">IFERROR(INDEX(_E,MATCH(Tableau1[[#This Row],[Date]],_J,0)),"")</f>
        <v/>
      </c>
    </row>
    <row r="192" spans="1:11" x14ac:dyDescent="0.35">
      <c r="A192" s="7">
        <v>43652</v>
      </c>
      <c r="B192" s="8" t="str">
        <f>VLOOKUP(WEEKDAY(Tableau1[[#This Row],[Date]],2),JoursDeSemaine,2,0)</f>
        <v>Samedi</v>
      </c>
      <c r="E192" s="11">
        <f>(Tableau1[[#This Row],[Heure Départ]]-Tableau1[[#This Row],[Heure Arrivée]])*24</f>
        <v>0</v>
      </c>
      <c r="F192" s="12" t="str">
        <f>YEAR(Tableau1[[#This Row],[Date]] - MOD(Tableau1[[#This Row],[Date]] - 2,7) + 3)&amp;"-"&amp;_xlfn.ISOWEEKNUM(Tableau1[[#This Row],[Date]])</f>
        <v>2019-27</v>
      </c>
      <c r="G192" s="8">
        <f>YEAR(Tableau1[[#This Row],[Date]])</f>
        <v>2019</v>
      </c>
      <c r="H192" s="8" t="str">
        <f>TEXT(Tableau1[[#This Row],[Date]],"mmmm")</f>
        <v>juillet</v>
      </c>
      <c r="I192" s="8">
        <f>YEAR(EOMONTH(Tableau1[[#This Row],[Date]]-DEBUT+1,1))</f>
        <v>2019</v>
      </c>
      <c r="J192" s="12" t="str">
        <f>TEXT(EOMONTH(Tableau1[[#This Row],[Date]]-DEBUT+1,1),"mmmm")</f>
        <v>juillet</v>
      </c>
      <c r="K192" s="17" t="str">
        <f ca="1">IFERROR(INDEX(_E,MATCH(Tableau1[[#This Row],[Date]],_J,0)),"")</f>
        <v/>
      </c>
    </row>
    <row r="193" spans="1:11" x14ac:dyDescent="0.35">
      <c r="A193" s="7">
        <v>43653</v>
      </c>
      <c r="B193" s="8" t="str">
        <f>VLOOKUP(WEEKDAY(Tableau1[[#This Row],[Date]],2),JoursDeSemaine,2,0)</f>
        <v>Dimanche</v>
      </c>
      <c r="E193" s="11">
        <f>(Tableau1[[#This Row],[Heure Départ]]-Tableau1[[#This Row],[Heure Arrivée]])*24</f>
        <v>0</v>
      </c>
      <c r="F193" s="12" t="str">
        <f>YEAR(Tableau1[[#This Row],[Date]] - MOD(Tableau1[[#This Row],[Date]] - 2,7) + 3)&amp;"-"&amp;_xlfn.ISOWEEKNUM(Tableau1[[#This Row],[Date]])</f>
        <v>2019-27</v>
      </c>
      <c r="G193" s="8">
        <f>YEAR(Tableau1[[#This Row],[Date]])</f>
        <v>2019</v>
      </c>
      <c r="H193" s="8" t="str">
        <f>TEXT(Tableau1[[#This Row],[Date]],"mmmm")</f>
        <v>juillet</v>
      </c>
      <c r="I193" s="8">
        <f>YEAR(EOMONTH(Tableau1[[#This Row],[Date]]-DEBUT+1,1))</f>
        <v>2019</v>
      </c>
      <c r="J193" s="12" t="str">
        <f>TEXT(EOMONTH(Tableau1[[#This Row],[Date]]-DEBUT+1,1),"mmmm")</f>
        <v>juillet</v>
      </c>
      <c r="K193" s="17" t="str">
        <f ca="1">IFERROR(INDEX(_E,MATCH(Tableau1[[#This Row],[Date]],_J,0)),"")</f>
        <v/>
      </c>
    </row>
    <row r="194" spans="1:11" x14ac:dyDescent="0.35">
      <c r="A194" s="7">
        <v>43654</v>
      </c>
      <c r="B194" s="8" t="str">
        <f>VLOOKUP(WEEKDAY(Tableau1[[#This Row],[Date]],2),JoursDeSemaine,2,0)</f>
        <v>Lundi</v>
      </c>
      <c r="E194" s="11">
        <f>(Tableau1[[#This Row],[Heure Départ]]-Tableau1[[#This Row],[Heure Arrivée]])*24</f>
        <v>0</v>
      </c>
      <c r="F194" s="12" t="str">
        <f>YEAR(Tableau1[[#This Row],[Date]] - MOD(Tableau1[[#This Row],[Date]] - 2,7) + 3)&amp;"-"&amp;_xlfn.ISOWEEKNUM(Tableau1[[#This Row],[Date]])</f>
        <v>2019-28</v>
      </c>
      <c r="G194" s="8">
        <f>YEAR(Tableau1[[#This Row],[Date]])</f>
        <v>2019</v>
      </c>
      <c r="H194" s="8" t="str">
        <f>TEXT(Tableau1[[#This Row],[Date]],"mmmm")</f>
        <v>juillet</v>
      </c>
      <c r="I194" s="8">
        <f>YEAR(EOMONTH(Tableau1[[#This Row],[Date]]-DEBUT+1,1))</f>
        <v>2019</v>
      </c>
      <c r="J194" s="12" t="str">
        <f>TEXT(EOMONTH(Tableau1[[#This Row],[Date]]-DEBUT+1,1),"mmmm")</f>
        <v>juillet</v>
      </c>
      <c r="K194" s="17" t="str">
        <f ca="1">IFERROR(INDEX(_E,MATCH(Tableau1[[#This Row],[Date]],_J,0)),"")</f>
        <v/>
      </c>
    </row>
    <row r="195" spans="1:11" x14ac:dyDescent="0.35">
      <c r="A195" s="7">
        <v>43655</v>
      </c>
      <c r="B195" s="8" t="str">
        <f>VLOOKUP(WEEKDAY(Tableau1[[#This Row],[Date]],2),JoursDeSemaine,2,0)</f>
        <v>Mardi</v>
      </c>
      <c r="E195" s="11">
        <f>(Tableau1[[#This Row],[Heure Départ]]-Tableau1[[#This Row],[Heure Arrivée]])*24</f>
        <v>0</v>
      </c>
      <c r="F195" s="12" t="str">
        <f>YEAR(Tableau1[[#This Row],[Date]] - MOD(Tableau1[[#This Row],[Date]] - 2,7) + 3)&amp;"-"&amp;_xlfn.ISOWEEKNUM(Tableau1[[#This Row],[Date]])</f>
        <v>2019-28</v>
      </c>
      <c r="G195" s="8">
        <f>YEAR(Tableau1[[#This Row],[Date]])</f>
        <v>2019</v>
      </c>
      <c r="H195" s="8" t="str">
        <f>TEXT(Tableau1[[#This Row],[Date]],"mmmm")</f>
        <v>juillet</v>
      </c>
      <c r="I195" s="8">
        <f>YEAR(EOMONTH(Tableau1[[#This Row],[Date]]-DEBUT+1,1))</f>
        <v>2019</v>
      </c>
      <c r="J195" s="12" t="str">
        <f>TEXT(EOMONTH(Tableau1[[#This Row],[Date]]-DEBUT+1,1),"mmmm")</f>
        <v>juillet</v>
      </c>
      <c r="K195" s="17" t="str">
        <f ca="1">IFERROR(INDEX(_E,MATCH(Tableau1[[#This Row],[Date]],_J,0)),"")</f>
        <v/>
      </c>
    </row>
    <row r="196" spans="1:11" x14ac:dyDescent="0.35">
      <c r="A196" s="7">
        <v>43656</v>
      </c>
      <c r="B196" s="8" t="str">
        <f>VLOOKUP(WEEKDAY(Tableau1[[#This Row],[Date]],2),JoursDeSemaine,2,0)</f>
        <v>Mercredi</v>
      </c>
      <c r="E196" s="11">
        <f>(Tableau1[[#This Row],[Heure Départ]]-Tableau1[[#This Row],[Heure Arrivée]])*24</f>
        <v>0</v>
      </c>
      <c r="F196" s="12" t="str">
        <f>YEAR(Tableau1[[#This Row],[Date]] - MOD(Tableau1[[#This Row],[Date]] - 2,7) + 3)&amp;"-"&amp;_xlfn.ISOWEEKNUM(Tableau1[[#This Row],[Date]])</f>
        <v>2019-28</v>
      </c>
      <c r="G196" s="8">
        <f>YEAR(Tableau1[[#This Row],[Date]])</f>
        <v>2019</v>
      </c>
      <c r="H196" s="8" t="str">
        <f>TEXT(Tableau1[[#This Row],[Date]],"mmmm")</f>
        <v>juillet</v>
      </c>
      <c r="I196" s="8">
        <f>YEAR(EOMONTH(Tableau1[[#This Row],[Date]]-DEBUT+1,1))</f>
        <v>2019</v>
      </c>
      <c r="J196" s="12" t="str">
        <f>TEXT(EOMONTH(Tableau1[[#This Row],[Date]]-DEBUT+1,1),"mmmm")</f>
        <v>juillet</v>
      </c>
      <c r="K196" s="17" t="str">
        <f ca="1">IFERROR(INDEX(_E,MATCH(Tableau1[[#This Row],[Date]],_J,0)),"")</f>
        <v/>
      </c>
    </row>
    <row r="197" spans="1:11" x14ac:dyDescent="0.35">
      <c r="A197" s="7">
        <v>43657</v>
      </c>
      <c r="B197" s="8" t="str">
        <f>VLOOKUP(WEEKDAY(Tableau1[[#This Row],[Date]],2),JoursDeSemaine,2,0)</f>
        <v>Jeudi</v>
      </c>
      <c r="E197" s="11">
        <f>(Tableau1[[#This Row],[Heure Départ]]-Tableau1[[#This Row],[Heure Arrivée]])*24</f>
        <v>0</v>
      </c>
      <c r="F197" s="12" t="str">
        <f>YEAR(Tableau1[[#This Row],[Date]] - MOD(Tableau1[[#This Row],[Date]] - 2,7) + 3)&amp;"-"&amp;_xlfn.ISOWEEKNUM(Tableau1[[#This Row],[Date]])</f>
        <v>2019-28</v>
      </c>
      <c r="G197" s="8">
        <f>YEAR(Tableau1[[#This Row],[Date]])</f>
        <v>2019</v>
      </c>
      <c r="H197" s="8" t="str">
        <f>TEXT(Tableau1[[#This Row],[Date]],"mmmm")</f>
        <v>juillet</v>
      </c>
      <c r="I197" s="8">
        <f>YEAR(EOMONTH(Tableau1[[#This Row],[Date]]-DEBUT+1,1))</f>
        <v>2019</v>
      </c>
      <c r="J197" s="12" t="str">
        <f>TEXT(EOMONTH(Tableau1[[#This Row],[Date]]-DEBUT+1,1),"mmmm")</f>
        <v>juillet</v>
      </c>
      <c r="K197" s="17" t="str">
        <f ca="1">IFERROR(INDEX(_E,MATCH(Tableau1[[#This Row],[Date]],_J,0)),"")</f>
        <v/>
      </c>
    </row>
    <row r="198" spans="1:11" x14ac:dyDescent="0.35">
      <c r="A198" s="7">
        <v>43658</v>
      </c>
      <c r="B198" s="8" t="str">
        <f>VLOOKUP(WEEKDAY(Tableau1[[#This Row],[Date]],2),JoursDeSemaine,2,0)</f>
        <v>Vendredi</v>
      </c>
      <c r="E198" s="11">
        <f>(Tableau1[[#This Row],[Heure Départ]]-Tableau1[[#This Row],[Heure Arrivée]])*24</f>
        <v>0</v>
      </c>
      <c r="F198" s="12" t="str">
        <f>YEAR(Tableau1[[#This Row],[Date]] - MOD(Tableau1[[#This Row],[Date]] - 2,7) + 3)&amp;"-"&amp;_xlfn.ISOWEEKNUM(Tableau1[[#This Row],[Date]])</f>
        <v>2019-28</v>
      </c>
      <c r="G198" s="8">
        <f>YEAR(Tableau1[[#This Row],[Date]])</f>
        <v>2019</v>
      </c>
      <c r="H198" s="8" t="str">
        <f>TEXT(Tableau1[[#This Row],[Date]],"mmmm")</f>
        <v>juillet</v>
      </c>
      <c r="I198" s="8">
        <f>YEAR(EOMONTH(Tableau1[[#This Row],[Date]]-DEBUT+1,1))</f>
        <v>2019</v>
      </c>
      <c r="J198" s="12" t="str">
        <f>TEXT(EOMONTH(Tableau1[[#This Row],[Date]]-DEBUT+1,1),"mmmm")</f>
        <v>juillet</v>
      </c>
      <c r="K198" s="17" t="str">
        <f ca="1">IFERROR(INDEX(_E,MATCH(Tableau1[[#This Row],[Date]],_J,0)),"")</f>
        <v/>
      </c>
    </row>
    <row r="199" spans="1:11" x14ac:dyDescent="0.35">
      <c r="A199" s="7">
        <v>43659</v>
      </c>
      <c r="B199" s="8" t="str">
        <f>VLOOKUP(WEEKDAY(Tableau1[[#This Row],[Date]],2),JoursDeSemaine,2,0)</f>
        <v>Samedi</v>
      </c>
      <c r="E199" s="11">
        <f>(Tableau1[[#This Row],[Heure Départ]]-Tableau1[[#This Row],[Heure Arrivée]])*24</f>
        <v>0</v>
      </c>
      <c r="F199" s="12" t="str">
        <f>YEAR(Tableau1[[#This Row],[Date]] - MOD(Tableau1[[#This Row],[Date]] - 2,7) + 3)&amp;"-"&amp;_xlfn.ISOWEEKNUM(Tableau1[[#This Row],[Date]])</f>
        <v>2019-28</v>
      </c>
      <c r="G199" s="8">
        <f>YEAR(Tableau1[[#This Row],[Date]])</f>
        <v>2019</v>
      </c>
      <c r="H199" s="8" t="str">
        <f>TEXT(Tableau1[[#This Row],[Date]],"mmmm")</f>
        <v>juillet</v>
      </c>
      <c r="I199" s="8">
        <f>YEAR(EOMONTH(Tableau1[[#This Row],[Date]]-DEBUT+1,1))</f>
        <v>2019</v>
      </c>
      <c r="J199" s="12" t="str">
        <f>TEXT(EOMONTH(Tableau1[[#This Row],[Date]]-DEBUT+1,1),"mmmm")</f>
        <v>juillet</v>
      </c>
      <c r="K199" s="17" t="str">
        <f ca="1">IFERROR(INDEX(_E,MATCH(Tableau1[[#This Row],[Date]],_J,0)),"")</f>
        <v/>
      </c>
    </row>
    <row r="200" spans="1:11" x14ac:dyDescent="0.35">
      <c r="A200" s="7">
        <v>43660</v>
      </c>
      <c r="B200" s="8" t="str">
        <f>VLOOKUP(WEEKDAY(Tableau1[[#This Row],[Date]],2),JoursDeSemaine,2,0)</f>
        <v>Dimanche</v>
      </c>
      <c r="E200" s="11">
        <f>(Tableau1[[#This Row],[Heure Départ]]-Tableau1[[#This Row],[Heure Arrivée]])*24</f>
        <v>0</v>
      </c>
      <c r="F200" s="12" t="str">
        <f>YEAR(Tableau1[[#This Row],[Date]] - MOD(Tableau1[[#This Row],[Date]] - 2,7) + 3)&amp;"-"&amp;_xlfn.ISOWEEKNUM(Tableau1[[#This Row],[Date]])</f>
        <v>2019-28</v>
      </c>
      <c r="G200" s="8">
        <f>YEAR(Tableau1[[#This Row],[Date]])</f>
        <v>2019</v>
      </c>
      <c r="H200" s="8" t="str">
        <f>TEXT(Tableau1[[#This Row],[Date]],"mmmm")</f>
        <v>juillet</v>
      </c>
      <c r="I200" s="8">
        <f>YEAR(EOMONTH(Tableau1[[#This Row],[Date]]-DEBUT+1,1))</f>
        <v>2019</v>
      </c>
      <c r="J200" s="12" t="str">
        <f>TEXT(EOMONTH(Tableau1[[#This Row],[Date]]-DEBUT+1,1),"mmmm")</f>
        <v>juillet</v>
      </c>
      <c r="K200" s="17" t="str">
        <f ca="1">IFERROR(INDEX(_E,MATCH(Tableau1[[#This Row],[Date]],_J,0)),"")</f>
        <v>Fête nationale</v>
      </c>
    </row>
    <row r="201" spans="1:11" x14ac:dyDescent="0.35">
      <c r="A201" s="7">
        <v>43661</v>
      </c>
      <c r="B201" s="8" t="str">
        <f>VLOOKUP(WEEKDAY(Tableau1[[#This Row],[Date]],2),JoursDeSemaine,2,0)</f>
        <v>Lundi</v>
      </c>
      <c r="E201" s="11">
        <f>(Tableau1[[#This Row],[Heure Départ]]-Tableau1[[#This Row],[Heure Arrivée]])*24</f>
        <v>0</v>
      </c>
      <c r="F201" s="12" t="str">
        <f>YEAR(Tableau1[[#This Row],[Date]] - MOD(Tableau1[[#This Row],[Date]] - 2,7) + 3)&amp;"-"&amp;_xlfn.ISOWEEKNUM(Tableau1[[#This Row],[Date]])</f>
        <v>2019-29</v>
      </c>
      <c r="G201" s="8">
        <f>YEAR(Tableau1[[#This Row],[Date]])</f>
        <v>2019</v>
      </c>
      <c r="H201" s="8" t="str">
        <f>TEXT(Tableau1[[#This Row],[Date]],"mmmm")</f>
        <v>juillet</v>
      </c>
      <c r="I201" s="8">
        <f>YEAR(EOMONTH(Tableau1[[#This Row],[Date]]-DEBUT+1,1))</f>
        <v>2019</v>
      </c>
      <c r="J201" s="12" t="str">
        <f>TEXT(EOMONTH(Tableau1[[#This Row],[Date]]-DEBUT+1,1),"mmmm")</f>
        <v>juillet</v>
      </c>
      <c r="K201" s="17" t="str">
        <f ca="1">IFERROR(INDEX(_E,MATCH(Tableau1[[#This Row],[Date]],_J,0)),"")</f>
        <v/>
      </c>
    </row>
    <row r="202" spans="1:11" x14ac:dyDescent="0.35">
      <c r="A202" s="7">
        <v>43662</v>
      </c>
      <c r="B202" s="8" t="str">
        <f>VLOOKUP(WEEKDAY(Tableau1[[#This Row],[Date]],2),JoursDeSemaine,2,0)</f>
        <v>Mardi</v>
      </c>
      <c r="E202" s="11">
        <f>(Tableau1[[#This Row],[Heure Départ]]-Tableau1[[#This Row],[Heure Arrivée]])*24</f>
        <v>0</v>
      </c>
      <c r="F202" s="12" t="str">
        <f>YEAR(Tableau1[[#This Row],[Date]] - MOD(Tableau1[[#This Row],[Date]] - 2,7) + 3)&amp;"-"&amp;_xlfn.ISOWEEKNUM(Tableau1[[#This Row],[Date]])</f>
        <v>2019-29</v>
      </c>
      <c r="G202" s="8">
        <f>YEAR(Tableau1[[#This Row],[Date]])</f>
        <v>2019</v>
      </c>
      <c r="H202" s="8" t="str">
        <f>TEXT(Tableau1[[#This Row],[Date]],"mmmm")</f>
        <v>juillet</v>
      </c>
      <c r="I202" s="8">
        <f>YEAR(EOMONTH(Tableau1[[#This Row],[Date]]-DEBUT+1,1))</f>
        <v>2019</v>
      </c>
      <c r="J202" s="12" t="str">
        <f>TEXT(EOMONTH(Tableau1[[#This Row],[Date]]-DEBUT+1,1),"mmmm")</f>
        <v>juillet</v>
      </c>
      <c r="K202" s="17" t="str">
        <f ca="1">IFERROR(INDEX(_E,MATCH(Tableau1[[#This Row],[Date]],_J,0)),"")</f>
        <v/>
      </c>
    </row>
    <row r="203" spans="1:11" x14ac:dyDescent="0.35">
      <c r="A203" s="7">
        <v>43663</v>
      </c>
      <c r="B203" s="8" t="str">
        <f>VLOOKUP(WEEKDAY(Tableau1[[#This Row],[Date]],2),JoursDeSemaine,2,0)</f>
        <v>Mercredi</v>
      </c>
      <c r="E203" s="11">
        <f>(Tableau1[[#This Row],[Heure Départ]]-Tableau1[[#This Row],[Heure Arrivée]])*24</f>
        <v>0</v>
      </c>
      <c r="F203" s="12" t="str">
        <f>YEAR(Tableau1[[#This Row],[Date]] - MOD(Tableau1[[#This Row],[Date]] - 2,7) + 3)&amp;"-"&amp;_xlfn.ISOWEEKNUM(Tableau1[[#This Row],[Date]])</f>
        <v>2019-29</v>
      </c>
      <c r="G203" s="8">
        <f>YEAR(Tableau1[[#This Row],[Date]])</f>
        <v>2019</v>
      </c>
      <c r="H203" s="8" t="str">
        <f>TEXT(Tableau1[[#This Row],[Date]],"mmmm")</f>
        <v>juillet</v>
      </c>
      <c r="I203" s="8">
        <f>YEAR(EOMONTH(Tableau1[[#This Row],[Date]]-DEBUT+1,1))</f>
        <v>2019</v>
      </c>
      <c r="J203" s="12" t="str">
        <f>TEXT(EOMONTH(Tableau1[[#This Row],[Date]]-DEBUT+1,1),"mmmm")</f>
        <v>juillet</v>
      </c>
      <c r="K203" s="17" t="str">
        <f ca="1">IFERROR(INDEX(_E,MATCH(Tableau1[[#This Row],[Date]],_J,0)),"")</f>
        <v/>
      </c>
    </row>
    <row r="204" spans="1:11" x14ac:dyDescent="0.35">
      <c r="A204" s="7">
        <v>43664</v>
      </c>
      <c r="B204" s="8" t="str">
        <f>VLOOKUP(WEEKDAY(Tableau1[[#This Row],[Date]],2),JoursDeSemaine,2,0)</f>
        <v>Jeudi</v>
      </c>
      <c r="E204" s="11">
        <f>(Tableau1[[#This Row],[Heure Départ]]-Tableau1[[#This Row],[Heure Arrivée]])*24</f>
        <v>0</v>
      </c>
      <c r="F204" s="12" t="str">
        <f>YEAR(Tableau1[[#This Row],[Date]] - MOD(Tableau1[[#This Row],[Date]] - 2,7) + 3)&amp;"-"&amp;_xlfn.ISOWEEKNUM(Tableau1[[#This Row],[Date]])</f>
        <v>2019-29</v>
      </c>
      <c r="G204" s="8">
        <f>YEAR(Tableau1[[#This Row],[Date]])</f>
        <v>2019</v>
      </c>
      <c r="H204" s="8" t="str">
        <f>TEXT(Tableau1[[#This Row],[Date]],"mmmm")</f>
        <v>juillet</v>
      </c>
      <c r="I204" s="8">
        <f>YEAR(EOMONTH(Tableau1[[#This Row],[Date]]-DEBUT+1,1))</f>
        <v>2019</v>
      </c>
      <c r="J204" s="12" t="str">
        <f>TEXT(EOMONTH(Tableau1[[#This Row],[Date]]-DEBUT+1,1),"mmmm")</f>
        <v>juillet</v>
      </c>
      <c r="K204" s="17" t="str">
        <f ca="1">IFERROR(INDEX(_E,MATCH(Tableau1[[#This Row],[Date]],_J,0)),"")</f>
        <v/>
      </c>
    </row>
    <row r="205" spans="1:11" x14ac:dyDescent="0.35">
      <c r="A205" s="7">
        <v>43665</v>
      </c>
      <c r="B205" s="8" t="str">
        <f>VLOOKUP(WEEKDAY(Tableau1[[#This Row],[Date]],2),JoursDeSemaine,2,0)</f>
        <v>Vendredi</v>
      </c>
      <c r="E205" s="11">
        <f>(Tableau1[[#This Row],[Heure Départ]]-Tableau1[[#This Row],[Heure Arrivée]])*24</f>
        <v>0</v>
      </c>
      <c r="F205" s="12" t="str">
        <f>YEAR(Tableau1[[#This Row],[Date]] - MOD(Tableau1[[#This Row],[Date]] - 2,7) + 3)&amp;"-"&amp;_xlfn.ISOWEEKNUM(Tableau1[[#This Row],[Date]])</f>
        <v>2019-29</v>
      </c>
      <c r="G205" s="8">
        <f>YEAR(Tableau1[[#This Row],[Date]])</f>
        <v>2019</v>
      </c>
      <c r="H205" s="8" t="str">
        <f>TEXT(Tableau1[[#This Row],[Date]],"mmmm")</f>
        <v>juillet</v>
      </c>
      <c r="I205" s="8">
        <f>YEAR(EOMONTH(Tableau1[[#This Row],[Date]]-DEBUT+1,1))</f>
        <v>2019</v>
      </c>
      <c r="J205" s="12" t="str">
        <f>TEXT(EOMONTH(Tableau1[[#This Row],[Date]]-DEBUT+1,1),"mmmm")</f>
        <v>juillet</v>
      </c>
      <c r="K205" s="17" t="str">
        <f ca="1">IFERROR(INDEX(_E,MATCH(Tableau1[[#This Row],[Date]],_J,0)),"")</f>
        <v/>
      </c>
    </row>
    <row r="206" spans="1:11" x14ac:dyDescent="0.35">
      <c r="A206" s="7">
        <v>43666</v>
      </c>
      <c r="B206" s="8" t="str">
        <f>VLOOKUP(WEEKDAY(Tableau1[[#This Row],[Date]],2),JoursDeSemaine,2,0)</f>
        <v>Samedi</v>
      </c>
      <c r="E206" s="11">
        <f>(Tableau1[[#This Row],[Heure Départ]]-Tableau1[[#This Row],[Heure Arrivée]])*24</f>
        <v>0</v>
      </c>
      <c r="F206" s="12" t="str">
        <f>YEAR(Tableau1[[#This Row],[Date]] - MOD(Tableau1[[#This Row],[Date]] - 2,7) + 3)&amp;"-"&amp;_xlfn.ISOWEEKNUM(Tableau1[[#This Row],[Date]])</f>
        <v>2019-29</v>
      </c>
      <c r="G206" s="8">
        <f>YEAR(Tableau1[[#This Row],[Date]])</f>
        <v>2019</v>
      </c>
      <c r="H206" s="8" t="str">
        <f>TEXT(Tableau1[[#This Row],[Date]],"mmmm")</f>
        <v>juillet</v>
      </c>
      <c r="I206" s="8">
        <f>YEAR(EOMONTH(Tableau1[[#This Row],[Date]]-DEBUT+1,1))</f>
        <v>2019</v>
      </c>
      <c r="J206" s="12" t="str">
        <f>TEXT(EOMONTH(Tableau1[[#This Row],[Date]]-DEBUT+1,1),"mmmm")</f>
        <v>juillet</v>
      </c>
      <c r="K206" s="17" t="str">
        <f ca="1">IFERROR(INDEX(_E,MATCH(Tableau1[[#This Row],[Date]],_J,0)),"")</f>
        <v/>
      </c>
    </row>
    <row r="207" spans="1:11" x14ac:dyDescent="0.35">
      <c r="A207" s="7">
        <v>43667</v>
      </c>
      <c r="B207" s="8" t="str">
        <f>VLOOKUP(WEEKDAY(Tableau1[[#This Row],[Date]],2),JoursDeSemaine,2,0)</f>
        <v>Dimanche</v>
      </c>
      <c r="E207" s="11">
        <f>(Tableau1[[#This Row],[Heure Départ]]-Tableau1[[#This Row],[Heure Arrivée]])*24</f>
        <v>0</v>
      </c>
      <c r="F207" s="12" t="str">
        <f>YEAR(Tableau1[[#This Row],[Date]] - MOD(Tableau1[[#This Row],[Date]] - 2,7) + 3)&amp;"-"&amp;_xlfn.ISOWEEKNUM(Tableau1[[#This Row],[Date]])</f>
        <v>2019-29</v>
      </c>
      <c r="G207" s="8">
        <f>YEAR(Tableau1[[#This Row],[Date]])</f>
        <v>2019</v>
      </c>
      <c r="H207" s="8" t="str">
        <f>TEXT(Tableau1[[#This Row],[Date]],"mmmm")</f>
        <v>juillet</v>
      </c>
      <c r="I207" s="8">
        <f>YEAR(EOMONTH(Tableau1[[#This Row],[Date]]-DEBUT+1,1))</f>
        <v>2019</v>
      </c>
      <c r="J207" s="12" t="str">
        <f>TEXT(EOMONTH(Tableau1[[#This Row],[Date]]-DEBUT+1,1),"mmmm")</f>
        <v>juillet</v>
      </c>
      <c r="K207" s="17" t="str">
        <f ca="1">IFERROR(INDEX(_E,MATCH(Tableau1[[#This Row],[Date]],_J,0)),"")</f>
        <v/>
      </c>
    </row>
    <row r="208" spans="1:11" x14ac:dyDescent="0.35">
      <c r="A208" s="7">
        <v>43668</v>
      </c>
      <c r="B208" s="8" t="str">
        <f>VLOOKUP(WEEKDAY(Tableau1[[#This Row],[Date]],2),JoursDeSemaine,2,0)</f>
        <v>Lundi</v>
      </c>
      <c r="E208" s="11">
        <f>(Tableau1[[#This Row],[Heure Départ]]-Tableau1[[#This Row],[Heure Arrivée]])*24</f>
        <v>0</v>
      </c>
      <c r="F208" s="12" t="str">
        <f>YEAR(Tableau1[[#This Row],[Date]] - MOD(Tableau1[[#This Row],[Date]] - 2,7) + 3)&amp;"-"&amp;_xlfn.ISOWEEKNUM(Tableau1[[#This Row],[Date]])</f>
        <v>2019-30</v>
      </c>
      <c r="G208" s="8">
        <f>YEAR(Tableau1[[#This Row],[Date]])</f>
        <v>2019</v>
      </c>
      <c r="H208" s="8" t="str">
        <f>TEXT(Tableau1[[#This Row],[Date]],"mmmm")</f>
        <v>juillet</v>
      </c>
      <c r="I208" s="8">
        <f>YEAR(EOMONTH(Tableau1[[#This Row],[Date]]-DEBUT+1,1))</f>
        <v>2019</v>
      </c>
      <c r="J208" s="12" t="str">
        <f>TEXT(EOMONTH(Tableau1[[#This Row],[Date]]-DEBUT+1,1),"mmmm")</f>
        <v>juillet</v>
      </c>
      <c r="K208" s="17" t="str">
        <f ca="1">IFERROR(INDEX(_E,MATCH(Tableau1[[#This Row],[Date]],_J,0)),"")</f>
        <v/>
      </c>
    </row>
    <row r="209" spans="1:11" x14ac:dyDescent="0.35">
      <c r="A209" s="7">
        <v>43669</v>
      </c>
      <c r="B209" s="8" t="str">
        <f>VLOOKUP(WEEKDAY(Tableau1[[#This Row],[Date]],2),JoursDeSemaine,2,0)</f>
        <v>Mardi</v>
      </c>
      <c r="E209" s="11">
        <f>(Tableau1[[#This Row],[Heure Départ]]-Tableau1[[#This Row],[Heure Arrivée]])*24</f>
        <v>0</v>
      </c>
      <c r="F209" s="12" t="str">
        <f>YEAR(Tableau1[[#This Row],[Date]] - MOD(Tableau1[[#This Row],[Date]] - 2,7) + 3)&amp;"-"&amp;_xlfn.ISOWEEKNUM(Tableau1[[#This Row],[Date]])</f>
        <v>2019-30</v>
      </c>
      <c r="G209" s="8">
        <f>YEAR(Tableau1[[#This Row],[Date]])</f>
        <v>2019</v>
      </c>
      <c r="H209" s="8" t="str">
        <f>TEXT(Tableau1[[#This Row],[Date]],"mmmm")</f>
        <v>juillet</v>
      </c>
      <c r="I209" s="8">
        <f>YEAR(EOMONTH(Tableau1[[#This Row],[Date]]-DEBUT+1,1))</f>
        <v>2019</v>
      </c>
      <c r="J209" s="12" t="str">
        <f>TEXT(EOMONTH(Tableau1[[#This Row],[Date]]-DEBUT+1,1),"mmmm")</f>
        <v>juillet</v>
      </c>
      <c r="K209" s="17" t="str">
        <f ca="1">IFERROR(INDEX(_E,MATCH(Tableau1[[#This Row],[Date]],_J,0)),"")</f>
        <v/>
      </c>
    </row>
    <row r="210" spans="1:11" x14ac:dyDescent="0.35">
      <c r="A210" s="7">
        <v>43670</v>
      </c>
      <c r="B210" s="8" t="str">
        <f>VLOOKUP(WEEKDAY(Tableau1[[#This Row],[Date]],2),JoursDeSemaine,2,0)</f>
        <v>Mercredi</v>
      </c>
      <c r="E210" s="11">
        <f>(Tableau1[[#This Row],[Heure Départ]]-Tableau1[[#This Row],[Heure Arrivée]])*24</f>
        <v>0</v>
      </c>
      <c r="F210" s="12" t="str">
        <f>YEAR(Tableau1[[#This Row],[Date]] - MOD(Tableau1[[#This Row],[Date]] - 2,7) + 3)&amp;"-"&amp;_xlfn.ISOWEEKNUM(Tableau1[[#This Row],[Date]])</f>
        <v>2019-30</v>
      </c>
      <c r="G210" s="8">
        <f>YEAR(Tableau1[[#This Row],[Date]])</f>
        <v>2019</v>
      </c>
      <c r="H210" s="8" t="str">
        <f>TEXT(Tableau1[[#This Row],[Date]],"mmmm")</f>
        <v>juillet</v>
      </c>
      <c r="I210" s="8">
        <f>YEAR(EOMONTH(Tableau1[[#This Row],[Date]]-DEBUT+1,1))</f>
        <v>2019</v>
      </c>
      <c r="J210" s="12" t="str">
        <f>TEXT(EOMONTH(Tableau1[[#This Row],[Date]]-DEBUT+1,1),"mmmm")</f>
        <v>juillet</v>
      </c>
      <c r="K210" s="17" t="str">
        <f ca="1">IFERROR(INDEX(_E,MATCH(Tableau1[[#This Row],[Date]],_J,0)),"")</f>
        <v/>
      </c>
    </row>
    <row r="211" spans="1:11" x14ac:dyDescent="0.35">
      <c r="A211" s="7">
        <v>43671</v>
      </c>
      <c r="B211" s="8" t="str">
        <f>VLOOKUP(WEEKDAY(Tableau1[[#This Row],[Date]],2),JoursDeSemaine,2,0)</f>
        <v>Jeudi</v>
      </c>
      <c r="E211" s="11">
        <f>(Tableau1[[#This Row],[Heure Départ]]-Tableau1[[#This Row],[Heure Arrivée]])*24</f>
        <v>0</v>
      </c>
      <c r="F211" s="12" t="str">
        <f>YEAR(Tableau1[[#This Row],[Date]] - MOD(Tableau1[[#This Row],[Date]] - 2,7) + 3)&amp;"-"&amp;_xlfn.ISOWEEKNUM(Tableau1[[#This Row],[Date]])</f>
        <v>2019-30</v>
      </c>
      <c r="G211" s="8">
        <f>YEAR(Tableau1[[#This Row],[Date]])</f>
        <v>2019</v>
      </c>
      <c r="H211" s="8" t="str">
        <f>TEXT(Tableau1[[#This Row],[Date]],"mmmm")</f>
        <v>juillet</v>
      </c>
      <c r="I211" s="8">
        <f>YEAR(EOMONTH(Tableau1[[#This Row],[Date]]-DEBUT+1,1))</f>
        <v>2019</v>
      </c>
      <c r="J211" s="12" t="str">
        <f>TEXT(EOMONTH(Tableau1[[#This Row],[Date]]-DEBUT+1,1),"mmmm")</f>
        <v>juillet</v>
      </c>
      <c r="K211" s="17" t="str">
        <f ca="1">IFERROR(INDEX(_E,MATCH(Tableau1[[#This Row],[Date]],_J,0)),"")</f>
        <v/>
      </c>
    </row>
    <row r="212" spans="1:11" x14ac:dyDescent="0.35">
      <c r="A212" s="7">
        <v>43672</v>
      </c>
      <c r="B212" s="8" t="str">
        <f>VLOOKUP(WEEKDAY(Tableau1[[#This Row],[Date]],2),JoursDeSemaine,2,0)</f>
        <v>Vendredi</v>
      </c>
      <c r="E212" s="11">
        <f>(Tableau1[[#This Row],[Heure Départ]]-Tableau1[[#This Row],[Heure Arrivée]])*24</f>
        <v>0</v>
      </c>
      <c r="F212" s="12" t="str">
        <f>YEAR(Tableau1[[#This Row],[Date]] - MOD(Tableau1[[#This Row],[Date]] - 2,7) + 3)&amp;"-"&amp;_xlfn.ISOWEEKNUM(Tableau1[[#This Row],[Date]])</f>
        <v>2019-30</v>
      </c>
      <c r="G212" s="8">
        <f>YEAR(Tableau1[[#This Row],[Date]])</f>
        <v>2019</v>
      </c>
      <c r="H212" s="8" t="str">
        <f>TEXT(Tableau1[[#This Row],[Date]],"mmmm")</f>
        <v>juillet</v>
      </c>
      <c r="I212" s="8">
        <f>YEAR(EOMONTH(Tableau1[[#This Row],[Date]]-DEBUT+1,1))</f>
        <v>2019</v>
      </c>
      <c r="J212" s="12" t="str">
        <f>TEXT(EOMONTH(Tableau1[[#This Row],[Date]]-DEBUT+1,1),"mmmm")</f>
        <v>juillet</v>
      </c>
      <c r="K212" s="17" t="str">
        <f ca="1">IFERROR(INDEX(_E,MATCH(Tableau1[[#This Row],[Date]],_J,0)),"")</f>
        <v/>
      </c>
    </row>
    <row r="213" spans="1:11" x14ac:dyDescent="0.35">
      <c r="A213" s="7">
        <v>43673</v>
      </c>
      <c r="B213" s="8" t="str">
        <f>VLOOKUP(WEEKDAY(Tableau1[[#This Row],[Date]],2),JoursDeSemaine,2,0)</f>
        <v>Samedi</v>
      </c>
      <c r="E213" s="11">
        <f>(Tableau1[[#This Row],[Heure Départ]]-Tableau1[[#This Row],[Heure Arrivée]])*24</f>
        <v>0</v>
      </c>
      <c r="F213" s="12" t="str">
        <f>YEAR(Tableau1[[#This Row],[Date]] - MOD(Tableau1[[#This Row],[Date]] - 2,7) + 3)&amp;"-"&amp;_xlfn.ISOWEEKNUM(Tableau1[[#This Row],[Date]])</f>
        <v>2019-30</v>
      </c>
      <c r="G213" s="8">
        <f>YEAR(Tableau1[[#This Row],[Date]])</f>
        <v>2019</v>
      </c>
      <c r="H213" s="8" t="str">
        <f>TEXT(Tableau1[[#This Row],[Date]],"mmmm")</f>
        <v>juillet</v>
      </c>
      <c r="I213" s="8">
        <f>YEAR(EOMONTH(Tableau1[[#This Row],[Date]]-DEBUT+1,1))</f>
        <v>2019</v>
      </c>
      <c r="J213" s="12" t="str">
        <f>TEXT(EOMONTH(Tableau1[[#This Row],[Date]]-DEBUT+1,1),"mmmm")</f>
        <v>juillet</v>
      </c>
      <c r="K213" s="17" t="str">
        <f ca="1">IFERROR(INDEX(_E,MATCH(Tableau1[[#This Row],[Date]],_J,0)),"")</f>
        <v/>
      </c>
    </row>
    <row r="214" spans="1:11" x14ac:dyDescent="0.35">
      <c r="A214" s="7">
        <v>43674</v>
      </c>
      <c r="B214" s="8" t="str">
        <f>VLOOKUP(WEEKDAY(Tableau1[[#This Row],[Date]],2),JoursDeSemaine,2,0)</f>
        <v>Dimanche</v>
      </c>
      <c r="E214" s="11">
        <f>(Tableau1[[#This Row],[Heure Départ]]-Tableau1[[#This Row],[Heure Arrivée]])*24</f>
        <v>0</v>
      </c>
      <c r="F214" s="12" t="str">
        <f>YEAR(Tableau1[[#This Row],[Date]] - MOD(Tableau1[[#This Row],[Date]] - 2,7) + 3)&amp;"-"&amp;_xlfn.ISOWEEKNUM(Tableau1[[#This Row],[Date]])</f>
        <v>2019-30</v>
      </c>
      <c r="G214" s="8">
        <f>YEAR(Tableau1[[#This Row],[Date]])</f>
        <v>2019</v>
      </c>
      <c r="H214" s="8" t="str">
        <f>TEXT(Tableau1[[#This Row],[Date]],"mmmm")</f>
        <v>juillet</v>
      </c>
      <c r="I214" s="8">
        <f>YEAR(EOMONTH(Tableau1[[#This Row],[Date]]-DEBUT+1,1))</f>
        <v>2019</v>
      </c>
      <c r="J214" s="12" t="str">
        <f>TEXT(EOMONTH(Tableau1[[#This Row],[Date]]-DEBUT+1,1),"mmmm")</f>
        <v>août</v>
      </c>
      <c r="K214" s="17" t="str">
        <f ca="1">IFERROR(INDEX(_E,MATCH(Tableau1[[#This Row],[Date]],_J,0)),"")</f>
        <v/>
      </c>
    </row>
    <row r="215" spans="1:11" x14ac:dyDescent="0.35">
      <c r="A215" s="7">
        <v>43675</v>
      </c>
      <c r="B215" s="8" t="str">
        <f>VLOOKUP(WEEKDAY(Tableau1[[#This Row],[Date]],2),JoursDeSemaine,2,0)</f>
        <v>Lundi</v>
      </c>
      <c r="E215" s="11">
        <f>(Tableau1[[#This Row],[Heure Départ]]-Tableau1[[#This Row],[Heure Arrivée]])*24</f>
        <v>0</v>
      </c>
      <c r="F215" s="12" t="str">
        <f>YEAR(Tableau1[[#This Row],[Date]] - MOD(Tableau1[[#This Row],[Date]] - 2,7) + 3)&amp;"-"&amp;_xlfn.ISOWEEKNUM(Tableau1[[#This Row],[Date]])</f>
        <v>2019-31</v>
      </c>
      <c r="G215" s="8">
        <f>YEAR(Tableau1[[#This Row],[Date]])</f>
        <v>2019</v>
      </c>
      <c r="H215" s="8" t="str">
        <f>TEXT(Tableau1[[#This Row],[Date]],"mmmm")</f>
        <v>juillet</v>
      </c>
      <c r="I215" s="8">
        <f>YEAR(EOMONTH(Tableau1[[#This Row],[Date]]-DEBUT+1,1))</f>
        <v>2019</v>
      </c>
      <c r="J215" s="12" t="str">
        <f>TEXT(EOMONTH(Tableau1[[#This Row],[Date]]-DEBUT+1,1),"mmmm")</f>
        <v>août</v>
      </c>
      <c r="K215" s="17" t="str">
        <f ca="1">IFERROR(INDEX(_E,MATCH(Tableau1[[#This Row],[Date]],_J,0)),"")</f>
        <v/>
      </c>
    </row>
    <row r="216" spans="1:11" x14ac:dyDescent="0.35">
      <c r="A216" s="7">
        <v>43676</v>
      </c>
      <c r="B216" s="8" t="str">
        <f>VLOOKUP(WEEKDAY(Tableau1[[#This Row],[Date]],2),JoursDeSemaine,2,0)</f>
        <v>Mardi</v>
      </c>
      <c r="E216" s="11">
        <f>(Tableau1[[#This Row],[Heure Départ]]-Tableau1[[#This Row],[Heure Arrivée]])*24</f>
        <v>0</v>
      </c>
      <c r="F216" s="12" t="str">
        <f>YEAR(Tableau1[[#This Row],[Date]] - MOD(Tableau1[[#This Row],[Date]] - 2,7) + 3)&amp;"-"&amp;_xlfn.ISOWEEKNUM(Tableau1[[#This Row],[Date]])</f>
        <v>2019-31</v>
      </c>
      <c r="G216" s="8">
        <f>YEAR(Tableau1[[#This Row],[Date]])</f>
        <v>2019</v>
      </c>
      <c r="H216" s="8" t="str">
        <f>TEXT(Tableau1[[#This Row],[Date]],"mmmm")</f>
        <v>juillet</v>
      </c>
      <c r="I216" s="8">
        <f>YEAR(EOMONTH(Tableau1[[#This Row],[Date]]-DEBUT+1,1))</f>
        <v>2019</v>
      </c>
      <c r="J216" s="12" t="str">
        <f>TEXT(EOMONTH(Tableau1[[#This Row],[Date]]-DEBUT+1,1),"mmmm")</f>
        <v>août</v>
      </c>
      <c r="K216" s="17" t="str">
        <f ca="1">IFERROR(INDEX(_E,MATCH(Tableau1[[#This Row],[Date]],_J,0)),"")</f>
        <v/>
      </c>
    </row>
    <row r="217" spans="1:11" x14ac:dyDescent="0.35">
      <c r="A217" s="7">
        <v>43677</v>
      </c>
      <c r="B217" s="8" t="str">
        <f>VLOOKUP(WEEKDAY(Tableau1[[#This Row],[Date]],2),JoursDeSemaine,2,0)</f>
        <v>Mercredi</v>
      </c>
      <c r="E217" s="11">
        <f>(Tableau1[[#This Row],[Heure Départ]]-Tableau1[[#This Row],[Heure Arrivée]])*24</f>
        <v>0</v>
      </c>
      <c r="F217" s="12" t="str">
        <f>YEAR(Tableau1[[#This Row],[Date]] - MOD(Tableau1[[#This Row],[Date]] - 2,7) + 3)&amp;"-"&amp;_xlfn.ISOWEEKNUM(Tableau1[[#This Row],[Date]])</f>
        <v>2019-31</v>
      </c>
      <c r="G217" s="8">
        <f>YEAR(Tableau1[[#This Row],[Date]])</f>
        <v>2019</v>
      </c>
      <c r="H217" s="8" t="str">
        <f>TEXT(Tableau1[[#This Row],[Date]],"mmmm")</f>
        <v>juillet</v>
      </c>
      <c r="I217" s="8">
        <f>YEAR(EOMONTH(Tableau1[[#This Row],[Date]]-DEBUT+1,1))</f>
        <v>2019</v>
      </c>
      <c r="J217" s="12" t="str">
        <f>TEXT(EOMONTH(Tableau1[[#This Row],[Date]]-DEBUT+1,1),"mmmm")</f>
        <v>août</v>
      </c>
      <c r="K217" s="17" t="str">
        <f ca="1">IFERROR(INDEX(_E,MATCH(Tableau1[[#This Row],[Date]],_J,0)),"")</f>
        <v/>
      </c>
    </row>
    <row r="218" spans="1:11" x14ac:dyDescent="0.35">
      <c r="A218" s="7">
        <v>43678</v>
      </c>
      <c r="B218" s="8" t="str">
        <f>VLOOKUP(WEEKDAY(Tableau1[[#This Row],[Date]],2),JoursDeSemaine,2,0)</f>
        <v>Jeudi</v>
      </c>
      <c r="E218" s="11">
        <f>(Tableau1[[#This Row],[Heure Départ]]-Tableau1[[#This Row],[Heure Arrivée]])*24</f>
        <v>0</v>
      </c>
      <c r="F218" s="12" t="str">
        <f>YEAR(Tableau1[[#This Row],[Date]] - MOD(Tableau1[[#This Row],[Date]] - 2,7) + 3)&amp;"-"&amp;_xlfn.ISOWEEKNUM(Tableau1[[#This Row],[Date]])</f>
        <v>2019-31</v>
      </c>
      <c r="G218" s="8">
        <f>YEAR(Tableau1[[#This Row],[Date]])</f>
        <v>2019</v>
      </c>
      <c r="H218" s="8" t="str">
        <f>TEXT(Tableau1[[#This Row],[Date]],"mmmm")</f>
        <v>août</v>
      </c>
      <c r="I218" s="8">
        <f>YEAR(EOMONTH(Tableau1[[#This Row],[Date]]-DEBUT+1,1))</f>
        <v>2019</v>
      </c>
      <c r="J218" s="12" t="str">
        <f>TEXT(EOMONTH(Tableau1[[#This Row],[Date]]-DEBUT+1,1),"mmmm")</f>
        <v>août</v>
      </c>
      <c r="K218" s="17" t="str">
        <f ca="1">IFERROR(INDEX(_E,MATCH(Tableau1[[#This Row],[Date]],_J,0)),"")</f>
        <v/>
      </c>
    </row>
    <row r="219" spans="1:11" x14ac:dyDescent="0.35">
      <c r="A219" s="7">
        <v>43679</v>
      </c>
      <c r="B219" s="8" t="str">
        <f>VLOOKUP(WEEKDAY(Tableau1[[#This Row],[Date]],2),JoursDeSemaine,2,0)</f>
        <v>Vendredi</v>
      </c>
      <c r="E219" s="11">
        <f>(Tableau1[[#This Row],[Heure Départ]]-Tableau1[[#This Row],[Heure Arrivée]])*24</f>
        <v>0</v>
      </c>
      <c r="F219" s="12" t="str">
        <f>YEAR(Tableau1[[#This Row],[Date]] - MOD(Tableau1[[#This Row],[Date]] - 2,7) + 3)&amp;"-"&amp;_xlfn.ISOWEEKNUM(Tableau1[[#This Row],[Date]])</f>
        <v>2019-31</v>
      </c>
      <c r="G219" s="8">
        <f>YEAR(Tableau1[[#This Row],[Date]])</f>
        <v>2019</v>
      </c>
      <c r="H219" s="8" t="str">
        <f>TEXT(Tableau1[[#This Row],[Date]],"mmmm")</f>
        <v>août</v>
      </c>
      <c r="I219" s="8">
        <f>YEAR(EOMONTH(Tableau1[[#This Row],[Date]]-DEBUT+1,1))</f>
        <v>2019</v>
      </c>
      <c r="J219" s="12" t="str">
        <f>TEXT(EOMONTH(Tableau1[[#This Row],[Date]]-DEBUT+1,1),"mmmm")</f>
        <v>août</v>
      </c>
      <c r="K219" s="17" t="str">
        <f ca="1">IFERROR(INDEX(_E,MATCH(Tableau1[[#This Row],[Date]],_J,0)),"")</f>
        <v/>
      </c>
    </row>
    <row r="220" spans="1:11" x14ac:dyDescent="0.35">
      <c r="A220" s="7">
        <v>43680</v>
      </c>
      <c r="B220" s="8" t="str">
        <f>VLOOKUP(WEEKDAY(Tableau1[[#This Row],[Date]],2),JoursDeSemaine,2,0)</f>
        <v>Samedi</v>
      </c>
      <c r="E220" s="11">
        <f>(Tableau1[[#This Row],[Heure Départ]]-Tableau1[[#This Row],[Heure Arrivée]])*24</f>
        <v>0</v>
      </c>
      <c r="F220" s="12" t="str">
        <f>YEAR(Tableau1[[#This Row],[Date]] - MOD(Tableau1[[#This Row],[Date]] - 2,7) + 3)&amp;"-"&amp;_xlfn.ISOWEEKNUM(Tableau1[[#This Row],[Date]])</f>
        <v>2019-31</v>
      </c>
      <c r="G220" s="8">
        <f>YEAR(Tableau1[[#This Row],[Date]])</f>
        <v>2019</v>
      </c>
      <c r="H220" s="8" t="str">
        <f>TEXT(Tableau1[[#This Row],[Date]],"mmmm")</f>
        <v>août</v>
      </c>
      <c r="I220" s="8">
        <f>YEAR(EOMONTH(Tableau1[[#This Row],[Date]]-DEBUT+1,1))</f>
        <v>2019</v>
      </c>
      <c r="J220" s="12" t="str">
        <f>TEXT(EOMONTH(Tableau1[[#This Row],[Date]]-DEBUT+1,1),"mmmm")</f>
        <v>août</v>
      </c>
      <c r="K220" s="17" t="str">
        <f ca="1">IFERROR(INDEX(_E,MATCH(Tableau1[[#This Row],[Date]],_J,0)),"")</f>
        <v/>
      </c>
    </row>
    <row r="221" spans="1:11" x14ac:dyDescent="0.35">
      <c r="A221" s="7">
        <v>43681</v>
      </c>
      <c r="B221" s="8" t="str">
        <f>VLOOKUP(WEEKDAY(Tableau1[[#This Row],[Date]],2),JoursDeSemaine,2,0)</f>
        <v>Dimanche</v>
      </c>
      <c r="E221" s="11">
        <f>(Tableau1[[#This Row],[Heure Départ]]-Tableau1[[#This Row],[Heure Arrivée]])*24</f>
        <v>0</v>
      </c>
      <c r="F221" s="12" t="str">
        <f>YEAR(Tableau1[[#This Row],[Date]] - MOD(Tableau1[[#This Row],[Date]] - 2,7) + 3)&amp;"-"&amp;_xlfn.ISOWEEKNUM(Tableau1[[#This Row],[Date]])</f>
        <v>2019-31</v>
      </c>
      <c r="G221" s="8">
        <f>YEAR(Tableau1[[#This Row],[Date]])</f>
        <v>2019</v>
      </c>
      <c r="H221" s="8" t="str">
        <f>TEXT(Tableau1[[#This Row],[Date]],"mmmm")</f>
        <v>août</v>
      </c>
      <c r="I221" s="8">
        <f>YEAR(EOMONTH(Tableau1[[#This Row],[Date]]-DEBUT+1,1))</f>
        <v>2019</v>
      </c>
      <c r="J221" s="12" t="str">
        <f>TEXT(EOMONTH(Tableau1[[#This Row],[Date]]-DEBUT+1,1),"mmmm")</f>
        <v>août</v>
      </c>
      <c r="K221" s="17" t="str">
        <f ca="1">IFERROR(INDEX(_E,MATCH(Tableau1[[#This Row],[Date]],_J,0)),"")</f>
        <v/>
      </c>
    </row>
    <row r="222" spans="1:11" x14ac:dyDescent="0.35">
      <c r="A222" s="7">
        <v>43682</v>
      </c>
      <c r="B222" s="8" t="str">
        <f>VLOOKUP(WEEKDAY(Tableau1[[#This Row],[Date]],2),JoursDeSemaine,2,0)</f>
        <v>Lundi</v>
      </c>
      <c r="E222" s="11">
        <f>(Tableau1[[#This Row],[Heure Départ]]-Tableau1[[#This Row],[Heure Arrivée]])*24</f>
        <v>0</v>
      </c>
      <c r="F222" s="12" t="str">
        <f>YEAR(Tableau1[[#This Row],[Date]] - MOD(Tableau1[[#This Row],[Date]] - 2,7) + 3)&amp;"-"&amp;_xlfn.ISOWEEKNUM(Tableau1[[#This Row],[Date]])</f>
        <v>2019-32</v>
      </c>
      <c r="G222" s="8">
        <f>YEAR(Tableau1[[#This Row],[Date]])</f>
        <v>2019</v>
      </c>
      <c r="H222" s="8" t="str">
        <f>TEXT(Tableau1[[#This Row],[Date]],"mmmm")</f>
        <v>août</v>
      </c>
      <c r="I222" s="8">
        <f>YEAR(EOMONTH(Tableau1[[#This Row],[Date]]-DEBUT+1,1))</f>
        <v>2019</v>
      </c>
      <c r="J222" s="12" t="str">
        <f>TEXT(EOMONTH(Tableau1[[#This Row],[Date]]-DEBUT+1,1),"mmmm")</f>
        <v>août</v>
      </c>
      <c r="K222" s="17" t="str">
        <f ca="1">IFERROR(INDEX(_E,MATCH(Tableau1[[#This Row],[Date]],_J,0)),"")</f>
        <v/>
      </c>
    </row>
    <row r="223" spans="1:11" x14ac:dyDescent="0.35">
      <c r="A223" s="7">
        <v>43683</v>
      </c>
      <c r="B223" s="8" t="str">
        <f>VLOOKUP(WEEKDAY(Tableau1[[#This Row],[Date]],2),JoursDeSemaine,2,0)</f>
        <v>Mardi</v>
      </c>
      <c r="E223" s="11">
        <f>(Tableau1[[#This Row],[Heure Départ]]-Tableau1[[#This Row],[Heure Arrivée]])*24</f>
        <v>0</v>
      </c>
      <c r="F223" s="12" t="str">
        <f>YEAR(Tableau1[[#This Row],[Date]] - MOD(Tableau1[[#This Row],[Date]] - 2,7) + 3)&amp;"-"&amp;_xlfn.ISOWEEKNUM(Tableau1[[#This Row],[Date]])</f>
        <v>2019-32</v>
      </c>
      <c r="G223" s="8">
        <f>YEAR(Tableau1[[#This Row],[Date]])</f>
        <v>2019</v>
      </c>
      <c r="H223" s="8" t="str">
        <f>TEXT(Tableau1[[#This Row],[Date]],"mmmm")</f>
        <v>août</v>
      </c>
      <c r="I223" s="8">
        <f>YEAR(EOMONTH(Tableau1[[#This Row],[Date]]-DEBUT+1,1))</f>
        <v>2019</v>
      </c>
      <c r="J223" s="12" t="str">
        <f>TEXT(EOMONTH(Tableau1[[#This Row],[Date]]-DEBUT+1,1),"mmmm")</f>
        <v>août</v>
      </c>
      <c r="K223" s="17" t="str">
        <f ca="1">IFERROR(INDEX(_E,MATCH(Tableau1[[#This Row],[Date]],_J,0)),"")</f>
        <v/>
      </c>
    </row>
    <row r="224" spans="1:11" x14ac:dyDescent="0.35">
      <c r="A224" s="7">
        <v>43684</v>
      </c>
      <c r="B224" s="8" t="str">
        <f>VLOOKUP(WEEKDAY(Tableau1[[#This Row],[Date]],2),JoursDeSemaine,2,0)</f>
        <v>Mercredi</v>
      </c>
      <c r="E224" s="11">
        <f>(Tableau1[[#This Row],[Heure Départ]]-Tableau1[[#This Row],[Heure Arrivée]])*24</f>
        <v>0</v>
      </c>
      <c r="F224" s="12" t="str">
        <f>YEAR(Tableau1[[#This Row],[Date]] - MOD(Tableau1[[#This Row],[Date]] - 2,7) + 3)&amp;"-"&amp;_xlfn.ISOWEEKNUM(Tableau1[[#This Row],[Date]])</f>
        <v>2019-32</v>
      </c>
      <c r="G224" s="8">
        <f>YEAR(Tableau1[[#This Row],[Date]])</f>
        <v>2019</v>
      </c>
      <c r="H224" s="8" t="str">
        <f>TEXT(Tableau1[[#This Row],[Date]],"mmmm")</f>
        <v>août</v>
      </c>
      <c r="I224" s="8">
        <f>YEAR(EOMONTH(Tableau1[[#This Row],[Date]]-DEBUT+1,1))</f>
        <v>2019</v>
      </c>
      <c r="J224" s="12" t="str">
        <f>TEXT(EOMONTH(Tableau1[[#This Row],[Date]]-DEBUT+1,1),"mmmm")</f>
        <v>août</v>
      </c>
      <c r="K224" s="17" t="str">
        <f ca="1">IFERROR(INDEX(_E,MATCH(Tableau1[[#This Row],[Date]],_J,0)),"")</f>
        <v/>
      </c>
    </row>
    <row r="225" spans="1:11" x14ac:dyDescent="0.35">
      <c r="A225" s="7">
        <v>43685</v>
      </c>
      <c r="B225" s="8" t="str">
        <f>VLOOKUP(WEEKDAY(Tableau1[[#This Row],[Date]],2),JoursDeSemaine,2,0)</f>
        <v>Jeudi</v>
      </c>
      <c r="E225" s="11">
        <f>(Tableau1[[#This Row],[Heure Départ]]-Tableau1[[#This Row],[Heure Arrivée]])*24</f>
        <v>0</v>
      </c>
      <c r="F225" s="12" t="str">
        <f>YEAR(Tableau1[[#This Row],[Date]] - MOD(Tableau1[[#This Row],[Date]] - 2,7) + 3)&amp;"-"&amp;_xlfn.ISOWEEKNUM(Tableau1[[#This Row],[Date]])</f>
        <v>2019-32</v>
      </c>
      <c r="G225" s="8">
        <f>YEAR(Tableau1[[#This Row],[Date]])</f>
        <v>2019</v>
      </c>
      <c r="H225" s="8" t="str">
        <f>TEXT(Tableau1[[#This Row],[Date]],"mmmm")</f>
        <v>août</v>
      </c>
      <c r="I225" s="8">
        <f>YEAR(EOMONTH(Tableau1[[#This Row],[Date]]-DEBUT+1,1))</f>
        <v>2019</v>
      </c>
      <c r="J225" s="12" t="str">
        <f>TEXT(EOMONTH(Tableau1[[#This Row],[Date]]-DEBUT+1,1),"mmmm")</f>
        <v>août</v>
      </c>
      <c r="K225" s="17" t="str">
        <f ca="1">IFERROR(INDEX(_E,MATCH(Tableau1[[#This Row],[Date]],_J,0)),"")</f>
        <v/>
      </c>
    </row>
    <row r="226" spans="1:11" x14ac:dyDescent="0.35">
      <c r="A226" s="7">
        <v>43686</v>
      </c>
      <c r="B226" s="8" t="str">
        <f>VLOOKUP(WEEKDAY(Tableau1[[#This Row],[Date]],2),JoursDeSemaine,2,0)</f>
        <v>Vendredi</v>
      </c>
      <c r="E226" s="11">
        <f>(Tableau1[[#This Row],[Heure Départ]]-Tableau1[[#This Row],[Heure Arrivée]])*24</f>
        <v>0</v>
      </c>
      <c r="F226" s="12" t="str">
        <f>YEAR(Tableau1[[#This Row],[Date]] - MOD(Tableau1[[#This Row],[Date]] - 2,7) + 3)&amp;"-"&amp;_xlfn.ISOWEEKNUM(Tableau1[[#This Row],[Date]])</f>
        <v>2019-32</v>
      </c>
      <c r="G226" s="8">
        <f>YEAR(Tableau1[[#This Row],[Date]])</f>
        <v>2019</v>
      </c>
      <c r="H226" s="8" t="str">
        <f>TEXT(Tableau1[[#This Row],[Date]],"mmmm")</f>
        <v>août</v>
      </c>
      <c r="I226" s="8">
        <f>YEAR(EOMONTH(Tableau1[[#This Row],[Date]]-DEBUT+1,1))</f>
        <v>2019</v>
      </c>
      <c r="J226" s="12" t="str">
        <f>TEXT(EOMONTH(Tableau1[[#This Row],[Date]]-DEBUT+1,1),"mmmm")</f>
        <v>août</v>
      </c>
      <c r="K226" s="17" t="str">
        <f ca="1">IFERROR(INDEX(_E,MATCH(Tableau1[[#This Row],[Date]],_J,0)),"")</f>
        <v/>
      </c>
    </row>
    <row r="227" spans="1:11" x14ac:dyDescent="0.35">
      <c r="A227" s="7">
        <v>43687</v>
      </c>
      <c r="B227" s="8" t="str">
        <f>VLOOKUP(WEEKDAY(Tableau1[[#This Row],[Date]],2),JoursDeSemaine,2,0)</f>
        <v>Samedi</v>
      </c>
      <c r="E227" s="11">
        <f>(Tableau1[[#This Row],[Heure Départ]]-Tableau1[[#This Row],[Heure Arrivée]])*24</f>
        <v>0</v>
      </c>
      <c r="F227" s="12" t="str">
        <f>YEAR(Tableau1[[#This Row],[Date]] - MOD(Tableau1[[#This Row],[Date]] - 2,7) + 3)&amp;"-"&amp;_xlfn.ISOWEEKNUM(Tableau1[[#This Row],[Date]])</f>
        <v>2019-32</v>
      </c>
      <c r="G227" s="8">
        <f>YEAR(Tableau1[[#This Row],[Date]])</f>
        <v>2019</v>
      </c>
      <c r="H227" s="8" t="str">
        <f>TEXT(Tableau1[[#This Row],[Date]],"mmmm")</f>
        <v>août</v>
      </c>
      <c r="I227" s="8">
        <f>YEAR(EOMONTH(Tableau1[[#This Row],[Date]]-DEBUT+1,1))</f>
        <v>2019</v>
      </c>
      <c r="J227" s="12" t="str">
        <f>TEXT(EOMONTH(Tableau1[[#This Row],[Date]]-DEBUT+1,1),"mmmm")</f>
        <v>août</v>
      </c>
      <c r="K227" s="17" t="str">
        <f ca="1">IFERROR(INDEX(_E,MATCH(Tableau1[[#This Row],[Date]],_J,0)),"")</f>
        <v/>
      </c>
    </row>
    <row r="228" spans="1:11" x14ac:dyDescent="0.35">
      <c r="A228" s="7">
        <v>43688</v>
      </c>
      <c r="B228" s="8" t="str">
        <f>VLOOKUP(WEEKDAY(Tableau1[[#This Row],[Date]],2),JoursDeSemaine,2,0)</f>
        <v>Dimanche</v>
      </c>
      <c r="E228" s="11">
        <f>(Tableau1[[#This Row],[Heure Départ]]-Tableau1[[#This Row],[Heure Arrivée]])*24</f>
        <v>0</v>
      </c>
      <c r="F228" s="12" t="str">
        <f>YEAR(Tableau1[[#This Row],[Date]] - MOD(Tableau1[[#This Row],[Date]] - 2,7) + 3)&amp;"-"&amp;_xlfn.ISOWEEKNUM(Tableau1[[#This Row],[Date]])</f>
        <v>2019-32</v>
      </c>
      <c r="G228" s="8">
        <f>YEAR(Tableau1[[#This Row],[Date]])</f>
        <v>2019</v>
      </c>
      <c r="H228" s="8" t="str">
        <f>TEXT(Tableau1[[#This Row],[Date]],"mmmm")</f>
        <v>août</v>
      </c>
      <c r="I228" s="8">
        <f>YEAR(EOMONTH(Tableau1[[#This Row],[Date]]-DEBUT+1,1))</f>
        <v>2019</v>
      </c>
      <c r="J228" s="12" t="str">
        <f>TEXT(EOMONTH(Tableau1[[#This Row],[Date]]-DEBUT+1,1),"mmmm")</f>
        <v>août</v>
      </c>
      <c r="K228" s="17" t="str">
        <f ca="1">IFERROR(INDEX(_E,MATCH(Tableau1[[#This Row],[Date]],_J,0)),"")</f>
        <v/>
      </c>
    </row>
    <row r="229" spans="1:11" x14ac:dyDescent="0.35">
      <c r="A229" s="7">
        <v>43689</v>
      </c>
      <c r="B229" s="8" t="str">
        <f>VLOOKUP(WEEKDAY(Tableau1[[#This Row],[Date]],2),JoursDeSemaine,2,0)</f>
        <v>Lundi</v>
      </c>
      <c r="E229" s="11">
        <f>(Tableau1[[#This Row],[Heure Départ]]-Tableau1[[#This Row],[Heure Arrivée]])*24</f>
        <v>0</v>
      </c>
      <c r="F229" s="12" t="str">
        <f>YEAR(Tableau1[[#This Row],[Date]] - MOD(Tableau1[[#This Row],[Date]] - 2,7) + 3)&amp;"-"&amp;_xlfn.ISOWEEKNUM(Tableau1[[#This Row],[Date]])</f>
        <v>2019-33</v>
      </c>
      <c r="G229" s="8">
        <f>YEAR(Tableau1[[#This Row],[Date]])</f>
        <v>2019</v>
      </c>
      <c r="H229" s="8" t="str">
        <f>TEXT(Tableau1[[#This Row],[Date]],"mmmm")</f>
        <v>août</v>
      </c>
      <c r="I229" s="8">
        <f>YEAR(EOMONTH(Tableau1[[#This Row],[Date]]-DEBUT+1,1))</f>
        <v>2019</v>
      </c>
      <c r="J229" s="12" t="str">
        <f>TEXT(EOMONTH(Tableau1[[#This Row],[Date]]-DEBUT+1,1),"mmmm")</f>
        <v>août</v>
      </c>
      <c r="K229" s="17" t="str">
        <f ca="1">IFERROR(INDEX(_E,MATCH(Tableau1[[#This Row],[Date]],_J,0)),"")</f>
        <v/>
      </c>
    </row>
    <row r="230" spans="1:11" x14ac:dyDescent="0.35">
      <c r="A230" s="7">
        <v>43690</v>
      </c>
      <c r="B230" s="8" t="str">
        <f>VLOOKUP(WEEKDAY(Tableau1[[#This Row],[Date]],2),JoursDeSemaine,2,0)</f>
        <v>Mardi</v>
      </c>
      <c r="E230" s="11">
        <f>(Tableau1[[#This Row],[Heure Départ]]-Tableau1[[#This Row],[Heure Arrivée]])*24</f>
        <v>0</v>
      </c>
      <c r="F230" s="12" t="str">
        <f>YEAR(Tableau1[[#This Row],[Date]] - MOD(Tableau1[[#This Row],[Date]] - 2,7) + 3)&amp;"-"&amp;_xlfn.ISOWEEKNUM(Tableau1[[#This Row],[Date]])</f>
        <v>2019-33</v>
      </c>
      <c r="G230" s="8">
        <f>YEAR(Tableau1[[#This Row],[Date]])</f>
        <v>2019</v>
      </c>
      <c r="H230" s="8" t="str">
        <f>TEXT(Tableau1[[#This Row],[Date]],"mmmm")</f>
        <v>août</v>
      </c>
      <c r="I230" s="8">
        <f>YEAR(EOMONTH(Tableau1[[#This Row],[Date]]-DEBUT+1,1))</f>
        <v>2019</v>
      </c>
      <c r="J230" s="12" t="str">
        <f>TEXT(EOMONTH(Tableau1[[#This Row],[Date]]-DEBUT+1,1),"mmmm")</f>
        <v>août</v>
      </c>
      <c r="K230" s="17" t="str">
        <f ca="1">IFERROR(INDEX(_E,MATCH(Tableau1[[#This Row],[Date]],_J,0)),"")</f>
        <v/>
      </c>
    </row>
    <row r="231" spans="1:11" x14ac:dyDescent="0.35">
      <c r="A231" s="7">
        <v>43691</v>
      </c>
      <c r="B231" s="8" t="str">
        <f>VLOOKUP(WEEKDAY(Tableau1[[#This Row],[Date]],2),JoursDeSemaine,2,0)</f>
        <v>Mercredi</v>
      </c>
      <c r="E231" s="11">
        <f>(Tableau1[[#This Row],[Heure Départ]]-Tableau1[[#This Row],[Heure Arrivée]])*24</f>
        <v>0</v>
      </c>
      <c r="F231" s="12" t="str">
        <f>YEAR(Tableau1[[#This Row],[Date]] - MOD(Tableau1[[#This Row],[Date]] - 2,7) + 3)&amp;"-"&amp;_xlfn.ISOWEEKNUM(Tableau1[[#This Row],[Date]])</f>
        <v>2019-33</v>
      </c>
      <c r="G231" s="8">
        <f>YEAR(Tableau1[[#This Row],[Date]])</f>
        <v>2019</v>
      </c>
      <c r="H231" s="8" t="str">
        <f>TEXT(Tableau1[[#This Row],[Date]],"mmmm")</f>
        <v>août</v>
      </c>
      <c r="I231" s="8">
        <f>YEAR(EOMONTH(Tableau1[[#This Row],[Date]]-DEBUT+1,1))</f>
        <v>2019</v>
      </c>
      <c r="J231" s="12" t="str">
        <f>TEXT(EOMONTH(Tableau1[[#This Row],[Date]]-DEBUT+1,1),"mmmm")</f>
        <v>août</v>
      </c>
      <c r="K231" s="17" t="str">
        <f ca="1">IFERROR(INDEX(_E,MATCH(Tableau1[[#This Row],[Date]],_J,0)),"")</f>
        <v/>
      </c>
    </row>
    <row r="232" spans="1:11" x14ac:dyDescent="0.35">
      <c r="A232" s="7">
        <v>43692</v>
      </c>
      <c r="B232" s="8" t="str">
        <f>VLOOKUP(WEEKDAY(Tableau1[[#This Row],[Date]],2),JoursDeSemaine,2,0)</f>
        <v>Jeudi</v>
      </c>
      <c r="E232" s="11">
        <f>(Tableau1[[#This Row],[Heure Départ]]-Tableau1[[#This Row],[Heure Arrivée]])*24</f>
        <v>0</v>
      </c>
      <c r="F232" s="12" t="str">
        <f>YEAR(Tableau1[[#This Row],[Date]] - MOD(Tableau1[[#This Row],[Date]] - 2,7) + 3)&amp;"-"&amp;_xlfn.ISOWEEKNUM(Tableau1[[#This Row],[Date]])</f>
        <v>2019-33</v>
      </c>
      <c r="G232" s="8">
        <f>YEAR(Tableau1[[#This Row],[Date]])</f>
        <v>2019</v>
      </c>
      <c r="H232" s="8" t="str">
        <f>TEXT(Tableau1[[#This Row],[Date]],"mmmm")</f>
        <v>août</v>
      </c>
      <c r="I232" s="8">
        <f>YEAR(EOMONTH(Tableau1[[#This Row],[Date]]-DEBUT+1,1))</f>
        <v>2019</v>
      </c>
      <c r="J232" s="12" t="str">
        <f>TEXT(EOMONTH(Tableau1[[#This Row],[Date]]-DEBUT+1,1),"mmmm")</f>
        <v>août</v>
      </c>
      <c r="K232" s="17" t="str">
        <f ca="1">IFERROR(INDEX(_E,MATCH(Tableau1[[#This Row],[Date]],_J,0)),"")</f>
        <v>Assomption</v>
      </c>
    </row>
    <row r="233" spans="1:11" x14ac:dyDescent="0.35">
      <c r="A233" s="7">
        <v>43693</v>
      </c>
      <c r="B233" s="8" t="str">
        <f>VLOOKUP(WEEKDAY(Tableau1[[#This Row],[Date]],2),JoursDeSemaine,2,0)</f>
        <v>Vendredi</v>
      </c>
      <c r="E233" s="11">
        <f>(Tableau1[[#This Row],[Heure Départ]]-Tableau1[[#This Row],[Heure Arrivée]])*24</f>
        <v>0</v>
      </c>
      <c r="F233" s="12" t="str">
        <f>YEAR(Tableau1[[#This Row],[Date]] - MOD(Tableau1[[#This Row],[Date]] - 2,7) + 3)&amp;"-"&amp;_xlfn.ISOWEEKNUM(Tableau1[[#This Row],[Date]])</f>
        <v>2019-33</v>
      </c>
      <c r="G233" s="8">
        <f>YEAR(Tableau1[[#This Row],[Date]])</f>
        <v>2019</v>
      </c>
      <c r="H233" s="8" t="str">
        <f>TEXT(Tableau1[[#This Row],[Date]],"mmmm")</f>
        <v>août</v>
      </c>
      <c r="I233" s="8">
        <f>YEAR(EOMONTH(Tableau1[[#This Row],[Date]]-DEBUT+1,1))</f>
        <v>2019</v>
      </c>
      <c r="J233" s="12" t="str">
        <f>TEXT(EOMONTH(Tableau1[[#This Row],[Date]]-DEBUT+1,1),"mmmm")</f>
        <v>août</v>
      </c>
      <c r="K233" s="17" t="str">
        <f ca="1">IFERROR(INDEX(_E,MATCH(Tableau1[[#This Row],[Date]],_J,0)),"")</f>
        <v/>
      </c>
    </row>
    <row r="234" spans="1:11" x14ac:dyDescent="0.35">
      <c r="A234" s="7">
        <v>43694</v>
      </c>
      <c r="B234" s="8" t="str">
        <f>VLOOKUP(WEEKDAY(Tableau1[[#This Row],[Date]],2),JoursDeSemaine,2,0)</f>
        <v>Samedi</v>
      </c>
      <c r="E234" s="11">
        <f>(Tableau1[[#This Row],[Heure Départ]]-Tableau1[[#This Row],[Heure Arrivée]])*24</f>
        <v>0</v>
      </c>
      <c r="F234" s="12" t="str">
        <f>YEAR(Tableau1[[#This Row],[Date]] - MOD(Tableau1[[#This Row],[Date]] - 2,7) + 3)&amp;"-"&amp;_xlfn.ISOWEEKNUM(Tableau1[[#This Row],[Date]])</f>
        <v>2019-33</v>
      </c>
      <c r="G234" s="8">
        <f>YEAR(Tableau1[[#This Row],[Date]])</f>
        <v>2019</v>
      </c>
      <c r="H234" s="8" t="str">
        <f>TEXT(Tableau1[[#This Row],[Date]],"mmmm")</f>
        <v>août</v>
      </c>
      <c r="I234" s="8">
        <f>YEAR(EOMONTH(Tableau1[[#This Row],[Date]]-DEBUT+1,1))</f>
        <v>2019</v>
      </c>
      <c r="J234" s="12" t="str">
        <f>TEXT(EOMONTH(Tableau1[[#This Row],[Date]]-DEBUT+1,1),"mmmm")</f>
        <v>août</v>
      </c>
      <c r="K234" s="17" t="str">
        <f ca="1">IFERROR(INDEX(_E,MATCH(Tableau1[[#This Row],[Date]],_J,0)),"")</f>
        <v/>
      </c>
    </row>
    <row r="235" spans="1:11" x14ac:dyDescent="0.35">
      <c r="A235" s="7">
        <v>43695</v>
      </c>
      <c r="B235" s="8" t="str">
        <f>VLOOKUP(WEEKDAY(Tableau1[[#This Row],[Date]],2),JoursDeSemaine,2,0)</f>
        <v>Dimanche</v>
      </c>
      <c r="E235" s="11">
        <f>(Tableau1[[#This Row],[Heure Départ]]-Tableau1[[#This Row],[Heure Arrivée]])*24</f>
        <v>0</v>
      </c>
      <c r="F235" s="12" t="str">
        <f>YEAR(Tableau1[[#This Row],[Date]] - MOD(Tableau1[[#This Row],[Date]] - 2,7) + 3)&amp;"-"&amp;_xlfn.ISOWEEKNUM(Tableau1[[#This Row],[Date]])</f>
        <v>2019-33</v>
      </c>
      <c r="G235" s="8">
        <f>YEAR(Tableau1[[#This Row],[Date]])</f>
        <v>2019</v>
      </c>
      <c r="H235" s="8" t="str">
        <f>TEXT(Tableau1[[#This Row],[Date]],"mmmm")</f>
        <v>août</v>
      </c>
      <c r="I235" s="8">
        <f>YEAR(EOMONTH(Tableau1[[#This Row],[Date]]-DEBUT+1,1))</f>
        <v>2019</v>
      </c>
      <c r="J235" s="12" t="str">
        <f>TEXT(EOMONTH(Tableau1[[#This Row],[Date]]-DEBUT+1,1),"mmmm")</f>
        <v>août</v>
      </c>
      <c r="K235" s="17" t="str">
        <f ca="1">IFERROR(INDEX(_E,MATCH(Tableau1[[#This Row],[Date]],_J,0)),"")</f>
        <v/>
      </c>
    </row>
    <row r="236" spans="1:11" x14ac:dyDescent="0.35">
      <c r="A236" s="7">
        <v>43696</v>
      </c>
      <c r="B236" s="8" t="str">
        <f>VLOOKUP(WEEKDAY(Tableau1[[#This Row],[Date]],2),JoursDeSemaine,2,0)</f>
        <v>Lundi</v>
      </c>
      <c r="E236" s="11">
        <f>(Tableau1[[#This Row],[Heure Départ]]-Tableau1[[#This Row],[Heure Arrivée]])*24</f>
        <v>0</v>
      </c>
      <c r="F236" s="12" t="str">
        <f>YEAR(Tableau1[[#This Row],[Date]] - MOD(Tableau1[[#This Row],[Date]] - 2,7) + 3)&amp;"-"&amp;_xlfn.ISOWEEKNUM(Tableau1[[#This Row],[Date]])</f>
        <v>2019-34</v>
      </c>
      <c r="G236" s="8">
        <f>YEAR(Tableau1[[#This Row],[Date]])</f>
        <v>2019</v>
      </c>
      <c r="H236" s="8" t="str">
        <f>TEXT(Tableau1[[#This Row],[Date]],"mmmm")</f>
        <v>août</v>
      </c>
      <c r="I236" s="8">
        <f>YEAR(EOMONTH(Tableau1[[#This Row],[Date]]-DEBUT+1,1))</f>
        <v>2019</v>
      </c>
      <c r="J236" s="12" t="str">
        <f>TEXT(EOMONTH(Tableau1[[#This Row],[Date]]-DEBUT+1,1),"mmmm")</f>
        <v>août</v>
      </c>
      <c r="K236" s="17" t="str">
        <f ca="1">IFERROR(INDEX(_E,MATCH(Tableau1[[#This Row],[Date]],_J,0)),"")</f>
        <v>FERMETURE ETABLISSEMENT</v>
      </c>
    </row>
    <row r="237" spans="1:11" x14ac:dyDescent="0.35">
      <c r="A237" s="7">
        <v>43697</v>
      </c>
      <c r="B237" s="8" t="str">
        <f>VLOOKUP(WEEKDAY(Tableau1[[#This Row],[Date]],2),JoursDeSemaine,2,0)</f>
        <v>Mardi</v>
      </c>
      <c r="E237" s="11">
        <f>(Tableau1[[#This Row],[Heure Départ]]-Tableau1[[#This Row],[Heure Arrivée]])*24</f>
        <v>0</v>
      </c>
      <c r="F237" s="12" t="str">
        <f>YEAR(Tableau1[[#This Row],[Date]] - MOD(Tableau1[[#This Row],[Date]] - 2,7) + 3)&amp;"-"&amp;_xlfn.ISOWEEKNUM(Tableau1[[#This Row],[Date]])</f>
        <v>2019-34</v>
      </c>
      <c r="G237" s="8">
        <f>YEAR(Tableau1[[#This Row],[Date]])</f>
        <v>2019</v>
      </c>
      <c r="H237" s="8" t="str">
        <f>TEXT(Tableau1[[#This Row],[Date]],"mmmm")</f>
        <v>août</v>
      </c>
      <c r="I237" s="8">
        <f>YEAR(EOMONTH(Tableau1[[#This Row],[Date]]-DEBUT+1,1))</f>
        <v>2019</v>
      </c>
      <c r="J237" s="12" t="str">
        <f>TEXT(EOMONTH(Tableau1[[#This Row],[Date]]-DEBUT+1,1),"mmmm")</f>
        <v>août</v>
      </c>
      <c r="K237" s="17" t="str">
        <f ca="1">IFERROR(INDEX(_E,MATCH(Tableau1[[#This Row],[Date]],_J,0)),"")</f>
        <v>FERMETURE ETABLISSEMENT</v>
      </c>
    </row>
    <row r="238" spans="1:11" x14ac:dyDescent="0.35">
      <c r="A238" s="7">
        <v>43698</v>
      </c>
      <c r="B238" s="8" t="str">
        <f>VLOOKUP(WEEKDAY(Tableau1[[#This Row],[Date]],2),JoursDeSemaine,2,0)</f>
        <v>Mercredi</v>
      </c>
      <c r="E238" s="11">
        <f>(Tableau1[[#This Row],[Heure Départ]]-Tableau1[[#This Row],[Heure Arrivée]])*24</f>
        <v>0</v>
      </c>
      <c r="F238" s="12" t="str">
        <f>YEAR(Tableau1[[#This Row],[Date]] - MOD(Tableau1[[#This Row],[Date]] - 2,7) + 3)&amp;"-"&amp;_xlfn.ISOWEEKNUM(Tableau1[[#This Row],[Date]])</f>
        <v>2019-34</v>
      </c>
      <c r="G238" s="8">
        <f>YEAR(Tableau1[[#This Row],[Date]])</f>
        <v>2019</v>
      </c>
      <c r="H238" s="8" t="str">
        <f>TEXT(Tableau1[[#This Row],[Date]],"mmmm")</f>
        <v>août</v>
      </c>
      <c r="I238" s="8">
        <f>YEAR(EOMONTH(Tableau1[[#This Row],[Date]]-DEBUT+1,1))</f>
        <v>2019</v>
      </c>
      <c r="J238" s="12" t="str">
        <f>TEXT(EOMONTH(Tableau1[[#This Row],[Date]]-DEBUT+1,1),"mmmm")</f>
        <v>août</v>
      </c>
      <c r="K238" s="17" t="str">
        <f ca="1">IFERROR(INDEX(_E,MATCH(Tableau1[[#This Row],[Date]],_J,0)),"")</f>
        <v>FERMETURE ETABLISSEMENT</v>
      </c>
    </row>
    <row r="239" spans="1:11" x14ac:dyDescent="0.35">
      <c r="A239" s="7">
        <v>43699</v>
      </c>
      <c r="B239" s="8" t="str">
        <f>VLOOKUP(WEEKDAY(Tableau1[[#This Row],[Date]],2),JoursDeSemaine,2,0)</f>
        <v>Jeudi</v>
      </c>
      <c r="E239" s="11">
        <f>(Tableau1[[#This Row],[Heure Départ]]-Tableau1[[#This Row],[Heure Arrivée]])*24</f>
        <v>0</v>
      </c>
      <c r="F239" s="12" t="str">
        <f>YEAR(Tableau1[[#This Row],[Date]] - MOD(Tableau1[[#This Row],[Date]] - 2,7) + 3)&amp;"-"&amp;_xlfn.ISOWEEKNUM(Tableau1[[#This Row],[Date]])</f>
        <v>2019-34</v>
      </c>
      <c r="G239" s="8">
        <f>YEAR(Tableau1[[#This Row],[Date]])</f>
        <v>2019</v>
      </c>
      <c r="H239" s="8" t="str">
        <f>TEXT(Tableau1[[#This Row],[Date]],"mmmm")</f>
        <v>août</v>
      </c>
      <c r="I239" s="8">
        <f>YEAR(EOMONTH(Tableau1[[#This Row],[Date]]-DEBUT+1,1))</f>
        <v>2019</v>
      </c>
      <c r="J239" s="12" t="str">
        <f>TEXT(EOMONTH(Tableau1[[#This Row],[Date]]-DEBUT+1,1),"mmmm")</f>
        <v>août</v>
      </c>
      <c r="K239" s="17" t="str">
        <f ca="1">IFERROR(INDEX(_E,MATCH(Tableau1[[#This Row],[Date]],_J,0)),"")</f>
        <v>FERMETURE ETABLISSEMENT</v>
      </c>
    </row>
    <row r="240" spans="1:11" x14ac:dyDescent="0.35">
      <c r="A240" s="7">
        <v>43700</v>
      </c>
      <c r="B240" s="8" t="str">
        <f>VLOOKUP(WEEKDAY(Tableau1[[#This Row],[Date]],2),JoursDeSemaine,2,0)</f>
        <v>Vendredi</v>
      </c>
      <c r="E240" s="11">
        <f>(Tableau1[[#This Row],[Heure Départ]]-Tableau1[[#This Row],[Heure Arrivée]])*24</f>
        <v>0</v>
      </c>
      <c r="F240" s="12" t="str">
        <f>YEAR(Tableau1[[#This Row],[Date]] - MOD(Tableau1[[#This Row],[Date]] - 2,7) + 3)&amp;"-"&amp;_xlfn.ISOWEEKNUM(Tableau1[[#This Row],[Date]])</f>
        <v>2019-34</v>
      </c>
      <c r="G240" s="8">
        <f>YEAR(Tableau1[[#This Row],[Date]])</f>
        <v>2019</v>
      </c>
      <c r="H240" s="8" t="str">
        <f>TEXT(Tableau1[[#This Row],[Date]],"mmmm")</f>
        <v>août</v>
      </c>
      <c r="I240" s="8">
        <f>YEAR(EOMONTH(Tableau1[[#This Row],[Date]]-DEBUT+1,1))</f>
        <v>2019</v>
      </c>
      <c r="J240" s="12" t="str">
        <f>TEXT(EOMONTH(Tableau1[[#This Row],[Date]]-DEBUT+1,1),"mmmm")</f>
        <v>août</v>
      </c>
      <c r="K240" s="17" t="str">
        <f ca="1">IFERROR(INDEX(_E,MATCH(Tableau1[[#This Row],[Date]],_J,0)),"")</f>
        <v>FERMETURE ETABLISSEMENT</v>
      </c>
    </row>
    <row r="241" spans="1:11" x14ac:dyDescent="0.35">
      <c r="A241" s="7">
        <v>43701</v>
      </c>
      <c r="B241" s="8" t="str">
        <f>VLOOKUP(WEEKDAY(Tableau1[[#This Row],[Date]],2),JoursDeSemaine,2,0)</f>
        <v>Samedi</v>
      </c>
      <c r="E241" s="11">
        <f>(Tableau1[[#This Row],[Heure Départ]]-Tableau1[[#This Row],[Heure Arrivée]])*24</f>
        <v>0</v>
      </c>
      <c r="F241" s="12" t="str">
        <f>YEAR(Tableau1[[#This Row],[Date]] - MOD(Tableau1[[#This Row],[Date]] - 2,7) + 3)&amp;"-"&amp;_xlfn.ISOWEEKNUM(Tableau1[[#This Row],[Date]])</f>
        <v>2019-34</v>
      </c>
      <c r="G241" s="8">
        <f>YEAR(Tableau1[[#This Row],[Date]])</f>
        <v>2019</v>
      </c>
      <c r="H241" s="8" t="str">
        <f>TEXT(Tableau1[[#This Row],[Date]],"mmmm")</f>
        <v>août</v>
      </c>
      <c r="I241" s="8">
        <f>YEAR(EOMONTH(Tableau1[[#This Row],[Date]]-DEBUT+1,1))</f>
        <v>2019</v>
      </c>
      <c r="J241" s="12" t="str">
        <f>TEXT(EOMONTH(Tableau1[[#This Row],[Date]]-DEBUT+1,1),"mmmm")</f>
        <v>août</v>
      </c>
      <c r="K241" s="17" t="str">
        <f ca="1">IFERROR(INDEX(_E,MATCH(Tableau1[[#This Row],[Date]],_J,0)),"")</f>
        <v>FERMETURE ETABLISSEMENT</v>
      </c>
    </row>
    <row r="242" spans="1:11" x14ac:dyDescent="0.35">
      <c r="A242" s="7">
        <v>43702</v>
      </c>
      <c r="B242" s="8" t="str">
        <f>VLOOKUP(WEEKDAY(Tableau1[[#This Row],[Date]],2),JoursDeSemaine,2,0)</f>
        <v>Dimanche</v>
      </c>
      <c r="E242" s="11">
        <f>(Tableau1[[#This Row],[Heure Départ]]-Tableau1[[#This Row],[Heure Arrivée]])*24</f>
        <v>0</v>
      </c>
      <c r="F242" s="12" t="str">
        <f>YEAR(Tableau1[[#This Row],[Date]] - MOD(Tableau1[[#This Row],[Date]] - 2,7) + 3)&amp;"-"&amp;_xlfn.ISOWEEKNUM(Tableau1[[#This Row],[Date]])</f>
        <v>2019-34</v>
      </c>
      <c r="G242" s="8">
        <f>YEAR(Tableau1[[#This Row],[Date]])</f>
        <v>2019</v>
      </c>
      <c r="H242" s="8" t="str">
        <f>TEXT(Tableau1[[#This Row],[Date]],"mmmm")</f>
        <v>août</v>
      </c>
      <c r="I242" s="8">
        <f>YEAR(EOMONTH(Tableau1[[#This Row],[Date]]-DEBUT+1,1))</f>
        <v>2019</v>
      </c>
      <c r="J242" s="12" t="str">
        <f>TEXT(EOMONTH(Tableau1[[#This Row],[Date]]-DEBUT+1,1),"mmmm")</f>
        <v>août</v>
      </c>
      <c r="K242" s="17" t="str">
        <f ca="1">IFERROR(INDEX(_E,MATCH(Tableau1[[#This Row],[Date]],_J,0)),"")</f>
        <v>FERMETURE ETABLISSEMENT</v>
      </c>
    </row>
    <row r="243" spans="1:11" x14ac:dyDescent="0.35">
      <c r="A243" s="7">
        <v>43703</v>
      </c>
      <c r="B243" s="8" t="str">
        <f>VLOOKUP(WEEKDAY(Tableau1[[#This Row],[Date]],2),JoursDeSemaine,2,0)</f>
        <v>Lundi</v>
      </c>
      <c r="E243" s="11">
        <f>(Tableau1[[#This Row],[Heure Départ]]-Tableau1[[#This Row],[Heure Arrivée]])*24</f>
        <v>0</v>
      </c>
      <c r="F243" s="12" t="str">
        <f>YEAR(Tableau1[[#This Row],[Date]] - MOD(Tableau1[[#This Row],[Date]] - 2,7) + 3)&amp;"-"&amp;_xlfn.ISOWEEKNUM(Tableau1[[#This Row],[Date]])</f>
        <v>2019-35</v>
      </c>
      <c r="G243" s="8">
        <f>YEAR(Tableau1[[#This Row],[Date]])</f>
        <v>2019</v>
      </c>
      <c r="H243" s="8" t="str">
        <f>TEXT(Tableau1[[#This Row],[Date]],"mmmm")</f>
        <v>août</v>
      </c>
      <c r="I243" s="8">
        <f>YEAR(EOMONTH(Tableau1[[#This Row],[Date]]-DEBUT+1,1))</f>
        <v>2019</v>
      </c>
      <c r="J243" s="12" t="str">
        <f>TEXT(EOMONTH(Tableau1[[#This Row],[Date]]-DEBUT+1,1),"mmmm")</f>
        <v>août</v>
      </c>
      <c r="K243" s="17" t="str">
        <f ca="1">IFERROR(INDEX(_E,MATCH(Tableau1[[#This Row],[Date]],_J,0)),"")</f>
        <v>FERMETURE ETABLISSEMENT</v>
      </c>
    </row>
    <row r="244" spans="1:11" x14ac:dyDescent="0.35">
      <c r="A244" s="7">
        <v>43704</v>
      </c>
      <c r="B244" s="8" t="str">
        <f>VLOOKUP(WEEKDAY(Tableau1[[#This Row],[Date]],2),JoursDeSemaine,2,0)</f>
        <v>Mardi</v>
      </c>
      <c r="E244" s="11">
        <f>(Tableau1[[#This Row],[Heure Départ]]-Tableau1[[#This Row],[Heure Arrivée]])*24</f>
        <v>0</v>
      </c>
      <c r="F244" s="12" t="str">
        <f>YEAR(Tableau1[[#This Row],[Date]] - MOD(Tableau1[[#This Row],[Date]] - 2,7) + 3)&amp;"-"&amp;_xlfn.ISOWEEKNUM(Tableau1[[#This Row],[Date]])</f>
        <v>2019-35</v>
      </c>
      <c r="G244" s="8">
        <f>YEAR(Tableau1[[#This Row],[Date]])</f>
        <v>2019</v>
      </c>
      <c r="H244" s="8" t="str">
        <f>TEXT(Tableau1[[#This Row],[Date]],"mmmm")</f>
        <v>août</v>
      </c>
      <c r="I244" s="8">
        <f>YEAR(EOMONTH(Tableau1[[#This Row],[Date]]-DEBUT+1,1))</f>
        <v>2019</v>
      </c>
      <c r="J244" s="12" t="str">
        <f>TEXT(EOMONTH(Tableau1[[#This Row],[Date]]-DEBUT+1,1),"mmmm")</f>
        <v>août</v>
      </c>
      <c r="K244" s="17" t="str">
        <f ca="1">IFERROR(INDEX(_E,MATCH(Tableau1[[#This Row],[Date]],_J,0)),"")</f>
        <v>FERMETURE ETABLISSEMENT</v>
      </c>
    </row>
    <row r="245" spans="1:11" x14ac:dyDescent="0.35">
      <c r="A245" s="7">
        <v>43705</v>
      </c>
      <c r="B245" s="8" t="str">
        <f>VLOOKUP(WEEKDAY(Tableau1[[#This Row],[Date]],2),JoursDeSemaine,2,0)</f>
        <v>Mercredi</v>
      </c>
      <c r="E245" s="11">
        <f>(Tableau1[[#This Row],[Heure Départ]]-Tableau1[[#This Row],[Heure Arrivée]])*24</f>
        <v>0</v>
      </c>
      <c r="F245" s="12" t="str">
        <f>YEAR(Tableau1[[#This Row],[Date]] - MOD(Tableau1[[#This Row],[Date]] - 2,7) + 3)&amp;"-"&amp;_xlfn.ISOWEEKNUM(Tableau1[[#This Row],[Date]])</f>
        <v>2019-35</v>
      </c>
      <c r="G245" s="8">
        <f>YEAR(Tableau1[[#This Row],[Date]])</f>
        <v>2019</v>
      </c>
      <c r="H245" s="8" t="str">
        <f>TEXT(Tableau1[[#This Row],[Date]],"mmmm")</f>
        <v>août</v>
      </c>
      <c r="I245" s="8">
        <f>YEAR(EOMONTH(Tableau1[[#This Row],[Date]]-DEBUT+1,1))</f>
        <v>2019</v>
      </c>
      <c r="J245" s="12" t="str">
        <f>TEXT(EOMONTH(Tableau1[[#This Row],[Date]]-DEBUT+1,1),"mmmm")</f>
        <v>septembre</v>
      </c>
      <c r="K245" s="17" t="str">
        <f ca="1">IFERROR(INDEX(_E,MATCH(Tableau1[[#This Row],[Date]],_J,0)),"")</f>
        <v>FERMETURE ETABLISSEMENT</v>
      </c>
    </row>
    <row r="246" spans="1:11" x14ac:dyDescent="0.35">
      <c r="A246" s="7">
        <v>43706</v>
      </c>
      <c r="B246" s="8" t="str">
        <f>VLOOKUP(WEEKDAY(Tableau1[[#This Row],[Date]],2),JoursDeSemaine,2,0)</f>
        <v>Jeudi</v>
      </c>
      <c r="E246" s="11">
        <f>(Tableau1[[#This Row],[Heure Départ]]-Tableau1[[#This Row],[Heure Arrivée]])*24</f>
        <v>0</v>
      </c>
      <c r="F246" s="12" t="str">
        <f>YEAR(Tableau1[[#This Row],[Date]] - MOD(Tableau1[[#This Row],[Date]] - 2,7) + 3)&amp;"-"&amp;_xlfn.ISOWEEKNUM(Tableau1[[#This Row],[Date]])</f>
        <v>2019-35</v>
      </c>
      <c r="G246" s="8">
        <f>YEAR(Tableau1[[#This Row],[Date]])</f>
        <v>2019</v>
      </c>
      <c r="H246" s="8" t="str">
        <f>TEXT(Tableau1[[#This Row],[Date]],"mmmm")</f>
        <v>août</v>
      </c>
      <c r="I246" s="8">
        <f>YEAR(EOMONTH(Tableau1[[#This Row],[Date]]-DEBUT+1,1))</f>
        <v>2019</v>
      </c>
      <c r="J246" s="12" t="str">
        <f>TEXT(EOMONTH(Tableau1[[#This Row],[Date]]-DEBUT+1,1),"mmmm")</f>
        <v>septembre</v>
      </c>
      <c r="K246" s="17" t="str">
        <f ca="1">IFERROR(INDEX(_E,MATCH(Tableau1[[#This Row],[Date]],_J,0)),"")</f>
        <v>FERMETURE ETABLISSEMENT</v>
      </c>
    </row>
    <row r="247" spans="1:11" x14ac:dyDescent="0.35">
      <c r="A247" s="7">
        <v>43707</v>
      </c>
      <c r="B247" s="8" t="str">
        <f>VLOOKUP(WEEKDAY(Tableau1[[#This Row],[Date]],2),JoursDeSemaine,2,0)</f>
        <v>Vendredi</v>
      </c>
      <c r="E247" s="11">
        <f>(Tableau1[[#This Row],[Heure Départ]]-Tableau1[[#This Row],[Heure Arrivée]])*24</f>
        <v>0</v>
      </c>
      <c r="F247" s="12" t="str">
        <f>YEAR(Tableau1[[#This Row],[Date]] - MOD(Tableau1[[#This Row],[Date]] - 2,7) + 3)&amp;"-"&amp;_xlfn.ISOWEEKNUM(Tableau1[[#This Row],[Date]])</f>
        <v>2019-35</v>
      </c>
      <c r="G247" s="8">
        <f>YEAR(Tableau1[[#This Row],[Date]])</f>
        <v>2019</v>
      </c>
      <c r="H247" s="8" t="str">
        <f>TEXT(Tableau1[[#This Row],[Date]],"mmmm")</f>
        <v>août</v>
      </c>
      <c r="I247" s="8">
        <f>YEAR(EOMONTH(Tableau1[[#This Row],[Date]]-DEBUT+1,1))</f>
        <v>2019</v>
      </c>
      <c r="J247" s="12" t="str">
        <f>TEXT(EOMONTH(Tableau1[[#This Row],[Date]]-DEBUT+1,1),"mmmm")</f>
        <v>septembre</v>
      </c>
      <c r="K247" s="17" t="str">
        <f ca="1">IFERROR(INDEX(_E,MATCH(Tableau1[[#This Row],[Date]],_J,0)),"")</f>
        <v>FERMETURE ETABLISSEMENT</v>
      </c>
    </row>
    <row r="248" spans="1:11" x14ac:dyDescent="0.35">
      <c r="A248" s="7">
        <v>43708</v>
      </c>
      <c r="B248" s="8" t="str">
        <f>VLOOKUP(WEEKDAY(Tableau1[[#This Row],[Date]],2),JoursDeSemaine,2,0)</f>
        <v>Samedi</v>
      </c>
      <c r="E248" s="11">
        <f>(Tableau1[[#This Row],[Heure Départ]]-Tableau1[[#This Row],[Heure Arrivée]])*24</f>
        <v>0</v>
      </c>
      <c r="F248" s="12" t="str">
        <f>YEAR(Tableau1[[#This Row],[Date]] - MOD(Tableau1[[#This Row],[Date]] - 2,7) + 3)&amp;"-"&amp;_xlfn.ISOWEEKNUM(Tableau1[[#This Row],[Date]])</f>
        <v>2019-35</v>
      </c>
      <c r="G248" s="8">
        <f>YEAR(Tableau1[[#This Row],[Date]])</f>
        <v>2019</v>
      </c>
      <c r="H248" s="8" t="str">
        <f>TEXT(Tableau1[[#This Row],[Date]],"mmmm")</f>
        <v>août</v>
      </c>
      <c r="I248" s="8">
        <f>YEAR(EOMONTH(Tableau1[[#This Row],[Date]]-DEBUT+1,1))</f>
        <v>2019</v>
      </c>
      <c r="J248" s="12" t="str">
        <f>TEXT(EOMONTH(Tableau1[[#This Row],[Date]]-DEBUT+1,1),"mmmm")</f>
        <v>septembre</v>
      </c>
      <c r="K248" s="17" t="str">
        <f ca="1">IFERROR(INDEX(_E,MATCH(Tableau1[[#This Row],[Date]],_J,0)),"")</f>
        <v>FERMETURE ETABLISSEMENT</v>
      </c>
    </row>
    <row r="249" spans="1:11" x14ac:dyDescent="0.35">
      <c r="A249" s="7">
        <v>43709</v>
      </c>
      <c r="B249" s="8" t="str">
        <f>VLOOKUP(WEEKDAY(Tableau1[[#This Row],[Date]],2),JoursDeSemaine,2,0)</f>
        <v>Dimanche</v>
      </c>
      <c r="E249" s="11">
        <f>(Tableau1[[#This Row],[Heure Départ]]-Tableau1[[#This Row],[Heure Arrivée]])*24</f>
        <v>0</v>
      </c>
      <c r="F249" s="12" t="str">
        <f>YEAR(Tableau1[[#This Row],[Date]] - MOD(Tableau1[[#This Row],[Date]] - 2,7) + 3)&amp;"-"&amp;_xlfn.ISOWEEKNUM(Tableau1[[#This Row],[Date]])</f>
        <v>2019-35</v>
      </c>
      <c r="G249" s="8">
        <f>YEAR(Tableau1[[#This Row],[Date]])</f>
        <v>2019</v>
      </c>
      <c r="H249" s="8" t="str">
        <f>TEXT(Tableau1[[#This Row],[Date]],"mmmm")</f>
        <v>septembre</v>
      </c>
      <c r="I249" s="8">
        <f>YEAR(EOMONTH(Tableau1[[#This Row],[Date]]-DEBUT+1,1))</f>
        <v>2019</v>
      </c>
      <c r="J249" s="12" t="str">
        <f>TEXT(EOMONTH(Tableau1[[#This Row],[Date]]-DEBUT+1,1),"mmmm")</f>
        <v>septembre</v>
      </c>
      <c r="K249" s="17" t="str">
        <f ca="1">IFERROR(INDEX(_E,MATCH(Tableau1[[#This Row],[Date]],_J,0)),"")</f>
        <v>FERMETURE ETABLISSEMENT</v>
      </c>
    </row>
    <row r="250" spans="1:11" x14ac:dyDescent="0.35">
      <c r="A250" s="7">
        <v>43710</v>
      </c>
      <c r="B250" s="8" t="str">
        <f>VLOOKUP(WEEKDAY(Tableau1[[#This Row],[Date]],2),JoursDeSemaine,2,0)</f>
        <v>Lundi</v>
      </c>
      <c r="E250" s="11">
        <f>(Tableau1[[#This Row],[Heure Départ]]-Tableau1[[#This Row],[Heure Arrivée]])*24</f>
        <v>0</v>
      </c>
      <c r="F250" s="12" t="str">
        <f>YEAR(Tableau1[[#This Row],[Date]] - MOD(Tableau1[[#This Row],[Date]] - 2,7) + 3)&amp;"-"&amp;_xlfn.ISOWEEKNUM(Tableau1[[#This Row],[Date]])</f>
        <v>2019-36</v>
      </c>
      <c r="G250" s="8">
        <f>YEAR(Tableau1[[#This Row],[Date]])</f>
        <v>2019</v>
      </c>
      <c r="H250" s="8" t="str">
        <f>TEXT(Tableau1[[#This Row],[Date]],"mmmm")</f>
        <v>septembre</v>
      </c>
      <c r="I250" s="8">
        <f>YEAR(EOMONTH(Tableau1[[#This Row],[Date]]-DEBUT+1,1))</f>
        <v>2019</v>
      </c>
      <c r="J250" s="12" t="str">
        <f>TEXT(EOMONTH(Tableau1[[#This Row],[Date]]-DEBUT+1,1),"mmmm")</f>
        <v>septembre</v>
      </c>
      <c r="K250" s="17" t="str">
        <f ca="1">IFERROR(INDEX(_E,MATCH(Tableau1[[#This Row],[Date]],_J,0)),"")</f>
        <v>FERMETURE ETABLISSEMENT</v>
      </c>
    </row>
    <row r="251" spans="1:11" x14ac:dyDescent="0.35">
      <c r="A251" s="7">
        <v>43711</v>
      </c>
      <c r="B251" s="8" t="str">
        <f>VLOOKUP(WEEKDAY(Tableau1[[#This Row],[Date]],2),JoursDeSemaine,2,0)</f>
        <v>Mardi</v>
      </c>
      <c r="E251" s="11">
        <f>(Tableau1[[#This Row],[Heure Départ]]-Tableau1[[#This Row],[Heure Arrivée]])*24</f>
        <v>0</v>
      </c>
      <c r="F251" s="12" t="str">
        <f>YEAR(Tableau1[[#This Row],[Date]] - MOD(Tableau1[[#This Row],[Date]] - 2,7) + 3)&amp;"-"&amp;_xlfn.ISOWEEKNUM(Tableau1[[#This Row],[Date]])</f>
        <v>2019-36</v>
      </c>
      <c r="G251" s="8">
        <f>YEAR(Tableau1[[#This Row],[Date]])</f>
        <v>2019</v>
      </c>
      <c r="H251" s="8" t="str">
        <f>TEXT(Tableau1[[#This Row],[Date]],"mmmm")</f>
        <v>septembre</v>
      </c>
      <c r="I251" s="8">
        <f>YEAR(EOMONTH(Tableau1[[#This Row],[Date]]-DEBUT+1,1))</f>
        <v>2019</v>
      </c>
      <c r="J251" s="12" t="str">
        <f>TEXT(EOMONTH(Tableau1[[#This Row],[Date]]-DEBUT+1,1),"mmmm")</f>
        <v>septembre</v>
      </c>
      <c r="K251" s="17" t="str">
        <f ca="1">IFERROR(INDEX(_E,MATCH(Tableau1[[#This Row],[Date]],_J,0)),"")</f>
        <v>FERMETURE ETABLISSEMENT</v>
      </c>
    </row>
    <row r="252" spans="1:11" x14ac:dyDescent="0.35">
      <c r="A252" s="7">
        <v>43712</v>
      </c>
      <c r="B252" s="8" t="str">
        <f>VLOOKUP(WEEKDAY(Tableau1[[#This Row],[Date]],2),JoursDeSemaine,2,0)</f>
        <v>Mercredi</v>
      </c>
      <c r="E252" s="11">
        <f>(Tableau1[[#This Row],[Heure Départ]]-Tableau1[[#This Row],[Heure Arrivée]])*24</f>
        <v>0</v>
      </c>
      <c r="F252" s="12" t="str">
        <f>YEAR(Tableau1[[#This Row],[Date]] - MOD(Tableau1[[#This Row],[Date]] - 2,7) + 3)&amp;"-"&amp;_xlfn.ISOWEEKNUM(Tableau1[[#This Row],[Date]])</f>
        <v>2019-36</v>
      </c>
      <c r="G252" s="8">
        <f>YEAR(Tableau1[[#This Row],[Date]])</f>
        <v>2019</v>
      </c>
      <c r="H252" s="8" t="str">
        <f>TEXT(Tableau1[[#This Row],[Date]],"mmmm")</f>
        <v>septembre</v>
      </c>
      <c r="I252" s="8">
        <f>YEAR(EOMONTH(Tableau1[[#This Row],[Date]]-DEBUT+1,1))</f>
        <v>2019</v>
      </c>
      <c r="J252" s="12" t="str">
        <f>TEXT(EOMONTH(Tableau1[[#This Row],[Date]]-DEBUT+1,1),"mmmm")</f>
        <v>septembre</v>
      </c>
      <c r="K252" s="17" t="str">
        <f ca="1">IFERROR(INDEX(_E,MATCH(Tableau1[[#This Row],[Date]],_J,0)),"")</f>
        <v/>
      </c>
    </row>
    <row r="253" spans="1:11" x14ac:dyDescent="0.35">
      <c r="A253" s="7">
        <v>43713</v>
      </c>
      <c r="B253" s="8" t="str">
        <f>VLOOKUP(WEEKDAY(Tableau1[[#This Row],[Date]],2),JoursDeSemaine,2,0)</f>
        <v>Jeudi</v>
      </c>
      <c r="E253" s="11">
        <f>(Tableau1[[#This Row],[Heure Départ]]-Tableau1[[#This Row],[Heure Arrivée]])*24</f>
        <v>0</v>
      </c>
      <c r="F253" s="12" t="str">
        <f>YEAR(Tableau1[[#This Row],[Date]] - MOD(Tableau1[[#This Row],[Date]] - 2,7) + 3)&amp;"-"&amp;_xlfn.ISOWEEKNUM(Tableau1[[#This Row],[Date]])</f>
        <v>2019-36</v>
      </c>
      <c r="G253" s="8">
        <f>YEAR(Tableau1[[#This Row],[Date]])</f>
        <v>2019</v>
      </c>
      <c r="H253" s="8" t="str">
        <f>TEXT(Tableau1[[#This Row],[Date]],"mmmm")</f>
        <v>septembre</v>
      </c>
      <c r="I253" s="8">
        <f>YEAR(EOMONTH(Tableau1[[#This Row],[Date]]-DEBUT+1,1))</f>
        <v>2019</v>
      </c>
      <c r="J253" s="12" t="str">
        <f>TEXT(EOMONTH(Tableau1[[#This Row],[Date]]-DEBUT+1,1),"mmmm")</f>
        <v>septembre</v>
      </c>
      <c r="K253" s="17" t="str">
        <f ca="1">IFERROR(INDEX(_E,MATCH(Tableau1[[#This Row],[Date]],_J,0)),"")</f>
        <v/>
      </c>
    </row>
    <row r="254" spans="1:11" x14ac:dyDescent="0.35">
      <c r="A254" s="7">
        <v>43714</v>
      </c>
      <c r="B254" s="8" t="str">
        <f>VLOOKUP(WEEKDAY(Tableau1[[#This Row],[Date]],2),JoursDeSemaine,2,0)</f>
        <v>Vendredi</v>
      </c>
      <c r="E254" s="11">
        <f>(Tableau1[[#This Row],[Heure Départ]]-Tableau1[[#This Row],[Heure Arrivée]])*24</f>
        <v>0</v>
      </c>
      <c r="F254" s="12" t="str">
        <f>YEAR(Tableau1[[#This Row],[Date]] - MOD(Tableau1[[#This Row],[Date]] - 2,7) + 3)&amp;"-"&amp;_xlfn.ISOWEEKNUM(Tableau1[[#This Row],[Date]])</f>
        <v>2019-36</v>
      </c>
      <c r="G254" s="8">
        <f>YEAR(Tableau1[[#This Row],[Date]])</f>
        <v>2019</v>
      </c>
      <c r="H254" s="8" t="str">
        <f>TEXT(Tableau1[[#This Row],[Date]],"mmmm")</f>
        <v>septembre</v>
      </c>
      <c r="I254" s="8">
        <f>YEAR(EOMONTH(Tableau1[[#This Row],[Date]]-DEBUT+1,1))</f>
        <v>2019</v>
      </c>
      <c r="J254" s="12" t="str">
        <f>TEXT(EOMONTH(Tableau1[[#This Row],[Date]]-DEBUT+1,1),"mmmm")</f>
        <v>septembre</v>
      </c>
      <c r="K254" s="17" t="str">
        <f ca="1">IFERROR(INDEX(_E,MATCH(Tableau1[[#This Row],[Date]],_J,0)),"")</f>
        <v/>
      </c>
    </row>
    <row r="255" spans="1:11" x14ac:dyDescent="0.35">
      <c r="A255" s="7">
        <v>43715</v>
      </c>
      <c r="B255" s="8" t="str">
        <f>VLOOKUP(WEEKDAY(Tableau1[[#This Row],[Date]],2),JoursDeSemaine,2,0)</f>
        <v>Samedi</v>
      </c>
      <c r="E255" s="11">
        <f>(Tableau1[[#This Row],[Heure Départ]]-Tableau1[[#This Row],[Heure Arrivée]])*24</f>
        <v>0</v>
      </c>
      <c r="F255" s="12" t="str">
        <f>YEAR(Tableau1[[#This Row],[Date]] - MOD(Tableau1[[#This Row],[Date]] - 2,7) + 3)&amp;"-"&amp;_xlfn.ISOWEEKNUM(Tableau1[[#This Row],[Date]])</f>
        <v>2019-36</v>
      </c>
      <c r="G255" s="8">
        <f>YEAR(Tableau1[[#This Row],[Date]])</f>
        <v>2019</v>
      </c>
      <c r="H255" s="8" t="str">
        <f>TEXT(Tableau1[[#This Row],[Date]],"mmmm")</f>
        <v>septembre</v>
      </c>
      <c r="I255" s="8">
        <f>YEAR(EOMONTH(Tableau1[[#This Row],[Date]]-DEBUT+1,1))</f>
        <v>2019</v>
      </c>
      <c r="J255" s="12" t="str">
        <f>TEXT(EOMONTH(Tableau1[[#This Row],[Date]]-DEBUT+1,1),"mmmm")</f>
        <v>septembre</v>
      </c>
      <c r="K255" s="17" t="str">
        <f ca="1">IFERROR(INDEX(_E,MATCH(Tableau1[[#This Row],[Date]],_J,0)),"")</f>
        <v/>
      </c>
    </row>
    <row r="256" spans="1:11" x14ac:dyDescent="0.35">
      <c r="A256" s="7">
        <v>43716</v>
      </c>
      <c r="B256" s="8" t="str">
        <f>VLOOKUP(WEEKDAY(Tableau1[[#This Row],[Date]],2),JoursDeSemaine,2,0)</f>
        <v>Dimanche</v>
      </c>
      <c r="E256" s="11">
        <f>(Tableau1[[#This Row],[Heure Départ]]-Tableau1[[#This Row],[Heure Arrivée]])*24</f>
        <v>0</v>
      </c>
      <c r="F256" s="12" t="str">
        <f>YEAR(Tableau1[[#This Row],[Date]] - MOD(Tableau1[[#This Row],[Date]] - 2,7) + 3)&amp;"-"&amp;_xlfn.ISOWEEKNUM(Tableau1[[#This Row],[Date]])</f>
        <v>2019-36</v>
      </c>
      <c r="G256" s="8">
        <f>YEAR(Tableau1[[#This Row],[Date]])</f>
        <v>2019</v>
      </c>
      <c r="H256" s="8" t="str">
        <f>TEXT(Tableau1[[#This Row],[Date]],"mmmm")</f>
        <v>septembre</v>
      </c>
      <c r="I256" s="8">
        <f>YEAR(EOMONTH(Tableau1[[#This Row],[Date]]-DEBUT+1,1))</f>
        <v>2019</v>
      </c>
      <c r="J256" s="12" t="str">
        <f>TEXT(EOMONTH(Tableau1[[#This Row],[Date]]-DEBUT+1,1),"mmmm")</f>
        <v>septembre</v>
      </c>
      <c r="K256" s="17" t="str">
        <f ca="1">IFERROR(INDEX(_E,MATCH(Tableau1[[#This Row],[Date]],_J,0)),"")</f>
        <v/>
      </c>
    </row>
    <row r="257" spans="1:11" x14ac:dyDescent="0.35">
      <c r="A257" s="7">
        <v>43717</v>
      </c>
      <c r="B257" s="8" t="str">
        <f>VLOOKUP(WEEKDAY(Tableau1[[#This Row],[Date]],2),JoursDeSemaine,2,0)</f>
        <v>Lundi</v>
      </c>
      <c r="E257" s="11">
        <f>(Tableau1[[#This Row],[Heure Départ]]-Tableau1[[#This Row],[Heure Arrivée]])*24</f>
        <v>0</v>
      </c>
      <c r="F257" s="12" t="str">
        <f>YEAR(Tableau1[[#This Row],[Date]] - MOD(Tableau1[[#This Row],[Date]] - 2,7) + 3)&amp;"-"&amp;_xlfn.ISOWEEKNUM(Tableau1[[#This Row],[Date]])</f>
        <v>2019-37</v>
      </c>
      <c r="G257" s="8">
        <f>YEAR(Tableau1[[#This Row],[Date]])</f>
        <v>2019</v>
      </c>
      <c r="H257" s="8" t="str">
        <f>TEXT(Tableau1[[#This Row],[Date]],"mmmm")</f>
        <v>septembre</v>
      </c>
      <c r="I257" s="8">
        <f>YEAR(EOMONTH(Tableau1[[#This Row],[Date]]-DEBUT+1,1))</f>
        <v>2019</v>
      </c>
      <c r="J257" s="12" t="str">
        <f>TEXT(EOMONTH(Tableau1[[#This Row],[Date]]-DEBUT+1,1),"mmmm")</f>
        <v>septembre</v>
      </c>
      <c r="K257" s="17" t="str">
        <f ca="1">IFERROR(INDEX(_E,MATCH(Tableau1[[#This Row],[Date]],_J,0)),"")</f>
        <v/>
      </c>
    </row>
    <row r="258" spans="1:11" x14ac:dyDescent="0.35">
      <c r="A258" s="7">
        <v>43718</v>
      </c>
      <c r="B258" s="8" t="str">
        <f>VLOOKUP(WEEKDAY(Tableau1[[#This Row],[Date]],2),JoursDeSemaine,2,0)</f>
        <v>Mardi</v>
      </c>
      <c r="E258" s="11">
        <f>(Tableau1[[#This Row],[Heure Départ]]-Tableau1[[#This Row],[Heure Arrivée]])*24</f>
        <v>0</v>
      </c>
      <c r="F258" s="12" t="str">
        <f>YEAR(Tableau1[[#This Row],[Date]] - MOD(Tableau1[[#This Row],[Date]] - 2,7) + 3)&amp;"-"&amp;_xlfn.ISOWEEKNUM(Tableau1[[#This Row],[Date]])</f>
        <v>2019-37</v>
      </c>
      <c r="G258" s="8">
        <f>YEAR(Tableau1[[#This Row],[Date]])</f>
        <v>2019</v>
      </c>
      <c r="H258" s="8" t="str">
        <f>TEXT(Tableau1[[#This Row],[Date]],"mmmm")</f>
        <v>septembre</v>
      </c>
      <c r="I258" s="8">
        <f>YEAR(EOMONTH(Tableau1[[#This Row],[Date]]-DEBUT+1,1))</f>
        <v>2019</v>
      </c>
      <c r="J258" s="12" t="str">
        <f>TEXT(EOMONTH(Tableau1[[#This Row],[Date]]-DEBUT+1,1),"mmmm")</f>
        <v>septembre</v>
      </c>
      <c r="K258" s="17" t="str">
        <f ca="1">IFERROR(INDEX(_E,MATCH(Tableau1[[#This Row],[Date]],_J,0)),"")</f>
        <v/>
      </c>
    </row>
    <row r="259" spans="1:11" x14ac:dyDescent="0.35">
      <c r="A259" s="7">
        <v>43719</v>
      </c>
      <c r="B259" s="8" t="str">
        <f>VLOOKUP(WEEKDAY(Tableau1[[#This Row],[Date]],2),JoursDeSemaine,2,0)</f>
        <v>Mercredi</v>
      </c>
      <c r="E259" s="11">
        <f>(Tableau1[[#This Row],[Heure Départ]]-Tableau1[[#This Row],[Heure Arrivée]])*24</f>
        <v>0</v>
      </c>
      <c r="F259" s="12" t="str">
        <f>YEAR(Tableau1[[#This Row],[Date]] - MOD(Tableau1[[#This Row],[Date]] - 2,7) + 3)&amp;"-"&amp;_xlfn.ISOWEEKNUM(Tableau1[[#This Row],[Date]])</f>
        <v>2019-37</v>
      </c>
      <c r="G259" s="8">
        <f>YEAR(Tableau1[[#This Row],[Date]])</f>
        <v>2019</v>
      </c>
      <c r="H259" s="8" t="str">
        <f>TEXT(Tableau1[[#This Row],[Date]],"mmmm")</f>
        <v>septembre</v>
      </c>
      <c r="I259" s="8">
        <f>YEAR(EOMONTH(Tableau1[[#This Row],[Date]]-DEBUT+1,1))</f>
        <v>2019</v>
      </c>
      <c r="J259" s="12" t="str">
        <f>TEXT(EOMONTH(Tableau1[[#This Row],[Date]]-DEBUT+1,1),"mmmm")</f>
        <v>septembre</v>
      </c>
      <c r="K259" s="17" t="str">
        <f ca="1">IFERROR(INDEX(_E,MATCH(Tableau1[[#This Row],[Date]],_J,0)),"")</f>
        <v/>
      </c>
    </row>
    <row r="260" spans="1:11" x14ac:dyDescent="0.35">
      <c r="A260" s="7">
        <v>43720</v>
      </c>
      <c r="B260" s="8" t="str">
        <f>VLOOKUP(WEEKDAY(Tableau1[[#This Row],[Date]],2),JoursDeSemaine,2,0)</f>
        <v>Jeudi</v>
      </c>
      <c r="E260" s="11">
        <f>(Tableau1[[#This Row],[Heure Départ]]-Tableau1[[#This Row],[Heure Arrivée]])*24</f>
        <v>0</v>
      </c>
      <c r="F260" s="12" t="str">
        <f>YEAR(Tableau1[[#This Row],[Date]] - MOD(Tableau1[[#This Row],[Date]] - 2,7) + 3)&amp;"-"&amp;_xlfn.ISOWEEKNUM(Tableau1[[#This Row],[Date]])</f>
        <v>2019-37</v>
      </c>
      <c r="G260" s="8">
        <f>YEAR(Tableau1[[#This Row],[Date]])</f>
        <v>2019</v>
      </c>
      <c r="H260" s="8" t="str">
        <f>TEXT(Tableau1[[#This Row],[Date]],"mmmm")</f>
        <v>septembre</v>
      </c>
      <c r="I260" s="8">
        <f>YEAR(EOMONTH(Tableau1[[#This Row],[Date]]-DEBUT+1,1))</f>
        <v>2019</v>
      </c>
      <c r="J260" s="12" t="str">
        <f>TEXT(EOMONTH(Tableau1[[#This Row],[Date]]-DEBUT+1,1),"mmmm")</f>
        <v>septembre</v>
      </c>
      <c r="K260" s="17" t="str">
        <f ca="1">IFERROR(INDEX(_E,MATCH(Tableau1[[#This Row],[Date]],_J,0)),"")</f>
        <v/>
      </c>
    </row>
    <row r="261" spans="1:11" x14ac:dyDescent="0.35">
      <c r="A261" s="7">
        <v>43721</v>
      </c>
      <c r="B261" s="8" t="str">
        <f>VLOOKUP(WEEKDAY(Tableau1[[#This Row],[Date]],2),JoursDeSemaine,2,0)</f>
        <v>Vendredi</v>
      </c>
      <c r="E261" s="11">
        <f>(Tableau1[[#This Row],[Heure Départ]]-Tableau1[[#This Row],[Heure Arrivée]])*24</f>
        <v>0</v>
      </c>
      <c r="F261" s="12" t="str">
        <f>YEAR(Tableau1[[#This Row],[Date]] - MOD(Tableau1[[#This Row],[Date]] - 2,7) + 3)&amp;"-"&amp;_xlfn.ISOWEEKNUM(Tableau1[[#This Row],[Date]])</f>
        <v>2019-37</v>
      </c>
      <c r="G261" s="8">
        <f>YEAR(Tableau1[[#This Row],[Date]])</f>
        <v>2019</v>
      </c>
      <c r="H261" s="8" t="str">
        <f>TEXT(Tableau1[[#This Row],[Date]],"mmmm")</f>
        <v>septembre</v>
      </c>
      <c r="I261" s="8">
        <f>YEAR(EOMONTH(Tableau1[[#This Row],[Date]]-DEBUT+1,1))</f>
        <v>2019</v>
      </c>
      <c r="J261" s="12" t="str">
        <f>TEXT(EOMONTH(Tableau1[[#This Row],[Date]]-DEBUT+1,1),"mmmm")</f>
        <v>septembre</v>
      </c>
      <c r="K261" s="17" t="str">
        <f ca="1">IFERROR(INDEX(_E,MATCH(Tableau1[[#This Row],[Date]],_J,0)),"")</f>
        <v/>
      </c>
    </row>
    <row r="262" spans="1:11" x14ac:dyDescent="0.35">
      <c r="A262" s="7">
        <v>43722</v>
      </c>
      <c r="B262" s="8" t="str">
        <f>VLOOKUP(WEEKDAY(Tableau1[[#This Row],[Date]],2),JoursDeSemaine,2,0)</f>
        <v>Samedi</v>
      </c>
      <c r="E262" s="11">
        <f>(Tableau1[[#This Row],[Heure Départ]]-Tableau1[[#This Row],[Heure Arrivée]])*24</f>
        <v>0</v>
      </c>
      <c r="F262" s="12" t="str">
        <f>YEAR(Tableau1[[#This Row],[Date]] - MOD(Tableau1[[#This Row],[Date]] - 2,7) + 3)&amp;"-"&amp;_xlfn.ISOWEEKNUM(Tableau1[[#This Row],[Date]])</f>
        <v>2019-37</v>
      </c>
      <c r="G262" s="8">
        <f>YEAR(Tableau1[[#This Row],[Date]])</f>
        <v>2019</v>
      </c>
      <c r="H262" s="8" t="str">
        <f>TEXT(Tableau1[[#This Row],[Date]],"mmmm")</f>
        <v>septembre</v>
      </c>
      <c r="I262" s="8">
        <f>YEAR(EOMONTH(Tableau1[[#This Row],[Date]]-DEBUT+1,1))</f>
        <v>2019</v>
      </c>
      <c r="J262" s="12" t="str">
        <f>TEXT(EOMONTH(Tableau1[[#This Row],[Date]]-DEBUT+1,1),"mmmm")</f>
        <v>septembre</v>
      </c>
      <c r="K262" s="17" t="str">
        <f ca="1">IFERROR(INDEX(_E,MATCH(Tableau1[[#This Row],[Date]],_J,0)),"")</f>
        <v/>
      </c>
    </row>
    <row r="263" spans="1:11" x14ac:dyDescent="0.35">
      <c r="A263" s="7">
        <v>43723</v>
      </c>
      <c r="B263" s="8" t="str">
        <f>VLOOKUP(WEEKDAY(Tableau1[[#This Row],[Date]],2),JoursDeSemaine,2,0)</f>
        <v>Dimanche</v>
      </c>
      <c r="E263" s="11">
        <f>(Tableau1[[#This Row],[Heure Départ]]-Tableau1[[#This Row],[Heure Arrivée]])*24</f>
        <v>0</v>
      </c>
      <c r="F263" s="12" t="str">
        <f>YEAR(Tableau1[[#This Row],[Date]] - MOD(Tableau1[[#This Row],[Date]] - 2,7) + 3)&amp;"-"&amp;_xlfn.ISOWEEKNUM(Tableau1[[#This Row],[Date]])</f>
        <v>2019-37</v>
      </c>
      <c r="G263" s="8">
        <f>YEAR(Tableau1[[#This Row],[Date]])</f>
        <v>2019</v>
      </c>
      <c r="H263" s="8" t="str">
        <f>TEXT(Tableau1[[#This Row],[Date]],"mmmm")</f>
        <v>septembre</v>
      </c>
      <c r="I263" s="8">
        <f>YEAR(EOMONTH(Tableau1[[#This Row],[Date]]-DEBUT+1,1))</f>
        <v>2019</v>
      </c>
      <c r="J263" s="12" t="str">
        <f>TEXT(EOMONTH(Tableau1[[#This Row],[Date]]-DEBUT+1,1),"mmmm")</f>
        <v>septembre</v>
      </c>
      <c r="K263" s="17" t="str">
        <f ca="1">IFERROR(INDEX(_E,MATCH(Tableau1[[#This Row],[Date]],_J,0)),"")</f>
        <v/>
      </c>
    </row>
    <row r="264" spans="1:11" x14ac:dyDescent="0.35">
      <c r="A264" s="7">
        <v>43724</v>
      </c>
      <c r="B264" s="8" t="str">
        <f>VLOOKUP(WEEKDAY(Tableau1[[#This Row],[Date]],2),JoursDeSemaine,2,0)</f>
        <v>Lundi</v>
      </c>
      <c r="E264" s="11">
        <f>(Tableau1[[#This Row],[Heure Départ]]-Tableau1[[#This Row],[Heure Arrivée]])*24</f>
        <v>0</v>
      </c>
      <c r="F264" s="12" t="str">
        <f>YEAR(Tableau1[[#This Row],[Date]] - MOD(Tableau1[[#This Row],[Date]] - 2,7) + 3)&amp;"-"&amp;_xlfn.ISOWEEKNUM(Tableau1[[#This Row],[Date]])</f>
        <v>2019-38</v>
      </c>
      <c r="G264" s="8">
        <f>YEAR(Tableau1[[#This Row],[Date]])</f>
        <v>2019</v>
      </c>
      <c r="H264" s="8" t="str">
        <f>TEXT(Tableau1[[#This Row],[Date]],"mmmm")</f>
        <v>septembre</v>
      </c>
      <c r="I264" s="8">
        <f>YEAR(EOMONTH(Tableau1[[#This Row],[Date]]-DEBUT+1,1))</f>
        <v>2019</v>
      </c>
      <c r="J264" s="12" t="str">
        <f>TEXT(EOMONTH(Tableau1[[#This Row],[Date]]-DEBUT+1,1),"mmmm")</f>
        <v>septembre</v>
      </c>
      <c r="K264" s="17" t="str">
        <f ca="1">IFERROR(INDEX(_E,MATCH(Tableau1[[#This Row],[Date]],_J,0)),"")</f>
        <v/>
      </c>
    </row>
    <row r="265" spans="1:11" x14ac:dyDescent="0.35">
      <c r="A265" s="7">
        <v>43725</v>
      </c>
      <c r="B265" s="8" t="str">
        <f>VLOOKUP(WEEKDAY(Tableau1[[#This Row],[Date]],2),JoursDeSemaine,2,0)</f>
        <v>Mardi</v>
      </c>
      <c r="E265" s="11">
        <f>(Tableau1[[#This Row],[Heure Départ]]-Tableau1[[#This Row],[Heure Arrivée]])*24</f>
        <v>0</v>
      </c>
      <c r="F265" s="12" t="str">
        <f>YEAR(Tableau1[[#This Row],[Date]] - MOD(Tableau1[[#This Row],[Date]] - 2,7) + 3)&amp;"-"&amp;_xlfn.ISOWEEKNUM(Tableau1[[#This Row],[Date]])</f>
        <v>2019-38</v>
      </c>
      <c r="G265" s="8">
        <f>YEAR(Tableau1[[#This Row],[Date]])</f>
        <v>2019</v>
      </c>
      <c r="H265" s="8" t="str">
        <f>TEXT(Tableau1[[#This Row],[Date]],"mmmm")</f>
        <v>septembre</v>
      </c>
      <c r="I265" s="8">
        <f>YEAR(EOMONTH(Tableau1[[#This Row],[Date]]-DEBUT+1,1))</f>
        <v>2019</v>
      </c>
      <c r="J265" s="12" t="str">
        <f>TEXT(EOMONTH(Tableau1[[#This Row],[Date]]-DEBUT+1,1),"mmmm")</f>
        <v>septembre</v>
      </c>
      <c r="K265" s="17" t="str">
        <f ca="1">IFERROR(INDEX(_E,MATCH(Tableau1[[#This Row],[Date]],_J,0)),"")</f>
        <v/>
      </c>
    </row>
    <row r="266" spans="1:11" x14ac:dyDescent="0.35">
      <c r="A266" s="7">
        <v>43726</v>
      </c>
      <c r="B266" s="8" t="str">
        <f>VLOOKUP(WEEKDAY(Tableau1[[#This Row],[Date]],2),JoursDeSemaine,2,0)</f>
        <v>Mercredi</v>
      </c>
      <c r="E266" s="11">
        <f>(Tableau1[[#This Row],[Heure Départ]]-Tableau1[[#This Row],[Heure Arrivée]])*24</f>
        <v>0</v>
      </c>
      <c r="F266" s="12" t="str">
        <f>YEAR(Tableau1[[#This Row],[Date]] - MOD(Tableau1[[#This Row],[Date]] - 2,7) + 3)&amp;"-"&amp;_xlfn.ISOWEEKNUM(Tableau1[[#This Row],[Date]])</f>
        <v>2019-38</v>
      </c>
      <c r="G266" s="8">
        <f>YEAR(Tableau1[[#This Row],[Date]])</f>
        <v>2019</v>
      </c>
      <c r="H266" s="8" t="str">
        <f>TEXT(Tableau1[[#This Row],[Date]],"mmmm")</f>
        <v>septembre</v>
      </c>
      <c r="I266" s="8">
        <f>YEAR(EOMONTH(Tableau1[[#This Row],[Date]]-DEBUT+1,1))</f>
        <v>2019</v>
      </c>
      <c r="J266" s="12" t="str">
        <f>TEXT(EOMONTH(Tableau1[[#This Row],[Date]]-DEBUT+1,1),"mmmm")</f>
        <v>septembre</v>
      </c>
      <c r="K266" s="17" t="str">
        <f ca="1">IFERROR(INDEX(_E,MATCH(Tableau1[[#This Row],[Date]],_J,0)),"")</f>
        <v/>
      </c>
    </row>
    <row r="267" spans="1:11" x14ac:dyDescent="0.35">
      <c r="A267" s="7">
        <v>43727</v>
      </c>
      <c r="B267" s="8" t="str">
        <f>VLOOKUP(WEEKDAY(Tableau1[[#This Row],[Date]],2),JoursDeSemaine,2,0)</f>
        <v>Jeudi</v>
      </c>
      <c r="E267" s="11">
        <f>(Tableau1[[#This Row],[Heure Départ]]-Tableau1[[#This Row],[Heure Arrivée]])*24</f>
        <v>0</v>
      </c>
      <c r="F267" s="12" t="str">
        <f>YEAR(Tableau1[[#This Row],[Date]] - MOD(Tableau1[[#This Row],[Date]] - 2,7) + 3)&amp;"-"&amp;_xlfn.ISOWEEKNUM(Tableau1[[#This Row],[Date]])</f>
        <v>2019-38</v>
      </c>
      <c r="G267" s="8">
        <f>YEAR(Tableau1[[#This Row],[Date]])</f>
        <v>2019</v>
      </c>
      <c r="H267" s="8" t="str">
        <f>TEXT(Tableau1[[#This Row],[Date]],"mmmm")</f>
        <v>septembre</v>
      </c>
      <c r="I267" s="8">
        <f>YEAR(EOMONTH(Tableau1[[#This Row],[Date]]-DEBUT+1,1))</f>
        <v>2019</v>
      </c>
      <c r="J267" s="12" t="str">
        <f>TEXT(EOMONTH(Tableau1[[#This Row],[Date]]-DEBUT+1,1),"mmmm")</f>
        <v>septembre</v>
      </c>
      <c r="K267" s="17" t="str">
        <f ca="1">IFERROR(INDEX(_E,MATCH(Tableau1[[#This Row],[Date]],_J,0)),"")</f>
        <v/>
      </c>
    </row>
    <row r="268" spans="1:11" x14ac:dyDescent="0.35">
      <c r="A268" s="7">
        <v>43728</v>
      </c>
      <c r="B268" s="8" t="str">
        <f>VLOOKUP(WEEKDAY(Tableau1[[#This Row],[Date]],2),JoursDeSemaine,2,0)</f>
        <v>Vendredi</v>
      </c>
      <c r="E268" s="11">
        <f>(Tableau1[[#This Row],[Heure Départ]]-Tableau1[[#This Row],[Heure Arrivée]])*24</f>
        <v>0</v>
      </c>
      <c r="F268" s="12" t="str">
        <f>YEAR(Tableau1[[#This Row],[Date]] - MOD(Tableau1[[#This Row],[Date]] - 2,7) + 3)&amp;"-"&amp;_xlfn.ISOWEEKNUM(Tableau1[[#This Row],[Date]])</f>
        <v>2019-38</v>
      </c>
      <c r="G268" s="8">
        <f>YEAR(Tableau1[[#This Row],[Date]])</f>
        <v>2019</v>
      </c>
      <c r="H268" s="8" t="str">
        <f>TEXT(Tableau1[[#This Row],[Date]],"mmmm")</f>
        <v>septembre</v>
      </c>
      <c r="I268" s="8">
        <f>YEAR(EOMONTH(Tableau1[[#This Row],[Date]]-DEBUT+1,1))</f>
        <v>2019</v>
      </c>
      <c r="J268" s="12" t="str">
        <f>TEXT(EOMONTH(Tableau1[[#This Row],[Date]]-DEBUT+1,1),"mmmm")</f>
        <v>septembre</v>
      </c>
      <c r="K268" s="17" t="str">
        <f ca="1">IFERROR(INDEX(_E,MATCH(Tableau1[[#This Row],[Date]],_J,0)),"")</f>
        <v/>
      </c>
    </row>
    <row r="269" spans="1:11" x14ac:dyDescent="0.35">
      <c r="A269" s="7">
        <v>43729</v>
      </c>
      <c r="B269" s="8" t="str">
        <f>VLOOKUP(WEEKDAY(Tableau1[[#This Row],[Date]],2),JoursDeSemaine,2,0)</f>
        <v>Samedi</v>
      </c>
      <c r="E269" s="11">
        <f>(Tableau1[[#This Row],[Heure Départ]]-Tableau1[[#This Row],[Heure Arrivée]])*24</f>
        <v>0</v>
      </c>
      <c r="F269" s="12" t="str">
        <f>YEAR(Tableau1[[#This Row],[Date]] - MOD(Tableau1[[#This Row],[Date]] - 2,7) + 3)&amp;"-"&amp;_xlfn.ISOWEEKNUM(Tableau1[[#This Row],[Date]])</f>
        <v>2019-38</v>
      </c>
      <c r="G269" s="8">
        <f>YEAR(Tableau1[[#This Row],[Date]])</f>
        <v>2019</v>
      </c>
      <c r="H269" s="8" t="str">
        <f>TEXT(Tableau1[[#This Row],[Date]],"mmmm")</f>
        <v>septembre</v>
      </c>
      <c r="I269" s="8">
        <f>YEAR(EOMONTH(Tableau1[[#This Row],[Date]]-DEBUT+1,1))</f>
        <v>2019</v>
      </c>
      <c r="J269" s="12" t="str">
        <f>TEXT(EOMONTH(Tableau1[[#This Row],[Date]]-DEBUT+1,1),"mmmm")</f>
        <v>septembre</v>
      </c>
      <c r="K269" s="17" t="str">
        <f ca="1">IFERROR(INDEX(_E,MATCH(Tableau1[[#This Row],[Date]],_J,0)),"")</f>
        <v/>
      </c>
    </row>
    <row r="270" spans="1:11" x14ac:dyDescent="0.35">
      <c r="A270" s="7">
        <v>43730</v>
      </c>
      <c r="B270" s="8" t="str">
        <f>VLOOKUP(WEEKDAY(Tableau1[[#This Row],[Date]],2),JoursDeSemaine,2,0)</f>
        <v>Dimanche</v>
      </c>
      <c r="E270" s="11">
        <f>(Tableau1[[#This Row],[Heure Départ]]-Tableau1[[#This Row],[Heure Arrivée]])*24</f>
        <v>0</v>
      </c>
      <c r="F270" s="12" t="str">
        <f>YEAR(Tableau1[[#This Row],[Date]] - MOD(Tableau1[[#This Row],[Date]] - 2,7) + 3)&amp;"-"&amp;_xlfn.ISOWEEKNUM(Tableau1[[#This Row],[Date]])</f>
        <v>2019-38</v>
      </c>
      <c r="G270" s="8">
        <f>YEAR(Tableau1[[#This Row],[Date]])</f>
        <v>2019</v>
      </c>
      <c r="H270" s="8" t="str">
        <f>TEXT(Tableau1[[#This Row],[Date]],"mmmm")</f>
        <v>septembre</v>
      </c>
      <c r="I270" s="8">
        <f>YEAR(EOMONTH(Tableau1[[#This Row],[Date]]-DEBUT+1,1))</f>
        <v>2019</v>
      </c>
      <c r="J270" s="12" t="str">
        <f>TEXT(EOMONTH(Tableau1[[#This Row],[Date]]-DEBUT+1,1),"mmmm")</f>
        <v>septembre</v>
      </c>
      <c r="K270" s="17" t="str">
        <f ca="1">IFERROR(INDEX(_E,MATCH(Tableau1[[#This Row],[Date]],_J,0)),"")</f>
        <v/>
      </c>
    </row>
    <row r="271" spans="1:11" x14ac:dyDescent="0.35">
      <c r="A271" s="7">
        <v>43731</v>
      </c>
      <c r="B271" s="8" t="str">
        <f>VLOOKUP(WEEKDAY(Tableau1[[#This Row],[Date]],2),JoursDeSemaine,2,0)</f>
        <v>Lundi</v>
      </c>
      <c r="E271" s="11">
        <f>(Tableau1[[#This Row],[Heure Départ]]-Tableau1[[#This Row],[Heure Arrivée]])*24</f>
        <v>0</v>
      </c>
      <c r="F271" s="12" t="str">
        <f>YEAR(Tableau1[[#This Row],[Date]] - MOD(Tableau1[[#This Row],[Date]] - 2,7) + 3)&amp;"-"&amp;_xlfn.ISOWEEKNUM(Tableau1[[#This Row],[Date]])</f>
        <v>2019-39</v>
      </c>
      <c r="G271" s="8">
        <f>YEAR(Tableau1[[#This Row],[Date]])</f>
        <v>2019</v>
      </c>
      <c r="H271" s="8" t="str">
        <f>TEXT(Tableau1[[#This Row],[Date]],"mmmm")</f>
        <v>septembre</v>
      </c>
      <c r="I271" s="8">
        <f>YEAR(EOMONTH(Tableau1[[#This Row],[Date]]-DEBUT+1,1))</f>
        <v>2019</v>
      </c>
      <c r="J271" s="12" t="str">
        <f>TEXT(EOMONTH(Tableau1[[#This Row],[Date]]-DEBUT+1,1),"mmmm")</f>
        <v>septembre</v>
      </c>
      <c r="K271" s="17" t="str">
        <f ca="1">IFERROR(INDEX(_E,MATCH(Tableau1[[#This Row],[Date]],_J,0)),"")</f>
        <v/>
      </c>
    </row>
    <row r="272" spans="1:11" x14ac:dyDescent="0.35">
      <c r="A272" s="7">
        <v>43732</v>
      </c>
      <c r="B272" s="8" t="str">
        <f>VLOOKUP(WEEKDAY(Tableau1[[#This Row],[Date]],2),JoursDeSemaine,2,0)</f>
        <v>Mardi</v>
      </c>
      <c r="E272" s="11">
        <f>(Tableau1[[#This Row],[Heure Départ]]-Tableau1[[#This Row],[Heure Arrivée]])*24</f>
        <v>0</v>
      </c>
      <c r="F272" s="12" t="str">
        <f>YEAR(Tableau1[[#This Row],[Date]] - MOD(Tableau1[[#This Row],[Date]] - 2,7) + 3)&amp;"-"&amp;_xlfn.ISOWEEKNUM(Tableau1[[#This Row],[Date]])</f>
        <v>2019-39</v>
      </c>
      <c r="G272" s="8">
        <f>YEAR(Tableau1[[#This Row],[Date]])</f>
        <v>2019</v>
      </c>
      <c r="H272" s="8" t="str">
        <f>TEXT(Tableau1[[#This Row],[Date]],"mmmm")</f>
        <v>septembre</v>
      </c>
      <c r="I272" s="8">
        <f>YEAR(EOMONTH(Tableau1[[#This Row],[Date]]-DEBUT+1,1))</f>
        <v>2019</v>
      </c>
      <c r="J272" s="12" t="str">
        <f>TEXT(EOMONTH(Tableau1[[#This Row],[Date]]-DEBUT+1,1),"mmmm")</f>
        <v>septembre</v>
      </c>
      <c r="K272" s="17" t="str">
        <f ca="1">IFERROR(INDEX(_E,MATCH(Tableau1[[#This Row],[Date]],_J,0)),"")</f>
        <v/>
      </c>
    </row>
    <row r="273" spans="1:11" x14ac:dyDescent="0.35">
      <c r="A273" s="7">
        <v>43733</v>
      </c>
      <c r="B273" s="8" t="str">
        <f>VLOOKUP(WEEKDAY(Tableau1[[#This Row],[Date]],2),JoursDeSemaine,2,0)</f>
        <v>Mercredi</v>
      </c>
      <c r="E273" s="11">
        <f>(Tableau1[[#This Row],[Heure Départ]]-Tableau1[[#This Row],[Heure Arrivée]])*24</f>
        <v>0</v>
      </c>
      <c r="F273" s="12" t="str">
        <f>YEAR(Tableau1[[#This Row],[Date]] - MOD(Tableau1[[#This Row],[Date]] - 2,7) + 3)&amp;"-"&amp;_xlfn.ISOWEEKNUM(Tableau1[[#This Row],[Date]])</f>
        <v>2019-39</v>
      </c>
      <c r="G273" s="8">
        <f>YEAR(Tableau1[[#This Row],[Date]])</f>
        <v>2019</v>
      </c>
      <c r="H273" s="8" t="str">
        <f>TEXT(Tableau1[[#This Row],[Date]],"mmmm")</f>
        <v>septembre</v>
      </c>
      <c r="I273" s="8">
        <f>YEAR(EOMONTH(Tableau1[[#This Row],[Date]]-DEBUT+1,1))</f>
        <v>2019</v>
      </c>
      <c r="J273" s="12" t="str">
        <f>TEXT(EOMONTH(Tableau1[[#This Row],[Date]]-DEBUT+1,1),"mmmm")</f>
        <v>septembre</v>
      </c>
      <c r="K273" s="17" t="str">
        <f ca="1">IFERROR(INDEX(_E,MATCH(Tableau1[[#This Row],[Date]],_J,0)),"")</f>
        <v/>
      </c>
    </row>
    <row r="274" spans="1:11" x14ac:dyDescent="0.35">
      <c r="A274" s="7">
        <v>43734</v>
      </c>
      <c r="B274" s="8" t="str">
        <f>VLOOKUP(WEEKDAY(Tableau1[[#This Row],[Date]],2),JoursDeSemaine,2,0)</f>
        <v>Jeudi</v>
      </c>
      <c r="E274" s="11">
        <f>(Tableau1[[#This Row],[Heure Départ]]-Tableau1[[#This Row],[Heure Arrivée]])*24</f>
        <v>0</v>
      </c>
      <c r="F274" s="12" t="str">
        <f>YEAR(Tableau1[[#This Row],[Date]] - MOD(Tableau1[[#This Row],[Date]] - 2,7) + 3)&amp;"-"&amp;_xlfn.ISOWEEKNUM(Tableau1[[#This Row],[Date]])</f>
        <v>2019-39</v>
      </c>
      <c r="G274" s="8">
        <f>YEAR(Tableau1[[#This Row],[Date]])</f>
        <v>2019</v>
      </c>
      <c r="H274" s="8" t="str">
        <f>TEXT(Tableau1[[#This Row],[Date]],"mmmm")</f>
        <v>septembre</v>
      </c>
      <c r="I274" s="8">
        <f>YEAR(EOMONTH(Tableau1[[#This Row],[Date]]-DEBUT+1,1))</f>
        <v>2019</v>
      </c>
      <c r="J274" s="12" t="str">
        <f>TEXT(EOMONTH(Tableau1[[#This Row],[Date]]-DEBUT+1,1),"mmmm")</f>
        <v>septembre</v>
      </c>
      <c r="K274" s="17" t="str">
        <f ca="1">IFERROR(INDEX(_E,MATCH(Tableau1[[#This Row],[Date]],_J,0)),"")</f>
        <v/>
      </c>
    </row>
    <row r="275" spans="1:11" x14ac:dyDescent="0.35">
      <c r="A275" s="7">
        <v>43735</v>
      </c>
      <c r="B275" s="8" t="str">
        <f>VLOOKUP(WEEKDAY(Tableau1[[#This Row],[Date]],2),JoursDeSemaine,2,0)</f>
        <v>Vendredi</v>
      </c>
      <c r="E275" s="11">
        <f>(Tableau1[[#This Row],[Heure Départ]]-Tableau1[[#This Row],[Heure Arrivée]])*24</f>
        <v>0</v>
      </c>
      <c r="F275" s="12" t="str">
        <f>YEAR(Tableau1[[#This Row],[Date]] - MOD(Tableau1[[#This Row],[Date]] - 2,7) + 3)&amp;"-"&amp;_xlfn.ISOWEEKNUM(Tableau1[[#This Row],[Date]])</f>
        <v>2019-39</v>
      </c>
      <c r="G275" s="8">
        <f>YEAR(Tableau1[[#This Row],[Date]])</f>
        <v>2019</v>
      </c>
      <c r="H275" s="8" t="str">
        <f>TEXT(Tableau1[[#This Row],[Date]],"mmmm")</f>
        <v>septembre</v>
      </c>
      <c r="I275" s="8">
        <f>YEAR(EOMONTH(Tableau1[[#This Row],[Date]]-DEBUT+1,1))</f>
        <v>2019</v>
      </c>
      <c r="J275" s="12" t="str">
        <f>TEXT(EOMONTH(Tableau1[[#This Row],[Date]]-DEBUT+1,1),"mmmm")</f>
        <v>septembre</v>
      </c>
      <c r="K275" s="17" t="str">
        <f ca="1">IFERROR(INDEX(_E,MATCH(Tableau1[[#This Row],[Date]],_J,0)),"")</f>
        <v/>
      </c>
    </row>
    <row r="276" spans="1:11" x14ac:dyDescent="0.35">
      <c r="A276" s="7">
        <v>43736</v>
      </c>
      <c r="B276" s="8" t="str">
        <f>VLOOKUP(WEEKDAY(Tableau1[[#This Row],[Date]],2),JoursDeSemaine,2,0)</f>
        <v>Samedi</v>
      </c>
      <c r="E276" s="11">
        <f>(Tableau1[[#This Row],[Heure Départ]]-Tableau1[[#This Row],[Heure Arrivée]])*24</f>
        <v>0</v>
      </c>
      <c r="F276" s="12" t="str">
        <f>YEAR(Tableau1[[#This Row],[Date]] - MOD(Tableau1[[#This Row],[Date]] - 2,7) + 3)&amp;"-"&amp;_xlfn.ISOWEEKNUM(Tableau1[[#This Row],[Date]])</f>
        <v>2019-39</v>
      </c>
      <c r="G276" s="8">
        <f>YEAR(Tableau1[[#This Row],[Date]])</f>
        <v>2019</v>
      </c>
      <c r="H276" s="8" t="str">
        <f>TEXT(Tableau1[[#This Row],[Date]],"mmmm")</f>
        <v>septembre</v>
      </c>
      <c r="I276" s="8">
        <f>YEAR(EOMONTH(Tableau1[[#This Row],[Date]]-DEBUT+1,1))</f>
        <v>2019</v>
      </c>
      <c r="J276" s="12" t="str">
        <f>TEXT(EOMONTH(Tableau1[[#This Row],[Date]]-DEBUT+1,1),"mmmm")</f>
        <v>octobre</v>
      </c>
      <c r="K276" s="17" t="str">
        <f ca="1">IFERROR(INDEX(_E,MATCH(Tableau1[[#This Row],[Date]],_J,0)),"")</f>
        <v/>
      </c>
    </row>
    <row r="277" spans="1:11" x14ac:dyDescent="0.35">
      <c r="A277" s="7">
        <v>43737</v>
      </c>
      <c r="B277" s="8" t="str">
        <f>VLOOKUP(WEEKDAY(Tableau1[[#This Row],[Date]],2),JoursDeSemaine,2,0)</f>
        <v>Dimanche</v>
      </c>
      <c r="E277" s="11">
        <f>(Tableau1[[#This Row],[Heure Départ]]-Tableau1[[#This Row],[Heure Arrivée]])*24</f>
        <v>0</v>
      </c>
      <c r="F277" s="12" t="str">
        <f>YEAR(Tableau1[[#This Row],[Date]] - MOD(Tableau1[[#This Row],[Date]] - 2,7) + 3)&amp;"-"&amp;_xlfn.ISOWEEKNUM(Tableau1[[#This Row],[Date]])</f>
        <v>2019-39</v>
      </c>
      <c r="G277" s="8">
        <f>YEAR(Tableau1[[#This Row],[Date]])</f>
        <v>2019</v>
      </c>
      <c r="H277" s="8" t="str">
        <f>TEXT(Tableau1[[#This Row],[Date]],"mmmm")</f>
        <v>septembre</v>
      </c>
      <c r="I277" s="8">
        <f>YEAR(EOMONTH(Tableau1[[#This Row],[Date]]-DEBUT+1,1))</f>
        <v>2019</v>
      </c>
      <c r="J277" s="12" t="str">
        <f>TEXT(EOMONTH(Tableau1[[#This Row],[Date]]-DEBUT+1,1),"mmmm")</f>
        <v>octobre</v>
      </c>
      <c r="K277" s="17" t="str">
        <f ca="1">IFERROR(INDEX(_E,MATCH(Tableau1[[#This Row],[Date]],_J,0)),"")</f>
        <v/>
      </c>
    </row>
    <row r="278" spans="1:11" x14ac:dyDescent="0.35">
      <c r="A278" s="7">
        <v>43738</v>
      </c>
      <c r="B278" s="8" t="str">
        <f>VLOOKUP(WEEKDAY(Tableau1[[#This Row],[Date]],2),JoursDeSemaine,2,0)</f>
        <v>Lundi</v>
      </c>
      <c r="E278" s="11">
        <f>(Tableau1[[#This Row],[Heure Départ]]-Tableau1[[#This Row],[Heure Arrivée]])*24</f>
        <v>0</v>
      </c>
      <c r="F278" s="12" t="str">
        <f>YEAR(Tableau1[[#This Row],[Date]] - MOD(Tableau1[[#This Row],[Date]] - 2,7) + 3)&amp;"-"&amp;_xlfn.ISOWEEKNUM(Tableau1[[#This Row],[Date]])</f>
        <v>2019-40</v>
      </c>
      <c r="G278" s="8">
        <f>YEAR(Tableau1[[#This Row],[Date]])</f>
        <v>2019</v>
      </c>
      <c r="H278" s="8" t="str">
        <f>TEXT(Tableau1[[#This Row],[Date]],"mmmm")</f>
        <v>septembre</v>
      </c>
      <c r="I278" s="8">
        <f>YEAR(EOMONTH(Tableau1[[#This Row],[Date]]-DEBUT+1,1))</f>
        <v>2019</v>
      </c>
      <c r="J278" s="12" t="str">
        <f>TEXT(EOMONTH(Tableau1[[#This Row],[Date]]-DEBUT+1,1),"mmmm")</f>
        <v>octobre</v>
      </c>
      <c r="K278" s="17" t="str">
        <f ca="1">IFERROR(INDEX(_E,MATCH(Tableau1[[#This Row],[Date]],_J,0)),"")</f>
        <v/>
      </c>
    </row>
    <row r="279" spans="1:11" x14ac:dyDescent="0.35">
      <c r="A279" s="7">
        <v>43739</v>
      </c>
      <c r="B279" s="8" t="str">
        <f>VLOOKUP(WEEKDAY(Tableau1[[#This Row],[Date]],2),JoursDeSemaine,2,0)</f>
        <v>Mardi</v>
      </c>
      <c r="E279" s="11">
        <f>(Tableau1[[#This Row],[Heure Départ]]-Tableau1[[#This Row],[Heure Arrivée]])*24</f>
        <v>0</v>
      </c>
      <c r="F279" s="12" t="str">
        <f>YEAR(Tableau1[[#This Row],[Date]] - MOD(Tableau1[[#This Row],[Date]] - 2,7) + 3)&amp;"-"&amp;_xlfn.ISOWEEKNUM(Tableau1[[#This Row],[Date]])</f>
        <v>2019-40</v>
      </c>
      <c r="G279" s="8">
        <f>YEAR(Tableau1[[#This Row],[Date]])</f>
        <v>2019</v>
      </c>
      <c r="H279" s="8" t="str">
        <f>TEXT(Tableau1[[#This Row],[Date]],"mmmm")</f>
        <v>octobre</v>
      </c>
      <c r="I279" s="8">
        <f>YEAR(EOMONTH(Tableau1[[#This Row],[Date]]-DEBUT+1,1))</f>
        <v>2019</v>
      </c>
      <c r="J279" s="12" t="str">
        <f>TEXT(EOMONTH(Tableau1[[#This Row],[Date]]-DEBUT+1,1),"mmmm")</f>
        <v>octobre</v>
      </c>
      <c r="K279" s="17" t="str">
        <f ca="1">IFERROR(INDEX(_E,MATCH(Tableau1[[#This Row],[Date]],_J,0)),"")</f>
        <v/>
      </c>
    </row>
    <row r="280" spans="1:11" x14ac:dyDescent="0.35">
      <c r="A280" s="7">
        <v>43740</v>
      </c>
      <c r="B280" s="8" t="str">
        <f>VLOOKUP(WEEKDAY(Tableau1[[#This Row],[Date]],2),JoursDeSemaine,2,0)</f>
        <v>Mercredi</v>
      </c>
      <c r="E280" s="11">
        <f>(Tableau1[[#This Row],[Heure Départ]]-Tableau1[[#This Row],[Heure Arrivée]])*24</f>
        <v>0</v>
      </c>
      <c r="F280" s="12" t="str">
        <f>YEAR(Tableau1[[#This Row],[Date]] - MOD(Tableau1[[#This Row],[Date]] - 2,7) + 3)&amp;"-"&amp;_xlfn.ISOWEEKNUM(Tableau1[[#This Row],[Date]])</f>
        <v>2019-40</v>
      </c>
      <c r="G280" s="8">
        <f>YEAR(Tableau1[[#This Row],[Date]])</f>
        <v>2019</v>
      </c>
      <c r="H280" s="8" t="str">
        <f>TEXT(Tableau1[[#This Row],[Date]],"mmmm")</f>
        <v>octobre</v>
      </c>
      <c r="I280" s="8">
        <f>YEAR(EOMONTH(Tableau1[[#This Row],[Date]]-DEBUT+1,1))</f>
        <v>2019</v>
      </c>
      <c r="J280" s="12" t="str">
        <f>TEXT(EOMONTH(Tableau1[[#This Row],[Date]]-DEBUT+1,1),"mmmm")</f>
        <v>octobre</v>
      </c>
      <c r="K280" s="17" t="str">
        <f ca="1">IFERROR(INDEX(_E,MATCH(Tableau1[[#This Row],[Date]],_J,0)),"")</f>
        <v/>
      </c>
    </row>
    <row r="281" spans="1:11" x14ac:dyDescent="0.35">
      <c r="A281" s="7">
        <v>43741</v>
      </c>
      <c r="B281" s="8" t="str">
        <f>VLOOKUP(WEEKDAY(Tableau1[[#This Row],[Date]],2),JoursDeSemaine,2,0)</f>
        <v>Jeudi</v>
      </c>
      <c r="E281" s="11">
        <f>(Tableau1[[#This Row],[Heure Départ]]-Tableau1[[#This Row],[Heure Arrivée]])*24</f>
        <v>0</v>
      </c>
      <c r="F281" s="12" t="str">
        <f>YEAR(Tableau1[[#This Row],[Date]] - MOD(Tableau1[[#This Row],[Date]] - 2,7) + 3)&amp;"-"&amp;_xlfn.ISOWEEKNUM(Tableau1[[#This Row],[Date]])</f>
        <v>2019-40</v>
      </c>
      <c r="G281" s="8">
        <f>YEAR(Tableau1[[#This Row],[Date]])</f>
        <v>2019</v>
      </c>
      <c r="H281" s="8" t="str">
        <f>TEXT(Tableau1[[#This Row],[Date]],"mmmm")</f>
        <v>octobre</v>
      </c>
      <c r="I281" s="8">
        <f>YEAR(EOMONTH(Tableau1[[#This Row],[Date]]-DEBUT+1,1))</f>
        <v>2019</v>
      </c>
      <c r="J281" s="12" t="str">
        <f>TEXT(EOMONTH(Tableau1[[#This Row],[Date]]-DEBUT+1,1),"mmmm")</f>
        <v>octobre</v>
      </c>
      <c r="K281" s="17" t="str">
        <f ca="1">IFERROR(INDEX(_E,MATCH(Tableau1[[#This Row],[Date]],_J,0)),"")</f>
        <v/>
      </c>
    </row>
    <row r="282" spans="1:11" x14ac:dyDescent="0.35">
      <c r="A282" s="7">
        <v>43742</v>
      </c>
      <c r="B282" s="8" t="str">
        <f>VLOOKUP(WEEKDAY(Tableau1[[#This Row],[Date]],2),JoursDeSemaine,2,0)</f>
        <v>Vendredi</v>
      </c>
      <c r="E282" s="11">
        <f>(Tableau1[[#This Row],[Heure Départ]]-Tableau1[[#This Row],[Heure Arrivée]])*24</f>
        <v>0</v>
      </c>
      <c r="F282" s="12" t="str">
        <f>YEAR(Tableau1[[#This Row],[Date]] - MOD(Tableau1[[#This Row],[Date]] - 2,7) + 3)&amp;"-"&amp;_xlfn.ISOWEEKNUM(Tableau1[[#This Row],[Date]])</f>
        <v>2019-40</v>
      </c>
      <c r="G282" s="8">
        <f>YEAR(Tableau1[[#This Row],[Date]])</f>
        <v>2019</v>
      </c>
      <c r="H282" s="8" t="str">
        <f>TEXT(Tableau1[[#This Row],[Date]],"mmmm")</f>
        <v>octobre</v>
      </c>
      <c r="I282" s="8">
        <f>YEAR(EOMONTH(Tableau1[[#This Row],[Date]]-DEBUT+1,1))</f>
        <v>2019</v>
      </c>
      <c r="J282" s="12" t="str">
        <f>TEXT(EOMONTH(Tableau1[[#This Row],[Date]]-DEBUT+1,1),"mmmm")</f>
        <v>octobre</v>
      </c>
      <c r="K282" s="17" t="str">
        <f ca="1">IFERROR(INDEX(_E,MATCH(Tableau1[[#This Row],[Date]],_J,0)),"")</f>
        <v/>
      </c>
    </row>
    <row r="283" spans="1:11" x14ac:dyDescent="0.35">
      <c r="A283" s="7">
        <v>43743</v>
      </c>
      <c r="B283" s="8" t="str">
        <f>VLOOKUP(WEEKDAY(Tableau1[[#This Row],[Date]],2),JoursDeSemaine,2,0)</f>
        <v>Samedi</v>
      </c>
      <c r="E283" s="11">
        <f>(Tableau1[[#This Row],[Heure Départ]]-Tableau1[[#This Row],[Heure Arrivée]])*24</f>
        <v>0</v>
      </c>
      <c r="F283" s="12" t="str">
        <f>YEAR(Tableau1[[#This Row],[Date]] - MOD(Tableau1[[#This Row],[Date]] - 2,7) + 3)&amp;"-"&amp;_xlfn.ISOWEEKNUM(Tableau1[[#This Row],[Date]])</f>
        <v>2019-40</v>
      </c>
      <c r="G283" s="8">
        <f>YEAR(Tableau1[[#This Row],[Date]])</f>
        <v>2019</v>
      </c>
      <c r="H283" s="8" t="str">
        <f>TEXT(Tableau1[[#This Row],[Date]],"mmmm")</f>
        <v>octobre</v>
      </c>
      <c r="I283" s="8">
        <f>YEAR(EOMONTH(Tableau1[[#This Row],[Date]]-DEBUT+1,1))</f>
        <v>2019</v>
      </c>
      <c r="J283" s="12" t="str">
        <f>TEXT(EOMONTH(Tableau1[[#This Row],[Date]]-DEBUT+1,1),"mmmm")</f>
        <v>octobre</v>
      </c>
      <c r="K283" s="17" t="str">
        <f ca="1">IFERROR(INDEX(_E,MATCH(Tableau1[[#This Row],[Date]],_J,0)),"")</f>
        <v/>
      </c>
    </row>
    <row r="284" spans="1:11" x14ac:dyDescent="0.35">
      <c r="A284" s="7">
        <v>43744</v>
      </c>
      <c r="B284" s="8" t="str">
        <f>VLOOKUP(WEEKDAY(Tableau1[[#This Row],[Date]],2),JoursDeSemaine,2,0)</f>
        <v>Dimanche</v>
      </c>
      <c r="E284" s="11">
        <f>(Tableau1[[#This Row],[Heure Départ]]-Tableau1[[#This Row],[Heure Arrivée]])*24</f>
        <v>0</v>
      </c>
      <c r="F284" s="12" t="str">
        <f>YEAR(Tableau1[[#This Row],[Date]] - MOD(Tableau1[[#This Row],[Date]] - 2,7) + 3)&amp;"-"&amp;_xlfn.ISOWEEKNUM(Tableau1[[#This Row],[Date]])</f>
        <v>2019-40</v>
      </c>
      <c r="G284" s="8">
        <f>YEAR(Tableau1[[#This Row],[Date]])</f>
        <v>2019</v>
      </c>
      <c r="H284" s="8" t="str">
        <f>TEXT(Tableau1[[#This Row],[Date]],"mmmm")</f>
        <v>octobre</v>
      </c>
      <c r="I284" s="8">
        <f>YEAR(EOMONTH(Tableau1[[#This Row],[Date]]-DEBUT+1,1))</f>
        <v>2019</v>
      </c>
      <c r="J284" s="12" t="str">
        <f>TEXT(EOMONTH(Tableau1[[#This Row],[Date]]-DEBUT+1,1),"mmmm")</f>
        <v>octobre</v>
      </c>
      <c r="K284" s="17" t="str">
        <f ca="1">IFERROR(INDEX(_E,MATCH(Tableau1[[#This Row],[Date]],_J,0)),"")</f>
        <v/>
      </c>
    </row>
    <row r="285" spans="1:11" x14ac:dyDescent="0.35">
      <c r="A285" s="7">
        <v>43745</v>
      </c>
      <c r="B285" s="8" t="str">
        <f>VLOOKUP(WEEKDAY(Tableau1[[#This Row],[Date]],2),JoursDeSemaine,2,0)</f>
        <v>Lundi</v>
      </c>
      <c r="E285" s="11">
        <f>(Tableau1[[#This Row],[Heure Départ]]-Tableau1[[#This Row],[Heure Arrivée]])*24</f>
        <v>0</v>
      </c>
      <c r="F285" s="12" t="str">
        <f>YEAR(Tableau1[[#This Row],[Date]] - MOD(Tableau1[[#This Row],[Date]] - 2,7) + 3)&amp;"-"&amp;_xlfn.ISOWEEKNUM(Tableau1[[#This Row],[Date]])</f>
        <v>2019-41</v>
      </c>
      <c r="G285" s="8">
        <f>YEAR(Tableau1[[#This Row],[Date]])</f>
        <v>2019</v>
      </c>
      <c r="H285" s="8" t="str">
        <f>TEXT(Tableau1[[#This Row],[Date]],"mmmm")</f>
        <v>octobre</v>
      </c>
      <c r="I285" s="8">
        <f>YEAR(EOMONTH(Tableau1[[#This Row],[Date]]-DEBUT+1,1))</f>
        <v>2019</v>
      </c>
      <c r="J285" s="12" t="str">
        <f>TEXT(EOMONTH(Tableau1[[#This Row],[Date]]-DEBUT+1,1),"mmmm")</f>
        <v>octobre</v>
      </c>
      <c r="K285" s="17" t="str">
        <f ca="1">IFERROR(INDEX(_E,MATCH(Tableau1[[#This Row],[Date]],_J,0)),"")</f>
        <v/>
      </c>
    </row>
    <row r="286" spans="1:11" x14ac:dyDescent="0.35">
      <c r="A286" s="7">
        <v>43746</v>
      </c>
      <c r="B286" s="8" t="str">
        <f>VLOOKUP(WEEKDAY(Tableau1[[#This Row],[Date]],2),JoursDeSemaine,2,0)</f>
        <v>Mardi</v>
      </c>
      <c r="E286" s="11">
        <f>(Tableau1[[#This Row],[Heure Départ]]-Tableau1[[#This Row],[Heure Arrivée]])*24</f>
        <v>0</v>
      </c>
      <c r="F286" s="12" t="str">
        <f>YEAR(Tableau1[[#This Row],[Date]] - MOD(Tableau1[[#This Row],[Date]] - 2,7) + 3)&amp;"-"&amp;_xlfn.ISOWEEKNUM(Tableau1[[#This Row],[Date]])</f>
        <v>2019-41</v>
      </c>
      <c r="G286" s="8">
        <f>YEAR(Tableau1[[#This Row],[Date]])</f>
        <v>2019</v>
      </c>
      <c r="H286" s="8" t="str">
        <f>TEXT(Tableau1[[#This Row],[Date]],"mmmm")</f>
        <v>octobre</v>
      </c>
      <c r="I286" s="8">
        <f>YEAR(EOMONTH(Tableau1[[#This Row],[Date]]-DEBUT+1,1))</f>
        <v>2019</v>
      </c>
      <c r="J286" s="12" t="str">
        <f>TEXT(EOMONTH(Tableau1[[#This Row],[Date]]-DEBUT+1,1),"mmmm")</f>
        <v>octobre</v>
      </c>
      <c r="K286" s="17" t="str">
        <f ca="1">IFERROR(INDEX(_E,MATCH(Tableau1[[#This Row],[Date]],_J,0)),"")</f>
        <v/>
      </c>
    </row>
    <row r="287" spans="1:11" x14ac:dyDescent="0.35">
      <c r="A287" s="7">
        <v>43747</v>
      </c>
      <c r="B287" s="8" t="str">
        <f>VLOOKUP(WEEKDAY(Tableau1[[#This Row],[Date]],2),JoursDeSemaine,2,0)</f>
        <v>Mercredi</v>
      </c>
      <c r="E287" s="11">
        <f>(Tableau1[[#This Row],[Heure Départ]]-Tableau1[[#This Row],[Heure Arrivée]])*24</f>
        <v>0</v>
      </c>
      <c r="F287" s="12" t="str">
        <f>YEAR(Tableau1[[#This Row],[Date]] - MOD(Tableau1[[#This Row],[Date]] - 2,7) + 3)&amp;"-"&amp;_xlfn.ISOWEEKNUM(Tableau1[[#This Row],[Date]])</f>
        <v>2019-41</v>
      </c>
      <c r="G287" s="8">
        <f>YEAR(Tableau1[[#This Row],[Date]])</f>
        <v>2019</v>
      </c>
      <c r="H287" s="8" t="str">
        <f>TEXT(Tableau1[[#This Row],[Date]],"mmmm")</f>
        <v>octobre</v>
      </c>
      <c r="I287" s="8">
        <f>YEAR(EOMONTH(Tableau1[[#This Row],[Date]]-DEBUT+1,1))</f>
        <v>2019</v>
      </c>
      <c r="J287" s="12" t="str">
        <f>TEXT(EOMONTH(Tableau1[[#This Row],[Date]]-DEBUT+1,1),"mmmm")</f>
        <v>octobre</v>
      </c>
      <c r="K287" s="17" t="str">
        <f ca="1">IFERROR(INDEX(_E,MATCH(Tableau1[[#This Row],[Date]],_J,0)),"")</f>
        <v/>
      </c>
    </row>
    <row r="288" spans="1:11" x14ac:dyDescent="0.35">
      <c r="A288" s="7">
        <v>43748</v>
      </c>
      <c r="B288" s="8" t="str">
        <f>VLOOKUP(WEEKDAY(Tableau1[[#This Row],[Date]],2),JoursDeSemaine,2,0)</f>
        <v>Jeudi</v>
      </c>
      <c r="E288" s="11">
        <f>(Tableau1[[#This Row],[Heure Départ]]-Tableau1[[#This Row],[Heure Arrivée]])*24</f>
        <v>0</v>
      </c>
      <c r="F288" s="12" t="str">
        <f>YEAR(Tableau1[[#This Row],[Date]] - MOD(Tableau1[[#This Row],[Date]] - 2,7) + 3)&amp;"-"&amp;_xlfn.ISOWEEKNUM(Tableau1[[#This Row],[Date]])</f>
        <v>2019-41</v>
      </c>
      <c r="G288" s="8">
        <f>YEAR(Tableau1[[#This Row],[Date]])</f>
        <v>2019</v>
      </c>
      <c r="H288" s="8" t="str">
        <f>TEXT(Tableau1[[#This Row],[Date]],"mmmm")</f>
        <v>octobre</v>
      </c>
      <c r="I288" s="8">
        <f>YEAR(EOMONTH(Tableau1[[#This Row],[Date]]-DEBUT+1,1))</f>
        <v>2019</v>
      </c>
      <c r="J288" s="12" t="str">
        <f>TEXT(EOMONTH(Tableau1[[#This Row],[Date]]-DEBUT+1,1),"mmmm")</f>
        <v>octobre</v>
      </c>
      <c r="K288" s="17" t="str">
        <f ca="1">IFERROR(INDEX(_E,MATCH(Tableau1[[#This Row],[Date]],_J,0)),"")</f>
        <v/>
      </c>
    </row>
    <row r="289" spans="1:11" x14ac:dyDescent="0.35">
      <c r="A289" s="7">
        <v>43749</v>
      </c>
      <c r="B289" s="8" t="str">
        <f>VLOOKUP(WEEKDAY(Tableau1[[#This Row],[Date]],2),JoursDeSemaine,2,0)</f>
        <v>Vendredi</v>
      </c>
      <c r="E289" s="11">
        <f>(Tableau1[[#This Row],[Heure Départ]]-Tableau1[[#This Row],[Heure Arrivée]])*24</f>
        <v>0</v>
      </c>
      <c r="F289" s="12" t="str">
        <f>YEAR(Tableau1[[#This Row],[Date]] - MOD(Tableau1[[#This Row],[Date]] - 2,7) + 3)&amp;"-"&amp;_xlfn.ISOWEEKNUM(Tableau1[[#This Row],[Date]])</f>
        <v>2019-41</v>
      </c>
      <c r="G289" s="8">
        <f>YEAR(Tableau1[[#This Row],[Date]])</f>
        <v>2019</v>
      </c>
      <c r="H289" s="8" t="str">
        <f>TEXT(Tableau1[[#This Row],[Date]],"mmmm")</f>
        <v>octobre</v>
      </c>
      <c r="I289" s="8">
        <f>YEAR(EOMONTH(Tableau1[[#This Row],[Date]]-DEBUT+1,1))</f>
        <v>2019</v>
      </c>
      <c r="J289" s="12" t="str">
        <f>TEXT(EOMONTH(Tableau1[[#This Row],[Date]]-DEBUT+1,1),"mmmm")</f>
        <v>octobre</v>
      </c>
      <c r="K289" s="17" t="str">
        <f ca="1">IFERROR(INDEX(_E,MATCH(Tableau1[[#This Row],[Date]],_J,0)),"")</f>
        <v/>
      </c>
    </row>
    <row r="290" spans="1:11" x14ac:dyDescent="0.35">
      <c r="A290" s="7">
        <v>43750</v>
      </c>
      <c r="B290" s="8" t="str">
        <f>VLOOKUP(WEEKDAY(Tableau1[[#This Row],[Date]],2),JoursDeSemaine,2,0)</f>
        <v>Samedi</v>
      </c>
      <c r="E290" s="11">
        <f>(Tableau1[[#This Row],[Heure Départ]]-Tableau1[[#This Row],[Heure Arrivée]])*24</f>
        <v>0</v>
      </c>
      <c r="F290" s="12" t="str">
        <f>YEAR(Tableau1[[#This Row],[Date]] - MOD(Tableau1[[#This Row],[Date]] - 2,7) + 3)&amp;"-"&amp;_xlfn.ISOWEEKNUM(Tableau1[[#This Row],[Date]])</f>
        <v>2019-41</v>
      </c>
      <c r="G290" s="8">
        <f>YEAR(Tableau1[[#This Row],[Date]])</f>
        <v>2019</v>
      </c>
      <c r="H290" s="8" t="str">
        <f>TEXT(Tableau1[[#This Row],[Date]],"mmmm")</f>
        <v>octobre</v>
      </c>
      <c r="I290" s="8">
        <f>YEAR(EOMONTH(Tableau1[[#This Row],[Date]]-DEBUT+1,1))</f>
        <v>2019</v>
      </c>
      <c r="J290" s="12" t="str">
        <f>TEXT(EOMONTH(Tableau1[[#This Row],[Date]]-DEBUT+1,1),"mmmm")</f>
        <v>octobre</v>
      </c>
      <c r="K290" s="17" t="str">
        <f ca="1">IFERROR(INDEX(_E,MATCH(Tableau1[[#This Row],[Date]],_J,0)),"")</f>
        <v/>
      </c>
    </row>
    <row r="291" spans="1:11" x14ac:dyDescent="0.35">
      <c r="A291" s="7">
        <v>43751</v>
      </c>
      <c r="B291" s="8" t="str">
        <f>VLOOKUP(WEEKDAY(Tableau1[[#This Row],[Date]],2),JoursDeSemaine,2,0)</f>
        <v>Dimanche</v>
      </c>
      <c r="E291" s="11">
        <f>(Tableau1[[#This Row],[Heure Départ]]-Tableau1[[#This Row],[Heure Arrivée]])*24</f>
        <v>0</v>
      </c>
      <c r="F291" s="12" t="str">
        <f>YEAR(Tableau1[[#This Row],[Date]] - MOD(Tableau1[[#This Row],[Date]] - 2,7) + 3)&amp;"-"&amp;_xlfn.ISOWEEKNUM(Tableau1[[#This Row],[Date]])</f>
        <v>2019-41</v>
      </c>
      <c r="G291" s="8">
        <f>YEAR(Tableau1[[#This Row],[Date]])</f>
        <v>2019</v>
      </c>
      <c r="H291" s="8" t="str">
        <f>TEXT(Tableau1[[#This Row],[Date]],"mmmm")</f>
        <v>octobre</v>
      </c>
      <c r="I291" s="8">
        <f>YEAR(EOMONTH(Tableau1[[#This Row],[Date]]-DEBUT+1,1))</f>
        <v>2019</v>
      </c>
      <c r="J291" s="12" t="str">
        <f>TEXT(EOMONTH(Tableau1[[#This Row],[Date]]-DEBUT+1,1),"mmmm")</f>
        <v>octobre</v>
      </c>
      <c r="K291" s="17" t="str">
        <f ca="1">IFERROR(INDEX(_E,MATCH(Tableau1[[#This Row],[Date]],_J,0)),"")</f>
        <v/>
      </c>
    </row>
    <row r="292" spans="1:11" x14ac:dyDescent="0.35">
      <c r="A292" s="7">
        <v>43752</v>
      </c>
      <c r="B292" s="8" t="str">
        <f>VLOOKUP(WEEKDAY(Tableau1[[#This Row],[Date]],2),JoursDeSemaine,2,0)</f>
        <v>Lundi</v>
      </c>
      <c r="E292" s="11">
        <f>(Tableau1[[#This Row],[Heure Départ]]-Tableau1[[#This Row],[Heure Arrivée]])*24</f>
        <v>0</v>
      </c>
      <c r="F292" s="12" t="str">
        <f>YEAR(Tableau1[[#This Row],[Date]] - MOD(Tableau1[[#This Row],[Date]] - 2,7) + 3)&amp;"-"&amp;_xlfn.ISOWEEKNUM(Tableau1[[#This Row],[Date]])</f>
        <v>2019-42</v>
      </c>
      <c r="G292" s="8">
        <f>YEAR(Tableau1[[#This Row],[Date]])</f>
        <v>2019</v>
      </c>
      <c r="H292" s="8" t="str">
        <f>TEXT(Tableau1[[#This Row],[Date]],"mmmm")</f>
        <v>octobre</v>
      </c>
      <c r="I292" s="8">
        <f>YEAR(EOMONTH(Tableau1[[#This Row],[Date]]-DEBUT+1,1))</f>
        <v>2019</v>
      </c>
      <c r="J292" s="12" t="str">
        <f>TEXT(EOMONTH(Tableau1[[#This Row],[Date]]-DEBUT+1,1),"mmmm")</f>
        <v>octobre</v>
      </c>
      <c r="K292" s="17" t="str">
        <f ca="1">IFERROR(INDEX(_E,MATCH(Tableau1[[#This Row],[Date]],_J,0)),"")</f>
        <v/>
      </c>
    </row>
    <row r="293" spans="1:11" x14ac:dyDescent="0.35">
      <c r="A293" s="7">
        <v>43753</v>
      </c>
      <c r="B293" s="8" t="str">
        <f>VLOOKUP(WEEKDAY(Tableau1[[#This Row],[Date]],2),JoursDeSemaine,2,0)</f>
        <v>Mardi</v>
      </c>
      <c r="E293" s="11">
        <f>(Tableau1[[#This Row],[Heure Départ]]-Tableau1[[#This Row],[Heure Arrivée]])*24</f>
        <v>0</v>
      </c>
      <c r="F293" s="12" t="str">
        <f>YEAR(Tableau1[[#This Row],[Date]] - MOD(Tableau1[[#This Row],[Date]] - 2,7) + 3)&amp;"-"&amp;_xlfn.ISOWEEKNUM(Tableau1[[#This Row],[Date]])</f>
        <v>2019-42</v>
      </c>
      <c r="G293" s="8">
        <f>YEAR(Tableau1[[#This Row],[Date]])</f>
        <v>2019</v>
      </c>
      <c r="H293" s="8" t="str">
        <f>TEXT(Tableau1[[#This Row],[Date]],"mmmm")</f>
        <v>octobre</v>
      </c>
      <c r="I293" s="8">
        <f>YEAR(EOMONTH(Tableau1[[#This Row],[Date]]-DEBUT+1,1))</f>
        <v>2019</v>
      </c>
      <c r="J293" s="12" t="str">
        <f>TEXT(EOMONTH(Tableau1[[#This Row],[Date]]-DEBUT+1,1),"mmmm")</f>
        <v>octobre</v>
      </c>
      <c r="K293" s="17" t="str">
        <f ca="1">IFERROR(INDEX(_E,MATCH(Tableau1[[#This Row],[Date]],_J,0)),"")</f>
        <v/>
      </c>
    </row>
    <row r="294" spans="1:11" x14ac:dyDescent="0.35">
      <c r="A294" s="7">
        <v>43754</v>
      </c>
      <c r="B294" s="8" t="str">
        <f>VLOOKUP(WEEKDAY(Tableau1[[#This Row],[Date]],2),JoursDeSemaine,2,0)</f>
        <v>Mercredi</v>
      </c>
      <c r="E294" s="11">
        <f>(Tableau1[[#This Row],[Heure Départ]]-Tableau1[[#This Row],[Heure Arrivée]])*24</f>
        <v>0</v>
      </c>
      <c r="F294" s="12" t="str">
        <f>YEAR(Tableau1[[#This Row],[Date]] - MOD(Tableau1[[#This Row],[Date]] - 2,7) + 3)&amp;"-"&amp;_xlfn.ISOWEEKNUM(Tableau1[[#This Row],[Date]])</f>
        <v>2019-42</v>
      </c>
      <c r="G294" s="8">
        <f>YEAR(Tableau1[[#This Row],[Date]])</f>
        <v>2019</v>
      </c>
      <c r="H294" s="8" t="str">
        <f>TEXT(Tableau1[[#This Row],[Date]],"mmmm")</f>
        <v>octobre</v>
      </c>
      <c r="I294" s="8">
        <f>YEAR(EOMONTH(Tableau1[[#This Row],[Date]]-DEBUT+1,1))</f>
        <v>2019</v>
      </c>
      <c r="J294" s="12" t="str">
        <f>TEXT(EOMONTH(Tableau1[[#This Row],[Date]]-DEBUT+1,1),"mmmm")</f>
        <v>octobre</v>
      </c>
      <c r="K294" s="17" t="str">
        <f ca="1">IFERROR(INDEX(_E,MATCH(Tableau1[[#This Row],[Date]],_J,0)),"")</f>
        <v/>
      </c>
    </row>
    <row r="295" spans="1:11" x14ac:dyDescent="0.35">
      <c r="A295" s="7">
        <v>43755</v>
      </c>
      <c r="B295" s="8" t="str">
        <f>VLOOKUP(WEEKDAY(Tableau1[[#This Row],[Date]],2),JoursDeSemaine,2,0)</f>
        <v>Jeudi</v>
      </c>
      <c r="E295" s="11">
        <f>(Tableau1[[#This Row],[Heure Départ]]-Tableau1[[#This Row],[Heure Arrivée]])*24</f>
        <v>0</v>
      </c>
      <c r="F295" s="12" t="str">
        <f>YEAR(Tableau1[[#This Row],[Date]] - MOD(Tableau1[[#This Row],[Date]] - 2,7) + 3)&amp;"-"&amp;_xlfn.ISOWEEKNUM(Tableau1[[#This Row],[Date]])</f>
        <v>2019-42</v>
      </c>
      <c r="G295" s="8">
        <f>YEAR(Tableau1[[#This Row],[Date]])</f>
        <v>2019</v>
      </c>
      <c r="H295" s="8" t="str">
        <f>TEXT(Tableau1[[#This Row],[Date]],"mmmm")</f>
        <v>octobre</v>
      </c>
      <c r="I295" s="8">
        <f>YEAR(EOMONTH(Tableau1[[#This Row],[Date]]-DEBUT+1,1))</f>
        <v>2019</v>
      </c>
      <c r="J295" s="12" t="str">
        <f>TEXT(EOMONTH(Tableau1[[#This Row],[Date]]-DEBUT+1,1),"mmmm")</f>
        <v>octobre</v>
      </c>
      <c r="K295" s="17" t="str">
        <f ca="1">IFERROR(INDEX(_E,MATCH(Tableau1[[#This Row],[Date]],_J,0)),"")</f>
        <v/>
      </c>
    </row>
    <row r="296" spans="1:11" x14ac:dyDescent="0.35">
      <c r="A296" s="7">
        <v>43756</v>
      </c>
      <c r="B296" s="8" t="str">
        <f>VLOOKUP(WEEKDAY(Tableau1[[#This Row],[Date]],2),JoursDeSemaine,2,0)</f>
        <v>Vendredi</v>
      </c>
      <c r="E296" s="11">
        <f>(Tableau1[[#This Row],[Heure Départ]]-Tableau1[[#This Row],[Heure Arrivée]])*24</f>
        <v>0</v>
      </c>
      <c r="F296" s="12" t="str">
        <f>YEAR(Tableau1[[#This Row],[Date]] - MOD(Tableau1[[#This Row],[Date]] - 2,7) + 3)&amp;"-"&amp;_xlfn.ISOWEEKNUM(Tableau1[[#This Row],[Date]])</f>
        <v>2019-42</v>
      </c>
      <c r="G296" s="8">
        <f>YEAR(Tableau1[[#This Row],[Date]])</f>
        <v>2019</v>
      </c>
      <c r="H296" s="8" t="str">
        <f>TEXT(Tableau1[[#This Row],[Date]],"mmmm")</f>
        <v>octobre</v>
      </c>
      <c r="I296" s="8">
        <f>YEAR(EOMONTH(Tableau1[[#This Row],[Date]]-DEBUT+1,1))</f>
        <v>2019</v>
      </c>
      <c r="J296" s="12" t="str">
        <f>TEXT(EOMONTH(Tableau1[[#This Row],[Date]]-DEBUT+1,1),"mmmm")</f>
        <v>octobre</v>
      </c>
      <c r="K296" s="17" t="str">
        <f ca="1">IFERROR(INDEX(_E,MATCH(Tableau1[[#This Row],[Date]],_J,0)),"")</f>
        <v/>
      </c>
    </row>
    <row r="297" spans="1:11" x14ac:dyDescent="0.35">
      <c r="A297" s="7">
        <v>43757</v>
      </c>
      <c r="B297" s="8" t="str">
        <f>VLOOKUP(WEEKDAY(Tableau1[[#This Row],[Date]],2),JoursDeSemaine,2,0)</f>
        <v>Samedi</v>
      </c>
      <c r="E297" s="11">
        <f>(Tableau1[[#This Row],[Heure Départ]]-Tableau1[[#This Row],[Heure Arrivée]])*24</f>
        <v>0</v>
      </c>
      <c r="F297" s="12" t="str">
        <f>YEAR(Tableau1[[#This Row],[Date]] - MOD(Tableau1[[#This Row],[Date]] - 2,7) + 3)&amp;"-"&amp;_xlfn.ISOWEEKNUM(Tableau1[[#This Row],[Date]])</f>
        <v>2019-42</v>
      </c>
      <c r="G297" s="8">
        <f>YEAR(Tableau1[[#This Row],[Date]])</f>
        <v>2019</v>
      </c>
      <c r="H297" s="8" t="str">
        <f>TEXT(Tableau1[[#This Row],[Date]],"mmmm")</f>
        <v>octobre</v>
      </c>
      <c r="I297" s="8">
        <f>YEAR(EOMONTH(Tableau1[[#This Row],[Date]]-DEBUT+1,1))</f>
        <v>2019</v>
      </c>
      <c r="J297" s="12" t="str">
        <f>TEXT(EOMONTH(Tableau1[[#This Row],[Date]]-DEBUT+1,1),"mmmm")</f>
        <v>octobre</v>
      </c>
      <c r="K297" s="17" t="str">
        <f ca="1">IFERROR(INDEX(_E,MATCH(Tableau1[[#This Row],[Date]],_J,0)),"")</f>
        <v/>
      </c>
    </row>
    <row r="298" spans="1:11" x14ac:dyDescent="0.35">
      <c r="A298" s="7">
        <v>43758</v>
      </c>
      <c r="B298" s="8" t="str">
        <f>VLOOKUP(WEEKDAY(Tableau1[[#This Row],[Date]],2),JoursDeSemaine,2,0)</f>
        <v>Dimanche</v>
      </c>
      <c r="E298" s="11">
        <f>(Tableau1[[#This Row],[Heure Départ]]-Tableau1[[#This Row],[Heure Arrivée]])*24</f>
        <v>0</v>
      </c>
      <c r="F298" s="12" t="str">
        <f>YEAR(Tableau1[[#This Row],[Date]] - MOD(Tableau1[[#This Row],[Date]] - 2,7) + 3)&amp;"-"&amp;_xlfn.ISOWEEKNUM(Tableau1[[#This Row],[Date]])</f>
        <v>2019-42</v>
      </c>
      <c r="G298" s="8">
        <f>YEAR(Tableau1[[#This Row],[Date]])</f>
        <v>2019</v>
      </c>
      <c r="H298" s="8" t="str">
        <f>TEXT(Tableau1[[#This Row],[Date]],"mmmm")</f>
        <v>octobre</v>
      </c>
      <c r="I298" s="8">
        <f>YEAR(EOMONTH(Tableau1[[#This Row],[Date]]-DEBUT+1,1))</f>
        <v>2019</v>
      </c>
      <c r="J298" s="12" t="str">
        <f>TEXT(EOMONTH(Tableau1[[#This Row],[Date]]-DEBUT+1,1),"mmmm")</f>
        <v>octobre</v>
      </c>
      <c r="K298" s="17" t="str">
        <f ca="1">IFERROR(INDEX(_E,MATCH(Tableau1[[#This Row],[Date]],_J,0)),"")</f>
        <v/>
      </c>
    </row>
    <row r="299" spans="1:11" x14ac:dyDescent="0.35">
      <c r="A299" s="7">
        <v>43759</v>
      </c>
      <c r="B299" s="8" t="str">
        <f>VLOOKUP(WEEKDAY(Tableau1[[#This Row],[Date]],2),JoursDeSemaine,2,0)</f>
        <v>Lundi</v>
      </c>
      <c r="E299" s="11">
        <f>(Tableau1[[#This Row],[Heure Départ]]-Tableau1[[#This Row],[Heure Arrivée]])*24</f>
        <v>0</v>
      </c>
      <c r="F299" s="12" t="str">
        <f>YEAR(Tableau1[[#This Row],[Date]] - MOD(Tableau1[[#This Row],[Date]] - 2,7) + 3)&amp;"-"&amp;_xlfn.ISOWEEKNUM(Tableau1[[#This Row],[Date]])</f>
        <v>2019-43</v>
      </c>
      <c r="G299" s="8">
        <f>YEAR(Tableau1[[#This Row],[Date]])</f>
        <v>2019</v>
      </c>
      <c r="H299" s="8" t="str">
        <f>TEXT(Tableau1[[#This Row],[Date]],"mmmm")</f>
        <v>octobre</v>
      </c>
      <c r="I299" s="8">
        <f>YEAR(EOMONTH(Tableau1[[#This Row],[Date]]-DEBUT+1,1))</f>
        <v>2019</v>
      </c>
      <c r="J299" s="12" t="str">
        <f>TEXT(EOMONTH(Tableau1[[#This Row],[Date]]-DEBUT+1,1),"mmmm")</f>
        <v>octobre</v>
      </c>
      <c r="K299" s="17" t="str">
        <f ca="1">IFERROR(INDEX(_E,MATCH(Tableau1[[#This Row],[Date]],_J,0)),"")</f>
        <v/>
      </c>
    </row>
    <row r="300" spans="1:11" x14ac:dyDescent="0.35">
      <c r="A300" s="7">
        <v>43760</v>
      </c>
      <c r="B300" s="8" t="str">
        <f>VLOOKUP(WEEKDAY(Tableau1[[#This Row],[Date]],2),JoursDeSemaine,2,0)</f>
        <v>Mardi</v>
      </c>
      <c r="E300" s="11">
        <f>(Tableau1[[#This Row],[Heure Départ]]-Tableau1[[#This Row],[Heure Arrivée]])*24</f>
        <v>0</v>
      </c>
      <c r="F300" s="12" t="str">
        <f>YEAR(Tableau1[[#This Row],[Date]] - MOD(Tableau1[[#This Row],[Date]] - 2,7) + 3)&amp;"-"&amp;_xlfn.ISOWEEKNUM(Tableau1[[#This Row],[Date]])</f>
        <v>2019-43</v>
      </c>
      <c r="G300" s="8">
        <f>YEAR(Tableau1[[#This Row],[Date]])</f>
        <v>2019</v>
      </c>
      <c r="H300" s="8" t="str">
        <f>TEXT(Tableau1[[#This Row],[Date]],"mmmm")</f>
        <v>octobre</v>
      </c>
      <c r="I300" s="8">
        <f>YEAR(EOMONTH(Tableau1[[#This Row],[Date]]-DEBUT+1,1))</f>
        <v>2019</v>
      </c>
      <c r="J300" s="12" t="str">
        <f>TEXT(EOMONTH(Tableau1[[#This Row],[Date]]-DEBUT+1,1),"mmmm")</f>
        <v>octobre</v>
      </c>
      <c r="K300" s="17" t="str">
        <f ca="1">IFERROR(INDEX(_E,MATCH(Tableau1[[#This Row],[Date]],_J,0)),"")</f>
        <v/>
      </c>
    </row>
    <row r="301" spans="1:11" x14ac:dyDescent="0.35">
      <c r="A301" s="7">
        <v>43761</v>
      </c>
      <c r="B301" s="8" t="str">
        <f>VLOOKUP(WEEKDAY(Tableau1[[#This Row],[Date]],2),JoursDeSemaine,2,0)</f>
        <v>Mercredi</v>
      </c>
      <c r="E301" s="11">
        <f>(Tableau1[[#This Row],[Heure Départ]]-Tableau1[[#This Row],[Heure Arrivée]])*24</f>
        <v>0</v>
      </c>
      <c r="F301" s="12" t="str">
        <f>YEAR(Tableau1[[#This Row],[Date]] - MOD(Tableau1[[#This Row],[Date]] - 2,7) + 3)&amp;"-"&amp;_xlfn.ISOWEEKNUM(Tableau1[[#This Row],[Date]])</f>
        <v>2019-43</v>
      </c>
      <c r="G301" s="8">
        <f>YEAR(Tableau1[[#This Row],[Date]])</f>
        <v>2019</v>
      </c>
      <c r="H301" s="8" t="str">
        <f>TEXT(Tableau1[[#This Row],[Date]],"mmmm")</f>
        <v>octobre</v>
      </c>
      <c r="I301" s="8">
        <f>YEAR(EOMONTH(Tableau1[[#This Row],[Date]]-DEBUT+1,1))</f>
        <v>2019</v>
      </c>
      <c r="J301" s="12" t="str">
        <f>TEXT(EOMONTH(Tableau1[[#This Row],[Date]]-DEBUT+1,1),"mmmm")</f>
        <v>octobre</v>
      </c>
      <c r="K301" s="17" t="str">
        <f ca="1">IFERROR(INDEX(_E,MATCH(Tableau1[[#This Row],[Date]],_J,0)),"")</f>
        <v/>
      </c>
    </row>
    <row r="302" spans="1:11" x14ac:dyDescent="0.35">
      <c r="A302" s="7">
        <v>43762</v>
      </c>
      <c r="B302" s="8" t="str">
        <f>VLOOKUP(WEEKDAY(Tableau1[[#This Row],[Date]],2),JoursDeSemaine,2,0)</f>
        <v>Jeudi</v>
      </c>
      <c r="E302" s="11">
        <f>(Tableau1[[#This Row],[Heure Départ]]-Tableau1[[#This Row],[Heure Arrivée]])*24</f>
        <v>0</v>
      </c>
      <c r="F302" s="12" t="str">
        <f>YEAR(Tableau1[[#This Row],[Date]] - MOD(Tableau1[[#This Row],[Date]] - 2,7) + 3)&amp;"-"&amp;_xlfn.ISOWEEKNUM(Tableau1[[#This Row],[Date]])</f>
        <v>2019-43</v>
      </c>
      <c r="G302" s="8">
        <f>YEAR(Tableau1[[#This Row],[Date]])</f>
        <v>2019</v>
      </c>
      <c r="H302" s="8" t="str">
        <f>TEXT(Tableau1[[#This Row],[Date]],"mmmm")</f>
        <v>octobre</v>
      </c>
      <c r="I302" s="8">
        <f>YEAR(EOMONTH(Tableau1[[#This Row],[Date]]-DEBUT+1,1))</f>
        <v>2019</v>
      </c>
      <c r="J302" s="12" t="str">
        <f>TEXT(EOMONTH(Tableau1[[#This Row],[Date]]-DEBUT+1,1),"mmmm")</f>
        <v>octobre</v>
      </c>
      <c r="K302" s="17" t="str">
        <f ca="1">IFERROR(INDEX(_E,MATCH(Tableau1[[#This Row],[Date]],_J,0)),"")</f>
        <v/>
      </c>
    </row>
    <row r="303" spans="1:11" x14ac:dyDescent="0.35">
      <c r="A303" s="7">
        <v>43763</v>
      </c>
      <c r="B303" s="8" t="str">
        <f>VLOOKUP(WEEKDAY(Tableau1[[#This Row],[Date]],2),JoursDeSemaine,2,0)</f>
        <v>Vendredi</v>
      </c>
      <c r="E303" s="11">
        <f>(Tableau1[[#This Row],[Heure Départ]]-Tableau1[[#This Row],[Heure Arrivée]])*24</f>
        <v>0</v>
      </c>
      <c r="F303" s="12" t="str">
        <f>YEAR(Tableau1[[#This Row],[Date]] - MOD(Tableau1[[#This Row],[Date]] - 2,7) + 3)&amp;"-"&amp;_xlfn.ISOWEEKNUM(Tableau1[[#This Row],[Date]])</f>
        <v>2019-43</v>
      </c>
      <c r="G303" s="8">
        <f>YEAR(Tableau1[[#This Row],[Date]])</f>
        <v>2019</v>
      </c>
      <c r="H303" s="8" t="str">
        <f>TEXT(Tableau1[[#This Row],[Date]],"mmmm")</f>
        <v>octobre</v>
      </c>
      <c r="I303" s="8">
        <f>YEAR(EOMONTH(Tableau1[[#This Row],[Date]]-DEBUT+1,1))</f>
        <v>2019</v>
      </c>
      <c r="J303" s="12" t="str">
        <f>TEXT(EOMONTH(Tableau1[[#This Row],[Date]]-DEBUT+1,1),"mmmm")</f>
        <v>octobre</v>
      </c>
      <c r="K303" s="17" t="str">
        <f ca="1">IFERROR(INDEX(_E,MATCH(Tableau1[[#This Row],[Date]],_J,0)),"")</f>
        <v/>
      </c>
    </row>
    <row r="304" spans="1:11" x14ac:dyDescent="0.35">
      <c r="A304" s="7">
        <v>43764</v>
      </c>
      <c r="B304" s="8" t="str">
        <f>VLOOKUP(WEEKDAY(Tableau1[[#This Row],[Date]],2),JoursDeSemaine,2,0)</f>
        <v>Samedi</v>
      </c>
      <c r="E304" s="11">
        <f>(Tableau1[[#This Row],[Heure Départ]]-Tableau1[[#This Row],[Heure Arrivée]])*24</f>
        <v>0</v>
      </c>
      <c r="F304" s="12" t="str">
        <f>YEAR(Tableau1[[#This Row],[Date]] - MOD(Tableau1[[#This Row],[Date]] - 2,7) + 3)&amp;"-"&amp;_xlfn.ISOWEEKNUM(Tableau1[[#This Row],[Date]])</f>
        <v>2019-43</v>
      </c>
      <c r="G304" s="8">
        <f>YEAR(Tableau1[[#This Row],[Date]])</f>
        <v>2019</v>
      </c>
      <c r="H304" s="8" t="str">
        <f>TEXT(Tableau1[[#This Row],[Date]],"mmmm")</f>
        <v>octobre</v>
      </c>
      <c r="I304" s="8">
        <f>YEAR(EOMONTH(Tableau1[[#This Row],[Date]]-DEBUT+1,1))</f>
        <v>2019</v>
      </c>
      <c r="J304" s="12" t="str">
        <f>TEXT(EOMONTH(Tableau1[[#This Row],[Date]]-DEBUT+1,1),"mmmm")</f>
        <v>octobre</v>
      </c>
      <c r="K304" s="17" t="str">
        <f ca="1">IFERROR(INDEX(_E,MATCH(Tableau1[[#This Row],[Date]],_J,0)),"")</f>
        <v/>
      </c>
    </row>
    <row r="305" spans="1:11" x14ac:dyDescent="0.35">
      <c r="A305" s="7">
        <v>43765</v>
      </c>
      <c r="B305" s="8" t="str">
        <f>VLOOKUP(WEEKDAY(Tableau1[[#This Row],[Date]],2),JoursDeSemaine,2,0)</f>
        <v>Dimanche</v>
      </c>
      <c r="E305" s="11">
        <f>(Tableau1[[#This Row],[Heure Départ]]-Tableau1[[#This Row],[Heure Arrivée]])*24</f>
        <v>0</v>
      </c>
      <c r="F305" s="12" t="str">
        <f>YEAR(Tableau1[[#This Row],[Date]] - MOD(Tableau1[[#This Row],[Date]] - 2,7) + 3)&amp;"-"&amp;_xlfn.ISOWEEKNUM(Tableau1[[#This Row],[Date]])</f>
        <v>2019-43</v>
      </c>
      <c r="G305" s="8">
        <f>YEAR(Tableau1[[#This Row],[Date]])</f>
        <v>2019</v>
      </c>
      <c r="H305" s="8" t="str">
        <f>TEXT(Tableau1[[#This Row],[Date]],"mmmm")</f>
        <v>octobre</v>
      </c>
      <c r="I305" s="8">
        <f>YEAR(EOMONTH(Tableau1[[#This Row],[Date]]-DEBUT+1,1))</f>
        <v>2019</v>
      </c>
      <c r="J305" s="12" t="str">
        <f>TEXT(EOMONTH(Tableau1[[#This Row],[Date]]-DEBUT+1,1),"mmmm")</f>
        <v>octobre</v>
      </c>
      <c r="K305" s="17" t="str">
        <f ca="1">IFERROR(INDEX(_E,MATCH(Tableau1[[#This Row],[Date]],_J,0)),"")</f>
        <v/>
      </c>
    </row>
    <row r="306" spans="1:11" x14ac:dyDescent="0.35">
      <c r="A306" s="7">
        <v>43766</v>
      </c>
      <c r="B306" s="8" t="str">
        <f>VLOOKUP(WEEKDAY(Tableau1[[#This Row],[Date]],2),JoursDeSemaine,2,0)</f>
        <v>Lundi</v>
      </c>
      <c r="E306" s="11">
        <f>(Tableau1[[#This Row],[Heure Départ]]-Tableau1[[#This Row],[Heure Arrivée]])*24</f>
        <v>0</v>
      </c>
      <c r="F306" s="12" t="str">
        <f>YEAR(Tableau1[[#This Row],[Date]] - MOD(Tableau1[[#This Row],[Date]] - 2,7) + 3)&amp;"-"&amp;_xlfn.ISOWEEKNUM(Tableau1[[#This Row],[Date]])</f>
        <v>2019-44</v>
      </c>
      <c r="G306" s="8">
        <f>YEAR(Tableau1[[#This Row],[Date]])</f>
        <v>2019</v>
      </c>
      <c r="H306" s="8" t="str">
        <f>TEXT(Tableau1[[#This Row],[Date]],"mmmm")</f>
        <v>octobre</v>
      </c>
      <c r="I306" s="8">
        <f>YEAR(EOMONTH(Tableau1[[#This Row],[Date]]-DEBUT+1,1))</f>
        <v>2019</v>
      </c>
      <c r="J306" s="12" t="str">
        <f>TEXT(EOMONTH(Tableau1[[#This Row],[Date]]-DEBUT+1,1),"mmmm")</f>
        <v>novembre</v>
      </c>
      <c r="K306" s="17" t="str">
        <f ca="1">IFERROR(INDEX(_E,MATCH(Tableau1[[#This Row],[Date]],_J,0)),"")</f>
        <v/>
      </c>
    </row>
    <row r="307" spans="1:11" x14ac:dyDescent="0.35">
      <c r="A307" s="7">
        <v>43767</v>
      </c>
      <c r="B307" s="8" t="str">
        <f>VLOOKUP(WEEKDAY(Tableau1[[#This Row],[Date]],2),JoursDeSemaine,2,0)</f>
        <v>Mardi</v>
      </c>
      <c r="E307" s="11">
        <f>(Tableau1[[#This Row],[Heure Départ]]-Tableau1[[#This Row],[Heure Arrivée]])*24</f>
        <v>0</v>
      </c>
      <c r="F307" s="12" t="str">
        <f>YEAR(Tableau1[[#This Row],[Date]] - MOD(Tableau1[[#This Row],[Date]] - 2,7) + 3)&amp;"-"&amp;_xlfn.ISOWEEKNUM(Tableau1[[#This Row],[Date]])</f>
        <v>2019-44</v>
      </c>
      <c r="G307" s="8">
        <f>YEAR(Tableau1[[#This Row],[Date]])</f>
        <v>2019</v>
      </c>
      <c r="H307" s="8" t="str">
        <f>TEXT(Tableau1[[#This Row],[Date]],"mmmm")</f>
        <v>octobre</v>
      </c>
      <c r="I307" s="8">
        <f>YEAR(EOMONTH(Tableau1[[#This Row],[Date]]-DEBUT+1,1))</f>
        <v>2019</v>
      </c>
      <c r="J307" s="12" t="str">
        <f>TEXT(EOMONTH(Tableau1[[#This Row],[Date]]-DEBUT+1,1),"mmmm")</f>
        <v>novembre</v>
      </c>
      <c r="K307" s="17" t="str">
        <f ca="1">IFERROR(INDEX(_E,MATCH(Tableau1[[#This Row],[Date]],_J,0)),"")</f>
        <v/>
      </c>
    </row>
    <row r="308" spans="1:11" x14ac:dyDescent="0.35">
      <c r="A308" s="7">
        <v>43768</v>
      </c>
      <c r="B308" s="8" t="str">
        <f>VLOOKUP(WEEKDAY(Tableau1[[#This Row],[Date]],2),JoursDeSemaine,2,0)</f>
        <v>Mercredi</v>
      </c>
      <c r="E308" s="11">
        <f>(Tableau1[[#This Row],[Heure Départ]]-Tableau1[[#This Row],[Heure Arrivée]])*24</f>
        <v>0</v>
      </c>
      <c r="F308" s="12" t="str">
        <f>YEAR(Tableau1[[#This Row],[Date]] - MOD(Tableau1[[#This Row],[Date]] - 2,7) + 3)&amp;"-"&amp;_xlfn.ISOWEEKNUM(Tableau1[[#This Row],[Date]])</f>
        <v>2019-44</v>
      </c>
      <c r="G308" s="8">
        <f>YEAR(Tableau1[[#This Row],[Date]])</f>
        <v>2019</v>
      </c>
      <c r="H308" s="8" t="str">
        <f>TEXT(Tableau1[[#This Row],[Date]],"mmmm")</f>
        <v>octobre</v>
      </c>
      <c r="I308" s="8">
        <f>YEAR(EOMONTH(Tableau1[[#This Row],[Date]]-DEBUT+1,1))</f>
        <v>2019</v>
      </c>
      <c r="J308" s="12" t="str">
        <f>TEXT(EOMONTH(Tableau1[[#This Row],[Date]]-DEBUT+1,1),"mmmm")</f>
        <v>novembre</v>
      </c>
      <c r="K308" s="17" t="str">
        <f ca="1">IFERROR(INDEX(_E,MATCH(Tableau1[[#This Row],[Date]],_J,0)),"")</f>
        <v/>
      </c>
    </row>
    <row r="309" spans="1:11" x14ac:dyDescent="0.35">
      <c r="A309" s="7">
        <v>43769</v>
      </c>
      <c r="B309" s="8" t="str">
        <f>VLOOKUP(WEEKDAY(Tableau1[[#This Row],[Date]],2),JoursDeSemaine,2,0)</f>
        <v>Jeudi</v>
      </c>
      <c r="E309" s="11">
        <f>(Tableau1[[#This Row],[Heure Départ]]-Tableau1[[#This Row],[Heure Arrivée]])*24</f>
        <v>0</v>
      </c>
      <c r="F309" s="12" t="str">
        <f>YEAR(Tableau1[[#This Row],[Date]] - MOD(Tableau1[[#This Row],[Date]] - 2,7) + 3)&amp;"-"&amp;_xlfn.ISOWEEKNUM(Tableau1[[#This Row],[Date]])</f>
        <v>2019-44</v>
      </c>
      <c r="G309" s="8">
        <f>YEAR(Tableau1[[#This Row],[Date]])</f>
        <v>2019</v>
      </c>
      <c r="H309" s="8" t="str">
        <f>TEXT(Tableau1[[#This Row],[Date]],"mmmm")</f>
        <v>octobre</v>
      </c>
      <c r="I309" s="8">
        <f>YEAR(EOMONTH(Tableau1[[#This Row],[Date]]-DEBUT+1,1))</f>
        <v>2019</v>
      </c>
      <c r="J309" s="12" t="str">
        <f>TEXT(EOMONTH(Tableau1[[#This Row],[Date]]-DEBUT+1,1),"mmmm")</f>
        <v>novembre</v>
      </c>
      <c r="K309" s="17" t="str">
        <f ca="1">IFERROR(INDEX(_E,MATCH(Tableau1[[#This Row],[Date]],_J,0)),"")</f>
        <v/>
      </c>
    </row>
    <row r="310" spans="1:11" x14ac:dyDescent="0.35">
      <c r="A310" s="7">
        <v>43770</v>
      </c>
      <c r="B310" s="8" t="str">
        <f>VLOOKUP(WEEKDAY(Tableau1[[#This Row],[Date]],2),JoursDeSemaine,2,0)</f>
        <v>Vendredi</v>
      </c>
      <c r="E310" s="11">
        <f>(Tableau1[[#This Row],[Heure Départ]]-Tableau1[[#This Row],[Heure Arrivée]])*24</f>
        <v>0</v>
      </c>
      <c r="F310" s="12" t="str">
        <f>YEAR(Tableau1[[#This Row],[Date]] - MOD(Tableau1[[#This Row],[Date]] - 2,7) + 3)&amp;"-"&amp;_xlfn.ISOWEEKNUM(Tableau1[[#This Row],[Date]])</f>
        <v>2019-44</v>
      </c>
      <c r="G310" s="8">
        <f>YEAR(Tableau1[[#This Row],[Date]])</f>
        <v>2019</v>
      </c>
      <c r="H310" s="8" t="str">
        <f>TEXT(Tableau1[[#This Row],[Date]],"mmmm")</f>
        <v>novembre</v>
      </c>
      <c r="I310" s="8">
        <f>YEAR(EOMONTH(Tableau1[[#This Row],[Date]]-DEBUT+1,1))</f>
        <v>2019</v>
      </c>
      <c r="J310" s="12" t="str">
        <f>TEXT(EOMONTH(Tableau1[[#This Row],[Date]]-DEBUT+1,1),"mmmm")</f>
        <v>novembre</v>
      </c>
      <c r="K310" s="17" t="str">
        <f ca="1">IFERROR(INDEX(_E,MATCH(Tableau1[[#This Row],[Date]],_J,0)),"")</f>
        <v>Toussaint</v>
      </c>
    </row>
    <row r="311" spans="1:11" x14ac:dyDescent="0.35">
      <c r="A311" s="7">
        <v>43771</v>
      </c>
      <c r="B311" s="8" t="str">
        <f>VLOOKUP(WEEKDAY(Tableau1[[#This Row],[Date]],2),JoursDeSemaine,2,0)</f>
        <v>Samedi</v>
      </c>
      <c r="E311" s="11">
        <f>(Tableau1[[#This Row],[Heure Départ]]-Tableau1[[#This Row],[Heure Arrivée]])*24</f>
        <v>0</v>
      </c>
      <c r="F311" s="12" t="str">
        <f>YEAR(Tableau1[[#This Row],[Date]] - MOD(Tableau1[[#This Row],[Date]] - 2,7) + 3)&amp;"-"&amp;_xlfn.ISOWEEKNUM(Tableau1[[#This Row],[Date]])</f>
        <v>2019-44</v>
      </c>
      <c r="G311" s="8">
        <f>YEAR(Tableau1[[#This Row],[Date]])</f>
        <v>2019</v>
      </c>
      <c r="H311" s="8" t="str">
        <f>TEXT(Tableau1[[#This Row],[Date]],"mmmm")</f>
        <v>novembre</v>
      </c>
      <c r="I311" s="8">
        <f>YEAR(EOMONTH(Tableau1[[#This Row],[Date]]-DEBUT+1,1))</f>
        <v>2019</v>
      </c>
      <c r="J311" s="12" t="str">
        <f>TEXT(EOMONTH(Tableau1[[#This Row],[Date]]-DEBUT+1,1),"mmmm")</f>
        <v>novembre</v>
      </c>
      <c r="K311" s="17" t="str">
        <f ca="1">IFERROR(INDEX(_E,MATCH(Tableau1[[#This Row],[Date]],_J,0)),"")</f>
        <v/>
      </c>
    </row>
    <row r="312" spans="1:11" x14ac:dyDescent="0.35">
      <c r="A312" s="7">
        <v>43772</v>
      </c>
      <c r="B312" s="8" t="str">
        <f>VLOOKUP(WEEKDAY(Tableau1[[#This Row],[Date]],2),JoursDeSemaine,2,0)</f>
        <v>Dimanche</v>
      </c>
      <c r="E312" s="11">
        <f>(Tableau1[[#This Row],[Heure Départ]]-Tableau1[[#This Row],[Heure Arrivée]])*24</f>
        <v>0</v>
      </c>
      <c r="F312" s="12" t="str">
        <f>YEAR(Tableau1[[#This Row],[Date]] - MOD(Tableau1[[#This Row],[Date]] - 2,7) + 3)&amp;"-"&amp;_xlfn.ISOWEEKNUM(Tableau1[[#This Row],[Date]])</f>
        <v>2019-44</v>
      </c>
      <c r="G312" s="8">
        <f>YEAR(Tableau1[[#This Row],[Date]])</f>
        <v>2019</v>
      </c>
      <c r="H312" s="8" t="str">
        <f>TEXT(Tableau1[[#This Row],[Date]],"mmmm")</f>
        <v>novembre</v>
      </c>
      <c r="I312" s="8">
        <f>YEAR(EOMONTH(Tableau1[[#This Row],[Date]]-DEBUT+1,1))</f>
        <v>2019</v>
      </c>
      <c r="J312" s="12" t="str">
        <f>TEXT(EOMONTH(Tableau1[[#This Row],[Date]]-DEBUT+1,1),"mmmm")</f>
        <v>novembre</v>
      </c>
      <c r="K312" s="17" t="str">
        <f ca="1">IFERROR(INDEX(_E,MATCH(Tableau1[[#This Row],[Date]],_J,0)),"")</f>
        <v/>
      </c>
    </row>
    <row r="313" spans="1:11" x14ac:dyDescent="0.35">
      <c r="A313" s="7">
        <v>43773</v>
      </c>
      <c r="B313" s="8" t="str">
        <f>VLOOKUP(WEEKDAY(Tableau1[[#This Row],[Date]],2),JoursDeSemaine,2,0)</f>
        <v>Lundi</v>
      </c>
      <c r="F313" s="12" t="str">
        <f>YEAR(Tableau1[[#This Row],[Date]] - MOD(Tableau1[[#This Row],[Date]] - 2,7) + 3)&amp;"-"&amp;_xlfn.ISOWEEKNUM(Tableau1[[#This Row],[Date]])</f>
        <v>2019-45</v>
      </c>
      <c r="G313" s="8">
        <f>YEAR(Tableau1[[#This Row],[Date]])</f>
        <v>2019</v>
      </c>
      <c r="H313" s="8" t="str">
        <f>TEXT(Tableau1[[#This Row],[Date]],"mmmm")</f>
        <v>novembre</v>
      </c>
      <c r="I313" s="8">
        <f>YEAR(EOMONTH(Tableau1[[#This Row],[Date]]-DEBUT+1,1))</f>
        <v>2019</v>
      </c>
      <c r="J313" s="12" t="str">
        <f>TEXT(EOMONTH(Tableau1[[#This Row],[Date]]-DEBUT+1,1),"mmmm")</f>
        <v>novembre</v>
      </c>
      <c r="K313" s="17" t="str">
        <f ca="1">IFERROR(INDEX(_E,MATCH(Tableau1[[#This Row],[Date]],_J,0)),"")</f>
        <v/>
      </c>
    </row>
    <row r="314" spans="1:11" x14ac:dyDescent="0.35">
      <c r="A314" s="7">
        <v>43774</v>
      </c>
      <c r="B314" s="8" t="str">
        <f>VLOOKUP(WEEKDAY(Tableau1[[#This Row],[Date]],2),JoursDeSemaine,2,0)</f>
        <v>Mardi</v>
      </c>
      <c r="F314" s="12" t="str">
        <f>YEAR(Tableau1[[#This Row],[Date]] - MOD(Tableau1[[#This Row],[Date]] - 2,7) + 3)&amp;"-"&amp;_xlfn.ISOWEEKNUM(Tableau1[[#This Row],[Date]])</f>
        <v>2019-45</v>
      </c>
      <c r="G314" s="8">
        <f>YEAR(Tableau1[[#This Row],[Date]])</f>
        <v>2019</v>
      </c>
      <c r="H314" s="8" t="str">
        <f>TEXT(Tableau1[[#This Row],[Date]],"mmmm")</f>
        <v>novembre</v>
      </c>
      <c r="I314" s="8">
        <f>YEAR(EOMONTH(Tableau1[[#This Row],[Date]]-DEBUT+1,1))</f>
        <v>2019</v>
      </c>
      <c r="J314" s="12" t="str">
        <f>TEXT(EOMONTH(Tableau1[[#This Row],[Date]]-DEBUT+1,1),"mmmm")</f>
        <v>novembre</v>
      </c>
      <c r="K314" s="17" t="str">
        <f ca="1">IFERROR(INDEX(_E,MATCH(Tableau1[[#This Row],[Date]],_J,0)),"")</f>
        <v/>
      </c>
    </row>
    <row r="315" spans="1:11" x14ac:dyDescent="0.35">
      <c r="A315" s="7">
        <v>43775</v>
      </c>
      <c r="B315" s="8" t="str">
        <f>VLOOKUP(WEEKDAY(Tableau1[[#This Row],[Date]],2),JoursDeSemaine,2,0)</f>
        <v>Mercredi</v>
      </c>
      <c r="C315" s="9">
        <v>0.33333333333333331</v>
      </c>
      <c r="D315" s="9">
        <v>0.66666666666666663</v>
      </c>
      <c r="E315" s="11">
        <f>(Tableau1[[#This Row],[Heure Départ]]-Tableau1[[#This Row],[Heure Arrivée]])*24</f>
        <v>8</v>
      </c>
      <c r="F315" s="12" t="str">
        <f>YEAR(Tableau1[[#This Row],[Date]] - MOD(Tableau1[[#This Row],[Date]] - 2,7) + 3)&amp;"-"&amp;_xlfn.ISOWEEKNUM(Tableau1[[#This Row],[Date]])</f>
        <v>2019-45</v>
      </c>
      <c r="G315" s="8">
        <f>YEAR(Tableau1[[#This Row],[Date]])</f>
        <v>2019</v>
      </c>
      <c r="H315" s="8" t="str">
        <f>TEXT(Tableau1[[#This Row],[Date]],"mmmm")</f>
        <v>novembre</v>
      </c>
      <c r="I315" s="8">
        <f>YEAR(EOMONTH(Tableau1[[#This Row],[Date]]-DEBUT+1,1))</f>
        <v>2019</v>
      </c>
      <c r="J315" s="12" t="str">
        <f>TEXT(EOMONTH(Tableau1[[#This Row],[Date]]-DEBUT+1,1),"mmmm")</f>
        <v>novembre</v>
      </c>
      <c r="K315" s="17" t="str">
        <f ca="1">IFERROR(INDEX(_E,MATCH(Tableau1[[#This Row],[Date]],_J,0)),"")</f>
        <v/>
      </c>
    </row>
    <row r="316" spans="1:11" x14ac:dyDescent="0.35">
      <c r="A316" s="7">
        <v>43776</v>
      </c>
      <c r="B316" s="8" t="str">
        <f>VLOOKUP(WEEKDAY(Tableau1[[#This Row],[Date]],2),JoursDeSemaine,2,0)</f>
        <v>Jeudi</v>
      </c>
      <c r="C316" s="9">
        <v>0.33333333333333331</v>
      </c>
      <c r="D316" s="9">
        <v>0.66666666666666663</v>
      </c>
      <c r="E316" s="11">
        <f>(Tableau1[[#This Row],[Heure Départ]]-Tableau1[[#This Row],[Heure Arrivée]])*24</f>
        <v>8</v>
      </c>
      <c r="F316" s="12" t="str">
        <f>YEAR(Tableau1[[#This Row],[Date]] - MOD(Tableau1[[#This Row],[Date]] - 2,7) + 3)&amp;"-"&amp;_xlfn.ISOWEEKNUM(Tableau1[[#This Row],[Date]])</f>
        <v>2019-45</v>
      </c>
      <c r="G316" s="8">
        <f>YEAR(Tableau1[[#This Row],[Date]])</f>
        <v>2019</v>
      </c>
      <c r="H316" s="8" t="str">
        <f>TEXT(Tableau1[[#This Row],[Date]],"mmmm")</f>
        <v>novembre</v>
      </c>
      <c r="I316" s="8">
        <f>YEAR(EOMONTH(Tableau1[[#This Row],[Date]]-DEBUT+1,1))</f>
        <v>2019</v>
      </c>
      <c r="J316" s="12" t="str">
        <f>TEXT(EOMONTH(Tableau1[[#This Row],[Date]]-DEBUT+1,1),"mmmm")</f>
        <v>novembre</v>
      </c>
      <c r="K316" s="17" t="str">
        <f ca="1">IFERROR(INDEX(_E,MATCH(Tableau1[[#This Row],[Date]],_J,0)),"")</f>
        <v/>
      </c>
    </row>
    <row r="317" spans="1:11" x14ac:dyDescent="0.35">
      <c r="A317" s="7">
        <v>43777</v>
      </c>
      <c r="B317" s="8" t="str">
        <f>VLOOKUP(WEEKDAY(Tableau1[[#This Row],[Date]],2),JoursDeSemaine,2,0)</f>
        <v>Vendredi</v>
      </c>
      <c r="C317" s="9">
        <v>0.33333333333333331</v>
      </c>
      <c r="D317" s="9">
        <v>0.66666666666666663</v>
      </c>
      <c r="E317" s="11">
        <f>(Tableau1[[#This Row],[Heure Départ]]-Tableau1[[#This Row],[Heure Arrivée]])*24</f>
        <v>8</v>
      </c>
      <c r="F317" s="12" t="str">
        <f>YEAR(Tableau1[[#This Row],[Date]] - MOD(Tableau1[[#This Row],[Date]] - 2,7) + 3)&amp;"-"&amp;_xlfn.ISOWEEKNUM(Tableau1[[#This Row],[Date]])</f>
        <v>2019-45</v>
      </c>
      <c r="G317" s="8">
        <f>YEAR(Tableau1[[#This Row],[Date]])</f>
        <v>2019</v>
      </c>
      <c r="H317" s="8" t="str">
        <f>TEXT(Tableau1[[#This Row],[Date]],"mmmm")</f>
        <v>novembre</v>
      </c>
      <c r="I317" s="8">
        <f>YEAR(EOMONTH(Tableau1[[#This Row],[Date]]-DEBUT+1,1))</f>
        <v>2019</v>
      </c>
      <c r="J317" s="12" t="str">
        <f>TEXT(EOMONTH(Tableau1[[#This Row],[Date]]-DEBUT+1,1),"mmmm")</f>
        <v>novembre</v>
      </c>
      <c r="K317" s="17" t="str">
        <f ca="1">IFERROR(INDEX(_E,MATCH(Tableau1[[#This Row],[Date]],_J,0)),"")</f>
        <v/>
      </c>
    </row>
    <row r="318" spans="1:11" x14ac:dyDescent="0.35">
      <c r="A318" s="7">
        <v>43778</v>
      </c>
      <c r="B318" s="8" t="str">
        <f>VLOOKUP(WEEKDAY(Tableau1[[#This Row],[Date]],2),JoursDeSemaine,2,0)</f>
        <v>Samedi</v>
      </c>
      <c r="C318" s="9">
        <v>0.33333333333333298</v>
      </c>
      <c r="D318" s="9">
        <v>0.66666666666666696</v>
      </c>
      <c r="E318" s="11">
        <f>(Tableau1[[#This Row],[Heure Départ]]-Tableau1[[#This Row],[Heure Arrivée]])*24</f>
        <v>8.000000000000016</v>
      </c>
      <c r="F318" s="12" t="str">
        <f>YEAR(Tableau1[[#This Row],[Date]] - MOD(Tableau1[[#This Row],[Date]] - 2,7) + 3)&amp;"-"&amp;_xlfn.ISOWEEKNUM(Tableau1[[#This Row],[Date]])</f>
        <v>2019-45</v>
      </c>
      <c r="G318" s="8">
        <f>YEAR(Tableau1[[#This Row],[Date]])</f>
        <v>2019</v>
      </c>
      <c r="H318" s="8" t="str">
        <f>TEXT(Tableau1[[#This Row],[Date]],"mmmm")</f>
        <v>novembre</v>
      </c>
      <c r="I318" s="8">
        <f>YEAR(EOMONTH(Tableau1[[#This Row],[Date]]-DEBUT+1,1))</f>
        <v>2019</v>
      </c>
      <c r="J318" s="12" t="str">
        <f>TEXT(EOMONTH(Tableau1[[#This Row],[Date]]-DEBUT+1,1),"mmmm")</f>
        <v>novembre</v>
      </c>
      <c r="K318" s="17" t="str">
        <f ca="1">IFERROR(INDEX(_E,MATCH(Tableau1[[#This Row],[Date]],_J,0)),"")</f>
        <v/>
      </c>
    </row>
    <row r="319" spans="1:11" x14ac:dyDescent="0.35">
      <c r="A319" s="7">
        <v>43779</v>
      </c>
      <c r="B319" s="8" t="str">
        <f>VLOOKUP(WEEKDAY(Tableau1[[#This Row],[Date]],2),JoursDeSemaine,2,0)</f>
        <v>Dimanche</v>
      </c>
      <c r="C319" s="9">
        <v>0.33333333333333298</v>
      </c>
      <c r="D319" s="9">
        <v>0.66666666666666696</v>
      </c>
      <c r="E319" s="11">
        <f>(Tableau1[[#This Row],[Heure Départ]]-Tableau1[[#This Row],[Heure Arrivée]])*24</f>
        <v>8.000000000000016</v>
      </c>
      <c r="F319" s="12" t="str">
        <f>YEAR(Tableau1[[#This Row],[Date]] - MOD(Tableau1[[#This Row],[Date]] - 2,7) + 3)&amp;"-"&amp;_xlfn.ISOWEEKNUM(Tableau1[[#This Row],[Date]])</f>
        <v>2019-45</v>
      </c>
      <c r="G319" s="8">
        <f>YEAR(Tableau1[[#This Row],[Date]])</f>
        <v>2019</v>
      </c>
      <c r="H319" s="8" t="str">
        <f>TEXT(Tableau1[[#This Row],[Date]],"mmmm")</f>
        <v>novembre</v>
      </c>
      <c r="I319" s="8">
        <f>YEAR(EOMONTH(Tableau1[[#This Row],[Date]]-DEBUT+1,1))</f>
        <v>2019</v>
      </c>
      <c r="J319" s="12" t="str">
        <f>TEXT(EOMONTH(Tableau1[[#This Row],[Date]]-DEBUT+1,1),"mmmm")</f>
        <v>novembre</v>
      </c>
      <c r="K319" s="17" t="str">
        <f ca="1">IFERROR(INDEX(_E,MATCH(Tableau1[[#This Row],[Date]],_J,0)),"")</f>
        <v/>
      </c>
    </row>
    <row r="320" spans="1:11" x14ac:dyDescent="0.35">
      <c r="A320" s="7">
        <v>43780</v>
      </c>
      <c r="B320" s="8" t="str">
        <f>VLOOKUP(WEEKDAY(Tableau1[[#This Row],[Date]],2),JoursDeSemaine,2,0)</f>
        <v>Lundi</v>
      </c>
      <c r="E320" s="11">
        <f>(Tableau1[[#This Row],[Heure Départ]]-Tableau1[[#This Row],[Heure Arrivée]])*24</f>
        <v>0</v>
      </c>
      <c r="F320" s="12" t="str">
        <f>YEAR(Tableau1[[#This Row],[Date]] - MOD(Tableau1[[#This Row],[Date]] - 2,7) + 3)&amp;"-"&amp;_xlfn.ISOWEEKNUM(Tableau1[[#This Row],[Date]])</f>
        <v>2019-46</v>
      </c>
      <c r="G320" s="8">
        <f>YEAR(Tableau1[[#This Row],[Date]])</f>
        <v>2019</v>
      </c>
      <c r="H320" s="8" t="str">
        <f>TEXT(Tableau1[[#This Row],[Date]],"mmmm")</f>
        <v>novembre</v>
      </c>
      <c r="I320" s="8">
        <f>YEAR(EOMONTH(Tableau1[[#This Row],[Date]]-DEBUT+1,1))</f>
        <v>2019</v>
      </c>
      <c r="J320" s="12" t="str">
        <f>TEXT(EOMONTH(Tableau1[[#This Row],[Date]]-DEBUT+1,1),"mmmm")</f>
        <v>novembre</v>
      </c>
      <c r="K320" s="17" t="str">
        <f ca="1">IFERROR(INDEX(_E,MATCH(Tableau1[[#This Row],[Date]],_J,0)),"")</f>
        <v>Armistice</v>
      </c>
    </row>
    <row r="321" spans="1:11" x14ac:dyDescent="0.35">
      <c r="A321" s="7">
        <v>43781</v>
      </c>
      <c r="B321" s="8" t="str">
        <f>VLOOKUP(WEEKDAY(Tableau1[[#This Row],[Date]],2),JoursDeSemaine,2,0)</f>
        <v>Mardi</v>
      </c>
      <c r="F321" s="12" t="str">
        <f>YEAR(Tableau1[[#This Row],[Date]] - MOD(Tableau1[[#This Row],[Date]] - 2,7) + 3)&amp;"-"&amp;_xlfn.ISOWEEKNUM(Tableau1[[#This Row],[Date]])</f>
        <v>2019-46</v>
      </c>
      <c r="G321" s="8">
        <f>YEAR(Tableau1[[#This Row],[Date]])</f>
        <v>2019</v>
      </c>
      <c r="H321" s="8" t="str">
        <f>TEXT(Tableau1[[#This Row],[Date]],"mmmm")</f>
        <v>novembre</v>
      </c>
      <c r="I321" s="8">
        <f>YEAR(EOMONTH(Tableau1[[#This Row],[Date]]-DEBUT+1,1))</f>
        <v>2019</v>
      </c>
      <c r="J321" s="12" t="str">
        <f>TEXT(EOMONTH(Tableau1[[#This Row],[Date]]-DEBUT+1,1),"mmmm")</f>
        <v>novembre</v>
      </c>
      <c r="K321" s="17" t="str">
        <f ca="1">IFERROR(INDEX(_E,MATCH(Tableau1[[#This Row],[Date]],_J,0)),"")</f>
        <v/>
      </c>
    </row>
    <row r="322" spans="1:11" x14ac:dyDescent="0.35">
      <c r="A322" s="7">
        <v>43782</v>
      </c>
      <c r="B322" s="8" t="str">
        <f>VLOOKUP(WEEKDAY(Tableau1[[#This Row],[Date]],2),JoursDeSemaine,2,0)</f>
        <v>Mercredi</v>
      </c>
      <c r="C322" s="9">
        <v>0.33333333333333331</v>
      </c>
      <c r="D322" s="9">
        <v>0.66666666666666663</v>
      </c>
      <c r="F322" s="12" t="str">
        <f>YEAR(Tableau1[[#This Row],[Date]] - MOD(Tableau1[[#This Row],[Date]] - 2,7) + 3)&amp;"-"&amp;_xlfn.ISOWEEKNUM(Tableau1[[#This Row],[Date]])</f>
        <v>2019-46</v>
      </c>
      <c r="G322" s="8">
        <f>YEAR(Tableau1[[#This Row],[Date]])</f>
        <v>2019</v>
      </c>
      <c r="H322" s="8" t="str">
        <f>TEXT(Tableau1[[#This Row],[Date]],"mmmm")</f>
        <v>novembre</v>
      </c>
      <c r="I322" s="8">
        <f>YEAR(EOMONTH(Tableau1[[#This Row],[Date]]-DEBUT+1,1))</f>
        <v>2019</v>
      </c>
      <c r="J322" s="12" t="str">
        <f>TEXT(EOMONTH(Tableau1[[#This Row],[Date]]-DEBUT+1,1),"mmmm")</f>
        <v>novembre</v>
      </c>
      <c r="K322" s="17" t="str">
        <f ca="1">IFERROR(INDEX(_E,MATCH(Tableau1[[#This Row],[Date]],_J,0)),"")</f>
        <v/>
      </c>
    </row>
    <row r="323" spans="1:11" x14ac:dyDescent="0.35">
      <c r="A323" s="7">
        <v>43783</v>
      </c>
      <c r="B323" s="8" t="str">
        <f>VLOOKUP(WEEKDAY(Tableau1[[#This Row],[Date]],2),JoursDeSemaine,2,0)</f>
        <v>Jeudi</v>
      </c>
      <c r="C323" s="9">
        <v>0.33333333333333331</v>
      </c>
      <c r="D323" s="9">
        <v>0.66666666666666663</v>
      </c>
      <c r="F323" s="12" t="str">
        <f>YEAR(Tableau1[[#This Row],[Date]] - MOD(Tableau1[[#This Row],[Date]] - 2,7) + 3)&amp;"-"&amp;_xlfn.ISOWEEKNUM(Tableau1[[#This Row],[Date]])</f>
        <v>2019-46</v>
      </c>
      <c r="G323" s="8">
        <f>YEAR(Tableau1[[#This Row],[Date]])</f>
        <v>2019</v>
      </c>
      <c r="H323" s="8" t="str">
        <f>TEXT(Tableau1[[#This Row],[Date]],"mmmm")</f>
        <v>novembre</v>
      </c>
      <c r="I323" s="8">
        <f>YEAR(EOMONTH(Tableau1[[#This Row],[Date]]-DEBUT+1,1))</f>
        <v>2019</v>
      </c>
      <c r="J323" s="12" t="str">
        <f>TEXT(EOMONTH(Tableau1[[#This Row],[Date]]-DEBUT+1,1),"mmmm")</f>
        <v>novembre</v>
      </c>
      <c r="K323" s="17" t="str">
        <f ca="1">IFERROR(INDEX(_E,MATCH(Tableau1[[#This Row],[Date]],_J,0)),"")</f>
        <v/>
      </c>
    </row>
    <row r="324" spans="1:11" x14ac:dyDescent="0.35">
      <c r="A324" s="7">
        <v>43784</v>
      </c>
      <c r="B324" s="8" t="str">
        <f>VLOOKUP(WEEKDAY(Tableau1[[#This Row],[Date]],2),JoursDeSemaine,2,0)</f>
        <v>Vendredi</v>
      </c>
      <c r="C324" s="9">
        <v>0.33333333333333331</v>
      </c>
      <c r="D324" s="9">
        <v>0.66666666666666663</v>
      </c>
      <c r="F324" s="12" t="str">
        <f>YEAR(Tableau1[[#This Row],[Date]] - MOD(Tableau1[[#This Row],[Date]] - 2,7) + 3)&amp;"-"&amp;_xlfn.ISOWEEKNUM(Tableau1[[#This Row],[Date]])</f>
        <v>2019-46</v>
      </c>
      <c r="G324" s="8">
        <f>YEAR(Tableau1[[#This Row],[Date]])</f>
        <v>2019</v>
      </c>
      <c r="H324" s="8" t="str">
        <f>TEXT(Tableau1[[#This Row],[Date]],"mmmm")</f>
        <v>novembre</v>
      </c>
      <c r="I324" s="8">
        <f>YEAR(EOMONTH(Tableau1[[#This Row],[Date]]-DEBUT+1,1))</f>
        <v>2019</v>
      </c>
      <c r="J324" s="12" t="str">
        <f>TEXT(EOMONTH(Tableau1[[#This Row],[Date]]-DEBUT+1,1),"mmmm")</f>
        <v>novembre</v>
      </c>
      <c r="K324" s="17" t="str">
        <f ca="1">IFERROR(INDEX(_E,MATCH(Tableau1[[#This Row],[Date]],_J,0)),"")</f>
        <v/>
      </c>
    </row>
    <row r="325" spans="1:11" x14ac:dyDescent="0.35">
      <c r="A325" s="7">
        <v>43785</v>
      </c>
      <c r="B325" s="8" t="str">
        <f>VLOOKUP(WEEKDAY(Tableau1[[#This Row],[Date]],2),JoursDeSemaine,2,0)</f>
        <v>Samedi</v>
      </c>
      <c r="C325" s="9">
        <v>0.33333333333333298</v>
      </c>
      <c r="D325" s="9">
        <v>0.66666666666666696</v>
      </c>
      <c r="E325" s="11">
        <f>(Tableau1[[#This Row],[Heure Départ]]-Tableau1[[#This Row],[Heure Arrivée]])*24</f>
        <v>8.000000000000016</v>
      </c>
      <c r="F325" s="12" t="str">
        <f>YEAR(Tableau1[[#This Row],[Date]] - MOD(Tableau1[[#This Row],[Date]] - 2,7) + 3)&amp;"-"&amp;_xlfn.ISOWEEKNUM(Tableau1[[#This Row],[Date]])</f>
        <v>2019-46</v>
      </c>
      <c r="G325" s="8">
        <f>YEAR(Tableau1[[#This Row],[Date]])</f>
        <v>2019</v>
      </c>
      <c r="H325" s="8" t="str">
        <f>TEXT(Tableau1[[#This Row],[Date]],"mmmm")</f>
        <v>novembre</v>
      </c>
      <c r="I325" s="8">
        <f>YEAR(EOMONTH(Tableau1[[#This Row],[Date]]-DEBUT+1,1))</f>
        <v>2019</v>
      </c>
      <c r="J325" s="12" t="str">
        <f>TEXT(EOMONTH(Tableau1[[#This Row],[Date]]-DEBUT+1,1),"mmmm")</f>
        <v>novembre</v>
      </c>
      <c r="K325" s="17" t="str">
        <f ca="1">IFERROR(INDEX(_E,MATCH(Tableau1[[#This Row],[Date]],_J,0)),"")</f>
        <v/>
      </c>
    </row>
    <row r="326" spans="1:11" x14ac:dyDescent="0.35">
      <c r="A326" s="7">
        <v>43786</v>
      </c>
      <c r="B326" s="8" t="str">
        <f>VLOOKUP(WEEKDAY(Tableau1[[#This Row],[Date]],2),JoursDeSemaine,2,0)</f>
        <v>Dimanche</v>
      </c>
      <c r="C326" s="9">
        <v>0.33333333333333298</v>
      </c>
      <c r="D326" s="9">
        <v>0.66666666666666696</v>
      </c>
      <c r="E326" s="11">
        <f>(Tableau1[[#This Row],[Heure Départ]]-Tableau1[[#This Row],[Heure Arrivée]])*24</f>
        <v>8.000000000000016</v>
      </c>
      <c r="F326" s="12" t="str">
        <f>YEAR(Tableau1[[#This Row],[Date]] - MOD(Tableau1[[#This Row],[Date]] - 2,7) + 3)&amp;"-"&amp;_xlfn.ISOWEEKNUM(Tableau1[[#This Row],[Date]])</f>
        <v>2019-46</v>
      </c>
      <c r="G326" s="8">
        <f>YEAR(Tableau1[[#This Row],[Date]])</f>
        <v>2019</v>
      </c>
      <c r="H326" s="8" t="str">
        <f>TEXT(Tableau1[[#This Row],[Date]],"mmmm")</f>
        <v>novembre</v>
      </c>
      <c r="I326" s="8">
        <f>YEAR(EOMONTH(Tableau1[[#This Row],[Date]]-DEBUT+1,1))</f>
        <v>2019</v>
      </c>
      <c r="J326" s="12" t="str">
        <f>TEXT(EOMONTH(Tableau1[[#This Row],[Date]]-DEBUT+1,1),"mmmm")</f>
        <v>novembre</v>
      </c>
      <c r="K326" s="17" t="str">
        <f ca="1">IFERROR(INDEX(_E,MATCH(Tableau1[[#This Row],[Date]],_J,0)),"")</f>
        <v/>
      </c>
    </row>
    <row r="327" spans="1:11" x14ac:dyDescent="0.35">
      <c r="A327" s="7">
        <v>43787</v>
      </c>
      <c r="B327" s="8" t="str">
        <f>VLOOKUP(WEEKDAY(Tableau1[[#This Row],[Date]],2),JoursDeSemaine,2,0)</f>
        <v>Lundi</v>
      </c>
      <c r="E327" s="11">
        <f>(Tableau1[[#This Row],[Heure Départ]]-Tableau1[[#This Row],[Heure Arrivée]])*24</f>
        <v>0</v>
      </c>
      <c r="F327" s="12" t="str">
        <f>YEAR(Tableau1[[#This Row],[Date]] - MOD(Tableau1[[#This Row],[Date]] - 2,7) + 3)&amp;"-"&amp;_xlfn.ISOWEEKNUM(Tableau1[[#This Row],[Date]])</f>
        <v>2019-47</v>
      </c>
      <c r="G327" s="8">
        <f>YEAR(Tableau1[[#This Row],[Date]])</f>
        <v>2019</v>
      </c>
      <c r="H327" s="8" t="str">
        <f>TEXT(Tableau1[[#This Row],[Date]],"mmmm")</f>
        <v>novembre</v>
      </c>
      <c r="I327" s="8">
        <f>YEAR(EOMONTH(Tableau1[[#This Row],[Date]]-DEBUT+1,1))</f>
        <v>2019</v>
      </c>
      <c r="J327" s="12" t="str">
        <f>TEXT(EOMONTH(Tableau1[[#This Row],[Date]]-DEBUT+1,1),"mmmm")</f>
        <v>novembre</v>
      </c>
      <c r="K327" s="17" t="str">
        <f ca="1">IFERROR(INDEX(_E,MATCH(Tableau1[[#This Row],[Date]],_J,0)),"")</f>
        <v/>
      </c>
    </row>
    <row r="328" spans="1:11" x14ac:dyDescent="0.35">
      <c r="A328" s="7">
        <v>43788</v>
      </c>
      <c r="B328" s="8" t="str">
        <f>VLOOKUP(WEEKDAY(Tableau1[[#This Row],[Date]],2),JoursDeSemaine,2,0)</f>
        <v>Mardi</v>
      </c>
      <c r="E328" s="11">
        <f>(Tableau1[[#This Row],[Heure Départ]]-Tableau1[[#This Row],[Heure Arrivée]])*24</f>
        <v>0</v>
      </c>
      <c r="F328" s="12" t="str">
        <f>YEAR(Tableau1[[#This Row],[Date]] - MOD(Tableau1[[#This Row],[Date]] - 2,7) + 3)&amp;"-"&amp;_xlfn.ISOWEEKNUM(Tableau1[[#This Row],[Date]])</f>
        <v>2019-47</v>
      </c>
      <c r="G328" s="8">
        <f>YEAR(Tableau1[[#This Row],[Date]])</f>
        <v>2019</v>
      </c>
      <c r="H328" s="8" t="str">
        <f>TEXT(Tableau1[[#This Row],[Date]],"mmmm")</f>
        <v>novembre</v>
      </c>
      <c r="I328" s="8">
        <f>YEAR(EOMONTH(Tableau1[[#This Row],[Date]]-DEBUT+1,1))</f>
        <v>2019</v>
      </c>
      <c r="J328" s="12" t="str">
        <f>TEXT(EOMONTH(Tableau1[[#This Row],[Date]]-DEBUT+1,1),"mmmm")</f>
        <v>novembre</v>
      </c>
      <c r="K328" s="17" t="str">
        <f ca="1">IFERROR(INDEX(_E,MATCH(Tableau1[[#This Row],[Date]],_J,0)),"")</f>
        <v/>
      </c>
    </row>
    <row r="329" spans="1:11" x14ac:dyDescent="0.35">
      <c r="A329" s="7">
        <v>43789</v>
      </c>
      <c r="B329" s="8" t="str">
        <f>VLOOKUP(WEEKDAY(Tableau1[[#This Row],[Date]],2),JoursDeSemaine,2,0)</f>
        <v>Mercredi</v>
      </c>
      <c r="C329" s="9">
        <v>0.33333333333333331</v>
      </c>
      <c r="D329" s="9">
        <v>0.66666666666666663</v>
      </c>
      <c r="E329" s="11">
        <f>(Tableau1[[#This Row],[Heure Départ]]-Tableau1[[#This Row],[Heure Arrivée]])*24</f>
        <v>8</v>
      </c>
      <c r="F329" s="12" t="str">
        <f>YEAR(Tableau1[[#This Row],[Date]] - MOD(Tableau1[[#This Row],[Date]] - 2,7) + 3)&amp;"-"&amp;_xlfn.ISOWEEKNUM(Tableau1[[#This Row],[Date]])</f>
        <v>2019-47</v>
      </c>
      <c r="G329" s="8">
        <f>YEAR(Tableau1[[#This Row],[Date]])</f>
        <v>2019</v>
      </c>
      <c r="H329" s="8" t="str">
        <f>TEXT(Tableau1[[#This Row],[Date]],"mmmm")</f>
        <v>novembre</v>
      </c>
      <c r="I329" s="8">
        <f>YEAR(EOMONTH(Tableau1[[#This Row],[Date]]-DEBUT+1,1))</f>
        <v>2019</v>
      </c>
      <c r="J329" s="12" t="str">
        <f>TEXT(EOMONTH(Tableau1[[#This Row],[Date]]-DEBUT+1,1),"mmmm")</f>
        <v>novembre</v>
      </c>
      <c r="K329" s="17" t="str">
        <f ca="1">IFERROR(INDEX(_E,MATCH(Tableau1[[#This Row],[Date]],_J,0)),"")</f>
        <v/>
      </c>
    </row>
    <row r="330" spans="1:11" x14ac:dyDescent="0.35">
      <c r="A330" s="7">
        <v>43790</v>
      </c>
      <c r="B330" s="8" t="str">
        <f>VLOOKUP(WEEKDAY(Tableau1[[#This Row],[Date]],2),JoursDeSemaine,2,0)</f>
        <v>Jeudi</v>
      </c>
      <c r="C330" s="9">
        <v>0.33333333333333331</v>
      </c>
      <c r="D330" s="9">
        <v>0.66666666666666663</v>
      </c>
      <c r="E330" s="11">
        <f>(Tableau1[[#This Row],[Heure Départ]]-Tableau1[[#This Row],[Heure Arrivée]])*24</f>
        <v>8</v>
      </c>
      <c r="F330" s="12" t="str">
        <f>YEAR(Tableau1[[#This Row],[Date]] - MOD(Tableau1[[#This Row],[Date]] - 2,7) + 3)&amp;"-"&amp;_xlfn.ISOWEEKNUM(Tableau1[[#This Row],[Date]])</f>
        <v>2019-47</v>
      </c>
      <c r="G330" s="8">
        <f>YEAR(Tableau1[[#This Row],[Date]])</f>
        <v>2019</v>
      </c>
      <c r="H330" s="8" t="str">
        <f>TEXT(Tableau1[[#This Row],[Date]],"mmmm")</f>
        <v>novembre</v>
      </c>
      <c r="I330" s="8">
        <f>YEAR(EOMONTH(Tableau1[[#This Row],[Date]]-DEBUT+1,1))</f>
        <v>2019</v>
      </c>
      <c r="J330" s="12" t="str">
        <f>TEXT(EOMONTH(Tableau1[[#This Row],[Date]]-DEBUT+1,1),"mmmm")</f>
        <v>novembre</v>
      </c>
      <c r="K330" s="17" t="str">
        <f ca="1">IFERROR(INDEX(_E,MATCH(Tableau1[[#This Row],[Date]],_J,0)),"")</f>
        <v/>
      </c>
    </row>
    <row r="331" spans="1:11" x14ac:dyDescent="0.35">
      <c r="A331" s="7">
        <v>43791</v>
      </c>
      <c r="B331" s="8" t="str">
        <f>VLOOKUP(WEEKDAY(Tableau1[[#This Row],[Date]],2),JoursDeSemaine,2,0)</f>
        <v>Vendredi</v>
      </c>
      <c r="C331" s="9">
        <v>0.33333333333333331</v>
      </c>
      <c r="D331" s="9">
        <v>0.66666666666666663</v>
      </c>
      <c r="E331" s="11">
        <f>(Tableau1[[#This Row],[Heure Départ]]-Tableau1[[#This Row],[Heure Arrivée]])*24</f>
        <v>8</v>
      </c>
      <c r="F331" s="12" t="str">
        <f>YEAR(Tableau1[[#This Row],[Date]] - MOD(Tableau1[[#This Row],[Date]] - 2,7) + 3)&amp;"-"&amp;_xlfn.ISOWEEKNUM(Tableau1[[#This Row],[Date]])</f>
        <v>2019-47</v>
      </c>
      <c r="G331" s="8">
        <f>YEAR(Tableau1[[#This Row],[Date]])</f>
        <v>2019</v>
      </c>
      <c r="H331" s="8" t="str">
        <f>TEXT(Tableau1[[#This Row],[Date]],"mmmm")</f>
        <v>novembre</v>
      </c>
      <c r="I331" s="8">
        <f>YEAR(EOMONTH(Tableau1[[#This Row],[Date]]-DEBUT+1,1))</f>
        <v>2019</v>
      </c>
      <c r="J331" s="12" t="str">
        <f>TEXT(EOMONTH(Tableau1[[#This Row],[Date]]-DEBUT+1,1),"mmmm")</f>
        <v>novembre</v>
      </c>
      <c r="K331" s="17" t="str">
        <f ca="1">IFERROR(INDEX(_E,MATCH(Tableau1[[#This Row],[Date]],_J,0)),"")</f>
        <v/>
      </c>
    </row>
    <row r="332" spans="1:11" x14ac:dyDescent="0.35">
      <c r="A332" s="7">
        <v>43792</v>
      </c>
      <c r="B332" s="8" t="str">
        <f>VLOOKUP(WEEKDAY(Tableau1[[#This Row],[Date]],2),JoursDeSemaine,2,0)</f>
        <v>Samedi</v>
      </c>
      <c r="C332" s="9">
        <v>0.33333333333333298</v>
      </c>
      <c r="D332" s="9">
        <v>0.66666666666666696</v>
      </c>
      <c r="E332" s="11">
        <f>(Tableau1[[#This Row],[Heure Départ]]-Tableau1[[#This Row],[Heure Arrivée]])*24</f>
        <v>8.000000000000016</v>
      </c>
      <c r="F332" s="12" t="str">
        <f>YEAR(Tableau1[[#This Row],[Date]] - MOD(Tableau1[[#This Row],[Date]] - 2,7) + 3)&amp;"-"&amp;_xlfn.ISOWEEKNUM(Tableau1[[#This Row],[Date]])</f>
        <v>2019-47</v>
      </c>
      <c r="G332" s="8">
        <f>YEAR(Tableau1[[#This Row],[Date]])</f>
        <v>2019</v>
      </c>
      <c r="H332" s="8" t="str">
        <f>TEXT(Tableau1[[#This Row],[Date]],"mmmm")</f>
        <v>novembre</v>
      </c>
      <c r="I332" s="8">
        <f>YEAR(EOMONTH(Tableau1[[#This Row],[Date]]-DEBUT+1,1))</f>
        <v>2019</v>
      </c>
      <c r="J332" s="12" t="str">
        <f>TEXT(EOMONTH(Tableau1[[#This Row],[Date]]-DEBUT+1,1),"mmmm")</f>
        <v>novembre</v>
      </c>
      <c r="K332" s="17" t="str">
        <f ca="1">IFERROR(INDEX(_E,MATCH(Tableau1[[#This Row],[Date]],_J,0)),"")</f>
        <v/>
      </c>
    </row>
    <row r="333" spans="1:11" x14ac:dyDescent="0.35">
      <c r="A333" s="7">
        <v>43793</v>
      </c>
      <c r="B333" s="8" t="str">
        <f>VLOOKUP(WEEKDAY(Tableau1[[#This Row],[Date]],2),JoursDeSemaine,2,0)</f>
        <v>Dimanche</v>
      </c>
      <c r="C333" s="9">
        <v>0.33333333333333298</v>
      </c>
      <c r="D333" s="9">
        <v>0.66666666666666696</v>
      </c>
      <c r="E333" s="11">
        <f>(Tableau1[[#This Row],[Heure Départ]]-Tableau1[[#This Row],[Heure Arrivée]])*24</f>
        <v>8.000000000000016</v>
      </c>
      <c r="F333" s="12" t="str">
        <f>YEAR(Tableau1[[#This Row],[Date]] - MOD(Tableau1[[#This Row],[Date]] - 2,7) + 3)&amp;"-"&amp;_xlfn.ISOWEEKNUM(Tableau1[[#This Row],[Date]])</f>
        <v>2019-47</v>
      </c>
      <c r="G333" s="8">
        <f>YEAR(Tableau1[[#This Row],[Date]])</f>
        <v>2019</v>
      </c>
      <c r="H333" s="8" t="str">
        <f>TEXT(Tableau1[[#This Row],[Date]],"mmmm")</f>
        <v>novembre</v>
      </c>
      <c r="I333" s="8">
        <f>YEAR(EOMONTH(Tableau1[[#This Row],[Date]]-DEBUT+1,1))</f>
        <v>2019</v>
      </c>
      <c r="J333" s="12" t="str">
        <f>TEXT(EOMONTH(Tableau1[[#This Row],[Date]]-DEBUT+1,1),"mmmm")</f>
        <v>novembre</v>
      </c>
      <c r="K333" s="17" t="str">
        <f ca="1">IFERROR(INDEX(_E,MATCH(Tableau1[[#This Row],[Date]],_J,0)),"")</f>
        <v/>
      </c>
    </row>
    <row r="334" spans="1:11" x14ac:dyDescent="0.35">
      <c r="A334" s="7">
        <v>43794</v>
      </c>
      <c r="B334" s="8" t="str">
        <f>VLOOKUP(WEEKDAY(Tableau1[[#This Row],[Date]],2),JoursDeSemaine,2,0)</f>
        <v>Lundi</v>
      </c>
      <c r="E334" s="11">
        <f>(Tableau1[[#This Row],[Heure Départ]]-Tableau1[[#This Row],[Heure Arrivée]])*24</f>
        <v>0</v>
      </c>
      <c r="F334" s="12" t="str">
        <f>YEAR(Tableau1[[#This Row],[Date]] - MOD(Tableau1[[#This Row],[Date]] - 2,7) + 3)&amp;"-"&amp;_xlfn.ISOWEEKNUM(Tableau1[[#This Row],[Date]])</f>
        <v>2019-48</v>
      </c>
      <c r="G334" s="8">
        <f>YEAR(Tableau1[[#This Row],[Date]])</f>
        <v>2019</v>
      </c>
      <c r="H334" s="8" t="str">
        <f>TEXT(Tableau1[[#This Row],[Date]],"mmmm")</f>
        <v>novembre</v>
      </c>
      <c r="I334" s="8">
        <f>YEAR(EOMONTH(Tableau1[[#This Row],[Date]]-DEBUT+1,1))</f>
        <v>2019</v>
      </c>
      <c r="J334" s="12" t="str">
        <f>TEXT(EOMONTH(Tableau1[[#This Row],[Date]]-DEBUT+1,1),"mmmm")</f>
        <v>novembre</v>
      </c>
      <c r="K334" s="17" t="str">
        <f ca="1">IFERROR(INDEX(_E,MATCH(Tableau1[[#This Row],[Date]],_J,0)),"")</f>
        <v/>
      </c>
    </row>
    <row r="335" spans="1:11" x14ac:dyDescent="0.35">
      <c r="A335" s="7">
        <v>43795</v>
      </c>
      <c r="B335" s="8" t="str">
        <f>VLOOKUP(WEEKDAY(Tableau1[[#This Row],[Date]],2),JoursDeSemaine,2,0)</f>
        <v>Mardi</v>
      </c>
      <c r="E335" s="11">
        <f>(Tableau1[[#This Row],[Heure Départ]]-Tableau1[[#This Row],[Heure Arrivée]])*24</f>
        <v>0</v>
      </c>
      <c r="F335" s="12" t="str">
        <f>YEAR(Tableau1[[#This Row],[Date]] - MOD(Tableau1[[#This Row],[Date]] - 2,7) + 3)&amp;"-"&amp;_xlfn.ISOWEEKNUM(Tableau1[[#This Row],[Date]])</f>
        <v>2019-48</v>
      </c>
      <c r="G335" s="8">
        <f>YEAR(Tableau1[[#This Row],[Date]])</f>
        <v>2019</v>
      </c>
      <c r="H335" s="8" t="str">
        <f>TEXT(Tableau1[[#This Row],[Date]],"mmmm")</f>
        <v>novembre</v>
      </c>
      <c r="I335" s="8">
        <f>YEAR(EOMONTH(Tableau1[[#This Row],[Date]]-DEBUT+1,1))</f>
        <v>2019</v>
      </c>
      <c r="J335" s="12" t="str">
        <f>TEXT(EOMONTH(Tableau1[[#This Row],[Date]]-DEBUT+1,1),"mmmm")</f>
        <v>novembre</v>
      </c>
      <c r="K335" s="17" t="str">
        <f ca="1">IFERROR(INDEX(_E,MATCH(Tableau1[[#This Row],[Date]],_J,0)),"")</f>
        <v/>
      </c>
    </row>
    <row r="336" spans="1:11" x14ac:dyDescent="0.35">
      <c r="A336" s="7">
        <v>43796</v>
      </c>
      <c r="B336" s="8" t="str">
        <f>VLOOKUP(WEEKDAY(Tableau1[[#This Row],[Date]],2),JoursDeSemaine,2,0)</f>
        <v>Mercredi</v>
      </c>
      <c r="C336" s="9">
        <v>0.33333333333333331</v>
      </c>
      <c r="D336" s="9">
        <v>0.66666666666666663</v>
      </c>
      <c r="E336" s="11">
        <f>(Tableau1[[#This Row],[Heure Départ]]-Tableau1[[#This Row],[Heure Arrivée]])*24</f>
        <v>8</v>
      </c>
      <c r="F336" s="12" t="str">
        <f>YEAR(Tableau1[[#This Row],[Date]] - MOD(Tableau1[[#This Row],[Date]] - 2,7) + 3)&amp;"-"&amp;_xlfn.ISOWEEKNUM(Tableau1[[#This Row],[Date]])</f>
        <v>2019-48</v>
      </c>
      <c r="G336" s="8">
        <f>YEAR(Tableau1[[#This Row],[Date]])</f>
        <v>2019</v>
      </c>
      <c r="H336" s="8" t="str">
        <f>TEXT(Tableau1[[#This Row],[Date]],"mmmm")</f>
        <v>novembre</v>
      </c>
      <c r="I336" s="8">
        <f>YEAR(EOMONTH(Tableau1[[#This Row],[Date]]-DEBUT+1,1))</f>
        <v>2019</v>
      </c>
      <c r="J336" s="12" t="str">
        <f>TEXT(EOMONTH(Tableau1[[#This Row],[Date]]-DEBUT+1,1),"mmmm")</f>
        <v>novembre</v>
      </c>
      <c r="K336" s="17" t="str">
        <f ca="1">IFERROR(INDEX(_E,MATCH(Tableau1[[#This Row],[Date]],_J,0)),"")</f>
        <v/>
      </c>
    </row>
    <row r="337" spans="1:11" x14ac:dyDescent="0.35">
      <c r="A337" s="7">
        <v>43797</v>
      </c>
      <c r="B337" s="8" t="str">
        <f>VLOOKUP(WEEKDAY(Tableau1[[#This Row],[Date]],2),JoursDeSemaine,2,0)</f>
        <v>Jeudi</v>
      </c>
      <c r="C337" s="9">
        <v>0.33333333333333331</v>
      </c>
      <c r="D337" s="9">
        <v>0.66666666666666663</v>
      </c>
      <c r="E337" s="11">
        <f>(Tableau1[[#This Row],[Heure Départ]]-Tableau1[[#This Row],[Heure Arrivée]])*24</f>
        <v>8</v>
      </c>
      <c r="F337" s="12" t="str">
        <f>YEAR(Tableau1[[#This Row],[Date]] - MOD(Tableau1[[#This Row],[Date]] - 2,7) + 3)&amp;"-"&amp;_xlfn.ISOWEEKNUM(Tableau1[[#This Row],[Date]])</f>
        <v>2019-48</v>
      </c>
      <c r="G337" s="8">
        <f>YEAR(Tableau1[[#This Row],[Date]])</f>
        <v>2019</v>
      </c>
      <c r="H337" s="8" t="str">
        <f>TEXT(Tableau1[[#This Row],[Date]],"mmmm")</f>
        <v>novembre</v>
      </c>
      <c r="I337" s="8">
        <f>YEAR(EOMONTH(Tableau1[[#This Row],[Date]]-DEBUT+1,1))</f>
        <v>2019</v>
      </c>
      <c r="J337" s="12" t="str">
        <f>TEXT(EOMONTH(Tableau1[[#This Row],[Date]]-DEBUT+1,1),"mmmm")</f>
        <v>décembre</v>
      </c>
      <c r="K337" s="17" t="str">
        <f ca="1">IFERROR(INDEX(_E,MATCH(Tableau1[[#This Row],[Date]],_J,0)),"")</f>
        <v/>
      </c>
    </row>
    <row r="338" spans="1:11" x14ac:dyDescent="0.35">
      <c r="A338" s="7">
        <v>43798</v>
      </c>
      <c r="B338" s="8" t="str">
        <f>VLOOKUP(WEEKDAY(Tableau1[[#This Row],[Date]],2),JoursDeSemaine,2,0)</f>
        <v>Vendredi</v>
      </c>
      <c r="C338" s="9">
        <v>0.33333333333333331</v>
      </c>
      <c r="D338" s="9">
        <v>0.66666666666666663</v>
      </c>
      <c r="E338" s="11">
        <f>(Tableau1[[#This Row],[Heure Départ]]-Tableau1[[#This Row],[Heure Arrivée]])*24</f>
        <v>8</v>
      </c>
      <c r="F338" s="12" t="str">
        <f>YEAR(Tableau1[[#This Row],[Date]] - MOD(Tableau1[[#This Row],[Date]] - 2,7) + 3)&amp;"-"&amp;_xlfn.ISOWEEKNUM(Tableau1[[#This Row],[Date]])</f>
        <v>2019-48</v>
      </c>
      <c r="G338" s="8">
        <f>YEAR(Tableau1[[#This Row],[Date]])</f>
        <v>2019</v>
      </c>
      <c r="H338" s="8" t="str">
        <f>TEXT(Tableau1[[#This Row],[Date]],"mmmm")</f>
        <v>novembre</v>
      </c>
      <c r="I338" s="8">
        <f>YEAR(EOMONTH(Tableau1[[#This Row],[Date]]-DEBUT+1,1))</f>
        <v>2019</v>
      </c>
      <c r="J338" s="12" t="str">
        <f>TEXT(EOMONTH(Tableau1[[#This Row],[Date]]-DEBUT+1,1),"mmmm")</f>
        <v>décembre</v>
      </c>
      <c r="K338" s="17" t="str">
        <f ca="1">IFERROR(INDEX(_E,MATCH(Tableau1[[#This Row],[Date]],_J,0)),"")</f>
        <v/>
      </c>
    </row>
    <row r="339" spans="1:11" x14ac:dyDescent="0.35">
      <c r="A339" s="7">
        <v>43799</v>
      </c>
      <c r="B339" s="8" t="str">
        <f>VLOOKUP(WEEKDAY(Tableau1[[#This Row],[Date]],2),JoursDeSemaine,2,0)</f>
        <v>Samedi</v>
      </c>
      <c r="C339" s="9">
        <v>0.33333333333333298</v>
      </c>
      <c r="D339" s="9">
        <v>0.66666666666666696</v>
      </c>
      <c r="E339" s="11">
        <f>(Tableau1[[#This Row],[Heure Départ]]-Tableau1[[#This Row],[Heure Arrivée]])*24</f>
        <v>8.000000000000016</v>
      </c>
      <c r="F339" s="12" t="str">
        <f>YEAR(Tableau1[[#This Row],[Date]] - MOD(Tableau1[[#This Row],[Date]] - 2,7) + 3)&amp;"-"&amp;_xlfn.ISOWEEKNUM(Tableau1[[#This Row],[Date]])</f>
        <v>2019-48</v>
      </c>
      <c r="G339" s="8">
        <f>YEAR(Tableau1[[#This Row],[Date]])</f>
        <v>2019</v>
      </c>
      <c r="H339" s="8" t="str">
        <f>TEXT(Tableau1[[#This Row],[Date]],"mmmm")</f>
        <v>novembre</v>
      </c>
      <c r="I339" s="8">
        <f>YEAR(EOMONTH(Tableau1[[#This Row],[Date]]-DEBUT+1,1))</f>
        <v>2019</v>
      </c>
      <c r="J339" s="12" t="str">
        <f>TEXT(EOMONTH(Tableau1[[#This Row],[Date]]-DEBUT+1,1),"mmmm")</f>
        <v>décembre</v>
      </c>
      <c r="K339" s="17" t="str">
        <f ca="1">IFERROR(INDEX(_E,MATCH(Tableau1[[#This Row],[Date]],_J,0)),"")</f>
        <v/>
      </c>
    </row>
    <row r="340" spans="1:11" x14ac:dyDescent="0.35">
      <c r="A340" s="7">
        <v>43800</v>
      </c>
      <c r="B340" s="8" t="str">
        <f>VLOOKUP(WEEKDAY(Tableau1[[#This Row],[Date]],2),JoursDeSemaine,2,0)</f>
        <v>Dimanche</v>
      </c>
      <c r="C340" s="9">
        <v>0.33333333333333298</v>
      </c>
      <c r="D340" s="9">
        <v>0.66666666666666696</v>
      </c>
      <c r="E340" s="11">
        <f>(Tableau1[[#This Row],[Heure Départ]]-Tableau1[[#This Row],[Heure Arrivée]])*24</f>
        <v>8.000000000000016</v>
      </c>
      <c r="F340" s="12" t="str">
        <f>YEAR(Tableau1[[#This Row],[Date]] - MOD(Tableau1[[#This Row],[Date]] - 2,7) + 3)&amp;"-"&amp;_xlfn.ISOWEEKNUM(Tableau1[[#This Row],[Date]])</f>
        <v>2019-48</v>
      </c>
      <c r="G340" s="8">
        <f>YEAR(Tableau1[[#This Row],[Date]])</f>
        <v>2019</v>
      </c>
      <c r="H340" s="8" t="str">
        <f>TEXT(Tableau1[[#This Row],[Date]],"mmmm")</f>
        <v>décembre</v>
      </c>
      <c r="I340" s="8">
        <f>YEAR(EOMONTH(Tableau1[[#This Row],[Date]]-DEBUT+1,1))</f>
        <v>2019</v>
      </c>
      <c r="J340" s="12" t="str">
        <f>TEXT(EOMONTH(Tableau1[[#This Row],[Date]]-DEBUT+1,1),"mmmm")</f>
        <v>décembre</v>
      </c>
      <c r="K340" s="17" t="str">
        <f ca="1">IFERROR(INDEX(_E,MATCH(Tableau1[[#This Row],[Date]],_J,0)),"")</f>
        <v/>
      </c>
    </row>
    <row r="341" spans="1:11" x14ac:dyDescent="0.35">
      <c r="A341" s="7">
        <v>43801</v>
      </c>
      <c r="B341" s="8" t="str">
        <f>VLOOKUP(WEEKDAY(Tableau1[[#This Row],[Date]],2),JoursDeSemaine,2,0)</f>
        <v>Lundi</v>
      </c>
      <c r="E341" s="11">
        <f>(Tableau1[[#This Row],[Heure Départ]]-Tableau1[[#This Row],[Heure Arrivée]])*24</f>
        <v>0</v>
      </c>
      <c r="F341" s="12" t="str">
        <f>YEAR(Tableau1[[#This Row],[Date]] - MOD(Tableau1[[#This Row],[Date]] - 2,7) + 3)&amp;"-"&amp;_xlfn.ISOWEEKNUM(Tableau1[[#This Row],[Date]])</f>
        <v>2019-49</v>
      </c>
      <c r="G341" s="8">
        <f>YEAR(Tableau1[[#This Row],[Date]])</f>
        <v>2019</v>
      </c>
      <c r="H341" s="8" t="str">
        <f>TEXT(Tableau1[[#This Row],[Date]],"mmmm")</f>
        <v>décembre</v>
      </c>
      <c r="I341" s="8">
        <f>YEAR(EOMONTH(Tableau1[[#This Row],[Date]]-DEBUT+1,1))</f>
        <v>2019</v>
      </c>
      <c r="J341" s="12" t="str">
        <f>TEXT(EOMONTH(Tableau1[[#This Row],[Date]]-DEBUT+1,1),"mmmm")</f>
        <v>décembre</v>
      </c>
      <c r="K341" s="17" t="str">
        <f ca="1">IFERROR(INDEX(_E,MATCH(Tableau1[[#This Row],[Date]],_J,0)),"")</f>
        <v/>
      </c>
    </row>
    <row r="342" spans="1:11" x14ac:dyDescent="0.35">
      <c r="A342" s="7">
        <v>43802</v>
      </c>
      <c r="B342" s="8" t="str">
        <f>VLOOKUP(WEEKDAY(Tableau1[[#This Row],[Date]],2),JoursDeSemaine,2,0)</f>
        <v>Mardi</v>
      </c>
      <c r="E342" s="11">
        <f>(Tableau1[[#This Row],[Heure Départ]]-Tableau1[[#This Row],[Heure Arrivée]])*24</f>
        <v>0</v>
      </c>
      <c r="F342" s="12" t="str">
        <f>YEAR(Tableau1[[#This Row],[Date]] - MOD(Tableau1[[#This Row],[Date]] - 2,7) + 3)&amp;"-"&amp;_xlfn.ISOWEEKNUM(Tableau1[[#This Row],[Date]])</f>
        <v>2019-49</v>
      </c>
      <c r="G342" s="8">
        <f>YEAR(Tableau1[[#This Row],[Date]])</f>
        <v>2019</v>
      </c>
      <c r="H342" s="8" t="str">
        <f>TEXT(Tableau1[[#This Row],[Date]],"mmmm")</f>
        <v>décembre</v>
      </c>
      <c r="I342" s="8">
        <f>YEAR(EOMONTH(Tableau1[[#This Row],[Date]]-DEBUT+1,1))</f>
        <v>2019</v>
      </c>
      <c r="J342" s="12" t="str">
        <f>TEXT(EOMONTH(Tableau1[[#This Row],[Date]]-DEBUT+1,1),"mmmm")</f>
        <v>décembre</v>
      </c>
      <c r="K342" s="17" t="str">
        <f ca="1">IFERROR(INDEX(_E,MATCH(Tableau1[[#This Row],[Date]],_J,0)),"")</f>
        <v/>
      </c>
    </row>
    <row r="343" spans="1:11" x14ac:dyDescent="0.35">
      <c r="A343" s="7">
        <v>43803</v>
      </c>
      <c r="B343" s="8" t="str">
        <f>VLOOKUP(WEEKDAY(Tableau1[[#This Row],[Date]],2),JoursDeSemaine,2,0)</f>
        <v>Mercredi</v>
      </c>
      <c r="C343" s="9">
        <v>0.33333333333333331</v>
      </c>
      <c r="D343" s="9">
        <v>0.66666666666666663</v>
      </c>
      <c r="E343" s="11">
        <f>(Tableau1[[#This Row],[Heure Départ]]-Tableau1[[#This Row],[Heure Arrivée]])*24</f>
        <v>8</v>
      </c>
      <c r="F343" s="12" t="str">
        <f>YEAR(Tableau1[[#This Row],[Date]] - MOD(Tableau1[[#This Row],[Date]] - 2,7) + 3)&amp;"-"&amp;_xlfn.ISOWEEKNUM(Tableau1[[#This Row],[Date]])</f>
        <v>2019-49</v>
      </c>
      <c r="G343" s="8">
        <f>YEAR(Tableau1[[#This Row],[Date]])</f>
        <v>2019</v>
      </c>
      <c r="H343" s="8" t="str">
        <f>TEXT(Tableau1[[#This Row],[Date]],"mmmm")</f>
        <v>décembre</v>
      </c>
      <c r="I343" s="8">
        <f>YEAR(EOMONTH(Tableau1[[#This Row],[Date]]-DEBUT+1,1))</f>
        <v>2019</v>
      </c>
      <c r="J343" s="12" t="str">
        <f>TEXT(EOMONTH(Tableau1[[#This Row],[Date]]-DEBUT+1,1),"mmmm")</f>
        <v>décembre</v>
      </c>
      <c r="K343" s="17" t="str">
        <f ca="1">IFERROR(INDEX(_E,MATCH(Tableau1[[#This Row],[Date]],_J,0)),"")</f>
        <v/>
      </c>
    </row>
    <row r="344" spans="1:11" x14ac:dyDescent="0.35">
      <c r="A344" s="7">
        <v>43804</v>
      </c>
      <c r="B344" s="8" t="str">
        <f>VLOOKUP(WEEKDAY(Tableau1[[#This Row],[Date]],2),JoursDeSemaine,2,0)</f>
        <v>Jeudi</v>
      </c>
      <c r="C344" s="9">
        <v>0.33333333333333331</v>
      </c>
      <c r="D344" s="9">
        <v>0.66666666666666663</v>
      </c>
      <c r="E344" s="11">
        <f>(Tableau1[[#This Row],[Heure Départ]]-Tableau1[[#This Row],[Heure Arrivée]])*24</f>
        <v>8</v>
      </c>
      <c r="F344" s="12" t="str">
        <f>YEAR(Tableau1[[#This Row],[Date]] - MOD(Tableau1[[#This Row],[Date]] - 2,7) + 3)&amp;"-"&amp;_xlfn.ISOWEEKNUM(Tableau1[[#This Row],[Date]])</f>
        <v>2019-49</v>
      </c>
      <c r="G344" s="8">
        <f>YEAR(Tableau1[[#This Row],[Date]])</f>
        <v>2019</v>
      </c>
      <c r="H344" s="8" t="str">
        <f>TEXT(Tableau1[[#This Row],[Date]],"mmmm")</f>
        <v>décembre</v>
      </c>
      <c r="I344" s="8">
        <f>YEAR(EOMONTH(Tableau1[[#This Row],[Date]]-DEBUT+1,1))</f>
        <v>2019</v>
      </c>
      <c r="J344" s="12" t="str">
        <f>TEXT(EOMONTH(Tableau1[[#This Row],[Date]]-DEBUT+1,1),"mmmm")</f>
        <v>décembre</v>
      </c>
      <c r="K344" s="17" t="str">
        <f ca="1">IFERROR(INDEX(_E,MATCH(Tableau1[[#This Row],[Date]],_J,0)),"")</f>
        <v/>
      </c>
    </row>
    <row r="345" spans="1:11" x14ac:dyDescent="0.35">
      <c r="A345" s="7">
        <v>43805</v>
      </c>
      <c r="B345" s="8" t="str">
        <f>VLOOKUP(WEEKDAY(Tableau1[[#This Row],[Date]],2),JoursDeSemaine,2,0)</f>
        <v>Vendredi</v>
      </c>
      <c r="C345" s="9">
        <v>0.33333333333333331</v>
      </c>
      <c r="D345" s="9">
        <v>0.66666666666666663</v>
      </c>
      <c r="E345" s="11">
        <f>(Tableau1[[#This Row],[Heure Départ]]-Tableau1[[#This Row],[Heure Arrivée]])*24</f>
        <v>8</v>
      </c>
      <c r="F345" s="12" t="str">
        <f>YEAR(Tableau1[[#This Row],[Date]] - MOD(Tableau1[[#This Row],[Date]] - 2,7) + 3)&amp;"-"&amp;_xlfn.ISOWEEKNUM(Tableau1[[#This Row],[Date]])</f>
        <v>2019-49</v>
      </c>
      <c r="G345" s="8">
        <f>YEAR(Tableau1[[#This Row],[Date]])</f>
        <v>2019</v>
      </c>
      <c r="H345" s="8" t="str">
        <f>TEXT(Tableau1[[#This Row],[Date]],"mmmm")</f>
        <v>décembre</v>
      </c>
      <c r="I345" s="8">
        <f>YEAR(EOMONTH(Tableau1[[#This Row],[Date]]-DEBUT+1,1))</f>
        <v>2019</v>
      </c>
      <c r="J345" s="12" t="str">
        <f>TEXT(EOMONTH(Tableau1[[#This Row],[Date]]-DEBUT+1,1),"mmmm")</f>
        <v>décembre</v>
      </c>
      <c r="K345" s="17" t="str">
        <f ca="1">IFERROR(INDEX(_E,MATCH(Tableau1[[#This Row],[Date]],_J,0)),"")</f>
        <v/>
      </c>
    </row>
    <row r="346" spans="1:11" x14ac:dyDescent="0.35">
      <c r="A346" s="7">
        <v>43806</v>
      </c>
      <c r="B346" s="8" t="str">
        <f>VLOOKUP(WEEKDAY(Tableau1[[#This Row],[Date]],2),JoursDeSemaine,2,0)</f>
        <v>Samedi</v>
      </c>
      <c r="C346" s="9">
        <v>0.33333333333333298</v>
      </c>
      <c r="D346" s="9">
        <v>0.66666666666666696</v>
      </c>
      <c r="E346" s="11">
        <f>(Tableau1[[#This Row],[Heure Départ]]-Tableau1[[#This Row],[Heure Arrivée]])*24</f>
        <v>8.000000000000016</v>
      </c>
      <c r="F346" s="12" t="str">
        <f>YEAR(Tableau1[[#This Row],[Date]] - MOD(Tableau1[[#This Row],[Date]] - 2,7) + 3)&amp;"-"&amp;_xlfn.ISOWEEKNUM(Tableau1[[#This Row],[Date]])</f>
        <v>2019-49</v>
      </c>
      <c r="G346" s="8">
        <f>YEAR(Tableau1[[#This Row],[Date]])</f>
        <v>2019</v>
      </c>
      <c r="H346" s="8" t="str">
        <f>TEXT(Tableau1[[#This Row],[Date]],"mmmm")</f>
        <v>décembre</v>
      </c>
      <c r="I346" s="8">
        <f>YEAR(EOMONTH(Tableau1[[#This Row],[Date]]-DEBUT+1,1))</f>
        <v>2019</v>
      </c>
      <c r="J346" s="12" t="str">
        <f>TEXT(EOMONTH(Tableau1[[#This Row],[Date]]-DEBUT+1,1),"mmmm")</f>
        <v>décembre</v>
      </c>
      <c r="K346" s="17" t="str">
        <f ca="1">IFERROR(INDEX(_E,MATCH(Tableau1[[#This Row],[Date]],_J,0)),"")</f>
        <v/>
      </c>
    </row>
    <row r="347" spans="1:11" x14ac:dyDescent="0.35">
      <c r="A347" s="7">
        <v>43807</v>
      </c>
      <c r="B347" s="8" t="str">
        <f>VLOOKUP(WEEKDAY(Tableau1[[#This Row],[Date]],2),JoursDeSemaine,2,0)</f>
        <v>Dimanche</v>
      </c>
      <c r="C347" s="9">
        <v>0.33333333333333298</v>
      </c>
      <c r="D347" s="9">
        <v>0.66666666666666696</v>
      </c>
      <c r="E347" s="11">
        <f>(Tableau1[[#This Row],[Heure Départ]]-Tableau1[[#This Row],[Heure Arrivée]])*24</f>
        <v>8.000000000000016</v>
      </c>
      <c r="F347" s="12" t="str">
        <f>YEAR(Tableau1[[#This Row],[Date]] - MOD(Tableau1[[#This Row],[Date]] - 2,7) + 3)&amp;"-"&amp;_xlfn.ISOWEEKNUM(Tableau1[[#This Row],[Date]])</f>
        <v>2019-49</v>
      </c>
      <c r="G347" s="8">
        <f>YEAR(Tableau1[[#This Row],[Date]])</f>
        <v>2019</v>
      </c>
      <c r="H347" s="8" t="str">
        <f>TEXT(Tableau1[[#This Row],[Date]],"mmmm")</f>
        <v>décembre</v>
      </c>
      <c r="I347" s="8">
        <f>YEAR(EOMONTH(Tableau1[[#This Row],[Date]]-DEBUT+1,1))</f>
        <v>2019</v>
      </c>
      <c r="J347" s="12" t="str">
        <f>TEXT(EOMONTH(Tableau1[[#This Row],[Date]]-DEBUT+1,1),"mmmm")</f>
        <v>décembre</v>
      </c>
      <c r="K347" s="17" t="str">
        <f ca="1">IFERROR(INDEX(_E,MATCH(Tableau1[[#This Row],[Date]],_J,0)),"")</f>
        <v/>
      </c>
    </row>
    <row r="348" spans="1:11" x14ac:dyDescent="0.35">
      <c r="A348" s="7">
        <v>43808</v>
      </c>
      <c r="B348" s="8" t="str">
        <f>VLOOKUP(WEEKDAY(Tableau1[[#This Row],[Date]],2),JoursDeSemaine,2,0)</f>
        <v>Lundi</v>
      </c>
      <c r="E348" s="11">
        <f>(Tableau1[[#This Row],[Heure Départ]]-Tableau1[[#This Row],[Heure Arrivée]])*24</f>
        <v>0</v>
      </c>
      <c r="F348" s="12" t="str">
        <f>YEAR(Tableau1[[#This Row],[Date]] - MOD(Tableau1[[#This Row],[Date]] - 2,7) + 3)&amp;"-"&amp;_xlfn.ISOWEEKNUM(Tableau1[[#This Row],[Date]])</f>
        <v>2019-50</v>
      </c>
      <c r="G348" s="8">
        <f>YEAR(Tableau1[[#This Row],[Date]])</f>
        <v>2019</v>
      </c>
      <c r="H348" s="8" t="str">
        <f>TEXT(Tableau1[[#This Row],[Date]],"mmmm")</f>
        <v>décembre</v>
      </c>
      <c r="I348" s="8">
        <f>YEAR(EOMONTH(Tableau1[[#This Row],[Date]]-DEBUT+1,1))</f>
        <v>2019</v>
      </c>
      <c r="J348" s="12" t="str">
        <f>TEXT(EOMONTH(Tableau1[[#This Row],[Date]]-DEBUT+1,1),"mmmm")</f>
        <v>décembre</v>
      </c>
      <c r="K348" s="17" t="str">
        <f ca="1">IFERROR(INDEX(_E,MATCH(Tableau1[[#This Row],[Date]],_J,0)),"")</f>
        <v/>
      </c>
    </row>
    <row r="349" spans="1:11" x14ac:dyDescent="0.35">
      <c r="A349" s="7">
        <v>43809</v>
      </c>
      <c r="B349" s="8" t="str">
        <f>VLOOKUP(WEEKDAY(Tableau1[[#This Row],[Date]],2),JoursDeSemaine,2,0)</f>
        <v>Mardi</v>
      </c>
      <c r="E349" s="11">
        <f>(Tableau1[[#This Row],[Heure Départ]]-Tableau1[[#This Row],[Heure Arrivée]])*24</f>
        <v>0</v>
      </c>
      <c r="F349" s="12" t="str">
        <f>YEAR(Tableau1[[#This Row],[Date]] - MOD(Tableau1[[#This Row],[Date]] - 2,7) + 3)&amp;"-"&amp;_xlfn.ISOWEEKNUM(Tableau1[[#This Row],[Date]])</f>
        <v>2019-50</v>
      </c>
      <c r="G349" s="8">
        <f>YEAR(Tableau1[[#This Row],[Date]])</f>
        <v>2019</v>
      </c>
      <c r="H349" s="8" t="str">
        <f>TEXT(Tableau1[[#This Row],[Date]],"mmmm")</f>
        <v>décembre</v>
      </c>
      <c r="I349" s="8">
        <f>YEAR(EOMONTH(Tableau1[[#This Row],[Date]]-DEBUT+1,1))</f>
        <v>2019</v>
      </c>
      <c r="J349" s="12" t="str">
        <f>TEXT(EOMONTH(Tableau1[[#This Row],[Date]]-DEBUT+1,1),"mmmm")</f>
        <v>décembre</v>
      </c>
      <c r="K349" s="17" t="str">
        <f ca="1">IFERROR(INDEX(_E,MATCH(Tableau1[[#This Row],[Date]],_J,0)),"")</f>
        <v/>
      </c>
    </row>
    <row r="350" spans="1:11" x14ac:dyDescent="0.35">
      <c r="A350" s="7">
        <v>43810</v>
      </c>
      <c r="B350" s="8" t="str">
        <f>VLOOKUP(WEEKDAY(Tableau1[[#This Row],[Date]],2),JoursDeSemaine,2,0)</f>
        <v>Mercredi</v>
      </c>
      <c r="E350" s="11">
        <f>(Tableau1[[#This Row],[Heure Départ]]-Tableau1[[#This Row],[Heure Arrivée]])*24</f>
        <v>0</v>
      </c>
      <c r="F350" s="12" t="str">
        <f>YEAR(Tableau1[[#This Row],[Date]] - MOD(Tableau1[[#This Row],[Date]] - 2,7) + 3)&amp;"-"&amp;_xlfn.ISOWEEKNUM(Tableau1[[#This Row],[Date]])</f>
        <v>2019-50</v>
      </c>
      <c r="G350" s="8">
        <f>YEAR(Tableau1[[#This Row],[Date]])</f>
        <v>2019</v>
      </c>
      <c r="H350" s="8" t="str">
        <f>TEXT(Tableau1[[#This Row],[Date]],"mmmm")</f>
        <v>décembre</v>
      </c>
      <c r="I350" s="8">
        <f>YEAR(EOMONTH(Tableau1[[#This Row],[Date]]-DEBUT+1,1))</f>
        <v>2019</v>
      </c>
      <c r="J350" s="12" t="str">
        <f>TEXT(EOMONTH(Tableau1[[#This Row],[Date]]-DEBUT+1,1),"mmmm")</f>
        <v>décembre</v>
      </c>
      <c r="K350" s="17" t="str">
        <f ca="1">IFERROR(INDEX(_E,MATCH(Tableau1[[#This Row],[Date]],_J,0)),"")</f>
        <v/>
      </c>
    </row>
    <row r="351" spans="1:11" x14ac:dyDescent="0.35">
      <c r="A351" s="7">
        <v>43811</v>
      </c>
      <c r="B351" s="8" t="str">
        <f>VLOOKUP(WEEKDAY(Tableau1[[#This Row],[Date]],2),JoursDeSemaine,2,0)</f>
        <v>Jeudi</v>
      </c>
      <c r="E351" s="11">
        <f>(Tableau1[[#This Row],[Heure Départ]]-Tableau1[[#This Row],[Heure Arrivée]])*24</f>
        <v>0</v>
      </c>
      <c r="F351" s="12" t="str">
        <f>YEAR(Tableau1[[#This Row],[Date]] - MOD(Tableau1[[#This Row],[Date]] - 2,7) + 3)&amp;"-"&amp;_xlfn.ISOWEEKNUM(Tableau1[[#This Row],[Date]])</f>
        <v>2019-50</v>
      </c>
      <c r="G351" s="8">
        <f>YEAR(Tableau1[[#This Row],[Date]])</f>
        <v>2019</v>
      </c>
      <c r="H351" s="8" t="str">
        <f>TEXT(Tableau1[[#This Row],[Date]],"mmmm")</f>
        <v>décembre</v>
      </c>
      <c r="I351" s="8">
        <f>YEAR(EOMONTH(Tableau1[[#This Row],[Date]]-DEBUT+1,1))</f>
        <v>2019</v>
      </c>
      <c r="J351" s="12" t="str">
        <f>TEXT(EOMONTH(Tableau1[[#This Row],[Date]]-DEBUT+1,1),"mmmm")</f>
        <v>décembre</v>
      </c>
      <c r="K351" s="17" t="str">
        <f ca="1">IFERROR(INDEX(_E,MATCH(Tableau1[[#This Row],[Date]],_J,0)),"")</f>
        <v/>
      </c>
    </row>
    <row r="352" spans="1:11" x14ac:dyDescent="0.35">
      <c r="A352" s="7">
        <v>43812</v>
      </c>
      <c r="B352" s="8" t="str">
        <f>VLOOKUP(WEEKDAY(Tableau1[[#This Row],[Date]],2),JoursDeSemaine,2,0)</f>
        <v>Vendredi</v>
      </c>
      <c r="E352" s="11">
        <f>(Tableau1[[#This Row],[Heure Départ]]-Tableau1[[#This Row],[Heure Arrivée]])*24</f>
        <v>0</v>
      </c>
      <c r="F352" s="12" t="str">
        <f>YEAR(Tableau1[[#This Row],[Date]] - MOD(Tableau1[[#This Row],[Date]] - 2,7) + 3)&amp;"-"&amp;_xlfn.ISOWEEKNUM(Tableau1[[#This Row],[Date]])</f>
        <v>2019-50</v>
      </c>
      <c r="G352" s="8">
        <f>YEAR(Tableau1[[#This Row],[Date]])</f>
        <v>2019</v>
      </c>
      <c r="H352" s="8" t="str">
        <f>TEXT(Tableau1[[#This Row],[Date]],"mmmm")</f>
        <v>décembre</v>
      </c>
      <c r="I352" s="8">
        <f>YEAR(EOMONTH(Tableau1[[#This Row],[Date]]-DEBUT+1,1))</f>
        <v>2019</v>
      </c>
      <c r="J352" s="12" t="str">
        <f>TEXT(EOMONTH(Tableau1[[#This Row],[Date]]-DEBUT+1,1),"mmmm")</f>
        <v>décembre</v>
      </c>
      <c r="K352" s="17" t="str">
        <f ca="1">IFERROR(INDEX(_E,MATCH(Tableau1[[#This Row],[Date]],_J,0)),"")</f>
        <v/>
      </c>
    </row>
    <row r="353" spans="1:11" x14ac:dyDescent="0.35">
      <c r="A353" s="7">
        <v>43813</v>
      </c>
      <c r="B353" s="8" t="str">
        <f>VLOOKUP(WEEKDAY(Tableau1[[#This Row],[Date]],2),JoursDeSemaine,2,0)</f>
        <v>Samedi</v>
      </c>
      <c r="E353" s="11">
        <f>(Tableau1[[#This Row],[Heure Départ]]-Tableau1[[#This Row],[Heure Arrivée]])*24</f>
        <v>0</v>
      </c>
      <c r="F353" s="12" t="str">
        <f>YEAR(Tableau1[[#This Row],[Date]] - MOD(Tableau1[[#This Row],[Date]] - 2,7) + 3)&amp;"-"&amp;_xlfn.ISOWEEKNUM(Tableau1[[#This Row],[Date]])</f>
        <v>2019-50</v>
      </c>
      <c r="G353" s="8">
        <f>YEAR(Tableau1[[#This Row],[Date]])</f>
        <v>2019</v>
      </c>
      <c r="H353" s="8" t="str">
        <f>TEXT(Tableau1[[#This Row],[Date]],"mmmm")</f>
        <v>décembre</v>
      </c>
      <c r="I353" s="8">
        <f>YEAR(EOMONTH(Tableau1[[#This Row],[Date]]-DEBUT+1,1))</f>
        <v>2019</v>
      </c>
      <c r="J353" s="12" t="str">
        <f>TEXT(EOMONTH(Tableau1[[#This Row],[Date]]-DEBUT+1,1),"mmmm")</f>
        <v>décembre</v>
      </c>
      <c r="K353" s="17" t="str">
        <f ca="1">IFERROR(INDEX(_E,MATCH(Tableau1[[#This Row],[Date]],_J,0)),"")</f>
        <v/>
      </c>
    </row>
    <row r="354" spans="1:11" x14ac:dyDescent="0.35">
      <c r="A354" s="7">
        <v>43814</v>
      </c>
      <c r="B354" s="8" t="str">
        <f>VLOOKUP(WEEKDAY(Tableau1[[#This Row],[Date]],2),JoursDeSemaine,2,0)</f>
        <v>Dimanche</v>
      </c>
      <c r="E354" s="11">
        <f>(Tableau1[[#This Row],[Heure Départ]]-Tableau1[[#This Row],[Heure Arrivée]])*24</f>
        <v>0</v>
      </c>
      <c r="F354" s="12" t="str">
        <f>YEAR(Tableau1[[#This Row],[Date]] - MOD(Tableau1[[#This Row],[Date]] - 2,7) + 3)&amp;"-"&amp;_xlfn.ISOWEEKNUM(Tableau1[[#This Row],[Date]])</f>
        <v>2019-50</v>
      </c>
      <c r="G354" s="8">
        <f>YEAR(Tableau1[[#This Row],[Date]])</f>
        <v>2019</v>
      </c>
      <c r="H354" s="8" t="str">
        <f>TEXT(Tableau1[[#This Row],[Date]],"mmmm")</f>
        <v>décembre</v>
      </c>
      <c r="I354" s="8">
        <f>YEAR(EOMONTH(Tableau1[[#This Row],[Date]]-DEBUT+1,1))</f>
        <v>2019</v>
      </c>
      <c r="J354" s="12" t="str">
        <f>TEXT(EOMONTH(Tableau1[[#This Row],[Date]]-DEBUT+1,1),"mmmm")</f>
        <v>décembre</v>
      </c>
      <c r="K354" s="17" t="str">
        <f ca="1">IFERROR(INDEX(_E,MATCH(Tableau1[[#This Row],[Date]],_J,0)),"")</f>
        <v/>
      </c>
    </row>
    <row r="355" spans="1:11" x14ac:dyDescent="0.35">
      <c r="A355" s="7">
        <v>43815</v>
      </c>
      <c r="B355" s="8" t="str">
        <f>VLOOKUP(WEEKDAY(Tableau1[[#This Row],[Date]],2),JoursDeSemaine,2,0)</f>
        <v>Lundi</v>
      </c>
      <c r="E355" s="11">
        <f>(Tableau1[[#This Row],[Heure Départ]]-Tableau1[[#This Row],[Heure Arrivée]])*24</f>
        <v>0</v>
      </c>
      <c r="F355" s="12" t="str">
        <f>YEAR(Tableau1[[#This Row],[Date]] - MOD(Tableau1[[#This Row],[Date]] - 2,7) + 3)&amp;"-"&amp;_xlfn.ISOWEEKNUM(Tableau1[[#This Row],[Date]])</f>
        <v>2019-51</v>
      </c>
      <c r="G355" s="8">
        <f>YEAR(Tableau1[[#This Row],[Date]])</f>
        <v>2019</v>
      </c>
      <c r="H355" s="8" t="str">
        <f>TEXT(Tableau1[[#This Row],[Date]],"mmmm")</f>
        <v>décembre</v>
      </c>
      <c r="I355" s="8">
        <f>YEAR(EOMONTH(Tableau1[[#This Row],[Date]]-DEBUT+1,1))</f>
        <v>2019</v>
      </c>
      <c r="J355" s="12" t="str">
        <f>TEXT(EOMONTH(Tableau1[[#This Row],[Date]]-DEBUT+1,1),"mmmm")</f>
        <v>décembre</v>
      </c>
      <c r="K355" s="17" t="str">
        <f ca="1">IFERROR(INDEX(_E,MATCH(Tableau1[[#This Row],[Date]],_J,0)),"")</f>
        <v/>
      </c>
    </row>
    <row r="356" spans="1:11" x14ac:dyDescent="0.35">
      <c r="A356" s="7">
        <v>43816</v>
      </c>
      <c r="B356" s="8" t="str">
        <f>VLOOKUP(WEEKDAY(Tableau1[[#This Row],[Date]],2),JoursDeSemaine,2,0)</f>
        <v>Mardi</v>
      </c>
      <c r="E356" s="11">
        <f>(Tableau1[[#This Row],[Heure Départ]]-Tableau1[[#This Row],[Heure Arrivée]])*24</f>
        <v>0</v>
      </c>
      <c r="F356" s="12" t="str">
        <f>YEAR(Tableau1[[#This Row],[Date]] - MOD(Tableau1[[#This Row],[Date]] - 2,7) + 3)&amp;"-"&amp;_xlfn.ISOWEEKNUM(Tableau1[[#This Row],[Date]])</f>
        <v>2019-51</v>
      </c>
      <c r="G356" s="8">
        <f>YEAR(Tableau1[[#This Row],[Date]])</f>
        <v>2019</v>
      </c>
      <c r="H356" s="8" t="str">
        <f>TEXT(Tableau1[[#This Row],[Date]],"mmmm")</f>
        <v>décembre</v>
      </c>
      <c r="I356" s="8">
        <f>YEAR(EOMONTH(Tableau1[[#This Row],[Date]]-DEBUT+1,1))</f>
        <v>2019</v>
      </c>
      <c r="J356" s="12" t="str">
        <f>TEXT(EOMONTH(Tableau1[[#This Row],[Date]]-DEBUT+1,1),"mmmm")</f>
        <v>décembre</v>
      </c>
      <c r="K356" s="17" t="str">
        <f ca="1">IFERROR(INDEX(_E,MATCH(Tableau1[[#This Row],[Date]],_J,0)),"")</f>
        <v/>
      </c>
    </row>
    <row r="357" spans="1:11" x14ac:dyDescent="0.35">
      <c r="A357" s="7">
        <v>43817</v>
      </c>
      <c r="B357" s="8" t="str">
        <f>VLOOKUP(WEEKDAY(Tableau1[[#This Row],[Date]],2),JoursDeSemaine,2,0)</f>
        <v>Mercredi</v>
      </c>
      <c r="E357" s="11">
        <f>(Tableau1[[#This Row],[Heure Départ]]-Tableau1[[#This Row],[Heure Arrivée]])*24</f>
        <v>0</v>
      </c>
      <c r="F357" s="12" t="str">
        <f>YEAR(Tableau1[[#This Row],[Date]] - MOD(Tableau1[[#This Row],[Date]] - 2,7) + 3)&amp;"-"&amp;_xlfn.ISOWEEKNUM(Tableau1[[#This Row],[Date]])</f>
        <v>2019-51</v>
      </c>
      <c r="G357" s="8">
        <f>YEAR(Tableau1[[#This Row],[Date]])</f>
        <v>2019</v>
      </c>
      <c r="H357" s="8" t="str">
        <f>TEXT(Tableau1[[#This Row],[Date]],"mmmm")</f>
        <v>décembre</v>
      </c>
      <c r="I357" s="8">
        <f>YEAR(EOMONTH(Tableau1[[#This Row],[Date]]-DEBUT+1,1))</f>
        <v>2019</v>
      </c>
      <c r="J357" s="12" t="str">
        <f>TEXT(EOMONTH(Tableau1[[#This Row],[Date]]-DEBUT+1,1),"mmmm")</f>
        <v>décembre</v>
      </c>
      <c r="K357" s="17" t="str">
        <f ca="1">IFERROR(INDEX(_E,MATCH(Tableau1[[#This Row],[Date]],_J,0)),"")</f>
        <v/>
      </c>
    </row>
    <row r="358" spans="1:11" x14ac:dyDescent="0.35">
      <c r="A358" s="7">
        <v>43818</v>
      </c>
      <c r="B358" s="8" t="str">
        <f>VLOOKUP(WEEKDAY(Tableau1[[#This Row],[Date]],2),JoursDeSemaine,2,0)</f>
        <v>Jeudi</v>
      </c>
      <c r="E358" s="11">
        <f>(Tableau1[[#This Row],[Heure Départ]]-Tableau1[[#This Row],[Heure Arrivée]])*24</f>
        <v>0</v>
      </c>
      <c r="F358" s="12" t="str">
        <f>YEAR(Tableau1[[#This Row],[Date]] - MOD(Tableau1[[#This Row],[Date]] - 2,7) + 3)&amp;"-"&amp;_xlfn.ISOWEEKNUM(Tableau1[[#This Row],[Date]])</f>
        <v>2019-51</v>
      </c>
      <c r="G358" s="8">
        <f>YEAR(Tableau1[[#This Row],[Date]])</f>
        <v>2019</v>
      </c>
      <c r="H358" s="8" t="str">
        <f>TEXT(Tableau1[[#This Row],[Date]],"mmmm")</f>
        <v>décembre</v>
      </c>
      <c r="I358" s="8">
        <f>YEAR(EOMONTH(Tableau1[[#This Row],[Date]]-DEBUT+1,1))</f>
        <v>2019</v>
      </c>
      <c r="J358" s="12" t="str">
        <f>TEXT(EOMONTH(Tableau1[[#This Row],[Date]]-DEBUT+1,1),"mmmm")</f>
        <v>décembre</v>
      </c>
      <c r="K358" s="17" t="str">
        <f ca="1">IFERROR(INDEX(_E,MATCH(Tableau1[[#This Row],[Date]],_J,0)),"")</f>
        <v/>
      </c>
    </row>
    <row r="359" spans="1:11" x14ac:dyDescent="0.35">
      <c r="A359" s="7">
        <v>43819</v>
      </c>
      <c r="B359" s="8" t="str">
        <f>VLOOKUP(WEEKDAY(Tableau1[[#This Row],[Date]],2),JoursDeSemaine,2,0)</f>
        <v>Vendredi</v>
      </c>
      <c r="E359" s="11">
        <f>(Tableau1[[#This Row],[Heure Départ]]-Tableau1[[#This Row],[Heure Arrivée]])*24</f>
        <v>0</v>
      </c>
      <c r="F359" s="12" t="str">
        <f>YEAR(Tableau1[[#This Row],[Date]] - MOD(Tableau1[[#This Row],[Date]] - 2,7) + 3)&amp;"-"&amp;_xlfn.ISOWEEKNUM(Tableau1[[#This Row],[Date]])</f>
        <v>2019-51</v>
      </c>
      <c r="G359" s="8">
        <f>YEAR(Tableau1[[#This Row],[Date]])</f>
        <v>2019</v>
      </c>
      <c r="H359" s="8" t="str">
        <f>TEXT(Tableau1[[#This Row],[Date]],"mmmm")</f>
        <v>décembre</v>
      </c>
      <c r="I359" s="8">
        <f>YEAR(EOMONTH(Tableau1[[#This Row],[Date]]-DEBUT+1,1))</f>
        <v>2019</v>
      </c>
      <c r="J359" s="12" t="str">
        <f>TEXT(EOMONTH(Tableau1[[#This Row],[Date]]-DEBUT+1,1),"mmmm")</f>
        <v>décembre</v>
      </c>
      <c r="K359" s="17" t="str">
        <f ca="1">IFERROR(INDEX(_E,MATCH(Tableau1[[#This Row],[Date]],_J,0)),"")</f>
        <v/>
      </c>
    </row>
    <row r="360" spans="1:11" x14ac:dyDescent="0.35">
      <c r="A360" s="7">
        <v>43820</v>
      </c>
      <c r="B360" s="8" t="str">
        <f>VLOOKUP(WEEKDAY(Tableau1[[#This Row],[Date]],2),JoursDeSemaine,2,0)</f>
        <v>Samedi</v>
      </c>
      <c r="E360" s="11">
        <f>(Tableau1[[#This Row],[Heure Départ]]-Tableau1[[#This Row],[Heure Arrivée]])*24</f>
        <v>0</v>
      </c>
      <c r="F360" s="12" t="str">
        <f>YEAR(Tableau1[[#This Row],[Date]] - MOD(Tableau1[[#This Row],[Date]] - 2,7) + 3)&amp;"-"&amp;_xlfn.ISOWEEKNUM(Tableau1[[#This Row],[Date]])</f>
        <v>2019-51</v>
      </c>
      <c r="G360" s="8">
        <f>YEAR(Tableau1[[#This Row],[Date]])</f>
        <v>2019</v>
      </c>
      <c r="H360" s="8" t="str">
        <f>TEXT(Tableau1[[#This Row],[Date]],"mmmm")</f>
        <v>décembre</v>
      </c>
      <c r="I360" s="8">
        <f>YEAR(EOMONTH(Tableau1[[#This Row],[Date]]-DEBUT+1,1))</f>
        <v>2019</v>
      </c>
      <c r="J360" s="12" t="str">
        <f>TEXT(EOMONTH(Tableau1[[#This Row],[Date]]-DEBUT+1,1),"mmmm")</f>
        <v>décembre</v>
      </c>
      <c r="K360" s="17" t="str">
        <f ca="1">IFERROR(INDEX(_E,MATCH(Tableau1[[#This Row],[Date]],_J,0)),"")</f>
        <v/>
      </c>
    </row>
    <row r="361" spans="1:11" x14ac:dyDescent="0.35">
      <c r="A361" s="7">
        <v>43821</v>
      </c>
      <c r="B361" s="8" t="str">
        <f>VLOOKUP(WEEKDAY(Tableau1[[#This Row],[Date]],2),JoursDeSemaine,2,0)</f>
        <v>Dimanche</v>
      </c>
      <c r="E361" s="11">
        <f>(Tableau1[[#This Row],[Heure Départ]]-Tableau1[[#This Row],[Heure Arrivée]])*24</f>
        <v>0</v>
      </c>
      <c r="F361" s="12" t="str">
        <f>YEAR(Tableau1[[#This Row],[Date]] - MOD(Tableau1[[#This Row],[Date]] - 2,7) + 3)&amp;"-"&amp;_xlfn.ISOWEEKNUM(Tableau1[[#This Row],[Date]])</f>
        <v>2019-51</v>
      </c>
      <c r="G361" s="8">
        <f>YEAR(Tableau1[[#This Row],[Date]])</f>
        <v>2019</v>
      </c>
      <c r="H361" s="8" t="str">
        <f>TEXT(Tableau1[[#This Row],[Date]],"mmmm")</f>
        <v>décembre</v>
      </c>
      <c r="I361" s="8">
        <f>YEAR(EOMONTH(Tableau1[[#This Row],[Date]]-DEBUT+1,1))</f>
        <v>2019</v>
      </c>
      <c r="J361" s="12" t="str">
        <f>TEXT(EOMONTH(Tableau1[[#This Row],[Date]]-DEBUT+1,1),"mmmm")</f>
        <v>décembre</v>
      </c>
      <c r="K361" s="17" t="str">
        <f ca="1">IFERROR(INDEX(_E,MATCH(Tableau1[[#This Row],[Date]],_J,0)),"")</f>
        <v/>
      </c>
    </row>
    <row r="362" spans="1:11" x14ac:dyDescent="0.35">
      <c r="A362" s="7">
        <v>43822</v>
      </c>
      <c r="B362" s="8" t="str">
        <f>VLOOKUP(WEEKDAY(Tableau1[[#This Row],[Date]],2),JoursDeSemaine,2,0)</f>
        <v>Lundi</v>
      </c>
      <c r="E362" s="11">
        <f>(Tableau1[[#This Row],[Heure Départ]]-Tableau1[[#This Row],[Heure Arrivée]])*24</f>
        <v>0</v>
      </c>
      <c r="F362" s="12" t="str">
        <f>YEAR(Tableau1[[#This Row],[Date]] - MOD(Tableau1[[#This Row],[Date]] - 2,7) + 3)&amp;"-"&amp;_xlfn.ISOWEEKNUM(Tableau1[[#This Row],[Date]])</f>
        <v>2019-52</v>
      </c>
      <c r="G362" s="8">
        <f>YEAR(Tableau1[[#This Row],[Date]])</f>
        <v>2019</v>
      </c>
      <c r="H362" s="8" t="str">
        <f>TEXT(Tableau1[[#This Row],[Date]],"mmmm")</f>
        <v>décembre</v>
      </c>
      <c r="I362" s="8">
        <f>YEAR(EOMONTH(Tableau1[[#This Row],[Date]]-DEBUT+1,1))</f>
        <v>2019</v>
      </c>
      <c r="J362" s="12" t="str">
        <f>TEXT(EOMONTH(Tableau1[[#This Row],[Date]]-DEBUT+1,1),"mmmm")</f>
        <v>décembre</v>
      </c>
      <c r="K362" s="17" t="str">
        <f ca="1">IFERROR(INDEX(_E,MATCH(Tableau1[[#This Row],[Date]],_J,0)),"")</f>
        <v/>
      </c>
    </row>
    <row r="363" spans="1:11" x14ac:dyDescent="0.35">
      <c r="A363" s="7">
        <v>43823</v>
      </c>
      <c r="B363" s="8" t="str">
        <f>VLOOKUP(WEEKDAY(Tableau1[[#This Row],[Date]],2),JoursDeSemaine,2,0)</f>
        <v>Mardi</v>
      </c>
      <c r="E363" s="11">
        <f>(Tableau1[[#This Row],[Heure Départ]]-Tableau1[[#This Row],[Heure Arrivée]])*24</f>
        <v>0</v>
      </c>
      <c r="F363" s="12" t="str">
        <f>YEAR(Tableau1[[#This Row],[Date]] - MOD(Tableau1[[#This Row],[Date]] - 2,7) + 3)&amp;"-"&amp;_xlfn.ISOWEEKNUM(Tableau1[[#This Row],[Date]])</f>
        <v>2019-52</v>
      </c>
      <c r="G363" s="8">
        <f>YEAR(Tableau1[[#This Row],[Date]])</f>
        <v>2019</v>
      </c>
      <c r="H363" s="8" t="str">
        <f>TEXT(Tableau1[[#This Row],[Date]],"mmmm")</f>
        <v>décembre</v>
      </c>
      <c r="I363" s="8">
        <f>YEAR(EOMONTH(Tableau1[[#This Row],[Date]]-DEBUT+1,1))</f>
        <v>2019</v>
      </c>
      <c r="J363" s="12" t="str">
        <f>TEXT(EOMONTH(Tableau1[[#This Row],[Date]]-DEBUT+1,1),"mmmm")</f>
        <v>décembre</v>
      </c>
      <c r="K363" s="17" t="str">
        <f ca="1">IFERROR(INDEX(_E,MATCH(Tableau1[[#This Row],[Date]],_J,0)),"")</f>
        <v/>
      </c>
    </row>
    <row r="364" spans="1:11" x14ac:dyDescent="0.35">
      <c r="A364" s="7">
        <v>43824</v>
      </c>
      <c r="B364" s="8" t="str">
        <f>VLOOKUP(WEEKDAY(Tableau1[[#This Row],[Date]],2),JoursDeSemaine,2,0)</f>
        <v>Mercredi</v>
      </c>
      <c r="E364" s="11">
        <f>(Tableau1[[#This Row],[Heure Départ]]-Tableau1[[#This Row],[Heure Arrivée]])*24</f>
        <v>0</v>
      </c>
      <c r="F364" s="12" t="str">
        <f>YEAR(Tableau1[[#This Row],[Date]] - MOD(Tableau1[[#This Row],[Date]] - 2,7) + 3)&amp;"-"&amp;_xlfn.ISOWEEKNUM(Tableau1[[#This Row],[Date]])</f>
        <v>2019-52</v>
      </c>
      <c r="G364" s="8">
        <f>YEAR(Tableau1[[#This Row],[Date]])</f>
        <v>2019</v>
      </c>
      <c r="H364" s="8" t="str">
        <f>TEXT(Tableau1[[#This Row],[Date]],"mmmm")</f>
        <v>décembre</v>
      </c>
      <c r="I364" s="8">
        <f>YEAR(EOMONTH(Tableau1[[#This Row],[Date]]-DEBUT+1,1))</f>
        <v>2019</v>
      </c>
      <c r="J364" s="12" t="str">
        <f>TEXT(EOMONTH(Tableau1[[#This Row],[Date]]-DEBUT+1,1),"mmmm")</f>
        <v>décembre</v>
      </c>
      <c r="K364" s="17" t="str">
        <f ca="1">IFERROR(INDEX(_E,MATCH(Tableau1[[#This Row],[Date]],_J,0)),"")</f>
        <v>Noël</v>
      </c>
    </row>
    <row r="365" spans="1:11" x14ac:dyDescent="0.35">
      <c r="A365" s="7">
        <v>43825</v>
      </c>
      <c r="B365" s="8" t="str">
        <f>VLOOKUP(WEEKDAY(Tableau1[[#This Row],[Date]],2),JoursDeSemaine,2,0)</f>
        <v>Jeudi</v>
      </c>
      <c r="E365" s="11">
        <f>(Tableau1[[#This Row],[Heure Départ]]-Tableau1[[#This Row],[Heure Arrivée]])*24</f>
        <v>0</v>
      </c>
      <c r="F365" s="12" t="str">
        <f>YEAR(Tableau1[[#This Row],[Date]] - MOD(Tableau1[[#This Row],[Date]] - 2,7) + 3)&amp;"-"&amp;_xlfn.ISOWEEKNUM(Tableau1[[#This Row],[Date]])</f>
        <v>2019-52</v>
      </c>
      <c r="G365" s="8">
        <f>YEAR(Tableau1[[#This Row],[Date]])</f>
        <v>2019</v>
      </c>
      <c r="H365" s="8" t="str">
        <f>TEXT(Tableau1[[#This Row],[Date]],"mmmm")</f>
        <v>décembre</v>
      </c>
      <c r="I365" s="8">
        <f>YEAR(EOMONTH(Tableau1[[#This Row],[Date]]-DEBUT+1,1))</f>
        <v>2019</v>
      </c>
      <c r="J365" s="12" t="str">
        <f>TEXT(EOMONTH(Tableau1[[#This Row],[Date]]-DEBUT+1,1),"mmmm")</f>
        <v>décembre</v>
      </c>
      <c r="K365" s="17" t="str">
        <f ca="1">IFERROR(INDEX(_E,MATCH(Tableau1[[#This Row],[Date]],_J,0)),"")</f>
        <v/>
      </c>
    </row>
    <row r="366" spans="1:11" x14ac:dyDescent="0.35">
      <c r="A366" s="7">
        <v>43826</v>
      </c>
      <c r="B366" s="8" t="str">
        <f>VLOOKUP(WEEKDAY(Tableau1[[#This Row],[Date]],2),JoursDeSemaine,2,0)</f>
        <v>Vendredi</v>
      </c>
      <c r="E366" s="11">
        <f>(Tableau1[[#This Row],[Heure Départ]]-Tableau1[[#This Row],[Heure Arrivée]])*24</f>
        <v>0</v>
      </c>
      <c r="F366" s="12" t="str">
        <f>YEAR(Tableau1[[#This Row],[Date]] - MOD(Tableau1[[#This Row],[Date]] - 2,7) + 3)&amp;"-"&amp;_xlfn.ISOWEEKNUM(Tableau1[[#This Row],[Date]])</f>
        <v>2019-52</v>
      </c>
      <c r="G366" s="8">
        <f>YEAR(Tableau1[[#This Row],[Date]])</f>
        <v>2019</v>
      </c>
      <c r="H366" s="8" t="str">
        <f>TEXT(Tableau1[[#This Row],[Date]],"mmmm")</f>
        <v>décembre</v>
      </c>
      <c r="I366" s="8">
        <f>YEAR(EOMONTH(Tableau1[[#This Row],[Date]]-DEBUT+1,1))</f>
        <v>2019</v>
      </c>
      <c r="J366" s="12" t="str">
        <f>TEXT(EOMONTH(Tableau1[[#This Row],[Date]]-DEBUT+1,1),"mmmm")</f>
        <v>décembre</v>
      </c>
      <c r="K366" s="17" t="str">
        <f ca="1">IFERROR(INDEX(_E,MATCH(Tableau1[[#This Row],[Date]],_J,0)),"")</f>
        <v/>
      </c>
    </row>
    <row r="367" spans="1:11" x14ac:dyDescent="0.35">
      <c r="A367" s="7">
        <v>43827</v>
      </c>
      <c r="B367" s="8" t="str">
        <f>VLOOKUP(WEEKDAY(Tableau1[[#This Row],[Date]],2),JoursDeSemaine,2,0)</f>
        <v>Samedi</v>
      </c>
      <c r="E367" s="11">
        <f>(Tableau1[[#This Row],[Heure Départ]]-Tableau1[[#This Row],[Heure Arrivée]])*24</f>
        <v>0</v>
      </c>
      <c r="F367" s="12" t="str">
        <f>YEAR(Tableau1[[#This Row],[Date]] - MOD(Tableau1[[#This Row],[Date]] - 2,7) + 3)&amp;"-"&amp;_xlfn.ISOWEEKNUM(Tableau1[[#This Row],[Date]])</f>
        <v>2019-52</v>
      </c>
      <c r="G367" s="8">
        <f>YEAR(Tableau1[[#This Row],[Date]])</f>
        <v>2019</v>
      </c>
      <c r="H367" s="8" t="str">
        <f>TEXT(Tableau1[[#This Row],[Date]],"mmmm")</f>
        <v>décembre</v>
      </c>
      <c r="I367" s="8">
        <f>YEAR(EOMONTH(Tableau1[[#This Row],[Date]]-DEBUT+1,1))</f>
        <v>2020</v>
      </c>
      <c r="J367" s="12" t="str">
        <f>TEXT(EOMONTH(Tableau1[[#This Row],[Date]]-DEBUT+1,1),"mmmm")</f>
        <v>janvier</v>
      </c>
      <c r="K367" s="17" t="str">
        <f ca="1">IFERROR(INDEX(_E,MATCH(Tableau1[[#This Row],[Date]],_J,0)),"")</f>
        <v/>
      </c>
    </row>
    <row r="368" spans="1:11" x14ac:dyDescent="0.35">
      <c r="A368" s="7">
        <v>43828</v>
      </c>
      <c r="B368" s="8" t="str">
        <f>VLOOKUP(WEEKDAY(Tableau1[[#This Row],[Date]],2),JoursDeSemaine,2,0)</f>
        <v>Dimanche</v>
      </c>
      <c r="E368" s="11">
        <f>(Tableau1[[#This Row],[Heure Départ]]-Tableau1[[#This Row],[Heure Arrivée]])*24</f>
        <v>0</v>
      </c>
      <c r="F368" s="12" t="str">
        <f>YEAR(Tableau1[[#This Row],[Date]] - MOD(Tableau1[[#This Row],[Date]] - 2,7) + 3)&amp;"-"&amp;_xlfn.ISOWEEKNUM(Tableau1[[#This Row],[Date]])</f>
        <v>2019-52</v>
      </c>
      <c r="G368" s="8">
        <f>YEAR(Tableau1[[#This Row],[Date]])</f>
        <v>2019</v>
      </c>
      <c r="H368" s="8" t="str">
        <f>TEXT(Tableau1[[#This Row],[Date]],"mmmm")</f>
        <v>décembre</v>
      </c>
      <c r="I368" s="8">
        <f>YEAR(EOMONTH(Tableau1[[#This Row],[Date]]-DEBUT+1,1))</f>
        <v>2020</v>
      </c>
      <c r="J368" s="12" t="str">
        <f>TEXT(EOMONTH(Tableau1[[#This Row],[Date]]-DEBUT+1,1),"mmmm")</f>
        <v>janvier</v>
      </c>
      <c r="K368" s="17" t="str">
        <f ca="1">IFERROR(INDEX(_E,MATCH(Tableau1[[#This Row],[Date]],_J,0)),"")</f>
        <v/>
      </c>
    </row>
    <row r="369" spans="1:11" x14ac:dyDescent="0.35">
      <c r="A369" s="7">
        <v>43829</v>
      </c>
      <c r="B369" s="8" t="str">
        <f>VLOOKUP(WEEKDAY(Tableau1[[#This Row],[Date]],2),JoursDeSemaine,2,0)</f>
        <v>Lundi</v>
      </c>
      <c r="E369" s="11">
        <f>(Tableau1[[#This Row],[Heure Départ]]-Tableau1[[#This Row],[Heure Arrivée]])*24</f>
        <v>0</v>
      </c>
      <c r="F369" s="12" t="str">
        <f>YEAR(Tableau1[[#This Row],[Date]] - MOD(Tableau1[[#This Row],[Date]] - 2,7) + 3)&amp;"-"&amp;_xlfn.ISOWEEKNUM(Tableau1[[#This Row],[Date]])</f>
        <v>2020-1</v>
      </c>
      <c r="G369" s="8">
        <f>YEAR(Tableau1[[#This Row],[Date]])</f>
        <v>2019</v>
      </c>
      <c r="H369" s="8" t="str">
        <f>TEXT(Tableau1[[#This Row],[Date]],"mmmm")</f>
        <v>décembre</v>
      </c>
      <c r="I369" s="8">
        <f>YEAR(EOMONTH(Tableau1[[#This Row],[Date]]-DEBUT+1,1))</f>
        <v>2020</v>
      </c>
      <c r="J369" s="12" t="str">
        <f>TEXT(EOMONTH(Tableau1[[#This Row],[Date]]-DEBUT+1,1),"mmmm")</f>
        <v>janvier</v>
      </c>
      <c r="K369" s="17" t="str">
        <f ca="1">IFERROR(INDEX(_E,MATCH(Tableau1[[#This Row],[Date]],_J,0)),"")</f>
        <v/>
      </c>
    </row>
    <row r="370" spans="1:11" x14ac:dyDescent="0.35">
      <c r="A370" s="7">
        <v>43830</v>
      </c>
      <c r="B370" s="8" t="str">
        <f>VLOOKUP(WEEKDAY(Tableau1[[#This Row],[Date]],2),JoursDeSemaine,2,0)</f>
        <v>Mardi</v>
      </c>
      <c r="E370" s="11">
        <f>(Tableau1[[#This Row],[Heure Départ]]-Tableau1[[#This Row],[Heure Arrivée]])*24</f>
        <v>0</v>
      </c>
      <c r="F370" s="12" t="str">
        <f>YEAR(Tableau1[[#This Row],[Date]] - MOD(Tableau1[[#This Row],[Date]] - 2,7) + 3)&amp;"-"&amp;_xlfn.ISOWEEKNUM(Tableau1[[#This Row],[Date]])</f>
        <v>2020-1</v>
      </c>
      <c r="G370" s="8">
        <f>YEAR(Tableau1[[#This Row],[Date]])</f>
        <v>2019</v>
      </c>
      <c r="H370" s="8" t="str">
        <f>TEXT(Tableau1[[#This Row],[Date]],"mmmm")</f>
        <v>décembre</v>
      </c>
      <c r="I370" s="8">
        <f>YEAR(EOMONTH(Tableau1[[#This Row],[Date]]-DEBUT+1,1))</f>
        <v>2020</v>
      </c>
      <c r="J370" s="12" t="str">
        <f>TEXT(EOMONTH(Tableau1[[#This Row],[Date]]-DEBUT+1,1),"mmmm")</f>
        <v>janvier</v>
      </c>
      <c r="K370" s="17" t="str">
        <f ca="1">IFERROR(INDEX(_E,MATCH(Tableau1[[#This Row],[Date]],_J,0)),"")</f>
        <v/>
      </c>
    </row>
    <row r="371" spans="1:11" x14ac:dyDescent="0.35">
      <c r="A371" s="7">
        <v>43831</v>
      </c>
      <c r="B371" s="8" t="str">
        <f>VLOOKUP(WEEKDAY(Tableau1[[#This Row],[Date]],2),JoursDeSemaine,2,0)</f>
        <v>Mercredi</v>
      </c>
      <c r="E371" s="11">
        <f>(Tableau1[[#This Row],[Heure Départ]]-Tableau1[[#This Row],[Heure Arrivée]])*24</f>
        <v>0</v>
      </c>
      <c r="F371" s="12" t="str">
        <f>YEAR(Tableau1[[#This Row],[Date]] - MOD(Tableau1[[#This Row],[Date]] - 2,7) + 3)&amp;"-"&amp;_xlfn.ISOWEEKNUM(Tableau1[[#This Row],[Date]])</f>
        <v>2020-1</v>
      </c>
      <c r="G371" s="8">
        <f>YEAR(Tableau1[[#This Row],[Date]])</f>
        <v>2020</v>
      </c>
      <c r="H371" s="8" t="str">
        <f>TEXT(Tableau1[[#This Row],[Date]],"mmmm")</f>
        <v>janvier</v>
      </c>
      <c r="I371" s="8">
        <f>YEAR(EOMONTH(Tableau1[[#This Row],[Date]]-DEBUT+1,1))</f>
        <v>2020</v>
      </c>
      <c r="J371" s="12" t="str">
        <f>TEXT(EOMONTH(Tableau1[[#This Row],[Date]]-DEBUT+1,1),"mmmm")</f>
        <v>janvier</v>
      </c>
      <c r="K371" s="17" t="str">
        <f ca="1">IFERROR(INDEX(_E,MATCH(Tableau1[[#This Row],[Date]],_J,0)),"")</f>
        <v>Premier de l'AN</v>
      </c>
    </row>
    <row r="372" spans="1:11" x14ac:dyDescent="0.35">
      <c r="A372" s="7">
        <v>43832</v>
      </c>
      <c r="B372" s="8" t="str">
        <f>VLOOKUP(WEEKDAY(Tableau1[[#This Row],[Date]],2),JoursDeSemaine,2,0)</f>
        <v>Jeudi</v>
      </c>
      <c r="E372" s="11">
        <f>(Tableau1[[#This Row],[Heure Départ]]-Tableau1[[#This Row],[Heure Arrivée]])*24</f>
        <v>0</v>
      </c>
      <c r="F372" s="12" t="str">
        <f>YEAR(Tableau1[[#This Row],[Date]] - MOD(Tableau1[[#This Row],[Date]] - 2,7) + 3)&amp;"-"&amp;_xlfn.ISOWEEKNUM(Tableau1[[#This Row],[Date]])</f>
        <v>2020-1</v>
      </c>
      <c r="G372" s="8">
        <f>YEAR(Tableau1[[#This Row],[Date]])</f>
        <v>2020</v>
      </c>
      <c r="H372" s="8" t="str">
        <f>TEXT(Tableau1[[#This Row],[Date]],"mmmm")</f>
        <v>janvier</v>
      </c>
      <c r="I372" s="8">
        <f>YEAR(EOMONTH(Tableau1[[#This Row],[Date]]-DEBUT+1,1))</f>
        <v>2020</v>
      </c>
      <c r="J372" s="12" t="str">
        <f>TEXT(EOMONTH(Tableau1[[#This Row],[Date]]-DEBUT+1,1),"mmmm")</f>
        <v>janvier</v>
      </c>
      <c r="K372" s="17" t="str">
        <f ca="1">IFERROR(INDEX(_E,MATCH(Tableau1[[#This Row],[Date]],_J,0)),"")</f>
        <v/>
      </c>
    </row>
    <row r="373" spans="1:11" x14ac:dyDescent="0.35">
      <c r="A373" s="7">
        <v>43833</v>
      </c>
      <c r="B373" s="8" t="str">
        <f>VLOOKUP(WEEKDAY(Tableau1[[#This Row],[Date]],2),JoursDeSemaine,2,0)</f>
        <v>Vendredi</v>
      </c>
      <c r="E373" s="11">
        <f>(Tableau1[[#This Row],[Heure Départ]]-Tableau1[[#This Row],[Heure Arrivée]])*24</f>
        <v>0</v>
      </c>
      <c r="F373" s="12" t="str">
        <f>YEAR(Tableau1[[#This Row],[Date]] - MOD(Tableau1[[#This Row],[Date]] - 2,7) + 3)&amp;"-"&amp;_xlfn.ISOWEEKNUM(Tableau1[[#This Row],[Date]])</f>
        <v>2020-1</v>
      </c>
      <c r="G373" s="8">
        <f>YEAR(Tableau1[[#This Row],[Date]])</f>
        <v>2020</v>
      </c>
      <c r="H373" s="8" t="str">
        <f>TEXT(Tableau1[[#This Row],[Date]],"mmmm")</f>
        <v>janvier</v>
      </c>
      <c r="I373" s="8">
        <f>YEAR(EOMONTH(Tableau1[[#This Row],[Date]]-DEBUT+1,1))</f>
        <v>2020</v>
      </c>
      <c r="J373" s="12" t="str">
        <f>TEXT(EOMONTH(Tableau1[[#This Row],[Date]]-DEBUT+1,1),"mmmm")</f>
        <v>janvier</v>
      </c>
      <c r="K373" s="17" t="str">
        <f ca="1">IFERROR(INDEX(_E,MATCH(Tableau1[[#This Row],[Date]],_J,0)),"")</f>
        <v/>
      </c>
    </row>
    <row r="374" spans="1:11" x14ac:dyDescent="0.35">
      <c r="A374" s="7">
        <v>43834</v>
      </c>
      <c r="B374" s="8" t="str">
        <f>VLOOKUP(WEEKDAY(Tableau1[[#This Row],[Date]],2),JoursDeSemaine,2,0)</f>
        <v>Samedi</v>
      </c>
      <c r="E374" s="11">
        <f>(Tableau1[[#This Row],[Heure Départ]]-Tableau1[[#This Row],[Heure Arrivée]])*24</f>
        <v>0</v>
      </c>
      <c r="F374" s="12" t="str">
        <f>YEAR(Tableau1[[#This Row],[Date]] - MOD(Tableau1[[#This Row],[Date]] - 2,7) + 3)&amp;"-"&amp;_xlfn.ISOWEEKNUM(Tableau1[[#This Row],[Date]])</f>
        <v>2020-1</v>
      </c>
      <c r="G374" s="8">
        <f>YEAR(Tableau1[[#This Row],[Date]])</f>
        <v>2020</v>
      </c>
      <c r="H374" s="8" t="str">
        <f>TEXT(Tableau1[[#This Row],[Date]],"mmmm")</f>
        <v>janvier</v>
      </c>
      <c r="I374" s="8">
        <f>YEAR(EOMONTH(Tableau1[[#This Row],[Date]]-DEBUT+1,1))</f>
        <v>2020</v>
      </c>
      <c r="J374" s="12" t="str">
        <f>TEXT(EOMONTH(Tableau1[[#This Row],[Date]]-DEBUT+1,1),"mmmm")</f>
        <v>janvier</v>
      </c>
      <c r="K374" s="17" t="str">
        <f ca="1">IFERROR(INDEX(_E,MATCH(Tableau1[[#This Row],[Date]],_J,0)),"")</f>
        <v/>
      </c>
    </row>
    <row r="375" spans="1:11" x14ac:dyDescent="0.35">
      <c r="A375" s="7">
        <v>43835</v>
      </c>
      <c r="B375" s="8" t="str">
        <f>VLOOKUP(WEEKDAY(Tableau1[[#This Row],[Date]],2),JoursDeSemaine,2,0)</f>
        <v>Dimanche</v>
      </c>
      <c r="E375" s="11">
        <f>(Tableau1[[#This Row],[Heure Départ]]-Tableau1[[#This Row],[Heure Arrivée]])*24</f>
        <v>0</v>
      </c>
      <c r="F375" s="12" t="str">
        <f>YEAR(Tableau1[[#This Row],[Date]] - MOD(Tableau1[[#This Row],[Date]] - 2,7) + 3)&amp;"-"&amp;_xlfn.ISOWEEKNUM(Tableau1[[#This Row],[Date]])</f>
        <v>2020-1</v>
      </c>
      <c r="G375" s="8">
        <f>YEAR(Tableau1[[#This Row],[Date]])</f>
        <v>2020</v>
      </c>
      <c r="H375" s="8" t="str">
        <f>TEXT(Tableau1[[#This Row],[Date]],"mmmm")</f>
        <v>janvier</v>
      </c>
      <c r="I375" s="8">
        <f>YEAR(EOMONTH(Tableau1[[#This Row],[Date]]-DEBUT+1,1))</f>
        <v>2020</v>
      </c>
      <c r="J375" s="12" t="str">
        <f>TEXT(EOMONTH(Tableau1[[#This Row],[Date]]-DEBUT+1,1),"mmmm")</f>
        <v>janvier</v>
      </c>
      <c r="K375" s="17" t="str">
        <f ca="1">IFERROR(INDEX(_E,MATCH(Tableau1[[#This Row],[Date]],_J,0)),"")</f>
        <v/>
      </c>
    </row>
    <row r="376" spans="1:11" x14ac:dyDescent="0.35">
      <c r="A376" s="7">
        <v>43836</v>
      </c>
      <c r="B376" s="8" t="str">
        <f>VLOOKUP(WEEKDAY(Tableau1[[#This Row],[Date]],2),JoursDeSemaine,2,0)</f>
        <v>Lundi</v>
      </c>
      <c r="E376" s="11">
        <f>(Tableau1[[#This Row],[Heure Départ]]-Tableau1[[#This Row],[Heure Arrivée]])*24</f>
        <v>0</v>
      </c>
      <c r="F376" s="12" t="str">
        <f>YEAR(Tableau1[[#This Row],[Date]] - MOD(Tableau1[[#This Row],[Date]] - 2,7) + 3)&amp;"-"&amp;_xlfn.ISOWEEKNUM(Tableau1[[#This Row],[Date]])</f>
        <v>2020-2</v>
      </c>
      <c r="G376" s="8">
        <f>YEAR(Tableau1[[#This Row],[Date]])</f>
        <v>2020</v>
      </c>
      <c r="H376" s="8" t="str">
        <f>TEXT(Tableau1[[#This Row],[Date]],"mmmm")</f>
        <v>janvier</v>
      </c>
      <c r="I376" s="8">
        <f>YEAR(EOMONTH(Tableau1[[#This Row],[Date]]-DEBUT+1,1))</f>
        <v>2020</v>
      </c>
      <c r="J376" s="12" t="str">
        <f>TEXT(EOMONTH(Tableau1[[#This Row],[Date]]-DEBUT+1,1),"mmmm")</f>
        <v>janvier</v>
      </c>
      <c r="K376" s="17" t="str">
        <f ca="1">IFERROR(INDEX(_E,MATCH(Tableau1[[#This Row],[Date]],_J,0)),"")</f>
        <v/>
      </c>
    </row>
    <row r="377" spans="1:11" x14ac:dyDescent="0.35">
      <c r="A377" s="7">
        <v>43837</v>
      </c>
      <c r="B377" s="8" t="str">
        <f>VLOOKUP(WEEKDAY(Tableau1[[#This Row],[Date]],2),JoursDeSemaine,2,0)</f>
        <v>Mardi</v>
      </c>
      <c r="E377" s="11">
        <f>(Tableau1[[#This Row],[Heure Départ]]-Tableau1[[#This Row],[Heure Arrivée]])*24</f>
        <v>0</v>
      </c>
      <c r="F377" s="12" t="str">
        <f>YEAR(Tableau1[[#This Row],[Date]] - MOD(Tableau1[[#This Row],[Date]] - 2,7) + 3)&amp;"-"&amp;_xlfn.ISOWEEKNUM(Tableau1[[#This Row],[Date]])</f>
        <v>2020-2</v>
      </c>
      <c r="G377" s="8">
        <f>YEAR(Tableau1[[#This Row],[Date]])</f>
        <v>2020</v>
      </c>
      <c r="H377" s="8" t="str">
        <f>TEXT(Tableau1[[#This Row],[Date]],"mmmm")</f>
        <v>janvier</v>
      </c>
      <c r="I377" s="8">
        <f>YEAR(EOMONTH(Tableau1[[#This Row],[Date]]-DEBUT+1,1))</f>
        <v>2020</v>
      </c>
      <c r="J377" s="12" t="str">
        <f>TEXT(EOMONTH(Tableau1[[#This Row],[Date]]-DEBUT+1,1),"mmmm")</f>
        <v>janvier</v>
      </c>
      <c r="K377" s="17" t="str">
        <f ca="1">IFERROR(INDEX(_E,MATCH(Tableau1[[#This Row],[Date]],_J,0)),"")</f>
        <v/>
      </c>
    </row>
    <row r="378" spans="1:11" x14ac:dyDescent="0.35">
      <c r="A378" s="7">
        <v>43838</v>
      </c>
      <c r="B378" s="8" t="str">
        <f>VLOOKUP(WEEKDAY(Tableau1[[#This Row],[Date]],2),JoursDeSemaine,2,0)</f>
        <v>Mercredi</v>
      </c>
      <c r="E378" s="11">
        <f>(Tableau1[[#This Row],[Heure Départ]]-Tableau1[[#This Row],[Heure Arrivée]])*24</f>
        <v>0</v>
      </c>
      <c r="F378" s="12" t="str">
        <f>YEAR(Tableau1[[#This Row],[Date]] - MOD(Tableau1[[#This Row],[Date]] - 2,7) + 3)&amp;"-"&amp;_xlfn.ISOWEEKNUM(Tableau1[[#This Row],[Date]])</f>
        <v>2020-2</v>
      </c>
      <c r="G378" s="8">
        <f>YEAR(Tableau1[[#This Row],[Date]])</f>
        <v>2020</v>
      </c>
      <c r="H378" s="8" t="str">
        <f>TEXT(Tableau1[[#This Row],[Date]],"mmmm")</f>
        <v>janvier</v>
      </c>
      <c r="I378" s="8">
        <f>YEAR(EOMONTH(Tableau1[[#This Row],[Date]]-DEBUT+1,1))</f>
        <v>2020</v>
      </c>
      <c r="J378" s="12" t="str">
        <f>TEXT(EOMONTH(Tableau1[[#This Row],[Date]]-DEBUT+1,1),"mmmm")</f>
        <v>janvier</v>
      </c>
      <c r="K378" s="17" t="str">
        <f ca="1">IFERROR(INDEX(_E,MATCH(Tableau1[[#This Row],[Date]],_J,0)),"")</f>
        <v/>
      </c>
    </row>
    <row r="379" spans="1:11" x14ac:dyDescent="0.35">
      <c r="A379" s="7">
        <v>43839</v>
      </c>
      <c r="B379" s="8" t="str">
        <f>VLOOKUP(WEEKDAY(Tableau1[[#This Row],[Date]],2),JoursDeSemaine,2,0)</f>
        <v>Jeudi</v>
      </c>
      <c r="E379" s="11">
        <f>(Tableau1[[#This Row],[Heure Départ]]-Tableau1[[#This Row],[Heure Arrivée]])*24</f>
        <v>0</v>
      </c>
      <c r="F379" s="12" t="str">
        <f>YEAR(Tableau1[[#This Row],[Date]] - MOD(Tableau1[[#This Row],[Date]] - 2,7) + 3)&amp;"-"&amp;_xlfn.ISOWEEKNUM(Tableau1[[#This Row],[Date]])</f>
        <v>2020-2</v>
      </c>
      <c r="G379" s="8">
        <f>YEAR(Tableau1[[#This Row],[Date]])</f>
        <v>2020</v>
      </c>
      <c r="H379" s="8" t="str">
        <f>TEXT(Tableau1[[#This Row],[Date]],"mmmm")</f>
        <v>janvier</v>
      </c>
      <c r="I379" s="8">
        <f>YEAR(EOMONTH(Tableau1[[#This Row],[Date]]-DEBUT+1,1))</f>
        <v>2020</v>
      </c>
      <c r="J379" s="12" t="str">
        <f>TEXT(EOMONTH(Tableau1[[#This Row],[Date]]-DEBUT+1,1),"mmmm")</f>
        <v>janvier</v>
      </c>
      <c r="K379" s="17" t="str">
        <f ca="1">IFERROR(INDEX(_E,MATCH(Tableau1[[#This Row],[Date]],_J,0)),"")</f>
        <v/>
      </c>
    </row>
    <row r="380" spans="1:11" x14ac:dyDescent="0.35">
      <c r="A380" s="7">
        <v>43840</v>
      </c>
      <c r="B380" s="8" t="str">
        <f>VLOOKUP(WEEKDAY(Tableau1[[#This Row],[Date]],2),JoursDeSemaine,2,0)</f>
        <v>Vendredi</v>
      </c>
      <c r="E380" s="11">
        <f>(Tableau1[[#This Row],[Heure Départ]]-Tableau1[[#This Row],[Heure Arrivée]])*24</f>
        <v>0</v>
      </c>
      <c r="F380" s="12" t="str">
        <f>YEAR(Tableau1[[#This Row],[Date]] - MOD(Tableau1[[#This Row],[Date]] - 2,7) + 3)&amp;"-"&amp;_xlfn.ISOWEEKNUM(Tableau1[[#This Row],[Date]])</f>
        <v>2020-2</v>
      </c>
      <c r="G380" s="8">
        <f>YEAR(Tableau1[[#This Row],[Date]])</f>
        <v>2020</v>
      </c>
      <c r="H380" s="8" t="str">
        <f>TEXT(Tableau1[[#This Row],[Date]],"mmmm")</f>
        <v>janvier</v>
      </c>
      <c r="I380" s="8">
        <f>YEAR(EOMONTH(Tableau1[[#This Row],[Date]]-DEBUT+1,1))</f>
        <v>2020</v>
      </c>
      <c r="J380" s="12" t="str">
        <f>TEXT(EOMONTH(Tableau1[[#This Row],[Date]]-DEBUT+1,1),"mmmm")</f>
        <v>janvier</v>
      </c>
      <c r="K380" s="17" t="str">
        <f ca="1">IFERROR(INDEX(_E,MATCH(Tableau1[[#This Row],[Date]],_J,0)),"")</f>
        <v/>
      </c>
    </row>
    <row r="381" spans="1:11" x14ac:dyDescent="0.35">
      <c r="A381" s="7">
        <v>43841</v>
      </c>
      <c r="B381" s="8" t="str">
        <f>VLOOKUP(WEEKDAY(Tableau1[[#This Row],[Date]],2),JoursDeSemaine,2,0)</f>
        <v>Samedi</v>
      </c>
      <c r="E381" s="11">
        <f>(Tableau1[[#This Row],[Heure Départ]]-Tableau1[[#This Row],[Heure Arrivée]])*24</f>
        <v>0</v>
      </c>
      <c r="F381" s="12" t="str">
        <f>YEAR(Tableau1[[#This Row],[Date]] - MOD(Tableau1[[#This Row],[Date]] - 2,7) + 3)&amp;"-"&amp;_xlfn.ISOWEEKNUM(Tableau1[[#This Row],[Date]])</f>
        <v>2020-2</v>
      </c>
      <c r="G381" s="8">
        <f>YEAR(Tableau1[[#This Row],[Date]])</f>
        <v>2020</v>
      </c>
      <c r="H381" s="8" t="str">
        <f>TEXT(Tableau1[[#This Row],[Date]],"mmmm")</f>
        <v>janvier</v>
      </c>
      <c r="I381" s="8">
        <f>YEAR(EOMONTH(Tableau1[[#This Row],[Date]]-DEBUT+1,1))</f>
        <v>2020</v>
      </c>
      <c r="J381" s="12" t="str">
        <f>TEXT(EOMONTH(Tableau1[[#This Row],[Date]]-DEBUT+1,1),"mmmm")</f>
        <v>janvier</v>
      </c>
      <c r="K381" s="17" t="str">
        <f ca="1">IFERROR(INDEX(_E,MATCH(Tableau1[[#This Row],[Date]],_J,0)),"")</f>
        <v/>
      </c>
    </row>
    <row r="382" spans="1:11" x14ac:dyDescent="0.35">
      <c r="A382" s="7">
        <v>43842</v>
      </c>
      <c r="B382" s="8" t="str">
        <f>VLOOKUP(WEEKDAY(Tableau1[[#This Row],[Date]],2),JoursDeSemaine,2,0)</f>
        <v>Dimanche</v>
      </c>
      <c r="E382" s="11">
        <f>(Tableau1[[#This Row],[Heure Départ]]-Tableau1[[#This Row],[Heure Arrivée]])*24</f>
        <v>0</v>
      </c>
      <c r="F382" s="12" t="str">
        <f>YEAR(Tableau1[[#This Row],[Date]] - MOD(Tableau1[[#This Row],[Date]] - 2,7) + 3)&amp;"-"&amp;_xlfn.ISOWEEKNUM(Tableau1[[#This Row],[Date]])</f>
        <v>2020-2</v>
      </c>
      <c r="G382" s="8">
        <f>YEAR(Tableau1[[#This Row],[Date]])</f>
        <v>2020</v>
      </c>
      <c r="H382" s="8" t="str">
        <f>TEXT(Tableau1[[#This Row],[Date]],"mmmm")</f>
        <v>janvier</v>
      </c>
      <c r="I382" s="8">
        <f>YEAR(EOMONTH(Tableau1[[#This Row],[Date]]-DEBUT+1,1))</f>
        <v>2020</v>
      </c>
      <c r="J382" s="12" t="str">
        <f>TEXT(EOMONTH(Tableau1[[#This Row],[Date]]-DEBUT+1,1),"mmmm")</f>
        <v>janvier</v>
      </c>
      <c r="K382" s="17" t="str">
        <f ca="1">IFERROR(INDEX(_E,MATCH(Tableau1[[#This Row],[Date]],_J,0)),"")</f>
        <v/>
      </c>
    </row>
    <row r="383" spans="1:11" x14ac:dyDescent="0.35">
      <c r="A383" s="7">
        <v>43843</v>
      </c>
      <c r="B383" s="8" t="str">
        <f>VLOOKUP(WEEKDAY(Tableau1[[#This Row],[Date]],2),JoursDeSemaine,2,0)</f>
        <v>Lundi</v>
      </c>
      <c r="E383" s="11">
        <f>(Tableau1[[#This Row],[Heure Départ]]-Tableau1[[#This Row],[Heure Arrivée]])*24</f>
        <v>0</v>
      </c>
      <c r="F383" s="12" t="str">
        <f>YEAR(Tableau1[[#This Row],[Date]] - MOD(Tableau1[[#This Row],[Date]] - 2,7) + 3)&amp;"-"&amp;_xlfn.ISOWEEKNUM(Tableau1[[#This Row],[Date]])</f>
        <v>2020-3</v>
      </c>
      <c r="G383" s="8">
        <f>YEAR(Tableau1[[#This Row],[Date]])</f>
        <v>2020</v>
      </c>
      <c r="H383" s="8" t="str">
        <f>TEXT(Tableau1[[#This Row],[Date]],"mmmm")</f>
        <v>janvier</v>
      </c>
      <c r="I383" s="8">
        <f>YEAR(EOMONTH(Tableau1[[#This Row],[Date]]-DEBUT+1,1))</f>
        <v>2020</v>
      </c>
      <c r="J383" s="12" t="str">
        <f>TEXT(EOMONTH(Tableau1[[#This Row],[Date]]-DEBUT+1,1),"mmmm")</f>
        <v>janvier</v>
      </c>
      <c r="K383" s="17" t="str">
        <f ca="1">IFERROR(INDEX(_E,MATCH(Tableau1[[#This Row],[Date]],_J,0)),"")</f>
        <v/>
      </c>
    </row>
    <row r="384" spans="1:11" x14ac:dyDescent="0.35">
      <c r="A384" s="7">
        <v>43844</v>
      </c>
      <c r="B384" s="8" t="str">
        <f>VLOOKUP(WEEKDAY(Tableau1[[#This Row],[Date]],2),JoursDeSemaine,2,0)</f>
        <v>Mardi</v>
      </c>
      <c r="E384" s="11">
        <f>(Tableau1[[#This Row],[Heure Départ]]-Tableau1[[#This Row],[Heure Arrivée]])*24</f>
        <v>0</v>
      </c>
      <c r="F384" s="12" t="str">
        <f>YEAR(Tableau1[[#This Row],[Date]] - MOD(Tableau1[[#This Row],[Date]] - 2,7) + 3)&amp;"-"&amp;_xlfn.ISOWEEKNUM(Tableau1[[#This Row],[Date]])</f>
        <v>2020-3</v>
      </c>
      <c r="G384" s="8">
        <f>YEAR(Tableau1[[#This Row],[Date]])</f>
        <v>2020</v>
      </c>
      <c r="H384" s="8" t="str">
        <f>TEXT(Tableau1[[#This Row],[Date]],"mmmm")</f>
        <v>janvier</v>
      </c>
      <c r="I384" s="8">
        <f>YEAR(EOMONTH(Tableau1[[#This Row],[Date]]-DEBUT+1,1))</f>
        <v>2020</v>
      </c>
      <c r="J384" s="12" t="str">
        <f>TEXT(EOMONTH(Tableau1[[#This Row],[Date]]-DEBUT+1,1),"mmmm")</f>
        <v>janvier</v>
      </c>
      <c r="K384" s="17" t="str">
        <f ca="1">IFERROR(INDEX(_E,MATCH(Tableau1[[#This Row],[Date]],_J,0)),"")</f>
        <v/>
      </c>
    </row>
    <row r="385" spans="1:11" x14ac:dyDescent="0.35">
      <c r="A385" s="7">
        <v>43845</v>
      </c>
      <c r="B385" s="8" t="str">
        <f>VLOOKUP(WEEKDAY(Tableau1[[#This Row],[Date]],2),JoursDeSemaine,2,0)</f>
        <v>Mercredi</v>
      </c>
      <c r="E385" s="11">
        <f>(Tableau1[[#This Row],[Heure Départ]]-Tableau1[[#This Row],[Heure Arrivée]])*24</f>
        <v>0</v>
      </c>
      <c r="F385" s="12" t="str">
        <f>YEAR(Tableau1[[#This Row],[Date]] - MOD(Tableau1[[#This Row],[Date]] - 2,7) + 3)&amp;"-"&amp;_xlfn.ISOWEEKNUM(Tableau1[[#This Row],[Date]])</f>
        <v>2020-3</v>
      </c>
      <c r="G385" s="8">
        <f>YEAR(Tableau1[[#This Row],[Date]])</f>
        <v>2020</v>
      </c>
      <c r="H385" s="8" t="str">
        <f>TEXT(Tableau1[[#This Row],[Date]],"mmmm")</f>
        <v>janvier</v>
      </c>
      <c r="I385" s="8">
        <f>YEAR(EOMONTH(Tableau1[[#This Row],[Date]]-DEBUT+1,1))</f>
        <v>2020</v>
      </c>
      <c r="J385" s="12" t="str">
        <f>TEXT(EOMONTH(Tableau1[[#This Row],[Date]]-DEBUT+1,1),"mmmm")</f>
        <v>janvier</v>
      </c>
      <c r="K385" s="17" t="str">
        <f ca="1">IFERROR(INDEX(_E,MATCH(Tableau1[[#This Row],[Date]],_J,0)),"")</f>
        <v/>
      </c>
    </row>
    <row r="386" spans="1:11" x14ac:dyDescent="0.35">
      <c r="A386" s="7">
        <v>43846</v>
      </c>
      <c r="B386" s="8" t="str">
        <f>VLOOKUP(WEEKDAY(Tableau1[[#This Row],[Date]],2),JoursDeSemaine,2,0)</f>
        <v>Jeudi</v>
      </c>
      <c r="E386" s="11">
        <f>(Tableau1[[#This Row],[Heure Départ]]-Tableau1[[#This Row],[Heure Arrivée]])*24</f>
        <v>0</v>
      </c>
      <c r="F386" s="12" t="str">
        <f>YEAR(Tableau1[[#This Row],[Date]] - MOD(Tableau1[[#This Row],[Date]] - 2,7) + 3)&amp;"-"&amp;_xlfn.ISOWEEKNUM(Tableau1[[#This Row],[Date]])</f>
        <v>2020-3</v>
      </c>
      <c r="G386" s="8">
        <f>YEAR(Tableau1[[#This Row],[Date]])</f>
        <v>2020</v>
      </c>
      <c r="H386" s="8" t="str">
        <f>TEXT(Tableau1[[#This Row],[Date]],"mmmm")</f>
        <v>janvier</v>
      </c>
      <c r="I386" s="8">
        <f>YEAR(EOMONTH(Tableau1[[#This Row],[Date]]-DEBUT+1,1))</f>
        <v>2020</v>
      </c>
      <c r="J386" s="12" t="str">
        <f>TEXT(EOMONTH(Tableau1[[#This Row],[Date]]-DEBUT+1,1),"mmmm")</f>
        <v>janvier</v>
      </c>
      <c r="K386" s="17" t="str">
        <f ca="1">IFERROR(INDEX(_E,MATCH(Tableau1[[#This Row],[Date]],_J,0)),"")</f>
        <v/>
      </c>
    </row>
    <row r="387" spans="1:11" x14ac:dyDescent="0.35">
      <c r="A387" s="7">
        <v>43847</v>
      </c>
      <c r="B387" s="8" t="str">
        <f>VLOOKUP(WEEKDAY(Tableau1[[#This Row],[Date]],2),JoursDeSemaine,2,0)</f>
        <v>Vendredi</v>
      </c>
      <c r="E387" s="11">
        <f>(Tableau1[[#This Row],[Heure Départ]]-Tableau1[[#This Row],[Heure Arrivée]])*24</f>
        <v>0</v>
      </c>
      <c r="F387" s="12" t="str">
        <f>YEAR(Tableau1[[#This Row],[Date]] - MOD(Tableau1[[#This Row],[Date]] - 2,7) + 3)&amp;"-"&amp;_xlfn.ISOWEEKNUM(Tableau1[[#This Row],[Date]])</f>
        <v>2020-3</v>
      </c>
      <c r="G387" s="8">
        <f>YEAR(Tableau1[[#This Row],[Date]])</f>
        <v>2020</v>
      </c>
      <c r="H387" s="8" t="str">
        <f>TEXT(Tableau1[[#This Row],[Date]],"mmmm")</f>
        <v>janvier</v>
      </c>
      <c r="I387" s="8">
        <f>YEAR(EOMONTH(Tableau1[[#This Row],[Date]]-DEBUT+1,1))</f>
        <v>2020</v>
      </c>
      <c r="J387" s="12" t="str">
        <f>TEXT(EOMONTH(Tableau1[[#This Row],[Date]]-DEBUT+1,1),"mmmm")</f>
        <v>janvier</v>
      </c>
      <c r="K387" s="17" t="str">
        <f ca="1">IFERROR(INDEX(_E,MATCH(Tableau1[[#This Row],[Date]],_J,0)),"")</f>
        <v/>
      </c>
    </row>
    <row r="388" spans="1:11" x14ac:dyDescent="0.35">
      <c r="A388" s="7">
        <v>43848</v>
      </c>
      <c r="B388" s="8" t="str">
        <f>VLOOKUP(WEEKDAY(Tableau1[[#This Row],[Date]],2),JoursDeSemaine,2,0)</f>
        <v>Samedi</v>
      </c>
      <c r="E388" s="11">
        <f>(Tableau1[[#This Row],[Heure Départ]]-Tableau1[[#This Row],[Heure Arrivée]])*24</f>
        <v>0</v>
      </c>
      <c r="F388" s="12" t="str">
        <f>YEAR(Tableau1[[#This Row],[Date]] - MOD(Tableau1[[#This Row],[Date]] - 2,7) + 3)&amp;"-"&amp;_xlfn.ISOWEEKNUM(Tableau1[[#This Row],[Date]])</f>
        <v>2020-3</v>
      </c>
      <c r="G388" s="8">
        <f>YEAR(Tableau1[[#This Row],[Date]])</f>
        <v>2020</v>
      </c>
      <c r="H388" s="8" t="str">
        <f>TEXT(Tableau1[[#This Row],[Date]],"mmmm")</f>
        <v>janvier</v>
      </c>
      <c r="I388" s="8">
        <f>YEAR(EOMONTH(Tableau1[[#This Row],[Date]]-DEBUT+1,1))</f>
        <v>2020</v>
      </c>
      <c r="J388" s="12" t="str">
        <f>TEXT(EOMONTH(Tableau1[[#This Row],[Date]]-DEBUT+1,1),"mmmm")</f>
        <v>janvier</v>
      </c>
      <c r="K388" s="17" t="str">
        <f ca="1">IFERROR(INDEX(_E,MATCH(Tableau1[[#This Row],[Date]],_J,0)),"")</f>
        <v/>
      </c>
    </row>
    <row r="389" spans="1:11" x14ac:dyDescent="0.35">
      <c r="A389" s="7">
        <v>43849</v>
      </c>
      <c r="B389" s="8" t="str">
        <f>VLOOKUP(WEEKDAY(Tableau1[[#This Row],[Date]],2),JoursDeSemaine,2,0)</f>
        <v>Dimanche</v>
      </c>
      <c r="E389" s="11">
        <f>(Tableau1[[#This Row],[Heure Départ]]-Tableau1[[#This Row],[Heure Arrivée]])*24</f>
        <v>0</v>
      </c>
      <c r="F389" s="12" t="str">
        <f>YEAR(Tableau1[[#This Row],[Date]] - MOD(Tableau1[[#This Row],[Date]] - 2,7) + 3)&amp;"-"&amp;_xlfn.ISOWEEKNUM(Tableau1[[#This Row],[Date]])</f>
        <v>2020-3</v>
      </c>
      <c r="G389" s="8">
        <f>YEAR(Tableau1[[#This Row],[Date]])</f>
        <v>2020</v>
      </c>
      <c r="H389" s="8" t="str">
        <f>TEXT(Tableau1[[#This Row],[Date]],"mmmm")</f>
        <v>janvier</v>
      </c>
      <c r="I389" s="8">
        <f>YEAR(EOMONTH(Tableau1[[#This Row],[Date]]-DEBUT+1,1))</f>
        <v>2020</v>
      </c>
      <c r="J389" s="12" t="str">
        <f>TEXT(EOMONTH(Tableau1[[#This Row],[Date]]-DEBUT+1,1),"mmmm")</f>
        <v>janvier</v>
      </c>
      <c r="K389" s="17" t="str">
        <f ca="1">IFERROR(INDEX(_E,MATCH(Tableau1[[#This Row],[Date]],_J,0)),"")</f>
        <v/>
      </c>
    </row>
    <row r="390" spans="1:11" x14ac:dyDescent="0.35">
      <c r="A390" s="7">
        <v>43850</v>
      </c>
      <c r="B390" s="8" t="str">
        <f>VLOOKUP(WEEKDAY(Tableau1[[#This Row],[Date]],2),JoursDeSemaine,2,0)</f>
        <v>Lundi</v>
      </c>
      <c r="E390" s="11">
        <f>(Tableau1[[#This Row],[Heure Départ]]-Tableau1[[#This Row],[Heure Arrivée]])*24</f>
        <v>0</v>
      </c>
      <c r="F390" s="12" t="str">
        <f>YEAR(Tableau1[[#This Row],[Date]] - MOD(Tableau1[[#This Row],[Date]] - 2,7) + 3)&amp;"-"&amp;_xlfn.ISOWEEKNUM(Tableau1[[#This Row],[Date]])</f>
        <v>2020-4</v>
      </c>
      <c r="G390" s="8">
        <f>YEAR(Tableau1[[#This Row],[Date]])</f>
        <v>2020</v>
      </c>
      <c r="H390" s="8" t="str">
        <f>TEXT(Tableau1[[#This Row],[Date]],"mmmm")</f>
        <v>janvier</v>
      </c>
      <c r="I390" s="8">
        <f>YEAR(EOMONTH(Tableau1[[#This Row],[Date]]-DEBUT+1,1))</f>
        <v>2020</v>
      </c>
      <c r="J390" s="12" t="str">
        <f>TEXT(EOMONTH(Tableau1[[#This Row],[Date]]-DEBUT+1,1),"mmmm")</f>
        <v>janvier</v>
      </c>
      <c r="K390" s="17" t="str">
        <f ca="1">IFERROR(INDEX(_E,MATCH(Tableau1[[#This Row],[Date]],_J,0)),"")</f>
        <v/>
      </c>
    </row>
    <row r="391" spans="1:11" x14ac:dyDescent="0.35">
      <c r="A391" s="7">
        <v>43851</v>
      </c>
      <c r="B391" s="8" t="str">
        <f>VLOOKUP(WEEKDAY(Tableau1[[#This Row],[Date]],2),JoursDeSemaine,2,0)</f>
        <v>Mardi</v>
      </c>
      <c r="E391" s="11">
        <f>(Tableau1[[#This Row],[Heure Départ]]-Tableau1[[#This Row],[Heure Arrivée]])*24</f>
        <v>0</v>
      </c>
      <c r="F391" s="12" t="str">
        <f>YEAR(Tableau1[[#This Row],[Date]] - MOD(Tableau1[[#This Row],[Date]] - 2,7) + 3)&amp;"-"&amp;_xlfn.ISOWEEKNUM(Tableau1[[#This Row],[Date]])</f>
        <v>2020-4</v>
      </c>
      <c r="G391" s="8">
        <f>YEAR(Tableau1[[#This Row],[Date]])</f>
        <v>2020</v>
      </c>
      <c r="H391" s="8" t="str">
        <f>TEXT(Tableau1[[#This Row],[Date]],"mmmm")</f>
        <v>janvier</v>
      </c>
      <c r="I391" s="8">
        <f>YEAR(EOMONTH(Tableau1[[#This Row],[Date]]-DEBUT+1,1))</f>
        <v>2020</v>
      </c>
      <c r="J391" s="12" t="str">
        <f>TEXT(EOMONTH(Tableau1[[#This Row],[Date]]-DEBUT+1,1),"mmmm")</f>
        <v>janvier</v>
      </c>
      <c r="K391" s="17" t="str">
        <f ca="1">IFERROR(INDEX(_E,MATCH(Tableau1[[#This Row],[Date]],_J,0)),"")</f>
        <v/>
      </c>
    </row>
    <row r="392" spans="1:11" x14ac:dyDescent="0.35">
      <c r="A392" s="7">
        <v>43852</v>
      </c>
      <c r="B392" s="8" t="str">
        <f>VLOOKUP(WEEKDAY(Tableau1[[#This Row],[Date]],2),JoursDeSemaine,2,0)</f>
        <v>Mercredi</v>
      </c>
      <c r="E392" s="11">
        <f>(Tableau1[[#This Row],[Heure Départ]]-Tableau1[[#This Row],[Heure Arrivée]])*24</f>
        <v>0</v>
      </c>
      <c r="F392" s="12" t="str">
        <f>YEAR(Tableau1[[#This Row],[Date]] - MOD(Tableau1[[#This Row],[Date]] - 2,7) + 3)&amp;"-"&amp;_xlfn.ISOWEEKNUM(Tableau1[[#This Row],[Date]])</f>
        <v>2020-4</v>
      </c>
      <c r="G392" s="8">
        <f>YEAR(Tableau1[[#This Row],[Date]])</f>
        <v>2020</v>
      </c>
      <c r="H392" s="8" t="str">
        <f>TEXT(Tableau1[[#This Row],[Date]],"mmmm")</f>
        <v>janvier</v>
      </c>
      <c r="I392" s="8">
        <f>YEAR(EOMONTH(Tableau1[[#This Row],[Date]]-DEBUT+1,1))</f>
        <v>2020</v>
      </c>
      <c r="J392" s="12" t="str">
        <f>TEXT(EOMONTH(Tableau1[[#This Row],[Date]]-DEBUT+1,1),"mmmm")</f>
        <v>janvier</v>
      </c>
      <c r="K392" s="17" t="str">
        <f ca="1">IFERROR(INDEX(_E,MATCH(Tableau1[[#This Row],[Date]],_J,0)),"")</f>
        <v/>
      </c>
    </row>
    <row r="393" spans="1:11" x14ac:dyDescent="0.35">
      <c r="A393" s="7">
        <v>43853</v>
      </c>
      <c r="B393" s="8" t="str">
        <f>VLOOKUP(WEEKDAY(Tableau1[[#This Row],[Date]],2),JoursDeSemaine,2,0)</f>
        <v>Jeudi</v>
      </c>
      <c r="E393" s="11">
        <f>(Tableau1[[#This Row],[Heure Départ]]-Tableau1[[#This Row],[Heure Arrivée]])*24</f>
        <v>0</v>
      </c>
      <c r="F393" s="12" t="str">
        <f>YEAR(Tableau1[[#This Row],[Date]] - MOD(Tableau1[[#This Row],[Date]] - 2,7) + 3)&amp;"-"&amp;_xlfn.ISOWEEKNUM(Tableau1[[#This Row],[Date]])</f>
        <v>2020-4</v>
      </c>
      <c r="G393" s="8">
        <f>YEAR(Tableau1[[#This Row],[Date]])</f>
        <v>2020</v>
      </c>
      <c r="H393" s="8" t="str">
        <f>TEXT(Tableau1[[#This Row],[Date]],"mmmm")</f>
        <v>janvier</v>
      </c>
      <c r="I393" s="8">
        <f>YEAR(EOMONTH(Tableau1[[#This Row],[Date]]-DEBUT+1,1))</f>
        <v>2020</v>
      </c>
      <c r="J393" s="12" t="str">
        <f>TEXT(EOMONTH(Tableau1[[#This Row],[Date]]-DEBUT+1,1),"mmmm")</f>
        <v>janvier</v>
      </c>
      <c r="K393" s="17" t="str">
        <f ca="1">IFERROR(INDEX(_E,MATCH(Tableau1[[#This Row],[Date]],_J,0)),"")</f>
        <v/>
      </c>
    </row>
    <row r="394" spans="1:11" x14ac:dyDescent="0.35">
      <c r="A394" s="7">
        <v>43854</v>
      </c>
      <c r="B394" s="8" t="str">
        <f>VLOOKUP(WEEKDAY(Tableau1[[#This Row],[Date]],2),JoursDeSemaine,2,0)</f>
        <v>Vendredi</v>
      </c>
      <c r="E394" s="11">
        <f>(Tableau1[[#This Row],[Heure Départ]]-Tableau1[[#This Row],[Heure Arrivée]])*24</f>
        <v>0</v>
      </c>
      <c r="F394" s="12" t="str">
        <f>YEAR(Tableau1[[#This Row],[Date]] - MOD(Tableau1[[#This Row],[Date]] - 2,7) + 3)&amp;"-"&amp;_xlfn.ISOWEEKNUM(Tableau1[[#This Row],[Date]])</f>
        <v>2020-4</v>
      </c>
      <c r="G394" s="8">
        <f>YEAR(Tableau1[[#This Row],[Date]])</f>
        <v>2020</v>
      </c>
      <c r="H394" s="8" t="str">
        <f>TEXT(Tableau1[[#This Row],[Date]],"mmmm")</f>
        <v>janvier</v>
      </c>
      <c r="I394" s="8">
        <f>YEAR(EOMONTH(Tableau1[[#This Row],[Date]]-DEBUT+1,1))</f>
        <v>2020</v>
      </c>
      <c r="J394" s="12" t="str">
        <f>TEXT(EOMONTH(Tableau1[[#This Row],[Date]]-DEBUT+1,1),"mmmm")</f>
        <v>janvier</v>
      </c>
      <c r="K394" s="17" t="str">
        <f ca="1">IFERROR(INDEX(_E,MATCH(Tableau1[[#This Row],[Date]],_J,0)),"")</f>
        <v/>
      </c>
    </row>
    <row r="395" spans="1:11" x14ac:dyDescent="0.35">
      <c r="A395" s="7">
        <v>43855</v>
      </c>
      <c r="B395" s="8" t="str">
        <f>VLOOKUP(WEEKDAY(Tableau1[[#This Row],[Date]],2),JoursDeSemaine,2,0)</f>
        <v>Samedi</v>
      </c>
      <c r="E395" s="11">
        <f>(Tableau1[[#This Row],[Heure Départ]]-Tableau1[[#This Row],[Heure Arrivée]])*24</f>
        <v>0</v>
      </c>
      <c r="F395" s="12" t="str">
        <f>YEAR(Tableau1[[#This Row],[Date]] - MOD(Tableau1[[#This Row],[Date]] - 2,7) + 3)&amp;"-"&amp;_xlfn.ISOWEEKNUM(Tableau1[[#This Row],[Date]])</f>
        <v>2020-4</v>
      </c>
      <c r="G395" s="8">
        <f>YEAR(Tableau1[[#This Row],[Date]])</f>
        <v>2020</v>
      </c>
      <c r="H395" s="8" t="str">
        <f>TEXT(Tableau1[[#This Row],[Date]],"mmmm")</f>
        <v>janvier</v>
      </c>
      <c r="I395" s="8">
        <f>YEAR(EOMONTH(Tableau1[[#This Row],[Date]]-DEBUT+1,1))</f>
        <v>2020</v>
      </c>
      <c r="J395" s="12" t="str">
        <f>TEXT(EOMONTH(Tableau1[[#This Row],[Date]]-DEBUT+1,1),"mmmm")</f>
        <v>janvier</v>
      </c>
      <c r="K395" s="17" t="str">
        <f ca="1">IFERROR(INDEX(_E,MATCH(Tableau1[[#This Row],[Date]],_J,0)),"")</f>
        <v/>
      </c>
    </row>
    <row r="396" spans="1:11" x14ac:dyDescent="0.35">
      <c r="A396" s="7">
        <v>43856</v>
      </c>
      <c r="B396" s="8" t="str">
        <f>VLOOKUP(WEEKDAY(Tableau1[[#This Row],[Date]],2),JoursDeSemaine,2,0)</f>
        <v>Dimanche</v>
      </c>
      <c r="E396" s="11">
        <f>(Tableau1[[#This Row],[Heure Départ]]-Tableau1[[#This Row],[Heure Arrivée]])*24</f>
        <v>0</v>
      </c>
      <c r="F396" s="12" t="str">
        <f>YEAR(Tableau1[[#This Row],[Date]] - MOD(Tableau1[[#This Row],[Date]] - 2,7) + 3)&amp;"-"&amp;_xlfn.ISOWEEKNUM(Tableau1[[#This Row],[Date]])</f>
        <v>2020-4</v>
      </c>
      <c r="G396" s="8">
        <f>YEAR(Tableau1[[#This Row],[Date]])</f>
        <v>2020</v>
      </c>
      <c r="H396" s="8" t="str">
        <f>TEXT(Tableau1[[#This Row],[Date]],"mmmm")</f>
        <v>janvier</v>
      </c>
      <c r="I396" s="8">
        <f>YEAR(EOMONTH(Tableau1[[#This Row],[Date]]-DEBUT+1,1))</f>
        <v>2020</v>
      </c>
      <c r="J396" s="12" t="str">
        <f>TEXT(EOMONTH(Tableau1[[#This Row],[Date]]-DEBUT+1,1),"mmmm")</f>
        <v>janvier</v>
      </c>
      <c r="K396" s="17" t="str">
        <f ca="1">IFERROR(INDEX(_E,MATCH(Tableau1[[#This Row],[Date]],_J,0)),"")</f>
        <v/>
      </c>
    </row>
    <row r="397" spans="1:11" x14ac:dyDescent="0.35">
      <c r="A397" s="7">
        <v>43857</v>
      </c>
      <c r="B397" s="8" t="str">
        <f>VLOOKUP(WEEKDAY(Tableau1[[#This Row],[Date]],2),JoursDeSemaine,2,0)</f>
        <v>Lundi</v>
      </c>
      <c r="E397" s="11">
        <f>(Tableau1[[#This Row],[Heure Départ]]-Tableau1[[#This Row],[Heure Arrivée]])*24</f>
        <v>0</v>
      </c>
      <c r="F397" s="12" t="str">
        <f>YEAR(Tableau1[[#This Row],[Date]] - MOD(Tableau1[[#This Row],[Date]] - 2,7) + 3)&amp;"-"&amp;_xlfn.ISOWEEKNUM(Tableau1[[#This Row],[Date]])</f>
        <v>2020-5</v>
      </c>
      <c r="G397" s="8">
        <f>YEAR(Tableau1[[#This Row],[Date]])</f>
        <v>2020</v>
      </c>
      <c r="H397" s="8" t="str">
        <f>TEXT(Tableau1[[#This Row],[Date]],"mmmm")</f>
        <v>janvier</v>
      </c>
      <c r="I397" s="8">
        <f>YEAR(EOMONTH(Tableau1[[#This Row],[Date]]-DEBUT+1,1))</f>
        <v>2020</v>
      </c>
      <c r="J397" s="12" t="str">
        <f>TEXT(EOMONTH(Tableau1[[#This Row],[Date]]-DEBUT+1,1),"mmmm")</f>
        <v>janvier</v>
      </c>
      <c r="K397" s="17" t="str">
        <f ca="1">IFERROR(INDEX(_E,MATCH(Tableau1[[#This Row],[Date]],_J,0)),"")</f>
        <v/>
      </c>
    </row>
    <row r="398" spans="1:11" x14ac:dyDescent="0.35">
      <c r="A398" s="7">
        <v>43858</v>
      </c>
      <c r="B398" s="8" t="str">
        <f>VLOOKUP(WEEKDAY(Tableau1[[#This Row],[Date]],2),JoursDeSemaine,2,0)</f>
        <v>Mardi</v>
      </c>
      <c r="E398" s="11">
        <f>(Tableau1[[#This Row],[Heure Départ]]-Tableau1[[#This Row],[Heure Arrivée]])*24</f>
        <v>0</v>
      </c>
      <c r="F398" s="12" t="str">
        <f>YEAR(Tableau1[[#This Row],[Date]] - MOD(Tableau1[[#This Row],[Date]] - 2,7) + 3)&amp;"-"&amp;_xlfn.ISOWEEKNUM(Tableau1[[#This Row],[Date]])</f>
        <v>2020-5</v>
      </c>
      <c r="G398" s="8">
        <f>YEAR(Tableau1[[#This Row],[Date]])</f>
        <v>2020</v>
      </c>
      <c r="H398" s="8" t="str">
        <f>TEXT(Tableau1[[#This Row],[Date]],"mmmm")</f>
        <v>janvier</v>
      </c>
      <c r="I398" s="8">
        <f>YEAR(EOMONTH(Tableau1[[#This Row],[Date]]-DEBUT+1,1))</f>
        <v>2020</v>
      </c>
      <c r="J398" s="12" t="str">
        <f>TEXT(EOMONTH(Tableau1[[#This Row],[Date]]-DEBUT+1,1),"mmmm")</f>
        <v>février</v>
      </c>
      <c r="K398" s="17" t="str">
        <f ca="1">IFERROR(INDEX(_E,MATCH(Tableau1[[#This Row],[Date]],_J,0)),"")</f>
        <v/>
      </c>
    </row>
    <row r="399" spans="1:11" x14ac:dyDescent="0.35">
      <c r="A399" s="7">
        <v>43859</v>
      </c>
      <c r="B399" s="8" t="str">
        <f>VLOOKUP(WEEKDAY(Tableau1[[#This Row],[Date]],2),JoursDeSemaine,2,0)</f>
        <v>Mercredi</v>
      </c>
      <c r="E399" s="11">
        <f>(Tableau1[[#This Row],[Heure Départ]]-Tableau1[[#This Row],[Heure Arrivée]])*24</f>
        <v>0</v>
      </c>
      <c r="F399" s="12" t="str">
        <f>YEAR(Tableau1[[#This Row],[Date]] - MOD(Tableau1[[#This Row],[Date]] - 2,7) + 3)&amp;"-"&amp;_xlfn.ISOWEEKNUM(Tableau1[[#This Row],[Date]])</f>
        <v>2020-5</v>
      </c>
      <c r="G399" s="8">
        <f>YEAR(Tableau1[[#This Row],[Date]])</f>
        <v>2020</v>
      </c>
      <c r="H399" s="8" t="str">
        <f>TEXT(Tableau1[[#This Row],[Date]],"mmmm")</f>
        <v>janvier</v>
      </c>
      <c r="I399" s="8">
        <f>YEAR(EOMONTH(Tableau1[[#This Row],[Date]]-DEBUT+1,1))</f>
        <v>2020</v>
      </c>
      <c r="J399" s="12" t="str">
        <f>TEXT(EOMONTH(Tableau1[[#This Row],[Date]]-DEBUT+1,1),"mmmm")</f>
        <v>février</v>
      </c>
      <c r="K399" s="17" t="str">
        <f ca="1">IFERROR(INDEX(_E,MATCH(Tableau1[[#This Row],[Date]],_J,0)),"")</f>
        <v/>
      </c>
    </row>
    <row r="400" spans="1:11" x14ac:dyDescent="0.35">
      <c r="A400" s="7">
        <v>43860</v>
      </c>
      <c r="B400" s="8" t="str">
        <f>VLOOKUP(WEEKDAY(Tableau1[[#This Row],[Date]],2),JoursDeSemaine,2,0)</f>
        <v>Jeudi</v>
      </c>
      <c r="E400" s="11">
        <f>(Tableau1[[#This Row],[Heure Départ]]-Tableau1[[#This Row],[Heure Arrivée]])*24</f>
        <v>0</v>
      </c>
      <c r="F400" s="12" t="str">
        <f>YEAR(Tableau1[[#This Row],[Date]] - MOD(Tableau1[[#This Row],[Date]] - 2,7) + 3)&amp;"-"&amp;_xlfn.ISOWEEKNUM(Tableau1[[#This Row],[Date]])</f>
        <v>2020-5</v>
      </c>
      <c r="G400" s="8">
        <f>YEAR(Tableau1[[#This Row],[Date]])</f>
        <v>2020</v>
      </c>
      <c r="H400" s="8" t="str">
        <f>TEXT(Tableau1[[#This Row],[Date]],"mmmm")</f>
        <v>janvier</v>
      </c>
      <c r="I400" s="8">
        <f>YEAR(EOMONTH(Tableau1[[#This Row],[Date]]-DEBUT+1,1))</f>
        <v>2020</v>
      </c>
      <c r="J400" s="12" t="str">
        <f>TEXT(EOMONTH(Tableau1[[#This Row],[Date]]-DEBUT+1,1),"mmmm")</f>
        <v>février</v>
      </c>
      <c r="K400" s="17" t="str">
        <f ca="1">IFERROR(INDEX(_E,MATCH(Tableau1[[#This Row],[Date]],_J,0)),"")</f>
        <v/>
      </c>
    </row>
    <row r="401" spans="1:11" x14ac:dyDescent="0.35">
      <c r="A401" s="7">
        <v>43861</v>
      </c>
      <c r="B401" s="8" t="str">
        <f>VLOOKUP(WEEKDAY(Tableau1[[#This Row],[Date]],2),JoursDeSemaine,2,0)</f>
        <v>Vendredi</v>
      </c>
      <c r="E401" s="11">
        <f>(Tableau1[[#This Row],[Heure Départ]]-Tableau1[[#This Row],[Heure Arrivée]])*24</f>
        <v>0</v>
      </c>
      <c r="F401" s="12" t="str">
        <f>YEAR(Tableau1[[#This Row],[Date]] - MOD(Tableau1[[#This Row],[Date]] - 2,7) + 3)&amp;"-"&amp;_xlfn.ISOWEEKNUM(Tableau1[[#This Row],[Date]])</f>
        <v>2020-5</v>
      </c>
      <c r="G401" s="8">
        <f>YEAR(Tableau1[[#This Row],[Date]])</f>
        <v>2020</v>
      </c>
      <c r="H401" s="8" t="str">
        <f>TEXT(Tableau1[[#This Row],[Date]],"mmmm")</f>
        <v>janvier</v>
      </c>
      <c r="I401" s="8">
        <f>YEAR(EOMONTH(Tableau1[[#This Row],[Date]]-DEBUT+1,1))</f>
        <v>2020</v>
      </c>
      <c r="J401" s="12" t="str">
        <f>TEXT(EOMONTH(Tableau1[[#This Row],[Date]]-DEBUT+1,1),"mmmm")</f>
        <v>février</v>
      </c>
      <c r="K401" s="17" t="str">
        <f ca="1">IFERROR(INDEX(_E,MATCH(Tableau1[[#This Row],[Date]],_J,0)),"")</f>
        <v/>
      </c>
    </row>
    <row r="402" spans="1:11" x14ac:dyDescent="0.35">
      <c r="A402" s="7">
        <v>43862</v>
      </c>
      <c r="B402" s="8" t="str">
        <f>VLOOKUP(WEEKDAY(Tableau1[[#This Row],[Date]],2),JoursDeSemaine,2,0)</f>
        <v>Samedi</v>
      </c>
      <c r="E402" s="11">
        <f>(Tableau1[[#This Row],[Heure Départ]]-Tableau1[[#This Row],[Heure Arrivée]])*24</f>
        <v>0</v>
      </c>
      <c r="F402" s="12" t="str">
        <f>YEAR(Tableau1[[#This Row],[Date]] - MOD(Tableau1[[#This Row],[Date]] - 2,7) + 3)&amp;"-"&amp;_xlfn.ISOWEEKNUM(Tableau1[[#This Row],[Date]])</f>
        <v>2020-5</v>
      </c>
      <c r="G402" s="8">
        <f>YEAR(Tableau1[[#This Row],[Date]])</f>
        <v>2020</v>
      </c>
      <c r="H402" s="8" t="str">
        <f>TEXT(Tableau1[[#This Row],[Date]],"mmmm")</f>
        <v>février</v>
      </c>
      <c r="I402" s="8">
        <f>YEAR(EOMONTH(Tableau1[[#This Row],[Date]]-DEBUT+1,1))</f>
        <v>2020</v>
      </c>
      <c r="J402" s="12" t="str">
        <f>TEXT(EOMONTH(Tableau1[[#This Row],[Date]]-DEBUT+1,1),"mmmm")</f>
        <v>février</v>
      </c>
      <c r="K402" s="17" t="str">
        <f ca="1">IFERROR(INDEX(_E,MATCH(Tableau1[[#This Row],[Date]],_J,0)),"")</f>
        <v/>
      </c>
    </row>
    <row r="403" spans="1:11" x14ac:dyDescent="0.35">
      <c r="A403" s="7">
        <v>43863</v>
      </c>
      <c r="B403" s="8" t="str">
        <f>VLOOKUP(WEEKDAY(Tableau1[[#This Row],[Date]],2),JoursDeSemaine,2,0)</f>
        <v>Dimanche</v>
      </c>
      <c r="E403" s="11">
        <f>(Tableau1[[#This Row],[Heure Départ]]-Tableau1[[#This Row],[Heure Arrivée]])*24</f>
        <v>0</v>
      </c>
      <c r="F403" s="12" t="str">
        <f>YEAR(Tableau1[[#This Row],[Date]] - MOD(Tableau1[[#This Row],[Date]] - 2,7) + 3)&amp;"-"&amp;_xlfn.ISOWEEKNUM(Tableau1[[#This Row],[Date]])</f>
        <v>2020-5</v>
      </c>
      <c r="G403" s="8">
        <f>YEAR(Tableau1[[#This Row],[Date]])</f>
        <v>2020</v>
      </c>
      <c r="H403" s="8" t="str">
        <f>TEXT(Tableau1[[#This Row],[Date]],"mmmm")</f>
        <v>février</v>
      </c>
      <c r="I403" s="8">
        <f>YEAR(EOMONTH(Tableau1[[#This Row],[Date]]-DEBUT+1,1))</f>
        <v>2020</v>
      </c>
      <c r="J403" s="12" t="str">
        <f>TEXT(EOMONTH(Tableau1[[#This Row],[Date]]-DEBUT+1,1),"mmmm")</f>
        <v>février</v>
      </c>
      <c r="K403" s="17" t="str">
        <f ca="1">IFERROR(INDEX(_E,MATCH(Tableau1[[#This Row],[Date]],_J,0)),"")</f>
        <v/>
      </c>
    </row>
    <row r="404" spans="1:11" x14ac:dyDescent="0.35">
      <c r="A404" s="7">
        <v>43864</v>
      </c>
      <c r="B404" s="8" t="str">
        <f>VLOOKUP(WEEKDAY(Tableau1[[#This Row],[Date]],2),JoursDeSemaine,2,0)</f>
        <v>Lundi</v>
      </c>
      <c r="E404" s="11">
        <f>(Tableau1[[#This Row],[Heure Départ]]-Tableau1[[#This Row],[Heure Arrivée]])*24</f>
        <v>0</v>
      </c>
      <c r="F404" s="12" t="str">
        <f>YEAR(Tableau1[[#This Row],[Date]] - MOD(Tableau1[[#This Row],[Date]] - 2,7) + 3)&amp;"-"&amp;_xlfn.ISOWEEKNUM(Tableau1[[#This Row],[Date]])</f>
        <v>2020-6</v>
      </c>
      <c r="G404" s="8">
        <f>YEAR(Tableau1[[#This Row],[Date]])</f>
        <v>2020</v>
      </c>
      <c r="H404" s="8" t="str">
        <f>TEXT(Tableau1[[#This Row],[Date]],"mmmm")</f>
        <v>février</v>
      </c>
      <c r="I404" s="8">
        <f>YEAR(EOMONTH(Tableau1[[#This Row],[Date]]-DEBUT+1,1))</f>
        <v>2020</v>
      </c>
      <c r="J404" s="12" t="str">
        <f>TEXT(EOMONTH(Tableau1[[#This Row],[Date]]-DEBUT+1,1),"mmmm")</f>
        <v>février</v>
      </c>
      <c r="K404" s="17" t="str">
        <f ca="1">IFERROR(INDEX(_E,MATCH(Tableau1[[#This Row],[Date]],_J,0)),"")</f>
        <v/>
      </c>
    </row>
    <row r="405" spans="1:11" x14ac:dyDescent="0.35">
      <c r="A405" s="7">
        <v>43865</v>
      </c>
      <c r="B405" s="8" t="str">
        <f>VLOOKUP(WEEKDAY(Tableau1[[#This Row],[Date]],2),JoursDeSemaine,2,0)</f>
        <v>Mardi</v>
      </c>
      <c r="E405" s="11">
        <f>(Tableau1[[#This Row],[Heure Départ]]-Tableau1[[#This Row],[Heure Arrivée]])*24</f>
        <v>0</v>
      </c>
      <c r="F405" s="12" t="str">
        <f>YEAR(Tableau1[[#This Row],[Date]] - MOD(Tableau1[[#This Row],[Date]] - 2,7) + 3)&amp;"-"&amp;_xlfn.ISOWEEKNUM(Tableau1[[#This Row],[Date]])</f>
        <v>2020-6</v>
      </c>
      <c r="G405" s="8">
        <f>YEAR(Tableau1[[#This Row],[Date]])</f>
        <v>2020</v>
      </c>
      <c r="H405" s="8" t="str">
        <f>TEXT(Tableau1[[#This Row],[Date]],"mmmm")</f>
        <v>février</v>
      </c>
      <c r="I405" s="8">
        <f>YEAR(EOMONTH(Tableau1[[#This Row],[Date]]-DEBUT+1,1))</f>
        <v>2020</v>
      </c>
      <c r="J405" s="12" t="str">
        <f>TEXT(EOMONTH(Tableau1[[#This Row],[Date]]-DEBUT+1,1),"mmmm")</f>
        <v>février</v>
      </c>
      <c r="K405" s="17" t="str">
        <f ca="1">IFERROR(INDEX(_E,MATCH(Tableau1[[#This Row],[Date]],_J,0)),"")</f>
        <v/>
      </c>
    </row>
    <row r="406" spans="1:11" x14ac:dyDescent="0.35">
      <c r="A406" s="7">
        <v>43866</v>
      </c>
      <c r="B406" s="8" t="str">
        <f>VLOOKUP(WEEKDAY(Tableau1[[#This Row],[Date]],2),JoursDeSemaine,2,0)</f>
        <v>Mercredi</v>
      </c>
      <c r="E406" s="11">
        <f>(Tableau1[[#This Row],[Heure Départ]]-Tableau1[[#This Row],[Heure Arrivée]])*24</f>
        <v>0</v>
      </c>
      <c r="F406" s="12" t="str">
        <f>YEAR(Tableau1[[#This Row],[Date]] - MOD(Tableau1[[#This Row],[Date]] - 2,7) + 3)&amp;"-"&amp;_xlfn.ISOWEEKNUM(Tableau1[[#This Row],[Date]])</f>
        <v>2020-6</v>
      </c>
      <c r="G406" s="8">
        <f>YEAR(Tableau1[[#This Row],[Date]])</f>
        <v>2020</v>
      </c>
      <c r="H406" s="8" t="str">
        <f>TEXT(Tableau1[[#This Row],[Date]],"mmmm")</f>
        <v>février</v>
      </c>
      <c r="I406" s="8">
        <f>YEAR(EOMONTH(Tableau1[[#This Row],[Date]]-DEBUT+1,1))</f>
        <v>2020</v>
      </c>
      <c r="J406" s="12" t="str">
        <f>TEXT(EOMONTH(Tableau1[[#This Row],[Date]]-DEBUT+1,1),"mmmm")</f>
        <v>février</v>
      </c>
      <c r="K406" s="17" t="str">
        <f ca="1">IFERROR(INDEX(_E,MATCH(Tableau1[[#This Row],[Date]],_J,0)),"")</f>
        <v/>
      </c>
    </row>
    <row r="407" spans="1:11" x14ac:dyDescent="0.35">
      <c r="A407" s="7">
        <v>43867</v>
      </c>
      <c r="B407" s="8" t="str">
        <f>VLOOKUP(WEEKDAY(Tableau1[[#This Row],[Date]],2),JoursDeSemaine,2,0)</f>
        <v>Jeudi</v>
      </c>
      <c r="E407" s="11">
        <f>(Tableau1[[#This Row],[Heure Départ]]-Tableau1[[#This Row],[Heure Arrivée]])*24</f>
        <v>0</v>
      </c>
      <c r="F407" s="12" t="str">
        <f>YEAR(Tableau1[[#This Row],[Date]] - MOD(Tableau1[[#This Row],[Date]] - 2,7) + 3)&amp;"-"&amp;_xlfn.ISOWEEKNUM(Tableau1[[#This Row],[Date]])</f>
        <v>2020-6</v>
      </c>
      <c r="G407" s="8">
        <f>YEAR(Tableau1[[#This Row],[Date]])</f>
        <v>2020</v>
      </c>
      <c r="H407" s="8" t="str">
        <f>TEXT(Tableau1[[#This Row],[Date]],"mmmm")</f>
        <v>février</v>
      </c>
      <c r="I407" s="8">
        <f>YEAR(EOMONTH(Tableau1[[#This Row],[Date]]-DEBUT+1,1))</f>
        <v>2020</v>
      </c>
      <c r="J407" s="12" t="str">
        <f>TEXT(EOMONTH(Tableau1[[#This Row],[Date]]-DEBUT+1,1),"mmmm")</f>
        <v>février</v>
      </c>
      <c r="K407" s="17" t="str">
        <f ca="1">IFERROR(INDEX(_E,MATCH(Tableau1[[#This Row],[Date]],_J,0)),"")</f>
        <v/>
      </c>
    </row>
    <row r="408" spans="1:11" x14ac:dyDescent="0.35">
      <c r="A408" s="7">
        <v>43868</v>
      </c>
      <c r="B408" s="8" t="str">
        <f>VLOOKUP(WEEKDAY(Tableau1[[#This Row],[Date]],2),JoursDeSemaine,2,0)</f>
        <v>Vendredi</v>
      </c>
      <c r="E408" s="11">
        <f>(Tableau1[[#This Row],[Heure Départ]]-Tableau1[[#This Row],[Heure Arrivée]])*24</f>
        <v>0</v>
      </c>
      <c r="F408" s="12" t="str">
        <f>YEAR(Tableau1[[#This Row],[Date]] - MOD(Tableau1[[#This Row],[Date]] - 2,7) + 3)&amp;"-"&amp;_xlfn.ISOWEEKNUM(Tableau1[[#This Row],[Date]])</f>
        <v>2020-6</v>
      </c>
      <c r="G408" s="8">
        <f>YEAR(Tableau1[[#This Row],[Date]])</f>
        <v>2020</v>
      </c>
      <c r="H408" s="8" t="str">
        <f>TEXT(Tableau1[[#This Row],[Date]],"mmmm")</f>
        <v>février</v>
      </c>
      <c r="I408" s="8">
        <f>YEAR(EOMONTH(Tableau1[[#This Row],[Date]]-DEBUT+1,1))</f>
        <v>2020</v>
      </c>
      <c r="J408" s="12" t="str">
        <f>TEXT(EOMONTH(Tableau1[[#This Row],[Date]]-DEBUT+1,1),"mmmm")</f>
        <v>février</v>
      </c>
      <c r="K408" s="17" t="str">
        <f ca="1">IFERROR(INDEX(_E,MATCH(Tableau1[[#This Row],[Date]],_J,0)),"")</f>
        <v/>
      </c>
    </row>
    <row r="409" spans="1:11" x14ac:dyDescent="0.35">
      <c r="A409" s="7">
        <v>43869</v>
      </c>
      <c r="B409" s="8" t="str">
        <f>VLOOKUP(WEEKDAY(Tableau1[[#This Row],[Date]],2),JoursDeSemaine,2,0)</f>
        <v>Samedi</v>
      </c>
      <c r="E409" s="11">
        <f>(Tableau1[[#This Row],[Heure Départ]]-Tableau1[[#This Row],[Heure Arrivée]])*24</f>
        <v>0</v>
      </c>
      <c r="F409" s="12" t="str">
        <f>YEAR(Tableau1[[#This Row],[Date]] - MOD(Tableau1[[#This Row],[Date]] - 2,7) + 3)&amp;"-"&amp;_xlfn.ISOWEEKNUM(Tableau1[[#This Row],[Date]])</f>
        <v>2020-6</v>
      </c>
      <c r="G409" s="8">
        <f>YEAR(Tableau1[[#This Row],[Date]])</f>
        <v>2020</v>
      </c>
      <c r="H409" s="8" t="str">
        <f>TEXT(Tableau1[[#This Row],[Date]],"mmmm")</f>
        <v>février</v>
      </c>
      <c r="I409" s="8">
        <f>YEAR(EOMONTH(Tableau1[[#This Row],[Date]]-DEBUT+1,1))</f>
        <v>2020</v>
      </c>
      <c r="J409" s="12" t="str">
        <f>TEXT(EOMONTH(Tableau1[[#This Row],[Date]]-DEBUT+1,1),"mmmm")</f>
        <v>février</v>
      </c>
      <c r="K409" s="17" t="str">
        <f ca="1">IFERROR(INDEX(_E,MATCH(Tableau1[[#This Row],[Date]],_J,0)),"")</f>
        <v/>
      </c>
    </row>
    <row r="410" spans="1:11" x14ac:dyDescent="0.35">
      <c r="A410" s="7">
        <v>43870</v>
      </c>
      <c r="B410" s="8" t="str">
        <f>VLOOKUP(WEEKDAY(Tableau1[[#This Row],[Date]],2),JoursDeSemaine,2,0)</f>
        <v>Dimanche</v>
      </c>
      <c r="E410" s="11">
        <f>(Tableau1[[#This Row],[Heure Départ]]-Tableau1[[#This Row],[Heure Arrivée]])*24</f>
        <v>0</v>
      </c>
      <c r="F410" s="12" t="str">
        <f>YEAR(Tableau1[[#This Row],[Date]] - MOD(Tableau1[[#This Row],[Date]] - 2,7) + 3)&amp;"-"&amp;_xlfn.ISOWEEKNUM(Tableau1[[#This Row],[Date]])</f>
        <v>2020-6</v>
      </c>
      <c r="G410" s="8">
        <f>YEAR(Tableau1[[#This Row],[Date]])</f>
        <v>2020</v>
      </c>
      <c r="H410" s="8" t="str">
        <f>TEXT(Tableau1[[#This Row],[Date]],"mmmm")</f>
        <v>février</v>
      </c>
      <c r="I410" s="8">
        <f>YEAR(EOMONTH(Tableau1[[#This Row],[Date]]-DEBUT+1,1))</f>
        <v>2020</v>
      </c>
      <c r="J410" s="12" t="str">
        <f>TEXT(EOMONTH(Tableau1[[#This Row],[Date]]-DEBUT+1,1),"mmmm")</f>
        <v>février</v>
      </c>
      <c r="K410" s="17" t="str">
        <f ca="1">IFERROR(INDEX(_E,MATCH(Tableau1[[#This Row],[Date]],_J,0)),"")</f>
        <v/>
      </c>
    </row>
    <row r="411" spans="1:11" x14ac:dyDescent="0.35">
      <c r="A411" s="7">
        <v>43871</v>
      </c>
      <c r="B411" s="8" t="str">
        <f>VLOOKUP(WEEKDAY(Tableau1[[#This Row],[Date]],2),JoursDeSemaine,2,0)</f>
        <v>Lundi</v>
      </c>
      <c r="E411" s="11">
        <f>(Tableau1[[#This Row],[Heure Départ]]-Tableau1[[#This Row],[Heure Arrivée]])*24</f>
        <v>0</v>
      </c>
      <c r="F411" s="12" t="str">
        <f>YEAR(Tableau1[[#This Row],[Date]] - MOD(Tableau1[[#This Row],[Date]] - 2,7) + 3)&amp;"-"&amp;_xlfn.ISOWEEKNUM(Tableau1[[#This Row],[Date]])</f>
        <v>2020-7</v>
      </c>
      <c r="G411" s="8">
        <f>YEAR(Tableau1[[#This Row],[Date]])</f>
        <v>2020</v>
      </c>
      <c r="H411" s="8" t="str">
        <f>TEXT(Tableau1[[#This Row],[Date]],"mmmm")</f>
        <v>février</v>
      </c>
      <c r="I411" s="8">
        <f>YEAR(EOMONTH(Tableau1[[#This Row],[Date]]-DEBUT+1,1))</f>
        <v>2020</v>
      </c>
      <c r="J411" s="12" t="str">
        <f>TEXT(EOMONTH(Tableau1[[#This Row],[Date]]-DEBUT+1,1),"mmmm")</f>
        <v>février</v>
      </c>
      <c r="K411" s="17" t="str">
        <f ca="1">IFERROR(INDEX(_E,MATCH(Tableau1[[#This Row],[Date]],_J,0)),"")</f>
        <v/>
      </c>
    </row>
    <row r="412" spans="1:11" x14ac:dyDescent="0.35">
      <c r="A412" s="7">
        <v>43872</v>
      </c>
      <c r="B412" s="8" t="str">
        <f>VLOOKUP(WEEKDAY(Tableau1[[#This Row],[Date]],2),JoursDeSemaine,2,0)</f>
        <v>Mardi</v>
      </c>
      <c r="E412" s="11">
        <f>(Tableau1[[#This Row],[Heure Départ]]-Tableau1[[#This Row],[Heure Arrivée]])*24</f>
        <v>0</v>
      </c>
      <c r="F412" s="12" t="str">
        <f>YEAR(Tableau1[[#This Row],[Date]] - MOD(Tableau1[[#This Row],[Date]] - 2,7) + 3)&amp;"-"&amp;_xlfn.ISOWEEKNUM(Tableau1[[#This Row],[Date]])</f>
        <v>2020-7</v>
      </c>
      <c r="G412" s="8">
        <f>YEAR(Tableau1[[#This Row],[Date]])</f>
        <v>2020</v>
      </c>
      <c r="H412" s="8" t="str">
        <f>TEXT(Tableau1[[#This Row],[Date]],"mmmm")</f>
        <v>février</v>
      </c>
      <c r="I412" s="8">
        <f>YEAR(EOMONTH(Tableau1[[#This Row],[Date]]-DEBUT+1,1))</f>
        <v>2020</v>
      </c>
      <c r="J412" s="12" t="str">
        <f>TEXT(EOMONTH(Tableau1[[#This Row],[Date]]-DEBUT+1,1),"mmmm")</f>
        <v>février</v>
      </c>
      <c r="K412" s="17" t="str">
        <f ca="1">IFERROR(INDEX(_E,MATCH(Tableau1[[#This Row],[Date]],_J,0)),"")</f>
        <v/>
      </c>
    </row>
    <row r="413" spans="1:11" x14ac:dyDescent="0.35">
      <c r="A413" s="7">
        <v>43873</v>
      </c>
      <c r="B413" s="8" t="str">
        <f>VLOOKUP(WEEKDAY(Tableau1[[#This Row],[Date]],2),JoursDeSemaine,2,0)</f>
        <v>Mercredi</v>
      </c>
      <c r="E413" s="11">
        <f>(Tableau1[[#This Row],[Heure Départ]]-Tableau1[[#This Row],[Heure Arrivée]])*24</f>
        <v>0</v>
      </c>
      <c r="F413" s="12" t="str">
        <f>YEAR(Tableau1[[#This Row],[Date]] - MOD(Tableau1[[#This Row],[Date]] - 2,7) + 3)&amp;"-"&amp;_xlfn.ISOWEEKNUM(Tableau1[[#This Row],[Date]])</f>
        <v>2020-7</v>
      </c>
      <c r="G413" s="8">
        <f>YEAR(Tableau1[[#This Row],[Date]])</f>
        <v>2020</v>
      </c>
      <c r="H413" s="8" t="str">
        <f>TEXT(Tableau1[[#This Row],[Date]],"mmmm")</f>
        <v>février</v>
      </c>
      <c r="I413" s="8">
        <f>YEAR(EOMONTH(Tableau1[[#This Row],[Date]]-DEBUT+1,1))</f>
        <v>2020</v>
      </c>
      <c r="J413" s="12" t="str">
        <f>TEXT(EOMONTH(Tableau1[[#This Row],[Date]]-DEBUT+1,1),"mmmm")</f>
        <v>février</v>
      </c>
      <c r="K413" s="17" t="str">
        <f ca="1">IFERROR(INDEX(_E,MATCH(Tableau1[[#This Row],[Date]],_J,0)),"")</f>
        <v/>
      </c>
    </row>
    <row r="414" spans="1:11" x14ac:dyDescent="0.35">
      <c r="A414" s="7">
        <v>43874</v>
      </c>
      <c r="B414" s="8" t="str">
        <f>VLOOKUP(WEEKDAY(Tableau1[[#This Row],[Date]],2),JoursDeSemaine,2,0)</f>
        <v>Jeudi</v>
      </c>
      <c r="E414" s="11">
        <f>(Tableau1[[#This Row],[Heure Départ]]-Tableau1[[#This Row],[Heure Arrivée]])*24</f>
        <v>0</v>
      </c>
      <c r="F414" s="12" t="str">
        <f>YEAR(Tableau1[[#This Row],[Date]] - MOD(Tableau1[[#This Row],[Date]] - 2,7) + 3)&amp;"-"&amp;_xlfn.ISOWEEKNUM(Tableau1[[#This Row],[Date]])</f>
        <v>2020-7</v>
      </c>
      <c r="G414" s="8">
        <f>YEAR(Tableau1[[#This Row],[Date]])</f>
        <v>2020</v>
      </c>
      <c r="H414" s="8" t="str">
        <f>TEXT(Tableau1[[#This Row],[Date]],"mmmm")</f>
        <v>février</v>
      </c>
      <c r="I414" s="8">
        <f>YEAR(EOMONTH(Tableau1[[#This Row],[Date]]-DEBUT+1,1))</f>
        <v>2020</v>
      </c>
      <c r="J414" s="12" t="str">
        <f>TEXT(EOMONTH(Tableau1[[#This Row],[Date]]-DEBUT+1,1),"mmmm")</f>
        <v>février</v>
      </c>
      <c r="K414" s="17" t="str">
        <f ca="1">IFERROR(INDEX(_E,MATCH(Tableau1[[#This Row],[Date]],_J,0)),"")</f>
        <v/>
      </c>
    </row>
    <row r="415" spans="1:11" x14ac:dyDescent="0.35">
      <c r="A415" s="7">
        <v>43875</v>
      </c>
      <c r="B415" s="8" t="str">
        <f>VLOOKUP(WEEKDAY(Tableau1[[#This Row],[Date]],2),JoursDeSemaine,2,0)</f>
        <v>Vendredi</v>
      </c>
      <c r="E415" s="11">
        <f>(Tableau1[[#This Row],[Heure Départ]]-Tableau1[[#This Row],[Heure Arrivée]])*24</f>
        <v>0</v>
      </c>
      <c r="F415" s="12" t="str">
        <f>YEAR(Tableau1[[#This Row],[Date]] - MOD(Tableau1[[#This Row],[Date]] - 2,7) + 3)&amp;"-"&amp;_xlfn.ISOWEEKNUM(Tableau1[[#This Row],[Date]])</f>
        <v>2020-7</v>
      </c>
      <c r="G415" s="8">
        <f>YEAR(Tableau1[[#This Row],[Date]])</f>
        <v>2020</v>
      </c>
      <c r="H415" s="8" t="str">
        <f>TEXT(Tableau1[[#This Row],[Date]],"mmmm")</f>
        <v>février</v>
      </c>
      <c r="I415" s="8">
        <f>YEAR(EOMONTH(Tableau1[[#This Row],[Date]]-DEBUT+1,1))</f>
        <v>2020</v>
      </c>
      <c r="J415" s="12" t="str">
        <f>TEXT(EOMONTH(Tableau1[[#This Row],[Date]]-DEBUT+1,1),"mmmm")</f>
        <v>février</v>
      </c>
      <c r="K415" s="17" t="str">
        <f ca="1">IFERROR(INDEX(_E,MATCH(Tableau1[[#This Row],[Date]],_J,0)),"")</f>
        <v/>
      </c>
    </row>
    <row r="416" spans="1:11" x14ac:dyDescent="0.35">
      <c r="A416" s="7">
        <v>43876</v>
      </c>
      <c r="B416" s="8" t="str">
        <f>VLOOKUP(WEEKDAY(Tableau1[[#This Row],[Date]],2),JoursDeSemaine,2,0)</f>
        <v>Samedi</v>
      </c>
      <c r="E416" s="11">
        <f>(Tableau1[[#This Row],[Heure Départ]]-Tableau1[[#This Row],[Heure Arrivée]])*24</f>
        <v>0</v>
      </c>
      <c r="F416" s="12" t="str">
        <f>YEAR(Tableau1[[#This Row],[Date]] - MOD(Tableau1[[#This Row],[Date]] - 2,7) + 3)&amp;"-"&amp;_xlfn.ISOWEEKNUM(Tableau1[[#This Row],[Date]])</f>
        <v>2020-7</v>
      </c>
      <c r="G416" s="8">
        <f>YEAR(Tableau1[[#This Row],[Date]])</f>
        <v>2020</v>
      </c>
      <c r="H416" s="8" t="str">
        <f>TEXT(Tableau1[[#This Row],[Date]],"mmmm")</f>
        <v>février</v>
      </c>
      <c r="I416" s="8">
        <f>YEAR(EOMONTH(Tableau1[[#This Row],[Date]]-DEBUT+1,1))</f>
        <v>2020</v>
      </c>
      <c r="J416" s="12" t="str">
        <f>TEXT(EOMONTH(Tableau1[[#This Row],[Date]]-DEBUT+1,1),"mmmm")</f>
        <v>février</v>
      </c>
      <c r="K416" s="17" t="str">
        <f ca="1">IFERROR(INDEX(_E,MATCH(Tableau1[[#This Row],[Date]],_J,0)),"")</f>
        <v/>
      </c>
    </row>
    <row r="417" spans="1:11" x14ac:dyDescent="0.35">
      <c r="A417" s="7">
        <v>43877</v>
      </c>
      <c r="B417" s="8" t="str">
        <f>VLOOKUP(WEEKDAY(Tableau1[[#This Row],[Date]],2),JoursDeSemaine,2,0)</f>
        <v>Dimanche</v>
      </c>
      <c r="E417" s="11">
        <f>(Tableau1[[#This Row],[Heure Départ]]-Tableau1[[#This Row],[Heure Arrivée]])*24</f>
        <v>0</v>
      </c>
      <c r="F417" s="12" t="str">
        <f>YEAR(Tableau1[[#This Row],[Date]] - MOD(Tableau1[[#This Row],[Date]] - 2,7) + 3)&amp;"-"&amp;_xlfn.ISOWEEKNUM(Tableau1[[#This Row],[Date]])</f>
        <v>2020-7</v>
      </c>
      <c r="G417" s="8">
        <f>YEAR(Tableau1[[#This Row],[Date]])</f>
        <v>2020</v>
      </c>
      <c r="H417" s="8" t="str">
        <f>TEXT(Tableau1[[#This Row],[Date]],"mmmm")</f>
        <v>février</v>
      </c>
      <c r="I417" s="8">
        <f>YEAR(EOMONTH(Tableau1[[#This Row],[Date]]-DEBUT+1,1))</f>
        <v>2020</v>
      </c>
      <c r="J417" s="12" t="str">
        <f>TEXT(EOMONTH(Tableau1[[#This Row],[Date]]-DEBUT+1,1),"mmmm")</f>
        <v>février</v>
      </c>
      <c r="K417" s="17" t="str">
        <f ca="1">IFERROR(INDEX(_E,MATCH(Tableau1[[#This Row],[Date]],_J,0)),"")</f>
        <v/>
      </c>
    </row>
    <row r="418" spans="1:11" x14ac:dyDescent="0.35">
      <c r="A418" s="7">
        <v>43878</v>
      </c>
      <c r="B418" s="8" t="str">
        <f>VLOOKUP(WEEKDAY(Tableau1[[#This Row],[Date]],2),JoursDeSemaine,2,0)</f>
        <v>Lundi</v>
      </c>
      <c r="E418" s="11">
        <f>(Tableau1[[#This Row],[Heure Départ]]-Tableau1[[#This Row],[Heure Arrivée]])*24</f>
        <v>0</v>
      </c>
      <c r="F418" s="12" t="str">
        <f>YEAR(Tableau1[[#This Row],[Date]] - MOD(Tableau1[[#This Row],[Date]] - 2,7) + 3)&amp;"-"&amp;_xlfn.ISOWEEKNUM(Tableau1[[#This Row],[Date]])</f>
        <v>2020-8</v>
      </c>
      <c r="G418" s="8">
        <f>YEAR(Tableau1[[#This Row],[Date]])</f>
        <v>2020</v>
      </c>
      <c r="H418" s="8" t="str">
        <f>TEXT(Tableau1[[#This Row],[Date]],"mmmm")</f>
        <v>février</v>
      </c>
      <c r="I418" s="8">
        <f>YEAR(EOMONTH(Tableau1[[#This Row],[Date]]-DEBUT+1,1))</f>
        <v>2020</v>
      </c>
      <c r="J418" s="12" t="str">
        <f>TEXT(EOMONTH(Tableau1[[#This Row],[Date]]-DEBUT+1,1),"mmmm")</f>
        <v>février</v>
      </c>
      <c r="K418" s="17" t="str">
        <f ca="1">IFERROR(INDEX(_E,MATCH(Tableau1[[#This Row],[Date]],_J,0)),"")</f>
        <v/>
      </c>
    </row>
    <row r="419" spans="1:11" x14ac:dyDescent="0.35">
      <c r="A419" s="7">
        <v>43879</v>
      </c>
      <c r="B419" s="8" t="str">
        <f>VLOOKUP(WEEKDAY(Tableau1[[#This Row],[Date]],2),JoursDeSemaine,2,0)</f>
        <v>Mardi</v>
      </c>
      <c r="E419" s="11">
        <f>(Tableau1[[#This Row],[Heure Départ]]-Tableau1[[#This Row],[Heure Arrivée]])*24</f>
        <v>0</v>
      </c>
      <c r="F419" s="12" t="str">
        <f>YEAR(Tableau1[[#This Row],[Date]] - MOD(Tableau1[[#This Row],[Date]] - 2,7) + 3)&amp;"-"&amp;_xlfn.ISOWEEKNUM(Tableau1[[#This Row],[Date]])</f>
        <v>2020-8</v>
      </c>
      <c r="G419" s="8">
        <f>YEAR(Tableau1[[#This Row],[Date]])</f>
        <v>2020</v>
      </c>
      <c r="H419" s="8" t="str">
        <f>TEXT(Tableau1[[#This Row],[Date]],"mmmm")</f>
        <v>février</v>
      </c>
      <c r="I419" s="8">
        <f>YEAR(EOMONTH(Tableau1[[#This Row],[Date]]-DEBUT+1,1))</f>
        <v>2020</v>
      </c>
      <c r="J419" s="12" t="str">
        <f>TEXT(EOMONTH(Tableau1[[#This Row],[Date]]-DEBUT+1,1),"mmmm")</f>
        <v>février</v>
      </c>
      <c r="K419" s="17" t="str">
        <f ca="1">IFERROR(INDEX(_E,MATCH(Tableau1[[#This Row],[Date]],_J,0)),"")</f>
        <v/>
      </c>
    </row>
    <row r="420" spans="1:11" x14ac:dyDescent="0.35">
      <c r="A420" s="7">
        <v>43880</v>
      </c>
      <c r="B420" s="8" t="str">
        <f>VLOOKUP(WEEKDAY(Tableau1[[#This Row],[Date]],2),JoursDeSemaine,2,0)</f>
        <v>Mercredi</v>
      </c>
      <c r="E420" s="11">
        <f>(Tableau1[[#This Row],[Heure Départ]]-Tableau1[[#This Row],[Heure Arrivée]])*24</f>
        <v>0</v>
      </c>
      <c r="F420" s="12" t="str">
        <f>YEAR(Tableau1[[#This Row],[Date]] - MOD(Tableau1[[#This Row],[Date]] - 2,7) + 3)&amp;"-"&amp;_xlfn.ISOWEEKNUM(Tableau1[[#This Row],[Date]])</f>
        <v>2020-8</v>
      </c>
      <c r="G420" s="8">
        <f>YEAR(Tableau1[[#This Row],[Date]])</f>
        <v>2020</v>
      </c>
      <c r="H420" s="8" t="str">
        <f>TEXT(Tableau1[[#This Row],[Date]],"mmmm")</f>
        <v>février</v>
      </c>
      <c r="I420" s="8">
        <f>YEAR(EOMONTH(Tableau1[[#This Row],[Date]]-DEBUT+1,1))</f>
        <v>2020</v>
      </c>
      <c r="J420" s="12" t="str">
        <f>TEXT(EOMONTH(Tableau1[[#This Row],[Date]]-DEBUT+1,1),"mmmm")</f>
        <v>février</v>
      </c>
      <c r="K420" s="17" t="str">
        <f ca="1">IFERROR(INDEX(_E,MATCH(Tableau1[[#This Row],[Date]],_J,0)),"")</f>
        <v/>
      </c>
    </row>
    <row r="421" spans="1:11" x14ac:dyDescent="0.35">
      <c r="A421" s="7">
        <v>43881</v>
      </c>
      <c r="B421" s="8" t="str">
        <f>VLOOKUP(WEEKDAY(Tableau1[[#This Row],[Date]],2),JoursDeSemaine,2,0)</f>
        <v>Jeudi</v>
      </c>
      <c r="E421" s="11">
        <f>(Tableau1[[#This Row],[Heure Départ]]-Tableau1[[#This Row],[Heure Arrivée]])*24</f>
        <v>0</v>
      </c>
      <c r="F421" s="12" t="str">
        <f>YEAR(Tableau1[[#This Row],[Date]] - MOD(Tableau1[[#This Row],[Date]] - 2,7) + 3)&amp;"-"&amp;_xlfn.ISOWEEKNUM(Tableau1[[#This Row],[Date]])</f>
        <v>2020-8</v>
      </c>
      <c r="G421" s="8">
        <f>YEAR(Tableau1[[#This Row],[Date]])</f>
        <v>2020</v>
      </c>
      <c r="H421" s="8" t="str">
        <f>TEXT(Tableau1[[#This Row],[Date]],"mmmm")</f>
        <v>février</v>
      </c>
      <c r="I421" s="8">
        <f>YEAR(EOMONTH(Tableau1[[#This Row],[Date]]-DEBUT+1,1))</f>
        <v>2020</v>
      </c>
      <c r="J421" s="12" t="str">
        <f>TEXT(EOMONTH(Tableau1[[#This Row],[Date]]-DEBUT+1,1),"mmmm")</f>
        <v>février</v>
      </c>
      <c r="K421" s="17" t="str">
        <f ca="1">IFERROR(INDEX(_E,MATCH(Tableau1[[#This Row],[Date]],_J,0)),"")</f>
        <v/>
      </c>
    </row>
    <row r="422" spans="1:11" x14ac:dyDescent="0.35">
      <c r="A422" s="7">
        <v>43882</v>
      </c>
      <c r="B422" s="8" t="str">
        <f>VLOOKUP(WEEKDAY(Tableau1[[#This Row],[Date]],2),JoursDeSemaine,2,0)</f>
        <v>Vendredi</v>
      </c>
      <c r="E422" s="11">
        <f>(Tableau1[[#This Row],[Heure Départ]]-Tableau1[[#This Row],[Heure Arrivée]])*24</f>
        <v>0</v>
      </c>
      <c r="F422" s="12" t="str">
        <f>YEAR(Tableau1[[#This Row],[Date]] - MOD(Tableau1[[#This Row],[Date]] - 2,7) + 3)&amp;"-"&amp;_xlfn.ISOWEEKNUM(Tableau1[[#This Row],[Date]])</f>
        <v>2020-8</v>
      </c>
      <c r="G422" s="8">
        <f>YEAR(Tableau1[[#This Row],[Date]])</f>
        <v>2020</v>
      </c>
      <c r="H422" s="8" t="str">
        <f>TEXT(Tableau1[[#This Row],[Date]],"mmmm")</f>
        <v>février</v>
      </c>
      <c r="I422" s="8">
        <f>YEAR(EOMONTH(Tableau1[[#This Row],[Date]]-DEBUT+1,1))</f>
        <v>2020</v>
      </c>
      <c r="J422" s="12" t="str">
        <f>TEXT(EOMONTH(Tableau1[[#This Row],[Date]]-DEBUT+1,1),"mmmm")</f>
        <v>février</v>
      </c>
      <c r="K422" s="17" t="str">
        <f ca="1">IFERROR(INDEX(_E,MATCH(Tableau1[[#This Row],[Date]],_J,0)),"")</f>
        <v/>
      </c>
    </row>
    <row r="423" spans="1:11" x14ac:dyDescent="0.35">
      <c r="A423" s="7">
        <v>43883</v>
      </c>
      <c r="B423" s="8" t="str">
        <f>VLOOKUP(WEEKDAY(Tableau1[[#This Row],[Date]],2),JoursDeSemaine,2,0)</f>
        <v>Samedi</v>
      </c>
      <c r="E423" s="11">
        <f>(Tableau1[[#This Row],[Heure Départ]]-Tableau1[[#This Row],[Heure Arrivée]])*24</f>
        <v>0</v>
      </c>
      <c r="F423" s="12" t="str">
        <f>YEAR(Tableau1[[#This Row],[Date]] - MOD(Tableau1[[#This Row],[Date]] - 2,7) + 3)&amp;"-"&amp;_xlfn.ISOWEEKNUM(Tableau1[[#This Row],[Date]])</f>
        <v>2020-8</v>
      </c>
      <c r="G423" s="8">
        <f>YEAR(Tableau1[[#This Row],[Date]])</f>
        <v>2020</v>
      </c>
      <c r="H423" s="8" t="str">
        <f>TEXT(Tableau1[[#This Row],[Date]],"mmmm")</f>
        <v>février</v>
      </c>
      <c r="I423" s="8">
        <f>YEAR(EOMONTH(Tableau1[[#This Row],[Date]]-DEBUT+1,1))</f>
        <v>2020</v>
      </c>
      <c r="J423" s="12" t="str">
        <f>TEXT(EOMONTH(Tableau1[[#This Row],[Date]]-DEBUT+1,1),"mmmm")</f>
        <v>février</v>
      </c>
      <c r="K423" s="17" t="str">
        <f ca="1">IFERROR(INDEX(_E,MATCH(Tableau1[[#This Row],[Date]],_J,0)),"")</f>
        <v/>
      </c>
    </row>
    <row r="424" spans="1:11" x14ac:dyDescent="0.35">
      <c r="A424" s="7">
        <v>43884</v>
      </c>
      <c r="B424" s="8" t="str">
        <f>VLOOKUP(WEEKDAY(Tableau1[[#This Row],[Date]],2),JoursDeSemaine,2,0)</f>
        <v>Dimanche</v>
      </c>
      <c r="E424" s="11">
        <f>(Tableau1[[#This Row],[Heure Départ]]-Tableau1[[#This Row],[Heure Arrivée]])*24</f>
        <v>0</v>
      </c>
      <c r="F424" s="12" t="str">
        <f>YEAR(Tableau1[[#This Row],[Date]] - MOD(Tableau1[[#This Row],[Date]] - 2,7) + 3)&amp;"-"&amp;_xlfn.ISOWEEKNUM(Tableau1[[#This Row],[Date]])</f>
        <v>2020-8</v>
      </c>
      <c r="G424" s="8">
        <f>YEAR(Tableau1[[#This Row],[Date]])</f>
        <v>2020</v>
      </c>
      <c r="H424" s="8" t="str">
        <f>TEXT(Tableau1[[#This Row],[Date]],"mmmm")</f>
        <v>février</v>
      </c>
      <c r="I424" s="8">
        <f>YEAR(EOMONTH(Tableau1[[#This Row],[Date]]-DEBUT+1,1))</f>
        <v>2020</v>
      </c>
      <c r="J424" s="12" t="str">
        <f>TEXT(EOMONTH(Tableau1[[#This Row],[Date]]-DEBUT+1,1),"mmmm")</f>
        <v>février</v>
      </c>
      <c r="K424" s="17" t="str">
        <f ca="1">IFERROR(INDEX(_E,MATCH(Tableau1[[#This Row],[Date]],_J,0)),"")</f>
        <v/>
      </c>
    </row>
    <row r="425" spans="1:11" x14ac:dyDescent="0.35">
      <c r="A425" s="7">
        <v>43885</v>
      </c>
      <c r="B425" s="8" t="str">
        <f>VLOOKUP(WEEKDAY(Tableau1[[#This Row],[Date]],2),JoursDeSemaine,2,0)</f>
        <v>Lundi</v>
      </c>
      <c r="E425" s="11">
        <f>(Tableau1[[#This Row],[Heure Départ]]-Tableau1[[#This Row],[Heure Arrivée]])*24</f>
        <v>0</v>
      </c>
      <c r="F425" s="12" t="str">
        <f>YEAR(Tableau1[[#This Row],[Date]] - MOD(Tableau1[[#This Row],[Date]] - 2,7) + 3)&amp;"-"&amp;_xlfn.ISOWEEKNUM(Tableau1[[#This Row],[Date]])</f>
        <v>2020-9</v>
      </c>
      <c r="G425" s="8">
        <f>YEAR(Tableau1[[#This Row],[Date]])</f>
        <v>2020</v>
      </c>
      <c r="H425" s="8" t="str">
        <f>TEXT(Tableau1[[#This Row],[Date]],"mmmm")</f>
        <v>février</v>
      </c>
      <c r="I425" s="8">
        <f>YEAR(EOMONTH(Tableau1[[#This Row],[Date]]-DEBUT+1,1))</f>
        <v>2020</v>
      </c>
      <c r="J425" s="12" t="str">
        <f>TEXT(EOMONTH(Tableau1[[#This Row],[Date]]-DEBUT+1,1),"mmmm")</f>
        <v>février</v>
      </c>
      <c r="K425" s="17" t="str">
        <f ca="1">IFERROR(INDEX(_E,MATCH(Tableau1[[#This Row],[Date]],_J,0)),"")</f>
        <v/>
      </c>
    </row>
    <row r="426" spans="1:11" x14ac:dyDescent="0.35">
      <c r="A426" s="7">
        <v>43886</v>
      </c>
      <c r="B426" s="8" t="str">
        <f>VLOOKUP(WEEKDAY(Tableau1[[#This Row],[Date]],2),JoursDeSemaine,2,0)</f>
        <v>Mardi</v>
      </c>
      <c r="E426" s="11">
        <f>(Tableau1[[#This Row],[Heure Départ]]-Tableau1[[#This Row],[Heure Arrivée]])*24</f>
        <v>0</v>
      </c>
      <c r="F426" s="12" t="str">
        <f>YEAR(Tableau1[[#This Row],[Date]] - MOD(Tableau1[[#This Row],[Date]] - 2,7) + 3)&amp;"-"&amp;_xlfn.ISOWEEKNUM(Tableau1[[#This Row],[Date]])</f>
        <v>2020-9</v>
      </c>
      <c r="G426" s="8">
        <f>YEAR(Tableau1[[#This Row],[Date]])</f>
        <v>2020</v>
      </c>
      <c r="H426" s="8" t="str">
        <f>TEXT(Tableau1[[#This Row],[Date]],"mmmm")</f>
        <v>février</v>
      </c>
      <c r="I426" s="8">
        <f>YEAR(EOMONTH(Tableau1[[#This Row],[Date]]-DEBUT+1,1))</f>
        <v>2020</v>
      </c>
      <c r="J426" s="12" t="str">
        <f>TEXT(EOMONTH(Tableau1[[#This Row],[Date]]-DEBUT+1,1),"mmmm")</f>
        <v>février</v>
      </c>
      <c r="K426" s="17" t="str">
        <f ca="1">IFERROR(INDEX(_E,MATCH(Tableau1[[#This Row],[Date]],_J,0)),"")</f>
        <v/>
      </c>
    </row>
    <row r="427" spans="1:11" x14ac:dyDescent="0.35">
      <c r="A427" s="7">
        <v>43887</v>
      </c>
      <c r="B427" s="8" t="str">
        <f>VLOOKUP(WEEKDAY(Tableau1[[#This Row],[Date]],2),JoursDeSemaine,2,0)</f>
        <v>Mercredi</v>
      </c>
      <c r="E427" s="11">
        <f>(Tableau1[[#This Row],[Heure Départ]]-Tableau1[[#This Row],[Heure Arrivée]])*24</f>
        <v>0</v>
      </c>
      <c r="F427" s="12" t="str">
        <f>YEAR(Tableau1[[#This Row],[Date]] - MOD(Tableau1[[#This Row],[Date]] - 2,7) + 3)&amp;"-"&amp;_xlfn.ISOWEEKNUM(Tableau1[[#This Row],[Date]])</f>
        <v>2020-9</v>
      </c>
      <c r="G427" s="8">
        <f>YEAR(Tableau1[[#This Row],[Date]])</f>
        <v>2020</v>
      </c>
      <c r="H427" s="8" t="str">
        <f>TEXT(Tableau1[[#This Row],[Date]],"mmmm")</f>
        <v>février</v>
      </c>
      <c r="I427" s="8">
        <f>YEAR(EOMONTH(Tableau1[[#This Row],[Date]]-DEBUT+1,1))</f>
        <v>2020</v>
      </c>
      <c r="J427" s="12" t="str">
        <f>TEXT(EOMONTH(Tableau1[[#This Row],[Date]]-DEBUT+1,1),"mmmm")</f>
        <v>février</v>
      </c>
      <c r="K427" s="17" t="str">
        <f ca="1">IFERROR(INDEX(_E,MATCH(Tableau1[[#This Row],[Date]],_J,0)),"")</f>
        <v/>
      </c>
    </row>
    <row r="428" spans="1:11" x14ac:dyDescent="0.35">
      <c r="A428" s="7">
        <v>43888</v>
      </c>
      <c r="B428" s="8" t="str">
        <f>VLOOKUP(WEEKDAY(Tableau1[[#This Row],[Date]],2),JoursDeSemaine,2,0)</f>
        <v>Jeudi</v>
      </c>
      <c r="E428" s="11">
        <f>(Tableau1[[#This Row],[Heure Départ]]-Tableau1[[#This Row],[Heure Arrivée]])*24</f>
        <v>0</v>
      </c>
      <c r="F428" s="12" t="str">
        <f>YEAR(Tableau1[[#This Row],[Date]] - MOD(Tableau1[[#This Row],[Date]] - 2,7) + 3)&amp;"-"&amp;_xlfn.ISOWEEKNUM(Tableau1[[#This Row],[Date]])</f>
        <v>2020-9</v>
      </c>
      <c r="G428" s="8">
        <f>YEAR(Tableau1[[#This Row],[Date]])</f>
        <v>2020</v>
      </c>
      <c r="H428" s="8" t="str">
        <f>TEXT(Tableau1[[#This Row],[Date]],"mmmm")</f>
        <v>février</v>
      </c>
      <c r="I428" s="8">
        <f>YEAR(EOMONTH(Tableau1[[#This Row],[Date]]-DEBUT+1,1))</f>
        <v>2020</v>
      </c>
      <c r="J428" s="12" t="str">
        <f>TEXT(EOMONTH(Tableau1[[#This Row],[Date]]-DEBUT+1,1),"mmmm")</f>
        <v>février</v>
      </c>
      <c r="K428" s="17" t="str">
        <f ca="1">IFERROR(INDEX(_E,MATCH(Tableau1[[#This Row],[Date]],_J,0)),"")</f>
        <v/>
      </c>
    </row>
    <row r="429" spans="1:11" x14ac:dyDescent="0.35">
      <c r="A429" s="7">
        <v>43889</v>
      </c>
      <c r="B429" s="8" t="str">
        <f>VLOOKUP(WEEKDAY(Tableau1[[#This Row],[Date]],2),JoursDeSemaine,2,0)</f>
        <v>Vendredi</v>
      </c>
      <c r="E429" s="11">
        <f>(Tableau1[[#This Row],[Heure Départ]]-Tableau1[[#This Row],[Heure Arrivée]])*24</f>
        <v>0</v>
      </c>
      <c r="F429" s="12" t="str">
        <f>YEAR(Tableau1[[#This Row],[Date]] - MOD(Tableau1[[#This Row],[Date]] - 2,7) + 3)&amp;"-"&amp;_xlfn.ISOWEEKNUM(Tableau1[[#This Row],[Date]])</f>
        <v>2020-9</v>
      </c>
      <c r="G429" s="8">
        <f>YEAR(Tableau1[[#This Row],[Date]])</f>
        <v>2020</v>
      </c>
      <c r="H429" s="8" t="str">
        <f>TEXT(Tableau1[[#This Row],[Date]],"mmmm")</f>
        <v>février</v>
      </c>
      <c r="I429" s="8">
        <f>YEAR(EOMONTH(Tableau1[[#This Row],[Date]]-DEBUT+1,1))</f>
        <v>2020</v>
      </c>
      <c r="J429" s="12" t="str">
        <f>TEXT(EOMONTH(Tableau1[[#This Row],[Date]]-DEBUT+1,1),"mmmm")</f>
        <v>mars</v>
      </c>
      <c r="K429" s="17" t="str">
        <f ca="1">IFERROR(INDEX(_E,MATCH(Tableau1[[#This Row],[Date]],_J,0)),"")</f>
        <v/>
      </c>
    </row>
    <row r="430" spans="1:11" x14ac:dyDescent="0.35">
      <c r="A430" s="7">
        <v>43890</v>
      </c>
      <c r="B430" s="8" t="str">
        <f>VLOOKUP(WEEKDAY(Tableau1[[#This Row],[Date]],2),JoursDeSemaine,2,0)</f>
        <v>Samedi</v>
      </c>
      <c r="E430" s="11">
        <f>(Tableau1[[#This Row],[Heure Départ]]-Tableau1[[#This Row],[Heure Arrivée]])*24</f>
        <v>0</v>
      </c>
      <c r="F430" s="12" t="str">
        <f>YEAR(Tableau1[[#This Row],[Date]] - MOD(Tableau1[[#This Row],[Date]] - 2,7) + 3)&amp;"-"&amp;_xlfn.ISOWEEKNUM(Tableau1[[#This Row],[Date]])</f>
        <v>2020-9</v>
      </c>
      <c r="G430" s="8">
        <f>YEAR(Tableau1[[#This Row],[Date]])</f>
        <v>2020</v>
      </c>
      <c r="H430" s="8" t="str">
        <f>TEXT(Tableau1[[#This Row],[Date]],"mmmm")</f>
        <v>février</v>
      </c>
      <c r="I430" s="8">
        <f>YEAR(EOMONTH(Tableau1[[#This Row],[Date]]-DEBUT+1,1))</f>
        <v>2020</v>
      </c>
      <c r="J430" s="12" t="str">
        <f>TEXT(EOMONTH(Tableau1[[#This Row],[Date]]-DEBUT+1,1),"mmmm")</f>
        <v>mars</v>
      </c>
      <c r="K430" s="17" t="str">
        <f ca="1">IFERROR(INDEX(_E,MATCH(Tableau1[[#This Row],[Date]],_J,0)),"")</f>
        <v/>
      </c>
    </row>
    <row r="431" spans="1:11" x14ac:dyDescent="0.35">
      <c r="A431" s="7">
        <v>43891</v>
      </c>
      <c r="B431" s="8" t="str">
        <f>VLOOKUP(WEEKDAY(Tableau1[[#This Row],[Date]],2),JoursDeSemaine,2,0)</f>
        <v>Dimanche</v>
      </c>
      <c r="E431" s="11">
        <f>(Tableau1[[#This Row],[Heure Départ]]-Tableau1[[#This Row],[Heure Arrivée]])*24</f>
        <v>0</v>
      </c>
      <c r="F431" s="12" t="str">
        <f>YEAR(Tableau1[[#This Row],[Date]] - MOD(Tableau1[[#This Row],[Date]] - 2,7) + 3)&amp;"-"&amp;_xlfn.ISOWEEKNUM(Tableau1[[#This Row],[Date]])</f>
        <v>2020-9</v>
      </c>
      <c r="G431" s="8">
        <f>YEAR(Tableau1[[#This Row],[Date]])</f>
        <v>2020</v>
      </c>
      <c r="H431" s="8" t="str">
        <f>TEXT(Tableau1[[#This Row],[Date]],"mmmm")</f>
        <v>mars</v>
      </c>
      <c r="I431" s="8">
        <f>YEAR(EOMONTH(Tableau1[[#This Row],[Date]]-DEBUT+1,1))</f>
        <v>2020</v>
      </c>
      <c r="J431" s="12" t="str">
        <f>TEXT(EOMONTH(Tableau1[[#This Row],[Date]]-DEBUT+1,1),"mmmm")</f>
        <v>mars</v>
      </c>
      <c r="K431" s="17" t="str">
        <f ca="1">IFERROR(INDEX(_E,MATCH(Tableau1[[#This Row],[Date]],_J,0)),"")</f>
        <v/>
      </c>
    </row>
    <row r="432" spans="1:11" x14ac:dyDescent="0.35">
      <c r="A432" s="7">
        <v>43892</v>
      </c>
      <c r="B432" s="8" t="str">
        <f>VLOOKUP(WEEKDAY(Tableau1[[#This Row],[Date]],2),JoursDeSemaine,2,0)</f>
        <v>Lundi</v>
      </c>
      <c r="E432" s="11">
        <f>(Tableau1[[#This Row],[Heure Départ]]-Tableau1[[#This Row],[Heure Arrivée]])*24</f>
        <v>0</v>
      </c>
      <c r="F432" s="12" t="str">
        <f>YEAR(Tableau1[[#This Row],[Date]] - MOD(Tableau1[[#This Row],[Date]] - 2,7) + 3)&amp;"-"&amp;_xlfn.ISOWEEKNUM(Tableau1[[#This Row],[Date]])</f>
        <v>2020-10</v>
      </c>
      <c r="G432" s="8">
        <f>YEAR(Tableau1[[#This Row],[Date]])</f>
        <v>2020</v>
      </c>
      <c r="H432" s="8" t="str">
        <f>TEXT(Tableau1[[#This Row],[Date]],"mmmm")</f>
        <v>mars</v>
      </c>
      <c r="I432" s="8">
        <f>YEAR(EOMONTH(Tableau1[[#This Row],[Date]]-DEBUT+1,1))</f>
        <v>2020</v>
      </c>
      <c r="J432" s="12" t="str">
        <f>TEXT(EOMONTH(Tableau1[[#This Row],[Date]]-DEBUT+1,1),"mmmm")</f>
        <v>mars</v>
      </c>
      <c r="K432" s="17" t="str">
        <f ca="1">IFERROR(INDEX(_E,MATCH(Tableau1[[#This Row],[Date]],_J,0)),"")</f>
        <v/>
      </c>
    </row>
    <row r="433" spans="1:11" x14ac:dyDescent="0.35">
      <c r="A433" s="7">
        <v>43893</v>
      </c>
      <c r="B433" s="8" t="str">
        <f>VLOOKUP(WEEKDAY(Tableau1[[#This Row],[Date]],2),JoursDeSemaine,2,0)</f>
        <v>Mardi</v>
      </c>
      <c r="E433" s="11">
        <f>(Tableau1[[#This Row],[Heure Départ]]-Tableau1[[#This Row],[Heure Arrivée]])*24</f>
        <v>0</v>
      </c>
      <c r="F433" s="12" t="str">
        <f>YEAR(Tableau1[[#This Row],[Date]] - MOD(Tableau1[[#This Row],[Date]] - 2,7) + 3)&amp;"-"&amp;_xlfn.ISOWEEKNUM(Tableau1[[#This Row],[Date]])</f>
        <v>2020-10</v>
      </c>
      <c r="G433" s="8">
        <f>YEAR(Tableau1[[#This Row],[Date]])</f>
        <v>2020</v>
      </c>
      <c r="H433" s="8" t="str">
        <f>TEXT(Tableau1[[#This Row],[Date]],"mmmm")</f>
        <v>mars</v>
      </c>
      <c r="I433" s="8">
        <f>YEAR(EOMONTH(Tableau1[[#This Row],[Date]]-DEBUT+1,1))</f>
        <v>2020</v>
      </c>
      <c r="J433" s="12" t="str">
        <f>TEXT(EOMONTH(Tableau1[[#This Row],[Date]]-DEBUT+1,1),"mmmm")</f>
        <v>mars</v>
      </c>
      <c r="K433" s="17" t="str">
        <f ca="1">IFERROR(INDEX(_E,MATCH(Tableau1[[#This Row],[Date]],_J,0)),"")</f>
        <v/>
      </c>
    </row>
    <row r="434" spans="1:11" x14ac:dyDescent="0.35">
      <c r="A434" s="7">
        <v>43894</v>
      </c>
      <c r="B434" s="8" t="str">
        <f>VLOOKUP(WEEKDAY(Tableau1[[#This Row],[Date]],2),JoursDeSemaine,2,0)</f>
        <v>Mercredi</v>
      </c>
      <c r="E434" s="11">
        <f>(Tableau1[[#This Row],[Heure Départ]]-Tableau1[[#This Row],[Heure Arrivée]])*24</f>
        <v>0</v>
      </c>
      <c r="F434" s="12" t="str">
        <f>YEAR(Tableau1[[#This Row],[Date]] - MOD(Tableau1[[#This Row],[Date]] - 2,7) + 3)&amp;"-"&amp;_xlfn.ISOWEEKNUM(Tableau1[[#This Row],[Date]])</f>
        <v>2020-10</v>
      </c>
      <c r="G434" s="8">
        <f>YEAR(Tableau1[[#This Row],[Date]])</f>
        <v>2020</v>
      </c>
      <c r="H434" s="8" t="str">
        <f>TEXT(Tableau1[[#This Row],[Date]],"mmmm")</f>
        <v>mars</v>
      </c>
      <c r="I434" s="8">
        <f>YEAR(EOMONTH(Tableau1[[#This Row],[Date]]-DEBUT+1,1))</f>
        <v>2020</v>
      </c>
      <c r="J434" s="12" t="str">
        <f>TEXT(EOMONTH(Tableau1[[#This Row],[Date]]-DEBUT+1,1),"mmmm")</f>
        <v>mars</v>
      </c>
      <c r="K434" s="17" t="str">
        <f ca="1">IFERROR(INDEX(_E,MATCH(Tableau1[[#This Row],[Date]],_J,0)),"")</f>
        <v/>
      </c>
    </row>
    <row r="435" spans="1:11" x14ac:dyDescent="0.35">
      <c r="A435" s="7">
        <v>43895</v>
      </c>
      <c r="B435" s="8" t="str">
        <f>VLOOKUP(WEEKDAY(Tableau1[[#This Row],[Date]],2),JoursDeSemaine,2,0)</f>
        <v>Jeudi</v>
      </c>
      <c r="E435" s="11">
        <f>(Tableau1[[#This Row],[Heure Départ]]-Tableau1[[#This Row],[Heure Arrivée]])*24</f>
        <v>0</v>
      </c>
      <c r="F435" s="12" t="str">
        <f>YEAR(Tableau1[[#This Row],[Date]] - MOD(Tableau1[[#This Row],[Date]] - 2,7) + 3)&amp;"-"&amp;_xlfn.ISOWEEKNUM(Tableau1[[#This Row],[Date]])</f>
        <v>2020-10</v>
      </c>
      <c r="G435" s="8">
        <f>YEAR(Tableau1[[#This Row],[Date]])</f>
        <v>2020</v>
      </c>
      <c r="H435" s="8" t="str">
        <f>TEXT(Tableau1[[#This Row],[Date]],"mmmm")</f>
        <v>mars</v>
      </c>
      <c r="I435" s="8">
        <f>YEAR(EOMONTH(Tableau1[[#This Row],[Date]]-DEBUT+1,1))</f>
        <v>2020</v>
      </c>
      <c r="J435" s="12" t="str">
        <f>TEXT(EOMONTH(Tableau1[[#This Row],[Date]]-DEBUT+1,1),"mmmm")</f>
        <v>mars</v>
      </c>
      <c r="K435" s="17" t="str">
        <f ca="1">IFERROR(INDEX(_E,MATCH(Tableau1[[#This Row],[Date]],_J,0)),"")</f>
        <v/>
      </c>
    </row>
    <row r="436" spans="1:11" x14ac:dyDescent="0.35">
      <c r="A436" s="7">
        <v>43896</v>
      </c>
      <c r="B436" s="8" t="str">
        <f>VLOOKUP(WEEKDAY(Tableau1[[#This Row],[Date]],2),JoursDeSemaine,2,0)</f>
        <v>Vendredi</v>
      </c>
      <c r="E436" s="11">
        <f>(Tableau1[[#This Row],[Heure Départ]]-Tableau1[[#This Row],[Heure Arrivée]])*24</f>
        <v>0</v>
      </c>
      <c r="F436" s="12" t="str">
        <f>YEAR(Tableau1[[#This Row],[Date]] - MOD(Tableau1[[#This Row],[Date]] - 2,7) + 3)&amp;"-"&amp;_xlfn.ISOWEEKNUM(Tableau1[[#This Row],[Date]])</f>
        <v>2020-10</v>
      </c>
      <c r="G436" s="8">
        <f>YEAR(Tableau1[[#This Row],[Date]])</f>
        <v>2020</v>
      </c>
      <c r="H436" s="8" t="str">
        <f>TEXT(Tableau1[[#This Row],[Date]],"mmmm")</f>
        <v>mars</v>
      </c>
      <c r="I436" s="8">
        <f>YEAR(EOMONTH(Tableau1[[#This Row],[Date]]-DEBUT+1,1))</f>
        <v>2020</v>
      </c>
      <c r="J436" s="12" t="str">
        <f>TEXT(EOMONTH(Tableau1[[#This Row],[Date]]-DEBUT+1,1),"mmmm")</f>
        <v>mars</v>
      </c>
      <c r="K436" s="17" t="str">
        <f ca="1">IFERROR(INDEX(_E,MATCH(Tableau1[[#This Row],[Date]],_J,0)),"")</f>
        <v/>
      </c>
    </row>
    <row r="437" spans="1:11" x14ac:dyDescent="0.35">
      <c r="A437" s="7">
        <v>43897</v>
      </c>
      <c r="B437" s="8" t="str">
        <f>VLOOKUP(WEEKDAY(Tableau1[[#This Row],[Date]],2),JoursDeSemaine,2,0)</f>
        <v>Samedi</v>
      </c>
      <c r="E437" s="11">
        <f>(Tableau1[[#This Row],[Heure Départ]]-Tableau1[[#This Row],[Heure Arrivée]])*24</f>
        <v>0</v>
      </c>
      <c r="F437" s="12" t="str">
        <f>YEAR(Tableau1[[#This Row],[Date]] - MOD(Tableau1[[#This Row],[Date]] - 2,7) + 3)&amp;"-"&amp;_xlfn.ISOWEEKNUM(Tableau1[[#This Row],[Date]])</f>
        <v>2020-10</v>
      </c>
      <c r="G437" s="8">
        <f>YEAR(Tableau1[[#This Row],[Date]])</f>
        <v>2020</v>
      </c>
      <c r="H437" s="8" t="str">
        <f>TEXT(Tableau1[[#This Row],[Date]],"mmmm")</f>
        <v>mars</v>
      </c>
      <c r="I437" s="8">
        <f>YEAR(EOMONTH(Tableau1[[#This Row],[Date]]-DEBUT+1,1))</f>
        <v>2020</v>
      </c>
      <c r="J437" s="12" t="str">
        <f>TEXT(EOMONTH(Tableau1[[#This Row],[Date]]-DEBUT+1,1),"mmmm")</f>
        <v>mars</v>
      </c>
      <c r="K437" s="17" t="str">
        <f ca="1">IFERROR(INDEX(_E,MATCH(Tableau1[[#This Row],[Date]],_J,0)),"")</f>
        <v/>
      </c>
    </row>
    <row r="438" spans="1:11" x14ac:dyDescent="0.35">
      <c r="A438" s="7">
        <v>43898</v>
      </c>
      <c r="B438" s="8" t="str">
        <f>VLOOKUP(WEEKDAY(Tableau1[[#This Row],[Date]],2),JoursDeSemaine,2,0)</f>
        <v>Dimanche</v>
      </c>
      <c r="E438" s="11">
        <f>(Tableau1[[#This Row],[Heure Départ]]-Tableau1[[#This Row],[Heure Arrivée]])*24</f>
        <v>0</v>
      </c>
      <c r="F438" s="12" t="str">
        <f>YEAR(Tableau1[[#This Row],[Date]] - MOD(Tableau1[[#This Row],[Date]] - 2,7) + 3)&amp;"-"&amp;_xlfn.ISOWEEKNUM(Tableau1[[#This Row],[Date]])</f>
        <v>2020-10</v>
      </c>
      <c r="G438" s="8">
        <f>YEAR(Tableau1[[#This Row],[Date]])</f>
        <v>2020</v>
      </c>
      <c r="H438" s="8" t="str">
        <f>TEXT(Tableau1[[#This Row],[Date]],"mmmm")</f>
        <v>mars</v>
      </c>
      <c r="I438" s="8">
        <f>YEAR(EOMONTH(Tableau1[[#This Row],[Date]]-DEBUT+1,1))</f>
        <v>2020</v>
      </c>
      <c r="J438" s="12" t="str">
        <f>TEXT(EOMONTH(Tableau1[[#This Row],[Date]]-DEBUT+1,1),"mmmm")</f>
        <v>mars</v>
      </c>
      <c r="K438" s="17" t="str">
        <f ca="1">IFERROR(INDEX(_E,MATCH(Tableau1[[#This Row],[Date]],_J,0)),"")</f>
        <v/>
      </c>
    </row>
    <row r="439" spans="1:11" x14ac:dyDescent="0.35">
      <c r="A439" s="7">
        <v>43899</v>
      </c>
      <c r="B439" s="8" t="str">
        <f>VLOOKUP(WEEKDAY(Tableau1[[#This Row],[Date]],2),JoursDeSemaine,2,0)</f>
        <v>Lundi</v>
      </c>
      <c r="E439" s="11">
        <f>(Tableau1[[#This Row],[Heure Départ]]-Tableau1[[#This Row],[Heure Arrivée]])*24</f>
        <v>0</v>
      </c>
      <c r="F439" s="12" t="str">
        <f>YEAR(Tableau1[[#This Row],[Date]] - MOD(Tableau1[[#This Row],[Date]] - 2,7) + 3)&amp;"-"&amp;_xlfn.ISOWEEKNUM(Tableau1[[#This Row],[Date]])</f>
        <v>2020-11</v>
      </c>
      <c r="G439" s="8">
        <f>YEAR(Tableau1[[#This Row],[Date]])</f>
        <v>2020</v>
      </c>
      <c r="H439" s="8" t="str">
        <f>TEXT(Tableau1[[#This Row],[Date]],"mmmm")</f>
        <v>mars</v>
      </c>
      <c r="I439" s="8">
        <f>YEAR(EOMONTH(Tableau1[[#This Row],[Date]]-DEBUT+1,1))</f>
        <v>2020</v>
      </c>
      <c r="J439" s="12" t="str">
        <f>TEXT(EOMONTH(Tableau1[[#This Row],[Date]]-DEBUT+1,1),"mmmm")</f>
        <v>mars</v>
      </c>
      <c r="K439" s="17" t="str">
        <f ca="1">IFERROR(INDEX(_E,MATCH(Tableau1[[#This Row],[Date]],_J,0)),"")</f>
        <v/>
      </c>
    </row>
    <row r="440" spans="1:11" x14ac:dyDescent="0.35">
      <c r="A440" s="7">
        <v>43900</v>
      </c>
      <c r="B440" s="8" t="str">
        <f>VLOOKUP(WEEKDAY(Tableau1[[#This Row],[Date]],2),JoursDeSemaine,2,0)</f>
        <v>Mardi</v>
      </c>
      <c r="E440" s="11">
        <f>(Tableau1[[#This Row],[Heure Départ]]-Tableau1[[#This Row],[Heure Arrivée]])*24</f>
        <v>0</v>
      </c>
      <c r="F440" s="12" t="str">
        <f>YEAR(Tableau1[[#This Row],[Date]] - MOD(Tableau1[[#This Row],[Date]] - 2,7) + 3)&amp;"-"&amp;_xlfn.ISOWEEKNUM(Tableau1[[#This Row],[Date]])</f>
        <v>2020-11</v>
      </c>
      <c r="G440" s="8">
        <f>YEAR(Tableau1[[#This Row],[Date]])</f>
        <v>2020</v>
      </c>
      <c r="H440" s="8" t="str">
        <f>TEXT(Tableau1[[#This Row],[Date]],"mmmm")</f>
        <v>mars</v>
      </c>
      <c r="I440" s="8">
        <f>YEAR(EOMONTH(Tableau1[[#This Row],[Date]]-DEBUT+1,1))</f>
        <v>2020</v>
      </c>
      <c r="J440" s="12" t="str">
        <f>TEXT(EOMONTH(Tableau1[[#This Row],[Date]]-DEBUT+1,1),"mmmm")</f>
        <v>mars</v>
      </c>
      <c r="K440" s="17" t="str">
        <f ca="1">IFERROR(INDEX(_E,MATCH(Tableau1[[#This Row],[Date]],_J,0)),"")</f>
        <v/>
      </c>
    </row>
    <row r="441" spans="1:11" x14ac:dyDescent="0.35">
      <c r="A441" s="7">
        <v>43901</v>
      </c>
      <c r="B441" s="8" t="str">
        <f>VLOOKUP(WEEKDAY(Tableau1[[#This Row],[Date]],2),JoursDeSemaine,2,0)</f>
        <v>Mercredi</v>
      </c>
      <c r="E441" s="11">
        <f>(Tableau1[[#This Row],[Heure Départ]]-Tableau1[[#This Row],[Heure Arrivée]])*24</f>
        <v>0</v>
      </c>
      <c r="F441" s="12" t="str">
        <f>YEAR(Tableau1[[#This Row],[Date]] - MOD(Tableau1[[#This Row],[Date]] - 2,7) + 3)&amp;"-"&amp;_xlfn.ISOWEEKNUM(Tableau1[[#This Row],[Date]])</f>
        <v>2020-11</v>
      </c>
      <c r="G441" s="8">
        <f>YEAR(Tableau1[[#This Row],[Date]])</f>
        <v>2020</v>
      </c>
      <c r="H441" s="8" t="str">
        <f>TEXT(Tableau1[[#This Row],[Date]],"mmmm")</f>
        <v>mars</v>
      </c>
      <c r="I441" s="8">
        <f>YEAR(EOMONTH(Tableau1[[#This Row],[Date]]-DEBUT+1,1))</f>
        <v>2020</v>
      </c>
      <c r="J441" s="12" t="str">
        <f>TEXT(EOMONTH(Tableau1[[#This Row],[Date]]-DEBUT+1,1),"mmmm")</f>
        <v>mars</v>
      </c>
      <c r="K441" s="17" t="str">
        <f ca="1">IFERROR(INDEX(_E,MATCH(Tableau1[[#This Row],[Date]],_J,0)),"")</f>
        <v/>
      </c>
    </row>
    <row r="442" spans="1:11" x14ac:dyDescent="0.35">
      <c r="A442" s="7">
        <v>43902</v>
      </c>
      <c r="B442" s="8" t="str">
        <f>VLOOKUP(WEEKDAY(Tableau1[[#This Row],[Date]],2),JoursDeSemaine,2,0)</f>
        <v>Jeudi</v>
      </c>
      <c r="E442" s="11">
        <f>(Tableau1[[#This Row],[Heure Départ]]-Tableau1[[#This Row],[Heure Arrivée]])*24</f>
        <v>0</v>
      </c>
      <c r="F442" s="12" t="str">
        <f>YEAR(Tableau1[[#This Row],[Date]] - MOD(Tableau1[[#This Row],[Date]] - 2,7) + 3)&amp;"-"&amp;_xlfn.ISOWEEKNUM(Tableau1[[#This Row],[Date]])</f>
        <v>2020-11</v>
      </c>
      <c r="G442" s="8">
        <f>YEAR(Tableau1[[#This Row],[Date]])</f>
        <v>2020</v>
      </c>
      <c r="H442" s="8" t="str">
        <f>TEXT(Tableau1[[#This Row],[Date]],"mmmm")</f>
        <v>mars</v>
      </c>
      <c r="I442" s="8">
        <f>YEAR(EOMONTH(Tableau1[[#This Row],[Date]]-DEBUT+1,1))</f>
        <v>2020</v>
      </c>
      <c r="J442" s="12" t="str">
        <f>TEXT(EOMONTH(Tableau1[[#This Row],[Date]]-DEBUT+1,1),"mmmm")</f>
        <v>mars</v>
      </c>
      <c r="K442" s="17" t="str">
        <f ca="1">IFERROR(INDEX(_E,MATCH(Tableau1[[#This Row],[Date]],_J,0)),"")</f>
        <v/>
      </c>
    </row>
    <row r="443" spans="1:11" x14ac:dyDescent="0.35">
      <c r="A443" s="7">
        <v>43903</v>
      </c>
      <c r="B443" s="8" t="str">
        <f>VLOOKUP(WEEKDAY(Tableau1[[#This Row],[Date]],2),JoursDeSemaine,2,0)</f>
        <v>Vendredi</v>
      </c>
      <c r="E443" s="11">
        <f>(Tableau1[[#This Row],[Heure Départ]]-Tableau1[[#This Row],[Heure Arrivée]])*24</f>
        <v>0</v>
      </c>
      <c r="F443" s="12" t="str">
        <f>YEAR(Tableau1[[#This Row],[Date]] - MOD(Tableau1[[#This Row],[Date]] - 2,7) + 3)&amp;"-"&amp;_xlfn.ISOWEEKNUM(Tableau1[[#This Row],[Date]])</f>
        <v>2020-11</v>
      </c>
      <c r="G443" s="8">
        <f>YEAR(Tableau1[[#This Row],[Date]])</f>
        <v>2020</v>
      </c>
      <c r="H443" s="8" t="str">
        <f>TEXT(Tableau1[[#This Row],[Date]],"mmmm")</f>
        <v>mars</v>
      </c>
      <c r="I443" s="8">
        <f>YEAR(EOMONTH(Tableau1[[#This Row],[Date]]-DEBUT+1,1))</f>
        <v>2020</v>
      </c>
      <c r="J443" s="12" t="str">
        <f>TEXT(EOMONTH(Tableau1[[#This Row],[Date]]-DEBUT+1,1),"mmmm")</f>
        <v>mars</v>
      </c>
      <c r="K443" s="17" t="str">
        <f ca="1">IFERROR(INDEX(_E,MATCH(Tableau1[[#This Row],[Date]],_J,0)),"")</f>
        <v/>
      </c>
    </row>
    <row r="444" spans="1:11" x14ac:dyDescent="0.35">
      <c r="A444" s="7">
        <v>43904</v>
      </c>
      <c r="B444" s="8" t="str">
        <f>VLOOKUP(WEEKDAY(Tableau1[[#This Row],[Date]],2),JoursDeSemaine,2,0)</f>
        <v>Samedi</v>
      </c>
      <c r="E444" s="11">
        <f>(Tableau1[[#This Row],[Heure Départ]]-Tableau1[[#This Row],[Heure Arrivée]])*24</f>
        <v>0</v>
      </c>
      <c r="F444" s="12" t="str">
        <f>YEAR(Tableau1[[#This Row],[Date]] - MOD(Tableau1[[#This Row],[Date]] - 2,7) + 3)&amp;"-"&amp;_xlfn.ISOWEEKNUM(Tableau1[[#This Row],[Date]])</f>
        <v>2020-11</v>
      </c>
      <c r="G444" s="8">
        <f>YEAR(Tableau1[[#This Row],[Date]])</f>
        <v>2020</v>
      </c>
      <c r="H444" s="8" t="str">
        <f>TEXT(Tableau1[[#This Row],[Date]],"mmmm")</f>
        <v>mars</v>
      </c>
      <c r="I444" s="8">
        <f>YEAR(EOMONTH(Tableau1[[#This Row],[Date]]-DEBUT+1,1))</f>
        <v>2020</v>
      </c>
      <c r="J444" s="12" t="str">
        <f>TEXT(EOMONTH(Tableau1[[#This Row],[Date]]-DEBUT+1,1),"mmmm")</f>
        <v>mars</v>
      </c>
      <c r="K444" s="17" t="str">
        <f ca="1">IFERROR(INDEX(_E,MATCH(Tableau1[[#This Row],[Date]],_J,0)),"")</f>
        <v/>
      </c>
    </row>
    <row r="445" spans="1:11" x14ac:dyDescent="0.35">
      <c r="A445" s="7">
        <v>43905</v>
      </c>
      <c r="B445" s="8" t="str">
        <f>VLOOKUP(WEEKDAY(Tableau1[[#This Row],[Date]],2),JoursDeSemaine,2,0)</f>
        <v>Dimanche</v>
      </c>
      <c r="E445" s="11">
        <f>(Tableau1[[#This Row],[Heure Départ]]-Tableau1[[#This Row],[Heure Arrivée]])*24</f>
        <v>0</v>
      </c>
      <c r="F445" s="12" t="str">
        <f>YEAR(Tableau1[[#This Row],[Date]] - MOD(Tableau1[[#This Row],[Date]] - 2,7) + 3)&amp;"-"&amp;_xlfn.ISOWEEKNUM(Tableau1[[#This Row],[Date]])</f>
        <v>2020-11</v>
      </c>
      <c r="G445" s="8">
        <f>YEAR(Tableau1[[#This Row],[Date]])</f>
        <v>2020</v>
      </c>
      <c r="H445" s="8" t="str">
        <f>TEXT(Tableau1[[#This Row],[Date]],"mmmm")</f>
        <v>mars</v>
      </c>
      <c r="I445" s="8">
        <f>YEAR(EOMONTH(Tableau1[[#This Row],[Date]]-DEBUT+1,1))</f>
        <v>2020</v>
      </c>
      <c r="J445" s="12" t="str">
        <f>TEXT(EOMONTH(Tableau1[[#This Row],[Date]]-DEBUT+1,1),"mmmm")</f>
        <v>mars</v>
      </c>
      <c r="K445" s="17" t="str">
        <f ca="1">IFERROR(INDEX(_E,MATCH(Tableau1[[#This Row],[Date]],_J,0)),"")</f>
        <v/>
      </c>
    </row>
    <row r="446" spans="1:11" x14ac:dyDescent="0.35">
      <c r="A446" s="7">
        <v>43906</v>
      </c>
      <c r="B446" s="8" t="str">
        <f>VLOOKUP(WEEKDAY(Tableau1[[#This Row],[Date]],2),JoursDeSemaine,2,0)</f>
        <v>Lundi</v>
      </c>
      <c r="E446" s="11">
        <f>(Tableau1[[#This Row],[Heure Départ]]-Tableau1[[#This Row],[Heure Arrivée]])*24</f>
        <v>0</v>
      </c>
      <c r="F446" s="12" t="str">
        <f>YEAR(Tableau1[[#This Row],[Date]] - MOD(Tableau1[[#This Row],[Date]] - 2,7) + 3)&amp;"-"&amp;_xlfn.ISOWEEKNUM(Tableau1[[#This Row],[Date]])</f>
        <v>2020-12</v>
      </c>
      <c r="G446" s="8">
        <f>YEAR(Tableau1[[#This Row],[Date]])</f>
        <v>2020</v>
      </c>
      <c r="H446" s="8" t="str">
        <f>TEXT(Tableau1[[#This Row],[Date]],"mmmm")</f>
        <v>mars</v>
      </c>
      <c r="I446" s="8">
        <f>YEAR(EOMONTH(Tableau1[[#This Row],[Date]]-DEBUT+1,1))</f>
        <v>2020</v>
      </c>
      <c r="J446" s="12" t="str">
        <f>TEXT(EOMONTH(Tableau1[[#This Row],[Date]]-DEBUT+1,1),"mmmm")</f>
        <v>mars</v>
      </c>
      <c r="K446" s="17" t="str">
        <f ca="1">IFERROR(INDEX(_E,MATCH(Tableau1[[#This Row],[Date]],_J,0)),"")</f>
        <v/>
      </c>
    </row>
    <row r="447" spans="1:11" x14ac:dyDescent="0.35">
      <c r="A447" s="7">
        <v>43907</v>
      </c>
      <c r="B447" s="8" t="str">
        <f>VLOOKUP(WEEKDAY(Tableau1[[#This Row],[Date]],2),JoursDeSemaine,2,0)</f>
        <v>Mardi</v>
      </c>
      <c r="E447" s="11">
        <f>(Tableau1[[#This Row],[Heure Départ]]-Tableau1[[#This Row],[Heure Arrivée]])*24</f>
        <v>0</v>
      </c>
      <c r="F447" s="12" t="str">
        <f>YEAR(Tableau1[[#This Row],[Date]] - MOD(Tableau1[[#This Row],[Date]] - 2,7) + 3)&amp;"-"&amp;_xlfn.ISOWEEKNUM(Tableau1[[#This Row],[Date]])</f>
        <v>2020-12</v>
      </c>
      <c r="G447" s="8">
        <f>YEAR(Tableau1[[#This Row],[Date]])</f>
        <v>2020</v>
      </c>
      <c r="H447" s="8" t="str">
        <f>TEXT(Tableau1[[#This Row],[Date]],"mmmm")</f>
        <v>mars</v>
      </c>
      <c r="I447" s="8">
        <f>YEAR(EOMONTH(Tableau1[[#This Row],[Date]]-DEBUT+1,1))</f>
        <v>2020</v>
      </c>
      <c r="J447" s="12" t="str">
        <f>TEXT(EOMONTH(Tableau1[[#This Row],[Date]]-DEBUT+1,1),"mmmm")</f>
        <v>mars</v>
      </c>
      <c r="K447" s="17" t="str">
        <f ca="1">IFERROR(INDEX(_E,MATCH(Tableau1[[#This Row],[Date]],_J,0)),"")</f>
        <v/>
      </c>
    </row>
    <row r="448" spans="1:11" x14ac:dyDescent="0.35">
      <c r="A448" s="7">
        <v>43908</v>
      </c>
      <c r="B448" s="8" t="str">
        <f>VLOOKUP(WEEKDAY(Tableau1[[#This Row],[Date]],2),JoursDeSemaine,2,0)</f>
        <v>Mercredi</v>
      </c>
      <c r="E448" s="11">
        <f>(Tableau1[[#This Row],[Heure Départ]]-Tableau1[[#This Row],[Heure Arrivée]])*24</f>
        <v>0</v>
      </c>
      <c r="F448" s="12" t="str">
        <f>YEAR(Tableau1[[#This Row],[Date]] - MOD(Tableau1[[#This Row],[Date]] - 2,7) + 3)&amp;"-"&amp;_xlfn.ISOWEEKNUM(Tableau1[[#This Row],[Date]])</f>
        <v>2020-12</v>
      </c>
      <c r="G448" s="8">
        <f>YEAR(Tableau1[[#This Row],[Date]])</f>
        <v>2020</v>
      </c>
      <c r="H448" s="8" t="str">
        <f>TEXT(Tableau1[[#This Row],[Date]],"mmmm")</f>
        <v>mars</v>
      </c>
      <c r="I448" s="8">
        <f>YEAR(EOMONTH(Tableau1[[#This Row],[Date]]-DEBUT+1,1))</f>
        <v>2020</v>
      </c>
      <c r="J448" s="12" t="str">
        <f>TEXT(EOMONTH(Tableau1[[#This Row],[Date]]-DEBUT+1,1),"mmmm")</f>
        <v>mars</v>
      </c>
      <c r="K448" s="17" t="str">
        <f ca="1">IFERROR(INDEX(_E,MATCH(Tableau1[[#This Row],[Date]],_J,0)),"")</f>
        <v/>
      </c>
    </row>
    <row r="449" spans="1:11" x14ac:dyDescent="0.35">
      <c r="A449" s="7">
        <v>43909</v>
      </c>
      <c r="B449" s="8" t="str">
        <f>VLOOKUP(WEEKDAY(Tableau1[[#This Row],[Date]],2),JoursDeSemaine,2,0)</f>
        <v>Jeudi</v>
      </c>
      <c r="E449" s="11">
        <f>(Tableau1[[#This Row],[Heure Départ]]-Tableau1[[#This Row],[Heure Arrivée]])*24</f>
        <v>0</v>
      </c>
      <c r="F449" s="12" t="str">
        <f>YEAR(Tableau1[[#This Row],[Date]] - MOD(Tableau1[[#This Row],[Date]] - 2,7) + 3)&amp;"-"&amp;_xlfn.ISOWEEKNUM(Tableau1[[#This Row],[Date]])</f>
        <v>2020-12</v>
      </c>
      <c r="G449" s="8">
        <f>YEAR(Tableau1[[#This Row],[Date]])</f>
        <v>2020</v>
      </c>
      <c r="H449" s="8" t="str">
        <f>TEXT(Tableau1[[#This Row],[Date]],"mmmm")</f>
        <v>mars</v>
      </c>
      <c r="I449" s="8">
        <f>YEAR(EOMONTH(Tableau1[[#This Row],[Date]]-DEBUT+1,1))</f>
        <v>2020</v>
      </c>
      <c r="J449" s="12" t="str">
        <f>TEXT(EOMONTH(Tableau1[[#This Row],[Date]]-DEBUT+1,1),"mmmm")</f>
        <v>mars</v>
      </c>
      <c r="K449" s="17" t="str">
        <f ca="1">IFERROR(INDEX(_E,MATCH(Tableau1[[#This Row],[Date]],_J,0)),"")</f>
        <v/>
      </c>
    </row>
    <row r="450" spans="1:11" x14ac:dyDescent="0.35">
      <c r="A450" s="7">
        <v>43910</v>
      </c>
      <c r="B450" s="8" t="str">
        <f>VLOOKUP(WEEKDAY(Tableau1[[#This Row],[Date]],2),JoursDeSemaine,2,0)</f>
        <v>Vendredi</v>
      </c>
      <c r="E450" s="11">
        <f>(Tableau1[[#This Row],[Heure Départ]]-Tableau1[[#This Row],[Heure Arrivée]])*24</f>
        <v>0</v>
      </c>
      <c r="F450" s="12" t="str">
        <f>YEAR(Tableau1[[#This Row],[Date]] - MOD(Tableau1[[#This Row],[Date]] - 2,7) + 3)&amp;"-"&amp;_xlfn.ISOWEEKNUM(Tableau1[[#This Row],[Date]])</f>
        <v>2020-12</v>
      </c>
      <c r="G450" s="8">
        <f>YEAR(Tableau1[[#This Row],[Date]])</f>
        <v>2020</v>
      </c>
      <c r="H450" s="8" t="str">
        <f>TEXT(Tableau1[[#This Row],[Date]],"mmmm")</f>
        <v>mars</v>
      </c>
      <c r="I450" s="8">
        <f>YEAR(EOMONTH(Tableau1[[#This Row],[Date]]-DEBUT+1,1))</f>
        <v>2020</v>
      </c>
      <c r="J450" s="12" t="str">
        <f>TEXT(EOMONTH(Tableau1[[#This Row],[Date]]-DEBUT+1,1),"mmmm")</f>
        <v>mars</v>
      </c>
      <c r="K450" s="17" t="str">
        <f ca="1">IFERROR(INDEX(_E,MATCH(Tableau1[[#This Row],[Date]],_J,0)),"")</f>
        <v/>
      </c>
    </row>
    <row r="451" spans="1:11" x14ac:dyDescent="0.35">
      <c r="A451" s="7">
        <v>43911</v>
      </c>
      <c r="B451" s="8" t="str">
        <f>VLOOKUP(WEEKDAY(Tableau1[[#This Row],[Date]],2),JoursDeSemaine,2,0)</f>
        <v>Samedi</v>
      </c>
      <c r="E451" s="11">
        <f>(Tableau1[[#This Row],[Heure Départ]]-Tableau1[[#This Row],[Heure Arrivée]])*24</f>
        <v>0</v>
      </c>
      <c r="F451" s="12" t="str">
        <f>YEAR(Tableau1[[#This Row],[Date]] - MOD(Tableau1[[#This Row],[Date]] - 2,7) + 3)&amp;"-"&amp;_xlfn.ISOWEEKNUM(Tableau1[[#This Row],[Date]])</f>
        <v>2020-12</v>
      </c>
      <c r="G451" s="8">
        <f>YEAR(Tableau1[[#This Row],[Date]])</f>
        <v>2020</v>
      </c>
      <c r="H451" s="8" t="str">
        <f>TEXT(Tableau1[[#This Row],[Date]],"mmmm")</f>
        <v>mars</v>
      </c>
      <c r="I451" s="8">
        <f>YEAR(EOMONTH(Tableau1[[#This Row],[Date]]-DEBUT+1,1))</f>
        <v>2020</v>
      </c>
      <c r="J451" s="12" t="str">
        <f>TEXT(EOMONTH(Tableau1[[#This Row],[Date]]-DEBUT+1,1),"mmmm")</f>
        <v>mars</v>
      </c>
      <c r="K451" s="17" t="str">
        <f ca="1">IFERROR(INDEX(_E,MATCH(Tableau1[[#This Row],[Date]],_J,0)),"")</f>
        <v/>
      </c>
    </row>
    <row r="452" spans="1:11" x14ac:dyDescent="0.35">
      <c r="A452" s="7">
        <v>43912</v>
      </c>
      <c r="B452" s="8" t="str">
        <f>VLOOKUP(WEEKDAY(Tableau1[[#This Row],[Date]],2),JoursDeSemaine,2,0)</f>
        <v>Dimanche</v>
      </c>
      <c r="E452" s="11">
        <f>(Tableau1[[#This Row],[Heure Départ]]-Tableau1[[#This Row],[Heure Arrivée]])*24</f>
        <v>0</v>
      </c>
      <c r="F452" s="12" t="str">
        <f>YEAR(Tableau1[[#This Row],[Date]] - MOD(Tableau1[[#This Row],[Date]] - 2,7) + 3)&amp;"-"&amp;_xlfn.ISOWEEKNUM(Tableau1[[#This Row],[Date]])</f>
        <v>2020-12</v>
      </c>
      <c r="G452" s="8">
        <f>YEAR(Tableau1[[#This Row],[Date]])</f>
        <v>2020</v>
      </c>
      <c r="H452" s="8" t="str">
        <f>TEXT(Tableau1[[#This Row],[Date]],"mmmm")</f>
        <v>mars</v>
      </c>
      <c r="I452" s="8">
        <f>YEAR(EOMONTH(Tableau1[[#This Row],[Date]]-DEBUT+1,1))</f>
        <v>2020</v>
      </c>
      <c r="J452" s="12" t="str">
        <f>TEXT(EOMONTH(Tableau1[[#This Row],[Date]]-DEBUT+1,1),"mmmm")</f>
        <v>mars</v>
      </c>
      <c r="K452" s="17" t="str">
        <f ca="1">IFERROR(INDEX(_E,MATCH(Tableau1[[#This Row],[Date]],_J,0)),"")</f>
        <v/>
      </c>
    </row>
    <row r="453" spans="1:11" x14ac:dyDescent="0.35">
      <c r="A453" s="7">
        <v>43913</v>
      </c>
      <c r="B453" s="8" t="str">
        <f>VLOOKUP(WEEKDAY(Tableau1[[#This Row],[Date]],2),JoursDeSemaine,2,0)</f>
        <v>Lundi</v>
      </c>
      <c r="E453" s="11">
        <f>(Tableau1[[#This Row],[Heure Départ]]-Tableau1[[#This Row],[Heure Arrivée]])*24</f>
        <v>0</v>
      </c>
      <c r="F453" s="12" t="str">
        <f>YEAR(Tableau1[[#This Row],[Date]] - MOD(Tableau1[[#This Row],[Date]] - 2,7) + 3)&amp;"-"&amp;_xlfn.ISOWEEKNUM(Tableau1[[#This Row],[Date]])</f>
        <v>2020-13</v>
      </c>
      <c r="G453" s="8">
        <f>YEAR(Tableau1[[#This Row],[Date]])</f>
        <v>2020</v>
      </c>
      <c r="H453" s="8" t="str">
        <f>TEXT(Tableau1[[#This Row],[Date]],"mmmm")</f>
        <v>mars</v>
      </c>
      <c r="I453" s="8">
        <f>YEAR(EOMONTH(Tableau1[[#This Row],[Date]]-DEBUT+1,1))</f>
        <v>2020</v>
      </c>
      <c r="J453" s="12" t="str">
        <f>TEXT(EOMONTH(Tableau1[[#This Row],[Date]]-DEBUT+1,1),"mmmm")</f>
        <v>mars</v>
      </c>
      <c r="K453" s="17" t="str">
        <f ca="1">IFERROR(INDEX(_E,MATCH(Tableau1[[#This Row],[Date]],_J,0)),"")</f>
        <v/>
      </c>
    </row>
    <row r="454" spans="1:11" x14ac:dyDescent="0.35">
      <c r="A454" s="7">
        <v>43914</v>
      </c>
      <c r="B454" s="8" t="str">
        <f>VLOOKUP(WEEKDAY(Tableau1[[#This Row],[Date]],2),JoursDeSemaine,2,0)</f>
        <v>Mardi</v>
      </c>
      <c r="E454" s="11">
        <f>(Tableau1[[#This Row],[Heure Départ]]-Tableau1[[#This Row],[Heure Arrivée]])*24</f>
        <v>0</v>
      </c>
      <c r="F454" s="12" t="str">
        <f>YEAR(Tableau1[[#This Row],[Date]] - MOD(Tableau1[[#This Row],[Date]] - 2,7) + 3)&amp;"-"&amp;_xlfn.ISOWEEKNUM(Tableau1[[#This Row],[Date]])</f>
        <v>2020-13</v>
      </c>
      <c r="G454" s="8">
        <f>YEAR(Tableau1[[#This Row],[Date]])</f>
        <v>2020</v>
      </c>
      <c r="H454" s="8" t="str">
        <f>TEXT(Tableau1[[#This Row],[Date]],"mmmm")</f>
        <v>mars</v>
      </c>
      <c r="I454" s="8">
        <f>YEAR(EOMONTH(Tableau1[[#This Row],[Date]]-DEBUT+1,1))</f>
        <v>2020</v>
      </c>
      <c r="J454" s="12" t="str">
        <f>TEXT(EOMONTH(Tableau1[[#This Row],[Date]]-DEBUT+1,1),"mmmm")</f>
        <v>mars</v>
      </c>
      <c r="K454" s="17" t="str">
        <f ca="1">IFERROR(INDEX(_E,MATCH(Tableau1[[#This Row],[Date]],_J,0)),"")</f>
        <v/>
      </c>
    </row>
    <row r="455" spans="1:11" x14ac:dyDescent="0.35">
      <c r="A455" s="7">
        <v>43915</v>
      </c>
      <c r="B455" s="8" t="str">
        <f>VLOOKUP(WEEKDAY(Tableau1[[#This Row],[Date]],2),JoursDeSemaine,2,0)</f>
        <v>Mercredi</v>
      </c>
      <c r="E455" s="11">
        <f>(Tableau1[[#This Row],[Heure Départ]]-Tableau1[[#This Row],[Heure Arrivée]])*24</f>
        <v>0</v>
      </c>
      <c r="F455" s="12" t="str">
        <f>YEAR(Tableau1[[#This Row],[Date]] - MOD(Tableau1[[#This Row],[Date]] - 2,7) + 3)&amp;"-"&amp;_xlfn.ISOWEEKNUM(Tableau1[[#This Row],[Date]])</f>
        <v>2020-13</v>
      </c>
      <c r="G455" s="8">
        <f>YEAR(Tableau1[[#This Row],[Date]])</f>
        <v>2020</v>
      </c>
      <c r="H455" s="8" t="str">
        <f>TEXT(Tableau1[[#This Row],[Date]],"mmmm")</f>
        <v>mars</v>
      </c>
      <c r="I455" s="8">
        <f>YEAR(EOMONTH(Tableau1[[#This Row],[Date]]-DEBUT+1,1))</f>
        <v>2020</v>
      </c>
      <c r="J455" s="12" t="str">
        <f>TEXT(EOMONTH(Tableau1[[#This Row],[Date]]-DEBUT+1,1),"mmmm")</f>
        <v>mars</v>
      </c>
      <c r="K455" s="17" t="str">
        <f ca="1">IFERROR(INDEX(_E,MATCH(Tableau1[[#This Row],[Date]],_J,0)),"")</f>
        <v/>
      </c>
    </row>
    <row r="456" spans="1:11" x14ac:dyDescent="0.35">
      <c r="A456" s="7">
        <v>43916</v>
      </c>
      <c r="B456" s="8" t="str">
        <f>VLOOKUP(WEEKDAY(Tableau1[[#This Row],[Date]],2),JoursDeSemaine,2,0)</f>
        <v>Jeudi</v>
      </c>
      <c r="E456" s="11">
        <f>(Tableau1[[#This Row],[Heure Départ]]-Tableau1[[#This Row],[Heure Arrivée]])*24</f>
        <v>0</v>
      </c>
      <c r="F456" s="12" t="str">
        <f>YEAR(Tableau1[[#This Row],[Date]] - MOD(Tableau1[[#This Row],[Date]] - 2,7) + 3)&amp;"-"&amp;_xlfn.ISOWEEKNUM(Tableau1[[#This Row],[Date]])</f>
        <v>2020-13</v>
      </c>
      <c r="G456" s="8">
        <f>YEAR(Tableau1[[#This Row],[Date]])</f>
        <v>2020</v>
      </c>
      <c r="H456" s="8" t="str">
        <f>TEXT(Tableau1[[#This Row],[Date]],"mmmm")</f>
        <v>mars</v>
      </c>
      <c r="I456" s="8">
        <f>YEAR(EOMONTH(Tableau1[[#This Row],[Date]]-DEBUT+1,1))</f>
        <v>2020</v>
      </c>
      <c r="J456" s="12" t="str">
        <f>TEXT(EOMONTH(Tableau1[[#This Row],[Date]]-DEBUT+1,1),"mmmm")</f>
        <v>mars</v>
      </c>
      <c r="K456" s="17" t="str">
        <f ca="1">IFERROR(INDEX(_E,MATCH(Tableau1[[#This Row],[Date]],_J,0)),"")</f>
        <v/>
      </c>
    </row>
    <row r="457" spans="1:11" x14ac:dyDescent="0.35">
      <c r="A457" s="7">
        <v>43917</v>
      </c>
      <c r="B457" s="8" t="str">
        <f>VLOOKUP(WEEKDAY(Tableau1[[#This Row],[Date]],2),JoursDeSemaine,2,0)</f>
        <v>Vendredi</v>
      </c>
      <c r="E457" s="11">
        <f>(Tableau1[[#This Row],[Heure Départ]]-Tableau1[[#This Row],[Heure Arrivée]])*24</f>
        <v>0</v>
      </c>
      <c r="F457" s="12" t="str">
        <f>YEAR(Tableau1[[#This Row],[Date]] - MOD(Tableau1[[#This Row],[Date]] - 2,7) + 3)&amp;"-"&amp;_xlfn.ISOWEEKNUM(Tableau1[[#This Row],[Date]])</f>
        <v>2020-13</v>
      </c>
      <c r="G457" s="8">
        <f>YEAR(Tableau1[[#This Row],[Date]])</f>
        <v>2020</v>
      </c>
      <c r="H457" s="8" t="str">
        <f>TEXT(Tableau1[[#This Row],[Date]],"mmmm")</f>
        <v>mars</v>
      </c>
      <c r="I457" s="8">
        <f>YEAR(EOMONTH(Tableau1[[#This Row],[Date]]-DEBUT+1,1))</f>
        <v>2020</v>
      </c>
      <c r="J457" s="12" t="str">
        <f>TEXT(EOMONTH(Tableau1[[#This Row],[Date]]-DEBUT+1,1),"mmmm")</f>
        <v>mars</v>
      </c>
      <c r="K457" s="17" t="str">
        <f ca="1">IFERROR(INDEX(_E,MATCH(Tableau1[[#This Row],[Date]],_J,0)),"")</f>
        <v/>
      </c>
    </row>
    <row r="458" spans="1:11" x14ac:dyDescent="0.35">
      <c r="A458" s="7">
        <v>43918</v>
      </c>
      <c r="B458" s="8" t="str">
        <f>VLOOKUP(WEEKDAY(Tableau1[[#This Row],[Date]],2),JoursDeSemaine,2,0)</f>
        <v>Samedi</v>
      </c>
      <c r="E458" s="11">
        <f>(Tableau1[[#This Row],[Heure Départ]]-Tableau1[[#This Row],[Heure Arrivée]])*24</f>
        <v>0</v>
      </c>
      <c r="F458" s="12" t="str">
        <f>YEAR(Tableau1[[#This Row],[Date]] - MOD(Tableau1[[#This Row],[Date]] - 2,7) + 3)&amp;"-"&amp;_xlfn.ISOWEEKNUM(Tableau1[[#This Row],[Date]])</f>
        <v>2020-13</v>
      </c>
      <c r="G458" s="8">
        <f>YEAR(Tableau1[[#This Row],[Date]])</f>
        <v>2020</v>
      </c>
      <c r="H458" s="8" t="str">
        <f>TEXT(Tableau1[[#This Row],[Date]],"mmmm")</f>
        <v>mars</v>
      </c>
      <c r="I458" s="8">
        <f>YEAR(EOMONTH(Tableau1[[#This Row],[Date]]-DEBUT+1,1))</f>
        <v>2020</v>
      </c>
      <c r="J458" s="12" t="str">
        <f>TEXT(EOMONTH(Tableau1[[#This Row],[Date]]-DEBUT+1,1),"mmmm")</f>
        <v>avril</v>
      </c>
      <c r="K458" s="17" t="str">
        <f ca="1">IFERROR(INDEX(_E,MATCH(Tableau1[[#This Row],[Date]],_J,0)),"")</f>
        <v/>
      </c>
    </row>
    <row r="459" spans="1:11" x14ac:dyDescent="0.35">
      <c r="A459" s="7">
        <v>43919</v>
      </c>
      <c r="B459" s="8" t="str">
        <f>VLOOKUP(WEEKDAY(Tableau1[[#This Row],[Date]],2),JoursDeSemaine,2,0)</f>
        <v>Dimanche</v>
      </c>
      <c r="E459" s="11">
        <f>(Tableau1[[#This Row],[Heure Départ]]-Tableau1[[#This Row],[Heure Arrivée]])*24</f>
        <v>0</v>
      </c>
      <c r="F459" s="12" t="str">
        <f>YEAR(Tableau1[[#This Row],[Date]] - MOD(Tableau1[[#This Row],[Date]] - 2,7) + 3)&amp;"-"&amp;_xlfn.ISOWEEKNUM(Tableau1[[#This Row],[Date]])</f>
        <v>2020-13</v>
      </c>
      <c r="G459" s="8">
        <f>YEAR(Tableau1[[#This Row],[Date]])</f>
        <v>2020</v>
      </c>
      <c r="H459" s="8" t="str">
        <f>TEXT(Tableau1[[#This Row],[Date]],"mmmm")</f>
        <v>mars</v>
      </c>
      <c r="I459" s="8">
        <f>YEAR(EOMONTH(Tableau1[[#This Row],[Date]]-DEBUT+1,1))</f>
        <v>2020</v>
      </c>
      <c r="J459" s="12" t="str">
        <f>TEXT(EOMONTH(Tableau1[[#This Row],[Date]]-DEBUT+1,1),"mmmm")</f>
        <v>avril</v>
      </c>
      <c r="K459" s="17" t="str">
        <f ca="1">IFERROR(INDEX(_E,MATCH(Tableau1[[#This Row],[Date]],_J,0)),"")</f>
        <v/>
      </c>
    </row>
    <row r="460" spans="1:11" x14ac:dyDescent="0.35">
      <c r="A460" s="7">
        <v>43920</v>
      </c>
      <c r="B460" s="8" t="str">
        <f>VLOOKUP(WEEKDAY(Tableau1[[#This Row],[Date]],2),JoursDeSemaine,2,0)</f>
        <v>Lundi</v>
      </c>
      <c r="E460" s="11">
        <f>(Tableau1[[#This Row],[Heure Départ]]-Tableau1[[#This Row],[Heure Arrivée]])*24</f>
        <v>0</v>
      </c>
      <c r="F460" s="12" t="str">
        <f>YEAR(Tableau1[[#This Row],[Date]] - MOD(Tableau1[[#This Row],[Date]] - 2,7) + 3)&amp;"-"&amp;_xlfn.ISOWEEKNUM(Tableau1[[#This Row],[Date]])</f>
        <v>2020-14</v>
      </c>
      <c r="G460" s="8">
        <f>YEAR(Tableau1[[#This Row],[Date]])</f>
        <v>2020</v>
      </c>
      <c r="H460" s="8" t="str">
        <f>TEXT(Tableau1[[#This Row],[Date]],"mmmm")</f>
        <v>mars</v>
      </c>
      <c r="I460" s="8">
        <f>YEAR(EOMONTH(Tableau1[[#This Row],[Date]]-DEBUT+1,1))</f>
        <v>2020</v>
      </c>
      <c r="J460" s="12" t="str">
        <f>TEXT(EOMONTH(Tableau1[[#This Row],[Date]]-DEBUT+1,1),"mmmm")</f>
        <v>avril</v>
      </c>
      <c r="K460" s="17" t="str">
        <f ca="1">IFERROR(INDEX(_E,MATCH(Tableau1[[#This Row],[Date]],_J,0)),"")</f>
        <v/>
      </c>
    </row>
    <row r="461" spans="1:11" x14ac:dyDescent="0.35">
      <c r="A461" s="7">
        <v>43921</v>
      </c>
      <c r="B461" s="8" t="str">
        <f>VLOOKUP(WEEKDAY(Tableau1[[#This Row],[Date]],2),JoursDeSemaine,2,0)</f>
        <v>Mardi</v>
      </c>
      <c r="E461" s="11">
        <f>(Tableau1[[#This Row],[Heure Départ]]-Tableau1[[#This Row],[Heure Arrivée]])*24</f>
        <v>0</v>
      </c>
      <c r="F461" s="12" t="str">
        <f>YEAR(Tableau1[[#This Row],[Date]] - MOD(Tableau1[[#This Row],[Date]] - 2,7) + 3)&amp;"-"&amp;_xlfn.ISOWEEKNUM(Tableau1[[#This Row],[Date]])</f>
        <v>2020-14</v>
      </c>
      <c r="G461" s="8">
        <f>YEAR(Tableau1[[#This Row],[Date]])</f>
        <v>2020</v>
      </c>
      <c r="H461" s="8" t="str">
        <f>TEXT(Tableau1[[#This Row],[Date]],"mmmm")</f>
        <v>mars</v>
      </c>
      <c r="I461" s="8">
        <f>YEAR(EOMONTH(Tableau1[[#This Row],[Date]]-DEBUT+1,1))</f>
        <v>2020</v>
      </c>
      <c r="J461" s="12" t="str">
        <f>TEXT(EOMONTH(Tableau1[[#This Row],[Date]]-DEBUT+1,1),"mmmm")</f>
        <v>avril</v>
      </c>
      <c r="K461" s="17" t="str">
        <f ca="1">IFERROR(INDEX(_E,MATCH(Tableau1[[#This Row],[Date]],_J,0)),"")</f>
        <v/>
      </c>
    </row>
    <row r="462" spans="1:11" x14ac:dyDescent="0.35">
      <c r="A462" s="7">
        <v>43922</v>
      </c>
      <c r="B462" s="8" t="str">
        <f>VLOOKUP(WEEKDAY(Tableau1[[#This Row],[Date]],2),JoursDeSemaine,2,0)</f>
        <v>Mercredi</v>
      </c>
      <c r="E462" s="11">
        <f>(Tableau1[[#This Row],[Heure Départ]]-Tableau1[[#This Row],[Heure Arrivée]])*24</f>
        <v>0</v>
      </c>
      <c r="F462" s="12" t="str">
        <f>YEAR(Tableau1[[#This Row],[Date]] - MOD(Tableau1[[#This Row],[Date]] - 2,7) + 3)&amp;"-"&amp;_xlfn.ISOWEEKNUM(Tableau1[[#This Row],[Date]])</f>
        <v>2020-14</v>
      </c>
      <c r="G462" s="8">
        <f>YEAR(Tableau1[[#This Row],[Date]])</f>
        <v>2020</v>
      </c>
      <c r="H462" s="8" t="str">
        <f>TEXT(Tableau1[[#This Row],[Date]],"mmmm")</f>
        <v>avril</v>
      </c>
      <c r="I462" s="8">
        <f>YEAR(EOMONTH(Tableau1[[#This Row],[Date]]-DEBUT+1,1))</f>
        <v>2020</v>
      </c>
      <c r="J462" s="12" t="str">
        <f>TEXT(EOMONTH(Tableau1[[#This Row],[Date]]-DEBUT+1,1),"mmmm")</f>
        <v>avril</v>
      </c>
      <c r="K462" s="17" t="str">
        <f ca="1">IFERROR(INDEX(_E,MATCH(Tableau1[[#This Row],[Date]],_J,0)),"")</f>
        <v/>
      </c>
    </row>
    <row r="463" spans="1:11" x14ac:dyDescent="0.35">
      <c r="A463" s="7">
        <v>43923</v>
      </c>
      <c r="B463" s="8" t="str">
        <f>VLOOKUP(WEEKDAY(Tableau1[[#This Row],[Date]],2),JoursDeSemaine,2,0)</f>
        <v>Jeudi</v>
      </c>
      <c r="E463" s="11">
        <f>(Tableau1[[#This Row],[Heure Départ]]-Tableau1[[#This Row],[Heure Arrivée]])*24</f>
        <v>0</v>
      </c>
      <c r="F463" s="12" t="str">
        <f>YEAR(Tableau1[[#This Row],[Date]] - MOD(Tableau1[[#This Row],[Date]] - 2,7) + 3)&amp;"-"&amp;_xlfn.ISOWEEKNUM(Tableau1[[#This Row],[Date]])</f>
        <v>2020-14</v>
      </c>
      <c r="G463" s="8">
        <f>YEAR(Tableau1[[#This Row],[Date]])</f>
        <v>2020</v>
      </c>
      <c r="H463" s="8" t="str">
        <f>TEXT(Tableau1[[#This Row],[Date]],"mmmm")</f>
        <v>avril</v>
      </c>
      <c r="I463" s="8">
        <f>YEAR(EOMONTH(Tableau1[[#This Row],[Date]]-DEBUT+1,1))</f>
        <v>2020</v>
      </c>
      <c r="J463" s="12" t="str">
        <f>TEXT(EOMONTH(Tableau1[[#This Row],[Date]]-DEBUT+1,1),"mmmm")</f>
        <v>avril</v>
      </c>
      <c r="K463" s="17" t="str">
        <f ca="1">IFERROR(INDEX(_E,MATCH(Tableau1[[#This Row],[Date]],_J,0)),"")</f>
        <v/>
      </c>
    </row>
    <row r="464" spans="1:11" x14ac:dyDescent="0.35">
      <c r="A464" s="7">
        <v>43924</v>
      </c>
      <c r="B464" s="8" t="str">
        <f>VLOOKUP(WEEKDAY(Tableau1[[#This Row],[Date]],2),JoursDeSemaine,2,0)</f>
        <v>Vendredi</v>
      </c>
      <c r="E464" s="11">
        <f>(Tableau1[[#This Row],[Heure Départ]]-Tableau1[[#This Row],[Heure Arrivée]])*24</f>
        <v>0</v>
      </c>
      <c r="F464" s="12" t="str">
        <f>YEAR(Tableau1[[#This Row],[Date]] - MOD(Tableau1[[#This Row],[Date]] - 2,7) + 3)&amp;"-"&amp;_xlfn.ISOWEEKNUM(Tableau1[[#This Row],[Date]])</f>
        <v>2020-14</v>
      </c>
      <c r="G464" s="8">
        <f>YEAR(Tableau1[[#This Row],[Date]])</f>
        <v>2020</v>
      </c>
      <c r="H464" s="8" t="str">
        <f>TEXT(Tableau1[[#This Row],[Date]],"mmmm")</f>
        <v>avril</v>
      </c>
      <c r="I464" s="8">
        <f>YEAR(EOMONTH(Tableau1[[#This Row],[Date]]-DEBUT+1,1))</f>
        <v>2020</v>
      </c>
      <c r="J464" s="12" t="str">
        <f>TEXT(EOMONTH(Tableau1[[#This Row],[Date]]-DEBUT+1,1),"mmmm")</f>
        <v>avril</v>
      </c>
      <c r="K464" s="17" t="str">
        <f ca="1">IFERROR(INDEX(_E,MATCH(Tableau1[[#This Row],[Date]],_J,0)),"")</f>
        <v/>
      </c>
    </row>
    <row r="465" spans="1:11" x14ac:dyDescent="0.35">
      <c r="A465" s="7">
        <v>43925</v>
      </c>
      <c r="B465" s="8" t="str">
        <f>VLOOKUP(WEEKDAY(Tableau1[[#This Row],[Date]],2),JoursDeSemaine,2,0)</f>
        <v>Samedi</v>
      </c>
      <c r="E465" s="11">
        <f>(Tableau1[[#This Row],[Heure Départ]]-Tableau1[[#This Row],[Heure Arrivée]])*24</f>
        <v>0</v>
      </c>
      <c r="F465" s="12" t="str">
        <f>YEAR(Tableau1[[#This Row],[Date]] - MOD(Tableau1[[#This Row],[Date]] - 2,7) + 3)&amp;"-"&amp;_xlfn.ISOWEEKNUM(Tableau1[[#This Row],[Date]])</f>
        <v>2020-14</v>
      </c>
      <c r="G465" s="8">
        <f>YEAR(Tableau1[[#This Row],[Date]])</f>
        <v>2020</v>
      </c>
      <c r="H465" s="8" t="str">
        <f>TEXT(Tableau1[[#This Row],[Date]],"mmmm")</f>
        <v>avril</v>
      </c>
      <c r="I465" s="8">
        <f>YEAR(EOMONTH(Tableau1[[#This Row],[Date]]-DEBUT+1,1))</f>
        <v>2020</v>
      </c>
      <c r="J465" s="12" t="str">
        <f>TEXT(EOMONTH(Tableau1[[#This Row],[Date]]-DEBUT+1,1),"mmmm")</f>
        <v>avril</v>
      </c>
      <c r="K465" s="17" t="str">
        <f ca="1">IFERROR(INDEX(_E,MATCH(Tableau1[[#This Row],[Date]],_J,0)),"")</f>
        <v/>
      </c>
    </row>
    <row r="466" spans="1:11" x14ac:dyDescent="0.35">
      <c r="A466" s="7">
        <v>43926</v>
      </c>
      <c r="B466" s="8" t="str">
        <f>VLOOKUP(WEEKDAY(Tableau1[[#This Row],[Date]],2),JoursDeSemaine,2,0)</f>
        <v>Dimanche</v>
      </c>
      <c r="E466" s="11">
        <f>(Tableau1[[#This Row],[Heure Départ]]-Tableau1[[#This Row],[Heure Arrivée]])*24</f>
        <v>0</v>
      </c>
      <c r="F466" s="12" t="str">
        <f>YEAR(Tableau1[[#This Row],[Date]] - MOD(Tableau1[[#This Row],[Date]] - 2,7) + 3)&amp;"-"&amp;_xlfn.ISOWEEKNUM(Tableau1[[#This Row],[Date]])</f>
        <v>2020-14</v>
      </c>
      <c r="G466" s="8">
        <f>YEAR(Tableau1[[#This Row],[Date]])</f>
        <v>2020</v>
      </c>
      <c r="H466" s="8" t="str">
        <f>TEXT(Tableau1[[#This Row],[Date]],"mmmm")</f>
        <v>avril</v>
      </c>
      <c r="I466" s="8">
        <f>YEAR(EOMONTH(Tableau1[[#This Row],[Date]]-DEBUT+1,1))</f>
        <v>2020</v>
      </c>
      <c r="J466" s="12" t="str">
        <f>TEXT(EOMONTH(Tableau1[[#This Row],[Date]]-DEBUT+1,1),"mmmm")</f>
        <v>avril</v>
      </c>
      <c r="K466" s="17" t="str">
        <f ca="1">IFERROR(INDEX(_E,MATCH(Tableau1[[#This Row],[Date]],_J,0)),"")</f>
        <v/>
      </c>
    </row>
    <row r="467" spans="1:11" x14ac:dyDescent="0.35">
      <c r="A467" s="7">
        <v>43927</v>
      </c>
      <c r="B467" s="8" t="str">
        <f>VLOOKUP(WEEKDAY(Tableau1[[#This Row],[Date]],2),JoursDeSemaine,2,0)</f>
        <v>Lundi</v>
      </c>
      <c r="E467" s="11">
        <f>(Tableau1[[#This Row],[Heure Départ]]-Tableau1[[#This Row],[Heure Arrivée]])*24</f>
        <v>0</v>
      </c>
      <c r="F467" s="12" t="str">
        <f>YEAR(Tableau1[[#This Row],[Date]] - MOD(Tableau1[[#This Row],[Date]] - 2,7) + 3)&amp;"-"&amp;_xlfn.ISOWEEKNUM(Tableau1[[#This Row],[Date]])</f>
        <v>2020-15</v>
      </c>
      <c r="G467" s="8">
        <f>YEAR(Tableau1[[#This Row],[Date]])</f>
        <v>2020</v>
      </c>
      <c r="H467" s="8" t="str">
        <f>TEXT(Tableau1[[#This Row],[Date]],"mmmm")</f>
        <v>avril</v>
      </c>
      <c r="I467" s="8">
        <f>YEAR(EOMONTH(Tableau1[[#This Row],[Date]]-DEBUT+1,1))</f>
        <v>2020</v>
      </c>
      <c r="J467" s="12" t="str">
        <f>TEXT(EOMONTH(Tableau1[[#This Row],[Date]]-DEBUT+1,1),"mmmm")</f>
        <v>avril</v>
      </c>
      <c r="K467" s="17" t="str">
        <f ca="1">IFERROR(INDEX(_E,MATCH(Tableau1[[#This Row],[Date]],_J,0)),"")</f>
        <v/>
      </c>
    </row>
    <row r="468" spans="1:11" x14ac:dyDescent="0.35">
      <c r="A468" s="7">
        <v>43928</v>
      </c>
      <c r="B468" s="8" t="str">
        <f>VLOOKUP(WEEKDAY(Tableau1[[#This Row],[Date]],2),JoursDeSemaine,2,0)</f>
        <v>Mardi</v>
      </c>
      <c r="E468" s="11">
        <f>(Tableau1[[#This Row],[Heure Départ]]-Tableau1[[#This Row],[Heure Arrivée]])*24</f>
        <v>0</v>
      </c>
      <c r="F468" s="12" t="str">
        <f>YEAR(Tableau1[[#This Row],[Date]] - MOD(Tableau1[[#This Row],[Date]] - 2,7) + 3)&amp;"-"&amp;_xlfn.ISOWEEKNUM(Tableau1[[#This Row],[Date]])</f>
        <v>2020-15</v>
      </c>
      <c r="G468" s="8">
        <f>YEAR(Tableau1[[#This Row],[Date]])</f>
        <v>2020</v>
      </c>
      <c r="H468" s="8" t="str">
        <f>TEXT(Tableau1[[#This Row],[Date]],"mmmm")</f>
        <v>avril</v>
      </c>
      <c r="I468" s="8">
        <f>YEAR(EOMONTH(Tableau1[[#This Row],[Date]]-DEBUT+1,1))</f>
        <v>2020</v>
      </c>
      <c r="J468" s="12" t="str">
        <f>TEXT(EOMONTH(Tableau1[[#This Row],[Date]]-DEBUT+1,1),"mmmm")</f>
        <v>avril</v>
      </c>
      <c r="K468" s="17" t="str">
        <f ca="1">IFERROR(INDEX(_E,MATCH(Tableau1[[#This Row],[Date]],_J,0)),"")</f>
        <v/>
      </c>
    </row>
    <row r="469" spans="1:11" x14ac:dyDescent="0.35">
      <c r="A469" s="7">
        <v>43929</v>
      </c>
      <c r="B469" s="8" t="str">
        <f>VLOOKUP(WEEKDAY(Tableau1[[#This Row],[Date]],2),JoursDeSemaine,2,0)</f>
        <v>Mercredi</v>
      </c>
      <c r="E469" s="11">
        <f>(Tableau1[[#This Row],[Heure Départ]]-Tableau1[[#This Row],[Heure Arrivée]])*24</f>
        <v>0</v>
      </c>
      <c r="F469" s="12" t="str">
        <f>YEAR(Tableau1[[#This Row],[Date]] - MOD(Tableau1[[#This Row],[Date]] - 2,7) + 3)&amp;"-"&amp;_xlfn.ISOWEEKNUM(Tableau1[[#This Row],[Date]])</f>
        <v>2020-15</v>
      </c>
      <c r="G469" s="8">
        <f>YEAR(Tableau1[[#This Row],[Date]])</f>
        <v>2020</v>
      </c>
      <c r="H469" s="8" t="str">
        <f>TEXT(Tableau1[[#This Row],[Date]],"mmmm")</f>
        <v>avril</v>
      </c>
      <c r="I469" s="8">
        <f>YEAR(EOMONTH(Tableau1[[#This Row],[Date]]-DEBUT+1,1))</f>
        <v>2020</v>
      </c>
      <c r="J469" s="12" t="str">
        <f>TEXT(EOMONTH(Tableau1[[#This Row],[Date]]-DEBUT+1,1),"mmmm")</f>
        <v>avril</v>
      </c>
      <c r="K469" s="17" t="str">
        <f ca="1">IFERROR(INDEX(_E,MATCH(Tableau1[[#This Row],[Date]],_J,0)),"")</f>
        <v/>
      </c>
    </row>
    <row r="470" spans="1:11" x14ac:dyDescent="0.35">
      <c r="A470" s="7">
        <v>43930</v>
      </c>
      <c r="B470" s="8" t="str">
        <f>VLOOKUP(WEEKDAY(Tableau1[[#This Row],[Date]],2),JoursDeSemaine,2,0)</f>
        <v>Jeudi</v>
      </c>
      <c r="E470" s="11">
        <f>(Tableau1[[#This Row],[Heure Départ]]-Tableau1[[#This Row],[Heure Arrivée]])*24</f>
        <v>0</v>
      </c>
      <c r="F470" s="12" t="str">
        <f>YEAR(Tableau1[[#This Row],[Date]] - MOD(Tableau1[[#This Row],[Date]] - 2,7) + 3)&amp;"-"&amp;_xlfn.ISOWEEKNUM(Tableau1[[#This Row],[Date]])</f>
        <v>2020-15</v>
      </c>
      <c r="G470" s="8">
        <f>YEAR(Tableau1[[#This Row],[Date]])</f>
        <v>2020</v>
      </c>
      <c r="H470" s="8" t="str">
        <f>TEXT(Tableau1[[#This Row],[Date]],"mmmm")</f>
        <v>avril</v>
      </c>
      <c r="I470" s="8">
        <f>YEAR(EOMONTH(Tableau1[[#This Row],[Date]]-DEBUT+1,1))</f>
        <v>2020</v>
      </c>
      <c r="J470" s="12" t="str">
        <f>TEXT(EOMONTH(Tableau1[[#This Row],[Date]]-DEBUT+1,1),"mmmm")</f>
        <v>avril</v>
      </c>
      <c r="K470" s="17" t="str">
        <f ca="1">IFERROR(INDEX(_E,MATCH(Tableau1[[#This Row],[Date]],_J,0)),"")</f>
        <v/>
      </c>
    </row>
    <row r="471" spans="1:11" x14ac:dyDescent="0.35">
      <c r="A471" s="7">
        <v>43931</v>
      </c>
      <c r="B471" s="8" t="str">
        <f>VLOOKUP(WEEKDAY(Tableau1[[#This Row],[Date]],2),JoursDeSemaine,2,0)</f>
        <v>Vendredi</v>
      </c>
      <c r="E471" s="11">
        <f>(Tableau1[[#This Row],[Heure Départ]]-Tableau1[[#This Row],[Heure Arrivée]])*24</f>
        <v>0</v>
      </c>
      <c r="F471" s="12" t="str">
        <f>YEAR(Tableau1[[#This Row],[Date]] - MOD(Tableau1[[#This Row],[Date]] - 2,7) + 3)&amp;"-"&amp;_xlfn.ISOWEEKNUM(Tableau1[[#This Row],[Date]])</f>
        <v>2020-15</v>
      </c>
      <c r="G471" s="8">
        <f>YEAR(Tableau1[[#This Row],[Date]])</f>
        <v>2020</v>
      </c>
      <c r="H471" s="8" t="str">
        <f>TEXT(Tableau1[[#This Row],[Date]],"mmmm")</f>
        <v>avril</v>
      </c>
      <c r="I471" s="8">
        <f>YEAR(EOMONTH(Tableau1[[#This Row],[Date]]-DEBUT+1,1))</f>
        <v>2020</v>
      </c>
      <c r="J471" s="12" t="str">
        <f>TEXT(EOMONTH(Tableau1[[#This Row],[Date]]-DEBUT+1,1),"mmmm")</f>
        <v>avril</v>
      </c>
      <c r="K471" s="17" t="str">
        <f ca="1">IFERROR(INDEX(_E,MATCH(Tableau1[[#This Row],[Date]],_J,0)),"")</f>
        <v/>
      </c>
    </row>
    <row r="472" spans="1:11" x14ac:dyDescent="0.35">
      <c r="A472" s="7">
        <v>43932</v>
      </c>
      <c r="B472" s="8" t="str">
        <f>VLOOKUP(WEEKDAY(Tableau1[[#This Row],[Date]],2),JoursDeSemaine,2,0)</f>
        <v>Samedi</v>
      </c>
      <c r="E472" s="11">
        <f>(Tableau1[[#This Row],[Heure Départ]]-Tableau1[[#This Row],[Heure Arrivée]])*24</f>
        <v>0</v>
      </c>
      <c r="F472" s="12" t="str">
        <f>YEAR(Tableau1[[#This Row],[Date]] - MOD(Tableau1[[#This Row],[Date]] - 2,7) + 3)&amp;"-"&amp;_xlfn.ISOWEEKNUM(Tableau1[[#This Row],[Date]])</f>
        <v>2020-15</v>
      </c>
      <c r="G472" s="8">
        <f>YEAR(Tableau1[[#This Row],[Date]])</f>
        <v>2020</v>
      </c>
      <c r="H472" s="8" t="str">
        <f>TEXT(Tableau1[[#This Row],[Date]],"mmmm")</f>
        <v>avril</v>
      </c>
      <c r="I472" s="8">
        <f>YEAR(EOMONTH(Tableau1[[#This Row],[Date]]-DEBUT+1,1))</f>
        <v>2020</v>
      </c>
      <c r="J472" s="12" t="str">
        <f>TEXT(EOMONTH(Tableau1[[#This Row],[Date]]-DEBUT+1,1),"mmmm")</f>
        <v>avril</v>
      </c>
      <c r="K472" s="17" t="str">
        <f ca="1">IFERROR(INDEX(_E,MATCH(Tableau1[[#This Row],[Date]],_J,0)),"")</f>
        <v/>
      </c>
    </row>
    <row r="473" spans="1:11" x14ac:dyDescent="0.35">
      <c r="A473" s="7">
        <v>43933</v>
      </c>
      <c r="B473" s="8" t="str">
        <f>VLOOKUP(WEEKDAY(Tableau1[[#This Row],[Date]],2),JoursDeSemaine,2,0)</f>
        <v>Dimanche</v>
      </c>
      <c r="E473" s="11">
        <f>(Tableau1[[#This Row],[Heure Départ]]-Tableau1[[#This Row],[Heure Arrivée]])*24</f>
        <v>0</v>
      </c>
      <c r="F473" s="12" t="str">
        <f>YEAR(Tableau1[[#This Row],[Date]] - MOD(Tableau1[[#This Row],[Date]] - 2,7) + 3)&amp;"-"&amp;_xlfn.ISOWEEKNUM(Tableau1[[#This Row],[Date]])</f>
        <v>2020-15</v>
      </c>
      <c r="G473" s="8">
        <f>YEAR(Tableau1[[#This Row],[Date]])</f>
        <v>2020</v>
      </c>
      <c r="H473" s="8" t="str">
        <f>TEXT(Tableau1[[#This Row],[Date]],"mmmm")</f>
        <v>avril</v>
      </c>
      <c r="I473" s="8">
        <f>YEAR(EOMONTH(Tableau1[[#This Row],[Date]]-DEBUT+1,1))</f>
        <v>2020</v>
      </c>
      <c r="J473" s="12" t="str">
        <f>TEXT(EOMONTH(Tableau1[[#This Row],[Date]]-DEBUT+1,1),"mmmm")</f>
        <v>avril</v>
      </c>
      <c r="K473" s="17" t="str">
        <f ca="1">IFERROR(INDEX(_E,MATCH(Tableau1[[#This Row],[Date]],_J,0)),"")</f>
        <v>Pâques</v>
      </c>
    </row>
    <row r="474" spans="1:11" x14ac:dyDescent="0.35">
      <c r="A474" s="7">
        <v>43934</v>
      </c>
      <c r="B474" s="8" t="str">
        <f>VLOOKUP(WEEKDAY(Tableau1[[#This Row],[Date]],2),JoursDeSemaine,2,0)</f>
        <v>Lundi</v>
      </c>
      <c r="E474" s="11">
        <f>(Tableau1[[#This Row],[Heure Départ]]-Tableau1[[#This Row],[Heure Arrivée]])*24</f>
        <v>0</v>
      </c>
      <c r="F474" s="12" t="str">
        <f>YEAR(Tableau1[[#This Row],[Date]] - MOD(Tableau1[[#This Row],[Date]] - 2,7) + 3)&amp;"-"&amp;_xlfn.ISOWEEKNUM(Tableau1[[#This Row],[Date]])</f>
        <v>2020-16</v>
      </c>
      <c r="G474" s="8">
        <f>YEAR(Tableau1[[#This Row],[Date]])</f>
        <v>2020</v>
      </c>
      <c r="H474" s="8" t="str">
        <f>TEXT(Tableau1[[#This Row],[Date]],"mmmm")</f>
        <v>avril</v>
      </c>
      <c r="I474" s="8">
        <f>YEAR(EOMONTH(Tableau1[[#This Row],[Date]]-DEBUT+1,1))</f>
        <v>2020</v>
      </c>
      <c r="J474" s="12" t="str">
        <f>TEXT(EOMONTH(Tableau1[[#This Row],[Date]]-DEBUT+1,1),"mmmm")</f>
        <v>avril</v>
      </c>
      <c r="K474" s="17" t="str">
        <f ca="1">IFERROR(INDEX(_E,MATCH(Tableau1[[#This Row],[Date]],_J,0)),"")</f>
        <v>Lundi de Pâques</v>
      </c>
    </row>
    <row r="475" spans="1:11" x14ac:dyDescent="0.35">
      <c r="A475" s="7">
        <v>43935</v>
      </c>
      <c r="B475" s="8" t="str">
        <f>VLOOKUP(WEEKDAY(Tableau1[[#This Row],[Date]],2),JoursDeSemaine,2,0)</f>
        <v>Mardi</v>
      </c>
      <c r="E475" s="11">
        <f>(Tableau1[[#This Row],[Heure Départ]]-Tableau1[[#This Row],[Heure Arrivée]])*24</f>
        <v>0</v>
      </c>
      <c r="F475" s="12" t="str">
        <f>YEAR(Tableau1[[#This Row],[Date]] - MOD(Tableau1[[#This Row],[Date]] - 2,7) + 3)&amp;"-"&amp;_xlfn.ISOWEEKNUM(Tableau1[[#This Row],[Date]])</f>
        <v>2020-16</v>
      </c>
      <c r="G475" s="8">
        <f>YEAR(Tableau1[[#This Row],[Date]])</f>
        <v>2020</v>
      </c>
      <c r="H475" s="8" t="str">
        <f>TEXT(Tableau1[[#This Row],[Date]],"mmmm")</f>
        <v>avril</v>
      </c>
      <c r="I475" s="8">
        <f>YEAR(EOMONTH(Tableau1[[#This Row],[Date]]-DEBUT+1,1))</f>
        <v>2020</v>
      </c>
      <c r="J475" s="12" t="str">
        <f>TEXT(EOMONTH(Tableau1[[#This Row],[Date]]-DEBUT+1,1),"mmmm")</f>
        <v>avril</v>
      </c>
      <c r="K475" s="17" t="str">
        <f ca="1">IFERROR(INDEX(_E,MATCH(Tableau1[[#This Row],[Date]],_J,0)),"")</f>
        <v/>
      </c>
    </row>
    <row r="476" spans="1:11" x14ac:dyDescent="0.35">
      <c r="A476" s="7">
        <v>43936</v>
      </c>
      <c r="B476" s="8" t="str">
        <f>VLOOKUP(WEEKDAY(Tableau1[[#This Row],[Date]],2),JoursDeSemaine,2,0)</f>
        <v>Mercredi</v>
      </c>
      <c r="E476" s="11">
        <f>(Tableau1[[#This Row],[Heure Départ]]-Tableau1[[#This Row],[Heure Arrivée]])*24</f>
        <v>0</v>
      </c>
      <c r="F476" s="12" t="str">
        <f>YEAR(Tableau1[[#This Row],[Date]] - MOD(Tableau1[[#This Row],[Date]] - 2,7) + 3)&amp;"-"&amp;_xlfn.ISOWEEKNUM(Tableau1[[#This Row],[Date]])</f>
        <v>2020-16</v>
      </c>
      <c r="G476" s="8">
        <f>YEAR(Tableau1[[#This Row],[Date]])</f>
        <v>2020</v>
      </c>
      <c r="H476" s="8" t="str">
        <f>TEXT(Tableau1[[#This Row],[Date]],"mmmm")</f>
        <v>avril</v>
      </c>
      <c r="I476" s="8">
        <f>YEAR(EOMONTH(Tableau1[[#This Row],[Date]]-DEBUT+1,1))</f>
        <v>2020</v>
      </c>
      <c r="J476" s="12" t="str">
        <f>TEXT(EOMONTH(Tableau1[[#This Row],[Date]]-DEBUT+1,1),"mmmm")</f>
        <v>avril</v>
      </c>
      <c r="K476" s="17" t="str">
        <f ca="1">IFERROR(INDEX(_E,MATCH(Tableau1[[#This Row],[Date]],_J,0)),"")</f>
        <v/>
      </c>
    </row>
    <row r="477" spans="1:11" x14ac:dyDescent="0.35">
      <c r="A477" s="7">
        <v>43937</v>
      </c>
      <c r="B477" s="8" t="str">
        <f>VLOOKUP(WEEKDAY(Tableau1[[#This Row],[Date]],2),JoursDeSemaine,2,0)</f>
        <v>Jeudi</v>
      </c>
      <c r="E477" s="11">
        <f>(Tableau1[[#This Row],[Heure Départ]]-Tableau1[[#This Row],[Heure Arrivée]])*24</f>
        <v>0</v>
      </c>
      <c r="F477" s="12" t="str">
        <f>YEAR(Tableau1[[#This Row],[Date]] - MOD(Tableau1[[#This Row],[Date]] - 2,7) + 3)&amp;"-"&amp;_xlfn.ISOWEEKNUM(Tableau1[[#This Row],[Date]])</f>
        <v>2020-16</v>
      </c>
      <c r="G477" s="8">
        <f>YEAR(Tableau1[[#This Row],[Date]])</f>
        <v>2020</v>
      </c>
      <c r="H477" s="8" t="str">
        <f>TEXT(Tableau1[[#This Row],[Date]],"mmmm")</f>
        <v>avril</v>
      </c>
      <c r="I477" s="8">
        <f>YEAR(EOMONTH(Tableau1[[#This Row],[Date]]-DEBUT+1,1))</f>
        <v>2020</v>
      </c>
      <c r="J477" s="12" t="str">
        <f>TEXT(EOMONTH(Tableau1[[#This Row],[Date]]-DEBUT+1,1),"mmmm")</f>
        <v>avril</v>
      </c>
      <c r="K477" s="17" t="str">
        <f ca="1">IFERROR(INDEX(_E,MATCH(Tableau1[[#This Row],[Date]],_J,0)),"")</f>
        <v/>
      </c>
    </row>
    <row r="478" spans="1:11" x14ac:dyDescent="0.35">
      <c r="A478" s="7">
        <v>43938</v>
      </c>
      <c r="B478" s="8" t="str">
        <f>VLOOKUP(WEEKDAY(Tableau1[[#This Row],[Date]],2),JoursDeSemaine,2,0)</f>
        <v>Vendredi</v>
      </c>
      <c r="E478" s="11">
        <f>(Tableau1[[#This Row],[Heure Départ]]-Tableau1[[#This Row],[Heure Arrivée]])*24</f>
        <v>0</v>
      </c>
      <c r="F478" s="12" t="str">
        <f>YEAR(Tableau1[[#This Row],[Date]] - MOD(Tableau1[[#This Row],[Date]] - 2,7) + 3)&amp;"-"&amp;_xlfn.ISOWEEKNUM(Tableau1[[#This Row],[Date]])</f>
        <v>2020-16</v>
      </c>
      <c r="G478" s="8">
        <f>YEAR(Tableau1[[#This Row],[Date]])</f>
        <v>2020</v>
      </c>
      <c r="H478" s="8" t="str">
        <f>TEXT(Tableau1[[#This Row],[Date]],"mmmm")</f>
        <v>avril</v>
      </c>
      <c r="I478" s="8">
        <f>YEAR(EOMONTH(Tableau1[[#This Row],[Date]]-DEBUT+1,1))</f>
        <v>2020</v>
      </c>
      <c r="J478" s="12" t="str">
        <f>TEXT(EOMONTH(Tableau1[[#This Row],[Date]]-DEBUT+1,1),"mmmm")</f>
        <v>avril</v>
      </c>
      <c r="K478" s="17" t="str">
        <f ca="1">IFERROR(INDEX(_E,MATCH(Tableau1[[#This Row],[Date]],_J,0)),"")</f>
        <v/>
      </c>
    </row>
    <row r="479" spans="1:11" x14ac:dyDescent="0.35">
      <c r="A479" s="7">
        <v>43939</v>
      </c>
      <c r="B479" s="8" t="str">
        <f>VLOOKUP(WEEKDAY(Tableau1[[#This Row],[Date]],2),JoursDeSemaine,2,0)</f>
        <v>Samedi</v>
      </c>
      <c r="E479" s="11">
        <f>(Tableau1[[#This Row],[Heure Départ]]-Tableau1[[#This Row],[Heure Arrivée]])*24</f>
        <v>0</v>
      </c>
      <c r="F479" s="12" t="str">
        <f>YEAR(Tableau1[[#This Row],[Date]] - MOD(Tableau1[[#This Row],[Date]] - 2,7) + 3)&amp;"-"&amp;_xlfn.ISOWEEKNUM(Tableau1[[#This Row],[Date]])</f>
        <v>2020-16</v>
      </c>
      <c r="G479" s="8">
        <f>YEAR(Tableau1[[#This Row],[Date]])</f>
        <v>2020</v>
      </c>
      <c r="H479" s="8" t="str">
        <f>TEXT(Tableau1[[#This Row],[Date]],"mmmm")</f>
        <v>avril</v>
      </c>
      <c r="I479" s="8">
        <f>YEAR(EOMONTH(Tableau1[[#This Row],[Date]]-DEBUT+1,1))</f>
        <v>2020</v>
      </c>
      <c r="J479" s="12" t="str">
        <f>TEXT(EOMONTH(Tableau1[[#This Row],[Date]]-DEBUT+1,1),"mmmm")</f>
        <v>avril</v>
      </c>
      <c r="K479" s="17" t="str">
        <f ca="1">IFERROR(INDEX(_E,MATCH(Tableau1[[#This Row],[Date]],_J,0)),"")</f>
        <v/>
      </c>
    </row>
    <row r="480" spans="1:11" x14ac:dyDescent="0.35">
      <c r="A480" s="7">
        <v>43940</v>
      </c>
      <c r="B480" s="8" t="str">
        <f>VLOOKUP(WEEKDAY(Tableau1[[#This Row],[Date]],2),JoursDeSemaine,2,0)</f>
        <v>Dimanche</v>
      </c>
      <c r="E480" s="11">
        <f>(Tableau1[[#This Row],[Heure Départ]]-Tableau1[[#This Row],[Heure Arrivée]])*24</f>
        <v>0</v>
      </c>
      <c r="F480" s="12" t="str">
        <f>YEAR(Tableau1[[#This Row],[Date]] - MOD(Tableau1[[#This Row],[Date]] - 2,7) + 3)&amp;"-"&amp;_xlfn.ISOWEEKNUM(Tableau1[[#This Row],[Date]])</f>
        <v>2020-16</v>
      </c>
      <c r="G480" s="8">
        <f>YEAR(Tableau1[[#This Row],[Date]])</f>
        <v>2020</v>
      </c>
      <c r="H480" s="8" t="str">
        <f>TEXT(Tableau1[[#This Row],[Date]],"mmmm")</f>
        <v>avril</v>
      </c>
      <c r="I480" s="8">
        <f>YEAR(EOMONTH(Tableau1[[#This Row],[Date]]-DEBUT+1,1))</f>
        <v>2020</v>
      </c>
      <c r="J480" s="12" t="str">
        <f>TEXT(EOMONTH(Tableau1[[#This Row],[Date]]-DEBUT+1,1),"mmmm")</f>
        <v>avril</v>
      </c>
      <c r="K480" s="17" t="str">
        <f ca="1">IFERROR(INDEX(_E,MATCH(Tableau1[[#This Row],[Date]],_J,0)),"")</f>
        <v/>
      </c>
    </row>
    <row r="481" spans="1:11" x14ac:dyDescent="0.35">
      <c r="A481" s="7">
        <v>43941</v>
      </c>
      <c r="B481" s="8" t="str">
        <f>VLOOKUP(WEEKDAY(Tableau1[[#This Row],[Date]],2),JoursDeSemaine,2,0)</f>
        <v>Lundi</v>
      </c>
      <c r="E481" s="11">
        <f>(Tableau1[[#This Row],[Heure Départ]]-Tableau1[[#This Row],[Heure Arrivée]])*24</f>
        <v>0</v>
      </c>
      <c r="F481" s="12" t="str">
        <f>YEAR(Tableau1[[#This Row],[Date]] - MOD(Tableau1[[#This Row],[Date]] - 2,7) + 3)&amp;"-"&amp;_xlfn.ISOWEEKNUM(Tableau1[[#This Row],[Date]])</f>
        <v>2020-17</v>
      </c>
      <c r="G481" s="8">
        <f>YEAR(Tableau1[[#This Row],[Date]])</f>
        <v>2020</v>
      </c>
      <c r="H481" s="8" t="str">
        <f>TEXT(Tableau1[[#This Row],[Date]],"mmmm")</f>
        <v>avril</v>
      </c>
      <c r="I481" s="8">
        <f>YEAR(EOMONTH(Tableau1[[#This Row],[Date]]-DEBUT+1,1))</f>
        <v>2020</v>
      </c>
      <c r="J481" s="12" t="str">
        <f>TEXT(EOMONTH(Tableau1[[#This Row],[Date]]-DEBUT+1,1),"mmmm")</f>
        <v>avril</v>
      </c>
      <c r="K481" s="17" t="str">
        <f ca="1">IFERROR(INDEX(_E,MATCH(Tableau1[[#This Row],[Date]],_J,0)),"")</f>
        <v/>
      </c>
    </row>
    <row r="482" spans="1:11" x14ac:dyDescent="0.35">
      <c r="A482" s="7">
        <v>43942</v>
      </c>
      <c r="B482" s="8" t="str">
        <f>VLOOKUP(WEEKDAY(Tableau1[[#This Row],[Date]],2),JoursDeSemaine,2,0)</f>
        <v>Mardi</v>
      </c>
      <c r="E482" s="11">
        <f>(Tableau1[[#This Row],[Heure Départ]]-Tableau1[[#This Row],[Heure Arrivée]])*24</f>
        <v>0</v>
      </c>
      <c r="F482" s="12" t="str">
        <f>YEAR(Tableau1[[#This Row],[Date]] - MOD(Tableau1[[#This Row],[Date]] - 2,7) + 3)&amp;"-"&amp;_xlfn.ISOWEEKNUM(Tableau1[[#This Row],[Date]])</f>
        <v>2020-17</v>
      </c>
      <c r="G482" s="8">
        <f>YEAR(Tableau1[[#This Row],[Date]])</f>
        <v>2020</v>
      </c>
      <c r="H482" s="8" t="str">
        <f>TEXT(Tableau1[[#This Row],[Date]],"mmmm")</f>
        <v>avril</v>
      </c>
      <c r="I482" s="8">
        <f>YEAR(EOMONTH(Tableau1[[#This Row],[Date]]-DEBUT+1,1))</f>
        <v>2020</v>
      </c>
      <c r="J482" s="12" t="str">
        <f>TEXT(EOMONTH(Tableau1[[#This Row],[Date]]-DEBUT+1,1),"mmmm")</f>
        <v>avril</v>
      </c>
      <c r="K482" s="17" t="str">
        <f ca="1">IFERROR(INDEX(_E,MATCH(Tableau1[[#This Row],[Date]],_J,0)),"")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5"/>
  <sheetViews>
    <sheetView showZeros="0" tabSelected="1" workbookViewId="0">
      <selection activeCell="A5" sqref="A5"/>
    </sheetView>
  </sheetViews>
  <sheetFormatPr baseColWidth="10" defaultRowHeight="14.5" x14ac:dyDescent="0.35"/>
  <cols>
    <col min="1" max="1" width="13" customWidth="1"/>
    <col min="2" max="2" width="10.7265625" customWidth="1"/>
    <col min="3" max="3" width="6.26953125" customWidth="1"/>
    <col min="4" max="4" width="5" customWidth="1"/>
    <col min="5" max="5" width="4.36328125" customWidth="1"/>
    <col min="6" max="6" width="3.90625" bestFit="1" customWidth="1"/>
    <col min="7" max="7" width="4" bestFit="1" customWidth="1"/>
    <col min="8" max="8" width="5.54296875" customWidth="1"/>
    <col min="9" max="9" width="4.7265625" customWidth="1"/>
    <col min="10" max="10" width="9.90625" customWidth="1"/>
    <col min="11" max="11" width="7.36328125" customWidth="1"/>
    <col min="12" max="12" width="9.36328125" customWidth="1"/>
    <col min="13" max="13" width="9.1796875" customWidth="1"/>
    <col min="14" max="14" width="11.7265625" bestFit="1" customWidth="1"/>
  </cols>
  <sheetData>
    <row r="1" spans="1:14" x14ac:dyDescent="0.35">
      <c r="A1" s="20" t="s">
        <v>46</v>
      </c>
    </row>
    <row r="3" spans="1:14" x14ac:dyDescent="0.35">
      <c r="A3" s="18" t="s">
        <v>45</v>
      </c>
      <c r="B3" s="18" t="s">
        <v>31</v>
      </c>
    </row>
    <row r="4" spans="1:14" x14ac:dyDescent="0.35">
      <c r="A4" s="18" t="s">
        <v>30</v>
      </c>
      <c r="B4" t="s">
        <v>33</v>
      </c>
      <c r="C4" t="s">
        <v>34</v>
      </c>
      <c r="D4" t="s">
        <v>35</v>
      </c>
      <c r="E4" t="s">
        <v>36</v>
      </c>
      <c r="F4" t="s">
        <v>37</v>
      </c>
      <c r="G4" t="s">
        <v>38</v>
      </c>
      <c r="H4" t="s">
        <v>39</v>
      </c>
      <c r="I4" t="s">
        <v>40</v>
      </c>
      <c r="J4" t="s">
        <v>41</v>
      </c>
      <c r="K4" t="s">
        <v>42</v>
      </c>
      <c r="L4" t="s">
        <v>43</v>
      </c>
      <c r="M4" t="s">
        <v>44</v>
      </c>
      <c r="N4" t="s">
        <v>32</v>
      </c>
    </row>
    <row r="5" spans="1:14" x14ac:dyDescent="0.35">
      <c r="A5" s="19">
        <v>2018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>
        <v>0</v>
      </c>
      <c r="N5" s="12">
        <v>0</v>
      </c>
    </row>
    <row r="6" spans="1:14" x14ac:dyDescent="0.35">
      <c r="A6" s="19">
        <v>2019</v>
      </c>
      <c r="B6" s="12">
        <v>0</v>
      </c>
      <c r="C6" s="12">
        <v>0</v>
      </c>
      <c r="D6" s="12">
        <v>0</v>
      </c>
      <c r="E6" s="12">
        <v>0</v>
      </c>
      <c r="F6" s="12">
        <v>0</v>
      </c>
      <c r="G6" s="12">
        <v>0</v>
      </c>
      <c r="H6" s="12">
        <v>0</v>
      </c>
      <c r="I6" s="12">
        <v>0</v>
      </c>
      <c r="J6" s="12">
        <v>0</v>
      </c>
      <c r="K6" s="12">
        <v>0</v>
      </c>
      <c r="L6" s="12">
        <v>128.00000000000011</v>
      </c>
      <c r="M6" s="12">
        <v>48.000000000000043</v>
      </c>
      <c r="N6" s="12">
        <v>176.00000000000017</v>
      </c>
    </row>
    <row r="7" spans="1:14" x14ac:dyDescent="0.35">
      <c r="A7" s="19">
        <v>2020</v>
      </c>
      <c r="B7" s="12">
        <v>0</v>
      </c>
      <c r="C7" s="12">
        <v>0</v>
      </c>
      <c r="D7" s="12">
        <v>0</v>
      </c>
      <c r="E7" s="12">
        <v>0</v>
      </c>
      <c r="F7" s="12"/>
      <c r="G7" s="12"/>
      <c r="H7" s="12"/>
      <c r="I7" s="12"/>
      <c r="J7" s="12"/>
      <c r="K7" s="12"/>
      <c r="L7" s="12"/>
      <c r="M7" s="12"/>
      <c r="N7" s="12">
        <v>0</v>
      </c>
    </row>
    <row r="8" spans="1:14" x14ac:dyDescent="0.35">
      <c r="A8" s="19" t="s">
        <v>32</v>
      </c>
      <c r="B8" s="12">
        <v>0</v>
      </c>
      <c r="C8" s="12">
        <v>0</v>
      </c>
      <c r="D8" s="12">
        <v>0</v>
      </c>
      <c r="E8" s="12">
        <v>0</v>
      </c>
      <c r="F8" s="12">
        <v>0</v>
      </c>
      <c r="G8" s="12">
        <v>0</v>
      </c>
      <c r="H8" s="12">
        <v>0</v>
      </c>
      <c r="I8" s="12">
        <v>0</v>
      </c>
      <c r="J8" s="12">
        <v>0</v>
      </c>
      <c r="K8" s="12">
        <v>0</v>
      </c>
      <c r="L8" s="12">
        <v>128.00000000000011</v>
      </c>
      <c r="M8" s="12">
        <v>48.000000000000043</v>
      </c>
      <c r="N8" s="12">
        <v>176.00000000000017</v>
      </c>
    </row>
    <row r="14" spans="1:14" x14ac:dyDescent="0.35">
      <c r="A14" s="20" t="s">
        <v>47</v>
      </c>
    </row>
    <row r="16" spans="1:14" x14ac:dyDescent="0.35">
      <c r="A16" s="18" t="s">
        <v>45</v>
      </c>
      <c r="B16" s="18" t="s">
        <v>28</v>
      </c>
    </row>
    <row r="17" spans="1:14" x14ac:dyDescent="0.35">
      <c r="A17" s="18" t="s">
        <v>29</v>
      </c>
      <c r="B17" t="s">
        <v>33</v>
      </c>
      <c r="C17" t="s">
        <v>34</v>
      </c>
      <c r="D17" t="s">
        <v>35</v>
      </c>
      <c r="E17" t="s">
        <v>36</v>
      </c>
      <c r="F17" t="s">
        <v>37</v>
      </c>
      <c r="G17" t="s">
        <v>38</v>
      </c>
      <c r="H17" t="s">
        <v>39</v>
      </c>
      <c r="I17" t="s">
        <v>40</v>
      </c>
      <c r="J17" t="s">
        <v>41</v>
      </c>
      <c r="K17" t="s">
        <v>42</v>
      </c>
      <c r="L17" t="s">
        <v>43</v>
      </c>
      <c r="M17" t="s">
        <v>44</v>
      </c>
      <c r="N17" t="s">
        <v>32</v>
      </c>
    </row>
    <row r="18" spans="1:14" x14ac:dyDescent="0.35">
      <c r="A18" s="19">
        <v>2019</v>
      </c>
      <c r="B18" s="12">
        <v>0</v>
      </c>
      <c r="C18" s="12">
        <v>0</v>
      </c>
      <c r="D18" s="12">
        <v>0</v>
      </c>
      <c r="E18" s="12">
        <v>0</v>
      </c>
      <c r="F18" s="12">
        <v>0</v>
      </c>
      <c r="G18" s="12">
        <v>0</v>
      </c>
      <c r="H18" s="12">
        <v>0</v>
      </c>
      <c r="I18" s="12">
        <v>0</v>
      </c>
      <c r="J18" s="12">
        <v>0</v>
      </c>
      <c r="K18" s="12">
        <v>0</v>
      </c>
      <c r="L18" s="12">
        <v>104.00000000000009</v>
      </c>
      <c r="M18" s="12">
        <v>72.000000000000057</v>
      </c>
      <c r="N18" s="12">
        <v>176.00000000000014</v>
      </c>
    </row>
    <row r="19" spans="1:14" x14ac:dyDescent="0.35">
      <c r="A19" s="19">
        <v>2020</v>
      </c>
      <c r="B19" s="12">
        <v>0</v>
      </c>
      <c r="C19" s="12">
        <v>0</v>
      </c>
      <c r="D19" s="12">
        <v>0</v>
      </c>
      <c r="E19" s="12">
        <v>0</v>
      </c>
      <c r="F19" s="12"/>
      <c r="G19" s="12"/>
      <c r="H19" s="12"/>
      <c r="I19" s="12"/>
      <c r="J19" s="12"/>
      <c r="K19" s="12"/>
      <c r="L19" s="12"/>
      <c r="M19" s="12"/>
      <c r="N19" s="12">
        <v>0</v>
      </c>
    </row>
    <row r="20" spans="1:14" x14ac:dyDescent="0.35">
      <c r="A20" s="19" t="s">
        <v>32</v>
      </c>
      <c r="B20" s="12">
        <v>0</v>
      </c>
      <c r="C20" s="12">
        <v>0</v>
      </c>
      <c r="D20" s="12">
        <v>0</v>
      </c>
      <c r="E20" s="12">
        <v>0</v>
      </c>
      <c r="F20" s="12">
        <v>0</v>
      </c>
      <c r="G20" s="12">
        <v>0</v>
      </c>
      <c r="H20" s="12">
        <v>0</v>
      </c>
      <c r="I20" s="12">
        <v>0</v>
      </c>
      <c r="J20" s="12">
        <v>0</v>
      </c>
      <c r="K20" s="12">
        <v>0</v>
      </c>
      <c r="L20" s="12">
        <v>104.00000000000009</v>
      </c>
      <c r="M20" s="12">
        <v>72.000000000000057</v>
      </c>
      <c r="N20" s="12">
        <v>176.00000000000014</v>
      </c>
    </row>
    <row r="24" spans="1:14" x14ac:dyDescent="0.35">
      <c r="A24" s="18" t="s">
        <v>29</v>
      </c>
      <c r="B24" t="s">
        <v>45</v>
      </c>
    </row>
    <row r="25" spans="1:14" x14ac:dyDescent="0.35">
      <c r="A25" s="19" t="s">
        <v>48</v>
      </c>
      <c r="B25" s="12">
        <v>0</v>
      </c>
    </row>
    <row r="26" spans="1:14" x14ac:dyDescent="0.35">
      <c r="A26" s="19" t="s">
        <v>49</v>
      </c>
      <c r="B26" s="12">
        <v>0</v>
      </c>
    </row>
    <row r="27" spans="1:14" x14ac:dyDescent="0.35">
      <c r="A27" s="19" t="s">
        <v>50</v>
      </c>
      <c r="B27" s="12">
        <v>0</v>
      </c>
    </row>
    <row r="28" spans="1:14" x14ac:dyDescent="0.35">
      <c r="A28" s="19" t="s">
        <v>51</v>
      </c>
      <c r="B28" s="12">
        <v>0</v>
      </c>
    </row>
    <row r="29" spans="1:14" x14ac:dyDescent="0.35">
      <c r="A29" s="19" t="s">
        <v>52</v>
      </c>
      <c r="B29" s="12">
        <v>0</v>
      </c>
    </row>
    <row r="30" spans="1:14" x14ac:dyDescent="0.35">
      <c r="A30" s="19" t="s">
        <v>53</v>
      </c>
      <c r="B30" s="12">
        <v>0</v>
      </c>
    </row>
    <row r="31" spans="1:14" x14ac:dyDescent="0.35">
      <c r="A31" s="19" t="s">
        <v>54</v>
      </c>
      <c r="B31" s="12">
        <v>0</v>
      </c>
    </row>
    <row r="32" spans="1:14" x14ac:dyDescent="0.35">
      <c r="A32" s="19" t="s">
        <v>55</v>
      </c>
      <c r="B32" s="12">
        <v>0</v>
      </c>
    </row>
    <row r="33" spans="1:2" x14ac:dyDescent="0.35">
      <c r="A33" s="19" t="s">
        <v>56</v>
      </c>
      <c r="B33" s="12">
        <v>0</v>
      </c>
    </row>
    <row r="34" spans="1:2" x14ac:dyDescent="0.35">
      <c r="A34" s="19" t="s">
        <v>57</v>
      </c>
      <c r="B34" s="12">
        <v>0</v>
      </c>
    </row>
    <row r="35" spans="1:2" x14ac:dyDescent="0.35">
      <c r="A35" s="19" t="s">
        <v>58</v>
      </c>
      <c r="B35" s="12">
        <v>0</v>
      </c>
    </row>
    <row r="36" spans="1:2" x14ac:dyDescent="0.35">
      <c r="A36" s="19" t="s">
        <v>59</v>
      </c>
      <c r="B36" s="12">
        <v>0</v>
      </c>
    </row>
    <row r="37" spans="1:2" x14ac:dyDescent="0.35">
      <c r="A37" s="19" t="s">
        <v>60</v>
      </c>
      <c r="B37" s="12">
        <v>0</v>
      </c>
    </row>
    <row r="38" spans="1:2" x14ac:dyDescent="0.35">
      <c r="A38" s="19" t="s">
        <v>61</v>
      </c>
      <c r="B38" s="12">
        <v>0</v>
      </c>
    </row>
    <row r="39" spans="1:2" x14ac:dyDescent="0.35">
      <c r="A39" s="19" t="s">
        <v>62</v>
      </c>
      <c r="B39" s="12">
        <v>0</v>
      </c>
    </row>
    <row r="40" spans="1:2" x14ac:dyDescent="0.35">
      <c r="A40" s="19" t="s">
        <v>63</v>
      </c>
      <c r="B40" s="12">
        <v>0</v>
      </c>
    </row>
    <row r="41" spans="1:2" x14ac:dyDescent="0.35">
      <c r="A41" s="19" t="s">
        <v>64</v>
      </c>
      <c r="B41" s="12">
        <v>0</v>
      </c>
    </row>
    <row r="42" spans="1:2" x14ac:dyDescent="0.35">
      <c r="A42" s="19" t="s">
        <v>65</v>
      </c>
      <c r="B42" s="12">
        <v>0</v>
      </c>
    </row>
    <row r="43" spans="1:2" x14ac:dyDescent="0.35">
      <c r="A43" s="19" t="s">
        <v>66</v>
      </c>
      <c r="B43" s="12">
        <v>0</v>
      </c>
    </row>
    <row r="44" spans="1:2" x14ac:dyDescent="0.35">
      <c r="A44" s="19" t="s">
        <v>67</v>
      </c>
      <c r="B44" s="12">
        <v>0</v>
      </c>
    </row>
    <row r="45" spans="1:2" x14ac:dyDescent="0.35">
      <c r="A45" s="19" t="s">
        <v>68</v>
      </c>
      <c r="B45" s="12">
        <v>0</v>
      </c>
    </row>
    <row r="46" spans="1:2" x14ac:dyDescent="0.35">
      <c r="A46" s="19" t="s">
        <v>69</v>
      </c>
      <c r="B46" s="12">
        <v>0</v>
      </c>
    </row>
    <row r="47" spans="1:2" x14ac:dyDescent="0.35">
      <c r="A47" s="19" t="s">
        <v>70</v>
      </c>
      <c r="B47" s="12">
        <v>0</v>
      </c>
    </row>
    <row r="48" spans="1:2" x14ac:dyDescent="0.35">
      <c r="A48" s="19" t="s">
        <v>71</v>
      </c>
      <c r="B48" s="12">
        <v>0</v>
      </c>
    </row>
    <row r="49" spans="1:2" x14ac:dyDescent="0.35">
      <c r="A49" s="19" t="s">
        <v>72</v>
      </c>
      <c r="B49" s="12">
        <v>0</v>
      </c>
    </row>
    <row r="50" spans="1:2" x14ac:dyDescent="0.35">
      <c r="A50" s="19" t="s">
        <v>73</v>
      </c>
      <c r="B50" s="12">
        <v>0</v>
      </c>
    </row>
    <row r="51" spans="1:2" x14ac:dyDescent="0.35">
      <c r="A51" s="19" t="s">
        <v>74</v>
      </c>
      <c r="B51" s="12">
        <v>0</v>
      </c>
    </row>
    <row r="52" spans="1:2" x14ac:dyDescent="0.35">
      <c r="A52" s="19" t="s">
        <v>75</v>
      </c>
      <c r="B52" s="12">
        <v>0</v>
      </c>
    </row>
    <row r="53" spans="1:2" x14ac:dyDescent="0.35">
      <c r="A53" s="19" t="s">
        <v>76</v>
      </c>
      <c r="B53" s="12">
        <v>0</v>
      </c>
    </row>
    <row r="54" spans="1:2" x14ac:dyDescent="0.35">
      <c r="A54" s="19" t="s">
        <v>77</v>
      </c>
      <c r="B54" s="12">
        <v>0</v>
      </c>
    </row>
    <row r="55" spans="1:2" x14ac:dyDescent="0.35">
      <c r="A55" s="19" t="s">
        <v>78</v>
      </c>
      <c r="B55" s="12">
        <v>0</v>
      </c>
    </row>
    <row r="56" spans="1:2" x14ac:dyDescent="0.35">
      <c r="A56" s="19" t="s">
        <v>79</v>
      </c>
      <c r="B56" s="12">
        <v>0</v>
      </c>
    </row>
    <row r="57" spans="1:2" x14ac:dyDescent="0.35">
      <c r="A57" s="19" t="s">
        <v>80</v>
      </c>
      <c r="B57" s="12">
        <v>0</v>
      </c>
    </row>
    <row r="58" spans="1:2" x14ac:dyDescent="0.35">
      <c r="A58" s="19" t="s">
        <v>81</v>
      </c>
      <c r="B58" s="12">
        <v>0</v>
      </c>
    </row>
    <row r="59" spans="1:2" x14ac:dyDescent="0.35">
      <c r="A59" s="19" t="s">
        <v>82</v>
      </c>
      <c r="B59" s="12">
        <v>0</v>
      </c>
    </row>
    <row r="60" spans="1:2" x14ac:dyDescent="0.35">
      <c r="A60" s="19" t="s">
        <v>83</v>
      </c>
      <c r="B60" s="12">
        <v>0</v>
      </c>
    </row>
    <row r="61" spans="1:2" x14ac:dyDescent="0.35">
      <c r="A61" s="19" t="s">
        <v>84</v>
      </c>
      <c r="B61" s="12">
        <v>0</v>
      </c>
    </row>
    <row r="62" spans="1:2" x14ac:dyDescent="0.35">
      <c r="A62" s="19" t="s">
        <v>85</v>
      </c>
      <c r="B62" s="12">
        <v>0</v>
      </c>
    </row>
    <row r="63" spans="1:2" x14ac:dyDescent="0.35">
      <c r="A63" s="19" t="s">
        <v>86</v>
      </c>
      <c r="B63" s="12">
        <v>0</v>
      </c>
    </row>
    <row r="64" spans="1:2" x14ac:dyDescent="0.35">
      <c r="A64" s="19" t="s">
        <v>87</v>
      </c>
      <c r="B64" s="12">
        <v>0</v>
      </c>
    </row>
    <row r="65" spans="1:2" x14ac:dyDescent="0.35">
      <c r="A65" s="19" t="s">
        <v>88</v>
      </c>
      <c r="B65" s="12">
        <v>40.000000000000028</v>
      </c>
    </row>
    <row r="66" spans="1:2" x14ac:dyDescent="0.35">
      <c r="A66" s="19" t="s">
        <v>89</v>
      </c>
      <c r="B66" s="12">
        <v>16.000000000000032</v>
      </c>
    </row>
    <row r="67" spans="1:2" x14ac:dyDescent="0.35">
      <c r="A67" s="19" t="s">
        <v>90</v>
      </c>
      <c r="B67" s="12">
        <v>40.000000000000028</v>
      </c>
    </row>
    <row r="68" spans="1:2" x14ac:dyDescent="0.35">
      <c r="A68" s="19" t="s">
        <v>91</v>
      </c>
      <c r="B68" s="12">
        <v>40.000000000000028</v>
      </c>
    </row>
    <row r="69" spans="1:2" x14ac:dyDescent="0.35">
      <c r="A69" s="19" t="s">
        <v>92</v>
      </c>
      <c r="B69" s="12">
        <v>40.000000000000028</v>
      </c>
    </row>
    <row r="70" spans="1:2" x14ac:dyDescent="0.35">
      <c r="A70" s="19" t="s">
        <v>93</v>
      </c>
      <c r="B70" s="12">
        <v>0</v>
      </c>
    </row>
    <row r="71" spans="1:2" x14ac:dyDescent="0.35">
      <c r="A71" s="19" t="s">
        <v>94</v>
      </c>
      <c r="B71" s="12">
        <v>0</v>
      </c>
    </row>
    <row r="72" spans="1:2" x14ac:dyDescent="0.35">
      <c r="A72" s="19" t="s">
        <v>95</v>
      </c>
      <c r="B72" s="12">
        <v>0</v>
      </c>
    </row>
    <row r="73" spans="1:2" x14ac:dyDescent="0.35">
      <c r="A73" s="19" t="s">
        <v>96</v>
      </c>
      <c r="B73" s="12">
        <v>0</v>
      </c>
    </row>
    <row r="74" spans="1:2" x14ac:dyDescent="0.35">
      <c r="A74" s="19" t="s">
        <v>97</v>
      </c>
      <c r="B74" s="12">
        <v>0</v>
      </c>
    </row>
    <row r="75" spans="1:2" x14ac:dyDescent="0.35">
      <c r="A75" s="19" t="s">
        <v>98</v>
      </c>
      <c r="B75" s="12">
        <v>0</v>
      </c>
    </row>
    <row r="76" spans="1:2" x14ac:dyDescent="0.35">
      <c r="A76" s="19" t="s">
        <v>99</v>
      </c>
      <c r="B76" s="12">
        <v>0</v>
      </c>
    </row>
    <row r="77" spans="1:2" x14ac:dyDescent="0.35">
      <c r="A77" s="19" t="s">
        <v>100</v>
      </c>
      <c r="B77" s="12">
        <v>0</v>
      </c>
    </row>
    <row r="78" spans="1:2" x14ac:dyDescent="0.35">
      <c r="A78" s="19" t="s">
        <v>101</v>
      </c>
      <c r="B78" s="12">
        <v>0</v>
      </c>
    </row>
    <row r="79" spans="1:2" x14ac:dyDescent="0.35">
      <c r="A79" s="19" t="s">
        <v>102</v>
      </c>
      <c r="B79" s="12">
        <v>0</v>
      </c>
    </row>
    <row r="80" spans="1:2" x14ac:dyDescent="0.35">
      <c r="A80" s="19" t="s">
        <v>103</v>
      </c>
      <c r="B80" s="12">
        <v>0</v>
      </c>
    </row>
    <row r="81" spans="1:2" x14ac:dyDescent="0.35">
      <c r="A81" s="19" t="s">
        <v>104</v>
      </c>
      <c r="B81" s="12">
        <v>0</v>
      </c>
    </row>
    <row r="82" spans="1:2" x14ac:dyDescent="0.35">
      <c r="A82" s="19" t="s">
        <v>105</v>
      </c>
      <c r="B82" s="12">
        <v>0</v>
      </c>
    </row>
    <row r="83" spans="1:2" x14ac:dyDescent="0.35">
      <c r="A83" s="19" t="s">
        <v>106</v>
      </c>
      <c r="B83" s="12">
        <v>0</v>
      </c>
    </row>
    <row r="84" spans="1:2" x14ac:dyDescent="0.35">
      <c r="A84" s="19" t="s">
        <v>107</v>
      </c>
      <c r="B84" s="12">
        <v>0</v>
      </c>
    </row>
    <row r="85" spans="1:2" x14ac:dyDescent="0.35">
      <c r="A85" s="19" t="s">
        <v>108</v>
      </c>
      <c r="B85" s="12">
        <v>0</v>
      </c>
    </row>
    <row r="86" spans="1:2" x14ac:dyDescent="0.35">
      <c r="A86" s="19" t="s">
        <v>109</v>
      </c>
      <c r="B86" s="12">
        <v>0</v>
      </c>
    </row>
    <row r="87" spans="1:2" x14ac:dyDescent="0.35">
      <c r="A87" s="19" t="s">
        <v>110</v>
      </c>
      <c r="B87" s="12">
        <v>0</v>
      </c>
    </row>
    <row r="88" spans="1:2" x14ac:dyDescent="0.35">
      <c r="A88" s="19" t="s">
        <v>111</v>
      </c>
      <c r="B88" s="12">
        <v>0</v>
      </c>
    </row>
    <row r="89" spans="1:2" x14ac:dyDescent="0.35">
      <c r="A89" s="19" t="s">
        <v>112</v>
      </c>
      <c r="B89" s="12">
        <v>0</v>
      </c>
    </row>
    <row r="90" spans="1:2" x14ac:dyDescent="0.35">
      <c r="A90" s="19" t="s">
        <v>113</v>
      </c>
      <c r="B90" s="12">
        <v>0</v>
      </c>
    </row>
    <row r="91" spans="1:2" x14ac:dyDescent="0.35">
      <c r="A91" s="19" t="s">
        <v>114</v>
      </c>
      <c r="B91" s="12">
        <v>0</v>
      </c>
    </row>
    <row r="92" spans="1:2" x14ac:dyDescent="0.35">
      <c r="A92" s="19" t="s">
        <v>115</v>
      </c>
      <c r="B92" s="12">
        <v>0</v>
      </c>
    </row>
    <row r="93" spans="1:2" x14ac:dyDescent="0.35">
      <c r="A93" s="19" t="s">
        <v>116</v>
      </c>
      <c r="B93" s="12">
        <v>0</v>
      </c>
    </row>
    <row r="94" spans="1:2" x14ac:dyDescent="0.35">
      <c r="A94" s="19" t="s">
        <v>117</v>
      </c>
      <c r="B94" s="12">
        <v>0</v>
      </c>
    </row>
    <row r="95" spans="1:2" x14ac:dyDescent="0.35">
      <c r="A95" s="19" t="s">
        <v>32</v>
      </c>
      <c r="B95" s="12">
        <v>176.00000000000014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6"/>
  <sheetViews>
    <sheetView workbookViewId="0"/>
  </sheetViews>
  <sheetFormatPr baseColWidth="10" defaultRowHeight="14.5" x14ac:dyDescent="0.35"/>
  <cols>
    <col min="1" max="1" width="10.90625" style="16"/>
    <col min="2" max="2" width="13.08984375" style="16" bestFit="1" customWidth="1"/>
    <col min="3" max="3" width="22.81640625" style="16" bestFit="1" customWidth="1"/>
    <col min="4" max="16384" width="10.90625" style="16"/>
  </cols>
  <sheetData>
    <row r="1" spans="1:3" x14ac:dyDescent="0.35">
      <c r="A1" s="13">
        <v>2019</v>
      </c>
      <c r="B1" s="14">
        <f>DATE(A1,1,1)</f>
        <v>43466</v>
      </c>
      <c r="C1" s="15" t="s">
        <v>15</v>
      </c>
    </row>
    <row r="2" spans="1:3" x14ac:dyDescent="0.35">
      <c r="A2" s="15"/>
      <c r="B2" s="14">
        <f>ROUND(DATE(A1,4,MOD(234-11*MOD(A1,19),30))/7,0)*7-6</f>
        <v>43576</v>
      </c>
      <c r="C2" s="15" t="s">
        <v>16</v>
      </c>
    </row>
    <row r="3" spans="1:3" x14ac:dyDescent="0.35">
      <c r="A3" s="15"/>
      <c r="B3" s="14">
        <f>B2+1</f>
        <v>43577</v>
      </c>
      <c r="C3" s="15" t="s">
        <v>17</v>
      </c>
    </row>
    <row r="4" spans="1:3" x14ac:dyDescent="0.35">
      <c r="A4" s="15"/>
      <c r="B4" s="14">
        <f>DATE(A1,5,1)</f>
        <v>43586</v>
      </c>
      <c r="C4" s="15" t="s">
        <v>18</v>
      </c>
    </row>
    <row r="5" spans="1:3" x14ac:dyDescent="0.35">
      <c r="A5" s="15"/>
      <c r="B5" s="14">
        <f>DATE(A1,5,8)</f>
        <v>43593</v>
      </c>
      <c r="C5" s="15" t="s">
        <v>19</v>
      </c>
    </row>
    <row r="6" spans="1:3" x14ac:dyDescent="0.35">
      <c r="A6" s="15"/>
      <c r="B6" s="14">
        <f>B2+39</f>
        <v>43615</v>
      </c>
      <c r="C6" s="15" t="s">
        <v>20</v>
      </c>
    </row>
    <row r="7" spans="1:3" x14ac:dyDescent="0.35">
      <c r="A7" s="15"/>
      <c r="B7" s="14">
        <f>B2+50</f>
        <v>43626</v>
      </c>
      <c r="C7" s="15" t="s">
        <v>21</v>
      </c>
    </row>
    <row r="8" spans="1:3" x14ac:dyDescent="0.35">
      <c r="A8" s="15"/>
      <c r="B8" s="14">
        <f>DATE(A1,7,14)</f>
        <v>43660</v>
      </c>
      <c r="C8" s="15" t="s">
        <v>22</v>
      </c>
    </row>
    <row r="9" spans="1:3" x14ac:dyDescent="0.35">
      <c r="A9" s="15"/>
      <c r="B9" s="14">
        <f>DATE(A1,8,15)</f>
        <v>43692</v>
      </c>
      <c r="C9" s="15" t="s">
        <v>23</v>
      </c>
    </row>
    <row r="10" spans="1:3" x14ac:dyDescent="0.35">
      <c r="A10" s="15"/>
      <c r="B10" s="14">
        <v>43696</v>
      </c>
      <c r="C10" s="15" t="s">
        <v>8</v>
      </c>
    </row>
    <row r="11" spans="1:3" x14ac:dyDescent="0.35">
      <c r="A11" s="15"/>
      <c r="B11" s="14">
        <v>43697</v>
      </c>
      <c r="C11" s="15" t="s">
        <v>8</v>
      </c>
    </row>
    <row r="12" spans="1:3" x14ac:dyDescent="0.35">
      <c r="A12" s="15"/>
      <c r="B12" s="14">
        <v>43698</v>
      </c>
      <c r="C12" s="15" t="s">
        <v>8</v>
      </c>
    </row>
    <row r="13" spans="1:3" x14ac:dyDescent="0.35">
      <c r="A13" s="15"/>
      <c r="B13" s="14">
        <v>43699</v>
      </c>
      <c r="C13" s="15" t="s">
        <v>8</v>
      </c>
    </row>
    <row r="14" spans="1:3" x14ac:dyDescent="0.35">
      <c r="A14" s="15"/>
      <c r="B14" s="14">
        <v>43700</v>
      </c>
      <c r="C14" s="15" t="s">
        <v>8</v>
      </c>
    </row>
    <row r="15" spans="1:3" x14ac:dyDescent="0.35">
      <c r="A15" s="15"/>
      <c r="B15" s="14">
        <v>43701</v>
      </c>
      <c r="C15" s="15" t="s">
        <v>8</v>
      </c>
    </row>
    <row r="16" spans="1:3" x14ac:dyDescent="0.35">
      <c r="A16" s="15"/>
      <c r="B16" s="14">
        <v>43702</v>
      </c>
      <c r="C16" s="15" t="s">
        <v>8</v>
      </c>
    </row>
    <row r="17" spans="1:3" x14ac:dyDescent="0.35">
      <c r="A17" s="15"/>
      <c r="B17" s="14">
        <v>43703</v>
      </c>
      <c r="C17" s="15" t="s">
        <v>8</v>
      </c>
    </row>
    <row r="18" spans="1:3" x14ac:dyDescent="0.35">
      <c r="A18" s="15"/>
      <c r="B18" s="14">
        <v>43704</v>
      </c>
      <c r="C18" s="15" t="s">
        <v>8</v>
      </c>
    </row>
    <row r="19" spans="1:3" x14ac:dyDescent="0.35">
      <c r="A19" s="15"/>
      <c r="B19" s="14">
        <v>43705</v>
      </c>
      <c r="C19" s="15" t="s">
        <v>8</v>
      </c>
    </row>
    <row r="20" spans="1:3" x14ac:dyDescent="0.35">
      <c r="A20" s="15"/>
      <c r="B20" s="14">
        <v>43706</v>
      </c>
      <c r="C20" s="15" t="s">
        <v>8</v>
      </c>
    </row>
    <row r="21" spans="1:3" x14ac:dyDescent="0.35">
      <c r="A21" s="15"/>
      <c r="B21" s="14">
        <v>43707</v>
      </c>
      <c r="C21" s="15" t="s">
        <v>8</v>
      </c>
    </row>
    <row r="22" spans="1:3" x14ac:dyDescent="0.35">
      <c r="A22" s="15"/>
      <c r="B22" s="14">
        <v>43708</v>
      </c>
      <c r="C22" s="15" t="s">
        <v>8</v>
      </c>
    </row>
    <row r="23" spans="1:3" x14ac:dyDescent="0.35">
      <c r="A23" s="15"/>
      <c r="B23" s="14">
        <v>43709</v>
      </c>
      <c r="C23" s="15" t="s">
        <v>8</v>
      </c>
    </row>
    <row r="24" spans="1:3" x14ac:dyDescent="0.35">
      <c r="A24" s="15"/>
      <c r="B24" s="14">
        <v>43710</v>
      </c>
      <c r="C24" s="15" t="s">
        <v>8</v>
      </c>
    </row>
    <row r="25" spans="1:3" x14ac:dyDescent="0.35">
      <c r="A25" s="15"/>
      <c r="B25" s="14">
        <v>43711</v>
      </c>
      <c r="C25" s="15" t="s">
        <v>8</v>
      </c>
    </row>
    <row r="26" spans="1:3" x14ac:dyDescent="0.35">
      <c r="A26" s="15"/>
      <c r="B26" s="14">
        <f>DATE(A1,11,1)</f>
        <v>43770</v>
      </c>
      <c r="C26" s="15" t="s">
        <v>24</v>
      </c>
    </row>
    <row r="27" spans="1:3" x14ac:dyDescent="0.35">
      <c r="A27" s="15"/>
      <c r="B27" s="14">
        <f>DATE(A1,11,11)</f>
        <v>43780</v>
      </c>
      <c r="C27" s="15" t="s">
        <v>25</v>
      </c>
    </row>
    <row r="28" spans="1:3" x14ac:dyDescent="0.35">
      <c r="A28" s="15"/>
      <c r="B28" s="14">
        <f>DATE(A1,12,25)</f>
        <v>43824</v>
      </c>
      <c r="C28" s="15" t="s">
        <v>26</v>
      </c>
    </row>
    <row r="29" spans="1:3" x14ac:dyDescent="0.35">
      <c r="A29" s="13">
        <f>+A1+1</f>
        <v>2020</v>
      </c>
      <c r="B29" s="14">
        <f>DATE(A29,1,1)</f>
        <v>43831</v>
      </c>
      <c r="C29" s="15" t="s">
        <v>15</v>
      </c>
    </row>
    <row r="30" spans="1:3" x14ac:dyDescent="0.35">
      <c r="A30" s="15"/>
      <c r="B30" s="14">
        <f>ROUND(DATE(A29,4,MOD(234-11*MOD(A29,19),30))/7,0)*7-6</f>
        <v>43933</v>
      </c>
      <c r="C30" s="15" t="s">
        <v>16</v>
      </c>
    </row>
    <row r="31" spans="1:3" x14ac:dyDescent="0.35">
      <c r="A31" s="15"/>
      <c r="B31" s="14">
        <f>B30+1</f>
        <v>43934</v>
      </c>
      <c r="C31" s="15" t="s">
        <v>17</v>
      </c>
    </row>
    <row r="32" spans="1:3" x14ac:dyDescent="0.35">
      <c r="A32" s="15"/>
      <c r="B32" s="14">
        <f>DATE(A29,5,1)</f>
        <v>43952</v>
      </c>
      <c r="C32" s="15" t="s">
        <v>18</v>
      </c>
    </row>
    <row r="33" spans="1:3" x14ac:dyDescent="0.35">
      <c r="A33" s="15"/>
      <c r="B33" s="14">
        <f>DATE(A29,5,8)</f>
        <v>43959</v>
      </c>
      <c r="C33" s="15" t="s">
        <v>19</v>
      </c>
    </row>
    <row r="34" spans="1:3" x14ac:dyDescent="0.35">
      <c r="A34" s="15"/>
      <c r="B34" s="14">
        <f>B30+39</f>
        <v>43972</v>
      </c>
      <c r="C34" s="15" t="s">
        <v>20</v>
      </c>
    </row>
    <row r="35" spans="1:3" x14ac:dyDescent="0.35">
      <c r="A35" s="15"/>
      <c r="B35" s="14">
        <f>B30+50</f>
        <v>43983</v>
      </c>
      <c r="C35" s="15" t="s">
        <v>21</v>
      </c>
    </row>
    <row r="36" spans="1:3" x14ac:dyDescent="0.35">
      <c r="A36" s="15"/>
      <c r="B36" s="14">
        <f>DATE(A29,7,14)</f>
        <v>44026</v>
      </c>
      <c r="C36" s="15" t="s">
        <v>22</v>
      </c>
    </row>
    <row r="37" spans="1:3" x14ac:dyDescent="0.35">
      <c r="A37" s="15"/>
      <c r="B37" s="14">
        <f>DATE(A29,8,15)</f>
        <v>44058</v>
      </c>
      <c r="C37" s="15" t="s">
        <v>23</v>
      </c>
    </row>
    <row r="38" spans="1:3" x14ac:dyDescent="0.35">
      <c r="A38" s="15"/>
      <c r="B38" s="14">
        <f>DATE(A29,11,1)</f>
        <v>44136</v>
      </c>
      <c r="C38" s="15" t="s">
        <v>24</v>
      </c>
    </row>
    <row r="39" spans="1:3" x14ac:dyDescent="0.35">
      <c r="A39" s="15"/>
      <c r="B39" s="14">
        <f>DATE(A29,11,11)</f>
        <v>44146</v>
      </c>
      <c r="C39" s="15" t="s">
        <v>25</v>
      </c>
    </row>
    <row r="40" spans="1:3" x14ac:dyDescent="0.35">
      <c r="A40" s="15"/>
      <c r="B40" s="14">
        <f>DATE(A29,12,25)</f>
        <v>44190</v>
      </c>
      <c r="C40" s="15" t="s">
        <v>26</v>
      </c>
    </row>
    <row r="41" spans="1:3" x14ac:dyDescent="0.35">
      <c r="A41" s="13">
        <f>+A29+1</f>
        <v>2021</v>
      </c>
      <c r="B41" s="14">
        <f>DATE(A41,1,1)</f>
        <v>44197</v>
      </c>
      <c r="C41" s="15" t="s">
        <v>15</v>
      </c>
    </row>
    <row r="42" spans="1:3" x14ac:dyDescent="0.35">
      <c r="A42" s="15"/>
      <c r="B42" s="14">
        <f>ROUND(DATE(A41,4,MOD(234-11*MOD(A41,19),30))/7,0)*7-6</f>
        <v>44290</v>
      </c>
      <c r="C42" s="15" t="s">
        <v>16</v>
      </c>
    </row>
    <row r="43" spans="1:3" x14ac:dyDescent="0.35">
      <c r="A43" s="15"/>
      <c r="B43" s="14">
        <f>B42+1</f>
        <v>44291</v>
      </c>
      <c r="C43" s="15" t="s">
        <v>17</v>
      </c>
    </row>
    <row r="44" spans="1:3" x14ac:dyDescent="0.35">
      <c r="A44" s="15"/>
      <c r="B44" s="14">
        <f>DATE(A41,5,1)</f>
        <v>44317</v>
      </c>
      <c r="C44" s="15" t="s">
        <v>18</v>
      </c>
    </row>
    <row r="45" spans="1:3" x14ac:dyDescent="0.35">
      <c r="A45" s="15"/>
      <c r="B45" s="14">
        <f>DATE(A41,5,8)</f>
        <v>44324</v>
      </c>
      <c r="C45" s="15" t="s">
        <v>19</v>
      </c>
    </row>
    <row r="46" spans="1:3" x14ac:dyDescent="0.35">
      <c r="A46" s="15"/>
      <c r="B46" s="14">
        <f>B42+39</f>
        <v>44329</v>
      </c>
      <c r="C46" s="15" t="s">
        <v>20</v>
      </c>
    </row>
    <row r="47" spans="1:3" x14ac:dyDescent="0.35">
      <c r="A47" s="15"/>
      <c r="B47" s="14">
        <f>B42+50</f>
        <v>44340</v>
      </c>
      <c r="C47" s="15" t="s">
        <v>21</v>
      </c>
    </row>
    <row r="48" spans="1:3" x14ac:dyDescent="0.35">
      <c r="A48" s="15"/>
      <c r="B48" s="14">
        <f>DATE(A41,7,14)</f>
        <v>44391</v>
      </c>
      <c r="C48" s="15" t="s">
        <v>22</v>
      </c>
    </row>
    <row r="49" spans="1:3" x14ac:dyDescent="0.35">
      <c r="A49" s="15"/>
      <c r="B49" s="14">
        <f>DATE(A41,8,15)</f>
        <v>44423</v>
      </c>
      <c r="C49" s="15" t="s">
        <v>23</v>
      </c>
    </row>
    <row r="50" spans="1:3" x14ac:dyDescent="0.35">
      <c r="A50" s="15"/>
      <c r="B50" s="14">
        <f>DATE(A41,11,1)</f>
        <v>44501</v>
      </c>
      <c r="C50" s="15" t="s">
        <v>24</v>
      </c>
    </row>
    <row r="51" spans="1:3" x14ac:dyDescent="0.35">
      <c r="A51" s="15"/>
      <c r="B51" s="14">
        <f>DATE(A41,11,11)</f>
        <v>44511</v>
      </c>
      <c r="C51" s="15" t="s">
        <v>25</v>
      </c>
    </row>
    <row r="52" spans="1:3" x14ac:dyDescent="0.35">
      <c r="A52" s="15"/>
      <c r="B52" s="14">
        <f>DATE(A41,12,25)</f>
        <v>44555</v>
      </c>
      <c r="C52" s="15" t="s">
        <v>26</v>
      </c>
    </row>
    <row r="53" spans="1:3" x14ac:dyDescent="0.35">
      <c r="A53" s="13">
        <f>+A41+1</f>
        <v>2022</v>
      </c>
      <c r="B53" s="14">
        <f>DATE(A53,1,1)</f>
        <v>44562</v>
      </c>
      <c r="C53" s="15" t="s">
        <v>15</v>
      </c>
    </row>
    <row r="54" spans="1:3" x14ac:dyDescent="0.35">
      <c r="A54" s="15"/>
      <c r="B54" s="14">
        <f>ROUND(DATE(A53,4,MOD(234-11*MOD(A53,19),30))/7,0)*7-6</f>
        <v>44668</v>
      </c>
      <c r="C54" s="15" t="s">
        <v>16</v>
      </c>
    </row>
    <row r="55" spans="1:3" x14ac:dyDescent="0.35">
      <c r="A55" s="15"/>
      <c r="B55" s="14">
        <f>B54+1</f>
        <v>44669</v>
      </c>
      <c r="C55" s="15" t="s">
        <v>17</v>
      </c>
    </row>
    <row r="56" spans="1:3" x14ac:dyDescent="0.35">
      <c r="A56" s="15"/>
      <c r="B56" s="14">
        <f>DATE(A53,5,1)</f>
        <v>44682</v>
      </c>
      <c r="C56" s="15" t="s">
        <v>18</v>
      </c>
    </row>
    <row r="57" spans="1:3" x14ac:dyDescent="0.35">
      <c r="A57" s="15"/>
      <c r="B57" s="14">
        <f>DATE(A53,5,8)</f>
        <v>44689</v>
      </c>
      <c r="C57" s="15" t="s">
        <v>19</v>
      </c>
    </row>
    <row r="58" spans="1:3" x14ac:dyDescent="0.35">
      <c r="A58" s="15"/>
      <c r="B58" s="14">
        <f>B54+39</f>
        <v>44707</v>
      </c>
      <c r="C58" s="15" t="s">
        <v>20</v>
      </c>
    </row>
    <row r="59" spans="1:3" x14ac:dyDescent="0.35">
      <c r="A59" s="15"/>
      <c r="B59" s="14">
        <f>B54+50</f>
        <v>44718</v>
      </c>
      <c r="C59" s="15" t="s">
        <v>21</v>
      </c>
    </row>
    <row r="60" spans="1:3" x14ac:dyDescent="0.35">
      <c r="A60" s="15"/>
      <c r="B60" s="14">
        <f>DATE(A53,7,14)</f>
        <v>44756</v>
      </c>
      <c r="C60" s="15" t="s">
        <v>22</v>
      </c>
    </row>
    <row r="61" spans="1:3" x14ac:dyDescent="0.35">
      <c r="A61" s="15"/>
      <c r="B61" s="14">
        <f>DATE(A53,8,15)</f>
        <v>44788</v>
      </c>
      <c r="C61" s="15" t="s">
        <v>23</v>
      </c>
    </row>
    <row r="62" spans="1:3" x14ac:dyDescent="0.35">
      <c r="A62" s="15"/>
      <c r="B62" s="14">
        <f>DATE(A53,11,1)</f>
        <v>44866</v>
      </c>
      <c r="C62" s="15" t="s">
        <v>24</v>
      </c>
    </row>
    <row r="63" spans="1:3" x14ac:dyDescent="0.35">
      <c r="A63" s="15"/>
      <c r="B63" s="14">
        <f>DATE(A53,11,11)</f>
        <v>44876</v>
      </c>
      <c r="C63" s="15" t="s">
        <v>25</v>
      </c>
    </row>
    <row r="64" spans="1:3" x14ac:dyDescent="0.35">
      <c r="A64" s="15"/>
      <c r="B64" s="14">
        <f>DATE(A53,12,25)</f>
        <v>44920</v>
      </c>
      <c r="C64" s="15" t="s">
        <v>26</v>
      </c>
    </row>
    <row r="65" spans="1:3" x14ac:dyDescent="0.35">
      <c r="A65" s="13">
        <f>+A53+1</f>
        <v>2023</v>
      </c>
      <c r="B65" s="14">
        <f>DATE(A65,1,1)</f>
        <v>44927</v>
      </c>
      <c r="C65" s="15" t="s">
        <v>15</v>
      </c>
    </row>
    <row r="66" spans="1:3" x14ac:dyDescent="0.35">
      <c r="A66" s="15"/>
      <c r="B66" s="14">
        <f>ROUND(DATE(A65,4,MOD(234-11*MOD(A65,19),30))/7,0)*7-6</f>
        <v>45025</v>
      </c>
      <c r="C66" s="15" t="s">
        <v>16</v>
      </c>
    </row>
    <row r="67" spans="1:3" x14ac:dyDescent="0.35">
      <c r="A67" s="15"/>
      <c r="B67" s="14">
        <f>B66+1</f>
        <v>45026</v>
      </c>
      <c r="C67" s="15" t="s">
        <v>17</v>
      </c>
    </row>
    <row r="68" spans="1:3" x14ac:dyDescent="0.35">
      <c r="A68" s="15"/>
      <c r="B68" s="14">
        <f>DATE(A65,5,1)</f>
        <v>45047</v>
      </c>
      <c r="C68" s="15" t="s">
        <v>18</v>
      </c>
    </row>
    <row r="69" spans="1:3" x14ac:dyDescent="0.35">
      <c r="A69" s="15"/>
      <c r="B69" s="14">
        <f>DATE(A65,5,8)</f>
        <v>45054</v>
      </c>
      <c r="C69" s="15" t="s">
        <v>19</v>
      </c>
    </row>
    <row r="70" spans="1:3" x14ac:dyDescent="0.35">
      <c r="A70" s="15"/>
      <c r="B70" s="14">
        <f>B66+39</f>
        <v>45064</v>
      </c>
      <c r="C70" s="15" t="s">
        <v>20</v>
      </c>
    </row>
    <row r="71" spans="1:3" x14ac:dyDescent="0.35">
      <c r="A71" s="15"/>
      <c r="B71" s="14">
        <f>B66+50</f>
        <v>45075</v>
      </c>
      <c r="C71" s="15" t="s">
        <v>21</v>
      </c>
    </row>
    <row r="72" spans="1:3" x14ac:dyDescent="0.35">
      <c r="A72" s="15"/>
      <c r="B72" s="14">
        <f>DATE(A65,7,14)</f>
        <v>45121</v>
      </c>
      <c r="C72" s="15" t="s">
        <v>22</v>
      </c>
    </row>
    <row r="73" spans="1:3" x14ac:dyDescent="0.35">
      <c r="A73" s="15"/>
      <c r="B73" s="14">
        <f>DATE(A65,8,15)</f>
        <v>45153</v>
      </c>
      <c r="C73" s="15" t="s">
        <v>23</v>
      </c>
    </row>
    <row r="74" spans="1:3" x14ac:dyDescent="0.35">
      <c r="A74" s="15"/>
      <c r="B74" s="14">
        <f>DATE(A65,11,1)</f>
        <v>45231</v>
      </c>
      <c r="C74" s="15" t="s">
        <v>24</v>
      </c>
    </row>
    <row r="75" spans="1:3" x14ac:dyDescent="0.35">
      <c r="A75" s="15"/>
      <c r="B75" s="14">
        <f>DATE(A65,11,11)</f>
        <v>45241</v>
      </c>
      <c r="C75" s="15" t="s">
        <v>25</v>
      </c>
    </row>
    <row r="76" spans="1:3" x14ac:dyDescent="0.35">
      <c r="A76" s="15"/>
      <c r="B76" s="14">
        <f>DATE(A65,12,25)</f>
        <v>45285</v>
      </c>
      <c r="C76" s="15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4" sqref="B4"/>
    </sheetView>
  </sheetViews>
  <sheetFormatPr baseColWidth="10" defaultRowHeight="14.5" x14ac:dyDescent="0.35"/>
  <cols>
    <col min="1" max="1" width="18.6328125" bestFit="1" customWidth="1"/>
  </cols>
  <sheetData>
    <row r="1" spans="1:2" x14ac:dyDescent="0.35">
      <c r="A1" t="s">
        <v>27</v>
      </c>
      <c r="B1">
        <v>28</v>
      </c>
    </row>
    <row r="4" spans="1:2" x14ac:dyDescent="0.35">
      <c r="B4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B7"/>
    </sheetView>
  </sheetViews>
  <sheetFormatPr baseColWidth="10" defaultRowHeight="14.5" x14ac:dyDescent="0.35"/>
  <cols>
    <col min="1" max="1" width="2" bestFit="1" customWidth="1"/>
    <col min="2" max="2" width="9.81640625" bestFit="1" customWidth="1"/>
  </cols>
  <sheetData>
    <row r="1" spans="1:2" x14ac:dyDescent="0.35">
      <c r="A1" s="1">
        <v>1</v>
      </c>
      <c r="B1" s="2" t="s">
        <v>2</v>
      </c>
    </row>
    <row r="2" spans="1:2" x14ac:dyDescent="0.35">
      <c r="A2" s="3">
        <v>2</v>
      </c>
      <c r="B2" s="4" t="s">
        <v>3</v>
      </c>
    </row>
    <row r="3" spans="1:2" x14ac:dyDescent="0.35">
      <c r="A3" s="3">
        <v>3</v>
      </c>
      <c r="B3" s="4" t="s">
        <v>4</v>
      </c>
    </row>
    <row r="4" spans="1:2" x14ac:dyDescent="0.35">
      <c r="A4" s="3">
        <v>4</v>
      </c>
      <c r="B4" s="4" t="s">
        <v>5</v>
      </c>
    </row>
    <row r="5" spans="1:2" x14ac:dyDescent="0.35">
      <c r="A5" s="3">
        <v>5</v>
      </c>
      <c r="B5" s="4" t="s">
        <v>6</v>
      </c>
    </row>
    <row r="6" spans="1:2" x14ac:dyDescent="0.35">
      <c r="A6" s="3">
        <v>6</v>
      </c>
      <c r="B6" s="4" t="s">
        <v>7</v>
      </c>
    </row>
    <row r="7" spans="1:2" ht="15" thickBot="1" x14ac:dyDescent="0.4">
      <c r="A7" s="5">
        <v>7</v>
      </c>
      <c r="B7" s="6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Saisie des heures</vt:lpstr>
      <vt:lpstr>Synthèse</vt:lpstr>
      <vt:lpstr>JoursFériésOuExceptionnels</vt:lpstr>
      <vt:lpstr>param</vt:lpstr>
      <vt:lpstr>JoursDeSemaine</vt:lpstr>
      <vt:lpstr>DEBUT</vt:lpstr>
      <vt:lpstr>JoursDeSemaine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BOUHADJAR REDA</dc:creator>
  <cp:lastModifiedBy>Michel</cp:lastModifiedBy>
  <dcterms:created xsi:type="dcterms:W3CDTF">2014-12-10T10:10:11Z</dcterms:created>
  <dcterms:modified xsi:type="dcterms:W3CDTF">2019-11-08T20:09:50Z</dcterms:modified>
</cp:coreProperties>
</file>