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activeTab="1"/>
  </bookViews>
  <sheets>
    <sheet name="Données" sheetId="4" r:id="rId1"/>
    <sheet name="Feuil1" sheetId="7" r:id="rId2"/>
  </sheets>
  <definedNames>
    <definedName name="PSS_A">Feuil1!$C$1</definedName>
    <definedName name="PSS_B">Feuil1!$C$2</definedName>
    <definedName name="PSS_C">Feuil1!$C$3</definedName>
  </definedNames>
  <calcPr calcId="152511"/>
</workbook>
</file>

<file path=xl/calcChain.xml><?xml version="1.0" encoding="utf-8"?>
<calcChain xmlns="http://schemas.openxmlformats.org/spreadsheetml/2006/main">
  <c r="C3" i="7" l="1"/>
  <c r="C2" i="7"/>
  <c r="I12" i="7"/>
  <c r="C12" i="7"/>
  <c r="C13" i="7" l="1"/>
  <c r="D12" i="7" s="1"/>
  <c r="C10" i="7"/>
  <c r="C7" i="7"/>
  <c r="D9" i="7"/>
  <c r="E9" i="7"/>
  <c r="F9" i="7"/>
  <c r="G9" i="7"/>
  <c r="H9" i="7"/>
  <c r="I9" i="7"/>
  <c r="J9" i="7"/>
  <c r="K9" i="7"/>
  <c r="L9" i="7"/>
  <c r="M9" i="7"/>
  <c r="N9" i="7"/>
  <c r="C9" i="7"/>
  <c r="D7" i="7"/>
  <c r="E7" i="7" s="1"/>
  <c r="F7" i="7" s="1"/>
  <c r="G7" i="7" s="1"/>
  <c r="H7" i="7" s="1"/>
  <c r="I7" i="7" s="1"/>
  <c r="J7" i="7" s="1"/>
  <c r="K7" i="7" s="1"/>
  <c r="L7" i="7" s="1"/>
  <c r="M7" i="7" s="1"/>
  <c r="N7" i="7" s="1"/>
  <c r="C14" i="7" l="1"/>
  <c r="D10" i="7"/>
  <c r="E10" i="7" s="1"/>
  <c r="F10" i="7" s="1"/>
  <c r="G10" i="7" s="1"/>
  <c r="H10" i="7" s="1"/>
  <c r="I10" i="7" s="1"/>
  <c r="J10" i="7" s="1"/>
  <c r="K10" i="7" s="1"/>
  <c r="L10" i="7" s="1"/>
  <c r="M10" i="7" s="1"/>
  <c r="N10" i="7" s="1"/>
  <c r="D13" i="7" l="1"/>
  <c r="E12" i="7" s="1"/>
  <c r="D14" i="7" l="1"/>
  <c r="E13" i="7"/>
  <c r="F12" i="7" s="1"/>
  <c r="F13" i="7" l="1"/>
  <c r="G12" i="7" s="1"/>
  <c r="E14" i="7"/>
  <c r="F14" i="7" l="1"/>
  <c r="G13" i="7"/>
  <c r="H12" i="7" s="1"/>
  <c r="G14" i="7" l="1"/>
  <c r="H13" i="7"/>
  <c r="H14" i="7" s="1"/>
  <c r="I13" i="7" l="1"/>
  <c r="J12" i="7" s="1"/>
  <c r="J13" i="7" l="1"/>
  <c r="I14" i="7"/>
  <c r="K12" i="7" l="1"/>
  <c r="K13" i="7" s="1"/>
  <c r="J14" i="7"/>
  <c r="L12" i="7" l="1"/>
  <c r="L13" i="7" s="1"/>
  <c r="M12" i="7" s="1"/>
  <c r="M13" i="7" s="1"/>
  <c r="N12" i="7" s="1"/>
  <c r="K14" i="7"/>
  <c r="L14" i="7"/>
  <c r="M14" i="7" l="1"/>
  <c r="N13" i="7"/>
  <c r="N14" i="7" s="1"/>
</calcChain>
</file>

<file path=xl/sharedStrings.xml><?xml version="1.0" encoding="utf-8"?>
<sst xmlns="http://schemas.openxmlformats.org/spreadsheetml/2006/main" count="20" uniqueCount="20">
  <si>
    <t>Le plafond sécurité sociale (PSS) s'élève à :</t>
  </si>
  <si>
    <t>Chaque mois, la tranche A s'élève à une fois le PSS. Ce qui n'est pas utilisé sur le mois en cours est conservé pour les mois suivants si besoin et ce qui excède 3218 glisse en tranche B.</t>
  </si>
  <si>
    <t>Chaque mois, la tranche B s'élève à 4 fois le PSS. Ce qui n'est pas utilisé sur le mois en cours est conservé pour les mois suivants si besoin et ce qui excède 4 PSS glisse en tranche C.</t>
  </si>
  <si>
    <t>Chaque mois, la tranche C s'élève à 8 fois le PSS. La tranche C est plafonnée à 8 PSS même si les salaires sont plus élevés.</t>
  </si>
  <si>
    <t>D'un mois sur l'autre, il peut y avoir glissement d'une tranche à l'autre en fonction des plafonds théoriques cumulés.</t>
  </si>
  <si>
    <t>cumul année</t>
  </si>
  <si>
    <t>J'essaie de mettre au point un système de calcul par onglet (un onglet par mois et une colonne par agent), cf onglets suivants</t>
  </si>
  <si>
    <t>Comment calculer la régularisation progressive des tranches sur les salaires (base des cotisations) sachant que :</t>
  </si>
  <si>
    <t>Pouvez-vous m'aider à rédiger les formules ? Merci</t>
  </si>
  <si>
    <t>B</t>
  </si>
  <si>
    <t>C</t>
  </si>
  <si>
    <t>PSS &gt; A</t>
  </si>
  <si>
    <t>salaire mensuel</t>
  </si>
  <si>
    <t>tranche A</t>
  </si>
  <si>
    <t>cumul tranche A</t>
  </si>
  <si>
    <t>reste tranche A</t>
  </si>
  <si>
    <t>tranche B du mois</t>
  </si>
  <si>
    <t>cumul tranche B</t>
  </si>
  <si>
    <t>plafond A</t>
  </si>
  <si>
    <t>plafond A cumulé</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</si>
</sst>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mmm\-yyyy"/>
  </numFmts>
  <fonts count="3" x14ac:knownFonts="1">
    <font>
      <sz val="11"/>
      <color theme="1"/>
      <name val="Calibri"/>
      <family val="2"/>
      <scheme val="minor"/>
    </font>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44" fontId="1" fillId="0" borderId="0" applyFont="0" applyFill="0" applyBorder="0" applyAlignment="0" applyProtection="0"/>
  </cellStyleXfs>
  <cellXfs count="5">
    <xf numFmtId="0" fontId="0" fillId="0" borderId="0" xfId="0"/>
    <xf numFmtId="164" fontId="0" fillId="0" borderId="0" xfId="0" applyNumberFormat="1"/>
    <xf numFmtId="44" fontId="0" fillId="0" borderId="0" xfId="1" applyFont="1"/>
    <xf numFmtId="44" fontId="0" fillId="0" borderId="0" xfId="0" applyNumberFormat="1"/>
    <xf numFmtId="44" fontId="2" fillId="0" borderId="0" xfId="1" applyFont="1"/>
  </cellXfs>
  <cellStyles count="2">
    <cellStyle name="Monétaire" xfId="1" builtinId="4"/>
    <cellStyle name="Normal" xfId="0" builtinId="0"/>
  </cellStyles>
  <dxfs count="1">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4</xdr:col>
      <xdr:colOff>148166</xdr:colOff>
      <xdr:row>22</xdr:row>
      <xdr:rowOff>162277</xdr:rowOff>
    </xdr:from>
    <xdr:to>
      <xdr:col>11</xdr:col>
      <xdr:colOff>192616</xdr:colOff>
      <xdr:row>67</xdr:row>
      <xdr:rowOff>86782</xdr:rowOff>
    </xdr:to>
    <xdr:pic>
      <xdr:nvPicPr>
        <xdr:cNvPr id="2" name="Image 1" descr="http://rfpaye.grouperf.com/article/0242/ms/13443.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30222" y="4198055"/>
          <a:ext cx="6662561" cy="817950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9"/>
  <sheetViews>
    <sheetView workbookViewId="0">
      <selection activeCell="C32" sqref="C32"/>
    </sheetView>
  </sheetViews>
  <sheetFormatPr baseColWidth="10" defaultRowHeight="14.5" x14ac:dyDescent="0.35"/>
  <sheetData>
    <row r="1" spans="1:5" x14ac:dyDescent="0.35">
      <c r="A1" t="s">
        <v>7</v>
      </c>
    </row>
    <row r="4" spans="1:5" x14ac:dyDescent="0.35">
      <c r="A4" t="s">
        <v>0</v>
      </c>
      <c r="E4">
        <v>3218</v>
      </c>
    </row>
    <row r="6" spans="1:5" x14ac:dyDescent="0.35">
      <c r="A6" t="s">
        <v>1</v>
      </c>
    </row>
    <row r="8" spans="1:5" x14ac:dyDescent="0.35">
      <c r="A8" t="s">
        <v>2</v>
      </c>
    </row>
    <row r="10" spans="1:5" x14ac:dyDescent="0.35">
      <c r="A10" t="s">
        <v>3</v>
      </c>
    </row>
    <row r="13" spans="1:5" x14ac:dyDescent="0.35">
      <c r="A13" t="s">
        <v>4</v>
      </c>
    </row>
    <row r="16" spans="1:5" x14ac:dyDescent="0.35">
      <c r="A16" t="s">
        <v>6</v>
      </c>
    </row>
    <row r="19" spans="1:1" x14ac:dyDescent="0.35">
      <c r="A19" t="s">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zoomScale="90" zoomScaleNormal="90" workbookViewId="0">
      <selection activeCell="C1" sqref="C1"/>
    </sheetView>
  </sheetViews>
  <sheetFormatPr baseColWidth="10" defaultRowHeight="14.5" x14ac:dyDescent="0.35"/>
  <cols>
    <col min="1" max="1" width="17.81640625" customWidth="1"/>
    <col min="2" max="2" width="2.6328125" customWidth="1"/>
    <col min="3" max="14" width="13.54296875" customWidth="1"/>
  </cols>
  <sheetData>
    <row r="1" spans="1:14" x14ac:dyDescent="0.35">
      <c r="A1" t="s">
        <v>11</v>
      </c>
      <c r="C1" s="4">
        <v>3218</v>
      </c>
    </row>
    <row r="2" spans="1:14" x14ac:dyDescent="0.35">
      <c r="A2" t="s">
        <v>9</v>
      </c>
      <c r="B2">
        <v>4</v>
      </c>
      <c r="C2" s="2">
        <f>B2*PSS_A</f>
        <v>12872</v>
      </c>
    </row>
    <row r="3" spans="1:14" x14ac:dyDescent="0.35">
      <c r="A3" t="s">
        <v>10</v>
      </c>
      <c r="B3">
        <v>8</v>
      </c>
      <c r="C3" s="2">
        <f>B3*PSS_A</f>
        <v>25744</v>
      </c>
    </row>
    <row r="5" spans="1:14" x14ac:dyDescent="0.35">
      <c r="C5" s="1">
        <v>42400</v>
      </c>
      <c r="D5" s="1">
        <v>42429</v>
      </c>
      <c r="E5" s="1">
        <v>42460</v>
      </c>
      <c r="F5" s="1">
        <v>42490</v>
      </c>
      <c r="G5" s="1">
        <v>42521</v>
      </c>
      <c r="H5" s="1">
        <v>42551</v>
      </c>
      <c r="I5" s="1">
        <v>42582</v>
      </c>
      <c r="J5" s="1">
        <v>42613</v>
      </c>
      <c r="K5" s="1">
        <v>42643</v>
      </c>
      <c r="L5" s="1">
        <v>42674</v>
      </c>
      <c r="M5" s="1">
        <v>42704</v>
      </c>
      <c r="N5" s="1">
        <v>42735</v>
      </c>
    </row>
    <row r="6" spans="1:14" x14ac:dyDescent="0.35">
      <c r="A6" t="s">
        <v>12</v>
      </c>
      <c r="C6" s="4">
        <v>2755.19</v>
      </c>
      <c r="D6" s="4">
        <v>2755.19</v>
      </c>
      <c r="E6" s="4">
        <v>3371.7</v>
      </c>
      <c r="F6" s="4">
        <v>2769.61</v>
      </c>
      <c r="G6" s="4">
        <v>4146</v>
      </c>
      <c r="H6" s="4">
        <v>3740.11</v>
      </c>
      <c r="I6" s="4">
        <v>2775.5</v>
      </c>
      <c r="J6" s="4">
        <v>2769.61</v>
      </c>
      <c r="K6" s="4">
        <v>4163.67</v>
      </c>
      <c r="L6" s="4">
        <v>2809.81</v>
      </c>
      <c r="M6" s="4">
        <v>5247.12</v>
      </c>
      <c r="N6" s="4">
        <v>0</v>
      </c>
    </row>
    <row r="7" spans="1:14" x14ac:dyDescent="0.35">
      <c r="A7" t="s">
        <v>5</v>
      </c>
      <c r="C7" s="2">
        <f>C6+B7</f>
        <v>2755.19</v>
      </c>
      <c r="D7" s="2">
        <f>D6+C7</f>
        <v>5510.38</v>
      </c>
      <c r="E7" s="2">
        <f t="shared" ref="E7:N7" si="0">E6+D7</f>
        <v>8882.08</v>
      </c>
      <c r="F7" s="2">
        <f t="shared" si="0"/>
        <v>11651.69</v>
      </c>
      <c r="G7" s="2">
        <f t="shared" si="0"/>
        <v>15797.69</v>
      </c>
      <c r="H7" s="2">
        <f t="shared" si="0"/>
        <v>19537.8</v>
      </c>
      <c r="I7" s="2">
        <f t="shared" si="0"/>
        <v>22313.3</v>
      </c>
      <c r="J7" s="2">
        <f t="shared" si="0"/>
        <v>25082.91</v>
      </c>
      <c r="K7" s="2">
        <f t="shared" si="0"/>
        <v>29246.58</v>
      </c>
      <c r="L7" s="2">
        <f t="shared" si="0"/>
        <v>32056.390000000003</v>
      </c>
      <c r="M7" s="2">
        <f t="shared" si="0"/>
        <v>37303.51</v>
      </c>
      <c r="N7" s="2">
        <f t="shared" si="0"/>
        <v>37303.51</v>
      </c>
    </row>
    <row r="8" spans="1:14" x14ac:dyDescent="0.35">
      <c r="C8" s="2"/>
      <c r="D8" s="2"/>
      <c r="E8" s="2"/>
      <c r="F8" s="2"/>
      <c r="G8" s="2"/>
      <c r="H8" s="2"/>
      <c r="I8" s="2"/>
      <c r="J8" s="2"/>
      <c r="K8" s="2"/>
      <c r="L8" s="2"/>
      <c r="M8" s="2"/>
      <c r="N8" s="2"/>
    </row>
    <row r="9" spans="1:14" x14ac:dyDescent="0.35">
      <c r="A9" t="s">
        <v>18</v>
      </c>
      <c r="C9" s="2">
        <f t="shared" ref="C9:N9" si="1">PSS_A</f>
        <v>3218</v>
      </c>
      <c r="D9" s="2">
        <f t="shared" si="1"/>
        <v>3218</v>
      </c>
      <c r="E9" s="2">
        <f t="shared" si="1"/>
        <v>3218</v>
      </c>
      <c r="F9" s="2">
        <f t="shared" si="1"/>
        <v>3218</v>
      </c>
      <c r="G9" s="2">
        <f t="shared" si="1"/>
        <v>3218</v>
      </c>
      <c r="H9" s="2">
        <f t="shared" si="1"/>
        <v>3218</v>
      </c>
      <c r="I9" s="2">
        <f t="shared" si="1"/>
        <v>3218</v>
      </c>
      <c r="J9" s="2">
        <f t="shared" si="1"/>
        <v>3218</v>
      </c>
      <c r="K9" s="2">
        <f t="shared" si="1"/>
        <v>3218</v>
      </c>
      <c r="L9" s="2">
        <f t="shared" si="1"/>
        <v>3218</v>
      </c>
      <c r="M9" s="2">
        <f t="shared" si="1"/>
        <v>3218</v>
      </c>
      <c r="N9" s="2">
        <f t="shared" si="1"/>
        <v>3218</v>
      </c>
    </row>
    <row r="10" spans="1:14" x14ac:dyDescent="0.35">
      <c r="A10" t="s">
        <v>19</v>
      </c>
      <c r="C10" s="2">
        <f>C9+B10</f>
        <v>3218</v>
      </c>
      <c r="D10" s="2">
        <f>D9+C10</f>
        <v>6436</v>
      </c>
      <c r="E10" s="2">
        <f t="shared" ref="E10:N10" si="2">E9+D10</f>
        <v>9654</v>
      </c>
      <c r="F10" s="2">
        <f t="shared" si="2"/>
        <v>12872</v>
      </c>
      <c r="G10" s="2">
        <f t="shared" si="2"/>
        <v>16090</v>
      </c>
      <c r="H10" s="2">
        <f t="shared" si="2"/>
        <v>19308</v>
      </c>
      <c r="I10" s="2">
        <f t="shared" si="2"/>
        <v>22526</v>
      </c>
      <c r="J10" s="2">
        <f t="shared" si="2"/>
        <v>25744</v>
      </c>
      <c r="K10" s="2">
        <f t="shared" si="2"/>
        <v>28962</v>
      </c>
      <c r="L10" s="2">
        <f t="shared" si="2"/>
        <v>32180</v>
      </c>
      <c r="M10" s="2">
        <f t="shared" si="2"/>
        <v>35398</v>
      </c>
      <c r="N10" s="2">
        <f t="shared" si="2"/>
        <v>38616</v>
      </c>
    </row>
    <row r="11" spans="1:14" x14ac:dyDescent="0.35">
      <c r="C11" s="2"/>
      <c r="D11" s="2"/>
      <c r="E11" s="2"/>
      <c r="F11" s="2"/>
      <c r="G11" s="2"/>
      <c r="H11" s="2"/>
      <c r="I11" s="2"/>
      <c r="J11" s="2"/>
      <c r="K11" s="2"/>
      <c r="L11" s="2"/>
      <c r="M11" s="2"/>
      <c r="N11" s="2"/>
    </row>
    <row r="12" spans="1:14" x14ac:dyDescent="0.35">
      <c r="A12" t="s">
        <v>13</v>
      </c>
      <c r="C12" s="4">
        <f t="shared" ref="C12:M12" si="3">IF(C7&gt;C10,C10-B13,C7-B13)</f>
        <v>2755.19</v>
      </c>
      <c r="D12" s="4">
        <f t="shared" si="3"/>
        <v>2755.19</v>
      </c>
      <c r="E12" s="4">
        <f t="shared" si="3"/>
        <v>3371.7</v>
      </c>
      <c r="F12" s="4">
        <f t="shared" si="3"/>
        <v>2769.6100000000006</v>
      </c>
      <c r="G12" s="4">
        <f t="shared" si="3"/>
        <v>4146</v>
      </c>
      <c r="H12" s="4">
        <f>IF(H7&gt;H10,H10-G13,H7-G13)</f>
        <v>3510.3099999999995</v>
      </c>
      <c r="I12" s="4">
        <f t="shared" si="3"/>
        <v>3005.2999999999993</v>
      </c>
      <c r="J12" s="4">
        <f t="shared" si="3"/>
        <v>2769.6100000000006</v>
      </c>
      <c r="K12" s="4">
        <f t="shared" si="3"/>
        <v>3879.09</v>
      </c>
      <c r="L12" s="4">
        <f t="shared" si="3"/>
        <v>3094.3900000000031</v>
      </c>
      <c r="M12" s="4">
        <f t="shared" si="3"/>
        <v>3341.6099999999969</v>
      </c>
      <c r="N12" s="4">
        <f>IF(N7&gt;N10,N10-M13,N7-M13)</f>
        <v>1905.510000000002</v>
      </c>
    </row>
    <row r="13" spans="1:14" x14ac:dyDescent="0.35">
      <c r="A13" t="s">
        <v>14</v>
      </c>
      <c r="C13" s="2">
        <f>C12+B13</f>
        <v>2755.19</v>
      </c>
      <c r="D13" s="2">
        <f t="shared" ref="D13:N13" si="4">D12+C13</f>
        <v>5510.38</v>
      </c>
      <c r="E13" s="2">
        <f t="shared" si="4"/>
        <v>8882.08</v>
      </c>
      <c r="F13" s="2">
        <f t="shared" si="4"/>
        <v>11651.69</v>
      </c>
      <c r="G13" s="2">
        <f t="shared" si="4"/>
        <v>15797.69</v>
      </c>
      <c r="H13" s="2">
        <f t="shared" si="4"/>
        <v>19308</v>
      </c>
      <c r="I13" s="2">
        <f t="shared" si="4"/>
        <v>22313.3</v>
      </c>
      <c r="J13" s="2">
        <f t="shared" si="4"/>
        <v>25082.91</v>
      </c>
      <c r="K13" s="2">
        <f t="shared" si="4"/>
        <v>28962</v>
      </c>
      <c r="L13" s="2">
        <f t="shared" si="4"/>
        <v>32056.390000000003</v>
      </c>
      <c r="M13" s="2">
        <f t="shared" si="4"/>
        <v>35398</v>
      </c>
      <c r="N13" s="2">
        <f t="shared" si="4"/>
        <v>37303.51</v>
      </c>
    </row>
    <row r="14" spans="1:14" x14ac:dyDescent="0.35">
      <c r="A14" t="s">
        <v>15</v>
      </c>
      <c r="C14" s="2">
        <f>C10-C13</f>
        <v>462.80999999999995</v>
      </c>
      <c r="D14" s="2">
        <f t="shared" ref="D14:N14" si="5">D10-D13</f>
        <v>925.61999999999989</v>
      </c>
      <c r="E14" s="2">
        <f t="shared" si="5"/>
        <v>771.92000000000007</v>
      </c>
      <c r="F14" s="2">
        <f t="shared" si="5"/>
        <v>1220.3099999999995</v>
      </c>
      <c r="G14" s="2">
        <f t="shared" si="5"/>
        <v>292.30999999999949</v>
      </c>
      <c r="H14" s="2">
        <f t="shared" si="5"/>
        <v>0</v>
      </c>
      <c r="I14" s="2">
        <f t="shared" si="5"/>
        <v>212.70000000000073</v>
      </c>
      <c r="J14" s="2">
        <f t="shared" si="5"/>
        <v>661.09000000000015</v>
      </c>
      <c r="K14" s="2">
        <f t="shared" si="5"/>
        <v>0</v>
      </c>
      <c r="L14" s="2">
        <f t="shared" si="5"/>
        <v>123.60999999999694</v>
      </c>
      <c r="M14" s="2">
        <f t="shared" si="5"/>
        <v>0</v>
      </c>
      <c r="N14" s="2">
        <f t="shared" si="5"/>
        <v>1312.489999999998</v>
      </c>
    </row>
    <row r="16" spans="1:14" x14ac:dyDescent="0.35">
      <c r="A16" t="s">
        <v>16</v>
      </c>
      <c r="H16" s="3"/>
    </row>
    <row r="17" spans="1:1" x14ac:dyDescent="0.35">
      <c r="A17" t="s">
        <v>17</v>
      </c>
    </row>
  </sheetData>
  <conditionalFormatting sqref="C7:N7">
    <cfRule type="expression" dxfId="0" priority="1">
      <formula>C7&gt;C10</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Données</vt:lpstr>
      <vt:lpstr>Feuil1</vt:lpstr>
      <vt:lpstr>PSS_A</vt:lpstr>
      <vt:lpstr>PSS_B</vt:lpstr>
      <vt:lpstr>PSS_C</vt:lpstr>
    </vt:vector>
  </TitlesOfParts>
  <Company>Ministères Chargés des Affaires Sociales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igardien</dc:creator>
  <cp:lastModifiedBy>Michel</cp:lastModifiedBy>
  <dcterms:created xsi:type="dcterms:W3CDTF">2016-12-05T14:49:17Z</dcterms:created>
  <dcterms:modified xsi:type="dcterms:W3CDTF">2016-12-10T12:45:21Z</dcterms:modified>
</cp:coreProperties>
</file>