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Base" sheetId="1" r:id="rId1"/>
    <sheet name="Mars" sheetId="14" r:id="rId2"/>
    <sheet name="Avril" sheetId="15" r:id="rId3"/>
    <sheet name="Mai" sheetId="16" r:id="rId4"/>
    <sheet name="Juin" sheetId="17" r:id="rId5"/>
    <sheet name="Juillet" sheetId="18" r:id="rId6"/>
    <sheet name="Aout" sheetId="19" r:id="rId7"/>
  </sheets>
  <definedNames>
    <definedName name="_xlnm._FilterDatabase" localSheetId="0" hidden="1">Base!$A$1:$E$135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" i="14" l="1" a="1"/>
  <c r="AD2" i="14" s="1"/>
  <c r="AE2" i="14" a="1"/>
  <c r="AE2" i="14"/>
  <c r="AF2" i="14" a="1"/>
  <c r="AF2" i="14" s="1"/>
  <c r="AG2" i="14" a="1"/>
  <c r="AG2" i="14"/>
  <c r="AD3" i="14" a="1"/>
  <c r="AD3" i="14" s="1"/>
  <c r="AE3" i="14" a="1"/>
  <c r="AE3" i="14"/>
  <c r="AF3" i="14" a="1"/>
  <c r="AF3" i="14" s="1"/>
  <c r="AG3" i="14" a="1"/>
  <c r="AG3" i="14"/>
  <c r="AD4" i="14" a="1"/>
  <c r="AD4" i="14" s="1"/>
  <c r="AE4" i="14" a="1"/>
  <c r="AE4" i="14"/>
  <c r="AF4" i="14" a="1"/>
  <c r="AF4" i="14" s="1"/>
  <c r="AG4" i="14" a="1"/>
  <c r="AG4" i="14"/>
  <c r="D5" i="14"/>
  <c r="E5" i="14"/>
  <c r="F5" i="14"/>
  <c r="G5" i="14"/>
  <c r="H5" i="14"/>
  <c r="I5" i="14"/>
  <c r="J5" i="14"/>
  <c r="K5" i="14"/>
  <c r="L5" i="14"/>
  <c r="M5" i="14"/>
  <c r="N5" i="14"/>
  <c r="O5" i="14"/>
  <c r="P5" i="14"/>
  <c r="Q5" i="14"/>
  <c r="R5" i="14"/>
  <c r="S5" i="14"/>
  <c r="T5" i="14"/>
  <c r="U5" i="14"/>
  <c r="V5" i="14"/>
  <c r="W5" i="14"/>
  <c r="X5" i="14"/>
  <c r="Y5" i="14"/>
  <c r="Z5" i="14"/>
  <c r="AA5" i="14"/>
  <c r="AB5" i="14"/>
  <c r="AC5" i="14"/>
  <c r="AD5" i="14"/>
  <c r="AE5" i="14"/>
  <c r="AF5" i="14"/>
  <c r="AG5" i="14"/>
  <c r="D6" i="14"/>
  <c r="E6" i="14"/>
  <c r="F6" i="14"/>
  <c r="G6" i="14"/>
  <c r="H6" i="14"/>
  <c r="I6" i="14"/>
  <c r="J6" i="14"/>
  <c r="K6" i="14"/>
  <c r="L6" i="14"/>
  <c r="M6" i="14"/>
  <c r="N6" i="14"/>
  <c r="O6" i="14"/>
  <c r="P6" i="14"/>
  <c r="Q6" i="14"/>
  <c r="R6" i="14"/>
  <c r="S6" i="14"/>
  <c r="T6" i="14"/>
  <c r="U6" i="14"/>
  <c r="V6" i="14"/>
  <c r="W6" i="14"/>
  <c r="X6" i="14"/>
  <c r="Y6" i="14"/>
  <c r="Z6" i="14"/>
  <c r="AA6" i="14"/>
  <c r="AB6" i="14"/>
  <c r="AC6" i="14"/>
  <c r="AD6" i="14"/>
  <c r="AE6" i="14"/>
  <c r="AF6" i="14"/>
  <c r="AG6" i="14"/>
  <c r="D7" i="14"/>
  <c r="E7" i="14"/>
  <c r="F7" i="14"/>
  <c r="G7" i="14"/>
  <c r="H7" i="14"/>
  <c r="I7" i="14"/>
  <c r="J7" i="14"/>
  <c r="K7" i="14"/>
  <c r="L7" i="14"/>
  <c r="M7" i="14"/>
  <c r="N7" i="14"/>
  <c r="O7" i="14"/>
  <c r="P7" i="14"/>
  <c r="Q7" i="14"/>
  <c r="R7" i="14"/>
  <c r="S7" i="14"/>
  <c r="T7" i="14"/>
  <c r="U7" i="14"/>
  <c r="V7" i="14"/>
  <c r="W7" i="14"/>
  <c r="X7" i="14"/>
  <c r="Y7" i="14"/>
  <c r="Z7" i="14"/>
  <c r="AA7" i="14"/>
  <c r="AB7" i="14"/>
  <c r="AC7" i="14"/>
  <c r="AD7" i="14"/>
  <c r="AE7" i="14"/>
  <c r="AF7" i="14"/>
  <c r="AG7" i="14"/>
  <c r="D8" i="14"/>
  <c r="E8" i="14"/>
  <c r="F8" i="14"/>
  <c r="G8" i="14"/>
  <c r="H8" i="14"/>
  <c r="D2" i="14" s="1" a="1"/>
  <c r="D2" i="14" s="1"/>
  <c r="I8" i="14"/>
  <c r="J8" i="14"/>
  <c r="F2" i="14" s="1" a="1"/>
  <c r="F2" i="14" s="1"/>
  <c r="K8" i="14"/>
  <c r="G2" i="14" s="1" a="1"/>
  <c r="G2" i="14" s="1"/>
  <c r="L8" i="14"/>
  <c r="H2" i="14" s="1" a="1"/>
  <c r="H2" i="14" s="1"/>
  <c r="M8" i="14"/>
  <c r="N8" i="14"/>
  <c r="J2" i="14" s="1" a="1"/>
  <c r="J2" i="14" s="1"/>
  <c r="O8" i="14"/>
  <c r="K2" i="14" s="1" a="1"/>
  <c r="K2" i="14" s="1"/>
  <c r="P8" i="14"/>
  <c r="L2" i="14" s="1" a="1"/>
  <c r="L2" i="14" s="1"/>
  <c r="Q8" i="14"/>
  <c r="R8" i="14"/>
  <c r="N2" i="14" s="1" a="1"/>
  <c r="N2" i="14" s="1"/>
  <c r="T8" i="14"/>
  <c r="P2" i="14" s="1" a="1"/>
  <c r="P2" i="14" s="1"/>
  <c r="U8" i="14"/>
  <c r="V8" i="14"/>
  <c r="R2" i="14" s="1" a="1"/>
  <c r="R2" i="14" s="1"/>
  <c r="W8" i="14"/>
  <c r="S8" i="14" s="1"/>
  <c r="X8" i="14"/>
  <c r="T2" i="14" s="1" a="1"/>
  <c r="T2" i="14" s="1"/>
  <c r="Y8" i="14"/>
  <c r="Z8" i="14"/>
  <c r="V2" i="14" s="1" a="1"/>
  <c r="V2" i="14" s="1"/>
  <c r="AA8" i="14"/>
  <c r="W2" i="14" s="1" a="1"/>
  <c r="W2" i="14" s="1"/>
  <c r="AB8" i="14"/>
  <c r="X2" i="14" s="1" a="1"/>
  <c r="X2" i="14" s="1"/>
  <c r="AC8" i="14"/>
  <c r="AD8" i="14"/>
  <c r="Z2" i="14" s="1" a="1"/>
  <c r="Z2" i="14" s="1"/>
  <c r="AE8" i="14"/>
  <c r="AA2" i="14" s="1" a="1"/>
  <c r="AA2" i="14" s="1"/>
  <c r="AF8" i="14"/>
  <c r="AB2" i="14" s="1" a="1"/>
  <c r="AB2" i="14" s="1"/>
  <c r="AG8" i="14"/>
  <c r="D9" i="14"/>
  <c r="E9" i="14"/>
  <c r="F9" i="14"/>
  <c r="G9" i="14"/>
  <c r="H9" i="14"/>
  <c r="I9" i="14"/>
  <c r="J9" i="14"/>
  <c r="K9" i="14"/>
  <c r="L9" i="14"/>
  <c r="M9" i="14"/>
  <c r="N9" i="14"/>
  <c r="O9" i="14"/>
  <c r="P9" i="14"/>
  <c r="Q9" i="14"/>
  <c r="R9" i="14"/>
  <c r="S9" i="14"/>
  <c r="T9" i="14"/>
  <c r="U9" i="14"/>
  <c r="V9" i="14"/>
  <c r="W9" i="14"/>
  <c r="X9" i="14"/>
  <c r="Y9" i="14"/>
  <c r="Z9" i="14"/>
  <c r="AA9" i="14"/>
  <c r="AB9" i="14"/>
  <c r="AC9" i="14"/>
  <c r="AD9" i="14"/>
  <c r="AE9" i="14"/>
  <c r="AF9" i="14"/>
  <c r="AG9" i="14"/>
  <c r="D10" i="14"/>
  <c r="E10" i="14"/>
  <c r="F10" i="14"/>
  <c r="G10" i="14"/>
  <c r="H10" i="14"/>
  <c r="I10" i="14"/>
  <c r="J10" i="14"/>
  <c r="K10" i="14"/>
  <c r="L10" i="14"/>
  <c r="M10" i="14"/>
  <c r="N10" i="14"/>
  <c r="O10" i="14"/>
  <c r="P10" i="14"/>
  <c r="Q10" i="14"/>
  <c r="R10" i="14"/>
  <c r="S10" i="14"/>
  <c r="T10" i="14"/>
  <c r="U10" i="14"/>
  <c r="V10" i="14"/>
  <c r="W10" i="14"/>
  <c r="X10" i="14"/>
  <c r="Y10" i="14"/>
  <c r="Z10" i="14"/>
  <c r="AA10" i="14"/>
  <c r="AB10" i="14"/>
  <c r="AC10" i="14"/>
  <c r="AD10" i="14"/>
  <c r="AE10" i="14"/>
  <c r="AF10" i="14"/>
  <c r="AG10" i="14"/>
  <c r="D11" i="14"/>
  <c r="E11" i="14"/>
  <c r="F11" i="14"/>
  <c r="G11" i="14"/>
  <c r="H11" i="14"/>
  <c r="I11" i="14"/>
  <c r="J11" i="14"/>
  <c r="K11" i="14"/>
  <c r="L11" i="14"/>
  <c r="M11" i="14"/>
  <c r="N11" i="14"/>
  <c r="O11" i="14"/>
  <c r="P11" i="14"/>
  <c r="Q11" i="14"/>
  <c r="R11" i="14"/>
  <c r="S11" i="14"/>
  <c r="T11" i="14"/>
  <c r="U11" i="14"/>
  <c r="V11" i="14"/>
  <c r="W11" i="14"/>
  <c r="X11" i="14"/>
  <c r="Y11" i="14"/>
  <c r="Z11" i="14"/>
  <c r="AA11" i="14"/>
  <c r="AB11" i="14"/>
  <c r="AC11" i="14"/>
  <c r="AD11" i="14"/>
  <c r="AE11" i="14"/>
  <c r="AF11" i="14"/>
  <c r="AG11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AG12" i="14"/>
  <c r="D13" i="14"/>
  <c r="E13" i="14"/>
  <c r="F13" i="14"/>
  <c r="G13" i="14"/>
  <c r="H13" i="14"/>
  <c r="I13" i="14"/>
  <c r="J13" i="14"/>
  <c r="K13" i="14"/>
  <c r="L13" i="14"/>
  <c r="M13" i="14"/>
  <c r="N13" i="14"/>
  <c r="O13" i="14"/>
  <c r="P13" i="14"/>
  <c r="Q13" i="14"/>
  <c r="R13" i="14"/>
  <c r="S13" i="14"/>
  <c r="T13" i="14"/>
  <c r="U13" i="14"/>
  <c r="V13" i="14"/>
  <c r="W13" i="14"/>
  <c r="X13" i="14"/>
  <c r="Y13" i="14"/>
  <c r="Z13" i="14"/>
  <c r="AA13" i="14"/>
  <c r="AB13" i="14"/>
  <c r="AC13" i="14"/>
  <c r="AD13" i="14"/>
  <c r="AE13" i="14"/>
  <c r="AF13" i="14"/>
  <c r="AG13" i="14"/>
  <c r="D14" i="14"/>
  <c r="E14" i="14"/>
  <c r="F14" i="14"/>
  <c r="G14" i="14"/>
  <c r="H14" i="14"/>
  <c r="I14" i="14"/>
  <c r="J14" i="14"/>
  <c r="K14" i="14"/>
  <c r="L14" i="14"/>
  <c r="M14" i="14"/>
  <c r="N14" i="14"/>
  <c r="O14" i="14"/>
  <c r="P14" i="14"/>
  <c r="Q14" i="14"/>
  <c r="R14" i="14"/>
  <c r="S14" i="14"/>
  <c r="T14" i="14"/>
  <c r="U14" i="14"/>
  <c r="V14" i="14"/>
  <c r="W14" i="14"/>
  <c r="X14" i="14"/>
  <c r="Y14" i="14"/>
  <c r="Z14" i="14"/>
  <c r="AA14" i="14"/>
  <c r="AB14" i="14"/>
  <c r="AC14" i="14"/>
  <c r="AD14" i="14"/>
  <c r="AE14" i="14"/>
  <c r="AF14" i="14"/>
  <c r="AG14" i="14"/>
  <c r="D15" i="14"/>
  <c r="E15" i="14"/>
  <c r="F15" i="14"/>
  <c r="G15" i="14"/>
  <c r="H15" i="14"/>
  <c r="I15" i="14"/>
  <c r="J15" i="14"/>
  <c r="K15" i="14"/>
  <c r="L15" i="14"/>
  <c r="M15" i="14"/>
  <c r="N15" i="14"/>
  <c r="O15" i="14"/>
  <c r="P15" i="14"/>
  <c r="Q15" i="14"/>
  <c r="R15" i="14"/>
  <c r="S15" i="14"/>
  <c r="T15" i="14"/>
  <c r="U15" i="14"/>
  <c r="V15" i="14"/>
  <c r="W15" i="14"/>
  <c r="X15" i="14"/>
  <c r="Y15" i="14"/>
  <c r="Z15" i="14"/>
  <c r="AA15" i="14"/>
  <c r="AB15" i="14"/>
  <c r="AC15" i="14"/>
  <c r="AD15" i="14"/>
  <c r="AE15" i="14"/>
  <c r="AF15" i="14"/>
  <c r="AG15" i="14"/>
  <c r="D16" i="14"/>
  <c r="E16" i="14"/>
  <c r="F16" i="14"/>
  <c r="G16" i="14"/>
  <c r="H16" i="14"/>
  <c r="I16" i="14"/>
  <c r="J16" i="14"/>
  <c r="K16" i="14"/>
  <c r="L16" i="14"/>
  <c r="M16" i="14"/>
  <c r="N16" i="14"/>
  <c r="O16" i="14"/>
  <c r="P16" i="14"/>
  <c r="Q16" i="14"/>
  <c r="R16" i="14"/>
  <c r="S16" i="14"/>
  <c r="T16" i="14"/>
  <c r="U16" i="14"/>
  <c r="V16" i="14"/>
  <c r="W16" i="14"/>
  <c r="X16" i="14"/>
  <c r="Y16" i="14"/>
  <c r="Z16" i="14"/>
  <c r="AA16" i="14"/>
  <c r="AB16" i="14"/>
  <c r="AC16" i="14"/>
  <c r="AD16" i="14"/>
  <c r="AE16" i="14"/>
  <c r="AF16" i="14"/>
  <c r="AG16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AA17" i="14"/>
  <c r="AB17" i="14"/>
  <c r="AC17" i="14"/>
  <c r="AD17" i="14"/>
  <c r="AE17" i="14"/>
  <c r="AF17" i="14"/>
  <c r="AG17" i="14"/>
  <c r="D18" i="14"/>
  <c r="E18" i="14"/>
  <c r="F18" i="14"/>
  <c r="G18" i="14"/>
  <c r="H18" i="14"/>
  <c r="I18" i="14"/>
  <c r="J18" i="14"/>
  <c r="K18" i="14"/>
  <c r="L18" i="14"/>
  <c r="M18" i="14"/>
  <c r="N18" i="14"/>
  <c r="O18" i="14"/>
  <c r="P18" i="14"/>
  <c r="Q18" i="14"/>
  <c r="R18" i="14"/>
  <c r="S18" i="14"/>
  <c r="T18" i="14"/>
  <c r="U18" i="14"/>
  <c r="V18" i="14"/>
  <c r="W18" i="14"/>
  <c r="X18" i="14"/>
  <c r="Y18" i="14"/>
  <c r="Z18" i="14"/>
  <c r="AA18" i="14"/>
  <c r="AB18" i="14"/>
  <c r="AC18" i="14"/>
  <c r="AD18" i="14"/>
  <c r="AE18" i="14"/>
  <c r="AF18" i="14"/>
  <c r="AG18" i="14"/>
  <c r="D19" i="14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AG19" i="14"/>
  <c r="C18" i="14"/>
  <c r="C19" i="14"/>
  <c r="C15" i="14"/>
  <c r="C16" i="14"/>
  <c r="C12" i="14"/>
  <c r="C13" i="14"/>
  <c r="C9" i="14"/>
  <c r="C10" i="14"/>
  <c r="C6" i="14"/>
  <c r="C7" i="14"/>
  <c r="C17" i="14"/>
  <c r="C14" i="14"/>
  <c r="C11" i="14"/>
  <c r="C8" i="14"/>
  <c r="C5" i="14"/>
  <c r="I2" i="14" l="1" a="1"/>
  <c r="I2" i="14" s="1"/>
  <c r="I3" i="14" a="1"/>
  <c r="I3" i="14" s="1"/>
  <c r="I4" i="14" a="1"/>
  <c r="I4" i="14" s="1"/>
  <c r="E2" i="14" a="1"/>
  <c r="E2" i="14" s="1"/>
  <c r="E3" i="14" a="1"/>
  <c r="E3" i="14" s="1"/>
  <c r="E4" i="14" a="1"/>
  <c r="E4" i="14" s="1"/>
  <c r="O2" i="14" a="1"/>
  <c r="O2" i="14" s="1"/>
  <c r="O3" i="14" a="1"/>
  <c r="O3" i="14" s="1"/>
  <c r="O4" i="14" a="1"/>
  <c r="O4" i="14" s="1"/>
  <c r="M2" i="14" a="1"/>
  <c r="M2" i="14" s="1"/>
  <c r="M3" i="14" a="1"/>
  <c r="M3" i="14" s="1"/>
  <c r="M4" i="14" a="1"/>
  <c r="M4" i="14" s="1"/>
  <c r="AC2" i="14" a="1"/>
  <c r="AC2" i="14" s="1"/>
  <c r="AC3" i="14" a="1"/>
  <c r="AC3" i="14" s="1"/>
  <c r="AC4" i="14" a="1"/>
  <c r="AC4" i="14" s="1"/>
  <c r="Y2" i="14" a="1"/>
  <c r="Y2" i="14" s="1"/>
  <c r="Y3" i="14" a="1"/>
  <c r="Y3" i="14" s="1"/>
  <c r="Y4" i="14" a="1"/>
  <c r="Y4" i="14" s="1"/>
  <c r="U2" i="14" a="1"/>
  <c r="U2" i="14" s="1"/>
  <c r="U3" i="14" a="1"/>
  <c r="U3" i="14" s="1"/>
  <c r="U4" i="14" a="1"/>
  <c r="U4" i="14" s="1"/>
  <c r="Q2" i="14" a="1"/>
  <c r="Q2" i="14" s="1"/>
  <c r="Q3" i="14" a="1"/>
  <c r="Q3" i="14" s="1"/>
  <c r="Q4" i="14" a="1"/>
  <c r="Q4" i="14" s="1"/>
  <c r="AA4" i="14" a="1"/>
  <c r="AA4" i="14" s="1"/>
  <c r="W4" i="14" a="1"/>
  <c r="W4" i="14" s="1"/>
  <c r="S4" i="14" a="1"/>
  <c r="S4" i="14" s="1"/>
  <c r="K4" i="14" a="1"/>
  <c r="K4" i="14" s="1"/>
  <c r="G4" i="14" a="1"/>
  <c r="G4" i="14" s="1"/>
  <c r="AA3" i="14" a="1"/>
  <c r="AA3" i="14" s="1"/>
  <c r="W3" i="14" a="1"/>
  <c r="W3" i="14" s="1"/>
  <c r="S3" i="14" a="1"/>
  <c r="S3" i="14" s="1"/>
  <c r="K3" i="14" a="1"/>
  <c r="K3" i="14" s="1"/>
  <c r="G3" i="14" a="1"/>
  <c r="G3" i="14" s="1"/>
  <c r="S2" i="14" a="1"/>
  <c r="S2" i="14" s="1"/>
  <c r="AB4" i="14" a="1"/>
  <c r="AB4" i="14" s="1"/>
  <c r="Z4" i="14" a="1"/>
  <c r="Z4" i="14" s="1"/>
  <c r="X4" i="14" a="1"/>
  <c r="X4" i="14" s="1"/>
  <c r="V4" i="14" a="1"/>
  <c r="V4" i="14" s="1"/>
  <c r="T4" i="14" a="1"/>
  <c r="T4" i="14" s="1"/>
  <c r="R4" i="14" a="1"/>
  <c r="R4" i="14" s="1"/>
  <c r="P4" i="14" a="1"/>
  <c r="P4" i="14" s="1"/>
  <c r="N4" i="14" a="1"/>
  <c r="N4" i="14" s="1"/>
  <c r="L4" i="14" a="1"/>
  <c r="L4" i="14" s="1"/>
  <c r="J4" i="14" a="1"/>
  <c r="J4" i="14" s="1"/>
  <c r="H4" i="14" a="1"/>
  <c r="H4" i="14" s="1"/>
  <c r="F4" i="14" a="1"/>
  <c r="F4" i="14" s="1"/>
  <c r="D4" i="14" a="1"/>
  <c r="D4" i="14" s="1"/>
  <c r="AB3" i="14" a="1"/>
  <c r="AB3" i="14" s="1"/>
  <c r="Z3" i="14" a="1"/>
  <c r="Z3" i="14" s="1"/>
  <c r="X3" i="14" a="1"/>
  <c r="X3" i="14" s="1"/>
  <c r="V3" i="14" a="1"/>
  <c r="V3" i="14" s="1"/>
  <c r="T3" i="14" a="1"/>
  <c r="T3" i="14" s="1"/>
  <c r="R3" i="14" a="1"/>
  <c r="R3" i="14" s="1"/>
  <c r="P3" i="14" a="1"/>
  <c r="P3" i="14" s="1"/>
  <c r="N3" i="14" a="1"/>
  <c r="N3" i="14" s="1"/>
  <c r="L3" i="14" a="1"/>
  <c r="L3" i="14" s="1"/>
  <c r="J3" i="14" a="1"/>
  <c r="J3" i="14" s="1"/>
  <c r="H3" i="14" a="1"/>
  <c r="H3" i="14" s="1"/>
  <c r="F3" i="14" a="1"/>
  <c r="F3" i="14" s="1"/>
  <c r="D3" i="14" a="1"/>
  <c r="D3" i="14" s="1"/>
  <c r="C3" i="14" a="1"/>
  <c r="C3" i="14" s="1"/>
  <c r="C4" i="14" a="1"/>
  <c r="C4" i="14" s="1"/>
  <c r="C2" i="14" a="1"/>
  <c r="C2" i="14" s="1"/>
  <c r="G35" i="1" l="1"/>
  <c r="J31" i="1"/>
  <c r="I31" i="1"/>
  <c r="H31" i="1"/>
  <c r="G31" i="1"/>
  <c r="J30" i="1"/>
  <c r="I30" i="1"/>
  <c r="H30" i="1"/>
  <c r="G30" i="1"/>
  <c r="J32" i="1"/>
  <c r="I32" i="1"/>
  <c r="H32" i="1"/>
  <c r="G32" i="1"/>
  <c r="J14" i="1"/>
  <c r="I14" i="1"/>
  <c r="H14" i="1"/>
  <c r="G14" i="1"/>
  <c r="G36" i="1"/>
  <c r="G34" i="1"/>
  <c r="H43" i="1"/>
  <c r="G43" i="1"/>
  <c r="H42" i="1"/>
  <c r="G42" i="1"/>
  <c r="H40" i="1"/>
  <c r="G40" i="1"/>
  <c r="H39" i="1"/>
  <c r="G39" i="1"/>
  <c r="H38" i="1"/>
  <c r="G38" i="1"/>
  <c r="H37" i="1"/>
  <c r="G37" i="1"/>
  <c r="H41" i="1"/>
  <c r="G41" i="1"/>
  <c r="I12" i="1"/>
  <c r="H12" i="1"/>
  <c r="G12" i="1"/>
  <c r="G7" i="1" l="1"/>
  <c r="H7" i="1"/>
  <c r="I7" i="1"/>
  <c r="I6" i="1"/>
  <c r="H6" i="1"/>
  <c r="G6" i="1"/>
</calcChain>
</file>

<file path=xl/comments1.xml><?xml version="1.0" encoding="utf-8"?>
<comments xmlns="http://schemas.openxmlformats.org/spreadsheetml/2006/main">
  <authors>
    <author>Renan Le Roux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Renan Le Roux:</t>
        </r>
        <r>
          <rPr>
            <sz val="9"/>
            <color indexed="81"/>
            <rFont val="Tahoma"/>
            <family val="2"/>
          </rPr>
          <t xml:space="preserve">
Dicot / céréales de printemps (projet 10750)</t>
        </r>
      </text>
    </comment>
  </commentList>
</comments>
</file>

<file path=xl/sharedStrings.xml><?xml version="1.0" encoding="utf-8"?>
<sst xmlns="http://schemas.openxmlformats.org/spreadsheetml/2006/main" count="676" uniqueCount="155">
  <si>
    <t>Sponsor</t>
  </si>
  <si>
    <t>N°interne</t>
  </si>
  <si>
    <t>N°sponsor</t>
  </si>
  <si>
    <t>PC 17-01-01</t>
  </si>
  <si>
    <t>PC 17-01-21</t>
  </si>
  <si>
    <t>FC 17-04-14</t>
  </si>
  <si>
    <t>FC 17-05-2</t>
  </si>
  <si>
    <t>FC 17-05-3</t>
  </si>
  <si>
    <t>PC 17-13-10</t>
  </si>
  <si>
    <t>PC 17-03-2</t>
  </si>
  <si>
    <t>PC 17-01-28</t>
  </si>
  <si>
    <t>PC 17-01-29</t>
  </si>
  <si>
    <t>PC 17-01-30</t>
  </si>
  <si>
    <t>PC 17-14-6</t>
  </si>
  <si>
    <t>PC 17-14-7</t>
  </si>
  <si>
    <t>PC 17-14-8</t>
  </si>
  <si>
    <t>PC 17-01-31</t>
  </si>
  <si>
    <t>PC 17-01-32</t>
  </si>
  <si>
    <t>PC 17-01-33</t>
  </si>
  <si>
    <t>PC 17-01-34</t>
  </si>
  <si>
    <t>PC 17-05-2</t>
  </si>
  <si>
    <t>PC 17-05-3</t>
  </si>
  <si>
    <t>PC 17-05-4</t>
  </si>
  <si>
    <t>PC 17-05-5</t>
  </si>
  <si>
    <t>PC 17-05-6</t>
  </si>
  <si>
    <t>PC 17-05-13</t>
  </si>
  <si>
    <t>PC 17-05-7</t>
  </si>
  <si>
    <t>PC 17-05-8</t>
  </si>
  <si>
    <t>PC 17-05-9</t>
  </si>
  <si>
    <t>PC 17-05-10</t>
  </si>
  <si>
    <t>PC 17-05-11</t>
  </si>
  <si>
    <t>PC 17-05-12</t>
  </si>
  <si>
    <t>PC 17-05-14</t>
  </si>
  <si>
    <t>PC 17-05-15</t>
  </si>
  <si>
    <t>PC 17-05-16</t>
  </si>
  <si>
    <t>PC 17-05-17</t>
  </si>
  <si>
    <t>PC 17-05-18</t>
  </si>
  <si>
    <t>PC 17-05-19</t>
  </si>
  <si>
    <t>PC 17-05-22</t>
  </si>
  <si>
    <t>PC 17-05-23</t>
  </si>
  <si>
    <t>PC 17-05-24</t>
  </si>
  <si>
    <t>PC 17-05-25</t>
  </si>
  <si>
    <t>PC 17-05-26</t>
  </si>
  <si>
    <t>PC 17-05-27</t>
  </si>
  <si>
    <t>PC 17-05-28</t>
  </si>
  <si>
    <t>PC 17-05-29</t>
  </si>
  <si>
    <t>PC 17-05-30</t>
  </si>
  <si>
    <t>PC 17-05-31</t>
  </si>
  <si>
    <t>PC 17-01-xx</t>
  </si>
  <si>
    <t>EU17-008</t>
  </si>
  <si>
    <t>EU17-023</t>
  </si>
  <si>
    <t>eff SNP</t>
  </si>
  <si>
    <t>MF55-5001</t>
  </si>
  <si>
    <t>MF55-56-57</t>
  </si>
  <si>
    <t>démo</t>
  </si>
  <si>
    <t>17H05D09</t>
  </si>
  <si>
    <t>EU17-038</t>
  </si>
  <si>
    <t>EU17-005</t>
  </si>
  <si>
    <t>EU17-010</t>
  </si>
  <si>
    <t>EU17-059</t>
  </si>
  <si>
    <t>EU17-060</t>
  </si>
  <si>
    <t>EU17-061</t>
  </si>
  <si>
    <t>EU17-063</t>
  </si>
  <si>
    <t>H77</t>
  </si>
  <si>
    <t>H74</t>
  </si>
  <si>
    <t>H72</t>
  </si>
  <si>
    <t>H78</t>
  </si>
  <si>
    <t>H75</t>
  </si>
  <si>
    <t>H73</t>
  </si>
  <si>
    <t>H70</t>
  </si>
  <si>
    <t>H69</t>
  </si>
  <si>
    <t>H67</t>
  </si>
  <si>
    <t>H68</t>
  </si>
  <si>
    <t>H76</t>
  </si>
  <si>
    <t>H71</t>
  </si>
  <si>
    <t>H86</t>
  </si>
  <si>
    <t>H84</t>
  </si>
  <si>
    <t>H82</t>
  </si>
  <si>
    <t>H87</t>
  </si>
  <si>
    <t>H85</t>
  </si>
  <si>
    <t>H83</t>
  </si>
  <si>
    <t>P2H4</t>
  </si>
  <si>
    <t>P2H5</t>
  </si>
  <si>
    <t>P2H6</t>
  </si>
  <si>
    <t>P2H7</t>
  </si>
  <si>
    <t>P2H8</t>
  </si>
  <si>
    <t>P2H9</t>
  </si>
  <si>
    <t>DIV21</t>
  </si>
  <si>
    <t>DIV22</t>
  </si>
  <si>
    <t>DIV 22 bis</t>
  </si>
  <si>
    <t>DIV 23</t>
  </si>
  <si>
    <t>EU17-084</t>
  </si>
  <si>
    <t>EU17-040-1</t>
  </si>
  <si>
    <t>EU17-040-2</t>
  </si>
  <si>
    <t>FR1704 et ou FR 1705</t>
  </si>
  <si>
    <t>EU17-068</t>
  </si>
  <si>
    <t>EU17-070</t>
  </si>
  <si>
    <t>EU17-071</t>
  </si>
  <si>
    <t>ESSAI</t>
  </si>
  <si>
    <t>Agriculteur</t>
  </si>
  <si>
    <t>SW1</t>
  </si>
  <si>
    <t>Delmas</t>
  </si>
  <si>
    <t>SW2</t>
  </si>
  <si>
    <t>Fourniol</t>
  </si>
  <si>
    <t>SW3</t>
  </si>
  <si>
    <t>Calvet</t>
  </si>
  <si>
    <t>SW4</t>
  </si>
  <si>
    <t>Lena</t>
  </si>
  <si>
    <t>Lamalatie</t>
  </si>
  <si>
    <t>Pellausy</t>
  </si>
  <si>
    <t>Estabes</t>
  </si>
  <si>
    <t>Guilbert</t>
  </si>
  <si>
    <t>Fraysse</t>
  </si>
  <si>
    <t>-</t>
  </si>
  <si>
    <t>Royer</t>
  </si>
  <si>
    <t>SW5</t>
  </si>
  <si>
    <t>SW6</t>
  </si>
  <si>
    <t>Lamouroux</t>
  </si>
  <si>
    <t>SW7</t>
  </si>
  <si>
    <t>SW8</t>
  </si>
  <si>
    <t>Lavayssière</t>
  </si>
  <si>
    <t>Paillares</t>
  </si>
  <si>
    <t>Bordes</t>
  </si>
  <si>
    <t>Bernardet</t>
  </si>
  <si>
    <t xml:space="preserve">Calvet </t>
  </si>
  <si>
    <t>lamalatie</t>
  </si>
  <si>
    <t>Justice</t>
  </si>
  <si>
    <t>Durand</t>
  </si>
  <si>
    <t>Donnadieu</t>
  </si>
  <si>
    <t>NUFARM</t>
  </si>
  <si>
    <t>SHARDA</t>
  </si>
  <si>
    <t>FMC</t>
  </si>
  <si>
    <t>CERTIS</t>
  </si>
  <si>
    <t>Cf com</t>
  </si>
  <si>
    <t>PC 17-13-7</t>
  </si>
  <si>
    <t>AGRAUXINE</t>
  </si>
  <si>
    <t>CMI</t>
  </si>
  <si>
    <t>DE SANGOSSE</t>
  </si>
  <si>
    <t>MEP</t>
  </si>
  <si>
    <t>A1</t>
  </si>
  <si>
    <t>A2</t>
  </si>
  <si>
    <t>A3</t>
  </si>
  <si>
    <t>A4</t>
  </si>
  <si>
    <t>A5</t>
  </si>
  <si>
    <t>BBCH 55</t>
  </si>
  <si>
    <t>BBCH37-39</t>
  </si>
  <si>
    <t>BBCH 55-65</t>
  </si>
  <si>
    <t>RECOLTE</t>
  </si>
  <si>
    <t>A6</t>
  </si>
  <si>
    <t>A7</t>
  </si>
  <si>
    <t>A8</t>
  </si>
  <si>
    <t>A9</t>
  </si>
  <si>
    <t>A10</t>
  </si>
  <si>
    <t>A11</t>
  </si>
  <si>
    <t>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</si>
</sst>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59996337778862885"/>
      </top>
      <bottom style="medium">
        <color theme="4" tint="0.59996337778862885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 vertical="center" textRotation="90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0" xfId="0" applyFill="1" applyBorder="1"/>
    <xf numFmtId="14" fontId="0" fillId="0" borderId="10" xfId="0" applyNumberFormat="1" applyFill="1" applyBorder="1" applyAlignment="1">
      <alignment horizontal="center" vertical="center" textRotation="90"/>
    </xf>
    <xf numFmtId="0" fontId="0" fillId="2" borderId="10" xfId="0" applyFill="1" applyBorder="1"/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essais" displayName="essais" ref="A1:R135" totalsRowShown="0" headerRowDxfId="1" dataDxfId="0" headerRowBorderDxfId="21" tableBorderDxfId="22" totalsRowBorderDxfId="20">
  <autoFilter ref="A1:R135"/>
  <tableColumns count="18">
    <tableColumn id="1" name="Sponsor" dataDxfId="19"/>
    <tableColumn id="2" name="N°interne" dataDxfId="18"/>
    <tableColumn id="3" name="N°sponsor" dataDxfId="17"/>
    <tableColumn id="4" name="ESSAI" dataDxfId="16"/>
    <tableColumn id="5" name="Agriculteur" dataDxfId="15"/>
    <tableColumn id="6" name="MEP" dataDxfId="14"/>
    <tableColumn id="7" name="A1" dataDxfId="13"/>
    <tableColumn id="8" name="A2" dataDxfId="12"/>
    <tableColumn id="9" name="A3" dataDxfId="11"/>
    <tableColumn id="10" name="A4" dataDxfId="10"/>
    <tableColumn id="11" name="A5" dataDxfId="9"/>
    <tableColumn id="12" name="A6" dataDxfId="8"/>
    <tableColumn id="13" name="A7" dataDxfId="7"/>
    <tableColumn id="14" name="A8" dataDxfId="6"/>
    <tableColumn id="15" name="A9" dataDxfId="5"/>
    <tableColumn id="16" name="A10" dataDxfId="4"/>
    <tableColumn id="17" name="A11" dataDxfId="3"/>
    <tableColumn id="18" name="A1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D:\Le%20Roux\Documents\2-%20Technique\1-%20Phyto\1-%20%20Campagne\2016-2017\Protocole\PC%2017-13-07%20(11274.TRZAW.WEED.17FR1).pdf" TargetMode="External"/><Relationship Id="rId1" Type="http://schemas.openxmlformats.org/officeDocument/2006/relationships/hyperlink" Target="file:///D:\Le%20Roux\Documents\2-%20Technique\1-%20Phyto\1-%20%20Campagne\2016-2017\Protocole\PC%2017-13-07%20(11274.TRZAW.WEED.17FR1).pdf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35"/>
  <sheetViews>
    <sheetView topLeftCell="C1" zoomScaleNormal="100" workbookViewId="0">
      <pane ySplit="1" topLeftCell="A2" activePane="bottomLeft" state="frozen"/>
      <selection pane="bottomLeft" activeCell="H17" sqref="H17"/>
    </sheetView>
  </sheetViews>
  <sheetFormatPr baseColWidth="10" defaultColWidth="11.453125" defaultRowHeight="14.5" x14ac:dyDescent="0.35"/>
  <cols>
    <col min="1" max="1" width="14" style="5" customWidth="1"/>
    <col min="2" max="3" width="12.54296875" style="5" customWidth="1"/>
    <col min="4" max="4" width="10.453125" style="5" bestFit="1" customWidth="1"/>
    <col min="5" max="5" width="15.453125" style="5" customWidth="1"/>
    <col min="6" max="16384" width="11.453125" style="5"/>
  </cols>
  <sheetData>
    <row r="1" spans="1:18" x14ac:dyDescent="0.35">
      <c r="A1" s="2" t="s">
        <v>0</v>
      </c>
      <c r="B1" s="3" t="s">
        <v>1</v>
      </c>
      <c r="C1" s="3" t="s">
        <v>2</v>
      </c>
      <c r="D1" s="3" t="s">
        <v>98</v>
      </c>
      <c r="E1" s="3" t="s">
        <v>99</v>
      </c>
      <c r="F1" s="3" t="s">
        <v>138</v>
      </c>
      <c r="G1" s="3" t="s">
        <v>139</v>
      </c>
      <c r="H1" s="3" t="s">
        <v>140</v>
      </c>
      <c r="I1" s="3" t="s">
        <v>141</v>
      </c>
      <c r="J1" s="3" t="s">
        <v>142</v>
      </c>
      <c r="K1" s="3" t="s">
        <v>143</v>
      </c>
      <c r="L1" s="3" t="s">
        <v>148</v>
      </c>
      <c r="M1" s="3" t="s">
        <v>149</v>
      </c>
      <c r="N1" s="3" t="s">
        <v>150</v>
      </c>
      <c r="O1" s="3" t="s">
        <v>151</v>
      </c>
      <c r="P1" s="3" t="s">
        <v>152</v>
      </c>
      <c r="Q1" s="3" t="s">
        <v>153</v>
      </c>
      <c r="R1" s="4" t="s">
        <v>154</v>
      </c>
    </row>
    <row r="2" spans="1:18" x14ac:dyDescent="0.35">
      <c r="A2" s="6" t="s">
        <v>129</v>
      </c>
      <c r="B2" s="7" t="s">
        <v>3</v>
      </c>
      <c r="C2" s="7" t="s">
        <v>49</v>
      </c>
      <c r="D2" s="7" t="s">
        <v>100</v>
      </c>
      <c r="E2" s="7" t="s">
        <v>101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</row>
    <row r="3" spans="1:18" x14ac:dyDescent="0.35">
      <c r="A3" s="6" t="s">
        <v>129</v>
      </c>
      <c r="B3" s="7" t="s">
        <v>3</v>
      </c>
      <c r="C3" s="7" t="s">
        <v>49</v>
      </c>
      <c r="D3" s="7" t="s">
        <v>102</v>
      </c>
      <c r="E3" s="7" t="s">
        <v>103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</row>
    <row r="4" spans="1:18" x14ac:dyDescent="0.35">
      <c r="A4" s="6" t="s">
        <v>129</v>
      </c>
      <c r="B4" s="7" t="s">
        <v>3</v>
      </c>
      <c r="C4" s="7" t="s">
        <v>49</v>
      </c>
      <c r="D4" s="7" t="s">
        <v>104</v>
      </c>
      <c r="E4" s="7" t="s">
        <v>105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</row>
    <row r="5" spans="1:18" x14ac:dyDescent="0.35">
      <c r="A5" s="6" t="s">
        <v>129</v>
      </c>
      <c r="B5" s="7" t="s">
        <v>3</v>
      </c>
      <c r="C5" s="7" t="s">
        <v>49</v>
      </c>
      <c r="D5" s="7" t="s">
        <v>106</v>
      </c>
      <c r="E5" s="7" t="s">
        <v>101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8"/>
    </row>
    <row r="6" spans="1:18" x14ac:dyDescent="0.35">
      <c r="A6" s="6" t="s">
        <v>129</v>
      </c>
      <c r="B6" s="7" t="s">
        <v>4</v>
      </c>
      <c r="C6" s="7" t="s">
        <v>50</v>
      </c>
      <c r="D6" s="7" t="s">
        <v>100</v>
      </c>
      <c r="E6" s="7" t="s">
        <v>107</v>
      </c>
      <c r="F6" s="9">
        <v>42803</v>
      </c>
      <c r="G6" s="9">
        <f>F6+14</f>
        <v>42817</v>
      </c>
      <c r="H6" s="9">
        <f>F6+28</f>
        <v>42831</v>
      </c>
      <c r="I6" s="9">
        <f>F6+42</f>
        <v>42845</v>
      </c>
      <c r="J6" s="7" t="s">
        <v>144</v>
      </c>
      <c r="K6" s="7"/>
      <c r="L6" s="7"/>
      <c r="M6" s="7"/>
      <c r="N6" s="7"/>
      <c r="O6" s="7"/>
      <c r="P6" s="7"/>
      <c r="Q6" s="7"/>
      <c r="R6" s="8"/>
    </row>
    <row r="7" spans="1:18" x14ac:dyDescent="0.35">
      <c r="A7" s="6" t="s">
        <v>129</v>
      </c>
      <c r="B7" s="7" t="s">
        <v>4</v>
      </c>
      <c r="C7" s="7" t="s">
        <v>50</v>
      </c>
      <c r="D7" s="7" t="s">
        <v>102</v>
      </c>
      <c r="E7" s="7" t="s">
        <v>108</v>
      </c>
      <c r="F7" s="9">
        <v>42803</v>
      </c>
      <c r="G7" s="9">
        <f>F7+14</f>
        <v>42817</v>
      </c>
      <c r="H7" s="9">
        <f>F7+28</f>
        <v>42831</v>
      </c>
      <c r="I7" s="9">
        <f>F7+42</f>
        <v>42845</v>
      </c>
      <c r="J7" s="7" t="s">
        <v>144</v>
      </c>
      <c r="K7" s="7"/>
      <c r="L7" s="7"/>
      <c r="M7" s="7"/>
      <c r="N7" s="7"/>
      <c r="O7" s="7"/>
      <c r="P7" s="7"/>
      <c r="Q7" s="7"/>
      <c r="R7" s="8"/>
    </row>
    <row r="8" spans="1:18" x14ac:dyDescent="0.35">
      <c r="A8" s="6" t="s">
        <v>136</v>
      </c>
      <c r="B8" s="7" t="s">
        <v>5</v>
      </c>
      <c r="C8" s="7" t="s">
        <v>51</v>
      </c>
      <c r="D8" s="7" t="s">
        <v>100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</row>
    <row r="9" spans="1:18" x14ac:dyDescent="0.35">
      <c r="A9" s="6" t="s">
        <v>135</v>
      </c>
      <c r="B9" s="7" t="s">
        <v>6</v>
      </c>
      <c r="C9" s="7" t="s">
        <v>52</v>
      </c>
      <c r="D9" s="7" t="s">
        <v>100</v>
      </c>
      <c r="E9" s="7" t="s">
        <v>109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8"/>
    </row>
    <row r="10" spans="1:18" x14ac:dyDescent="0.35">
      <c r="A10" s="6" t="s">
        <v>135</v>
      </c>
      <c r="B10" s="7" t="s">
        <v>7</v>
      </c>
      <c r="C10" s="7" t="s">
        <v>53</v>
      </c>
      <c r="D10" s="7" t="s">
        <v>100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8"/>
    </row>
    <row r="11" spans="1:18" x14ac:dyDescent="0.35">
      <c r="A11" s="6" t="s">
        <v>132</v>
      </c>
      <c r="B11" s="7" t="s">
        <v>8</v>
      </c>
      <c r="C11" s="7" t="s">
        <v>133</v>
      </c>
      <c r="D11" s="7" t="s">
        <v>100</v>
      </c>
      <c r="E11" s="7" t="s">
        <v>110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8"/>
    </row>
    <row r="12" spans="1:18" x14ac:dyDescent="0.35">
      <c r="A12" s="6" t="s">
        <v>132</v>
      </c>
      <c r="B12" s="7" t="s">
        <v>134</v>
      </c>
      <c r="C12" s="7" t="s">
        <v>54</v>
      </c>
      <c r="D12" s="7" t="s">
        <v>100</v>
      </c>
      <c r="E12" s="7" t="s">
        <v>111</v>
      </c>
      <c r="F12" s="9">
        <v>42804</v>
      </c>
      <c r="G12" s="9">
        <f>F12+14</f>
        <v>42818</v>
      </c>
      <c r="H12" s="9">
        <f>F12+28</f>
        <v>42832</v>
      </c>
      <c r="I12" s="9">
        <f>F12+60</f>
        <v>42864</v>
      </c>
      <c r="J12" s="7"/>
      <c r="K12" s="7"/>
      <c r="L12" s="7"/>
      <c r="M12" s="7"/>
      <c r="N12" s="7"/>
      <c r="O12" s="7"/>
      <c r="P12" s="7"/>
      <c r="Q12" s="7"/>
      <c r="R12" s="8"/>
    </row>
    <row r="13" spans="1:18" x14ac:dyDescent="0.35">
      <c r="A13" s="6" t="s">
        <v>132</v>
      </c>
      <c r="B13" s="7" t="s">
        <v>134</v>
      </c>
      <c r="C13" s="7" t="s">
        <v>54</v>
      </c>
      <c r="D13" s="7" t="s">
        <v>100</v>
      </c>
      <c r="E13" s="7" t="s">
        <v>111</v>
      </c>
      <c r="F13" s="9"/>
      <c r="G13" s="9"/>
      <c r="H13" s="9"/>
      <c r="I13" s="9"/>
      <c r="J13" s="7"/>
      <c r="K13" s="7"/>
      <c r="L13" s="7"/>
      <c r="M13" s="7"/>
      <c r="N13" s="7"/>
      <c r="O13" s="7"/>
      <c r="P13" s="7"/>
      <c r="Q13" s="7"/>
      <c r="R13" s="8"/>
    </row>
    <row r="14" spans="1:18" x14ac:dyDescent="0.35">
      <c r="A14" s="6" t="s">
        <v>137</v>
      </c>
      <c r="B14" s="7" t="s">
        <v>9</v>
      </c>
      <c r="C14" s="7" t="s">
        <v>55</v>
      </c>
      <c r="D14" s="7" t="s">
        <v>100</v>
      </c>
      <c r="E14" s="7" t="s">
        <v>107</v>
      </c>
      <c r="F14" s="9">
        <v>42814</v>
      </c>
      <c r="G14" s="9">
        <f>F14+7</f>
        <v>42821</v>
      </c>
      <c r="H14" s="9">
        <f>F14+14</f>
        <v>42828</v>
      </c>
      <c r="I14" s="9">
        <f>F14+30</f>
        <v>42844</v>
      </c>
      <c r="J14" s="9">
        <f>F14+60</f>
        <v>42874</v>
      </c>
      <c r="K14" s="7" t="s">
        <v>144</v>
      </c>
      <c r="L14" s="7"/>
      <c r="M14" s="7"/>
      <c r="N14" s="7"/>
      <c r="O14" s="7"/>
      <c r="P14" s="7"/>
      <c r="Q14" s="7"/>
      <c r="R14" s="8"/>
    </row>
    <row r="15" spans="1:18" x14ac:dyDescent="0.35">
      <c r="A15" s="6" t="s">
        <v>129</v>
      </c>
      <c r="B15" s="7" t="s">
        <v>10</v>
      </c>
      <c r="C15" s="7" t="s">
        <v>56</v>
      </c>
      <c r="D15" s="7" t="s">
        <v>100</v>
      </c>
      <c r="E15" s="7" t="s">
        <v>109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8"/>
    </row>
    <row r="16" spans="1:18" x14ac:dyDescent="0.35">
      <c r="A16" s="6" t="s">
        <v>129</v>
      </c>
      <c r="B16" s="7" t="s">
        <v>11</v>
      </c>
      <c r="C16" s="7" t="s">
        <v>57</v>
      </c>
      <c r="D16" s="7" t="s">
        <v>100</v>
      </c>
      <c r="E16" s="7" t="s">
        <v>112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8"/>
    </row>
    <row r="17" spans="1:18" x14ac:dyDescent="0.35">
      <c r="A17" s="6" t="s">
        <v>129</v>
      </c>
      <c r="B17" s="7" t="s">
        <v>11</v>
      </c>
      <c r="C17" s="7" t="s">
        <v>57</v>
      </c>
      <c r="D17" s="7" t="s">
        <v>102</v>
      </c>
      <c r="E17" s="7" t="s">
        <v>101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8"/>
    </row>
    <row r="18" spans="1:18" x14ac:dyDescent="0.35">
      <c r="A18" s="6" t="s">
        <v>129</v>
      </c>
      <c r="B18" s="7" t="s">
        <v>11</v>
      </c>
      <c r="C18" s="7" t="s">
        <v>57</v>
      </c>
      <c r="D18" s="7" t="s">
        <v>104</v>
      </c>
      <c r="E18" s="7" t="s">
        <v>109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8"/>
    </row>
    <row r="19" spans="1:18" x14ac:dyDescent="0.35">
      <c r="A19" s="6" t="s">
        <v>129</v>
      </c>
      <c r="B19" s="7" t="s">
        <v>11</v>
      </c>
      <c r="C19" s="7" t="s">
        <v>57</v>
      </c>
      <c r="D19" s="7" t="s">
        <v>106</v>
      </c>
      <c r="E19" s="7" t="s">
        <v>114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8"/>
    </row>
    <row r="20" spans="1:18" x14ac:dyDescent="0.35">
      <c r="A20" s="6" t="s">
        <v>129</v>
      </c>
      <c r="B20" s="7" t="s">
        <v>11</v>
      </c>
      <c r="C20" s="7" t="s">
        <v>57</v>
      </c>
      <c r="D20" s="7" t="s">
        <v>115</v>
      </c>
      <c r="E20" s="7" t="s">
        <v>108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8"/>
    </row>
    <row r="21" spans="1:18" x14ac:dyDescent="0.35">
      <c r="A21" s="6" t="s">
        <v>129</v>
      </c>
      <c r="B21" s="7" t="s">
        <v>11</v>
      </c>
      <c r="C21" s="7" t="s">
        <v>57</v>
      </c>
      <c r="D21" s="7" t="s">
        <v>116</v>
      </c>
      <c r="E21" s="7" t="s">
        <v>117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8"/>
    </row>
    <row r="22" spans="1:18" x14ac:dyDescent="0.35">
      <c r="A22" s="6" t="s">
        <v>129</v>
      </c>
      <c r="B22" s="7" t="s">
        <v>12</v>
      </c>
      <c r="C22" s="7" t="s">
        <v>58</v>
      </c>
      <c r="D22" s="7" t="s">
        <v>100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8"/>
    </row>
    <row r="23" spans="1:18" x14ac:dyDescent="0.35">
      <c r="A23" s="6" t="s">
        <v>129</v>
      </c>
      <c r="B23" s="7" t="s">
        <v>12</v>
      </c>
      <c r="C23" s="7" t="s">
        <v>58</v>
      </c>
      <c r="D23" s="7" t="s">
        <v>102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8"/>
    </row>
    <row r="24" spans="1:18" x14ac:dyDescent="0.35">
      <c r="A24" s="6" t="s">
        <v>129</v>
      </c>
      <c r="B24" s="7" t="s">
        <v>12</v>
      </c>
      <c r="C24" s="7" t="s">
        <v>58</v>
      </c>
      <c r="D24" s="7" t="s">
        <v>104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8"/>
    </row>
    <row r="25" spans="1:18" x14ac:dyDescent="0.35">
      <c r="A25" s="6" t="s">
        <v>129</v>
      </c>
      <c r="B25" s="7" t="s">
        <v>12</v>
      </c>
      <c r="C25" s="7" t="s">
        <v>58</v>
      </c>
      <c r="D25" s="7" t="s">
        <v>106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8"/>
    </row>
    <row r="26" spans="1:18" x14ac:dyDescent="0.35">
      <c r="A26" s="6" t="s">
        <v>129</v>
      </c>
      <c r="B26" s="7" t="s">
        <v>12</v>
      </c>
      <c r="C26" s="7" t="s">
        <v>58</v>
      </c>
      <c r="D26" s="7" t="s">
        <v>115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8"/>
    </row>
    <row r="27" spans="1:18" x14ac:dyDescent="0.35">
      <c r="A27" s="6" t="s">
        <v>129</v>
      </c>
      <c r="B27" s="7" t="s">
        <v>12</v>
      </c>
      <c r="C27" s="7" t="s">
        <v>58</v>
      </c>
      <c r="D27" s="7" t="s">
        <v>116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8"/>
    </row>
    <row r="28" spans="1:18" x14ac:dyDescent="0.35">
      <c r="A28" s="6" t="s">
        <v>129</v>
      </c>
      <c r="B28" s="7" t="s">
        <v>12</v>
      </c>
      <c r="C28" s="7" t="s">
        <v>58</v>
      </c>
      <c r="D28" s="7" t="s">
        <v>118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8"/>
    </row>
    <row r="29" spans="1:18" x14ac:dyDescent="0.35">
      <c r="A29" s="6" t="s">
        <v>129</v>
      </c>
      <c r="B29" s="7" t="s">
        <v>12</v>
      </c>
      <c r="C29" s="7" t="s">
        <v>58</v>
      </c>
      <c r="D29" s="7" t="s">
        <v>119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8"/>
    </row>
    <row r="30" spans="1:18" x14ac:dyDescent="0.35">
      <c r="A30" s="6" t="s">
        <v>131</v>
      </c>
      <c r="B30" s="7" t="s">
        <v>13</v>
      </c>
      <c r="C30" s="7" t="s">
        <v>113</v>
      </c>
      <c r="D30" s="7" t="s">
        <v>100</v>
      </c>
      <c r="E30" s="7" t="s">
        <v>110</v>
      </c>
      <c r="F30" s="9">
        <v>42811</v>
      </c>
      <c r="G30" s="9">
        <f t="shared" ref="G30:G31" si="0">F30+7</f>
        <v>42818</v>
      </c>
      <c r="H30" s="9">
        <f t="shared" ref="H30:H31" si="1">F30+14</f>
        <v>42825</v>
      </c>
      <c r="I30" s="9">
        <f t="shared" ref="I30:I31" si="2">F30+30</f>
        <v>42841</v>
      </c>
      <c r="J30" s="9">
        <f t="shared" ref="J30:J31" si="3">F30+60</f>
        <v>42871</v>
      </c>
      <c r="K30" s="7"/>
      <c r="L30" s="7"/>
      <c r="M30" s="7"/>
      <c r="N30" s="7"/>
      <c r="O30" s="7"/>
      <c r="P30" s="7"/>
      <c r="Q30" s="7"/>
      <c r="R30" s="8"/>
    </row>
    <row r="31" spans="1:18" x14ac:dyDescent="0.35">
      <c r="A31" s="6" t="s">
        <v>131</v>
      </c>
      <c r="B31" s="7" t="s">
        <v>13</v>
      </c>
      <c r="C31" s="7" t="s">
        <v>113</v>
      </c>
      <c r="D31" s="7" t="s">
        <v>102</v>
      </c>
      <c r="E31" s="7" t="s">
        <v>108</v>
      </c>
      <c r="F31" s="9">
        <v>42810</v>
      </c>
      <c r="G31" s="9">
        <f t="shared" si="0"/>
        <v>42817</v>
      </c>
      <c r="H31" s="9">
        <f t="shared" si="1"/>
        <v>42824</v>
      </c>
      <c r="I31" s="9">
        <f t="shared" si="2"/>
        <v>42840</v>
      </c>
      <c r="J31" s="9">
        <f t="shared" si="3"/>
        <v>42870</v>
      </c>
      <c r="K31" s="7"/>
      <c r="L31" s="7"/>
      <c r="M31" s="7"/>
      <c r="N31" s="7"/>
      <c r="O31" s="7"/>
      <c r="P31" s="7"/>
      <c r="Q31" s="7"/>
      <c r="R31" s="8"/>
    </row>
    <row r="32" spans="1:18" x14ac:dyDescent="0.35">
      <c r="A32" s="6" t="s">
        <v>131</v>
      </c>
      <c r="B32" s="7" t="s">
        <v>14</v>
      </c>
      <c r="C32" s="7" t="s">
        <v>113</v>
      </c>
      <c r="D32" s="7" t="s">
        <v>100</v>
      </c>
      <c r="E32" s="7" t="s">
        <v>101</v>
      </c>
      <c r="F32" s="9">
        <v>42811</v>
      </c>
      <c r="G32" s="9">
        <f>F32+7</f>
        <v>42818</v>
      </c>
      <c r="H32" s="9">
        <f>F32+14</f>
        <v>42825</v>
      </c>
      <c r="I32" s="9">
        <f>F32+30</f>
        <v>42841</v>
      </c>
      <c r="J32" s="9">
        <f>F32+60</f>
        <v>42871</v>
      </c>
      <c r="K32" s="7"/>
      <c r="L32" s="7"/>
      <c r="M32" s="7"/>
      <c r="N32" s="7"/>
      <c r="O32" s="7"/>
      <c r="P32" s="7"/>
      <c r="Q32" s="7"/>
      <c r="R32" s="8"/>
    </row>
    <row r="33" spans="1:18" x14ac:dyDescent="0.35">
      <c r="A33" s="6" t="s">
        <v>131</v>
      </c>
      <c r="B33" s="7" t="s">
        <v>15</v>
      </c>
      <c r="C33" s="7" t="s">
        <v>113</v>
      </c>
      <c r="D33" s="7" t="s">
        <v>100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8"/>
    </row>
    <row r="34" spans="1:18" x14ac:dyDescent="0.35">
      <c r="A34" s="6" t="s">
        <v>129</v>
      </c>
      <c r="B34" s="7" t="s">
        <v>16</v>
      </c>
      <c r="C34" s="7" t="s">
        <v>59</v>
      </c>
      <c r="D34" s="7" t="s">
        <v>100</v>
      </c>
      <c r="E34" s="7" t="s">
        <v>117</v>
      </c>
      <c r="F34" s="9">
        <v>42814</v>
      </c>
      <c r="G34" s="9">
        <f>F34+7</f>
        <v>42821</v>
      </c>
      <c r="H34" s="7" t="s">
        <v>145</v>
      </c>
      <c r="I34" s="7" t="s">
        <v>146</v>
      </c>
      <c r="J34" s="7" t="s">
        <v>147</v>
      </c>
      <c r="K34" s="7"/>
      <c r="L34" s="7"/>
      <c r="M34" s="7"/>
      <c r="N34" s="7"/>
      <c r="O34" s="7"/>
      <c r="P34" s="7"/>
      <c r="Q34" s="7"/>
      <c r="R34" s="8"/>
    </row>
    <row r="35" spans="1:18" x14ac:dyDescent="0.35">
      <c r="A35" s="6" t="s">
        <v>129</v>
      </c>
      <c r="B35" s="7" t="s">
        <v>16</v>
      </c>
      <c r="C35" s="7" t="s">
        <v>59</v>
      </c>
      <c r="D35" s="7" t="s">
        <v>102</v>
      </c>
      <c r="E35" s="7" t="s">
        <v>110</v>
      </c>
      <c r="F35" s="7"/>
      <c r="G35" s="9" t="str">
        <f>IF(F35="","",F35+7)</f>
        <v/>
      </c>
      <c r="H35" s="7" t="s">
        <v>145</v>
      </c>
      <c r="I35" s="7" t="s">
        <v>146</v>
      </c>
      <c r="J35" s="7" t="s">
        <v>147</v>
      </c>
      <c r="K35" s="7"/>
      <c r="L35" s="7"/>
      <c r="M35" s="7"/>
      <c r="N35" s="7"/>
      <c r="O35" s="7"/>
      <c r="P35" s="7"/>
      <c r="Q35" s="7"/>
      <c r="R35" s="8"/>
    </row>
    <row r="36" spans="1:18" x14ac:dyDescent="0.35">
      <c r="A36" s="6" t="s">
        <v>129</v>
      </c>
      <c r="B36" s="7" t="s">
        <v>16</v>
      </c>
      <c r="C36" s="7" t="s">
        <v>59</v>
      </c>
      <c r="D36" s="7" t="s">
        <v>104</v>
      </c>
      <c r="E36" s="7" t="s">
        <v>120</v>
      </c>
      <c r="F36" s="9">
        <v>42814</v>
      </c>
      <c r="G36" s="9">
        <f t="shared" ref="G36" si="4">F36+7</f>
        <v>42821</v>
      </c>
      <c r="H36" s="7" t="s">
        <v>145</v>
      </c>
      <c r="I36" s="7" t="s">
        <v>146</v>
      </c>
      <c r="J36" s="7" t="s">
        <v>147</v>
      </c>
      <c r="K36" s="7"/>
      <c r="L36" s="7"/>
      <c r="M36" s="7"/>
      <c r="N36" s="7"/>
      <c r="O36" s="7"/>
      <c r="P36" s="7"/>
      <c r="Q36" s="7"/>
      <c r="R36" s="8"/>
    </row>
    <row r="37" spans="1:18" x14ac:dyDescent="0.35">
      <c r="A37" s="6" t="s">
        <v>129</v>
      </c>
      <c r="B37" s="7" t="s">
        <v>17</v>
      </c>
      <c r="C37" s="7" t="s">
        <v>60</v>
      </c>
      <c r="D37" s="7" t="s">
        <v>100</v>
      </c>
      <c r="E37" s="7" t="s">
        <v>105</v>
      </c>
      <c r="F37" s="7"/>
      <c r="G37" s="9">
        <f t="shared" ref="G37:G40" si="5">F37+14</f>
        <v>14</v>
      </c>
      <c r="H37" s="9">
        <f t="shared" ref="H37:H40" si="6">F37+28</f>
        <v>28</v>
      </c>
      <c r="I37" s="7" t="s">
        <v>144</v>
      </c>
      <c r="J37" s="7"/>
      <c r="K37" s="7"/>
      <c r="L37" s="7"/>
      <c r="M37" s="7"/>
      <c r="N37" s="7"/>
      <c r="O37" s="7"/>
      <c r="P37" s="7"/>
      <c r="Q37" s="7"/>
      <c r="R37" s="8"/>
    </row>
    <row r="38" spans="1:18" x14ac:dyDescent="0.35">
      <c r="A38" s="6" t="s">
        <v>129</v>
      </c>
      <c r="B38" s="7" t="s">
        <v>17</v>
      </c>
      <c r="C38" s="7" t="s">
        <v>60</v>
      </c>
      <c r="D38" s="7" t="s">
        <v>102</v>
      </c>
      <c r="E38" s="7" t="s">
        <v>110</v>
      </c>
      <c r="F38" s="7"/>
      <c r="G38" s="9">
        <f t="shared" si="5"/>
        <v>14</v>
      </c>
      <c r="H38" s="9">
        <f t="shared" si="6"/>
        <v>28</v>
      </c>
      <c r="I38" s="7" t="s">
        <v>144</v>
      </c>
      <c r="J38" s="7"/>
      <c r="K38" s="7"/>
      <c r="L38" s="7"/>
      <c r="M38" s="7"/>
      <c r="N38" s="7"/>
      <c r="O38" s="7"/>
      <c r="P38" s="7"/>
      <c r="Q38" s="7"/>
      <c r="R38" s="8"/>
    </row>
    <row r="39" spans="1:18" x14ac:dyDescent="0.35">
      <c r="A39" s="6" t="s">
        <v>129</v>
      </c>
      <c r="B39" s="7" t="s">
        <v>17</v>
      </c>
      <c r="C39" s="7" t="s">
        <v>60</v>
      </c>
      <c r="D39" s="7" t="s">
        <v>118</v>
      </c>
      <c r="E39" s="7" t="s">
        <v>110</v>
      </c>
      <c r="F39" s="7"/>
      <c r="G39" s="9">
        <f t="shared" si="5"/>
        <v>14</v>
      </c>
      <c r="H39" s="9">
        <f t="shared" si="6"/>
        <v>28</v>
      </c>
      <c r="I39" s="7" t="s">
        <v>144</v>
      </c>
      <c r="J39" s="7"/>
      <c r="K39" s="7"/>
      <c r="L39" s="7"/>
      <c r="M39" s="7"/>
      <c r="N39" s="7"/>
      <c r="O39" s="7"/>
      <c r="P39" s="7"/>
      <c r="Q39" s="7"/>
      <c r="R39" s="8"/>
    </row>
    <row r="40" spans="1:18" x14ac:dyDescent="0.35">
      <c r="A40" s="6" t="s">
        <v>129</v>
      </c>
      <c r="B40" s="7" t="s">
        <v>17</v>
      </c>
      <c r="C40" s="7" t="s">
        <v>60</v>
      </c>
      <c r="D40" s="7" t="s">
        <v>104</v>
      </c>
      <c r="E40" s="7" t="s">
        <v>108</v>
      </c>
      <c r="F40" s="7"/>
      <c r="G40" s="9">
        <f t="shared" si="5"/>
        <v>14</v>
      </c>
      <c r="H40" s="9">
        <f t="shared" si="6"/>
        <v>28</v>
      </c>
      <c r="I40" s="7" t="s">
        <v>144</v>
      </c>
      <c r="J40" s="7"/>
      <c r="K40" s="7"/>
      <c r="L40" s="7"/>
      <c r="M40" s="7"/>
      <c r="N40" s="7"/>
      <c r="O40" s="7"/>
      <c r="P40" s="7"/>
      <c r="Q40" s="7"/>
      <c r="R40" s="8"/>
    </row>
    <row r="41" spans="1:18" x14ac:dyDescent="0.35">
      <c r="A41" s="6" t="s">
        <v>129</v>
      </c>
      <c r="B41" s="7" t="s">
        <v>17</v>
      </c>
      <c r="C41" s="7" t="s">
        <v>60</v>
      </c>
      <c r="D41" s="7" t="s">
        <v>106</v>
      </c>
      <c r="E41" s="7" t="s">
        <v>101</v>
      </c>
      <c r="F41" s="9">
        <v>42815</v>
      </c>
      <c r="G41" s="9">
        <f>F41+14</f>
        <v>42829</v>
      </c>
      <c r="H41" s="9">
        <f>F41+28</f>
        <v>42843</v>
      </c>
      <c r="I41" s="7" t="s">
        <v>144</v>
      </c>
      <c r="J41" s="7"/>
      <c r="K41" s="7"/>
      <c r="L41" s="7"/>
      <c r="M41" s="7"/>
      <c r="N41" s="7"/>
      <c r="O41" s="7"/>
      <c r="P41" s="7"/>
      <c r="Q41" s="7"/>
      <c r="R41" s="8"/>
    </row>
    <row r="42" spans="1:18" x14ac:dyDescent="0.35">
      <c r="A42" s="6" t="s">
        <v>129</v>
      </c>
      <c r="B42" s="7" t="s">
        <v>17</v>
      </c>
      <c r="C42" s="7" t="s">
        <v>60</v>
      </c>
      <c r="D42" s="7" t="s">
        <v>116</v>
      </c>
      <c r="E42" s="7" t="s">
        <v>121</v>
      </c>
      <c r="F42" s="7"/>
      <c r="G42" s="9">
        <f t="shared" ref="G42:G43" si="7">F42+14</f>
        <v>14</v>
      </c>
      <c r="H42" s="9">
        <f t="shared" ref="H42:H43" si="8">F42+28</f>
        <v>28</v>
      </c>
      <c r="I42" s="7" t="s">
        <v>144</v>
      </c>
      <c r="J42" s="7"/>
      <c r="K42" s="7"/>
      <c r="L42" s="7"/>
      <c r="M42" s="7"/>
      <c r="N42" s="7"/>
      <c r="O42" s="7"/>
      <c r="P42" s="7"/>
      <c r="Q42" s="7"/>
      <c r="R42" s="8"/>
    </row>
    <row r="43" spans="1:18" x14ac:dyDescent="0.35">
      <c r="A43" s="6" t="s">
        <v>129</v>
      </c>
      <c r="B43" s="7" t="s">
        <v>17</v>
      </c>
      <c r="C43" s="7" t="s">
        <v>60</v>
      </c>
      <c r="D43" s="7" t="s">
        <v>115</v>
      </c>
      <c r="E43" s="7" t="s">
        <v>114</v>
      </c>
      <c r="F43" s="7"/>
      <c r="G43" s="9">
        <f t="shared" si="7"/>
        <v>14</v>
      </c>
      <c r="H43" s="9">
        <f t="shared" si="8"/>
        <v>28</v>
      </c>
      <c r="I43" s="7" t="s">
        <v>144</v>
      </c>
      <c r="J43" s="7"/>
      <c r="K43" s="7"/>
      <c r="L43" s="7"/>
      <c r="M43" s="7"/>
      <c r="N43" s="7"/>
      <c r="O43" s="7"/>
      <c r="P43" s="7"/>
      <c r="Q43" s="7"/>
      <c r="R43" s="8"/>
    </row>
    <row r="44" spans="1:18" x14ac:dyDescent="0.35">
      <c r="A44" s="6" t="s">
        <v>129</v>
      </c>
      <c r="B44" s="7" t="s">
        <v>18</v>
      </c>
      <c r="C44" s="7" t="s">
        <v>61</v>
      </c>
      <c r="D44" s="7" t="s">
        <v>100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8"/>
    </row>
    <row r="45" spans="1:18" x14ac:dyDescent="0.35">
      <c r="A45" s="6" t="s">
        <v>129</v>
      </c>
      <c r="B45" s="7" t="s">
        <v>18</v>
      </c>
      <c r="C45" s="7" t="s">
        <v>61</v>
      </c>
      <c r="D45" s="7" t="s">
        <v>102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8"/>
    </row>
    <row r="46" spans="1:18" x14ac:dyDescent="0.35">
      <c r="A46" s="6" t="s">
        <v>129</v>
      </c>
      <c r="B46" s="7" t="s">
        <v>18</v>
      </c>
      <c r="C46" s="7" t="s">
        <v>61</v>
      </c>
      <c r="D46" s="7" t="s">
        <v>104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8"/>
    </row>
    <row r="47" spans="1:18" x14ac:dyDescent="0.35">
      <c r="A47" s="6" t="s">
        <v>129</v>
      </c>
      <c r="B47" s="7" t="s">
        <v>19</v>
      </c>
      <c r="C47" s="7" t="s">
        <v>62</v>
      </c>
      <c r="D47" s="7" t="s">
        <v>100</v>
      </c>
      <c r="E47" s="7" t="s">
        <v>122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8"/>
    </row>
    <row r="48" spans="1:18" x14ac:dyDescent="0.35">
      <c r="A48" s="6" t="s">
        <v>129</v>
      </c>
      <c r="B48" s="7" t="s">
        <v>19</v>
      </c>
      <c r="C48" s="7" t="s">
        <v>62</v>
      </c>
      <c r="D48" s="7" t="s">
        <v>102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8"/>
    </row>
    <row r="49" spans="1:18" x14ac:dyDescent="0.35">
      <c r="A49" s="6" t="s">
        <v>129</v>
      </c>
      <c r="B49" s="7" t="s">
        <v>19</v>
      </c>
      <c r="C49" s="7" t="s">
        <v>62</v>
      </c>
      <c r="D49" s="7" t="s">
        <v>104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8"/>
    </row>
    <row r="50" spans="1:18" x14ac:dyDescent="0.35">
      <c r="A50" s="6" t="s">
        <v>129</v>
      </c>
      <c r="B50" s="7" t="s">
        <v>19</v>
      </c>
      <c r="C50" s="7" t="s">
        <v>62</v>
      </c>
      <c r="D50" s="7" t="s">
        <v>106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8"/>
    </row>
    <row r="51" spans="1:18" x14ac:dyDescent="0.35">
      <c r="A51" s="6" t="s">
        <v>129</v>
      </c>
      <c r="B51" s="7" t="s">
        <v>19</v>
      </c>
      <c r="C51" s="7" t="s">
        <v>62</v>
      </c>
      <c r="D51" s="7" t="s">
        <v>115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8"/>
    </row>
    <row r="52" spans="1:18" x14ac:dyDescent="0.35">
      <c r="A52" s="6" t="s">
        <v>130</v>
      </c>
      <c r="B52" s="7" t="s">
        <v>20</v>
      </c>
      <c r="C52" s="7" t="s">
        <v>63</v>
      </c>
      <c r="D52" s="7" t="s">
        <v>100</v>
      </c>
      <c r="E52" s="7" t="s">
        <v>105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8"/>
    </row>
    <row r="53" spans="1:18" x14ac:dyDescent="0.35">
      <c r="A53" s="6" t="s">
        <v>130</v>
      </c>
      <c r="B53" s="7" t="s">
        <v>20</v>
      </c>
      <c r="C53" s="7" t="s">
        <v>63</v>
      </c>
      <c r="D53" s="7" t="s">
        <v>102</v>
      </c>
      <c r="E53" s="7" t="s">
        <v>101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8"/>
    </row>
    <row r="54" spans="1:18" x14ac:dyDescent="0.35">
      <c r="A54" s="6" t="s">
        <v>130</v>
      </c>
      <c r="B54" s="7" t="s">
        <v>21</v>
      </c>
      <c r="C54" s="7" t="s">
        <v>64</v>
      </c>
      <c r="D54" s="7" t="s">
        <v>100</v>
      </c>
      <c r="E54" s="7" t="s">
        <v>105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8"/>
    </row>
    <row r="55" spans="1:18" x14ac:dyDescent="0.35">
      <c r="A55" s="6" t="s">
        <v>130</v>
      </c>
      <c r="B55" s="7" t="s">
        <v>21</v>
      </c>
      <c r="C55" s="7" t="s">
        <v>64</v>
      </c>
      <c r="D55" s="7" t="s">
        <v>102</v>
      </c>
      <c r="E55" s="7" t="s">
        <v>101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8"/>
    </row>
    <row r="56" spans="1:18" x14ac:dyDescent="0.35">
      <c r="A56" s="6" t="s">
        <v>130</v>
      </c>
      <c r="B56" s="7" t="s">
        <v>22</v>
      </c>
      <c r="C56" s="7" t="s">
        <v>65</v>
      </c>
      <c r="D56" s="7" t="s">
        <v>100</v>
      </c>
      <c r="E56" s="7" t="s">
        <v>109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8"/>
    </row>
    <row r="57" spans="1:18" x14ac:dyDescent="0.35">
      <c r="A57" s="6" t="s">
        <v>130</v>
      </c>
      <c r="B57" s="7" t="s">
        <v>22</v>
      </c>
      <c r="C57" s="7" t="s">
        <v>65</v>
      </c>
      <c r="D57" s="7" t="s">
        <v>102</v>
      </c>
      <c r="E57" s="7" t="s">
        <v>109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8"/>
    </row>
    <row r="58" spans="1:18" x14ac:dyDescent="0.35">
      <c r="A58" s="6" t="s">
        <v>130</v>
      </c>
      <c r="B58" s="7" t="s">
        <v>23</v>
      </c>
      <c r="C58" s="7" t="s">
        <v>66</v>
      </c>
      <c r="D58" s="7" t="s">
        <v>100</v>
      </c>
      <c r="E58" s="7" t="s">
        <v>120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8"/>
    </row>
    <row r="59" spans="1:18" x14ac:dyDescent="0.35">
      <c r="A59" s="6" t="s">
        <v>130</v>
      </c>
      <c r="B59" s="7" t="s">
        <v>23</v>
      </c>
      <c r="C59" s="7" t="s">
        <v>66</v>
      </c>
      <c r="D59" s="7" t="s">
        <v>102</v>
      </c>
      <c r="E59" s="7" t="s">
        <v>123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8"/>
    </row>
    <row r="60" spans="1:18" x14ac:dyDescent="0.35">
      <c r="A60" s="6" t="s">
        <v>130</v>
      </c>
      <c r="B60" s="7" t="s">
        <v>24</v>
      </c>
      <c r="C60" s="7" t="s">
        <v>67</v>
      </c>
      <c r="D60" s="7" t="s">
        <v>100</v>
      </c>
      <c r="E60" s="7" t="s">
        <v>127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8"/>
    </row>
    <row r="61" spans="1:18" x14ac:dyDescent="0.35">
      <c r="A61" s="6" t="s">
        <v>130</v>
      </c>
      <c r="B61" s="7" t="s">
        <v>24</v>
      </c>
      <c r="C61" s="7" t="s">
        <v>67</v>
      </c>
      <c r="D61" s="7" t="s">
        <v>102</v>
      </c>
      <c r="E61" s="7" t="s">
        <v>117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8"/>
    </row>
    <row r="62" spans="1:18" x14ac:dyDescent="0.35">
      <c r="A62" s="6" t="s">
        <v>130</v>
      </c>
      <c r="B62" s="7" t="s">
        <v>25</v>
      </c>
      <c r="C62" s="7" t="s">
        <v>68</v>
      </c>
      <c r="D62" s="7" t="s">
        <v>100</v>
      </c>
      <c r="E62" s="7" t="s">
        <v>109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8"/>
    </row>
    <row r="63" spans="1:18" x14ac:dyDescent="0.35">
      <c r="A63" s="6" t="s">
        <v>130</v>
      </c>
      <c r="B63" s="7" t="s">
        <v>25</v>
      </c>
      <c r="C63" s="7" t="s">
        <v>68</v>
      </c>
      <c r="D63" s="7" t="s">
        <v>102</v>
      </c>
      <c r="E63" s="7" t="s">
        <v>109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8"/>
    </row>
    <row r="64" spans="1:18" x14ac:dyDescent="0.35">
      <c r="A64" s="6" t="s">
        <v>130</v>
      </c>
      <c r="B64" s="7" t="s">
        <v>26</v>
      </c>
      <c r="C64" s="7" t="s">
        <v>69</v>
      </c>
      <c r="D64" s="7" t="s">
        <v>100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8"/>
    </row>
    <row r="65" spans="1:18" x14ac:dyDescent="0.35">
      <c r="A65" s="6" t="s">
        <v>130</v>
      </c>
      <c r="B65" s="7" t="s">
        <v>26</v>
      </c>
      <c r="C65" s="7" t="s">
        <v>69</v>
      </c>
      <c r="D65" s="7" t="s">
        <v>102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8"/>
    </row>
    <row r="66" spans="1:18" x14ac:dyDescent="0.35">
      <c r="A66" s="6" t="s">
        <v>130</v>
      </c>
      <c r="B66" s="7" t="s">
        <v>27</v>
      </c>
      <c r="C66" s="7" t="s">
        <v>70</v>
      </c>
      <c r="D66" s="7" t="s">
        <v>100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8"/>
    </row>
    <row r="67" spans="1:18" x14ac:dyDescent="0.35">
      <c r="A67" s="6" t="s">
        <v>130</v>
      </c>
      <c r="B67" s="7" t="s">
        <v>27</v>
      </c>
      <c r="C67" s="7" t="s">
        <v>70</v>
      </c>
      <c r="D67" s="7" t="s">
        <v>102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8"/>
    </row>
    <row r="68" spans="1:18" x14ac:dyDescent="0.35">
      <c r="A68" s="6" t="s">
        <v>130</v>
      </c>
      <c r="B68" s="7" t="s">
        <v>28</v>
      </c>
      <c r="C68" s="7" t="s">
        <v>71</v>
      </c>
      <c r="D68" s="7" t="s">
        <v>100</v>
      </c>
      <c r="E68" s="7" t="s">
        <v>110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8"/>
    </row>
    <row r="69" spans="1:18" x14ac:dyDescent="0.35">
      <c r="A69" s="6" t="s">
        <v>130</v>
      </c>
      <c r="B69" s="7" t="s">
        <v>28</v>
      </c>
      <c r="C69" s="7" t="s">
        <v>71</v>
      </c>
      <c r="D69" s="7" t="s">
        <v>102</v>
      </c>
      <c r="E69" s="7" t="s">
        <v>112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8"/>
    </row>
    <row r="70" spans="1:18" x14ac:dyDescent="0.35">
      <c r="A70" s="6" t="s">
        <v>130</v>
      </c>
      <c r="B70" s="7" t="s">
        <v>29</v>
      </c>
      <c r="C70" s="7" t="s">
        <v>72</v>
      </c>
      <c r="D70" s="7" t="s">
        <v>100</v>
      </c>
      <c r="E70" s="7" t="s">
        <v>110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8"/>
    </row>
    <row r="71" spans="1:18" x14ac:dyDescent="0.35">
      <c r="A71" s="6" t="s">
        <v>130</v>
      </c>
      <c r="B71" s="7" t="s">
        <v>29</v>
      </c>
      <c r="C71" s="7" t="s">
        <v>72</v>
      </c>
      <c r="D71" s="7" t="s">
        <v>102</v>
      </c>
      <c r="E71" s="7" t="s">
        <v>112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8"/>
    </row>
    <row r="72" spans="1:18" x14ac:dyDescent="0.35">
      <c r="A72" s="6" t="s">
        <v>130</v>
      </c>
      <c r="B72" s="7" t="s">
        <v>30</v>
      </c>
      <c r="C72" s="7" t="s">
        <v>73</v>
      </c>
      <c r="D72" s="7" t="s">
        <v>100</v>
      </c>
      <c r="E72" s="7" t="s">
        <v>124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8"/>
    </row>
    <row r="73" spans="1:18" x14ac:dyDescent="0.35">
      <c r="A73" s="6" t="s">
        <v>130</v>
      </c>
      <c r="B73" s="7" t="s">
        <v>30</v>
      </c>
      <c r="C73" s="7" t="s">
        <v>73</v>
      </c>
      <c r="D73" s="7" t="s">
        <v>102</v>
      </c>
      <c r="E73" s="7" t="s">
        <v>101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8"/>
    </row>
    <row r="74" spans="1:18" x14ac:dyDescent="0.35">
      <c r="A74" s="6" t="s">
        <v>130</v>
      </c>
      <c r="B74" s="7" t="s">
        <v>31</v>
      </c>
      <c r="C74" s="7" t="s">
        <v>74</v>
      </c>
      <c r="D74" s="7" t="s">
        <v>100</v>
      </c>
      <c r="E74" s="7" t="s">
        <v>109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8"/>
    </row>
    <row r="75" spans="1:18" x14ac:dyDescent="0.35">
      <c r="A75" s="6" t="s">
        <v>130</v>
      </c>
      <c r="B75" s="7" t="s">
        <v>31</v>
      </c>
      <c r="C75" s="7" t="s">
        <v>74</v>
      </c>
      <c r="D75" s="7" t="s">
        <v>102</v>
      </c>
      <c r="E75" s="7" t="s">
        <v>109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8"/>
    </row>
    <row r="76" spans="1:18" x14ac:dyDescent="0.35">
      <c r="A76" s="6" t="s">
        <v>130</v>
      </c>
      <c r="B76" s="7" t="s">
        <v>32</v>
      </c>
      <c r="C76" s="7" t="s">
        <v>75</v>
      </c>
      <c r="D76" s="7" t="s">
        <v>100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8"/>
    </row>
    <row r="77" spans="1:18" x14ac:dyDescent="0.35">
      <c r="A77" s="6" t="s">
        <v>130</v>
      </c>
      <c r="B77" s="7" t="s">
        <v>32</v>
      </c>
      <c r="C77" s="7" t="s">
        <v>75</v>
      </c>
      <c r="D77" s="7" t="s">
        <v>102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8"/>
    </row>
    <row r="78" spans="1:18" x14ac:dyDescent="0.35">
      <c r="A78" s="6" t="s">
        <v>130</v>
      </c>
      <c r="B78" s="7" t="s">
        <v>33</v>
      </c>
      <c r="C78" s="7" t="s">
        <v>76</v>
      </c>
      <c r="D78" s="7" t="s">
        <v>100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8"/>
    </row>
    <row r="79" spans="1:18" x14ac:dyDescent="0.35">
      <c r="A79" s="6" t="s">
        <v>130</v>
      </c>
      <c r="B79" s="7" t="s">
        <v>33</v>
      </c>
      <c r="C79" s="7" t="s">
        <v>76</v>
      </c>
      <c r="D79" s="7" t="s">
        <v>102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8"/>
    </row>
    <row r="80" spans="1:18" x14ac:dyDescent="0.35">
      <c r="A80" s="6" t="s">
        <v>130</v>
      </c>
      <c r="B80" s="7" t="s">
        <v>34</v>
      </c>
      <c r="C80" s="7" t="s">
        <v>77</v>
      </c>
      <c r="D80" s="7" t="s">
        <v>100</v>
      </c>
      <c r="E80" s="7" t="s">
        <v>110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8"/>
    </row>
    <row r="81" spans="1:18" x14ac:dyDescent="0.35">
      <c r="A81" s="6" t="s">
        <v>130</v>
      </c>
      <c r="B81" s="7" t="s">
        <v>34</v>
      </c>
      <c r="C81" s="7" t="s">
        <v>77</v>
      </c>
      <c r="D81" s="7" t="s">
        <v>102</v>
      </c>
      <c r="E81" s="7" t="s">
        <v>112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8"/>
    </row>
    <row r="82" spans="1:18" x14ac:dyDescent="0.35">
      <c r="A82" s="6" t="s">
        <v>130</v>
      </c>
      <c r="B82" s="7" t="s">
        <v>35</v>
      </c>
      <c r="C82" s="7" t="s">
        <v>78</v>
      </c>
      <c r="D82" s="7" t="s">
        <v>100</v>
      </c>
      <c r="E82" s="7" t="s">
        <v>120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8"/>
    </row>
    <row r="83" spans="1:18" x14ac:dyDescent="0.35">
      <c r="A83" s="6" t="s">
        <v>130</v>
      </c>
      <c r="B83" s="7" t="s">
        <v>35</v>
      </c>
      <c r="C83" s="7" t="s">
        <v>78</v>
      </c>
      <c r="D83" s="7" t="s">
        <v>102</v>
      </c>
      <c r="E83" s="7" t="s">
        <v>123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8"/>
    </row>
    <row r="84" spans="1:18" x14ac:dyDescent="0.35">
      <c r="A84" s="6" t="s">
        <v>130</v>
      </c>
      <c r="B84" s="7" t="s">
        <v>36</v>
      </c>
      <c r="C84" s="7" t="s">
        <v>79</v>
      </c>
      <c r="D84" s="7" t="s">
        <v>100</v>
      </c>
      <c r="E84" s="7" t="s">
        <v>127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8"/>
    </row>
    <row r="85" spans="1:18" x14ac:dyDescent="0.35">
      <c r="A85" s="6" t="s">
        <v>130</v>
      </c>
      <c r="B85" s="7" t="s">
        <v>36</v>
      </c>
      <c r="C85" s="7" t="s">
        <v>79</v>
      </c>
      <c r="D85" s="7" t="s">
        <v>102</v>
      </c>
      <c r="E85" s="7" t="s">
        <v>117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8"/>
    </row>
    <row r="86" spans="1:18" x14ac:dyDescent="0.35">
      <c r="A86" s="6" t="s">
        <v>130</v>
      </c>
      <c r="B86" s="7" t="s">
        <v>37</v>
      </c>
      <c r="C86" s="7" t="s">
        <v>80</v>
      </c>
      <c r="D86" s="7" t="s">
        <v>100</v>
      </c>
      <c r="E86" s="7" t="s">
        <v>110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8"/>
    </row>
    <row r="87" spans="1:18" x14ac:dyDescent="0.35">
      <c r="A87" s="6" t="s">
        <v>130</v>
      </c>
      <c r="B87" s="7" t="s">
        <v>37</v>
      </c>
      <c r="C87" s="7" t="s">
        <v>80</v>
      </c>
      <c r="D87" s="7" t="s">
        <v>102</v>
      </c>
      <c r="E87" s="7" t="s">
        <v>112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8"/>
    </row>
    <row r="88" spans="1:18" x14ac:dyDescent="0.35">
      <c r="A88" s="6" t="s">
        <v>130</v>
      </c>
      <c r="B88" s="7" t="s">
        <v>38</v>
      </c>
      <c r="C88" s="7" t="s">
        <v>81</v>
      </c>
      <c r="D88" s="7" t="s">
        <v>100</v>
      </c>
      <c r="E88" s="7" t="s">
        <v>110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8"/>
    </row>
    <row r="89" spans="1:18" x14ac:dyDescent="0.35">
      <c r="A89" s="6" t="s">
        <v>130</v>
      </c>
      <c r="B89" s="7" t="s">
        <v>38</v>
      </c>
      <c r="C89" s="7" t="s">
        <v>81</v>
      </c>
      <c r="D89" s="7" t="s">
        <v>102</v>
      </c>
      <c r="E89" s="7" t="s">
        <v>112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8"/>
    </row>
    <row r="90" spans="1:18" x14ac:dyDescent="0.35">
      <c r="A90" s="6" t="s">
        <v>130</v>
      </c>
      <c r="B90" s="7" t="s">
        <v>38</v>
      </c>
      <c r="C90" s="7" t="s">
        <v>81</v>
      </c>
      <c r="D90" s="7" t="s">
        <v>104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8"/>
    </row>
    <row r="91" spans="1:18" x14ac:dyDescent="0.35">
      <c r="A91" s="6" t="s">
        <v>130</v>
      </c>
      <c r="B91" s="7" t="s">
        <v>39</v>
      </c>
      <c r="C91" s="7" t="s">
        <v>82</v>
      </c>
      <c r="D91" s="7" t="s">
        <v>100</v>
      </c>
      <c r="E91" s="7" t="s">
        <v>110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8"/>
    </row>
    <row r="92" spans="1:18" x14ac:dyDescent="0.35">
      <c r="A92" s="6" t="s">
        <v>130</v>
      </c>
      <c r="B92" s="7" t="s">
        <v>39</v>
      </c>
      <c r="C92" s="7" t="s">
        <v>82</v>
      </c>
      <c r="D92" s="7" t="s">
        <v>102</v>
      </c>
      <c r="E92" s="7" t="s">
        <v>112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8"/>
    </row>
    <row r="93" spans="1:18" x14ac:dyDescent="0.35">
      <c r="A93" s="6" t="s">
        <v>130</v>
      </c>
      <c r="B93" s="7" t="s">
        <v>40</v>
      </c>
      <c r="C93" s="7" t="s">
        <v>83</v>
      </c>
      <c r="D93" s="7" t="s">
        <v>100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8"/>
    </row>
    <row r="94" spans="1:18" x14ac:dyDescent="0.35">
      <c r="A94" s="6" t="s">
        <v>130</v>
      </c>
      <c r="B94" s="7" t="s">
        <v>40</v>
      </c>
      <c r="C94" s="7" t="s">
        <v>83</v>
      </c>
      <c r="D94" s="7" t="s">
        <v>102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8"/>
    </row>
    <row r="95" spans="1:18" x14ac:dyDescent="0.35">
      <c r="A95" s="6" t="s">
        <v>130</v>
      </c>
      <c r="B95" s="7" t="s">
        <v>41</v>
      </c>
      <c r="C95" s="7" t="s">
        <v>84</v>
      </c>
      <c r="D95" s="7" t="s">
        <v>100</v>
      </c>
      <c r="E95" s="7" t="s">
        <v>127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8"/>
    </row>
    <row r="96" spans="1:18" x14ac:dyDescent="0.35">
      <c r="A96" s="6" t="s">
        <v>130</v>
      </c>
      <c r="B96" s="7" t="s">
        <v>41</v>
      </c>
      <c r="C96" s="7" t="s">
        <v>84</v>
      </c>
      <c r="D96" s="7" t="s">
        <v>102</v>
      </c>
      <c r="E96" s="7" t="s">
        <v>117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8"/>
    </row>
    <row r="97" spans="1:18" x14ac:dyDescent="0.35">
      <c r="A97" s="6" t="s">
        <v>130</v>
      </c>
      <c r="B97" s="7" t="s">
        <v>42</v>
      </c>
      <c r="C97" s="7" t="s">
        <v>85</v>
      </c>
      <c r="D97" s="7" t="s">
        <v>100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8"/>
    </row>
    <row r="98" spans="1:18" x14ac:dyDescent="0.35">
      <c r="A98" s="6" t="s">
        <v>130</v>
      </c>
      <c r="B98" s="7" t="s">
        <v>42</v>
      </c>
      <c r="C98" s="7" t="s">
        <v>85</v>
      </c>
      <c r="D98" s="7" t="s">
        <v>102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8"/>
    </row>
    <row r="99" spans="1:18" x14ac:dyDescent="0.35">
      <c r="A99" s="6" t="s">
        <v>130</v>
      </c>
      <c r="B99" s="7" t="s">
        <v>43</v>
      </c>
      <c r="C99" s="7" t="s">
        <v>86</v>
      </c>
      <c r="D99" s="7" t="s">
        <v>100</v>
      </c>
      <c r="E99" s="7" t="s">
        <v>120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8"/>
    </row>
    <row r="100" spans="1:18" x14ac:dyDescent="0.35">
      <c r="A100" s="6" t="s">
        <v>130</v>
      </c>
      <c r="B100" s="7" t="s">
        <v>43</v>
      </c>
      <c r="C100" s="7" t="s">
        <v>86</v>
      </c>
      <c r="D100" s="7" t="s">
        <v>102</v>
      </c>
      <c r="E100" s="7" t="s">
        <v>123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8"/>
    </row>
    <row r="101" spans="1:18" x14ac:dyDescent="0.35">
      <c r="A101" s="6" t="s">
        <v>130</v>
      </c>
      <c r="B101" s="7" t="s">
        <v>44</v>
      </c>
      <c r="C101" s="7" t="s">
        <v>87</v>
      </c>
      <c r="D101" s="7" t="s">
        <v>100</v>
      </c>
      <c r="E101" s="7" t="s">
        <v>110</v>
      </c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8"/>
    </row>
    <row r="102" spans="1:18" x14ac:dyDescent="0.35">
      <c r="A102" s="6" t="s">
        <v>130</v>
      </c>
      <c r="B102" s="7" t="s">
        <v>44</v>
      </c>
      <c r="C102" s="7" t="s">
        <v>87</v>
      </c>
      <c r="D102" s="7" t="s">
        <v>102</v>
      </c>
      <c r="E102" s="7" t="s">
        <v>112</v>
      </c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8"/>
    </row>
    <row r="103" spans="1:18" x14ac:dyDescent="0.35">
      <c r="A103" s="6" t="s">
        <v>130</v>
      </c>
      <c r="B103" s="7" t="s">
        <v>44</v>
      </c>
      <c r="C103" s="7" t="s">
        <v>87</v>
      </c>
      <c r="D103" s="7" t="s">
        <v>104</v>
      </c>
      <c r="E103" s="7" t="s">
        <v>120</v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8"/>
    </row>
    <row r="104" spans="1:18" x14ac:dyDescent="0.35">
      <c r="A104" s="6" t="s">
        <v>130</v>
      </c>
      <c r="B104" s="7" t="s">
        <v>45</v>
      </c>
      <c r="C104" s="7" t="s">
        <v>88</v>
      </c>
      <c r="D104" s="7" t="s">
        <v>100</v>
      </c>
      <c r="E104" s="7" t="s">
        <v>120</v>
      </c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8"/>
    </row>
    <row r="105" spans="1:18" x14ac:dyDescent="0.35">
      <c r="A105" s="6" t="s">
        <v>130</v>
      </c>
      <c r="B105" s="7" t="s">
        <v>45</v>
      </c>
      <c r="C105" s="7" t="s">
        <v>88</v>
      </c>
      <c r="D105" s="7" t="s">
        <v>102</v>
      </c>
      <c r="E105" s="7" t="s">
        <v>117</v>
      </c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8"/>
    </row>
    <row r="106" spans="1:18" x14ac:dyDescent="0.35">
      <c r="A106" s="6" t="s">
        <v>130</v>
      </c>
      <c r="B106" s="7" t="s">
        <v>45</v>
      </c>
      <c r="C106" s="7" t="s">
        <v>88</v>
      </c>
      <c r="D106" s="7" t="s">
        <v>104</v>
      </c>
      <c r="E106" s="7" t="s">
        <v>127</v>
      </c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8"/>
    </row>
    <row r="107" spans="1:18" x14ac:dyDescent="0.35">
      <c r="A107" s="6" t="s">
        <v>130</v>
      </c>
      <c r="B107" s="7" t="s">
        <v>46</v>
      </c>
      <c r="C107" s="7" t="s">
        <v>89</v>
      </c>
      <c r="D107" s="7" t="s">
        <v>100</v>
      </c>
      <c r="E107" s="7" t="s">
        <v>120</v>
      </c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8"/>
    </row>
    <row r="108" spans="1:18" x14ac:dyDescent="0.35">
      <c r="A108" s="6" t="s">
        <v>130</v>
      </c>
      <c r="B108" s="7" t="s">
        <v>46</v>
      </c>
      <c r="C108" s="7" t="s">
        <v>89</v>
      </c>
      <c r="D108" s="7" t="s">
        <v>102</v>
      </c>
      <c r="E108" s="7" t="s">
        <v>103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8"/>
    </row>
    <row r="109" spans="1:18" x14ac:dyDescent="0.35">
      <c r="A109" s="6" t="s">
        <v>130</v>
      </c>
      <c r="B109" s="7" t="s">
        <v>46</v>
      </c>
      <c r="C109" s="7" t="s">
        <v>89</v>
      </c>
      <c r="D109" s="7" t="s">
        <v>104</v>
      </c>
      <c r="E109" s="7" t="s">
        <v>111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8"/>
    </row>
    <row r="110" spans="1:18" x14ac:dyDescent="0.35">
      <c r="A110" s="6" t="s">
        <v>130</v>
      </c>
      <c r="B110" s="7" t="s">
        <v>47</v>
      </c>
      <c r="C110" s="7" t="s">
        <v>90</v>
      </c>
      <c r="D110" s="7" t="s">
        <v>100</v>
      </c>
      <c r="E110" s="7" t="s">
        <v>120</v>
      </c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8"/>
    </row>
    <row r="111" spans="1:18" x14ac:dyDescent="0.35">
      <c r="A111" s="6" t="s">
        <v>130</v>
      </c>
      <c r="B111" s="7" t="s">
        <v>47</v>
      </c>
      <c r="C111" s="7" t="s">
        <v>90</v>
      </c>
      <c r="D111" s="7" t="s">
        <v>102</v>
      </c>
      <c r="E111" s="7" t="s">
        <v>103</v>
      </c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8"/>
    </row>
    <row r="112" spans="1:18" x14ac:dyDescent="0.35">
      <c r="A112" s="6" t="s">
        <v>130</v>
      </c>
      <c r="B112" s="7" t="s">
        <v>47</v>
      </c>
      <c r="C112" s="7" t="s">
        <v>90</v>
      </c>
      <c r="D112" s="7" t="s">
        <v>104</v>
      </c>
      <c r="E112" s="7" t="s">
        <v>111</v>
      </c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8"/>
    </row>
    <row r="113" spans="1:18" x14ac:dyDescent="0.35">
      <c r="A113" s="6" t="s">
        <v>129</v>
      </c>
      <c r="B113" s="7" t="s">
        <v>48</v>
      </c>
      <c r="C113" s="7" t="s">
        <v>91</v>
      </c>
      <c r="D113" s="7" t="s">
        <v>100</v>
      </c>
      <c r="E113" s="7" t="s">
        <v>114</v>
      </c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8"/>
    </row>
    <row r="114" spans="1:18" x14ac:dyDescent="0.35">
      <c r="A114" s="6" t="s">
        <v>129</v>
      </c>
      <c r="B114" s="7" t="s">
        <v>48</v>
      </c>
      <c r="C114" s="7" t="s">
        <v>91</v>
      </c>
      <c r="D114" s="7" t="s">
        <v>102</v>
      </c>
      <c r="E114" s="7" t="s">
        <v>108</v>
      </c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8"/>
    </row>
    <row r="115" spans="1:18" x14ac:dyDescent="0.35">
      <c r="A115" s="6" t="s">
        <v>129</v>
      </c>
      <c r="B115" s="7" t="s">
        <v>48</v>
      </c>
      <c r="C115" s="7" t="s">
        <v>91</v>
      </c>
      <c r="D115" s="7" t="s">
        <v>104</v>
      </c>
      <c r="E115" s="7" t="s">
        <v>114</v>
      </c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8"/>
    </row>
    <row r="116" spans="1:18" x14ac:dyDescent="0.35">
      <c r="A116" s="6" t="s">
        <v>129</v>
      </c>
      <c r="B116" s="7" t="s">
        <v>48</v>
      </c>
      <c r="C116" s="7" t="s">
        <v>91</v>
      </c>
      <c r="D116" s="7" t="s">
        <v>106</v>
      </c>
      <c r="E116" s="7" t="s">
        <v>112</v>
      </c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8"/>
    </row>
    <row r="117" spans="1:18" x14ac:dyDescent="0.35">
      <c r="A117" s="6" t="s">
        <v>129</v>
      </c>
      <c r="B117" s="7" t="s">
        <v>48</v>
      </c>
      <c r="C117" s="7" t="s">
        <v>91</v>
      </c>
      <c r="D117" s="7" t="s">
        <v>115</v>
      </c>
      <c r="E117" s="7" t="s">
        <v>110</v>
      </c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8"/>
    </row>
    <row r="118" spans="1:18" x14ac:dyDescent="0.35">
      <c r="A118" s="6" t="s">
        <v>129</v>
      </c>
      <c r="B118" s="7" t="s">
        <v>48</v>
      </c>
      <c r="C118" s="7" t="s">
        <v>91</v>
      </c>
      <c r="D118" s="7" t="s">
        <v>116</v>
      </c>
      <c r="E118" s="7" t="s">
        <v>120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8"/>
    </row>
    <row r="119" spans="1:18" x14ac:dyDescent="0.35">
      <c r="A119" s="6" t="s">
        <v>129</v>
      </c>
      <c r="B119" s="7" t="s">
        <v>48</v>
      </c>
      <c r="C119" s="7" t="s">
        <v>92</v>
      </c>
      <c r="D119" s="7" t="s">
        <v>100</v>
      </c>
      <c r="E119" s="7" t="s">
        <v>114</v>
      </c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8"/>
    </row>
    <row r="120" spans="1:18" x14ac:dyDescent="0.35">
      <c r="A120" s="6" t="s">
        <v>129</v>
      </c>
      <c r="B120" s="7" t="s">
        <v>48</v>
      </c>
      <c r="C120" s="7" t="s">
        <v>92</v>
      </c>
      <c r="D120" s="7" t="s">
        <v>102</v>
      </c>
      <c r="E120" s="7" t="s">
        <v>125</v>
      </c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8"/>
    </row>
    <row r="121" spans="1:18" x14ac:dyDescent="0.35">
      <c r="A121" s="6" t="s">
        <v>129</v>
      </c>
      <c r="B121" s="7" t="s">
        <v>48</v>
      </c>
      <c r="C121" s="7" t="s">
        <v>93</v>
      </c>
      <c r="D121" s="7" t="s">
        <v>100</v>
      </c>
      <c r="E121" s="7" t="s">
        <v>123</v>
      </c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8"/>
    </row>
    <row r="122" spans="1:18" x14ac:dyDescent="0.35">
      <c r="A122" s="6" t="s">
        <v>129</v>
      </c>
      <c r="B122" s="7" t="s">
        <v>48</v>
      </c>
      <c r="C122" s="7" t="s">
        <v>93</v>
      </c>
      <c r="D122" s="7" t="s">
        <v>102</v>
      </c>
      <c r="E122" s="7" t="s">
        <v>126</v>
      </c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8"/>
    </row>
    <row r="123" spans="1:18" x14ac:dyDescent="0.35">
      <c r="A123" s="6" t="s">
        <v>129</v>
      </c>
      <c r="B123" s="7" t="s">
        <v>48</v>
      </c>
      <c r="C123" s="7" t="s">
        <v>93</v>
      </c>
      <c r="D123" s="7" t="s">
        <v>104</v>
      </c>
      <c r="E123" s="7" t="s">
        <v>127</v>
      </c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8"/>
    </row>
    <row r="124" spans="1:18" x14ac:dyDescent="0.35">
      <c r="A124" s="6" t="s">
        <v>129</v>
      </c>
      <c r="B124" s="7" t="s">
        <v>48</v>
      </c>
      <c r="C124" s="7" t="s">
        <v>93</v>
      </c>
      <c r="D124" s="7" t="s">
        <v>106</v>
      </c>
      <c r="E124" s="7" t="s">
        <v>120</v>
      </c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8"/>
    </row>
    <row r="125" spans="1:18" x14ac:dyDescent="0.35">
      <c r="A125" s="6" t="s">
        <v>129</v>
      </c>
      <c r="B125" s="7" t="s">
        <v>48</v>
      </c>
      <c r="C125" s="7" t="s">
        <v>93</v>
      </c>
      <c r="D125" s="7" t="s">
        <v>115</v>
      </c>
      <c r="E125" s="7" t="s">
        <v>128</v>
      </c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8"/>
    </row>
    <row r="126" spans="1:18" x14ac:dyDescent="0.35">
      <c r="A126" s="6" t="s">
        <v>129</v>
      </c>
      <c r="B126" s="7" t="s">
        <v>48</v>
      </c>
      <c r="C126" s="7" t="s">
        <v>93</v>
      </c>
      <c r="D126" s="7" t="s">
        <v>116</v>
      </c>
      <c r="E126" s="7" t="s">
        <v>111</v>
      </c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8"/>
    </row>
    <row r="127" spans="1:18" ht="29" x14ac:dyDescent="0.35">
      <c r="A127" s="6" t="s">
        <v>129</v>
      </c>
      <c r="B127" s="7" t="s">
        <v>48</v>
      </c>
      <c r="C127" s="10" t="s">
        <v>94</v>
      </c>
      <c r="D127" s="7" t="s">
        <v>100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8"/>
    </row>
    <row r="128" spans="1:18" ht="29" x14ac:dyDescent="0.35">
      <c r="A128" s="6" t="s">
        <v>129</v>
      </c>
      <c r="B128" s="7" t="s">
        <v>48</v>
      </c>
      <c r="C128" s="10" t="s">
        <v>94</v>
      </c>
      <c r="D128" s="7" t="s">
        <v>102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8"/>
    </row>
    <row r="129" spans="1:18" ht="29" x14ac:dyDescent="0.35">
      <c r="A129" s="6" t="s">
        <v>129</v>
      </c>
      <c r="B129" s="7" t="s">
        <v>48</v>
      </c>
      <c r="C129" s="10" t="s">
        <v>94</v>
      </c>
      <c r="D129" s="7" t="s">
        <v>104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8"/>
    </row>
    <row r="130" spans="1:18" x14ac:dyDescent="0.35">
      <c r="A130" s="6" t="s">
        <v>129</v>
      </c>
      <c r="B130" s="7" t="s">
        <v>48</v>
      </c>
      <c r="C130" s="7" t="s">
        <v>95</v>
      </c>
      <c r="D130" s="7" t="s">
        <v>100</v>
      </c>
      <c r="E130" s="7" t="s">
        <v>107</v>
      </c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8"/>
    </row>
    <row r="131" spans="1:18" x14ac:dyDescent="0.35">
      <c r="A131" s="6" t="s">
        <v>129</v>
      </c>
      <c r="B131" s="7" t="s">
        <v>48</v>
      </c>
      <c r="C131" s="7" t="s">
        <v>96</v>
      </c>
      <c r="D131" s="7" t="s">
        <v>100</v>
      </c>
      <c r="E131" s="7" t="s">
        <v>107</v>
      </c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8"/>
    </row>
    <row r="132" spans="1:18" x14ac:dyDescent="0.35">
      <c r="A132" s="6" t="s">
        <v>129</v>
      </c>
      <c r="B132" s="7" t="s">
        <v>48</v>
      </c>
      <c r="C132" s="7" t="s">
        <v>96</v>
      </c>
      <c r="D132" s="7" t="s">
        <v>102</v>
      </c>
      <c r="E132" s="7" t="s">
        <v>109</v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8"/>
    </row>
    <row r="133" spans="1:18" x14ac:dyDescent="0.35">
      <c r="A133" s="6" t="s">
        <v>129</v>
      </c>
      <c r="B133" s="7" t="s">
        <v>48</v>
      </c>
      <c r="C133" s="7" t="s">
        <v>97</v>
      </c>
      <c r="D133" s="7" t="s">
        <v>100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8"/>
    </row>
    <row r="134" spans="1:18" x14ac:dyDescent="0.35">
      <c r="A134" s="6" t="s">
        <v>129</v>
      </c>
      <c r="B134" s="7" t="s">
        <v>48</v>
      </c>
      <c r="C134" s="7" t="s">
        <v>97</v>
      </c>
      <c r="D134" s="7" t="s">
        <v>102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8"/>
    </row>
    <row r="135" spans="1:18" x14ac:dyDescent="0.35">
      <c r="A135" s="11" t="s">
        <v>129</v>
      </c>
      <c r="B135" s="12" t="s">
        <v>48</v>
      </c>
      <c r="C135" s="12" t="s">
        <v>97</v>
      </c>
      <c r="D135" s="12" t="s">
        <v>104</v>
      </c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3"/>
    </row>
  </sheetData>
  <hyperlinks>
    <hyperlink ref="D12" r:id="rId1"/>
    <hyperlink ref="D13" r:id="rId2"/>
  </hyperlinks>
  <pageMargins left="0.7" right="0.7" top="0.75" bottom="0.75" header="0.3" footer="0.3"/>
  <pageSetup paperSize="9" orientation="portrait" r:id="rId3"/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9"/>
  <sheetViews>
    <sheetView tabSelected="1" zoomScale="80" zoomScaleNormal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R2" sqref="R2"/>
    </sheetView>
  </sheetViews>
  <sheetFormatPr baseColWidth="10" defaultRowHeight="15" thickBottom="1" x14ac:dyDescent="0.4"/>
  <cols>
    <col min="1" max="16384" width="10.90625" style="14"/>
  </cols>
  <sheetData>
    <row r="1" spans="1:33" ht="115.5" customHeight="1" thickBot="1" x14ac:dyDescent="0.4">
      <c r="C1" s="15">
        <v>42795</v>
      </c>
      <c r="D1" s="15">
        <v>42796</v>
      </c>
      <c r="E1" s="15">
        <v>42797</v>
      </c>
      <c r="F1" s="15">
        <v>42798</v>
      </c>
      <c r="G1" s="15">
        <v>42799</v>
      </c>
      <c r="H1" s="15">
        <v>42800</v>
      </c>
      <c r="I1" s="15">
        <v>42801</v>
      </c>
      <c r="J1" s="15">
        <v>42802</v>
      </c>
      <c r="K1" s="15">
        <v>42803</v>
      </c>
      <c r="L1" s="15">
        <v>42804</v>
      </c>
      <c r="M1" s="15">
        <v>42805</v>
      </c>
      <c r="N1" s="15">
        <v>42806</v>
      </c>
      <c r="O1" s="15">
        <v>42807</v>
      </c>
      <c r="P1" s="15">
        <v>42808</v>
      </c>
      <c r="Q1" s="15">
        <v>42809</v>
      </c>
      <c r="R1" s="15">
        <v>42810</v>
      </c>
      <c r="S1" s="15">
        <v>42811</v>
      </c>
      <c r="T1" s="15">
        <v>42812</v>
      </c>
      <c r="U1" s="15">
        <v>42813</v>
      </c>
      <c r="V1" s="15">
        <v>42814</v>
      </c>
      <c r="W1" s="15">
        <v>42815</v>
      </c>
      <c r="X1" s="15">
        <v>42816</v>
      </c>
      <c r="Y1" s="15">
        <v>42817</v>
      </c>
      <c r="Z1" s="15">
        <v>42818</v>
      </c>
      <c r="AA1" s="15">
        <v>42819</v>
      </c>
      <c r="AB1" s="15">
        <v>42820</v>
      </c>
      <c r="AC1" s="15">
        <v>42821</v>
      </c>
      <c r="AD1" s="15">
        <v>42822</v>
      </c>
      <c r="AE1" s="15">
        <v>42823</v>
      </c>
      <c r="AF1" s="15">
        <v>42824</v>
      </c>
      <c r="AG1" s="15">
        <v>42825</v>
      </c>
    </row>
    <row r="2" spans="1:33" s="16" customFormat="1" thickBot="1" x14ac:dyDescent="0.4">
      <c r="A2" s="16" t="s">
        <v>138</v>
      </c>
      <c r="C2" s="16" t="str">
        <f t="array" ref="C2">IF(ROW($A1)&gt;COUNTIF(essais[MEP],C$1),"",INDEX(essais[ESSAI],-1+SMALL(IF(essais[MEP]=G$8,ROW(essais[MEP])+1-ROW(essais[[#Headers],[MEP]]),""),ROW($A1))))</f>
        <v/>
      </c>
      <c r="D2" s="16" t="str">
        <f t="array" ref="D2">IF(ROW($A1)&gt;COUNTIF(essais[MEP],D$1),"",INDEX(essais[ESSAI],-1+SMALL(IF(essais[MEP]=H$8,ROW(essais[MEP])+1-ROW(essais[[#Headers],[MEP]]),""),ROW($A1))))</f>
        <v/>
      </c>
      <c r="E2" s="16" t="str">
        <f t="array" ref="E2">IF(ROW($A1)&gt;COUNTIF(essais[MEP],E$1),"",INDEX(essais[ESSAI],-1+SMALL(IF(essais[MEP]=I$8,ROW(essais[MEP])+1-ROW(essais[[#Headers],[MEP]]),""),ROW($A1))))</f>
        <v/>
      </c>
      <c r="F2" s="16" t="str">
        <f t="array" ref="F2">IF(ROW($A1)&gt;COUNTIF(essais[MEP],F$1),"",INDEX(essais[ESSAI],-1+SMALL(IF(essais[MEP]=J$8,ROW(essais[MEP])+1-ROW(essais[[#Headers],[MEP]]),""),ROW($A1))))</f>
        <v/>
      </c>
      <c r="G2" s="16" t="str">
        <f t="array" ref="G2">IF(ROW($A1)&gt;COUNTIF(essais[MEP],G$1),"",INDEX(essais[ESSAI],-1+SMALL(IF(essais[MEP]=K$8,ROW(essais[MEP])+1-ROW(essais[[#Headers],[MEP]]),""),ROW($A1))))</f>
        <v/>
      </c>
      <c r="H2" s="16" t="str">
        <f t="array" ref="H2">IF(ROW($A1)&gt;COUNTIF(essais[MEP],H$1),"",INDEX(essais[ESSAI],-1+SMALL(IF(essais[MEP]=L$8,ROW(essais[MEP])+1-ROW(essais[[#Headers],[MEP]]),""),ROW($A1))))</f>
        <v/>
      </c>
      <c r="I2" s="16" t="str">
        <f t="array" ref="I2">IF(ROW($A1)&gt;COUNTIF(essais[MEP],I$1),"",INDEX(essais[ESSAI],-1+SMALL(IF(essais[MEP]=M$8,ROW(essais[MEP])+1-ROW(essais[[#Headers],[MEP]]),""),ROW($A1))))</f>
        <v/>
      </c>
      <c r="J2" s="16" t="str">
        <f t="array" ref="J2">IF(ROW($A1)&gt;COUNTIF(essais[MEP],J$1),"",INDEX(essais[ESSAI],-1+SMALL(IF(essais[MEP]=N$8,ROW(essais[MEP])+1-ROW(essais[[#Headers],[MEP]]),""),ROW($A1))))</f>
        <v/>
      </c>
      <c r="K2" s="16" t="str">
        <f t="array" ref="K2">IF(ROW($A1)&gt;COUNTIF(essais[MEP],K$1),"",INDEX(essais[ESSAI],-1+SMALL(IF(essais[MEP]=O$8,ROW(essais[MEP])+1-ROW(essais[[#Headers],[MEP]]),""),ROW($A1))))</f>
        <v>SW1</v>
      </c>
      <c r="L2" s="16" t="str">
        <f t="array" ref="L2">IF(ROW($A1)&gt;COUNTIF(essais[MEP],L$1),"",INDEX(essais[ESSAI],-1+SMALL(IF(essais[MEP]=P$8,ROW(essais[MEP])+1-ROW(essais[[#Headers],[MEP]]),""),ROW($A1))))</f>
        <v>SW1</v>
      </c>
      <c r="M2" s="16" t="str">
        <f t="array" ref="M2">IF(ROW($A1)&gt;COUNTIF(essais[MEP],M$1),"",INDEX(essais[ESSAI],-1+SMALL(IF(essais[MEP]=Q$8,ROW(essais[MEP])+1-ROW(essais[[#Headers],[MEP]]),""),ROW($A1))))</f>
        <v/>
      </c>
      <c r="N2" s="16" t="str">
        <f t="array" ref="N2">IF(ROW($A1)&gt;COUNTIF(essais[MEP],N$1),"",INDEX(essais[ESSAI],-1+SMALL(IF(essais[MEP]=R$8,ROW(essais[MEP])+1-ROW(essais[[#Headers],[MEP]]),""),ROW($A1))))</f>
        <v/>
      </c>
      <c r="O2" s="16" t="str">
        <f t="array" ref="O2">IF(ROW($A1)&gt;COUNTIF(essais[MEP],O$1),"",INDEX(essais[ESSAI],-1+SMALL(IF(essais[MEP]=S$8,ROW(essais[MEP])+1-ROW(essais[[#Headers],[MEP]]),""),ROW($A1))))</f>
        <v/>
      </c>
      <c r="P2" s="16" t="str">
        <f t="array" ref="P2">IF(ROW($A1)&gt;COUNTIF(essais[MEP],P$1),"",INDEX(essais[ESSAI],-1+SMALL(IF(essais[MEP]=T$8,ROW(essais[MEP])+1-ROW(essais[[#Headers],[MEP]]),""),ROW($A1))))</f>
        <v/>
      </c>
      <c r="Q2" s="16" t="str">
        <f t="array" ref="Q2">IF(ROW($A1)&gt;COUNTIF(essais[MEP],Q$1),"",INDEX(essais[ESSAI],-1+SMALL(IF(essais[MEP]=U$8,ROW(essais[MEP])+1-ROW(essais[[#Headers],[MEP]]),""),ROW($A1))))</f>
        <v/>
      </c>
      <c r="R2" s="16" t="str">
        <f t="array" ref="R2">IF(ROW($A1)&gt;COUNTIF(essais[MEP],R$1),"",INDEX(essais[ESSAI],-1+SMALL(IF(essais[MEP]=V$8,ROW(essais[MEP])+1-ROW(essais[[#Headers],[MEP]]),""),ROW($A1))))</f>
        <v>SW1</v>
      </c>
      <c r="S2" s="16" t="str">
        <f t="array" ref="S2">IF(ROW($A1)&gt;COUNTIF(essais[MEP],S$1),"",INDEX(essais[ESSAI],-1+SMALL(IF(essais[MEP]=W$8,ROW(essais[MEP])+1-ROW(essais[[#Headers],[MEP]]),""),ROW($A1))))</f>
        <v>SW1</v>
      </c>
      <c r="T2" s="16" t="str">
        <f t="array" ref="T2">IF(ROW($A1)&gt;COUNTIF(essais[MEP],T$1),"",INDEX(essais[ESSAI],-1+SMALL(IF(essais[MEP]=X$8,ROW(essais[MEP])+1-ROW(essais[[#Headers],[MEP]]),""),ROW($A1))))</f>
        <v/>
      </c>
      <c r="U2" s="16" t="str">
        <f t="array" ref="U2">IF(ROW($A1)&gt;COUNTIF(essais[MEP],U$1),"",INDEX(essais[ESSAI],-1+SMALL(IF(essais[MEP]=Y$8,ROW(essais[MEP])+1-ROW(essais[[#Headers],[MEP]]),""),ROW($A1))))</f>
        <v/>
      </c>
      <c r="V2" s="16" t="str">
        <f t="array" ref="V2">IF(ROW($A1)&gt;COUNTIF(essais[MEP],V$1),"",INDEX(essais[ESSAI],-1+SMALL(IF(essais[MEP]=Z$8,ROW(essais[MEP])+1-ROW(essais[[#Headers],[MEP]]),""),ROW($A1))))</f>
        <v>SW1</v>
      </c>
      <c r="W2" s="16" t="str">
        <f t="array" ref="W2">IF(ROW($A1)&gt;COUNTIF(essais[MEP],W$1),"",INDEX(essais[ESSAI],-1+SMALL(IF(essais[MEP]=AA$8,ROW(essais[MEP])+1-ROW(essais[[#Headers],[MEP]]),""),ROW($A1))))</f>
        <v>SW1</v>
      </c>
      <c r="X2" s="16" t="str">
        <f t="array" ref="X2">IF(ROW($A1)&gt;COUNTIF(essais[MEP],X$1),"",INDEX(essais[ESSAI],-1+SMALL(IF(essais[MEP]=AB$8,ROW(essais[MEP])+1-ROW(essais[[#Headers],[MEP]]),""),ROW($A1))))</f>
        <v/>
      </c>
      <c r="Y2" s="16" t="str">
        <f t="array" ref="Y2">IF(ROW($A1)&gt;COUNTIF(essais[MEP],Y$1),"",INDEX(essais[ESSAI],-1+SMALL(IF(essais[MEP]=AC$8,ROW(essais[MEP])+1-ROW(essais[[#Headers],[MEP]]),""),ROW($A1))))</f>
        <v/>
      </c>
      <c r="Z2" s="16" t="str">
        <f t="array" ref="Z2">IF(ROW($A1)&gt;COUNTIF(essais[MEP],Z$1),"",INDEX(essais[ESSAI],-1+SMALL(IF(essais[MEP]=AD$8,ROW(essais[MEP])+1-ROW(essais[[#Headers],[MEP]]),""),ROW($A1))))</f>
        <v/>
      </c>
      <c r="AA2" s="16" t="str">
        <f t="array" ref="AA2">IF(ROW($A1)&gt;COUNTIF(essais[MEP],AA$1),"",INDEX(essais[ESSAI],-1+SMALL(IF(essais[MEP]=AE$8,ROW(essais[MEP])+1-ROW(essais[[#Headers],[MEP]]),""),ROW($A1))))</f>
        <v/>
      </c>
      <c r="AB2" s="16" t="str">
        <f t="array" ref="AB2">IF(ROW($A1)&gt;COUNTIF(essais[MEP],AB$1),"",INDEX(essais[ESSAI],-1+SMALL(IF(essais[MEP]=AF$8,ROW(essais[MEP])+1-ROW(essais[[#Headers],[MEP]]),""),ROW($A1))))</f>
        <v/>
      </c>
      <c r="AC2" s="16" t="str">
        <f t="array" ref="AC2">IF(ROW($A1)&gt;COUNTIF(essais[MEP],AC$1),"",INDEX(essais[ESSAI],-1+SMALL(IF(essais[MEP]=AG$8,ROW(essais[MEP])+1-ROW(essais[[#Headers],[MEP]]),""),ROW($A1))))</f>
        <v/>
      </c>
      <c r="AD2" s="16" t="str">
        <f t="array" ref="AD2">IF(ROW($A1)&gt;COUNTIF(essais[MEP],AD$1),"",INDEX(essais[ESSAI],-1+SMALL(IF(essais[MEP]=AH$8,ROW(essais[MEP])+1-ROW(essais[[#Headers],[MEP]]),""),ROW($A1))))</f>
        <v/>
      </c>
      <c r="AE2" s="16" t="str">
        <f t="array" ref="AE2">IF(ROW($A1)&gt;COUNTIF(essais[MEP],AE$1),"",INDEX(essais[ESSAI],-1+SMALL(IF(essais[MEP]=AI$8,ROW(essais[MEP])+1-ROW(essais[[#Headers],[MEP]]),""),ROW($A1))))</f>
        <v/>
      </c>
      <c r="AF2" s="16" t="str">
        <f t="array" ref="AF2">IF(ROW($A1)&gt;COUNTIF(essais[MEP],AF$1),"",INDEX(essais[ESSAI],-1+SMALL(IF(essais[MEP]=AJ$8,ROW(essais[MEP])+1-ROW(essais[[#Headers],[MEP]]),""),ROW($A1))))</f>
        <v/>
      </c>
      <c r="AG2" s="16" t="str">
        <f t="array" ref="AG2">IF(ROW($A1)&gt;COUNTIF(essais[MEP],AG$1),"",INDEX(essais[ESSAI],-1+SMALL(IF(essais[MEP]=AK$8,ROW(essais[MEP])+1-ROW(essais[[#Headers],[MEP]]),""),ROW($A1))))</f>
        <v/>
      </c>
    </row>
    <row r="3" spans="1:33" s="16" customFormat="1" thickBot="1" x14ac:dyDescent="0.4">
      <c r="C3" s="16" t="str">
        <f t="array" ref="C3">IF(ROW($A2)&gt;COUNTIF(essais[MEP],C$1),"",INDEX(essais[ESSAI],-1+SMALL(IF(essais[MEP]=G$8,ROW(essais[MEP])+1-ROW(essais[[#Headers],[MEP]]),""),ROW($A2))))</f>
        <v/>
      </c>
      <c r="D3" s="16" t="str">
        <f t="array" ref="D3">IF(ROW($A2)&gt;COUNTIF(essais[MEP],D$1),"",INDEX(essais[ESSAI],-1+SMALL(IF(essais[MEP]=H$8,ROW(essais[MEP])+1-ROW(essais[[#Headers],[MEP]]),""),ROW($A2))))</f>
        <v/>
      </c>
      <c r="E3" s="16" t="str">
        <f t="array" ref="E3">IF(ROW($A2)&gt;COUNTIF(essais[MEP],E$1),"",INDEX(essais[ESSAI],-1+SMALL(IF(essais[MEP]=I$8,ROW(essais[MEP])+1-ROW(essais[[#Headers],[MEP]]),""),ROW($A2))))</f>
        <v/>
      </c>
      <c r="F3" s="16" t="str">
        <f t="array" ref="F3">IF(ROW($A2)&gt;COUNTIF(essais[MEP],F$1),"",INDEX(essais[ESSAI],-1+SMALL(IF(essais[MEP]=J$8,ROW(essais[MEP])+1-ROW(essais[[#Headers],[MEP]]),""),ROW($A2))))</f>
        <v/>
      </c>
      <c r="G3" s="16" t="str">
        <f t="array" ref="G3">IF(ROW($A2)&gt;COUNTIF(essais[MEP],G$1),"",INDEX(essais[ESSAI],-1+SMALL(IF(essais[MEP]=K$8,ROW(essais[MEP])+1-ROW(essais[[#Headers],[MEP]]),""),ROW($A2))))</f>
        <v/>
      </c>
      <c r="H3" s="16" t="str">
        <f t="array" ref="H3">IF(ROW($A2)&gt;COUNTIF(essais[MEP],H$1),"",INDEX(essais[ESSAI],-1+SMALL(IF(essais[MEP]=L$8,ROW(essais[MEP])+1-ROW(essais[[#Headers],[MEP]]),""),ROW($A2))))</f>
        <v/>
      </c>
      <c r="I3" s="16" t="str">
        <f t="array" ref="I3">IF(ROW($A2)&gt;COUNTIF(essais[MEP],I$1),"",INDEX(essais[ESSAI],-1+SMALL(IF(essais[MEP]=M$8,ROW(essais[MEP])+1-ROW(essais[[#Headers],[MEP]]),""),ROW($A2))))</f>
        <v/>
      </c>
      <c r="J3" s="16" t="str">
        <f t="array" ref="J3">IF(ROW($A2)&gt;COUNTIF(essais[MEP],J$1),"",INDEX(essais[ESSAI],-1+SMALL(IF(essais[MEP]=N$8,ROW(essais[MEP])+1-ROW(essais[[#Headers],[MEP]]),""),ROW($A2))))</f>
        <v/>
      </c>
      <c r="K3" s="16" t="str">
        <f t="array" ref="K3">IF(ROW($A2)&gt;COUNTIF(essais[MEP],K$1),"",INDEX(essais[ESSAI],-1+SMALL(IF(essais[MEP]=O$8,ROW(essais[MEP])+1-ROW(essais[[#Headers],[MEP]]),""),ROW($A2))))</f>
        <v>SW2</v>
      </c>
      <c r="L3" s="16" t="str">
        <f t="array" ref="L3">IF(ROW($A2)&gt;COUNTIF(essais[MEP],L$1),"",INDEX(essais[ESSAI],-1+SMALL(IF(essais[MEP]=P$8,ROW(essais[MEP])+1-ROW(essais[[#Headers],[MEP]]),""),ROW($A2))))</f>
        <v/>
      </c>
      <c r="M3" s="16" t="str">
        <f t="array" ref="M3">IF(ROW($A2)&gt;COUNTIF(essais[MEP],M$1),"",INDEX(essais[ESSAI],-1+SMALL(IF(essais[MEP]=Q$8,ROW(essais[MEP])+1-ROW(essais[[#Headers],[MEP]]),""),ROW($A2))))</f>
        <v/>
      </c>
      <c r="N3" s="16" t="str">
        <f t="array" ref="N3">IF(ROW($A2)&gt;COUNTIF(essais[MEP],N$1),"",INDEX(essais[ESSAI],-1+SMALL(IF(essais[MEP]=R$8,ROW(essais[MEP])+1-ROW(essais[[#Headers],[MEP]]),""),ROW($A2))))</f>
        <v/>
      </c>
      <c r="O3" s="16" t="str">
        <f t="array" ref="O3">IF(ROW($A2)&gt;COUNTIF(essais[MEP],O$1),"",INDEX(essais[ESSAI],-1+SMALL(IF(essais[MEP]=S$8,ROW(essais[MEP])+1-ROW(essais[[#Headers],[MEP]]),""),ROW($A2))))</f>
        <v/>
      </c>
      <c r="P3" s="16" t="str">
        <f t="array" ref="P3">IF(ROW($A2)&gt;COUNTIF(essais[MEP],P$1),"",INDEX(essais[ESSAI],-1+SMALL(IF(essais[MEP]=T$8,ROW(essais[MEP])+1-ROW(essais[[#Headers],[MEP]]),""),ROW($A2))))</f>
        <v/>
      </c>
      <c r="Q3" s="16" t="str">
        <f t="array" ref="Q3">IF(ROW($A2)&gt;COUNTIF(essais[MEP],Q$1),"",INDEX(essais[ESSAI],-1+SMALL(IF(essais[MEP]=U$8,ROW(essais[MEP])+1-ROW(essais[[#Headers],[MEP]]),""),ROW($A2))))</f>
        <v/>
      </c>
      <c r="R3" s="16" t="str">
        <f t="array" ref="R3">IF(ROW($A2)&gt;COUNTIF(essais[MEP],R$1),"",INDEX(essais[ESSAI],-1+SMALL(IF(essais[MEP]=V$8,ROW(essais[MEP])+1-ROW(essais[[#Headers],[MEP]]),""),ROW($A2))))</f>
        <v/>
      </c>
      <c r="S3" s="16" t="str">
        <f t="array" ref="S3">IF(ROW($A2)&gt;COUNTIF(essais[MEP],S$1),"",INDEX(essais[ESSAI],-1+SMALL(IF(essais[MEP]=W$8,ROW(essais[MEP])+1-ROW(essais[[#Headers],[MEP]]),""),ROW($A2))))</f>
        <v>SW2</v>
      </c>
      <c r="T3" s="16" t="str">
        <f t="array" ref="T3">IF(ROW($A2)&gt;COUNTIF(essais[MEP],T$1),"",INDEX(essais[ESSAI],-1+SMALL(IF(essais[MEP]=X$8,ROW(essais[MEP])+1-ROW(essais[[#Headers],[MEP]]),""),ROW($A2))))</f>
        <v/>
      </c>
      <c r="U3" s="16" t="str">
        <f t="array" ref="U3">IF(ROW($A2)&gt;COUNTIF(essais[MEP],U$1),"",INDEX(essais[ESSAI],-1+SMALL(IF(essais[MEP]=Y$8,ROW(essais[MEP])+1-ROW(essais[[#Headers],[MEP]]),""),ROW($A2))))</f>
        <v/>
      </c>
      <c r="V3" s="16" t="str">
        <f t="array" ref="V3">IF(ROW($A2)&gt;COUNTIF(essais[MEP],V$1),"",INDEX(essais[ESSAI],-1+SMALL(IF(essais[MEP]=Z$8,ROW(essais[MEP])+1-ROW(essais[[#Headers],[MEP]]),""),ROW($A2))))</f>
        <v>SW2</v>
      </c>
      <c r="W3" s="16" t="str">
        <f t="array" ref="W3">IF(ROW($A2)&gt;COUNTIF(essais[MEP],W$1),"",INDEX(essais[ESSAI],-1+SMALL(IF(essais[MEP]=AA$8,ROW(essais[MEP])+1-ROW(essais[[#Headers],[MEP]]),""),ROW($A2))))</f>
        <v/>
      </c>
      <c r="X3" s="16" t="str">
        <f t="array" ref="X3">IF(ROW($A2)&gt;COUNTIF(essais[MEP],X$1),"",INDEX(essais[ESSAI],-1+SMALL(IF(essais[MEP]=AB$8,ROW(essais[MEP])+1-ROW(essais[[#Headers],[MEP]]),""),ROW($A2))))</f>
        <v/>
      </c>
      <c r="Y3" s="16" t="str">
        <f t="array" ref="Y3">IF(ROW($A2)&gt;COUNTIF(essais[MEP],Y$1),"",INDEX(essais[ESSAI],-1+SMALL(IF(essais[MEP]=AC$8,ROW(essais[MEP])+1-ROW(essais[[#Headers],[MEP]]),""),ROW($A2))))</f>
        <v/>
      </c>
      <c r="Z3" s="16" t="str">
        <f t="array" ref="Z3">IF(ROW($A2)&gt;COUNTIF(essais[MEP],Z$1),"",INDEX(essais[ESSAI],-1+SMALL(IF(essais[MEP]=AD$8,ROW(essais[MEP])+1-ROW(essais[[#Headers],[MEP]]),""),ROW($A2))))</f>
        <v/>
      </c>
      <c r="AA3" s="16" t="str">
        <f t="array" ref="AA3">IF(ROW($A2)&gt;COUNTIF(essais[MEP],AA$1),"",INDEX(essais[ESSAI],-1+SMALL(IF(essais[MEP]=AE$8,ROW(essais[MEP])+1-ROW(essais[[#Headers],[MEP]]),""),ROW($A2))))</f>
        <v/>
      </c>
      <c r="AB3" s="16" t="str">
        <f t="array" ref="AB3">IF(ROW($A2)&gt;COUNTIF(essais[MEP],AB$1),"",INDEX(essais[ESSAI],-1+SMALL(IF(essais[MEP]=AF$8,ROW(essais[MEP])+1-ROW(essais[[#Headers],[MEP]]),""),ROW($A2))))</f>
        <v/>
      </c>
      <c r="AC3" s="16" t="str">
        <f t="array" ref="AC3">IF(ROW($A2)&gt;COUNTIF(essais[MEP],AC$1),"",INDEX(essais[ESSAI],-1+SMALL(IF(essais[MEP]=AG$8,ROW(essais[MEP])+1-ROW(essais[[#Headers],[MEP]]),""),ROW($A2))))</f>
        <v/>
      </c>
      <c r="AD3" s="16" t="str">
        <f t="array" ref="AD3">IF(ROW($A2)&gt;COUNTIF(essais[MEP],AD$1),"",INDEX(essais[ESSAI],-1+SMALL(IF(essais[MEP]=AH$8,ROW(essais[MEP])+1-ROW(essais[[#Headers],[MEP]]),""),ROW($A2))))</f>
        <v/>
      </c>
      <c r="AE3" s="16" t="str">
        <f t="array" ref="AE3">IF(ROW($A2)&gt;COUNTIF(essais[MEP],AE$1),"",INDEX(essais[ESSAI],-1+SMALL(IF(essais[MEP]=AI$8,ROW(essais[MEP])+1-ROW(essais[[#Headers],[MEP]]),""),ROW($A2))))</f>
        <v/>
      </c>
      <c r="AF3" s="16" t="str">
        <f t="array" ref="AF3">IF(ROW($A2)&gt;COUNTIF(essais[MEP],AF$1),"",INDEX(essais[ESSAI],-1+SMALL(IF(essais[MEP]=AJ$8,ROW(essais[MEP])+1-ROW(essais[[#Headers],[MEP]]),""),ROW($A2))))</f>
        <v/>
      </c>
      <c r="AG3" s="16" t="str">
        <f t="array" ref="AG3">IF(ROW($A2)&gt;COUNTIF(essais[MEP],AG$1),"",INDEX(essais[ESSAI],-1+SMALL(IF(essais[MEP]=AK$8,ROW(essais[MEP])+1-ROW(essais[[#Headers],[MEP]]),""),ROW($A2))))</f>
        <v/>
      </c>
    </row>
    <row r="4" spans="1:33" s="16" customFormat="1" thickBot="1" x14ac:dyDescent="0.4">
      <c r="C4" s="16" t="str">
        <f t="array" ref="C4">IF(ROW($A3)&gt;COUNTIF(essais[MEP],C$1),"",INDEX(essais[ESSAI],-1+SMALL(IF(essais[MEP]=G$8,ROW(essais[MEP])+1-ROW(essais[[#Headers],[MEP]]),""),ROW($A3))))</f>
        <v/>
      </c>
      <c r="D4" s="16" t="str">
        <f t="array" ref="D4">IF(ROW($A3)&gt;COUNTIF(essais[MEP],D$1),"",INDEX(essais[ESSAI],-1+SMALL(IF(essais[MEP]=H$8,ROW(essais[MEP])+1-ROW(essais[[#Headers],[MEP]]),""),ROW($A3))))</f>
        <v/>
      </c>
      <c r="E4" s="16" t="str">
        <f t="array" ref="E4">IF(ROW($A3)&gt;COUNTIF(essais[MEP],E$1),"",INDEX(essais[ESSAI],-1+SMALL(IF(essais[MEP]=I$8,ROW(essais[MEP])+1-ROW(essais[[#Headers],[MEP]]),""),ROW($A3))))</f>
        <v/>
      </c>
      <c r="F4" s="16" t="str">
        <f t="array" ref="F4">IF(ROW($A3)&gt;COUNTIF(essais[MEP],F$1),"",INDEX(essais[ESSAI],-1+SMALL(IF(essais[MEP]=J$8,ROW(essais[MEP])+1-ROW(essais[[#Headers],[MEP]]),""),ROW($A3))))</f>
        <v/>
      </c>
      <c r="G4" s="16" t="str">
        <f t="array" ref="G4">IF(ROW($A3)&gt;COUNTIF(essais[MEP],G$1),"",INDEX(essais[ESSAI],-1+SMALL(IF(essais[MEP]=K$8,ROW(essais[MEP])+1-ROW(essais[[#Headers],[MEP]]),""),ROW($A3))))</f>
        <v/>
      </c>
      <c r="H4" s="16" t="str">
        <f t="array" ref="H4">IF(ROW($A3)&gt;COUNTIF(essais[MEP],H$1),"",INDEX(essais[ESSAI],-1+SMALL(IF(essais[MEP]=L$8,ROW(essais[MEP])+1-ROW(essais[[#Headers],[MEP]]),""),ROW($A3))))</f>
        <v/>
      </c>
      <c r="I4" s="16" t="str">
        <f t="array" ref="I4">IF(ROW($A3)&gt;COUNTIF(essais[MEP],I$1),"",INDEX(essais[ESSAI],-1+SMALL(IF(essais[MEP]=M$8,ROW(essais[MEP])+1-ROW(essais[[#Headers],[MEP]]),""),ROW($A3))))</f>
        <v/>
      </c>
      <c r="J4" s="16" t="str">
        <f t="array" ref="J4">IF(ROW($A3)&gt;COUNTIF(essais[MEP],J$1),"",INDEX(essais[ESSAI],-1+SMALL(IF(essais[MEP]=N$8,ROW(essais[MEP])+1-ROW(essais[[#Headers],[MEP]]),""),ROW($A3))))</f>
        <v/>
      </c>
      <c r="K4" s="16" t="str">
        <f t="array" ref="K4">IF(ROW($A3)&gt;COUNTIF(essais[MEP],K$1),"",INDEX(essais[ESSAI],-1+SMALL(IF(essais[MEP]=O$8,ROW(essais[MEP])+1-ROW(essais[[#Headers],[MEP]]),""),ROW($A3))))</f>
        <v/>
      </c>
      <c r="L4" s="16" t="str">
        <f t="array" ref="L4">IF(ROW($A3)&gt;COUNTIF(essais[MEP],L$1),"",INDEX(essais[ESSAI],-1+SMALL(IF(essais[MEP]=P$8,ROW(essais[MEP])+1-ROW(essais[[#Headers],[MEP]]),""),ROW($A3))))</f>
        <v/>
      </c>
      <c r="M4" s="16" t="str">
        <f t="array" ref="M4">IF(ROW($A3)&gt;COUNTIF(essais[MEP],M$1),"",INDEX(essais[ESSAI],-1+SMALL(IF(essais[MEP]=Q$8,ROW(essais[MEP])+1-ROW(essais[[#Headers],[MEP]]),""),ROW($A3))))</f>
        <v/>
      </c>
      <c r="N4" s="16" t="str">
        <f t="array" ref="N4">IF(ROW($A3)&gt;COUNTIF(essais[MEP],N$1),"",INDEX(essais[ESSAI],-1+SMALL(IF(essais[MEP]=R$8,ROW(essais[MEP])+1-ROW(essais[[#Headers],[MEP]]),""),ROW($A3))))</f>
        <v/>
      </c>
      <c r="O4" s="16" t="str">
        <f t="array" ref="O4">IF(ROW($A3)&gt;COUNTIF(essais[MEP],O$1),"",INDEX(essais[ESSAI],-1+SMALL(IF(essais[MEP]=S$8,ROW(essais[MEP])+1-ROW(essais[[#Headers],[MEP]]),""),ROW($A3))))</f>
        <v/>
      </c>
      <c r="P4" s="16" t="str">
        <f t="array" ref="P4">IF(ROW($A3)&gt;COUNTIF(essais[MEP],P$1),"",INDEX(essais[ESSAI],-1+SMALL(IF(essais[MEP]=T$8,ROW(essais[MEP])+1-ROW(essais[[#Headers],[MEP]]),""),ROW($A3))))</f>
        <v/>
      </c>
      <c r="Q4" s="16" t="str">
        <f t="array" ref="Q4">IF(ROW($A3)&gt;COUNTIF(essais[MEP],Q$1),"",INDEX(essais[ESSAI],-1+SMALL(IF(essais[MEP]=U$8,ROW(essais[MEP])+1-ROW(essais[[#Headers],[MEP]]),""),ROW($A3))))</f>
        <v/>
      </c>
      <c r="R4" s="16" t="str">
        <f t="array" ref="R4">IF(ROW($A3)&gt;COUNTIF(essais[MEP],R$1),"",INDEX(essais[ESSAI],-1+SMALL(IF(essais[MEP]=V$8,ROW(essais[MEP])+1-ROW(essais[[#Headers],[MEP]]),""),ROW($A3))))</f>
        <v/>
      </c>
      <c r="S4" s="16" t="str">
        <f t="array" ref="S4">IF(ROW($A3)&gt;COUNTIF(essais[MEP],S$1),"",INDEX(essais[ESSAI],-1+SMALL(IF(essais[MEP]=W$8,ROW(essais[MEP])+1-ROW(essais[[#Headers],[MEP]]),""),ROW($A3))))</f>
        <v/>
      </c>
      <c r="T4" s="16" t="str">
        <f t="array" ref="T4">IF(ROW($A3)&gt;COUNTIF(essais[MEP],T$1),"",INDEX(essais[ESSAI],-1+SMALL(IF(essais[MEP]=X$8,ROW(essais[MEP])+1-ROW(essais[[#Headers],[MEP]]),""),ROW($A3))))</f>
        <v/>
      </c>
      <c r="U4" s="16" t="str">
        <f t="array" ref="U4">IF(ROW($A3)&gt;COUNTIF(essais[MEP],U$1),"",INDEX(essais[ESSAI],-1+SMALL(IF(essais[MEP]=Y$8,ROW(essais[MEP])+1-ROW(essais[[#Headers],[MEP]]),""),ROW($A3))))</f>
        <v/>
      </c>
      <c r="V4" s="16" t="str">
        <f t="array" ref="V4">IF(ROW($A3)&gt;COUNTIF(essais[MEP],V$1),"",INDEX(essais[ESSAI],-1+SMALL(IF(essais[MEP]=Z$8,ROW(essais[MEP])+1-ROW(essais[[#Headers],[MEP]]),""),ROW($A3))))</f>
        <v>SW3</v>
      </c>
      <c r="W4" s="16" t="str">
        <f t="array" ref="W4">IF(ROW($A3)&gt;COUNTIF(essais[MEP],W$1),"",INDEX(essais[ESSAI],-1+SMALL(IF(essais[MEP]=AA$8,ROW(essais[MEP])+1-ROW(essais[[#Headers],[MEP]]),""),ROW($A3))))</f>
        <v/>
      </c>
      <c r="X4" s="16" t="str">
        <f t="array" ref="X4">IF(ROW($A3)&gt;COUNTIF(essais[MEP],X$1),"",INDEX(essais[ESSAI],-1+SMALL(IF(essais[MEP]=AB$8,ROW(essais[MEP])+1-ROW(essais[[#Headers],[MEP]]),""),ROW($A3))))</f>
        <v/>
      </c>
      <c r="Y4" s="16" t="str">
        <f t="array" ref="Y4">IF(ROW($A3)&gt;COUNTIF(essais[MEP],Y$1),"",INDEX(essais[ESSAI],-1+SMALL(IF(essais[MEP]=AC$8,ROW(essais[MEP])+1-ROW(essais[[#Headers],[MEP]]),""),ROW($A3))))</f>
        <v/>
      </c>
      <c r="Z4" s="16" t="str">
        <f t="array" ref="Z4">IF(ROW($A3)&gt;COUNTIF(essais[MEP],Z$1),"",INDEX(essais[ESSAI],-1+SMALL(IF(essais[MEP]=AD$8,ROW(essais[MEP])+1-ROW(essais[[#Headers],[MEP]]),""),ROW($A3))))</f>
        <v/>
      </c>
      <c r="AA4" s="16" t="str">
        <f t="array" ref="AA4">IF(ROW($A3)&gt;COUNTIF(essais[MEP],AA$1),"",INDEX(essais[ESSAI],-1+SMALL(IF(essais[MEP]=AE$8,ROW(essais[MEP])+1-ROW(essais[[#Headers],[MEP]]),""),ROW($A3))))</f>
        <v/>
      </c>
      <c r="AB4" s="16" t="str">
        <f t="array" ref="AB4">IF(ROW($A3)&gt;COUNTIF(essais[MEP],AB$1),"",INDEX(essais[ESSAI],-1+SMALL(IF(essais[MEP]=AF$8,ROW(essais[MEP])+1-ROW(essais[[#Headers],[MEP]]),""),ROW($A3))))</f>
        <v/>
      </c>
      <c r="AC4" s="16" t="str">
        <f t="array" ref="AC4">IF(ROW($A3)&gt;COUNTIF(essais[MEP],AC$1),"",INDEX(essais[ESSAI],-1+SMALL(IF(essais[MEP]=AG$8,ROW(essais[MEP])+1-ROW(essais[[#Headers],[MEP]]),""),ROW($A3))))</f>
        <v/>
      </c>
      <c r="AD4" s="16" t="str">
        <f t="array" ref="AD4">IF(ROW($A3)&gt;COUNTIF(essais[MEP],AD$1),"",INDEX(essais[ESSAI],-1+SMALL(IF(essais[MEP]=AH$8,ROW(essais[MEP])+1-ROW(essais[[#Headers],[MEP]]),""),ROW($A3))))</f>
        <v/>
      </c>
      <c r="AE4" s="16" t="str">
        <f t="array" ref="AE4">IF(ROW($A3)&gt;COUNTIF(essais[MEP],AE$1),"",INDEX(essais[ESSAI],-1+SMALL(IF(essais[MEP]=AI$8,ROW(essais[MEP])+1-ROW(essais[[#Headers],[MEP]]),""),ROW($A3))))</f>
        <v/>
      </c>
      <c r="AF4" s="16" t="str">
        <f t="array" ref="AF4">IF(ROW($A3)&gt;COUNTIF(essais[MEP],AF$1),"",INDEX(essais[ESSAI],-1+SMALL(IF(essais[MEP]=AJ$8,ROW(essais[MEP])+1-ROW(essais[[#Headers],[MEP]]),""),ROW($A3))))</f>
        <v/>
      </c>
      <c r="AG4" s="16" t="str">
        <f t="array" ref="AG4">IF(ROW($A3)&gt;COUNTIF(essais[MEP],AG$1),"",INDEX(essais[ESSAI],-1+SMALL(IF(essais[MEP]=AK$8,ROW(essais[MEP])+1-ROW(essais[[#Headers],[MEP]]),""),ROW($A3))))</f>
        <v/>
      </c>
    </row>
    <row r="5" spans="1:33" thickBot="1" x14ac:dyDescent="0.4">
      <c r="A5" s="14" t="s">
        <v>139</v>
      </c>
      <c r="C5" s="14" t="str">
        <f>IF(ROW($A1)&gt;COUNTIF(essais[A1],C$1),"",INDEX(essais[ESSAI],-1+SMALL(IF(essais[A1]=G$8,ROW(essais[A1])+1-ROW(essais[[#Headers],[A1]]),""),ROW($A1))))</f>
        <v/>
      </c>
      <c r="D5" s="14" t="str">
        <f>IF(ROW($A1)&gt;COUNTIF(essais[A2],D$1),"",INDEX(essais[Agriculteur],-1+SMALL(IF(essais[A2]=H$8,ROW(essais[A2])+1-ROW(essais[[#Headers],[A2]]),""),ROW($A1))))</f>
        <v/>
      </c>
      <c r="E5" s="14" t="str">
        <f>IF(ROW($A1)&gt;COUNTIF(essais[A3],E$1),"",INDEX(essais[MEP],-1+SMALL(IF(essais[A3]=I$8,ROW(essais[A3])+1-ROW(essais[[#Headers],[A3]]),""),ROW($A1))))</f>
        <v/>
      </c>
      <c r="F5" s="14" t="str">
        <f>IF(ROW($A1)&gt;COUNTIF(essais[A4],F$1),"",INDEX(essais[A1],-1+SMALL(IF(essais[A4]=J$8,ROW(essais[A4])+1-ROW(essais[[#Headers],[A4]]),""),ROW($A1))))</f>
        <v/>
      </c>
      <c r="G5" s="14" t="str">
        <f>IF(ROW($A1)&gt;COUNTIF(essais[A5],G$1),"",INDEX(essais[A2],-1+SMALL(IF(essais[A5]=K$8,ROW(essais[A5])+1-ROW(essais[[#Headers],[A5]]),""),ROW($A1))))</f>
        <v/>
      </c>
      <c r="H5" s="14" t="str">
        <f>IF(ROW($A1)&gt;COUNTIF(essais[A6],H$1),"",INDEX(essais[A3],-1+SMALL(IF(essais[A6]=L$8,ROW(essais[A6])+1-ROW(essais[[#Headers],[A6]]),""),ROW($A1))))</f>
        <v/>
      </c>
      <c r="I5" s="14" t="str">
        <f>IF(ROW($A1)&gt;COUNTIF(essais[A7],I$1),"",INDEX(essais[A4],-1+SMALL(IF(essais[A7]=M$8,ROW(essais[A7])+1-ROW(essais[[#Headers],[A7]]),""),ROW($A1))))</f>
        <v/>
      </c>
      <c r="J5" s="14" t="str">
        <f>IF(ROW($A1)&gt;COUNTIF(essais[A8],J$1),"",INDEX(essais[A5],-1+SMALL(IF(essais[A8]=N$8,ROW(essais[A8])+1-ROW(essais[[#Headers],[A8]]),""),ROW($A1))))</f>
        <v/>
      </c>
      <c r="K5" s="14" t="str">
        <f>IF(ROW($A1)&gt;COUNTIF(essais[A9],K$1),"",INDEX(essais[A6],-1+SMALL(IF(essais[A9]=O$8,ROW(essais[A9])+1-ROW(essais[[#Headers],[A9]]),""),ROW($A1))))</f>
        <v/>
      </c>
      <c r="L5" s="14" t="str">
        <f>IF(ROW($A1)&gt;COUNTIF(essais[A10],L$1),"",INDEX(essais[A7],-1+SMALL(IF(essais[A10]=P$8,ROW(essais[A10])+1-ROW(essais[[#Headers],[A10]]),""),ROW($A1))))</f>
        <v/>
      </c>
      <c r="M5" s="14" t="str">
        <f>IF(ROW($A1)&gt;COUNTIF(essais[A11],M$1),"",INDEX(essais[A8],-1+SMALL(IF(essais[A11]=Q$8,ROW(essais[A11])+1-ROW(essais[[#Headers],[A11]]),""),ROW($A1))))</f>
        <v/>
      </c>
      <c r="N5" s="14" t="str">
        <f>IF(ROW($A1)&gt;COUNTIF(essais[A12],N$1),"",INDEX(essais[A9],-1+SMALL(IF(essais[A12]=R$8,ROW(essais[A12])+1-ROW(essais[[#Headers],[A12]]),""),ROW($A1))))</f>
        <v/>
      </c>
      <c r="O5" s="14" t="str">
        <f>IF(ROW($A1)&gt;COUNTIF(essais[Sponsor],O$1),"",INDEX(essais[A10],-1+SMALL(IF(essais[Sponsor]=S$8,ROW(essais[Sponsor])+1-ROW(essais[[#Headers],[Sponsor]]),""),ROW($A1))))</f>
        <v/>
      </c>
      <c r="P5" s="14" t="str">
        <f>IF(ROW($A1)&gt;COUNTIF(essais[N°interne],P$1),"",INDEX(essais[A11],-1+SMALL(IF(essais[N°interne]=T$8,ROW(essais[N°interne])+1-ROW(essais[[#Headers],[N°interne]]),""),ROW($A1))))</f>
        <v/>
      </c>
      <c r="Q5" s="14" t="str">
        <f>IF(ROW($A1)&gt;COUNTIF(essais[N°sponsor],Q$1),"",INDEX(essais[A12],-1+SMALL(IF(essais[N°sponsor]=U$8,ROW(essais[N°sponsor])+1-ROW(essais[[#Headers],[N°sponsor]]),""),ROW($A1))))</f>
        <v/>
      </c>
      <c r="R5" s="14" t="str">
        <f>IF(ROW($A1)&gt;COUNTIF(essais[ESSAI],R$1),"",INDEX(essais[Sponsor],-1+SMALL(IF(essais[ESSAI]=V$8,ROW(essais[ESSAI])+1-ROW(essais[[#Headers],[ESSAI]]),""),ROW($A1))))</f>
        <v/>
      </c>
      <c r="S5" s="14" t="str">
        <f>IF(ROW($A1)&gt;COUNTIF(essais[Agriculteur],S$1),"",INDEX(essais[N°interne],-1+SMALL(IF(essais[Agriculteur]=W$8,ROW(essais[Agriculteur])+1-ROW(essais[[#Headers],[Agriculteur]]),""),ROW($A1))))</f>
        <v/>
      </c>
      <c r="T5" s="14" t="str">
        <f>IF(ROW($A1)&gt;COUNTIF(essais[MEP],T$1),"",INDEX(essais[N°sponsor],-1+SMALL(IF(essais[MEP]=X$8,ROW(essais[MEP])+1-ROW(essais[[#Headers],[MEP]]),""),ROW($A1))))</f>
        <v/>
      </c>
      <c r="U5" s="14" t="str">
        <f>IF(ROW($A1)&gt;COUNTIF(essais[A1],U$1),"",INDEX(essais[ESSAI],-1+SMALL(IF(essais[A1]=Y$8,ROW(essais[A1])+1-ROW(essais[[#Headers],[A1]]),""),ROW($A1))))</f>
        <v/>
      </c>
      <c r="V5" s="14" t="str">
        <f>IF(ROW($A1)&gt;COUNTIF(essais[A2],V$1),"",INDEX(essais[Agriculteur],-1+SMALL(IF(essais[A2]=Z$8,ROW(essais[A2])+1-ROW(essais[[#Headers],[A2]]),""),ROW($A1))))</f>
        <v/>
      </c>
      <c r="W5" s="14" t="str">
        <f>IF(ROW($A1)&gt;COUNTIF(essais[A3],W$1),"",INDEX(essais[MEP],-1+SMALL(IF(essais[A3]=AA$8,ROW(essais[A3])+1-ROW(essais[[#Headers],[A3]]),""),ROW($A1))))</f>
        <v/>
      </c>
      <c r="X5" s="14" t="str">
        <f>IF(ROW($A1)&gt;COUNTIF(essais[A4],X$1),"",INDEX(essais[A1],-1+SMALL(IF(essais[A4]=AB$8,ROW(essais[A4])+1-ROW(essais[[#Headers],[A4]]),""),ROW($A1))))</f>
        <v/>
      </c>
      <c r="Y5" s="14" t="str">
        <f>IF(ROW($A1)&gt;COUNTIF(essais[A5],Y$1),"",INDEX(essais[A2],-1+SMALL(IF(essais[A5]=AC$8,ROW(essais[A5])+1-ROW(essais[[#Headers],[A5]]),""),ROW($A1))))</f>
        <v/>
      </c>
      <c r="Z5" s="14" t="str">
        <f>IF(ROW($A1)&gt;COUNTIF(essais[A6],Z$1),"",INDEX(essais[A3],-1+SMALL(IF(essais[A6]=AD$8,ROW(essais[A6])+1-ROW(essais[[#Headers],[A6]]),""),ROW($A1))))</f>
        <v/>
      </c>
      <c r="AA5" s="14" t="str">
        <f>IF(ROW($A1)&gt;COUNTIF(essais[A7],AA$1),"",INDEX(essais[A4],-1+SMALL(IF(essais[A7]=AE$8,ROW(essais[A7])+1-ROW(essais[[#Headers],[A7]]),""),ROW($A1))))</f>
        <v/>
      </c>
      <c r="AB5" s="14" t="str">
        <f>IF(ROW($A1)&gt;COUNTIF(essais[A8],AB$1),"",INDEX(essais[A5],-1+SMALL(IF(essais[A8]=AF$8,ROW(essais[A8])+1-ROW(essais[[#Headers],[A8]]),""),ROW($A1))))</f>
        <v/>
      </c>
      <c r="AC5" s="14" t="str">
        <f>IF(ROW($A1)&gt;COUNTIF(essais[A9],AC$1),"",INDEX(essais[A6],-1+SMALL(IF(essais[A9]=AG$8,ROW(essais[A9])+1-ROW(essais[[#Headers],[A9]]),""),ROW($A1))))</f>
        <v/>
      </c>
      <c r="AD5" s="14" t="str">
        <f>IF(ROW($A1)&gt;COUNTIF(essais[A10],AD$1),"",INDEX(essais[A7],-1+SMALL(IF(essais[A10]=AH$8,ROW(essais[A10])+1-ROW(essais[[#Headers],[A10]]),""),ROW($A1))))</f>
        <v/>
      </c>
      <c r="AE5" s="14" t="str">
        <f>IF(ROW($A1)&gt;COUNTIF(essais[A11],AE$1),"",INDEX(essais[A8],-1+SMALL(IF(essais[A11]=AI$8,ROW(essais[A11])+1-ROW(essais[[#Headers],[A11]]),""),ROW($A1))))</f>
        <v/>
      </c>
      <c r="AF5" s="14" t="str">
        <f>IF(ROW($A1)&gt;COUNTIF(essais[A12],AF$1),"",INDEX(essais[A9],-1+SMALL(IF(essais[A12]=AJ$8,ROW(essais[A12])+1-ROW(essais[[#Headers],[A12]]),""),ROW($A1))))</f>
        <v/>
      </c>
      <c r="AG5" s="14" t="str">
        <f>IF(ROW($A1)&gt;COUNTIF(essais[Sponsor],AG$1),"",INDEX(essais[A10],-1+SMALL(IF(essais[Sponsor]=AK$8,ROW(essais[Sponsor])+1-ROW(essais[[#Headers],[Sponsor]]),""),ROW($A1))))</f>
        <v/>
      </c>
    </row>
    <row r="6" spans="1:33" thickBot="1" x14ac:dyDescent="0.4">
      <c r="C6" s="14" t="str">
        <f>IF(ROW($A2)&gt;COUNTIF(essais[A1],C$1),"",INDEX(essais[ESSAI],-1+SMALL(IF(essais[A1]=G$8,ROW(essais[A1])+1-ROW(essais[[#Headers],[A1]]),""),ROW($A2))))</f>
        <v/>
      </c>
      <c r="D6" s="14" t="str">
        <f>IF(ROW($A2)&gt;COUNTIF(essais[A2],D$1),"",INDEX(essais[Agriculteur],-1+SMALL(IF(essais[A2]=H$8,ROW(essais[A2])+1-ROW(essais[[#Headers],[A2]]),""),ROW($A2))))</f>
        <v/>
      </c>
      <c r="E6" s="14" t="str">
        <f>IF(ROW($A2)&gt;COUNTIF(essais[A3],E$1),"",INDEX(essais[MEP],-1+SMALL(IF(essais[A3]=I$8,ROW(essais[A3])+1-ROW(essais[[#Headers],[A3]]),""),ROW($A2))))</f>
        <v/>
      </c>
      <c r="F6" s="14" t="str">
        <f>IF(ROW($A2)&gt;COUNTIF(essais[A4],F$1),"",INDEX(essais[A1],-1+SMALL(IF(essais[A4]=J$8,ROW(essais[A4])+1-ROW(essais[[#Headers],[A4]]),""),ROW($A2))))</f>
        <v/>
      </c>
      <c r="G6" s="14" t="str">
        <f>IF(ROW($A2)&gt;COUNTIF(essais[A5],G$1),"",INDEX(essais[A2],-1+SMALL(IF(essais[A5]=K$8,ROW(essais[A5])+1-ROW(essais[[#Headers],[A5]]),""),ROW($A2))))</f>
        <v/>
      </c>
      <c r="H6" s="14" t="str">
        <f>IF(ROW($A2)&gt;COUNTIF(essais[A6],H$1),"",INDEX(essais[A3],-1+SMALL(IF(essais[A6]=L$8,ROW(essais[A6])+1-ROW(essais[[#Headers],[A6]]),""),ROW($A2))))</f>
        <v/>
      </c>
      <c r="I6" s="14" t="str">
        <f>IF(ROW($A2)&gt;COUNTIF(essais[A7],I$1),"",INDEX(essais[A4],-1+SMALL(IF(essais[A7]=M$8,ROW(essais[A7])+1-ROW(essais[[#Headers],[A7]]),""),ROW($A2))))</f>
        <v/>
      </c>
      <c r="J6" s="14" t="str">
        <f>IF(ROW($A2)&gt;COUNTIF(essais[A8],J$1),"",INDEX(essais[A5],-1+SMALL(IF(essais[A8]=N$8,ROW(essais[A8])+1-ROW(essais[[#Headers],[A8]]),""),ROW($A2))))</f>
        <v/>
      </c>
      <c r="K6" s="14" t="str">
        <f>IF(ROW($A2)&gt;COUNTIF(essais[A9],K$1),"",INDEX(essais[A6],-1+SMALL(IF(essais[A9]=O$8,ROW(essais[A9])+1-ROW(essais[[#Headers],[A9]]),""),ROW($A2))))</f>
        <v/>
      </c>
      <c r="L6" s="14" t="str">
        <f>IF(ROW($A2)&gt;COUNTIF(essais[A10],L$1),"",INDEX(essais[A7],-1+SMALL(IF(essais[A10]=P$8,ROW(essais[A10])+1-ROW(essais[[#Headers],[A10]]),""),ROW($A2))))</f>
        <v/>
      </c>
      <c r="M6" s="14" t="str">
        <f>IF(ROW($A2)&gt;COUNTIF(essais[A11],M$1),"",INDEX(essais[A8],-1+SMALL(IF(essais[A11]=Q$8,ROW(essais[A11])+1-ROW(essais[[#Headers],[A11]]),""),ROW($A2))))</f>
        <v/>
      </c>
      <c r="N6" s="14" t="str">
        <f>IF(ROW($A2)&gt;COUNTIF(essais[A12],N$1),"",INDEX(essais[A9],-1+SMALL(IF(essais[A12]=R$8,ROW(essais[A12])+1-ROW(essais[[#Headers],[A12]]),""),ROW($A2))))</f>
        <v/>
      </c>
      <c r="O6" s="14" t="str">
        <f>IF(ROW($A2)&gt;COUNTIF(essais[Sponsor],O$1),"",INDEX(essais[A10],-1+SMALL(IF(essais[Sponsor]=S$8,ROW(essais[Sponsor])+1-ROW(essais[[#Headers],[Sponsor]]),""),ROW($A2))))</f>
        <v/>
      </c>
      <c r="P6" s="14" t="str">
        <f>IF(ROW($A2)&gt;COUNTIF(essais[N°interne],P$1),"",INDEX(essais[A11],-1+SMALL(IF(essais[N°interne]=T$8,ROW(essais[N°interne])+1-ROW(essais[[#Headers],[N°interne]]),""),ROW($A2))))</f>
        <v/>
      </c>
      <c r="Q6" s="14" t="str">
        <f>IF(ROW($A2)&gt;COUNTIF(essais[N°sponsor],Q$1),"",INDEX(essais[A12],-1+SMALL(IF(essais[N°sponsor]=U$8,ROW(essais[N°sponsor])+1-ROW(essais[[#Headers],[N°sponsor]]),""),ROW($A2))))</f>
        <v/>
      </c>
      <c r="R6" s="14" t="str">
        <f>IF(ROW($A2)&gt;COUNTIF(essais[ESSAI],R$1),"",INDEX(essais[Sponsor],-1+SMALL(IF(essais[ESSAI]=V$8,ROW(essais[ESSAI])+1-ROW(essais[[#Headers],[ESSAI]]),""),ROW($A2))))</f>
        <v/>
      </c>
      <c r="S6" s="14" t="str">
        <f>IF(ROW($A2)&gt;COUNTIF(essais[Agriculteur],S$1),"",INDEX(essais[N°interne],-1+SMALL(IF(essais[Agriculteur]=W$8,ROW(essais[Agriculteur])+1-ROW(essais[[#Headers],[Agriculteur]]),""),ROW($A2))))</f>
        <v/>
      </c>
      <c r="T6" s="14" t="str">
        <f>IF(ROW($A2)&gt;COUNTIF(essais[MEP],T$1),"",INDEX(essais[N°sponsor],-1+SMALL(IF(essais[MEP]=X$8,ROW(essais[MEP])+1-ROW(essais[[#Headers],[MEP]]),""),ROW($A2))))</f>
        <v/>
      </c>
      <c r="U6" s="14" t="str">
        <f>IF(ROW($A2)&gt;COUNTIF(essais[A1],U$1),"",INDEX(essais[ESSAI],-1+SMALL(IF(essais[A1]=Y$8,ROW(essais[A1])+1-ROW(essais[[#Headers],[A1]]),""),ROW($A2))))</f>
        <v/>
      </c>
      <c r="V6" s="14" t="str">
        <f>IF(ROW($A2)&gt;COUNTIF(essais[A2],V$1),"",INDEX(essais[Agriculteur],-1+SMALL(IF(essais[A2]=Z$8,ROW(essais[A2])+1-ROW(essais[[#Headers],[A2]]),""),ROW($A2))))</f>
        <v/>
      </c>
      <c r="W6" s="14" t="str">
        <f>IF(ROW($A2)&gt;COUNTIF(essais[A3],W$1),"",INDEX(essais[MEP],-1+SMALL(IF(essais[A3]=AA$8,ROW(essais[A3])+1-ROW(essais[[#Headers],[A3]]),""),ROW($A2))))</f>
        <v/>
      </c>
      <c r="X6" s="14" t="str">
        <f>IF(ROW($A2)&gt;COUNTIF(essais[A4],X$1),"",INDEX(essais[A1],-1+SMALL(IF(essais[A4]=AB$8,ROW(essais[A4])+1-ROW(essais[[#Headers],[A4]]),""),ROW($A2))))</f>
        <v/>
      </c>
      <c r="Y6" s="14" t="str">
        <f>IF(ROW($A2)&gt;COUNTIF(essais[A5],Y$1),"",INDEX(essais[A2],-1+SMALL(IF(essais[A5]=AC$8,ROW(essais[A5])+1-ROW(essais[[#Headers],[A5]]),""),ROW($A2))))</f>
        <v/>
      </c>
      <c r="Z6" s="14" t="str">
        <f>IF(ROW($A2)&gt;COUNTIF(essais[A6],Z$1),"",INDEX(essais[A3],-1+SMALL(IF(essais[A6]=AD$8,ROW(essais[A6])+1-ROW(essais[[#Headers],[A6]]),""),ROW($A2))))</f>
        <v/>
      </c>
      <c r="AA6" s="14" t="str">
        <f>IF(ROW($A2)&gt;COUNTIF(essais[A7],AA$1),"",INDEX(essais[A4],-1+SMALL(IF(essais[A7]=AE$8,ROW(essais[A7])+1-ROW(essais[[#Headers],[A7]]),""),ROW($A2))))</f>
        <v/>
      </c>
      <c r="AB6" s="14" t="str">
        <f>IF(ROW($A2)&gt;COUNTIF(essais[A8],AB$1),"",INDEX(essais[A5],-1+SMALL(IF(essais[A8]=AF$8,ROW(essais[A8])+1-ROW(essais[[#Headers],[A8]]),""),ROW($A2))))</f>
        <v/>
      </c>
      <c r="AC6" s="14" t="str">
        <f>IF(ROW($A2)&gt;COUNTIF(essais[A9],AC$1),"",INDEX(essais[A6],-1+SMALL(IF(essais[A9]=AG$8,ROW(essais[A9])+1-ROW(essais[[#Headers],[A9]]),""),ROW($A2))))</f>
        <v/>
      </c>
      <c r="AD6" s="14" t="str">
        <f>IF(ROW($A2)&gt;COUNTIF(essais[A10],AD$1),"",INDEX(essais[A7],-1+SMALL(IF(essais[A10]=AH$8,ROW(essais[A10])+1-ROW(essais[[#Headers],[A10]]),""),ROW($A2))))</f>
        <v/>
      </c>
      <c r="AE6" s="14" t="str">
        <f>IF(ROW($A2)&gt;COUNTIF(essais[A11],AE$1),"",INDEX(essais[A8],-1+SMALL(IF(essais[A11]=AI$8,ROW(essais[A11])+1-ROW(essais[[#Headers],[A11]]),""),ROW($A2))))</f>
        <v/>
      </c>
      <c r="AF6" s="14" t="str">
        <f>IF(ROW($A2)&gt;COUNTIF(essais[A12],AF$1),"",INDEX(essais[A9],-1+SMALL(IF(essais[A12]=AJ$8,ROW(essais[A12])+1-ROW(essais[[#Headers],[A12]]),""),ROW($A2))))</f>
        <v/>
      </c>
      <c r="AG6" s="14" t="str">
        <f>IF(ROW($A2)&gt;COUNTIF(essais[Sponsor],AG$1),"",INDEX(essais[A10],-1+SMALL(IF(essais[Sponsor]=AK$8,ROW(essais[Sponsor])+1-ROW(essais[[#Headers],[Sponsor]]),""),ROW($A2))))</f>
        <v/>
      </c>
    </row>
    <row r="7" spans="1:33" thickBot="1" x14ac:dyDescent="0.4">
      <c r="C7" s="14" t="str">
        <f>IF(ROW($A3)&gt;COUNTIF(essais[A1],C$1),"",INDEX(essais[ESSAI],-1+SMALL(IF(essais[A1]=G$8,ROW(essais[A1])+1-ROW(essais[[#Headers],[A1]]),""),ROW($A3))))</f>
        <v/>
      </c>
      <c r="D7" s="14" t="str">
        <f>IF(ROW($A3)&gt;COUNTIF(essais[A2],D$1),"",INDEX(essais[Agriculteur],-1+SMALL(IF(essais[A2]=H$8,ROW(essais[A2])+1-ROW(essais[[#Headers],[A2]]),""),ROW($A3))))</f>
        <v/>
      </c>
      <c r="E7" s="14" t="str">
        <f>IF(ROW($A3)&gt;COUNTIF(essais[A3],E$1),"",INDEX(essais[MEP],-1+SMALL(IF(essais[A3]=I$8,ROW(essais[A3])+1-ROW(essais[[#Headers],[A3]]),""),ROW($A3))))</f>
        <v/>
      </c>
      <c r="F7" s="14" t="str">
        <f>IF(ROW($A3)&gt;COUNTIF(essais[A4],F$1),"",INDEX(essais[A1],-1+SMALL(IF(essais[A4]=J$8,ROW(essais[A4])+1-ROW(essais[[#Headers],[A4]]),""),ROW($A3))))</f>
        <v/>
      </c>
      <c r="G7" s="14" t="str">
        <f>IF(ROW($A3)&gt;COUNTIF(essais[A5],G$1),"",INDEX(essais[A2],-1+SMALL(IF(essais[A5]=K$8,ROW(essais[A5])+1-ROW(essais[[#Headers],[A5]]),""),ROW($A3))))</f>
        <v/>
      </c>
      <c r="H7" s="14" t="str">
        <f>IF(ROW($A3)&gt;COUNTIF(essais[A6],H$1),"",INDEX(essais[A3],-1+SMALL(IF(essais[A6]=L$8,ROW(essais[A6])+1-ROW(essais[[#Headers],[A6]]),""),ROW($A3))))</f>
        <v/>
      </c>
      <c r="I7" s="14" t="str">
        <f>IF(ROW($A3)&gt;COUNTIF(essais[A7],I$1),"",INDEX(essais[A4],-1+SMALL(IF(essais[A7]=M$8,ROW(essais[A7])+1-ROW(essais[[#Headers],[A7]]),""),ROW($A3))))</f>
        <v/>
      </c>
      <c r="J7" s="14" t="str">
        <f>IF(ROW($A3)&gt;COUNTIF(essais[A8],J$1),"",INDEX(essais[A5],-1+SMALL(IF(essais[A8]=N$8,ROW(essais[A8])+1-ROW(essais[[#Headers],[A8]]),""),ROW($A3))))</f>
        <v/>
      </c>
      <c r="K7" s="14" t="str">
        <f>IF(ROW($A3)&gt;COUNTIF(essais[A9],K$1),"",INDEX(essais[A6],-1+SMALL(IF(essais[A9]=O$8,ROW(essais[A9])+1-ROW(essais[[#Headers],[A9]]),""),ROW($A3))))</f>
        <v/>
      </c>
      <c r="L7" s="14" t="str">
        <f>IF(ROW($A3)&gt;COUNTIF(essais[A10],L$1),"",INDEX(essais[A7],-1+SMALL(IF(essais[A10]=P$8,ROW(essais[A10])+1-ROW(essais[[#Headers],[A10]]),""),ROW($A3))))</f>
        <v/>
      </c>
      <c r="M7" s="14" t="str">
        <f>IF(ROW($A3)&gt;COUNTIF(essais[A11],M$1),"",INDEX(essais[A8],-1+SMALL(IF(essais[A11]=Q$8,ROW(essais[A11])+1-ROW(essais[[#Headers],[A11]]),""),ROW($A3))))</f>
        <v/>
      </c>
      <c r="N7" s="14" t="str">
        <f>IF(ROW($A3)&gt;COUNTIF(essais[A12],N$1),"",INDEX(essais[A9],-1+SMALL(IF(essais[A12]=R$8,ROW(essais[A12])+1-ROW(essais[[#Headers],[A12]]),""),ROW($A3))))</f>
        <v/>
      </c>
      <c r="O7" s="14" t="str">
        <f>IF(ROW($A3)&gt;COUNTIF(essais[Sponsor],O$1),"",INDEX(essais[A10],-1+SMALL(IF(essais[Sponsor]=S$8,ROW(essais[Sponsor])+1-ROW(essais[[#Headers],[Sponsor]]),""),ROW($A3))))</f>
        <v/>
      </c>
      <c r="P7" s="14" t="str">
        <f>IF(ROW($A3)&gt;COUNTIF(essais[N°interne],P$1),"",INDEX(essais[A11],-1+SMALL(IF(essais[N°interne]=T$8,ROW(essais[N°interne])+1-ROW(essais[[#Headers],[N°interne]]),""),ROW($A3))))</f>
        <v/>
      </c>
      <c r="Q7" s="14" t="str">
        <f>IF(ROW($A3)&gt;COUNTIF(essais[N°sponsor],Q$1),"",INDEX(essais[A12],-1+SMALL(IF(essais[N°sponsor]=U$8,ROW(essais[N°sponsor])+1-ROW(essais[[#Headers],[N°sponsor]]),""),ROW($A3))))</f>
        <v/>
      </c>
      <c r="R7" s="14" t="str">
        <f>IF(ROW($A3)&gt;COUNTIF(essais[ESSAI],R$1),"",INDEX(essais[Sponsor],-1+SMALL(IF(essais[ESSAI]=V$8,ROW(essais[ESSAI])+1-ROW(essais[[#Headers],[ESSAI]]),""),ROW($A3))))</f>
        <v/>
      </c>
      <c r="S7" s="14" t="str">
        <f>IF(ROW($A3)&gt;COUNTIF(essais[Agriculteur],S$1),"",INDEX(essais[N°interne],-1+SMALL(IF(essais[Agriculteur]=W$8,ROW(essais[Agriculteur])+1-ROW(essais[[#Headers],[Agriculteur]]),""),ROW($A3))))</f>
        <v/>
      </c>
      <c r="T7" s="14" t="str">
        <f>IF(ROW($A3)&gt;COUNTIF(essais[MEP],T$1),"",INDEX(essais[N°sponsor],-1+SMALL(IF(essais[MEP]=X$8,ROW(essais[MEP])+1-ROW(essais[[#Headers],[MEP]]),""),ROW($A3))))</f>
        <v/>
      </c>
      <c r="U7" s="14" t="str">
        <f>IF(ROW($A3)&gt;COUNTIF(essais[A1],U$1),"",INDEX(essais[ESSAI],-1+SMALL(IF(essais[A1]=Y$8,ROW(essais[A1])+1-ROW(essais[[#Headers],[A1]]),""),ROW($A3))))</f>
        <v/>
      </c>
      <c r="V7" s="14" t="str">
        <f>IF(ROW($A3)&gt;COUNTIF(essais[A2],V$1),"",INDEX(essais[Agriculteur],-1+SMALL(IF(essais[A2]=Z$8,ROW(essais[A2])+1-ROW(essais[[#Headers],[A2]]),""),ROW($A3))))</f>
        <v/>
      </c>
      <c r="W7" s="14" t="str">
        <f>IF(ROW($A3)&gt;COUNTIF(essais[A3],W$1),"",INDEX(essais[MEP],-1+SMALL(IF(essais[A3]=AA$8,ROW(essais[A3])+1-ROW(essais[[#Headers],[A3]]),""),ROW($A3))))</f>
        <v/>
      </c>
      <c r="X7" s="14" t="str">
        <f>IF(ROW($A3)&gt;COUNTIF(essais[A4],X$1),"",INDEX(essais[A1],-1+SMALL(IF(essais[A4]=AB$8,ROW(essais[A4])+1-ROW(essais[[#Headers],[A4]]),""),ROW($A3))))</f>
        <v/>
      </c>
      <c r="Y7" s="14" t="str">
        <f>IF(ROW($A3)&gt;COUNTIF(essais[A5],Y$1),"",INDEX(essais[A2],-1+SMALL(IF(essais[A5]=AC$8,ROW(essais[A5])+1-ROW(essais[[#Headers],[A5]]),""),ROW($A3))))</f>
        <v/>
      </c>
      <c r="Z7" s="14" t="str">
        <f>IF(ROW($A3)&gt;COUNTIF(essais[A6],Z$1),"",INDEX(essais[A3],-1+SMALL(IF(essais[A6]=AD$8,ROW(essais[A6])+1-ROW(essais[[#Headers],[A6]]),""),ROW($A3))))</f>
        <v/>
      </c>
      <c r="AA7" s="14" t="str">
        <f>IF(ROW($A3)&gt;COUNTIF(essais[A7],AA$1),"",INDEX(essais[A4],-1+SMALL(IF(essais[A7]=AE$8,ROW(essais[A7])+1-ROW(essais[[#Headers],[A7]]),""),ROW($A3))))</f>
        <v/>
      </c>
      <c r="AB7" s="14" t="str">
        <f>IF(ROW($A3)&gt;COUNTIF(essais[A8],AB$1),"",INDEX(essais[A5],-1+SMALL(IF(essais[A8]=AF$8,ROW(essais[A8])+1-ROW(essais[[#Headers],[A8]]),""),ROW($A3))))</f>
        <v/>
      </c>
      <c r="AC7" s="14" t="str">
        <f>IF(ROW($A3)&gt;COUNTIF(essais[A9],AC$1),"",INDEX(essais[A6],-1+SMALL(IF(essais[A9]=AG$8,ROW(essais[A9])+1-ROW(essais[[#Headers],[A9]]),""),ROW($A3))))</f>
        <v/>
      </c>
      <c r="AD7" s="14" t="str">
        <f>IF(ROW($A3)&gt;COUNTIF(essais[A10],AD$1),"",INDEX(essais[A7],-1+SMALL(IF(essais[A10]=AH$8,ROW(essais[A10])+1-ROW(essais[[#Headers],[A10]]),""),ROW($A3))))</f>
        <v/>
      </c>
      <c r="AE7" s="14" t="str">
        <f>IF(ROW($A3)&gt;COUNTIF(essais[A11],AE$1),"",INDEX(essais[A8],-1+SMALL(IF(essais[A11]=AI$8,ROW(essais[A11])+1-ROW(essais[[#Headers],[A11]]),""),ROW($A3))))</f>
        <v/>
      </c>
      <c r="AF7" s="14" t="str">
        <f>IF(ROW($A3)&gt;COUNTIF(essais[A12],AF$1),"",INDEX(essais[A9],-1+SMALL(IF(essais[A12]=AJ$8,ROW(essais[A12])+1-ROW(essais[[#Headers],[A12]]),""),ROW($A3))))</f>
        <v/>
      </c>
      <c r="AG7" s="14" t="str">
        <f>IF(ROW($A3)&gt;COUNTIF(essais[Sponsor],AG$1),"",INDEX(essais[A10],-1+SMALL(IF(essais[Sponsor]=AK$8,ROW(essais[Sponsor])+1-ROW(essais[[#Headers],[Sponsor]]),""),ROW($A3))))</f>
        <v/>
      </c>
    </row>
    <row r="8" spans="1:33" s="16" customFormat="1" thickBot="1" x14ac:dyDescent="0.4">
      <c r="A8" s="16" t="s">
        <v>140</v>
      </c>
      <c r="C8" s="16" t="str">
        <f>IF(ROW($A1)&gt;COUNTIF(essais[A2],C$1),"",INDEX(essais[ESSAI],-1+SMALL(IF(essais[A2]=G$8,ROW(essais[A2])+1-ROW(essais[[#Headers],[A2]]),""),ROW($A1))))</f>
        <v/>
      </c>
      <c r="D8" s="16" t="str">
        <f>IF(ROW($A1)&gt;COUNTIF(essais[A3],D$1),"",INDEX(essais[Agriculteur],-1+SMALL(IF(essais[A3]=H$8,ROW(essais[A3])+1-ROW(essais[[#Headers],[A3]]),""),ROW($A1))))</f>
        <v/>
      </c>
      <c r="E8" s="16" t="str">
        <f>IF(ROW($A1)&gt;COUNTIF(essais[A4],E$1),"",INDEX(essais[MEP],-1+SMALL(IF(essais[A4]=I$8,ROW(essais[A4])+1-ROW(essais[[#Headers],[A4]]),""),ROW($A1))))</f>
        <v/>
      </c>
      <c r="F8" s="16" t="str">
        <f>IF(ROW($A1)&gt;COUNTIF(essais[A5],F$1),"",INDEX(essais[A1],-1+SMALL(IF(essais[A5]=J$8,ROW(essais[A5])+1-ROW(essais[[#Headers],[A5]]),""),ROW($A1))))</f>
        <v/>
      </c>
      <c r="G8" s="16" t="str">
        <f>IF(ROW($A1)&gt;COUNTIF(essais[A6],G$1),"",INDEX(essais[A2],-1+SMALL(IF(essais[A6]=K$8,ROW(essais[A6])+1-ROW(essais[[#Headers],[A6]]),""),ROW($A1))))</f>
        <v/>
      </c>
      <c r="H8" s="16" t="str">
        <f>IF(ROW($A1)&gt;COUNTIF(essais[A7],H$1),"",INDEX(essais[A3],-1+SMALL(IF(essais[A7]=L$8,ROW(essais[A7])+1-ROW(essais[[#Headers],[A7]]),""),ROW($A1))))</f>
        <v/>
      </c>
      <c r="I8" s="16" t="str">
        <f>IF(ROW($A1)&gt;COUNTIF(essais[A8],I$1),"",INDEX(essais[A4],-1+SMALL(IF(essais[A8]=M$8,ROW(essais[A8])+1-ROW(essais[[#Headers],[A8]]),""),ROW($A1))))</f>
        <v/>
      </c>
      <c r="J8" s="16" t="str">
        <f>IF(ROW($A1)&gt;COUNTIF(essais[A9],J$1),"",INDEX(essais[A5],-1+SMALL(IF(essais[A9]=N$8,ROW(essais[A9])+1-ROW(essais[[#Headers],[A9]]),""),ROW($A1))))</f>
        <v/>
      </c>
      <c r="K8" s="16" t="str">
        <f>IF(ROW($A1)&gt;COUNTIF(essais[A10],K$1),"",INDEX(essais[A6],-1+SMALL(IF(essais[A10]=O$8,ROW(essais[A10])+1-ROW(essais[[#Headers],[A10]]),""),ROW($A1))))</f>
        <v/>
      </c>
      <c r="L8" s="16" t="str">
        <f>IF(ROW($A1)&gt;COUNTIF(essais[A11],L$1),"",INDEX(essais[A7],-1+SMALL(IF(essais[A11]=P$8,ROW(essais[A11])+1-ROW(essais[[#Headers],[A11]]),""),ROW($A1))))</f>
        <v/>
      </c>
      <c r="M8" s="16" t="str">
        <f>IF(ROW($A1)&gt;COUNTIF(essais[A12],M$1),"",INDEX(essais[A8],-1+SMALL(IF(essais[A12]=Q$8,ROW(essais[A12])+1-ROW(essais[[#Headers],[A12]]),""),ROW($A1))))</f>
        <v/>
      </c>
      <c r="N8" s="16" t="str">
        <f>IF(ROW($A1)&gt;COUNTIF(essais[Sponsor],N$1),"",INDEX(essais[A9],-1+SMALL(IF(essais[Sponsor]=R$8,ROW(essais[Sponsor])+1-ROW(essais[[#Headers],[Sponsor]]),""),ROW($A1))))</f>
        <v/>
      </c>
      <c r="O8" s="16" t="str">
        <f>IF(ROW($A1)&gt;COUNTIF(essais[N°interne],O$1),"",INDEX(essais[A10],-1+SMALL(IF(essais[N°interne]=S$8,ROW(essais[N°interne])+1-ROW(essais[[#Headers],[N°interne]]),""),ROW($A1))))</f>
        <v/>
      </c>
      <c r="P8" s="16" t="str">
        <f>IF(ROW($A1)&gt;COUNTIF(essais[N°sponsor],P$1),"",INDEX(essais[A11],-1+SMALL(IF(essais[N°sponsor]=T$8,ROW(essais[N°sponsor])+1-ROW(essais[[#Headers],[N°sponsor]]),""),ROW($A1))))</f>
        <v/>
      </c>
      <c r="Q8" s="16" t="str">
        <f>IF(ROW($A1)&gt;COUNTIF(essais[ESSAI],Q$1),"",INDEX(essais[A12],-1+SMALL(IF(essais[ESSAI]=U$8,ROW(essais[ESSAI])+1-ROW(essais[[#Headers],[ESSAI]]),""),ROW($A1))))</f>
        <v/>
      </c>
      <c r="R8" s="16" t="str">
        <f>IF(ROW($A1)&gt;COUNTIF(essais[Agriculteur],R$1),"",INDEX(essais[Sponsor],-1+SMALL(IF(essais[Agriculteur]=V$8,ROW(essais[Agriculteur])+1-ROW(essais[[#Headers],[Agriculteur]]),""),ROW($A1))))</f>
        <v/>
      </c>
      <c r="S8" s="16" t="str">
        <f>IF(ROW($A1)&gt;COUNTIF(essais[MEP],S$1),"",INDEX(essais[N°interne],-1+SMALL(IF(essais[MEP]=W$8,ROW(essais[MEP])+1-ROW(essais[[#Headers],[MEP]]),""),ROW($A1))))</f>
        <v>PC 17-01-01</v>
      </c>
      <c r="T8" s="16" t="str">
        <f>IF(ROW($A1)&gt;COUNTIF(essais[A1],T$1),"",INDEX(essais[N°sponsor],-1+SMALL(IF(essais[A1]=X$8,ROW(essais[A1])+1-ROW(essais[[#Headers],[A1]]),""),ROW($A1))))</f>
        <v/>
      </c>
      <c r="U8" s="16" t="str">
        <f>IF(ROW($A1)&gt;COUNTIF(essais[A2],U$1),"",INDEX(essais[ESSAI],-1+SMALL(IF(essais[A2]=Y$8,ROW(essais[A2])+1-ROW(essais[[#Headers],[A2]]),""),ROW($A1))))</f>
        <v/>
      </c>
      <c r="V8" s="16" t="str">
        <f>IF(ROW($A1)&gt;COUNTIF(essais[A3],V$1),"",INDEX(essais[Agriculteur],-1+SMALL(IF(essais[A3]=Z$8,ROW(essais[A3])+1-ROW(essais[[#Headers],[A3]]),""),ROW($A1))))</f>
        <v/>
      </c>
      <c r="W8" s="16" t="str">
        <f>IF(ROW($A1)&gt;COUNTIF(essais[A4],W$1),"",INDEX(essais[MEP],-1+SMALL(IF(essais[A4]=AA$8,ROW(essais[A4])+1-ROW(essais[[#Headers],[A4]]),""),ROW($A1))))</f>
        <v/>
      </c>
      <c r="X8" s="16" t="str">
        <f>IF(ROW($A1)&gt;COUNTIF(essais[A5],X$1),"",INDEX(essais[A1],-1+SMALL(IF(essais[A5]=AB$8,ROW(essais[A5])+1-ROW(essais[[#Headers],[A5]]),""),ROW($A1))))</f>
        <v/>
      </c>
      <c r="Y8" s="16" t="str">
        <f>IF(ROW($A1)&gt;COUNTIF(essais[A6],Y$1),"",INDEX(essais[A2],-1+SMALL(IF(essais[A6]=AC$8,ROW(essais[A6])+1-ROW(essais[[#Headers],[A6]]),""),ROW($A1))))</f>
        <v/>
      </c>
      <c r="Z8" s="16" t="str">
        <f>IF(ROW($A1)&gt;COUNTIF(essais[A7],Z$1),"",INDEX(essais[A3],-1+SMALL(IF(essais[A7]=AD$8,ROW(essais[A7])+1-ROW(essais[[#Headers],[A7]]),""),ROW($A1))))</f>
        <v/>
      </c>
      <c r="AA8" s="16" t="str">
        <f>IF(ROW($A1)&gt;COUNTIF(essais[A8],AA$1),"",INDEX(essais[A4],-1+SMALL(IF(essais[A8]=AE$8,ROW(essais[A8])+1-ROW(essais[[#Headers],[A8]]),""),ROW($A1))))</f>
        <v/>
      </c>
      <c r="AB8" s="16" t="str">
        <f>IF(ROW($A1)&gt;COUNTIF(essais[A9],AB$1),"",INDEX(essais[A5],-1+SMALL(IF(essais[A9]=AF$8,ROW(essais[A9])+1-ROW(essais[[#Headers],[A9]]),""),ROW($A1))))</f>
        <v/>
      </c>
      <c r="AC8" s="16" t="str">
        <f>IF(ROW($A1)&gt;COUNTIF(essais[A10],AC$1),"",INDEX(essais[A6],-1+SMALL(IF(essais[A10]=AG$8,ROW(essais[A10])+1-ROW(essais[[#Headers],[A10]]),""),ROW($A1))))</f>
        <v/>
      </c>
      <c r="AD8" s="16" t="str">
        <f>IF(ROW($A1)&gt;COUNTIF(essais[A11],AD$1),"",INDEX(essais[A7],-1+SMALL(IF(essais[A11]=AH$8,ROW(essais[A11])+1-ROW(essais[[#Headers],[A11]]),""),ROW($A1))))</f>
        <v/>
      </c>
      <c r="AE8" s="16" t="str">
        <f>IF(ROW($A1)&gt;COUNTIF(essais[A12],AE$1),"",INDEX(essais[A8],-1+SMALL(IF(essais[A12]=AI$8,ROW(essais[A12])+1-ROW(essais[[#Headers],[A12]]),""),ROW($A1))))</f>
        <v/>
      </c>
      <c r="AF8" s="16" t="str">
        <f>IF(ROW($A1)&gt;COUNTIF(essais[Sponsor],AF$1),"",INDEX(essais[A9],-1+SMALL(IF(essais[Sponsor]=AJ$8,ROW(essais[Sponsor])+1-ROW(essais[[#Headers],[Sponsor]]),""),ROW($A1))))</f>
        <v/>
      </c>
      <c r="AG8" s="16" t="str">
        <f>IF(ROW($A1)&gt;COUNTIF(essais[N°interne],AG$1),"",INDEX(essais[A10],-1+SMALL(IF(essais[N°interne]=AK$8,ROW(essais[N°interne])+1-ROW(essais[[#Headers],[N°interne]]),""),ROW($A1))))</f>
        <v/>
      </c>
    </row>
    <row r="9" spans="1:33" s="16" customFormat="1" thickBot="1" x14ac:dyDescent="0.4">
      <c r="C9" s="16" t="str">
        <f>IF(ROW($A2)&gt;COUNTIF(essais[A2],C$1),"",INDEX(essais[ESSAI],-1+SMALL(IF(essais[A2]=G$8,ROW(essais[A2])+1-ROW(essais[[#Headers],[A2]]),""),ROW($A2))))</f>
        <v/>
      </c>
      <c r="D9" s="16" t="str">
        <f>IF(ROW($A2)&gt;COUNTIF(essais[A3],D$1),"",INDEX(essais[Agriculteur],-1+SMALL(IF(essais[A3]=H$8,ROW(essais[A3])+1-ROW(essais[[#Headers],[A3]]),""),ROW($A2))))</f>
        <v/>
      </c>
      <c r="E9" s="16" t="str">
        <f>IF(ROW($A2)&gt;COUNTIF(essais[A4],E$1),"",INDEX(essais[MEP],-1+SMALL(IF(essais[A4]=I$8,ROW(essais[A4])+1-ROW(essais[[#Headers],[A4]]),""),ROW($A2))))</f>
        <v/>
      </c>
      <c r="F9" s="16" t="str">
        <f>IF(ROW($A2)&gt;COUNTIF(essais[A5],F$1),"",INDEX(essais[A1],-1+SMALL(IF(essais[A5]=J$8,ROW(essais[A5])+1-ROW(essais[[#Headers],[A5]]),""),ROW($A2))))</f>
        <v/>
      </c>
      <c r="G9" s="16" t="str">
        <f>IF(ROW($A2)&gt;COUNTIF(essais[A6],G$1),"",INDEX(essais[A2],-1+SMALL(IF(essais[A6]=K$8,ROW(essais[A6])+1-ROW(essais[[#Headers],[A6]]),""),ROW($A2))))</f>
        <v/>
      </c>
      <c r="H9" s="16" t="str">
        <f>IF(ROW($A2)&gt;COUNTIF(essais[A7],H$1),"",INDEX(essais[A3],-1+SMALL(IF(essais[A7]=L$8,ROW(essais[A7])+1-ROW(essais[[#Headers],[A7]]),""),ROW($A2))))</f>
        <v/>
      </c>
      <c r="I9" s="16" t="str">
        <f>IF(ROW($A2)&gt;COUNTIF(essais[A8],I$1),"",INDEX(essais[A4],-1+SMALL(IF(essais[A8]=M$8,ROW(essais[A8])+1-ROW(essais[[#Headers],[A8]]),""),ROW($A2))))</f>
        <v/>
      </c>
      <c r="J9" s="16" t="str">
        <f>IF(ROW($A2)&gt;COUNTIF(essais[A9],J$1),"",INDEX(essais[A5],-1+SMALL(IF(essais[A9]=N$8,ROW(essais[A9])+1-ROW(essais[[#Headers],[A9]]),""),ROW($A2))))</f>
        <v/>
      </c>
      <c r="K9" s="16" t="str">
        <f>IF(ROW($A2)&gt;COUNTIF(essais[A10],K$1),"",INDEX(essais[A6],-1+SMALL(IF(essais[A10]=O$8,ROW(essais[A10])+1-ROW(essais[[#Headers],[A10]]),""),ROW($A2))))</f>
        <v/>
      </c>
      <c r="L9" s="16" t="str">
        <f>IF(ROW($A2)&gt;COUNTIF(essais[A11],L$1),"",INDEX(essais[A7],-1+SMALL(IF(essais[A11]=P$8,ROW(essais[A11])+1-ROW(essais[[#Headers],[A11]]),""),ROW($A2))))</f>
        <v/>
      </c>
      <c r="M9" s="16" t="str">
        <f>IF(ROW($A2)&gt;COUNTIF(essais[A12],M$1),"",INDEX(essais[A8],-1+SMALL(IF(essais[A12]=Q$8,ROW(essais[A12])+1-ROW(essais[[#Headers],[A12]]),""),ROW($A2))))</f>
        <v/>
      </c>
      <c r="N9" s="16" t="str">
        <f>IF(ROW($A2)&gt;COUNTIF(essais[Sponsor],N$1),"",INDEX(essais[A9],-1+SMALL(IF(essais[Sponsor]=R$8,ROW(essais[Sponsor])+1-ROW(essais[[#Headers],[Sponsor]]),""),ROW($A2))))</f>
        <v/>
      </c>
      <c r="O9" s="16" t="str">
        <f>IF(ROW($A2)&gt;COUNTIF(essais[N°interne],O$1),"",INDEX(essais[A10],-1+SMALL(IF(essais[N°interne]=S$8,ROW(essais[N°interne])+1-ROW(essais[[#Headers],[N°interne]]),""),ROW($A2))))</f>
        <v/>
      </c>
      <c r="P9" s="16" t="str">
        <f>IF(ROW($A2)&gt;COUNTIF(essais[N°sponsor],P$1),"",INDEX(essais[A11],-1+SMALL(IF(essais[N°sponsor]=T$8,ROW(essais[N°sponsor])+1-ROW(essais[[#Headers],[N°sponsor]]),""),ROW($A2))))</f>
        <v/>
      </c>
      <c r="Q9" s="16" t="str">
        <f>IF(ROW($A2)&gt;COUNTIF(essais[ESSAI],Q$1),"",INDEX(essais[A12],-1+SMALL(IF(essais[ESSAI]=U$8,ROW(essais[ESSAI])+1-ROW(essais[[#Headers],[ESSAI]]),""),ROW($A2))))</f>
        <v/>
      </c>
      <c r="R9" s="16" t="str">
        <f>IF(ROW($A2)&gt;COUNTIF(essais[Agriculteur],R$1),"",INDEX(essais[Sponsor],-1+SMALL(IF(essais[Agriculteur]=V$8,ROW(essais[Agriculteur])+1-ROW(essais[[#Headers],[Agriculteur]]),""),ROW($A2))))</f>
        <v/>
      </c>
      <c r="S9" s="16" t="e">
        <f>IF(ROW($A2)&gt;COUNTIF(essais[MEP],S$1),"",INDEX(essais[N°interne],-1+SMALL(IF(essais[MEP]=W$8,ROW(essais[MEP])+1-ROW(essais[[#Headers],[MEP]]),""),ROW($A2))))</f>
        <v>#NUM!</v>
      </c>
      <c r="T9" s="16" t="str">
        <f>IF(ROW($A2)&gt;COUNTIF(essais[A1],T$1),"",INDEX(essais[N°sponsor],-1+SMALL(IF(essais[A1]=X$8,ROW(essais[A1])+1-ROW(essais[[#Headers],[A1]]),""),ROW($A2))))</f>
        <v/>
      </c>
      <c r="U9" s="16" t="str">
        <f>IF(ROW($A2)&gt;COUNTIF(essais[A2],U$1),"",INDEX(essais[ESSAI],-1+SMALL(IF(essais[A2]=Y$8,ROW(essais[A2])+1-ROW(essais[[#Headers],[A2]]),""),ROW($A2))))</f>
        <v/>
      </c>
      <c r="V9" s="16" t="str">
        <f>IF(ROW($A2)&gt;COUNTIF(essais[A3],V$1),"",INDEX(essais[Agriculteur],-1+SMALL(IF(essais[A3]=Z$8,ROW(essais[A3])+1-ROW(essais[[#Headers],[A3]]),""),ROW($A2))))</f>
        <v/>
      </c>
      <c r="W9" s="16" t="str">
        <f>IF(ROW($A2)&gt;COUNTIF(essais[A4],W$1),"",INDEX(essais[MEP],-1+SMALL(IF(essais[A4]=AA$8,ROW(essais[A4])+1-ROW(essais[[#Headers],[A4]]),""),ROW($A2))))</f>
        <v/>
      </c>
      <c r="X9" s="16" t="str">
        <f>IF(ROW($A2)&gt;COUNTIF(essais[A5],X$1),"",INDEX(essais[A1],-1+SMALL(IF(essais[A5]=AB$8,ROW(essais[A5])+1-ROW(essais[[#Headers],[A5]]),""),ROW($A2))))</f>
        <v/>
      </c>
      <c r="Y9" s="16" t="str">
        <f>IF(ROW($A2)&gt;COUNTIF(essais[A6],Y$1),"",INDEX(essais[A2],-1+SMALL(IF(essais[A6]=AC$8,ROW(essais[A6])+1-ROW(essais[[#Headers],[A6]]),""),ROW($A2))))</f>
        <v/>
      </c>
      <c r="Z9" s="16" t="str">
        <f>IF(ROW($A2)&gt;COUNTIF(essais[A7],Z$1),"",INDEX(essais[A3],-1+SMALL(IF(essais[A7]=AD$8,ROW(essais[A7])+1-ROW(essais[[#Headers],[A7]]),""),ROW($A2))))</f>
        <v/>
      </c>
      <c r="AA9" s="16" t="str">
        <f>IF(ROW($A2)&gt;COUNTIF(essais[A8],AA$1),"",INDEX(essais[A4],-1+SMALL(IF(essais[A8]=AE$8,ROW(essais[A8])+1-ROW(essais[[#Headers],[A8]]),""),ROW($A2))))</f>
        <v/>
      </c>
      <c r="AB9" s="16" t="str">
        <f>IF(ROW($A2)&gt;COUNTIF(essais[A9],AB$1),"",INDEX(essais[A5],-1+SMALL(IF(essais[A9]=AF$8,ROW(essais[A9])+1-ROW(essais[[#Headers],[A9]]),""),ROW($A2))))</f>
        <v/>
      </c>
      <c r="AC9" s="16" t="str">
        <f>IF(ROW($A2)&gt;COUNTIF(essais[A10],AC$1),"",INDEX(essais[A6],-1+SMALL(IF(essais[A10]=AG$8,ROW(essais[A10])+1-ROW(essais[[#Headers],[A10]]),""),ROW($A2))))</f>
        <v/>
      </c>
      <c r="AD9" s="16" t="str">
        <f>IF(ROW($A2)&gt;COUNTIF(essais[A11],AD$1),"",INDEX(essais[A7],-1+SMALL(IF(essais[A11]=AH$8,ROW(essais[A11])+1-ROW(essais[[#Headers],[A11]]),""),ROW($A2))))</f>
        <v/>
      </c>
      <c r="AE9" s="16" t="str">
        <f>IF(ROW($A2)&gt;COUNTIF(essais[A12],AE$1),"",INDEX(essais[A8],-1+SMALL(IF(essais[A12]=AI$8,ROW(essais[A12])+1-ROW(essais[[#Headers],[A12]]),""),ROW($A2))))</f>
        <v/>
      </c>
      <c r="AF9" s="16" t="str">
        <f>IF(ROW($A2)&gt;COUNTIF(essais[Sponsor],AF$1),"",INDEX(essais[A9],-1+SMALL(IF(essais[Sponsor]=AJ$8,ROW(essais[Sponsor])+1-ROW(essais[[#Headers],[Sponsor]]),""),ROW($A2))))</f>
        <v/>
      </c>
      <c r="AG9" s="16" t="str">
        <f>IF(ROW($A2)&gt;COUNTIF(essais[N°interne],AG$1),"",INDEX(essais[A10],-1+SMALL(IF(essais[N°interne]=AK$8,ROW(essais[N°interne])+1-ROW(essais[[#Headers],[N°interne]]),""),ROW($A2))))</f>
        <v/>
      </c>
    </row>
    <row r="10" spans="1:33" s="16" customFormat="1" thickBot="1" x14ac:dyDescent="0.4">
      <c r="C10" s="16" t="str">
        <f>IF(ROW($A3)&gt;COUNTIF(essais[A2],C$1),"",INDEX(essais[ESSAI],-1+SMALL(IF(essais[A2]=G$8,ROW(essais[A2])+1-ROW(essais[[#Headers],[A2]]),""),ROW($A3))))</f>
        <v/>
      </c>
      <c r="D10" s="16" t="str">
        <f>IF(ROW($A3)&gt;COUNTIF(essais[A3],D$1),"",INDEX(essais[Agriculteur],-1+SMALL(IF(essais[A3]=H$8,ROW(essais[A3])+1-ROW(essais[[#Headers],[A3]]),""),ROW($A3))))</f>
        <v/>
      </c>
      <c r="E10" s="16" t="str">
        <f>IF(ROW($A3)&gt;COUNTIF(essais[A4],E$1),"",INDEX(essais[MEP],-1+SMALL(IF(essais[A4]=I$8,ROW(essais[A4])+1-ROW(essais[[#Headers],[A4]]),""),ROW($A3))))</f>
        <v/>
      </c>
      <c r="F10" s="16" t="str">
        <f>IF(ROW($A3)&gt;COUNTIF(essais[A5],F$1),"",INDEX(essais[A1],-1+SMALL(IF(essais[A5]=J$8,ROW(essais[A5])+1-ROW(essais[[#Headers],[A5]]),""),ROW($A3))))</f>
        <v/>
      </c>
      <c r="G10" s="16" t="str">
        <f>IF(ROW($A3)&gt;COUNTIF(essais[A6],G$1),"",INDEX(essais[A2],-1+SMALL(IF(essais[A6]=K$8,ROW(essais[A6])+1-ROW(essais[[#Headers],[A6]]),""),ROW($A3))))</f>
        <v/>
      </c>
      <c r="H10" s="16" t="str">
        <f>IF(ROW($A3)&gt;COUNTIF(essais[A7],H$1),"",INDEX(essais[A3],-1+SMALL(IF(essais[A7]=L$8,ROW(essais[A7])+1-ROW(essais[[#Headers],[A7]]),""),ROW($A3))))</f>
        <v/>
      </c>
      <c r="I10" s="16" t="str">
        <f>IF(ROW($A3)&gt;COUNTIF(essais[A8],I$1),"",INDEX(essais[A4],-1+SMALL(IF(essais[A8]=M$8,ROW(essais[A8])+1-ROW(essais[[#Headers],[A8]]),""),ROW($A3))))</f>
        <v/>
      </c>
      <c r="J10" s="16" t="str">
        <f>IF(ROW($A3)&gt;COUNTIF(essais[A9],J$1),"",INDEX(essais[A5],-1+SMALL(IF(essais[A9]=N$8,ROW(essais[A9])+1-ROW(essais[[#Headers],[A9]]),""),ROW($A3))))</f>
        <v/>
      </c>
      <c r="K10" s="16" t="str">
        <f>IF(ROW($A3)&gt;COUNTIF(essais[A10],K$1),"",INDEX(essais[A6],-1+SMALL(IF(essais[A10]=O$8,ROW(essais[A10])+1-ROW(essais[[#Headers],[A10]]),""),ROW($A3))))</f>
        <v/>
      </c>
      <c r="L10" s="16" t="str">
        <f>IF(ROW($A3)&gt;COUNTIF(essais[A11],L$1),"",INDEX(essais[A7],-1+SMALL(IF(essais[A11]=P$8,ROW(essais[A11])+1-ROW(essais[[#Headers],[A11]]),""),ROW($A3))))</f>
        <v/>
      </c>
      <c r="M10" s="16" t="str">
        <f>IF(ROW($A3)&gt;COUNTIF(essais[A12],M$1),"",INDEX(essais[A8],-1+SMALL(IF(essais[A12]=Q$8,ROW(essais[A12])+1-ROW(essais[[#Headers],[A12]]),""),ROW($A3))))</f>
        <v/>
      </c>
      <c r="N10" s="16" t="str">
        <f>IF(ROW($A3)&gt;COUNTIF(essais[Sponsor],N$1),"",INDEX(essais[A9],-1+SMALL(IF(essais[Sponsor]=R$8,ROW(essais[Sponsor])+1-ROW(essais[[#Headers],[Sponsor]]),""),ROW($A3))))</f>
        <v/>
      </c>
      <c r="O10" s="16" t="str">
        <f>IF(ROW($A3)&gt;COUNTIF(essais[N°interne],O$1),"",INDEX(essais[A10],-1+SMALL(IF(essais[N°interne]=S$8,ROW(essais[N°interne])+1-ROW(essais[[#Headers],[N°interne]]),""),ROW($A3))))</f>
        <v/>
      </c>
      <c r="P10" s="16" t="str">
        <f>IF(ROW($A3)&gt;COUNTIF(essais[N°sponsor],P$1),"",INDEX(essais[A11],-1+SMALL(IF(essais[N°sponsor]=T$8,ROW(essais[N°sponsor])+1-ROW(essais[[#Headers],[N°sponsor]]),""),ROW($A3))))</f>
        <v/>
      </c>
      <c r="Q10" s="16" t="str">
        <f>IF(ROW($A3)&gt;COUNTIF(essais[ESSAI],Q$1),"",INDEX(essais[A12],-1+SMALL(IF(essais[ESSAI]=U$8,ROW(essais[ESSAI])+1-ROW(essais[[#Headers],[ESSAI]]),""),ROW($A3))))</f>
        <v/>
      </c>
      <c r="R10" s="16" t="str">
        <f>IF(ROW($A3)&gt;COUNTIF(essais[Agriculteur],R$1),"",INDEX(essais[Sponsor],-1+SMALL(IF(essais[Agriculteur]=V$8,ROW(essais[Agriculteur])+1-ROW(essais[[#Headers],[Agriculteur]]),""),ROW($A3))))</f>
        <v/>
      </c>
      <c r="S10" s="16" t="str">
        <f>IF(ROW($A3)&gt;COUNTIF(essais[MEP],S$1),"",INDEX(essais[N°interne],-1+SMALL(IF(essais[MEP]=W$8,ROW(essais[MEP])+1-ROW(essais[[#Headers],[MEP]]),""),ROW($A3))))</f>
        <v/>
      </c>
      <c r="T10" s="16" t="str">
        <f>IF(ROW($A3)&gt;COUNTIF(essais[A1],T$1),"",INDEX(essais[N°sponsor],-1+SMALL(IF(essais[A1]=X$8,ROW(essais[A1])+1-ROW(essais[[#Headers],[A1]]),""),ROW($A3))))</f>
        <v/>
      </c>
      <c r="U10" s="16" t="str">
        <f>IF(ROW($A3)&gt;COUNTIF(essais[A2],U$1),"",INDEX(essais[ESSAI],-1+SMALL(IF(essais[A2]=Y$8,ROW(essais[A2])+1-ROW(essais[[#Headers],[A2]]),""),ROW($A3))))</f>
        <v/>
      </c>
      <c r="V10" s="16" t="str">
        <f>IF(ROW($A3)&gt;COUNTIF(essais[A3],V$1),"",INDEX(essais[Agriculteur],-1+SMALL(IF(essais[A3]=Z$8,ROW(essais[A3])+1-ROW(essais[[#Headers],[A3]]),""),ROW($A3))))</f>
        <v/>
      </c>
      <c r="W10" s="16" t="str">
        <f>IF(ROW($A3)&gt;COUNTIF(essais[A4],W$1),"",INDEX(essais[MEP],-1+SMALL(IF(essais[A4]=AA$8,ROW(essais[A4])+1-ROW(essais[[#Headers],[A4]]),""),ROW($A3))))</f>
        <v/>
      </c>
      <c r="X10" s="16" t="str">
        <f>IF(ROW($A3)&gt;COUNTIF(essais[A5],X$1),"",INDEX(essais[A1],-1+SMALL(IF(essais[A5]=AB$8,ROW(essais[A5])+1-ROW(essais[[#Headers],[A5]]),""),ROW($A3))))</f>
        <v/>
      </c>
      <c r="Y10" s="16" t="str">
        <f>IF(ROW($A3)&gt;COUNTIF(essais[A6],Y$1),"",INDEX(essais[A2],-1+SMALL(IF(essais[A6]=AC$8,ROW(essais[A6])+1-ROW(essais[[#Headers],[A6]]),""),ROW($A3))))</f>
        <v/>
      </c>
      <c r="Z10" s="16" t="str">
        <f>IF(ROW($A3)&gt;COUNTIF(essais[A7],Z$1),"",INDEX(essais[A3],-1+SMALL(IF(essais[A7]=AD$8,ROW(essais[A7])+1-ROW(essais[[#Headers],[A7]]),""),ROW($A3))))</f>
        <v/>
      </c>
      <c r="AA10" s="16" t="str">
        <f>IF(ROW($A3)&gt;COUNTIF(essais[A8],AA$1),"",INDEX(essais[A4],-1+SMALL(IF(essais[A8]=AE$8,ROW(essais[A8])+1-ROW(essais[[#Headers],[A8]]),""),ROW($A3))))</f>
        <v/>
      </c>
      <c r="AB10" s="16" t="str">
        <f>IF(ROW($A3)&gt;COUNTIF(essais[A9],AB$1),"",INDEX(essais[A5],-1+SMALL(IF(essais[A9]=AF$8,ROW(essais[A9])+1-ROW(essais[[#Headers],[A9]]),""),ROW($A3))))</f>
        <v/>
      </c>
      <c r="AC10" s="16" t="str">
        <f>IF(ROW($A3)&gt;COUNTIF(essais[A10],AC$1),"",INDEX(essais[A6],-1+SMALL(IF(essais[A10]=AG$8,ROW(essais[A10])+1-ROW(essais[[#Headers],[A10]]),""),ROW($A3))))</f>
        <v/>
      </c>
      <c r="AD10" s="16" t="str">
        <f>IF(ROW($A3)&gt;COUNTIF(essais[A11],AD$1),"",INDEX(essais[A7],-1+SMALL(IF(essais[A11]=AH$8,ROW(essais[A11])+1-ROW(essais[[#Headers],[A11]]),""),ROW($A3))))</f>
        <v/>
      </c>
      <c r="AE10" s="16" t="str">
        <f>IF(ROW($A3)&gt;COUNTIF(essais[A12],AE$1),"",INDEX(essais[A8],-1+SMALL(IF(essais[A12]=AI$8,ROW(essais[A12])+1-ROW(essais[[#Headers],[A12]]),""),ROW($A3))))</f>
        <v/>
      </c>
      <c r="AF10" s="16" t="str">
        <f>IF(ROW($A3)&gt;COUNTIF(essais[Sponsor],AF$1),"",INDEX(essais[A9],-1+SMALL(IF(essais[Sponsor]=AJ$8,ROW(essais[Sponsor])+1-ROW(essais[[#Headers],[Sponsor]]),""),ROW($A3))))</f>
        <v/>
      </c>
      <c r="AG10" s="16" t="str">
        <f>IF(ROW($A3)&gt;COUNTIF(essais[N°interne],AG$1),"",INDEX(essais[A10],-1+SMALL(IF(essais[N°interne]=AK$8,ROW(essais[N°interne])+1-ROW(essais[[#Headers],[N°interne]]),""),ROW($A3))))</f>
        <v/>
      </c>
    </row>
    <row r="11" spans="1:33" thickBot="1" x14ac:dyDescent="0.4">
      <c r="A11" s="14" t="s">
        <v>141</v>
      </c>
      <c r="C11" s="14" t="str">
        <f>IF(ROW($A1)&gt;COUNTIF(essais[A3],C$1),"",INDEX(essais[ESSAI],-1+SMALL(IF(essais[A3]=G$8,ROW(essais[A3])+1-ROW(essais[[#Headers],[A3]]),""),ROW($A1))))</f>
        <v/>
      </c>
      <c r="D11" s="14" t="str">
        <f>IF(ROW($A1)&gt;COUNTIF(essais[A4],D$1),"",INDEX(essais[Agriculteur],-1+SMALL(IF(essais[A4]=H$8,ROW(essais[A4])+1-ROW(essais[[#Headers],[A4]]),""),ROW($A1))))</f>
        <v/>
      </c>
      <c r="E11" s="14" t="str">
        <f>IF(ROW($A1)&gt;COUNTIF(essais[A5],E$1),"",INDEX(essais[MEP],-1+SMALL(IF(essais[A5]=I$8,ROW(essais[A5])+1-ROW(essais[[#Headers],[A5]]),""),ROW($A1))))</f>
        <v/>
      </c>
      <c r="F11" s="14" t="str">
        <f>IF(ROW($A1)&gt;COUNTIF(essais[A6],F$1),"",INDEX(essais[A1],-1+SMALL(IF(essais[A6]=J$8,ROW(essais[A6])+1-ROW(essais[[#Headers],[A6]]),""),ROW($A1))))</f>
        <v/>
      </c>
      <c r="G11" s="14" t="str">
        <f>IF(ROW($A1)&gt;COUNTIF(essais[A7],G$1),"",INDEX(essais[A2],-1+SMALL(IF(essais[A7]=K$8,ROW(essais[A7])+1-ROW(essais[[#Headers],[A7]]),""),ROW($A1))))</f>
        <v/>
      </c>
      <c r="H11" s="14" t="str">
        <f>IF(ROW($A1)&gt;COUNTIF(essais[A8],H$1),"",INDEX(essais[A3],-1+SMALL(IF(essais[A8]=L$8,ROW(essais[A8])+1-ROW(essais[[#Headers],[A8]]),""),ROW($A1))))</f>
        <v/>
      </c>
      <c r="I11" s="14" t="str">
        <f>IF(ROW($A1)&gt;COUNTIF(essais[A9],I$1),"",INDEX(essais[A4],-1+SMALL(IF(essais[A9]=M$8,ROW(essais[A9])+1-ROW(essais[[#Headers],[A9]]),""),ROW($A1))))</f>
        <v/>
      </c>
      <c r="J11" s="14" t="str">
        <f>IF(ROW($A1)&gt;COUNTIF(essais[A10],J$1),"",INDEX(essais[A5],-1+SMALL(IF(essais[A10]=N$8,ROW(essais[A10])+1-ROW(essais[[#Headers],[A10]]),""),ROW($A1))))</f>
        <v/>
      </c>
      <c r="K11" s="14" t="str">
        <f>IF(ROW($A1)&gt;COUNTIF(essais[A11],K$1),"",INDEX(essais[A6],-1+SMALL(IF(essais[A11]=O$8,ROW(essais[A11])+1-ROW(essais[[#Headers],[A11]]),""),ROW($A1))))</f>
        <v/>
      </c>
      <c r="L11" s="14" t="str">
        <f>IF(ROW($A1)&gt;COUNTIF(essais[A12],L$1),"",INDEX(essais[A7],-1+SMALL(IF(essais[A12]=P$8,ROW(essais[A12])+1-ROW(essais[[#Headers],[A12]]),""),ROW($A1))))</f>
        <v/>
      </c>
      <c r="M11" s="14" t="str">
        <f>IF(ROW($A1)&gt;COUNTIF(essais[Sponsor],M$1),"",INDEX(essais[A8],-1+SMALL(IF(essais[Sponsor]=Q$8,ROW(essais[Sponsor])+1-ROW(essais[[#Headers],[Sponsor]]),""),ROW($A1))))</f>
        <v/>
      </c>
      <c r="N11" s="14" t="str">
        <f>IF(ROW($A1)&gt;COUNTIF(essais[N°interne],N$1),"",INDEX(essais[A9],-1+SMALL(IF(essais[N°interne]=R$8,ROW(essais[N°interne])+1-ROW(essais[[#Headers],[N°interne]]),""),ROW($A1))))</f>
        <v/>
      </c>
      <c r="O11" s="14" t="str">
        <f>IF(ROW($A1)&gt;COUNTIF(essais[N°sponsor],O$1),"",INDEX(essais[A10],-1+SMALL(IF(essais[N°sponsor]=S$8,ROW(essais[N°sponsor])+1-ROW(essais[[#Headers],[N°sponsor]]),""),ROW($A1))))</f>
        <v/>
      </c>
      <c r="P11" s="14" t="str">
        <f>IF(ROW($A1)&gt;COUNTIF(essais[ESSAI],P$1),"",INDEX(essais[A11],-1+SMALL(IF(essais[ESSAI]=T$8,ROW(essais[ESSAI])+1-ROW(essais[[#Headers],[ESSAI]]),""),ROW($A1))))</f>
        <v/>
      </c>
      <c r="Q11" s="14" t="str">
        <f>IF(ROW($A1)&gt;COUNTIF(essais[Agriculteur],Q$1),"",INDEX(essais[A12],-1+SMALL(IF(essais[Agriculteur]=U$8,ROW(essais[Agriculteur])+1-ROW(essais[[#Headers],[Agriculteur]]),""),ROW($A1))))</f>
        <v/>
      </c>
      <c r="R11" s="14" t="str">
        <f>IF(ROW($A1)&gt;COUNTIF(essais[MEP],R$1),"",INDEX(essais[Sponsor],-1+SMALL(IF(essais[MEP]=V$8,ROW(essais[MEP])+1-ROW(essais[[#Headers],[MEP]]),""),ROW($A1))))</f>
        <v>NUFARM</v>
      </c>
      <c r="S11" s="14" t="str">
        <f>IF(ROW($A1)&gt;COUNTIF(essais[A1],S$1),"",INDEX(essais[N°interne],-1+SMALL(IF(essais[A1]=W$8,ROW(essais[A1])+1-ROW(essais[[#Headers],[A1]]),""),ROW($A1))))</f>
        <v/>
      </c>
      <c r="T11" s="14" t="str">
        <f>IF(ROW($A1)&gt;COUNTIF(essais[A2],T$1),"",INDEX(essais[N°sponsor],-1+SMALL(IF(essais[A2]=X$8,ROW(essais[A2])+1-ROW(essais[[#Headers],[A2]]),""),ROW($A1))))</f>
        <v/>
      </c>
      <c r="U11" s="14" t="str">
        <f>IF(ROW($A1)&gt;COUNTIF(essais[A3],U$1),"",INDEX(essais[ESSAI],-1+SMALL(IF(essais[A3]=Y$8,ROW(essais[A3])+1-ROW(essais[[#Headers],[A3]]),""),ROW($A1))))</f>
        <v/>
      </c>
      <c r="V11" s="14" t="str">
        <f>IF(ROW($A1)&gt;COUNTIF(essais[A4],V$1),"",INDEX(essais[Agriculteur],-1+SMALL(IF(essais[A4]=Z$8,ROW(essais[A4])+1-ROW(essais[[#Headers],[A4]]),""),ROW($A1))))</f>
        <v/>
      </c>
      <c r="W11" s="14" t="str">
        <f>IF(ROW($A1)&gt;COUNTIF(essais[A5],W$1),"",INDEX(essais[MEP],-1+SMALL(IF(essais[A5]=AA$8,ROW(essais[A5])+1-ROW(essais[[#Headers],[A5]]),""),ROW($A1))))</f>
        <v/>
      </c>
      <c r="X11" s="14" t="str">
        <f>IF(ROW($A1)&gt;COUNTIF(essais[A6],X$1),"",INDEX(essais[A1],-1+SMALL(IF(essais[A6]=AB$8,ROW(essais[A6])+1-ROW(essais[[#Headers],[A6]]),""),ROW($A1))))</f>
        <v/>
      </c>
      <c r="Y11" s="14" t="str">
        <f>IF(ROW($A1)&gt;COUNTIF(essais[A7],Y$1),"",INDEX(essais[A2],-1+SMALL(IF(essais[A7]=AC$8,ROW(essais[A7])+1-ROW(essais[[#Headers],[A7]]),""),ROW($A1))))</f>
        <v/>
      </c>
      <c r="Z11" s="14" t="str">
        <f>IF(ROW($A1)&gt;COUNTIF(essais[A8],Z$1),"",INDEX(essais[A3],-1+SMALL(IF(essais[A8]=AD$8,ROW(essais[A8])+1-ROW(essais[[#Headers],[A8]]),""),ROW($A1))))</f>
        <v/>
      </c>
      <c r="AA11" s="14" t="str">
        <f>IF(ROW($A1)&gt;COUNTIF(essais[A9],AA$1),"",INDEX(essais[A4],-1+SMALL(IF(essais[A9]=AE$8,ROW(essais[A9])+1-ROW(essais[[#Headers],[A9]]),""),ROW($A1))))</f>
        <v/>
      </c>
      <c r="AB11" s="14" t="str">
        <f>IF(ROW($A1)&gt;COUNTIF(essais[A10],AB$1),"",INDEX(essais[A5],-1+SMALL(IF(essais[A10]=AF$8,ROW(essais[A10])+1-ROW(essais[[#Headers],[A10]]),""),ROW($A1))))</f>
        <v/>
      </c>
      <c r="AC11" s="14" t="str">
        <f>IF(ROW($A1)&gt;COUNTIF(essais[A11],AC$1),"",INDEX(essais[A6],-1+SMALL(IF(essais[A11]=AG$8,ROW(essais[A11])+1-ROW(essais[[#Headers],[A11]]),""),ROW($A1))))</f>
        <v/>
      </c>
      <c r="AD11" s="14" t="str">
        <f>IF(ROW($A1)&gt;COUNTIF(essais[A12],AD$1),"",INDEX(essais[A7],-1+SMALL(IF(essais[A12]=AH$8,ROW(essais[A12])+1-ROW(essais[[#Headers],[A12]]),""),ROW($A1))))</f>
        <v/>
      </c>
      <c r="AE11" s="14" t="str">
        <f>IF(ROW($A1)&gt;COUNTIF(essais[Sponsor],AE$1),"",INDEX(essais[A8],-1+SMALL(IF(essais[Sponsor]=AI$8,ROW(essais[Sponsor])+1-ROW(essais[[#Headers],[Sponsor]]),""),ROW($A1))))</f>
        <v/>
      </c>
      <c r="AF11" s="14" t="str">
        <f>IF(ROW($A1)&gt;COUNTIF(essais[N°interne],AF$1),"",INDEX(essais[A9],-1+SMALL(IF(essais[N°interne]=AJ$8,ROW(essais[N°interne])+1-ROW(essais[[#Headers],[N°interne]]),""),ROW($A1))))</f>
        <v/>
      </c>
      <c r="AG11" s="14" t="str">
        <f>IF(ROW($A1)&gt;COUNTIF(essais[N°sponsor],AG$1),"",INDEX(essais[A10],-1+SMALL(IF(essais[N°sponsor]=AK$8,ROW(essais[N°sponsor])+1-ROW(essais[[#Headers],[N°sponsor]]),""),ROW($A1))))</f>
        <v/>
      </c>
    </row>
    <row r="12" spans="1:33" thickBot="1" x14ac:dyDescent="0.4">
      <c r="C12" s="14" t="str">
        <f>IF(ROW($A2)&gt;COUNTIF(essais[A3],C$1),"",INDEX(essais[ESSAI],-1+SMALL(IF(essais[A3]=G$8,ROW(essais[A3])+1-ROW(essais[[#Headers],[A3]]),""),ROW($A2))))</f>
        <v/>
      </c>
      <c r="D12" s="14" t="str">
        <f>IF(ROW($A2)&gt;COUNTIF(essais[A4],D$1),"",INDEX(essais[Agriculteur],-1+SMALL(IF(essais[A4]=H$8,ROW(essais[A4])+1-ROW(essais[[#Headers],[A4]]),""),ROW($A2))))</f>
        <v/>
      </c>
      <c r="E12" s="14" t="str">
        <f>IF(ROW($A2)&gt;COUNTIF(essais[A5],E$1),"",INDEX(essais[MEP],-1+SMALL(IF(essais[A5]=I$8,ROW(essais[A5])+1-ROW(essais[[#Headers],[A5]]),""),ROW($A2))))</f>
        <v/>
      </c>
      <c r="F12" s="14" t="str">
        <f>IF(ROW($A2)&gt;COUNTIF(essais[A6],F$1),"",INDEX(essais[A1],-1+SMALL(IF(essais[A6]=J$8,ROW(essais[A6])+1-ROW(essais[[#Headers],[A6]]),""),ROW($A2))))</f>
        <v/>
      </c>
      <c r="G12" s="14" t="str">
        <f>IF(ROW($A2)&gt;COUNTIF(essais[A7],G$1),"",INDEX(essais[A2],-1+SMALL(IF(essais[A7]=K$8,ROW(essais[A7])+1-ROW(essais[[#Headers],[A7]]),""),ROW($A2))))</f>
        <v/>
      </c>
      <c r="H12" s="14" t="str">
        <f>IF(ROW($A2)&gt;COUNTIF(essais[A8],H$1),"",INDEX(essais[A3],-1+SMALL(IF(essais[A8]=L$8,ROW(essais[A8])+1-ROW(essais[[#Headers],[A8]]),""),ROW($A2))))</f>
        <v/>
      </c>
      <c r="I12" s="14" t="str">
        <f>IF(ROW($A2)&gt;COUNTIF(essais[A9],I$1),"",INDEX(essais[A4],-1+SMALL(IF(essais[A9]=M$8,ROW(essais[A9])+1-ROW(essais[[#Headers],[A9]]),""),ROW($A2))))</f>
        <v/>
      </c>
      <c r="J12" s="14" t="str">
        <f>IF(ROW($A2)&gt;COUNTIF(essais[A10],J$1),"",INDEX(essais[A5],-1+SMALL(IF(essais[A10]=N$8,ROW(essais[A10])+1-ROW(essais[[#Headers],[A10]]),""),ROW($A2))))</f>
        <v/>
      </c>
      <c r="K12" s="14" t="str">
        <f>IF(ROW($A2)&gt;COUNTIF(essais[A11],K$1),"",INDEX(essais[A6],-1+SMALL(IF(essais[A11]=O$8,ROW(essais[A11])+1-ROW(essais[[#Headers],[A11]]),""),ROW($A2))))</f>
        <v/>
      </c>
      <c r="L12" s="14" t="str">
        <f>IF(ROW($A2)&gt;COUNTIF(essais[A12],L$1),"",INDEX(essais[A7],-1+SMALL(IF(essais[A12]=P$8,ROW(essais[A12])+1-ROW(essais[[#Headers],[A12]]),""),ROW($A2))))</f>
        <v/>
      </c>
      <c r="M12" s="14" t="str">
        <f>IF(ROW($A2)&gt;COUNTIF(essais[Sponsor],M$1),"",INDEX(essais[A8],-1+SMALL(IF(essais[Sponsor]=Q$8,ROW(essais[Sponsor])+1-ROW(essais[[#Headers],[Sponsor]]),""),ROW($A2))))</f>
        <v/>
      </c>
      <c r="N12" s="14" t="str">
        <f>IF(ROW($A2)&gt;COUNTIF(essais[N°interne],N$1),"",INDEX(essais[A9],-1+SMALL(IF(essais[N°interne]=R$8,ROW(essais[N°interne])+1-ROW(essais[[#Headers],[N°interne]]),""),ROW($A2))))</f>
        <v/>
      </c>
      <c r="O12" s="14" t="str">
        <f>IF(ROW($A2)&gt;COUNTIF(essais[N°sponsor],O$1),"",INDEX(essais[A10],-1+SMALL(IF(essais[N°sponsor]=S$8,ROW(essais[N°sponsor])+1-ROW(essais[[#Headers],[N°sponsor]]),""),ROW($A2))))</f>
        <v/>
      </c>
      <c r="P12" s="14" t="str">
        <f>IF(ROW($A2)&gt;COUNTIF(essais[ESSAI],P$1),"",INDEX(essais[A11],-1+SMALL(IF(essais[ESSAI]=T$8,ROW(essais[ESSAI])+1-ROW(essais[[#Headers],[ESSAI]]),""),ROW($A2))))</f>
        <v/>
      </c>
      <c r="Q12" s="14" t="str">
        <f>IF(ROW($A2)&gt;COUNTIF(essais[Agriculteur],Q$1),"",INDEX(essais[A12],-1+SMALL(IF(essais[Agriculteur]=U$8,ROW(essais[Agriculteur])+1-ROW(essais[[#Headers],[Agriculteur]]),""),ROW($A2))))</f>
        <v/>
      </c>
      <c r="R12" s="14" t="str">
        <f>IF(ROW($A2)&gt;COUNTIF(essais[MEP],R$1),"",INDEX(essais[Sponsor],-1+SMALL(IF(essais[MEP]=V$8,ROW(essais[MEP])+1-ROW(essais[[#Headers],[MEP]]),""),ROW($A2))))</f>
        <v/>
      </c>
      <c r="S12" s="14" t="str">
        <f>IF(ROW($A2)&gt;COUNTIF(essais[A1],S$1),"",INDEX(essais[N°interne],-1+SMALL(IF(essais[A1]=W$8,ROW(essais[A1])+1-ROW(essais[[#Headers],[A1]]),""),ROW($A2))))</f>
        <v/>
      </c>
      <c r="T12" s="14" t="str">
        <f>IF(ROW($A2)&gt;COUNTIF(essais[A2],T$1),"",INDEX(essais[N°sponsor],-1+SMALL(IF(essais[A2]=X$8,ROW(essais[A2])+1-ROW(essais[[#Headers],[A2]]),""),ROW($A2))))</f>
        <v/>
      </c>
      <c r="U12" s="14" t="str">
        <f>IF(ROW($A2)&gt;COUNTIF(essais[A3],U$1),"",INDEX(essais[ESSAI],-1+SMALL(IF(essais[A3]=Y$8,ROW(essais[A3])+1-ROW(essais[[#Headers],[A3]]),""),ROW($A2))))</f>
        <v/>
      </c>
      <c r="V12" s="14" t="str">
        <f>IF(ROW($A2)&gt;COUNTIF(essais[A4],V$1),"",INDEX(essais[Agriculteur],-1+SMALL(IF(essais[A4]=Z$8,ROW(essais[A4])+1-ROW(essais[[#Headers],[A4]]),""),ROW($A2))))</f>
        <v/>
      </c>
      <c r="W12" s="14" t="str">
        <f>IF(ROW($A2)&gt;COUNTIF(essais[A5],W$1),"",INDEX(essais[MEP],-1+SMALL(IF(essais[A5]=AA$8,ROW(essais[A5])+1-ROW(essais[[#Headers],[A5]]),""),ROW($A2))))</f>
        <v/>
      </c>
      <c r="X12" s="14" t="str">
        <f>IF(ROW($A2)&gt;COUNTIF(essais[A6],X$1),"",INDEX(essais[A1],-1+SMALL(IF(essais[A6]=AB$8,ROW(essais[A6])+1-ROW(essais[[#Headers],[A6]]),""),ROW($A2))))</f>
        <v/>
      </c>
      <c r="Y12" s="14" t="str">
        <f>IF(ROW($A2)&gt;COUNTIF(essais[A7],Y$1),"",INDEX(essais[A2],-1+SMALL(IF(essais[A7]=AC$8,ROW(essais[A7])+1-ROW(essais[[#Headers],[A7]]),""),ROW($A2))))</f>
        <v/>
      </c>
      <c r="Z12" s="14" t="str">
        <f>IF(ROW($A2)&gt;COUNTIF(essais[A8],Z$1),"",INDEX(essais[A3],-1+SMALL(IF(essais[A8]=AD$8,ROW(essais[A8])+1-ROW(essais[[#Headers],[A8]]),""),ROW($A2))))</f>
        <v/>
      </c>
      <c r="AA12" s="14" t="str">
        <f>IF(ROW($A2)&gt;COUNTIF(essais[A9],AA$1),"",INDEX(essais[A4],-1+SMALL(IF(essais[A9]=AE$8,ROW(essais[A9])+1-ROW(essais[[#Headers],[A9]]),""),ROW($A2))))</f>
        <v/>
      </c>
      <c r="AB12" s="14" t="str">
        <f>IF(ROW($A2)&gt;COUNTIF(essais[A10],AB$1),"",INDEX(essais[A5],-1+SMALL(IF(essais[A10]=AF$8,ROW(essais[A10])+1-ROW(essais[[#Headers],[A10]]),""),ROW($A2))))</f>
        <v/>
      </c>
      <c r="AC12" s="14" t="str">
        <f>IF(ROW($A2)&gt;COUNTIF(essais[A11],AC$1),"",INDEX(essais[A6],-1+SMALL(IF(essais[A11]=AG$8,ROW(essais[A11])+1-ROW(essais[[#Headers],[A11]]),""),ROW($A2))))</f>
        <v/>
      </c>
      <c r="AD12" s="14" t="str">
        <f>IF(ROW($A2)&gt;COUNTIF(essais[A12],AD$1),"",INDEX(essais[A7],-1+SMALL(IF(essais[A12]=AH$8,ROW(essais[A12])+1-ROW(essais[[#Headers],[A12]]),""),ROW($A2))))</f>
        <v/>
      </c>
      <c r="AE12" s="14" t="str">
        <f>IF(ROW($A2)&gt;COUNTIF(essais[Sponsor],AE$1),"",INDEX(essais[A8],-1+SMALL(IF(essais[Sponsor]=AI$8,ROW(essais[Sponsor])+1-ROW(essais[[#Headers],[Sponsor]]),""),ROW($A2))))</f>
        <v/>
      </c>
      <c r="AF12" s="14" t="str">
        <f>IF(ROW($A2)&gt;COUNTIF(essais[N°interne],AF$1),"",INDEX(essais[A9],-1+SMALL(IF(essais[N°interne]=AJ$8,ROW(essais[N°interne])+1-ROW(essais[[#Headers],[N°interne]]),""),ROW($A2))))</f>
        <v/>
      </c>
      <c r="AG12" s="14" t="str">
        <f>IF(ROW($A2)&gt;COUNTIF(essais[N°sponsor],AG$1),"",INDEX(essais[A10],-1+SMALL(IF(essais[N°sponsor]=AK$8,ROW(essais[N°sponsor])+1-ROW(essais[[#Headers],[N°sponsor]]),""),ROW($A2))))</f>
        <v/>
      </c>
    </row>
    <row r="13" spans="1:33" thickBot="1" x14ac:dyDescent="0.4">
      <c r="C13" s="14" t="str">
        <f>IF(ROW($A3)&gt;COUNTIF(essais[A3],C$1),"",INDEX(essais[ESSAI],-1+SMALL(IF(essais[A3]=G$8,ROW(essais[A3])+1-ROW(essais[[#Headers],[A3]]),""),ROW($A3))))</f>
        <v/>
      </c>
      <c r="D13" s="14" t="str">
        <f>IF(ROW($A3)&gt;COUNTIF(essais[A4],D$1),"",INDEX(essais[Agriculteur],-1+SMALL(IF(essais[A4]=H$8,ROW(essais[A4])+1-ROW(essais[[#Headers],[A4]]),""),ROW($A3))))</f>
        <v/>
      </c>
      <c r="E13" s="14" t="str">
        <f>IF(ROW($A3)&gt;COUNTIF(essais[A5],E$1),"",INDEX(essais[MEP],-1+SMALL(IF(essais[A5]=I$8,ROW(essais[A5])+1-ROW(essais[[#Headers],[A5]]),""),ROW($A3))))</f>
        <v/>
      </c>
      <c r="F13" s="14" t="str">
        <f>IF(ROW($A3)&gt;COUNTIF(essais[A6],F$1),"",INDEX(essais[A1],-1+SMALL(IF(essais[A6]=J$8,ROW(essais[A6])+1-ROW(essais[[#Headers],[A6]]),""),ROW($A3))))</f>
        <v/>
      </c>
      <c r="G13" s="14" t="str">
        <f>IF(ROW($A3)&gt;COUNTIF(essais[A7],G$1),"",INDEX(essais[A2],-1+SMALL(IF(essais[A7]=K$8,ROW(essais[A7])+1-ROW(essais[[#Headers],[A7]]),""),ROW($A3))))</f>
        <v/>
      </c>
      <c r="H13" s="14" t="str">
        <f>IF(ROW($A3)&gt;COUNTIF(essais[A8],H$1),"",INDEX(essais[A3],-1+SMALL(IF(essais[A8]=L$8,ROW(essais[A8])+1-ROW(essais[[#Headers],[A8]]),""),ROW($A3))))</f>
        <v/>
      </c>
      <c r="I13" s="14" t="str">
        <f>IF(ROW($A3)&gt;COUNTIF(essais[A9],I$1),"",INDEX(essais[A4],-1+SMALL(IF(essais[A9]=M$8,ROW(essais[A9])+1-ROW(essais[[#Headers],[A9]]),""),ROW($A3))))</f>
        <v/>
      </c>
      <c r="J13" s="14" t="str">
        <f>IF(ROW($A3)&gt;COUNTIF(essais[A10],J$1),"",INDEX(essais[A5],-1+SMALL(IF(essais[A10]=N$8,ROW(essais[A10])+1-ROW(essais[[#Headers],[A10]]),""),ROW($A3))))</f>
        <v/>
      </c>
      <c r="K13" s="14" t="str">
        <f>IF(ROW($A3)&gt;COUNTIF(essais[A11],K$1),"",INDEX(essais[A6],-1+SMALL(IF(essais[A11]=O$8,ROW(essais[A11])+1-ROW(essais[[#Headers],[A11]]),""),ROW($A3))))</f>
        <v/>
      </c>
      <c r="L13" s="14" t="str">
        <f>IF(ROW($A3)&gt;COUNTIF(essais[A12],L$1),"",INDEX(essais[A7],-1+SMALL(IF(essais[A12]=P$8,ROW(essais[A12])+1-ROW(essais[[#Headers],[A12]]),""),ROW($A3))))</f>
        <v/>
      </c>
      <c r="M13" s="14" t="str">
        <f>IF(ROW($A3)&gt;COUNTIF(essais[Sponsor],M$1),"",INDEX(essais[A8],-1+SMALL(IF(essais[Sponsor]=Q$8,ROW(essais[Sponsor])+1-ROW(essais[[#Headers],[Sponsor]]),""),ROW($A3))))</f>
        <v/>
      </c>
      <c r="N13" s="14" t="str">
        <f>IF(ROW($A3)&gt;COUNTIF(essais[N°interne],N$1),"",INDEX(essais[A9],-1+SMALL(IF(essais[N°interne]=R$8,ROW(essais[N°interne])+1-ROW(essais[[#Headers],[N°interne]]),""),ROW($A3))))</f>
        <v/>
      </c>
      <c r="O13" s="14" t="str">
        <f>IF(ROW($A3)&gt;COUNTIF(essais[N°sponsor],O$1),"",INDEX(essais[A10],-1+SMALL(IF(essais[N°sponsor]=S$8,ROW(essais[N°sponsor])+1-ROW(essais[[#Headers],[N°sponsor]]),""),ROW($A3))))</f>
        <v/>
      </c>
      <c r="P13" s="14" t="str">
        <f>IF(ROW($A3)&gt;COUNTIF(essais[ESSAI],P$1),"",INDEX(essais[A11],-1+SMALL(IF(essais[ESSAI]=T$8,ROW(essais[ESSAI])+1-ROW(essais[[#Headers],[ESSAI]]),""),ROW($A3))))</f>
        <v/>
      </c>
      <c r="Q13" s="14" t="str">
        <f>IF(ROW($A3)&gt;COUNTIF(essais[Agriculteur],Q$1),"",INDEX(essais[A12],-1+SMALL(IF(essais[Agriculteur]=U$8,ROW(essais[Agriculteur])+1-ROW(essais[[#Headers],[Agriculteur]]),""),ROW($A3))))</f>
        <v/>
      </c>
      <c r="R13" s="14" t="str">
        <f>IF(ROW($A3)&gt;COUNTIF(essais[MEP],R$1),"",INDEX(essais[Sponsor],-1+SMALL(IF(essais[MEP]=V$8,ROW(essais[MEP])+1-ROW(essais[[#Headers],[MEP]]),""),ROW($A3))))</f>
        <v/>
      </c>
      <c r="S13" s="14" t="str">
        <f>IF(ROW($A3)&gt;COUNTIF(essais[A1],S$1),"",INDEX(essais[N°interne],-1+SMALL(IF(essais[A1]=W$8,ROW(essais[A1])+1-ROW(essais[[#Headers],[A1]]),""),ROW($A3))))</f>
        <v/>
      </c>
      <c r="T13" s="14" t="str">
        <f>IF(ROW($A3)&gt;COUNTIF(essais[A2],T$1),"",INDEX(essais[N°sponsor],-1+SMALL(IF(essais[A2]=X$8,ROW(essais[A2])+1-ROW(essais[[#Headers],[A2]]),""),ROW($A3))))</f>
        <v/>
      </c>
      <c r="U13" s="14" t="str">
        <f>IF(ROW($A3)&gt;COUNTIF(essais[A3],U$1),"",INDEX(essais[ESSAI],-1+SMALL(IF(essais[A3]=Y$8,ROW(essais[A3])+1-ROW(essais[[#Headers],[A3]]),""),ROW($A3))))</f>
        <v/>
      </c>
      <c r="V13" s="14" t="str">
        <f>IF(ROW($A3)&gt;COUNTIF(essais[A4],V$1),"",INDEX(essais[Agriculteur],-1+SMALL(IF(essais[A4]=Z$8,ROW(essais[A4])+1-ROW(essais[[#Headers],[A4]]),""),ROW($A3))))</f>
        <v/>
      </c>
      <c r="W13" s="14" t="str">
        <f>IF(ROW($A3)&gt;COUNTIF(essais[A5],W$1),"",INDEX(essais[MEP],-1+SMALL(IF(essais[A5]=AA$8,ROW(essais[A5])+1-ROW(essais[[#Headers],[A5]]),""),ROW($A3))))</f>
        <v/>
      </c>
      <c r="X13" s="14" t="str">
        <f>IF(ROW($A3)&gt;COUNTIF(essais[A6],X$1),"",INDEX(essais[A1],-1+SMALL(IF(essais[A6]=AB$8,ROW(essais[A6])+1-ROW(essais[[#Headers],[A6]]),""),ROW($A3))))</f>
        <v/>
      </c>
      <c r="Y13" s="14" t="str">
        <f>IF(ROW($A3)&gt;COUNTIF(essais[A7],Y$1),"",INDEX(essais[A2],-1+SMALL(IF(essais[A7]=AC$8,ROW(essais[A7])+1-ROW(essais[[#Headers],[A7]]),""),ROW($A3))))</f>
        <v/>
      </c>
      <c r="Z13" s="14" t="str">
        <f>IF(ROW($A3)&gt;COUNTIF(essais[A8],Z$1),"",INDEX(essais[A3],-1+SMALL(IF(essais[A8]=AD$8,ROW(essais[A8])+1-ROW(essais[[#Headers],[A8]]),""),ROW($A3))))</f>
        <v/>
      </c>
      <c r="AA13" s="14" t="str">
        <f>IF(ROW($A3)&gt;COUNTIF(essais[A9],AA$1),"",INDEX(essais[A4],-1+SMALL(IF(essais[A9]=AE$8,ROW(essais[A9])+1-ROW(essais[[#Headers],[A9]]),""),ROW($A3))))</f>
        <v/>
      </c>
      <c r="AB13" s="14" t="str">
        <f>IF(ROW($A3)&gt;COUNTIF(essais[A10],AB$1),"",INDEX(essais[A5],-1+SMALL(IF(essais[A10]=AF$8,ROW(essais[A10])+1-ROW(essais[[#Headers],[A10]]),""),ROW($A3))))</f>
        <v/>
      </c>
      <c r="AC13" s="14" t="str">
        <f>IF(ROW($A3)&gt;COUNTIF(essais[A11],AC$1),"",INDEX(essais[A6],-1+SMALL(IF(essais[A11]=AG$8,ROW(essais[A11])+1-ROW(essais[[#Headers],[A11]]),""),ROW($A3))))</f>
        <v/>
      </c>
      <c r="AD13" s="14" t="str">
        <f>IF(ROW($A3)&gt;COUNTIF(essais[A12],AD$1),"",INDEX(essais[A7],-1+SMALL(IF(essais[A12]=AH$8,ROW(essais[A12])+1-ROW(essais[[#Headers],[A12]]),""),ROW($A3))))</f>
        <v/>
      </c>
      <c r="AE13" s="14" t="str">
        <f>IF(ROW($A3)&gt;COUNTIF(essais[Sponsor],AE$1),"",INDEX(essais[A8],-1+SMALL(IF(essais[Sponsor]=AI$8,ROW(essais[Sponsor])+1-ROW(essais[[#Headers],[Sponsor]]),""),ROW($A3))))</f>
        <v/>
      </c>
      <c r="AF13" s="14" t="str">
        <f>IF(ROW($A3)&gt;COUNTIF(essais[N°interne],AF$1),"",INDEX(essais[A9],-1+SMALL(IF(essais[N°interne]=AJ$8,ROW(essais[N°interne])+1-ROW(essais[[#Headers],[N°interne]]),""),ROW($A3))))</f>
        <v/>
      </c>
      <c r="AG13" s="14" t="str">
        <f>IF(ROW($A3)&gt;COUNTIF(essais[N°sponsor],AG$1),"",INDEX(essais[A10],-1+SMALL(IF(essais[N°sponsor]=AK$8,ROW(essais[N°sponsor])+1-ROW(essais[[#Headers],[N°sponsor]]),""),ROW($A3))))</f>
        <v/>
      </c>
    </row>
    <row r="14" spans="1:33" s="16" customFormat="1" thickBot="1" x14ac:dyDescent="0.4">
      <c r="A14" s="16" t="s">
        <v>142</v>
      </c>
      <c r="C14" s="16" t="str">
        <f>IF(ROW($A1)&gt;COUNTIF(essais[A4],C$1),"",INDEX(essais[ESSAI],-1+SMALL(IF(essais[A4]=G$8,ROW(essais[A4])+1-ROW(essais[[#Headers],[A4]]),""),ROW($A1))))</f>
        <v/>
      </c>
      <c r="D14" s="16" t="str">
        <f>IF(ROW($A1)&gt;COUNTIF(essais[A5],D$1),"",INDEX(essais[Agriculteur],-1+SMALL(IF(essais[A5]=H$8,ROW(essais[A5])+1-ROW(essais[[#Headers],[A5]]),""),ROW($A1))))</f>
        <v/>
      </c>
      <c r="E14" s="16" t="str">
        <f>IF(ROW($A1)&gt;COUNTIF(essais[A6],E$1),"",INDEX(essais[MEP],-1+SMALL(IF(essais[A6]=I$8,ROW(essais[A6])+1-ROW(essais[[#Headers],[A6]]),""),ROW($A1))))</f>
        <v/>
      </c>
      <c r="F14" s="16" t="str">
        <f>IF(ROW($A1)&gt;COUNTIF(essais[A7],F$1),"",INDEX(essais[A1],-1+SMALL(IF(essais[A7]=J$8,ROW(essais[A7])+1-ROW(essais[[#Headers],[A7]]),""),ROW($A1))))</f>
        <v/>
      </c>
      <c r="G14" s="16" t="str">
        <f>IF(ROW($A1)&gt;COUNTIF(essais[A8],G$1),"",INDEX(essais[A2],-1+SMALL(IF(essais[A8]=K$8,ROW(essais[A8])+1-ROW(essais[[#Headers],[A8]]),""),ROW($A1))))</f>
        <v/>
      </c>
      <c r="H14" s="16" t="str">
        <f>IF(ROW($A1)&gt;COUNTIF(essais[A9],H$1),"",INDEX(essais[A3],-1+SMALL(IF(essais[A9]=L$8,ROW(essais[A9])+1-ROW(essais[[#Headers],[A9]]),""),ROW($A1))))</f>
        <v/>
      </c>
      <c r="I14" s="16" t="str">
        <f>IF(ROW($A1)&gt;COUNTIF(essais[A10],I$1),"",INDEX(essais[A4],-1+SMALL(IF(essais[A10]=M$8,ROW(essais[A10])+1-ROW(essais[[#Headers],[A10]]),""),ROW($A1))))</f>
        <v/>
      </c>
      <c r="J14" s="16" t="str">
        <f>IF(ROW($A1)&gt;COUNTIF(essais[A11],J$1),"",INDEX(essais[A5],-1+SMALL(IF(essais[A11]=N$8,ROW(essais[A11])+1-ROW(essais[[#Headers],[A11]]),""),ROW($A1))))</f>
        <v/>
      </c>
      <c r="K14" s="16" t="str">
        <f>IF(ROW($A1)&gt;COUNTIF(essais[A12],K$1),"",INDEX(essais[A6],-1+SMALL(IF(essais[A12]=O$8,ROW(essais[A12])+1-ROW(essais[[#Headers],[A12]]),""),ROW($A1))))</f>
        <v/>
      </c>
      <c r="L14" s="16" t="str">
        <f>IF(ROW($A1)&gt;COUNTIF(essais[Sponsor],L$1),"",INDEX(essais[A7],-1+SMALL(IF(essais[Sponsor]=P$8,ROW(essais[Sponsor])+1-ROW(essais[[#Headers],[Sponsor]]),""),ROW($A1))))</f>
        <v/>
      </c>
      <c r="M14" s="16" t="str">
        <f>IF(ROW($A1)&gt;COUNTIF(essais[N°interne],M$1),"",INDEX(essais[A8],-1+SMALL(IF(essais[N°interne]=Q$8,ROW(essais[N°interne])+1-ROW(essais[[#Headers],[N°interne]]),""),ROW($A1))))</f>
        <v/>
      </c>
      <c r="N14" s="16" t="str">
        <f>IF(ROW($A1)&gt;COUNTIF(essais[N°sponsor],N$1),"",INDEX(essais[A9],-1+SMALL(IF(essais[N°sponsor]=R$8,ROW(essais[N°sponsor])+1-ROW(essais[[#Headers],[N°sponsor]]),""),ROW($A1))))</f>
        <v/>
      </c>
      <c r="O14" s="16" t="str">
        <f>IF(ROW($A1)&gt;COUNTIF(essais[ESSAI],O$1),"",INDEX(essais[A10],-1+SMALL(IF(essais[ESSAI]=S$8,ROW(essais[ESSAI])+1-ROW(essais[[#Headers],[ESSAI]]),""),ROW($A1))))</f>
        <v/>
      </c>
      <c r="P14" s="16" t="str">
        <f>IF(ROW($A1)&gt;COUNTIF(essais[Agriculteur],P$1),"",INDEX(essais[A11],-1+SMALL(IF(essais[Agriculteur]=T$8,ROW(essais[Agriculteur])+1-ROW(essais[[#Headers],[Agriculteur]]),""),ROW($A1))))</f>
        <v/>
      </c>
      <c r="Q14" s="16" t="str">
        <f>IF(ROW($A1)&gt;COUNTIF(essais[MEP],Q$1),"",INDEX(essais[A12],-1+SMALL(IF(essais[MEP]=U$8,ROW(essais[MEP])+1-ROW(essais[[#Headers],[MEP]]),""),ROW($A1))))</f>
        <v/>
      </c>
      <c r="R14" s="16" t="str">
        <f>IF(ROW($A1)&gt;COUNTIF(essais[A1],R$1),"",INDEX(essais[Sponsor],-1+SMALL(IF(essais[A1]=V$8,ROW(essais[A1])+1-ROW(essais[[#Headers],[A1]]),""),ROW($A1))))</f>
        <v/>
      </c>
      <c r="S14" s="16" t="str">
        <f>IF(ROW($A1)&gt;COUNTIF(essais[A2],S$1),"",INDEX(essais[N°interne],-1+SMALL(IF(essais[A2]=W$8,ROW(essais[A2])+1-ROW(essais[[#Headers],[A2]]),""),ROW($A1))))</f>
        <v/>
      </c>
      <c r="T14" s="16" t="str">
        <f>IF(ROW($A1)&gt;COUNTIF(essais[A3],T$1),"",INDEX(essais[N°sponsor],-1+SMALL(IF(essais[A3]=X$8,ROW(essais[A3])+1-ROW(essais[[#Headers],[A3]]),""),ROW($A1))))</f>
        <v/>
      </c>
      <c r="U14" s="16" t="str">
        <f>IF(ROW($A1)&gt;COUNTIF(essais[A4],U$1),"",INDEX(essais[ESSAI],-1+SMALL(IF(essais[A4]=Y$8,ROW(essais[A4])+1-ROW(essais[[#Headers],[A4]]),""),ROW($A1))))</f>
        <v/>
      </c>
      <c r="V14" s="16" t="str">
        <f>IF(ROW($A1)&gt;COUNTIF(essais[A5],V$1),"",INDEX(essais[Agriculteur],-1+SMALL(IF(essais[A5]=Z$8,ROW(essais[A5])+1-ROW(essais[[#Headers],[A5]]),""),ROW($A1))))</f>
        <v/>
      </c>
      <c r="W14" s="16" t="str">
        <f>IF(ROW($A1)&gt;COUNTIF(essais[A6],W$1),"",INDEX(essais[MEP],-1+SMALL(IF(essais[A6]=AA$8,ROW(essais[A6])+1-ROW(essais[[#Headers],[A6]]),""),ROW($A1))))</f>
        <v/>
      </c>
      <c r="X14" s="16" t="str">
        <f>IF(ROW($A1)&gt;COUNTIF(essais[A7],X$1),"",INDEX(essais[A1],-1+SMALL(IF(essais[A7]=AB$8,ROW(essais[A7])+1-ROW(essais[[#Headers],[A7]]),""),ROW($A1))))</f>
        <v/>
      </c>
      <c r="Y14" s="16" t="str">
        <f>IF(ROW($A1)&gt;COUNTIF(essais[A8],Y$1),"",INDEX(essais[A2],-1+SMALL(IF(essais[A8]=AC$8,ROW(essais[A8])+1-ROW(essais[[#Headers],[A8]]),""),ROW($A1))))</f>
        <v/>
      </c>
      <c r="Z14" s="16" t="str">
        <f>IF(ROW($A1)&gt;COUNTIF(essais[A9],Z$1),"",INDEX(essais[A3],-1+SMALL(IF(essais[A9]=AD$8,ROW(essais[A9])+1-ROW(essais[[#Headers],[A9]]),""),ROW($A1))))</f>
        <v/>
      </c>
      <c r="AA14" s="16" t="str">
        <f>IF(ROW($A1)&gt;COUNTIF(essais[A10],AA$1),"",INDEX(essais[A4],-1+SMALL(IF(essais[A10]=AE$8,ROW(essais[A10])+1-ROW(essais[[#Headers],[A10]]),""),ROW($A1))))</f>
        <v/>
      </c>
      <c r="AB14" s="16" t="str">
        <f>IF(ROW($A1)&gt;COUNTIF(essais[A11],AB$1),"",INDEX(essais[A5],-1+SMALL(IF(essais[A11]=AF$8,ROW(essais[A11])+1-ROW(essais[[#Headers],[A11]]),""),ROW($A1))))</f>
        <v/>
      </c>
      <c r="AC14" s="16" t="str">
        <f>IF(ROW($A1)&gt;COUNTIF(essais[A12],AC$1),"",INDEX(essais[A6],-1+SMALL(IF(essais[A12]=AG$8,ROW(essais[A12])+1-ROW(essais[[#Headers],[A12]]),""),ROW($A1))))</f>
        <v/>
      </c>
      <c r="AD14" s="16" t="str">
        <f>IF(ROW($A1)&gt;COUNTIF(essais[Sponsor],AD$1),"",INDEX(essais[A7],-1+SMALL(IF(essais[Sponsor]=AH$8,ROW(essais[Sponsor])+1-ROW(essais[[#Headers],[Sponsor]]),""),ROW($A1))))</f>
        <v/>
      </c>
      <c r="AE14" s="16" t="str">
        <f>IF(ROW($A1)&gt;COUNTIF(essais[N°interne],AE$1),"",INDEX(essais[A8],-1+SMALL(IF(essais[N°interne]=AI$8,ROW(essais[N°interne])+1-ROW(essais[[#Headers],[N°interne]]),""),ROW($A1))))</f>
        <v/>
      </c>
      <c r="AF14" s="16" t="str">
        <f>IF(ROW($A1)&gt;COUNTIF(essais[N°sponsor],AF$1),"",INDEX(essais[A9],-1+SMALL(IF(essais[N°sponsor]=AJ$8,ROW(essais[N°sponsor])+1-ROW(essais[[#Headers],[N°sponsor]]),""),ROW($A1))))</f>
        <v/>
      </c>
      <c r="AG14" s="16" t="str">
        <f>IF(ROW($A1)&gt;COUNTIF(essais[ESSAI],AG$1),"",INDEX(essais[A10],-1+SMALL(IF(essais[ESSAI]=AK$8,ROW(essais[ESSAI])+1-ROW(essais[[#Headers],[ESSAI]]),""),ROW($A1))))</f>
        <v/>
      </c>
    </row>
    <row r="15" spans="1:33" s="16" customFormat="1" thickBot="1" x14ac:dyDescent="0.4">
      <c r="C15" s="16" t="str">
        <f>IF(ROW($A2)&gt;COUNTIF(essais[A4],C$1),"",INDEX(essais[ESSAI],-1+SMALL(IF(essais[A4]=G$8,ROW(essais[A4])+1-ROW(essais[[#Headers],[A4]]),""),ROW($A2))))</f>
        <v/>
      </c>
      <c r="D15" s="16" t="str">
        <f>IF(ROW($A2)&gt;COUNTIF(essais[A5],D$1),"",INDEX(essais[Agriculteur],-1+SMALL(IF(essais[A5]=H$8,ROW(essais[A5])+1-ROW(essais[[#Headers],[A5]]),""),ROW($A2))))</f>
        <v/>
      </c>
      <c r="E15" s="16" t="str">
        <f>IF(ROW($A2)&gt;COUNTIF(essais[A6],E$1),"",INDEX(essais[MEP],-1+SMALL(IF(essais[A6]=I$8,ROW(essais[A6])+1-ROW(essais[[#Headers],[A6]]),""),ROW($A2))))</f>
        <v/>
      </c>
      <c r="F15" s="16" t="str">
        <f>IF(ROW($A2)&gt;COUNTIF(essais[A7],F$1),"",INDEX(essais[A1],-1+SMALL(IF(essais[A7]=J$8,ROW(essais[A7])+1-ROW(essais[[#Headers],[A7]]),""),ROW($A2))))</f>
        <v/>
      </c>
      <c r="G15" s="16" t="str">
        <f>IF(ROW($A2)&gt;COUNTIF(essais[A8],G$1),"",INDEX(essais[A2],-1+SMALL(IF(essais[A8]=K$8,ROW(essais[A8])+1-ROW(essais[[#Headers],[A8]]),""),ROW($A2))))</f>
        <v/>
      </c>
      <c r="H15" s="16" t="str">
        <f>IF(ROW($A2)&gt;COUNTIF(essais[A9],H$1),"",INDEX(essais[A3],-1+SMALL(IF(essais[A9]=L$8,ROW(essais[A9])+1-ROW(essais[[#Headers],[A9]]),""),ROW($A2))))</f>
        <v/>
      </c>
      <c r="I15" s="16" t="str">
        <f>IF(ROW($A2)&gt;COUNTIF(essais[A10],I$1),"",INDEX(essais[A4],-1+SMALL(IF(essais[A10]=M$8,ROW(essais[A10])+1-ROW(essais[[#Headers],[A10]]),""),ROW($A2))))</f>
        <v/>
      </c>
      <c r="J15" s="16" t="str">
        <f>IF(ROW($A2)&gt;COUNTIF(essais[A11],J$1),"",INDEX(essais[A5],-1+SMALL(IF(essais[A11]=N$8,ROW(essais[A11])+1-ROW(essais[[#Headers],[A11]]),""),ROW($A2))))</f>
        <v/>
      </c>
      <c r="K15" s="16" t="str">
        <f>IF(ROW($A2)&gt;COUNTIF(essais[A12],K$1),"",INDEX(essais[A6],-1+SMALL(IF(essais[A12]=O$8,ROW(essais[A12])+1-ROW(essais[[#Headers],[A12]]),""),ROW($A2))))</f>
        <v/>
      </c>
      <c r="L15" s="16" t="str">
        <f>IF(ROW($A2)&gt;COUNTIF(essais[Sponsor],L$1),"",INDEX(essais[A7],-1+SMALL(IF(essais[Sponsor]=P$8,ROW(essais[Sponsor])+1-ROW(essais[[#Headers],[Sponsor]]),""),ROW($A2))))</f>
        <v/>
      </c>
      <c r="M15" s="16" t="str">
        <f>IF(ROW($A2)&gt;COUNTIF(essais[N°interne],M$1),"",INDEX(essais[A8],-1+SMALL(IF(essais[N°interne]=Q$8,ROW(essais[N°interne])+1-ROW(essais[[#Headers],[N°interne]]),""),ROW($A2))))</f>
        <v/>
      </c>
      <c r="N15" s="16" t="str">
        <f>IF(ROW($A2)&gt;COUNTIF(essais[N°sponsor],N$1),"",INDEX(essais[A9],-1+SMALL(IF(essais[N°sponsor]=R$8,ROW(essais[N°sponsor])+1-ROW(essais[[#Headers],[N°sponsor]]),""),ROW($A2))))</f>
        <v/>
      </c>
      <c r="O15" s="16" t="str">
        <f>IF(ROW($A2)&gt;COUNTIF(essais[ESSAI],O$1),"",INDEX(essais[A10],-1+SMALL(IF(essais[ESSAI]=S$8,ROW(essais[ESSAI])+1-ROW(essais[[#Headers],[ESSAI]]),""),ROW($A2))))</f>
        <v/>
      </c>
      <c r="P15" s="16" t="str">
        <f>IF(ROW($A2)&gt;COUNTIF(essais[Agriculteur],P$1),"",INDEX(essais[A11],-1+SMALL(IF(essais[Agriculteur]=T$8,ROW(essais[Agriculteur])+1-ROW(essais[[#Headers],[Agriculteur]]),""),ROW($A2))))</f>
        <v/>
      </c>
      <c r="Q15" s="16" t="str">
        <f>IF(ROW($A2)&gt;COUNTIF(essais[MEP],Q$1),"",INDEX(essais[A12],-1+SMALL(IF(essais[MEP]=U$8,ROW(essais[MEP])+1-ROW(essais[[#Headers],[MEP]]),""),ROW($A2))))</f>
        <v/>
      </c>
      <c r="R15" s="16" t="str">
        <f>IF(ROW($A2)&gt;COUNTIF(essais[A1],R$1),"",INDEX(essais[Sponsor],-1+SMALL(IF(essais[A1]=V$8,ROW(essais[A1])+1-ROW(essais[[#Headers],[A1]]),""),ROW($A2))))</f>
        <v/>
      </c>
      <c r="S15" s="16" t="str">
        <f>IF(ROW($A2)&gt;COUNTIF(essais[A2],S$1),"",INDEX(essais[N°interne],-1+SMALL(IF(essais[A2]=W$8,ROW(essais[A2])+1-ROW(essais[[#Headers],[A2]]),""),ROW($A2))))</f>
        <v/>
      </c>
      <c r="T15" s="16" t="str">
        <f>IF(ROW($A2)&gt;COUNTIF(essais[A3],T$1),"",INDEX(essais[N°sponsor],-1+SMALL(IF(essais[A3]=X$8,ROW(essais[A3])+1-ROW(essais[[#Headers],[A3]]),""),ROW($A2))))</f>
        <v/>
      </c>
      <c r="U15" s="16" t="str">
        <f>IF(ROW($A2)&gt;COUNTIF(essais[A4],U$1),"",INDEX(essais[ESSAI],-1+SMALL(IF(essais[A4]=Y$8,ROW(essais[A4])+1-ROW(essais[[#Headers],[A4]]),""),ROW($A2))))</f>
        <v/>
      </c>
      <c r="V15" s="16" t="str">
        <f>IF(ROW($A2)&gt;COUNTIF(essais[A5],V$1),"",INDEX(essais[Agriculteur],-1+SMALL(IF(essais[A5]=Z$8,ROW(essais[A5])+1-ROW(essais[[#Headers],[A5]]),""),ROW($A2))))</f>
        <v/>
      </c>
      <c r="W15" s="16" t="str">
        <f>IF(ROW($A2)&gt;COUNTIF(essais[A6],W$1),"",INDEX(essais[MEP],-1+SMALL(IF(essais[A6]=AA$8,ROW(essais[A6])+1-ROW(essais[[#Headers],[A6]]),""),ROW($A2))))</f>
        <v/>
      </c>
      <c r="X15" s="16" t="str">
        <f>IF(ROW($A2)&gt;COUNTIF(essais[A7],X$1),"",INDEX(essais[A1],-1+SMALL(IF(essais[A7]=AB$8,ROW(essais[A7])+1-ROW(essais[[#Headers],[A7]]),""),ROW($A2))))</f>
        <v/>
      </c>
      <c r="Y15" s="16" t="str">
        <f>IF(ROW($A2)&gt;COUNTIF(essais[A8],Y$1),"",INDEX(essais[A2],-1+SMALL(IF(essais[A8]=AC$8,ROW(essais[A8])+1-ROW(essais[[#Headers],[A8]]),""),ROW($A2))))</f>
        <v/>
      </c>
      <c r="Z15" s="16" t="str">
        <f>IF(ROW($A2)&gt;COUNTIF(essais[A9],Z$1),"",INDEX(essais[A3],-1+SMALL(IF(essais[A9]=AD$8,ROW(essais[A9])+1-ROW(essais[[#Headers],[A9]]),""),ROW($A2))))</f>
        <v/>
      </c>
      <c r="AA15" s="16" t="str">
        <f>IF(ROW($A2)&gt;COUNTIF(essais[A10],AA$1),"",INDEX(essais[A4],-1+SMALL(IF(essais[A10]=AE$8,ROW(essais[A10])+1-ROW(essais[[#Headers],[A10]]),""),ROW($A2))))</f>
        <v/>
      </c>
      <c r="AB15" s="16" t="str">
        <f>IF(ROW($A2)&gt;COUNTIF(essais[A11],AB$1),"",INDEX(essais[A5],-1+SMALL(IF(essais[A11]=AF$8,ROW(essais[A11])+1-ROW(essais[[#Headers],[A11]]),""),ROW($A2))))</f>
        <v/>
      </c>
      <c r="AC15" s="16" t="str">
        <f>IF(ROW($A2)&gt;COUNTIF(essais[A12],AC$1),"",INDEX(essais[A6],-1+SMALL(IF(essais[A12]=AG$8,ROW(essais[A12])+1-ROW(essais[[#Headers],[A12]]),""),ROW($A2))))</f>
        <v/>
      </c>
      <c r="AD15" s="16" t="str">
        <f>IF(ROW($A2)&gt;COUNTIF(essais[Sponsor],AD$1),"",INDEX(essais[A7],-1+SMALL(IF(essais[Sponsor]=AH$8,ROW(essais[Sponsor])+1-ROW(essais[[#Headers],[Sponsor]]),""),ROW($A2))))</f>
        <v/>
      </c>
      <c r="AE15" s="16" t="str">
        <f>IF(ROW($A2)&gt;COUNTIF(essais[N°interne],AE$1),"",INDEX(essais[A8],-1+SMALL(IF(essais[N°interne]=AI$8,ROW(essais[N°interne])+1-ROW(essais[[#Headers],[N°interne]]),""),ROW($A2))))</f>
        <v/>
      </c>
      <c r="AF15" s="16" t="str">
        <f>IF(ROW($A2)&gt;COUNTIF(essais[N°sponsor],AF$1),"",INDEX(essais[A9],-1+SMALL(IF(essais[N°sponsor]=AJ$8,ROW(essais[N°sponsor])+1-ROW(essais[[#Headers],[N°sponsor]]),""),ROW($A2))))</f>
        <v/>
      </c>
      <c r="AG15" s="16" t="str">
        <f>IF(ROW($A2)&gt;COUNTIF(essais[ESSAI],AG$1),"",INDEX(essais[A10],-1+SMALL(IF(essais[ESSAI]=AK$8,ROW(essais[ESSAI])+1-ROW(essais[[#Headers],[ESSAI]]),""),ROW($A2))))</f>
        <v/>
      </c>
    </row>
    <row r="16" spans="1:33" s="16" customFormat="1" thickBot="1" x14ac:dyDescent="0.4">
      <c r="C16" s="16" t="str">
        <f>IF(ROW($A3)&gt;COUNTIF(essais[A4],C$1),"",INDEX(essais[ESSAI],-1+SMALL(IF(essais[A4]=G$8,ROW(essais[A4])+1-ROW(essais[[#Headers],[A4]]),""),ROW($A3))))</f>
        <v/>
      </c>
      <c r="D16" s="16" t="str">
        <f>IF(ROW($A3)&gt;COUNTIF(essais[A5],D$1),"",INDEX(essais[Agriculteur],-1+SMALL(IF(essais[A5]=H$8,ROW(essais[A5])+1-ROW(essais[[#Headers],[A5]]),""),ROW($A3))))</f>
        <v/>
      </c>
      <c r="E16" s="16" t="str">
        <f>IF(ROW($A3)&gt;COUNTIF(essais[A6],E$1),"",INDEX(essais[MEP],-1+SMALL(IF(essais[A6]=I$8,ROW(essais[A6])+1-ROW(essais[[#Headers],[A6]]),""),ROW($A3))))</f>
        <v/>
      </c>
      <c r="F16" s="16" t="str">
        <f>IF(ROW($A3)&gt;COUNTIF(essais[A7],F$1),"",INDEX(essais[A1],-1+SMALL(IF(essais[A7]=J$8,ROW(essais[A7])+1-ROW(essais[[#Headers],[A7]]),""),ROW($A3))))</f>
        <v/>
      </c>
      <c r="G16" s="16" t="str">
        <f>IF(ROW($A3)&gt;COUNTIF(essais[A8],G$1),"",INDEX(essais[A2],-1+SMALL(IF(essais[A8]=K$8,ROW(essais[A8])+1-ROW(essais[[#Headers],[A8]]),""),ROW($A3))))</f>
        <v/>
      </c>
      <c r="H16" s="16" t="str">
        <f>IF(ROW($A3)&gt;COUNTIF(essais[A9],H$1),"",INDEX(essais[A3],-1+SMALL(IF(essais[A9]=L$8,ROW(essais[A9])+1-ROW(essais[[#Headers],[A9]]),""),ROW($A3))))</f>
        <v/>
      </c>
      <c r="I16" s="16" t="str">
        <f>IF(ROW($A3)&gt;COUNTIF(essais[A10],I$1),"",INDEX(essais[A4],-1+SMALL(IF(essais[A10]=M$8,ROW(essais[A10])+1-ROW(essais[[#Headers],[A10]]),""),ROW($A3))))</f>
        <v/>
      </c>
      <c r="J16" s="16" t="str">
        <f>IF(ROW($A3)&gt;COUNTIF(essais[A11],J$1),"",INDEX(essais[A5],-1+SMALL(IF(essais[A11]=N$8,ROW(essais[A11])+1-ROW(essais[[#Headers],[A11]]),""),ROW($A3))))</f>
        <v/>
      </c>
      <c r="K16" s="16" t="str">
        <f>IF(ROW($A3)&gt;COUNTIF(essais[A12],K$1),"",INDEX(essais[A6],-1+SMALL(IF(essais[A12]=O$8,ROW(essais[A12])+1-ROW(essais[[#Headers],[A12]]),""),ROW($A3))))</f>
        <v/>
      </c>
      <c r="L16" s="16" t="str">
        <f>IF(ROW($A3)&gt;COUNTIF(essais[Sponsor],L$1),"",INDEX(essais[A7],-1+SMALL(IF(essais[Sponsor]=P$8,ROW(essais[Sponsor])+1-ROW(essais[[#Headers],[Sponsor]]),""),ROW($A3))))</f>
        <v/>
      </c>
      <c r="M16" s="16" t="str">
        <f>IF(ROW($A3)&gt;COUNTIF(essais[N°interne],M$1),"",INDEX(essais[A8],-1+SMALL(IF(essais[N°interne]=Q$8,ROW(essais[N°interne])+1-ROW(essais[[#Headers],[N°interne]]),""),ROW($A3))))</f>
        <v/>
      </c>
      <c r="N16" s="16" t="str">
        <f>IF(ROW($A3)&gt;COUNTIF(essais[N°sponsor],N$1),"",INDEX(essais[A9],-1+SMALL(IF(essais[N°sponsor]=R$8,ROW(essais[N°sponsor])+1-ROW(essais[[#Headers],[N°sponsor]]),""),ROW($A3))))</f>
        <v/>
      </c>
      <c r="O16" s="16" t="str">
        <f>IF(ROW($A3)&gt;COUNTIF(essais[ESSAI],O$1),"",INDEX(essais[A10],-1+SMALL(IF(essais[ESSAI]=S$8,ROW(essais[ESSAI])+1-ROW(essais[[#Headers],[ESSAI]]),""),ROW($A3))))</f>
        <v/>
      </c>
      <c r="P16" s="16" t="str">
        <f>IF(ROW($A3)&gt;COUNTIF(essais[Agriculteur],P$1),"",INDEX(essais[A11],-1+SMALL(IF(essais[Agriculteur]=T$8,ROW(essais[Agriculteur])+1-ROW(essais[[#Headers],[Agriculteur]]),""),ROW($A3))))</f>
        <v/>
      </c>
      <c r="Q16" s="16" t="str">
        <f>IF(ROW($A3)&gt;COUNTIF(essais[MEP],Q$1),"",INDEX(essais[A12],-1+SMALL(IF(essais[MEP]=U$8,ROW(essais[MEP])+1-ROW(essais[[#Headers],[MEP]]),""),ROW($A3))))</f>
        <v/>
      </c>
      <c r="R16" s="16" t="str">
        <f>IF(ROW($A3)&gt;COUNTIF(essais[A1],R$1),"",INDEX(essais[Sponsor],-1+SMALL(IF(essais[A1]=V$8,ROW(essais[A1])+1-ROW(essais[[#Headers],[A1]]),""),ROW($A3))))</f>
        <v/>
      </c>
      <c r="S16" s="16" t="str">
        <f>IF(ROW($A3)&gt;COUNTIF(essais[A2],S$1),"",INDEX(essais[N°interne],-1+SMALL(IF(essais[A2]=W$8,ROW(essais[A2])+1-ROW(essais[[#Headers],[A2]]),""),ROW($A3))))</f>
        <v/>
      </c>
      <c r="T16" s="16" t="str">
        <f>IF(ROW($A3)&gt;COUNTIF(essais[A3],T$1),"",INDEX(essais[N°sponsor],-1+SMALL(IF(essais[A3]=X$8,ROW(essais[A3])+1-ROW(essais[[#Headers],[A3]]),""),ROW($A3))))</f>
        <v/>
      </c>
      <c r="U16" s="16" t="str">
        <f>IF(ROW($A3)&gt;COUNTIF(essais[A4],U$1),"",INDEX(essais[ESSAI],-1+SMALL(IF(essais[A4]=Y$8,ROW(essais[A4])+1-ROW(essais[[#Headers],[A4]]),""),ROW($A3))))</f>
        <v/>
      </c>
      <c r="V16" s="16" t="str">
        <f>IF(ROW($A3)&gt;COUNTIF(essais[A5],V$1),"",INDEX(essais[Agriculteur],-1+SMALL(IF(essais[A5]=Z$8,ROW(essais[A5])+1-ROW(essais[[#Headers],[A5]]),""),ROW($A3))))</f>
        <v/>
      </c>
      <c r="W16" s="16" t="str">
        <f>IF(ROW($A3)&gt;COUNTIF(essais[A6],W$1),"",INDEX(essais[MEP],-1+SMALL(IF(essais[A6]=AA$8,ROW(essais[A6])+1-ROW(essais[[#Headers],[A6]]),""),ROW($A3))))</f>
        <v/>
      </c>
      <c r="X16" s="16" t="str">
        <f>IF(ROW($A3)&gt;COUNTIF(essais[A7],X$1),"",INDEX(essais[A1],-1+SMALL(IF(essais[A7]=AB$8,ROW(essais[A7])+1-ROW(essais[[#Headers],[A7]]),""),ROW($A3))))</f>
        <v/>
      </c>
      <c r="Y16" s="16" t="str">
        <f>IF(ROW($A3)&gt;COUNTIF(essais[A8],Y$1),"",INDEX(essais[A2],-1+SMALL(IF(essais[A8]=AC$8,ROW(essais[A8])+1-ROW(essais[[#Headers],[A8]]),""),ROW($A3))))</f>
        <v/>
      </c>
      <c r="Z16" s="16" t="str">
        <f>IF(ROW($A3)&gt;COUNTIF(essais[A9],Z$1),"",INDEX(essais[A3],-1+SMALL(IF(essais[A9]=AD$8,ROW(essais[A9])+1-ROW(essais[[#Headers],[A9]]),""),ROW($A3))))</f>
        <v/>
      </c>
      <c r="AA16" s="16" t="str">
        <f>IF(ROW($A3)&gt;COUNTIF(essais[A10],AA$1),"",INDEX(essais[A4],-1+SMALL(IF(essais[A10]=AE$8,ROW(essais[A10])+1-ROW(essais[[#Headers],[A10]]),""),ROW($A3))))</f>
        <v/>
      </c>
      <c r="AB16" s="16" t="str">
        <f>IF(ROW($A3)&gt;COUNTIF(essais[A11],AB$1),"",INDEX(essais[A5],-1+SMALL(IF(essais[A11]=AF$8,ROW(essais[A11])+1-ROW(essais[[#Headers],[A11]]),""),ROW($A3))))</f>
        <v/>
      </c>
      <c r="AC16" s="16" t="str">
        <f>IF(ROW($A3)&gt;COUNTIF(essais[A12],AC$1),"",INDEX(essais[A6],-1+SMALL(IF(essais[A12]=AG$8,ROW(essais[A12])+1-ROW(essais[[#Headers],[A12]]),""),ROW($A3))))</f>
        <v/>
      </c>
      <c r="AD16" s="16" t="str">
        <f>IF(ROW($A3)&gt;COUNTIF(essais[Sponsor],AD$1),"",INDEX(essais[A7],-1+SMALL(IF(essais[Sponsor]=AH$8,ROW(essais[Sponsor])+1-ROW(essais[[#Headers],[Sponsor]]),""),ROW($A3))))</f>
        <v/>
      </c>
      <c r="AE16" s="16" t="str">
        <f>IF(ROW($A3)&gt;COUNTIF(essais[N°interne],AE$1),"",INDEX(essais[A8],-1+SMALL(IF(essais[N°interne]=AI$8,ROW(essais[N°interne])+1-ROW(essais[[#Headers],[N°interne]]),""),ROW($A3))))</f>
        <v/>
      </c>
      <c r="AF16" s="16" t="str">
        <f>IF(ROW($A3)&gt;COUNTIF(essais[N°sponsor],AF$1),"",INDEX(essais[A9],-1+SMALL(IF(essais[N°sponsor]=AJ$8,ROW(essais[N°sponsor])+1-ROW(essais[[#Headers],[N°sponsor]]),""),ROW($A3))))</f>
        <v/>
      </c>
      <c r="AG16" s="16" t="str">
        <f>IF(ROW($A3)&gt;COUNTIF(essais[ESSAI],AG$1),"",INDEX(essais[A10],-1+SMALL(IF(essais[ESSAI]=AK$8,ROW(essais[ESSAI])+1-ROW(essais[[#Headers],[ESSAI]]),""),ROW($A3))))</f>
        <v/>
      </c>
    </row>
    <row r="17" spans="1:33" thickBot="1" x14ac:dyDescent="0.4">
      <c r="A17" s="14" t="s">
        <v>143</v>
      </c>
      <c r="C17" s="14" t="str">
        <f>IF(ROW($A1)&gt;COUNTIF(essais[A5],C$1),"",INDEX(essais[ESSAI],-1+SMALL(IF(essais[A5]=G$8,ROW(essais[A5])+1-ROW(essais[[#Headers],[A5]]),""),ROW($A1))))</f>
        <v/>
      </c>
      <c r="D17" s="14" t="str">
        <f>IF(ROW($A1)&gt;COUNTIF(essais[A6],D$1),"",INDEX(essais[Agriculteur],-1+SMALL(IF(essais[A6]=H$8,ROW(essais[A6])+1-ROW(essais[[#Headers],[A6]]),""),ROW($A1))))</f>
        <v/>
      </c>
      <c r="E17" s="14" t="str">
        <f>IF(ROW($A1)&gt;COUNTIF(essais[A7],E$1),"",INDEX(essais[MEP],-1+SMALL(IF(essais[A7]=I$8,ROW(essais[A7])+1-ROW(essais[[#Headers],[A7]]),""),ROW($A1))))</f>
        <v/>
      </c>
      <c r="F17" s="14" t="str">
        <f>IF(ROW($A1)&gt;COUNTIF(essais[A8],F$1),"",INDEX(essais[A1],-1+SMALL(IF(essais[A8]=J$8,ROW(essais[A8])+1-ROW(essais[[#Headers],[A8]]),""),ROW($A1))))</f>
        <v/>
      </c>
      <c r="G17" s="14" t="str">
        <f>IF(ROW($A1)&gt;COUNTIF(essais[A9],G$1),"",INDEX(essais[A2],-1+SMALL(IF(essais[A9]=K$8,ROW(essais[A9])+1-ROW(essais[[#Headers],[A9]]),""),ROW($A1))))</f>
        <v/>
      </c>
      <c r="H17" s="14" t="str">
        <f>IF(ROW($A1)&gt;COUNTIF(essais[A10],H$1),"",INDEX(essais[A3],-1+SMALL(IF(essais[A10]=L$8,ROW(essais[A10])+1-ROW(essais[[#Headers],[A10]]),""),ROW($A1))))</f>
        <v/>
      </c>
      <c r="I17" s="14" t="str">
        <f>IF(ROW($A1)&gt;COUNTIF(essais[A11],I$1),"",INDEX(essais[A4],-1+SMALL(IF(essais[A11]=M$8,ROW(essais[A11])+1-ROW(essais[[#Headers],[A11]]),""),ROW($A1))))</f>
        <v/>
      </c>
      <c r="J17" s="14" t="str">
        <f>IF(ROW($A1)&gt;COUNTIF(essais[A12],J$1),"",INDEX(essais[A5],-1+SMALL(IF(essais[A12]=N$8,ROW(essais[A12])+1-ROW(essais[[#Headers],[A12]]),""),ROW($A1))))</f>
        <v/>
      </c>
      <c r="K17" s="14" t="str">
        <f>IF(ROW($A1)&gt;COUNTIF(essais[Sponsor],K$1),"",INDEX(essais[A6],-1+SMALL(IF(essais[Sponsor]=O$8,ROW(essais[Sponsor])+1-ROW(essais[[#Headers],[Sponsor]]),""),ROW($A1))))</f>
        <v/>
      </c>
      <c r="L17" s="14" t="str">
        <f>IF(ROW($A1)&gt;COUNTIF(essais[N°interne],L$1),"",INDEX(essais[A7],-1+SMALL(IF(essais[N°interne]=P$8,ROW(essais[N°interne])+1-ROW(essais[[#Headers],[N°interne]]),""),ROW($A1))))</f>
        <v/>
      </c>
      <c r="M17" s="14" t="str">
        <f>IF(ROW($A1)&gt;COUNTIF(essais[N°sponsor],M$1),"",INDEX(essais[A8],-1+SMALL(IF(essais[N°sponsor]=Q$8,ROW(essais[N°sponsor])+1-ROW(essais[[#Headers],[N°sponsor]]),""),ROW($A1))))</f>
        <v/>
      </c>
      <c r="N17" s="14" t="str">
        <f>IF(ROW($A1)&gt;COUNTIF(essais[ESSAI],N$1),"",INDEX(essais[A9],-1+SMALL(IF(essais[ESSAI]=R$8,ROW(essais[ESSAI])+1-ROW(essais[[#Headers],[ESSAI]]),""),ROW($A1))))</f>
        <v/>
      </c>
      <c r="O17" s="14" t="str">
        <f>IF(ROW($A1)&gt;COUNTIF(essais[Agriculteur],O$1),"",INDEX(essais[A10],-1+SMALL(IF(essais[Agriculteur]=S$8,ROW(essais[Agriculteur])+1-ROW(essais[[#Headers],[Agriculteur]]),""),ROW($A1))))</f>
        <v/>
      </c>
      <c r="P17" s="14" t="str">
        <f>IF(ROW($A1)&gt;COUNTIF(essais[MEP],P$1),"",INDEX(essais[A11],-1+SMALL(IF(essais[MEP]=T$8,ROW(essais[MEP])+1-ROW(essais[[#Headers],[MEP]]),""),ROW($A1))))</f>
        <v/>
      </c>
      <c r="Q17" s="14" t="str">
        <f>IF(ROW($A1)&gt;COUNTIF(essais[A1],Q$1),"",INDEX(essais[A12],-1+SMALL(IF(essais[A1]=U$8,ROW(essais[A1])+1-ROW(essais[[#Headers],[A1]]),""),ROW($A1))))</f>
        <v/>
      </c>
      <c r="R17" s="14" t="str">
        <f>IF(ROW($A1)&gt;COUNTIF(essais[A2],R$1),"",INDEX(essais[Sponsor],-1+SMALL(IF(essais[A2]=V$8,ROW(essais[A2])+1-ROW(essais[[#Headers],[A2]]),""),ROW($A1))))</f>
        <v/>
      </c>
      <c r="S17" s="14" t="str">
        <f>IF(ROW($A1)&gt;COUNTIF(essais[A3],S$1),"",INDEX(essais[N°interne],-1+SMALL(IF(essais[A3]=W$8,ROW(essais[A3])+1-ROW(essais[[#Headers],[A3]]),""),ROW($A1))))</f>
        <v/>
      </c>
      <c r="T17" s="14" t="str">
        <f>IF(ROW($A1)&gt;COUNTIF(essais[A4],T$1),"",INDEX(essais[N°sponsor],-1+SMALL(IF(essais[A4]=X$8,ROW(essais[A4])+1-ROW(essais[[#Headers],[A4]]),""),ROW($A1))))</f>
        <v/>
      </c>
      <c r="U17" s="14" t="str">
        <f>IF(ROW($A1)&gt;COUNTIF(essais[A5],U$1),"",INDEX(essais[ESSAI],-1+SMALL(IF(essais[A5]=Y$8,ROW(essais[A5])+1-ROW(essais[[#Headers],[A5]]),""),ROW($A1))))</f>
        <v/>
      </c>
      <c r="V17" s="14" t="str">
        <f>IF(ROW($A1)&gt;COUNTIF(essais[A6],V$1),"",INDEX(essais[Agriculteur],-1+SMALL(IF(essais[A6]=Z$8,ROW(essais[A6])+1-ROW(essais[[#Headers],[A6]]),""),ROW($A1))))</f>
        <v/>
      </c>
      <c r="W17" s="14" t="str">
        <f>IF(ROW($A1)&gt;COUNTIF(essais[A7],W$1),"",INDEX(essais[MEP],-1+SMALL(IF(essais[A7]=AA$8,ROW(essais[A7])+1-ROW(essais[[#Headers],[A7]]),""),ROW($A1))))</f>
        <v/>
      </c>
      <c r="X17" s="14" t="str">
        <f>IF(ROW($A1)&gt;COUNTIF(essais[A8],X$1),"",INDEX(essais[A1],-1+SMALL(IF(essais[A8]=AB$8,ROW(essais[A8])+1-ROW(essais[[#Headers],[A8]]),""),ROW($A1))))</f>
        <v/>
      </c>
      <c r="Y17" s="14" t="str">
        <f>IF(ROW($A1)&gt;COUNTIF(essais[A9],Y$1),"",INDEX(essais[A2],-1+SMALL(IF(essais[A9]=AC$8,ROW(essais[A9])+1-ROW(essais[[#Headers],[A9]]),""),ROW($A1))))</f>
        <v/>
      </c>
      <c r="Z17" s="14" t="str">
        <f>IF(ROW($A1)&gt;COUNTIF(essais[A10],Z$1),"",INDEX(essais[A3],-1+SMALL(IF(essais[A10]=AD$8,ROW(essais[A10])+1-ROW(essais[[#Headers],[A10]]),""),ROW($A1))))</f>
        <v/>
      </c>
      <c r="AA17" s="14" t="str">
        <f>IF(ROW($A1)&gt;COUNTIF(essais[A11],AA$1),"",INDEX(essais[A4],-1+SMALL(IF(essais[A11]=AE$8,ROW(essais[A11])+1-ROW(essais[[#Headers],[A11]]),""),ROW($A1))))</f>
        <v/>
      </c>
      <c r="AB17" s="14" t="str">
        <f>IF(ROW($A1)&gt;COUNTIF(essais[A12],AB$1),"",INDEX(essais[A5],-1+SMALL(IF(essais[A12]=AF$8,ROW(essais[A12])+1-ROW(essais[[#Headers],[A12]]),""),ROW($A1))))</f>
        <v/>
      </c>
      <c r="AC17" s="14" t="str">
        <f>IF(ROW($A1)&gt;COUNTIF(essais[Sponsor],AC$1),"",INDEX(essais[A6],-1+SMALL(IF(essais[Sponsor]=AG$8,ROW(essais[Sponsor])+1-ROW(essais[[#Headers],[Sponsor]]),""),ROW($A1))))</f>
        <v/>
      </c>
      <c r="AD17" s="14" t="str">
        <f>IF(ROW($A1)&gt;COUNTIF(essais[N°interne],AD$1),"",INDEX(essais[A7],-1+SMALL(IF(essais[N°interne]=AH$8,ROW(essais[N°interne])+1-ROW(essais[[#Headers],[N°interne]]),""),ROW($A1))))</f>
        <v/>
      </c>
      <c r="AE17" s="14" t="str">
        <f>IF(ROW($A1)&gt;COUNTIF(essais[N°sponsor],AE$1),"",INDEX(essais[A8],-1+SMALL(IF(essais[N°sponsor]=AI$8,ROW(essais[N°sponsor])+1-ROW(essais[[#Headers],[N°sponsor]]),""),ROW($A1))))</f>
        <v/>
      </c>
      <c r="AF17" s="14" t="str">
        <f>IF(ROW($A1)&gt;COUNTIF(essais[ESSAI],AF$1),"",INDEX(essais[A9],-1+SMALL(IF(essais[ESSAI]=AJ$8,ROW(essais[ESSAI])+1-ROW(essais[[#Headers],[ESSAI]]),""),ROW($A1))))</f>
        <v/>
      </c>
      <c r="AG17" s="14" t="str">
        <f>IF(ROW($A1)&gt;COUNTIF(essais[Agriculteur],AG$1),"",INDEX(essais[A10],-1+SMALL(IF(essais[Agriculteur]=AK$8,ROW(essais[Agriculteur])+1-ROW(essais[[#Headers],[Agriculteur]]),""),ROW($A1))))</f>
        <v/>
      </c>
    </row>
    <row r="18" spans="1:33" thickBot="1" x14ac:dyDescent="0.4">
      <c r="C18" s="14" t="str">
        <f>IF(ROW($A2)&gt;COUNTIF(essais[A5],C$1),"",INDEX(essais[ESSAI],-1+SMALL(IF(essais[A5]=G$8,ROW(essais[A5])+1-ROW(essais[[#Headers],[A5]]),""),ROW($A2))))</f>
        <v/>
      </c>
      <c r="D18" s="14" t="str">
        <f>IF(ROW($A2)&gt;COUNTIF(essais[A6],D$1),"",INDEX(essais[Agriculteur],-1+SMALL(IF(essais[A6]=H$8,ROW(essais[A6])+1-ROW(essais[[#Headers],[A6]]),""),ROW($A2))))</f>
        <v/>
      </c>
      <c r="E18" s="14" t="str">
        <f>IF(ROW($A2)&gt;COUNTIF(essais[A7],E$1),"",INDEX(essais[MEP],-1+SMALL(IF(essais[A7]=I$8,ROW(essais[A7])+1-ROW(essais[[#Headers],[A7]]),""),ROW($A2))))</f>
        <v/>
      </c>
      <c r="F18" s="14" t="str">
        <f>IF(ROW($A2)&gt;COUNTIF(essais[A8],F$1),"",INDEX(essais[A1],-1+SMALL(IF(essais[A8]=J$8,ROW(essais[A8])+1-ROW(essais[[#Headers],[A8]]),""),ROW($A2))))</f>
        <v/>
      </c>
      <c r="G18" s="14" t="str">
        <f>IF(ROW($A2)&gt;COUNTIF(essais[A9],G$1),"",INDEX(essais[A2],-1+SMALL(IF(essais[A9]=K$8,ROW(essais[A9])+1-ROW(essais[[#Headers],[A9]]),""),ROW($A2))))</f>
        <v/>
      </c>
      <c r="H18" s="14" t="str">
        <f>IF(ROW($A2)&gt;COUNTIF(essais[A10],H$1),"",INDEX(essais[A3],-1+SMALL(IF(essais[A10]=L$8,ROW(essais[A10])+1-ROW(essais[[#Headers],[A10]]),""),ROW($A2))))</f>
        <v/>
      </c>
      <c r="I18" s="14" t="str">
        <f>IF(ROW($A2)&gt;COUNTIF(essais[A11],I$1),"",INDEX(essais[A4],-1+SMALL(IF(essais[A11]=M$8,ROW(essais[A11])+1-ROW(essais[[#Headers],[A11]]),""),ROW($A2))))</f>
        <v/>
      </c>
      <c r="J18" s="14" t="str">
        <f>IF(ROW($A2)&gt;COUNTIF(essais[A12],J$1),"",INDEX(essais[A5],-1+SMALL(IF(essais[A12]=N$8,ROW(essais[A12])+1-ROW(essais[[#Headers],[A12]]),""),ROW($A2))))</f>
        <v/>
      </c>
      <c r="K18" s="14" t="str">
        <f>IF(ROW($A2)&gt;COUNTIF(essais[Sponsor],K$1),"",INDEX(essais[A6],-1+SMALL(IF(essais[Sponsor]=O$8,ROW(essais[Sponsor])+1-ROW(essais[[#Headers],[Sponsor]]),""),ROW($A2))))</f>
        <v/>
      </c>
      <c r="L18" s="14" t="str">
        <f>IF(ROW($A2)&gt;COUNTIF(essais[N°interne],L$1),"",INDEX(essais[A7],-1+SMALL(IF(essais[N°interne]=P$8,ROW(essais[N°interne])+1-ROW(essais[[#Headers],[N°interne]]),""),ROW($A2))))</f>
        <v/>
      </c>
      <c r="M18" s="14" t="str">
        <f>IF(ROW($A2)&gt;COUNTIF(essais[N°sponsor],M$1),"",INDEX(essais[A8],-1+SMALL(IF(essais[N°sponsor]=Q$8,ROW(essais[N°sponsor])+1-ROW(essais[[#Headers],[N°sponsor]]),""),ROW($A2))))</f>
        <v/>
      </c>
      <c r="N18" s="14" t="str">
        <f>IF(ROW($A2)&gt;COUNTIF(essais[ESSAI],N$1),"",INDEX(essais[A9],-1+SMALL(IF(essais[ESSAI]=R$8,ROW(essais[ESSAI])+1-ROW(essais[[#Headers],[ESSAI]]),""),ROW($A2))))</f>
        <v/>
      </c>
      <c r="O18" s="14" t="str">
        <f>IF(ROW($A2)&gt;COUNTIF(essais[Agriculteur],O$1),"",INDEX(essais[A10],-1+SMALL(IF(essais[Agriculteur]=S$8,ROW(essais[Agriculteur])+1-ROW(essais[[#Headers],[Agriculteur]]),""),ROW($A2))))</f>
        <v/>
      </c>
      <c r="P18" s="14" t="str">
        <f>IF(ROW($A2)&gt;COUNTIF(essais[MEP],P$1),"",INDEX(essais[A11],-1+SMALL(IF(essais[MEP]=T$8,ROW(essais[MEP])+1-ROW(essais[[#Headers],[MEP]]),""),ROW($A2))))</f>
        <v/>
      </c>
      <c r="Q18" s="14" t="str">
        <f>IF(ROW($A2)&gt;COUNTIF(essais[A1],Q$1),"",INDEX(essais[A12],-1+SMALL(IF(essais[A1]=U$8,ROW(essais[A1])+1-ROW(essais[[#Headers],[A1]]),""),ROW($A2))))</f>
        <v/>
      </c>
      <c r="R18" s="14" t="str">
        <f>IF(ROW($A2)&gt;COUNTIF(essais[A2],R$1),"",INDEX(essais[Sponsor],-1+SMALL(IF(essais[A2]=V$8,ROW(essais[A2])+1-ROW(essais[[#Headers],[A2]]),""),ROW($A2))))</f>
        <v/>
      </c>
      <c r="S18" s="14" t="str">
        <f>IF(ROW($A2)&gt;COUNTIF(essais[A3],S$1),"",INDEX(essais[N°interne],-1+SMALL(IF(essais[A3]=W$8,ROW(essais[A3])+1-ROW(essais[[#Headers],[A3]]),""),ROW($A2))))</f>
        <v/>
      </c>
      <c r="T18" s="14" t="str">
        <f>IF(ROW($A2)&gt;COUNTIF(essais[A4],T$1),"",INDEX(essais[N°sponsor],-1+SMALL(IF(essais[A4]=X$8,ROW(essais[A4])+1-ROW(essais[[#Headers],[A4]]),""),ROW($A2))))</f>
        <v/>
      </c>
      <c r="U18" s="14" t="str">
        <f>IF(ROW($A2)&gt;COUNTIF(essais[A5],U$1),"",INDEX(essais[ESSAI],-1+SMALL(IF(essais[A5]=Y$8,ROW(essais[A5])+1-ROW(essais[[#Headers],[A5]]),""),ROW($A2))))</f>
        <v/>
      </c>
      <c r="V18" s="14" t="str">
        <f>IF(ROW($A2)&gt;COUNTIF(essais[A6],V$1),"",INDEX(essais[Agriculteur],-1+SMALL(IF(essais[A6]=Z$8,ROW(essais[A6])+1-ROW(essais[[#Headers],[A6]]),""),ROW($A2))))</f>
        <v/>
      </c>
      <c r="W18" s="14" t="str">
        <f>IF(ROW($A2)&gt;COUNTIF(essais[A7],W$1),"",INDEX(essais[MEP],-1+SMALL(IF(essais[A7]=AA$8,ROW(essais[A7])+1-ROW(essais[[#Headers],[A7]]),""),ROW($A2))))</f>
        <v/>
      </c>
      <c r="X18" s="14" t="str">
        <f>IF(ROW($A2)&gt;COUNTIF(essais[A8],X$1),"",INDEX(essais[A1],-1+SMALL(IF(essais[A8]=AB$8,ROW(essais[A8])+1-ROW(essais[[#Headers],[A8]]),""),ROW($A2))))</f>
        <v/>
      </c>
      <c r="Y18" s="14" t="str">
        <f>IF(ROW($A2)&gt;COUNTIF(essais[A9],Y$1),"",INDEX(essais[A2],-1+SMALL(IF(essais[A9]=AC$8,ROW(essais[A9])+1-ROW(essais[[#Headers],[A9]]),""),ROW($A2))))</f>
        <v/>
      </c>
      <c r="Z18" s="14" t="str">
        <f>IF(ROW($A2)&gt;COUNTIF(essais[A10],Z$1),"",INDEX(essais[A3],-1+SMALL(IF(essais[A10]=AD$8,ROW(essais[A10])+1-ROW(essais[[#Headers],[A10]]),""),ROW($A2))))</f>
        <v/>
      </c>
      <c r="AA18" s="14" t="str">
        <f>IF(ROW($A2)&gt;COUNTIF(essais[A11],AA$1),"",INDEX(essais[A4],-1+SMALL(IF(essais[A11]=AE$8,ROW(essais[A11])+1-ROW(essais[[#Headers],[A11]]),""),ROW($A2))))</f>
        <v/>
      </c>
      <c r="AB18" s="14" t="str">
        <f>IF(ROW($A2)&gt;COUNTIF(essais[A12],AB$1),"",INDEX(essais[A5],-1+SMALL(IF(essais[A12]=AF$8,ROW(essais[A12])+1-ROW(essais[[#Headers],[A12]]),""),ROW($A2))))</f>
        <v/>
      </c>
      <c r="AC18" s="14" t="str">
        <f>IF(ROW($A2)&gt;COUNTIF(essais[Sponsor],AC$1),"",INDEX(essais[A6],-1+SMALL(IF(essais[Sponsor]=AG$8,ROW(essais[Sponsor])+1-ROW(essais[[#Headers],[Sponsor]]),""),ROW($A2))))</f>
        <v/>
      </c>
      <c r="AD18" s="14" t="str">
        <f>IF(ROW($A2)&gt;COUNTIF(essais[N°interne],AD$1),"",INDEX(essais[A7],-1+SMALL(IF(essais[N°interne]=AH$8,ROW(essais[N°interne])+1-ROW(essais[[#Headers],[N°interne]]),""),ROW($A2))))</f>
        <v/>
      </c>
      <c r="AE18" s="14" t="str">
        <f>IF(ROW($A2)&gt;COUNTIF(essais[N°sponsor],AE$1),"",INDEX(essais[A8],-1+SMALL(IF(essais[N°sponsor]=AI$8,ROW(essais[N°sponsor])+1-ROW(essais[[#Headers],[N°sponsor]]),""),ROW($A2))))</f>
        <v/>
      </c>
      <c r="AF18" s="14" t="str">
        <f>IF(ROW($A2)&gt;COUNTIF(essais[ESSAI],AF$1),"",INDEX(essais[A9],-1+SMALL(IF(essais[ESSAI]=AJ$8,ROW(essais[ESSAI])+1-ROW(essais[[#Headers],[ESSAI]]),""),ROW($A2))))</f>
        <v/>
      </c>
      <c r="AG18" s="14" t="str">
        <f>IF(ROW($A2)&gt;COUNTIF(essais[Agriculteur],AG$1),"",INDEX(essais[A10],-1+SMALL(IF(essais[Agriculteur]=AK$8,ROW(essais[Agriculteur])+1-ROW(essais[[#Headers],[Agriculteur]]),""),ROW($A2))))</f>
        <v/>
      </c>
    </row>
    <row r="19" spans="1:33" thickBot="1" x14ac:dyDescent="0.4">
      <c r="C19" s="14" t="str">
        <f>IF(ROW($A3)&gt;COUNTIF(essais[A5],C$1),"",INDEX(essais[ESSAI],-1+SMALL(IF(essais[A5]=G$8,ROW(essais[A5])+1-ROW(essais[[#Headers],[A5]]),""),ROW($A3))))</f>
        <v/>
      </c>
      <c r="D19" s="14" t="str">
        <f>IF(ROW($A3)&gt;COUNTIF(essais[A6],D$1),"",INDEX(essais[Agriculteur],-1+SMALL(IF(essais[A6]=H$8,ROW(essais[A6])+1-ROW(essais[[#Headers],[A6]]),""),ROW($A3))))</f>
        <v/>
      </c>
      <c r="E19" s="14" t="str">
        <f>IF(ROW($A3)&gt;COUNTIF(essais[A7],E$1),"",INDEX(essais[MEP],-1+SMALL(IF(essais[A7]=I$8,ROW(essais[A7])+1-ROW(essais[[#Headers],[A7]]),""),ROW($A3))))</f>
        <v/>
      </c>
      <c r="F19" s="14" t="str">
        <f>IF(ROW($A3)&gt;COUNTIF(essais[A8],F$1),"",INDEX(essais[A1],-1+SMALL(IF(essais[A8]=J$8,ROW(essais[A8])+1-ROW(essais[[#Headers],[A8]]),""),ROW($A3))))</f>
        <v/>
      </c>
      <c r="G19" s="14" t="str">
        <f>IF(ROW($A3)&gt;COUNTIF(essais[A9],G$1),"",INDEX(essais[A2],-1+SMALL(IF(essais[A9]=K$8,ROW(essais[A9])+1-ROW(essais[[#Headers],[A9]]),""),ROW($A3))))</f>
        <v/>
      </c>
      <c r="H19" s="14" t="str">
        <f>IF(ROW($A3)&gt;COUNTIF(essais[A10],H$1),"",INDEX(essais[A3],-1+SMALL(IF(essais[A10]=L$8,ROW(essais[A10])+1-ROW(essais[[#Headers],[A10]]),""),ROW($A3))))</f>
        <v/>
      </c>
      <c r="I19" s="14" t="str">
        <f>IF(ROW($A3)&gt;COUNTIF(essais[A11],I$1),"",INDEX(essais[A4],-1+SMALL(IF(essais[A11]=M$8,ROW(essais[A11])+1-ROW(essais[[#Headers],[A11]]),""),ROW($A3))))</f>
        <v/>
      </c>
      <c r="J19" s="14" t="str">
        <f>IF(ROW($A3)&gt;COUNTIF(essais[A12],J$1),"",INDEX(essais[A5],-1+SMALL(IF(essais[A12]=N$8,ROW(essais[A12])+1-ROW(essais[[#Headers],[A12]]),""),ROW($A3))))</f>
        <v/>
      </c>
      <c r="K19" s="14" t="str">
        <f>IF(ROW($A3)&gt;COUNTIF(essais[Sponsor],K$1),"",INDEX(essais[A6],-1+SMALL(IF(essais[Sponsor]=O$8,ROW(essais[Sponsor])+1-ROW(essais[[#Headers],[Sponsor]]),""),ROW($A3))))</f>
        <v/>
      </c>
      <c r="L19" s="14" t="str">
        <f>IF(ROW($A3)&gt;COUNTIF(essais[N°interne],L$1),"",INDEX(essais[A7],-1+SMALL(IF(essais[N°interne]=P$8,ROW(essais[N°interne])+1-ROW(essais[[#Headers],[N°interne]]),""),ROW($A3))))</f>
        <v/>
      </c>
      <c r="M19" s="14" t="str">
        <f>IF(ROW($A3)&gt;COUNTIF(essais[N°sponsor],M$1),"",INDEX(essais[A8],-1+SMALL(IF(essais[N°sponsor]=Q$8,ROW(essais[N°sponsor])+1-ROW(essais[[#Headers],[N°sponsor]]),""),ROW($A3))))</f>
        <v/>
      </c>
      <c r="N19" s="14" t="str">
        <f>IF(ROW($A3)&gt;COUNTIF(essais[ESSAI],N$1),"",INDEX(essais[A9],-1+SMALL(IF(essais[ESSAI]=R$8,ROW(essais[ESSAI])+1-ROW(essais[[#Headers],[ESSAI]]),""),ROW($A3))))</f>
        <v/>
      </c>
      <c r="O19" s="14" t="str">
        <f>IF(ROW($A3)&gt;COUNTIF(essais[Agriculteur],O$1),"",INDEX(essais[A10],-1+SMALL(IF(essais[Agriculteur]=S$8,ROW(essais[Agriculteur])+1-ROW(essais[[#Headers],[Agriculteur]]),""),ROW($A3))))</f>
        <v/>
      </c>
      <c r="P19" s="14" t="str">
        <f>IF(ROW($A3)&gt;COUNTIF(essais[MEP],P$1),"",INDEX(essais[A11],-1+SMALL(IF(essais[MEP]=T$8,ROW(essais[MEP])+1-ROW(essais[[#Headers],[MEP]]),""),ROW($A3))))</f>
        <v/>
      </c>
      <c r="Q19" s="14" t="str">
        <f>IF(ROW($A3)&gt;COUNTIF(essais[A1],Q$1),"",INDEX(essais[A12],-1+SMALL(IF(essais[A1]=U$8,ROW(essais[A1])+1-ROW(essais[[#Headers],[A1]]),""),ROW($A3))))</f>
        <v/>
      </c>
      <c r="R19" s="14" t="str">
        <f>IF(ROW($A3)&gt;COUNTIF(essais[A2],R$1),"",INDEX(essais[Sponsor],-1+SMALL(IF(essais[A2]=V$8,ROW(essais[A2])+1-ROW(essais[[#Headers],[A2]]),""),ROW($A3))))</f>
        <v/>
      </c>
      <c r="S19" s="14" t="str">
        <f>IF(ROW($A3)&gt;COUNTIF(essais[A3],S$1),"",INDEX(essais[N°interne],-1+SMALL(IF(essais[A3]=W$8,ROW(essais[A3])+1-ROW(essais[[#Headers],[A3]]),""),ROW($A3))))</f>
        <v/>
      </c>
      <c r="T19" s="14" t="str">
        <f>IF(ROW($A3)&gt;COUNTIF(essais[A4],T$1),"",INDEX(essais[N°sponsor],-1+SMALL(IF(essais[A4]=X$8,ROW(essais[A4])+1-ROW(essais[[#Headers],[A4]]),""),ROW($A3))))</f>
        <v/>
      </c>
      <c r="U19" s="14" t="str">
        <f>IF(ROW($A3)&gt;COUNTIF(essais[A5],U$1),"",INDEX(essais[ESSAI],-1+SMALL(IF(essais[A5]=Y$8,ROW(essais[A5])+1-ROW(essais[[#Headers],[A5]]),""),ROW($A3))))</f>
        <v/>
      </c>
      <c r="V19" s="14" t="str">
        <f>IF(ROW($A3)&gt;COUNTIF(essais[A6],V$1),"",INDEX(essais[Agriculteur],-1+SMALL(IF(essais[A6]=Z$8,ROW(essais[A6])+1-ROW(essais[[#Headers],[A6]]),""),ROW($A3))))</f>
        <v/>
      </c>
      <c r="W19" s="14" t="str">
        <f>IF(ROW($A3)&gt;COUNTIF(essais[A7],W$1),"",INDEX(essais[MEP],-1+SMALL(IF(essais[A7]=AA$8,ROW(essais[A7])+1-ROW(essais[[#Headers],[A7]]),""),ROW($A3))))</f>
        <v/>
      </c>
      <c r="X19" s="14" t="str">
        <f>IF(ROW($A3)&gt;COUNTIF(essais[A8],X$1),"",INDEX(essais[A1],-1+SMALL(IF(essais[A8]=AB$8,ROW(essais[A8])+1-ROW(essais[[#Headers],[A8]]),""),ROW($A3))))</f>
        <v/>
      </c>
      <c r="Y19" s="14" t="str">
        <f>IF(ROW($A3)&gt;COUNTIF(essais[A9],Y$1),"",INDEX(essais[A2],-1+SMALL(IF(essais[A9]=AC$8,ROW(essais[A9])+1-ROW(essais[[#Headers],[A9]]),""),ROW($A3))))</f>
        <v/>
      </c>
      <c r="Z19" s="14" t="str">
        <f>IF(ROW($A3)&gt;COUNTIF(essais[A10],Z$1),"",INDEX(essais[A3],-1+SMALL(IF(essais[A10]=AD$8,ROW(essais[A10])+1-ROW(essais[[#Headers],[A10]]),""),ROW($A3))))</f>
        <v/>
      </c>
      <c r="AA19" s="14" t="str">
        <f>IF(ROW($A3)&gt;COUNTIF(essais[A11],AA$1),"",INDEX(essais[A4],-1+SMALL(IF(essais[A11]=AE$8,ROW(essais[A11])+1-ROW(essais[[#Headers],[A11]]),""),ROW($A3))))</f>
        <v/>
      </c>
      <c r="AB19" s="14" t="str">
        <f>IF(ROW($A3)&gt;COUNTIF(essais[A12],AB$1),"",INDEX(essais[A5],-1+SMALL(IF(essais[A12]=AF$8,ROW(essais[A12])+1-ROW(essais[[#Headers],[A12]]),""),ROW($A3))))</f>
        <v/>
      </c>
      <c r="AC19" s="14" t="str">
        <f>IF(ROW($A3)&gt;COUNTIF(essais[Sponsor],AC$1),"",INDEX(essais[A6],-1+SMALL(IF(essais[Sponsor]=AG$8,ROW(essais[Sponsor])+1-ROW(essais[[#Headers],[Sponsor]]),""),ROW($A3))))</f>
        <v/>
      </c>
      <c r="AD19" s="14" t="str">
        <f>IF(ROW($A3)&gt;COUNTIF(essais[N°interne],AD$1),"",INDEX(essais[A7],-1+SMALL(IF(essais[N°interne]=AH$8,ROW(essais[N°interne])+1-ROW(essais[[#Headers],[N°interne]]),""),ROW($A3))))</f>
        <v/>
      </c>
      <c r="AE19" s="14" t="str">
        <f>IF(ROW($A3)&gt;COUNTIF(essais[N°sponsor],AE$1),"",INDEX(essais[A8],-1+SMALL(IF(essais[N°sponsor]=AI$8,ROW(essais[N°sponsor])+1-ROW(essais[[#Headers],[N°sponsor]]),""),ROW($A3))))</f>
        <v/>
      </c>
      <c r="AF19" s="14" t="str">
        <f>IF(ROW($A3)&gt;COUNTIF(essais[ESSAI],AF$1),"",INDEX(essais[A9],-1+SMALL(IF(essais[ESSAI]=AJ$8,ROW(essais[ESSAI])+1-ROW(essais[[#Headers],[ESSAI]]),""),ROW($A3))))</f>
        <v/>
      </c>
      <c r="AG19" s="14" t="str">
        <f>IF(ROW($A3)&gt;COUNTIF(essais[Agriculteur],AG$1),"",INDEX(essais[A10],-1+SMALL(IF(essais[Agriculteur]=AK$8,ROW(essais[Agriculteur])+1-ROW(essais[[#Headers],[Agriculteur]]),""),ROW($A3))))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AG1"/>
  <sheetViews>
    <sheetView workbookViewId="0">
      <selection activeCell="AG1" sqref="C1:AG1"/>
    </sheetView>
  </sheetViews>
  <sheetFormatPr baseColWidth="10" defaultRowHeight="14.5" x14ac:dyDescent="0.35"/>
  <sheetData>
    <row r="1" spans="3:33" ht="186" customHeight="1" x14ac:dyDescent="0.35">
      <c r="C1" s="1">
        <v>42826</v>
      </c>
      <c r="D1" s="1">
        <v>42827</v>
      </c>
      <c r="E1" s="1">
        <v>42828</v>
      </c>
      <c r="F1" s="1">
        <v>42829</v>
      </c>
      <c r="G1" s="1">
        <v>42830</v>
      </c>
      <c r="H1" s="1">
        <v>42831</v>
      </c>
      <c r="I1" s="1">
        <v>42832</v>
      </c>
      <c r="J1" s="1">
        <v>42833</v>
      </c>
      <c r="K1" s="1">
        <v>42834</v>
      </c>
      <c r="L1" s="1">
        <v>42835</v>
      </c>
      <c r="M1" s="1">
        <v>42836</v>
      </c>
      <c r="N1" s="1">
        <v>42837</v>
      </c>
      <c r="O1" s="1">
        <v>42838</v>
      </c>
      <c r="P1" s="1">
        <v>42839</v>
      </c>
      <c r="Q1" s="1">
        <v>42840</v>
      </c>
      <c r="R1" s="1">
        <v>42841</v>
      </c>
      <c r="S1" s="1">
        <v>42842</v>
      </c>
      <c r="T1" s="1">
        <v>42843</v>
      </c>
      <c r="U1" s="1">
        <v>42844</v>
      </c>
      <c r="V1" s="1">
        <v>42845</v>
      </c>
      <c r="W1" s="1">
        <v>42846</v>
      </c>
      <c r="X1" s="1">
        <v>42847</v>
      </c>
      <c r="Y1" s="1">
        <v>42848</v>
      </c>
      <c r="Z1" s="1">
        <v>42849</v>
      </c>
      <c r="AA1" s="1">
        <v>42850</v>
      </c>
      <c r="AB1" s="1">
        <v>42851</v>
      </c>
      <c r="AC1" s="1">
        <v>42852</v>
      </c>
      <c r="AD1" s="1">
        <v>42853</v>
      </c>
      <c r="AE1" s="1">
        <v>42854</v>
      </c>
      <c r="AF1" s="1">
        <v>42855</v>
      </c>
      <c r="AG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AG1"/>
  <sheetViews>
    <sheetView topLeftCell="I1" workbookViewId="0">
      <selection activeCell="C1" sqref="C1:AG1"/>
    </sheetView>
  </sheetViews>
  <sheetFormatPr baseColWidth="10" defaultRowHeight="14.5" x14ac:dyDescent="0.35"/>
  <sheetData>
    <row r="1" spans="3:33" ht="93" customHeight="1" x14ac:dyDescent="0.35">
      <c r="C1" s="1">
        <v>42856</v>
      </c>
      <c r="D1" s="1">
        <v>42857</v>
      </c>
      <c r="E1" s="1">
        <v>42858</v>
      </c>
      <c r="F1" s="1">
        <v>42859</v>
      </c>
      <c r="G1" s="1">
        <v>42860</v>
      </c>
      <c r="H1" s="1">
        <v>42861</v>
      </c>
      <c r="I1" s="1">
        <v>42862</v>
      </c>
      <c r="J1" s="1">
        <v>42863</v>
      </c>
      <c r="K1" s="1">
        <v>42864</v>
      </c>
      <c r="L1" s="1">
        <v>42865</v>
      </c>
      <c r="M1" s="1">
        <v>42866</v>
      </c>
      <c r="N1" s="1">
        <v>42867</v>
      </c>
      <c r="O1" s="1">
        <v>42868</v>
      </c>
      <c r="P1" s="1">
        <v>42869</v>
      </c>
      <c r="Q1" s="1">
        <v>42870</v>
      </c>
      <c r="R1" s="1">
        <v>42871</v>
      </c>
      <c r="S1" s="1">
        <v>42872</v>
      </c>
      <c r="T1" s="1">
        <v>42873</v>
      </c>
      <c r="U1" s="1">
        <v>42874</v>
      </c>
      <c r="V1" s="1">
        <v>42875</v>
      </c>
      <c r="W1" s="1">
        <v>42876</v>
      </c>
      <c r="X1" s="1">
        <v>42877</v>
      </c>
      <c r="Y1" s="1">
        <v>42878</v>
      </c>
      <c r="Z1" s="1">
        <v>42879</v>
      </c>
      <c r="AA1" s="1">
        <v>42880</v>
      </c>
      <c r="AB1" s="1">
        <v>42881</v>
      </c>
      <c r="AC1" s="1">
        <v>42882</v>
      </c>
      <c r="AD1" s="1">
        <v>42883</v>
      </c>
      <c r="AE1" s="1">
        <v>42884</v>
      </c>
      <c r="AF1" s="1">
        <v>42885</v>
      </c>
      <c r="AG1" s="1">
        <v>42886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AG1"/>
  <sheetViews>
    <sheetView workbookViewId="0">
      <selection activeCell="AF1" sqref="C1:AF1"/>
    </sheetView>
  </sheetViews>
  <sheetFormatPr baseColWidth="10" defaultRowHeight="14.5" x14ac:dyDescent="0.35"/>
  <sheetData>
    <row r="1" spans="3:33" ht="85.5" customHeight="1" x14ac:dyDescent="0.35">
      <c r="C1" s="1">
        <v>42887</v>
      </c>
      <c r="D1" s="1">
        <v>42888</v>
      </c>
      <c r="E1" s="1">
        <v>42889</v>
      </c>
      <c r="F1" s="1">
        <v>42890</v>
      </c>
      <c r="G1" s="1">
        <v>42891</v>
      </c>
      <c r="H1" s="1">
        <v>42892</v>
      </c>
      <c r="I1" s="1">
        <v>42893</v>
      </c>
      <c r="J1" s="1">
        <v>42894</v>
      </c>
      <c r="K1" s="1">
        <v>42895</v>
      </c>
      <c r="L1" s="1">
        <v>42896</v>
      </c>
      <c r="M1" s="1">
        <v>42897</v>
      </c>
      <c r="N1" s="1">
        <v>42898</v>
      </c>
      <c r="O1" s="1">
        <v>42899</v>
      </c>
      <c r="P1" s="1">
        <v>42900</v>
      </c>
      <c r="Q1" s="1">
        <v>42901</v>
      </c>
      <c r="R1" s="1">
        <v>42902</v>
      </c>
      <c r="S1" s="1">
        <v>42903</v>
      </c>
      <c r="T1" s="1">
        <v>42904</v>
      </c>
      <c r="U1" s="1">
        <v>42905</v>
      </c>
      <c r="V1" s="1">
        <v>42906</v>
      </c>
      <c r="W1" s="1">
        <v>42907</v>
      </c>
      <c r="X1" s="1">
        <v>42908</v>
      </c>
      <c r="Y1" s="1">
        <v>42909</v>
      </c>
      <c r="Z1" s="1">
        <v>42910</v>
      </c>
      <c r="AA1" s="1">
        <v>42911</v>
      </c>
      <c r="AB1" s="1">
        <v>42912</v>
      </c>
      <c r="AC1" s="1">
        <v>42913</v>
      </c>
      <c r="AD1" s="1">
        <v>42914</v>
      </c>
      <c r="AE1" s="1">
        <v>42915</v>
      </c>
      <c r="AF1" s="1">
        <v>42916</v>
      </c>
      <c r="AG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AG1"/>
  <sheetViews>
    <sheetView topLeftCell="K1" workbookViewId="0">
      <selection activeCell="C1" sqref="C1:AG1"/>
    </sheetView>
  </sheetViews>
  <sheetFormatPr baseColWidth="10" defaultRowHeight="14.5" x14ac:dyDescent="0.35"/>
  <sheetData>
    <row r="1" spans="3:33" ht="132.75" customHeight="1" x14ac:dyDescent="0.35">
      <c r="C1" s="1">
        <v>42917</v>
      </c>
      <c r="D1" s="1">
        <v>42918</v>
      </c>
      <c r="E1" s="1">
        <v>42919</v>
      </c>
      <c r="F1" s="1">
        <v>42920</v>
      </c>
      <c r="G1" s="1">
        <v>42921</v>
      </c>
      <c r="H1" s="1">
        <v>42922</v>
      </c>
      <c r="I1" s="1">
        <v>42923</v>
      </c>
      <c r="J1" s="1">
        <v>42924</v>
      </c>
      <c r="K1" s="1">
        <v>42925</v>
      </c>
      <c r="L1" s="1">
        <v>42926</v>
      </c>
      <c r="M1" s="1">
        <v>42927</v>
      </c>
      <c r="N1" s="1">
        <v>42928</v>
      </c>
      <c r="O1" s="1">
        <v>42929</v>
      </c>
      <c r="P1" s="1">
        <v>42930</v>
      </c>
      <c r="Q1" s="1">
        <v>42931</v>
      </c>
      <c r="R1" s="1">
        <v>42932</v>
      </c>
      <c r="S1" s="1">
        <v>42933</v>
      </c>
      <c r="T1" s="1">
        <v>42934</v>
      </c>
      <c r="U1" s="1">
        <v>42935</v>
      </c>
      <c r="V1" s="1">
        <v>42936</v>
      </c>
      <c r="W1" s="1">
        <v>42937</v>
      </c>
      <c r="X1" s="1">
        <v>42938</v>
      </c>
      <c r="Y1" s="1">
        <v>42939</v>
      </c>
      <c r="Z1" s="1">
        <v>42940</v>
      </c>
      <c r="AA1" s="1">
        <v>42941</v>
      </c>
      <c r="AB1" s="1">
        <v>42942</v>
      </c>
      <c r="AC1" s="1">
        <v>42943</v>
      </c>
      <c r="AD1" s="1">
        <v>42944</v>
      </c>
      <c r="AE1" s="1">
        <v>42945</v>
      </c>
      <c r="AF1" s="1">
        <v>42946</v>
      </c>
      <c r="AG1" s="1">
        <v>42947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AG1"/>
  <sheetViews>
    <sheetView topLeftCell="J1" workbookViewId="0">
      <selection activeCell="C1" sqref="C1:AG1"/>
    </sheetView>
  </sheetViews>
  <sheetFormatPr baseColWidth="10" defaultRowHeight="14.5" x14ac:dyDescent="0.35"/>
  <sheetData>
    <row r="1" spans="3:33" ht="89.25" customHeight="1" x14ac:dyDescent="0.35">
      <c r="C1" s="1">
        <v>42948</v>
      </c>
      <c r="D1" s="1">
        <v>42949</v>
      </c>
      <c r="E1" s="1">
        <v>42950</v>
      </c>
      <c r="F1" s="1">
        <v>42951</v>
      </c>
      <c r="G1" s="1">
        <v>42952</v>
      </c>
      <c r="H1" s="1">
        <v>42953</v>
      </c>
      <c r="I1" s="1">
        <v>42954</v>
      </c>
      <c r="J1" s="1">
        <v>42955</v>
      </c>
      <c r="K1" s="1">
        <v>42956</v>
      </c>
      <c r="L1" s="1">
        <v>42957</v>
      </c>
      <c r="M1" s="1">
        <v>42958</v>
      </c>
      <c r="N1" s="1">
        <v>42959</v>
      </c>
      <c r="O1" s="1">
        <v>42960</v>
      </c>
      <c r="P1" s="1">
        <v>42961</v>
      </c>
      <c r="Q1" s="1">
        <v>42962</v>
      </c>
      <c r="R1" s="1">
        <v>42963</v>
      </c>
      <c r="S1" s="1">
        <v>42964</v>
      </c>
      <c r="T1" s="1">
        <v>42965</v>
      </c>
      <c r="U1" s="1">
        <v>42966</v>
      </c>
      <c r="V1" s="1">
        <v>42967</v>
      </c>
      <c r="W1" s="1">
        <v>42968</v>
      </c>
      <c r="X1" s="1">
        <v>42969</v>
      </c>
      <c r="Y1" s="1">
        <v>42970</v>
      </c>
      <c r="Z1" s="1">
        <v>42971</v>
      </c>
      <c r="AA1" s="1">
        <v>42972</v>
      </c>
      <c r="AB1" s="1">
        <v>42973</v>
      </c>
      <c r="AC1" s="1">
        <v>42974</v>
      </c>
      <c r="AD1" s="1">
        <v>42975</v>
      </c>
      <c r="AE1" s="1">
        <v>42976</v>
      </c>
      <c r="AF1" s="1">
        <v>42977</v>
      </c>
      <c r="AG1" s="1">
        <v>42978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</vt:lpstr>
      <vt:lpstr>Mars</vt:lpstr>
      <vt:lpstr>Avril</vt:lpstr>
      <vt:lpstr>Mai</vt:lpstr>
      <vt:lpstr>Juin</vt:lpstr>
      <vt:lpstr>Juillet</vt:lpstr>
      <vt:lpstr>Aout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Le Roux</dc:creator>
  <cp:lastModifiedBy>Michel</cp:lastModifiedBy>
  <dcterms:created xsi:type="dcterms:W3CDTF">2017-03-17T12:27:00Z</dcterms:created>
  <dcterms:modified xsi:type="dcterms:W3CDTF">2017-03-21T16:36:41Z</dcterms:modified>
</cp:coreProperties>
</file>