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93"/>
  </bookViews>
  <sheets>
    <sheet name="Janvier" sheetId="10" r:id="rId1"/>
    <sheet name="Jours fériés" sheetId="12" r:id="rId2"/>
  </sheets>
  <definedNames>
    <definedName name="Année">Janvier!$A$4</definedName>
    <definedName name="Fériés">'Jours fériés'!$D$5:$D$15</definedName>
    <definedName name="_xlnm.Print_Titles" localSheetId="0">Janvier!$1:$13</definedName>
    <definedName name="Mois">Janvier!$D$12</definedName>
  </definedNames>
  <calcPr calcId="152511"/>
</workbook>
</file>

<file path=xl/calcChain.xml><?xml version="1.0" encoding="utf-8"?>
<calcChain xmlns="http://schemas.openxmlformats.org/spreadsheetml/2006/main">
  <c r="AJ16" i="10" l="1"/>
  <c r="AJ18" i="10"/>
  <c r="AJ20" i="10"/>
  <c r="AJ22" i="10"/>
  <c r="AJ24" i="10"/>
  <c r="AJ26" i="10"/>
  <c r="AJ28" i="10"/>
  <c r="AJ30" i="10"/>
  <c r="AJ14" i="10"/>
  <c r="AJ32" i="10" l="1"/>
  <c r="D13" i="10"/>
  <c r="D5" i="12"/>
  <c r="D10" i="12"/>
  <c r="D9" i="12"/>
  <c r="D6" i="12"/>
  <c r="D15" i="12"/>
  <c r="D14" i="12"/>
  <c r="D13" i="12"/>
  <c r="D12" i="12"/>
  <c r="D11" i="12"/>
  <c r="D8" i="12"/>
  <c r="D7" i="12"/>
  <c r="E13" i="10" l="1"/>
  <c r="F13" i="10" s="1"/>
  <c r="G13" i="10" s="1"/>
  <c r="H13" i="10" s="1"/>
  <c r="I13" i="10" s="1"/>
  <c r="J13" i="10" s="1"/>
  <c r="K13" i="10" s="1"/>
  <c r="L13" i="10" s="1"/>
  <c r="M13" i="10" s="1"/>
  <c r="N13" i="10" s="1"/>
  <c r="O13" i="10" l="1"/>
  <c r="P13" i="10" s="1"/>
  <c r="Q13" i="10" s="1"/>
  <c r="R13" i="10" s="1"/>
  <c r="S13" i="10" s="1"/>
  <c r="T13" i="10" s="1"/>
  <c r="U13" i="10" s="1"/>
  <c r="V13" i="10" s="1"/>
  <c r="W13" i="10" s="1"/>
  <c r="X13" i="10" s="1"/>
  <c r="Y13" i="10" s="1"/>
  <c r="Z13" i="10" s="1"/>
  <c r="AA13" i="10" s="1"/>
  <c r="AB13" i="10" s="1"/>
  <c r="AC13" i="10" s="1"/>
  <c r="AD13" i="10" s="1"/>
  <c r="AE13" i="10" s="1"/>
  <c r="AF13" i="10" s="1"/>
  <c r="AG13" i="10" s="1"/>
  <c r="AH13" i="10" s="1"/>
  <c r="AI12" i="10" s="1"/>
  <c r="AI22" i="10" s="1"/>
  <c r="AI14" i="10" l="1"/>
  <c r="AI30" i="10"/>
  <c r="AI24" i="10"/>
  <c r="AI28" i="10"/>
  <c r="AI18" i="10"/>
  <c r="AI26" i="10"/>
  <c r="AI16" i="10"/>
  <c r="AI20" i="10"/>
  <c r="AI32" i="10" l="1"/>
</calcChain>
</file>

<file path=xl/sharedStrings.xml><?xml version="1.0" encoding="utf-8"?>
<sst xmlns="http://schemas.openxmlformats.org/spreadsheetml/2006/main" count="152" uniqueCount="47">
  <si>
    <t>Date</t>
  </si>
  <si>
    <t>repas</t>
  </si>
  <si>
    <t>M</t>
  </si>
  <si>
    <t>AM</t>
  </si>
  <si>
    <t>JANVIER</t>
  </si>
  <si>
    <t>Commentaires</t>
  </si>
  <si>
    <t>Jour de l'an</t>
  </si>
  <si>
    <t>Lundi de Pâques</t>
  </si>
  <si>
    <t>Fête du travail</t>
  </si>
  <si>
    <t>Victoire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</si>
  <si>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</si>
  <si>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</si>
  <si>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</si>
  <si>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</si>
  <si>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</si>
  <si>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</si>
  <si>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</si>
  <si>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 Férié</t>
  </si>
  <si>
    <t>NOM Prénom</t>
  </si>
  <si>
    <t>Nb Présences</t>
  </si>
  <si>
    <t>Nb Absences</t>
  </si>
  <si>
    <t>TOTAL</t>
  </si>
  <si>
    <t>jours prévisionnels dans le mois</t>
  </si>
  <si>
    <t>TP</t>
  </si>
  <si>
    <t>CON</t>
  </si>
  <si>
    <t>MAL</t>
  </si>
  <si>
    <t>AT</t>
  </si>
  <si>
    <t>BB</t>
  </si>
  <si>
    <t>FOR</t>
  </si>
  <si>
    <t>Formation</t>
  </si>
  <si>
    <t>Maternité/Paternité</t>
  </si>
  <si>
    <t>Accident du Travail</t>
  </si>
  <si>
    <t>Maladie</t>
  </si>
  <si>
    <t>Temps partiel</t>
  </si>
  <si>
    <t>HO</t>
  </si>
  <si>
    <t>Hospitalisation</t>
  </si>
  <si>
    <t>FER</t>
  </si>
  <si>
    <t>Fermeture/Journée Institutionnelle</t>
  </si>
  <si>
    <t>Absence non justifiée</t>
  </si>
  <si>
    <t>RDV médical ou de suivi PP</t>
  </si>
  <si>
    <t>RDV</t>
  </si>
  <si>
    <t>ANJ</t>
  </si>
  <si>
    <t>Congé/Convenance personnelle</t>
  </si>
  <si>
    <t>Présences</t>
  </si>
  <si>
    <t>Formule fonctionne bien si il n'y a pas de jour sur le week-end</t>
  </si>
  <si>
    <t>la formule compte les absences des week-end, j'aimerai pouvoir les exclure, pour le avoir uniquement le nb d'abs sur jrs ouvrés</t>
  </si>
  <si>
    <t>J'aimerai que ce soit les résultats en rouge qui soient calculés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</si>
</sst>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€&quot;"/>
    <numFmt numFmtId="165" formatCode="[$-40C]d\-mmm;@"/>
    <numFmt numFmtId="166" formatCode="dd/mm/yy;@"/>
    <numFmt numFmtId="167" formatCode="mmmm"/>
    <numFmt numFmtId="168" formatCode="d"/>
    <numFmt numFmtId="169" formatCode="0.0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sz val="10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1" tint="4.9989318521683403E-2"/>
      <name val="Arial"/>
      <family val="2"/>
    </font>
    <font>
      <sz val="11"/>
      <color rgb="FFC00000"/>
      <name val="Arial"/>
      <family val="2"/>
    </font>
    <font>
      <b/>
      <sz val="18"/>
      <color rgb="FFC00000"/>
      <name val="Arial"/>
      <family val="2"/>
    </font>
    <font>
      <b/>
      <sz val="16"/>
      <color rgb="FFC00000"/>
      <name val="Arial"/>
      <family val="2"/>
    </font>
    <font>
      <sz val="10"/>
      <color rgb="FFC00000"/>
      <name val="Arial"/>
      <family val="2"/>
    </font>
    <font>
      <b/>
      <i/>
      <sz val="10"/>
      <color rgb="FFC00000"/>
      <name val="Arial"/>
      <family val="2"/>
    </font>
    <font>
      <sz val="6"/>
      <color rgb="FFC00000"/>
      <name val="Arial"/>
      <family val="2"/>
    </font>
    <font>
      <b/>
      <sz val="14"/>
      <color theme="0"/>
      <name val="Arial"/>
      <family val="2"/>
    </font>
    <font>
      <b/>
      <sz val="10"/>
      <color rgb="FFC00000"/>
      <name val="Arial"/>
      <family val="2"/>
    </font>
    <font>
      <b/>
      <sz val="10"/>
      <color rgb="FFC0000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9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vertical="center"/>
    </xf>
    <xf numFmtId="0" fontId="0" fillId="4" borderId="0" xfId="0" applyFill="1"/>
    <xf numFmtId="165" fontId="0" fillId="0" borderId="0" xfId="0" applyNumberFormat="1"/>
    <xf numFmtId="165" fontId="0" fillId="4" borderId="0" xfId="0" applyNumberFormat="1" applyFill="1"/>
    <xf numFmtId="0" fontId="3" fillId="5" borderId="0" xfId="1" applyFont="1" applyFill="1" applyBorder="1" applyAlignment="1">
      <alignment horizontal="left" vertical="center"/>
    </xf>
    <xf numFmtId="0" fontId="7" fillId="5" borderId="0" xfId="0" applyFont="1" applyFill="1" applyBorder="1" applyAlignment="1">
      <alignment vertical="center" wrapText="1"/>
    </xf>
    <xf numFmtId="0" fontId="7" fillId="5" borderId="0" xfId="0" applyFont="1" applyFill="1" applyBorder="1" applyAlignment="1">
      <alignment horizontal="left" vertical="center"/>
    </xf>
    <xf numFmtId="168" fontId="6" fillId="0" borderId="3" xfId="0" applyNumberFormat="1" applyFont="1" applyFill="1" applyBorder="1" applyAlignment="1">
      <alignment horizontal="center" vertical="center" textRotation="90"/>
    </xf>
    <xf numFmtId="168" fontId="6" fillId="0" borderId="5" xfId="0" applyNumberFormat="1" applyFont="1" applyFill="1" applyBorder="1" applyAlignment="1">
      <alignment horizontal="center" vertical="center" textRotation="90"/>
    </xf>
    <xf numFmtId="168" fontId="6" fillId="0" borderId="4" xfId="0" applyNumberFormat="1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5" borderId="0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textRotation="90" wrapText="1"/>
    </xf>
    <xf numFmtId="0" fontId="10" fillId="0" borderId="0" xfId="0" applyFont="1" applyBorder="1" applyAlignment="1">
      <alignment vertical="center"/>
    </xf>
    <xf numFmtId="0" fontId="11" fillId="5" borderId="0" xfId="0" applyFont="1" applyFill="1" applyBorder="1" applyAlignment="1">
      <alignment vertical="center"/>
    </xf>
    <xf numFmtId="0" fontId="10" fillId="5" borderId="0" xfId="0" applyFont="1" applyFill="1" applyBorder="1" applyAlignment="1">
      <alignment vertical="center"/>
    </xf>
    <xf numFmtId="1" fontId="12" fillId="0" borderId="13" xfId="0" applyNumberFormat="1" applyFont="1" applyFill="1" applyBorder="1" applyAlignment="1" applyProtection="1">
      <alignment horizontal="center" vertical="center"/>
      <protection locked="0"/>
    </xf>
    <xf numFmtId="166" fontId="12" fillId="0" borderId="14" xfId="0" applyNumberFormat="1" applyFont="1" applyFill="1" applyBorder="1" applyAlignment="1" applyProtection="1">
      <alignment horizontal="center" vertical="center"/>
      <protection locked="0"/>
    </xf>
    <xf numFmtId="1" fontId="12" fillId="0" borderId="14" xfId="0" applyNumberFormat="1" applyFont="1" applyFill="1" applyBorder="1" applyAlignment="1" applyProtection="1">
      <alignment horizontal="center" vertical="center"/>
      <protection locked="0"/>
    </xf>
    <xf numFmtId="1" fontId="12" fillId="2" borderId="14" xfId="0" applyNumberFormat="1" applyFont="1" applyFill="1" applyBorder="1" applyAlignment="1" applyProtection="1">
      <alignment horizontal="center" vertical="center"/>
      <protection locked="0"/>
    </xf>
    <xf numFmtId="1" fontId="12" fillId="2" borderId="15" xfId="0" applyNumberFormat="1" applyFont="1" applyFill="1" applyBorder="1" applyAlignment="1" applyProtection="1">
      <alignment horizontal="center" vertical="center"/>
      <protection locked="0"/>
    </xf>
    <xf numFmtId="1" fontId="12" fillId="2" borderId="9" xfId="0" applyNumberFormat="1" applyFont="1" applyFill="1" applyBorder="1" applyAlignment="1" applyProtection="1">
      <alignment horizontal="center" vertical="center"/>
      <protection locked="0"/>
    </xf>
    <xf numFmtId="1" fontId="12" fillId="0" borderId="16" xfId="0" applyNumberFormat="1" applyFont="1" applyFill="1" applyBorder="1" applyAlignment="1" applyProtection="1">
      <alignment horizontal="center" vertical="center"/>
      <protection locked="0"/>
    </xf>
    <xf numFmtId="1" fontId="12" fillId="0" borderId="17" xfId="0" applyNumberFormat="1" applyFont="1" applyFill="1" applyBorder="1" applyAlignment="1" applyProtection="1">
      <alignment horizontal="center" vertical="center"/>
      <protection locked="0"/>
    </xf>
    <xf numFmtId="1" fontId="12" fillId="2" borderId="18" xfId="0" applyNumberFormat="1" applyFont="1" applyFill="1" applyBorder="1" applyAlignment="1" applyProtection="1">
      <alignment horizontal="center" vertical="center"/>
      <protection locked="0"/>
    </xf>
    <xf numFmtId="1" fontId="12" fillId="2" borderId="19" xfId="0" applyNumberFormat="1" applyFont="1" applyFill="1" applyBorder="1" applyAlignment="1" applyProtection="1">
      <alignment horizontal="center" vertical="center"/>
      <protection locked="0"/>
    </xf>
    <xf numFmtId="1" fontId="12" fillId="2" borderId="20" xfId="0" applyNumberFormat="1" applyFont="1" applyFill="1" applyBorder="1" applyAlignment="1" applyProtection="1">
      <alignment horizontal="center" vertical="center"/>
      <protection locked="0"/>
    </xf>
    <xf numFmtId="1" fontId="12" fillId="0" borderId="18" xfId="0" applyNumberFormat="1" applyFont="1" applyFill="1" applyBorder="1" applyAlignment="1" applyProtection="1">
      <alignment horizontal="center" vertical="center"/>
      <protection locked="0"/>
    </xf>
    <xf numFmtId="1" fontId="12" fillId="2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>
      <alignment horizontal="left" vertical="center"/>
    </xf>
    <xf numFmtId="0" fontId="1" fillId="5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 textRotation="90"/>
    </xf>
    <xf numFmtId="0" fontId="9" fillId="0" borderId="1" xfId="0" applyFont="1" applyFill="1" applyBorder="1" applyAlignment="1">
      <alignment horizontal="center" vertical="center"/>
    </xf>
    <xf numFmtId="1" fontId="12" fillId="0" borderId="43" xfId="0" applyNumberFormat="1" applyFont="1" applyFill="1" applyBorder="1" applyAlignment="1" applyProtection="1">
      <alignment horizontal="center" vertical="center"/>
      <protection locked="0"/>
    </xf>
    <xf numFmtId="1" fontId="12" fillId="2" borderId="44" xfId="0" applyNumberFormat="1" applyFont="1" applyFill="1" applyBorder="1" applyAlignment="1" applyProtection="1">
      <alignment horizontal="center" vertical="center"/>
      <protection locked="0"/>
    </xf>
    <xf numFmtId="1" fontId="12" fillId="2" borderId="45" xfId="0" applyNumberFormat="1" applyFont="1" applyFill="1" applyBorder="1" applyAlignment="1" applyProtection="1">
      <alignment horizontal="center" vertical="center"/>
      <protection locked="0"/>
    </xf>
    <xf numFmtId="1" fontId="12" fillId="2" borderId="46" xfId="0" applyNumberFormat="1" applyFont="1" applyFill="1" applyBorder="1" applyAlignment="1" applyProtection="1">
      <alignment horizontal="center" vertical="center"/>
      <protection locked="0"/>
    </xf>
    <xf numFmtId="0" fontId="1" fillId="0" borderId="47" xfId="0" applyFont="1" applyFill="1" applyBorder="1" applyAlignment="1">
      <alignment horizontal="center" vertical="center"/>
    </xf>
    <xf numFmtId="0" fontId="13" fillId="6" borderId="23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vertical="center"/>
    </xf>
    <xf numFmtId="0" fontId="11" fillId="5" borderId="34" xfId="0" applyFont="1" applyFill="1" applyBorder="1" applyAlignment="1">
      <alignment vertical="center"/>
    </xf>
    <xf numFmtId="0" fontId="11" fillId="5" borderId="35" xfId="0" applyFont="1" applyFill="1" applyBorder="1" applyAlignment="1">
      <alignment vertical="center"/>
    </xf>
    <xf numFmtId="0" fontId="11" fillId="5" borderId="2" xfId="0" applyFont="1" applyFill="1" applyBorder="1" applyAlignment="1">
      <alignment vertical="center"/>
    </xf>
    <xf numFmtId="0" fontId="11" fillId="5" borderId="33" xfId="0" applyFont="1" applyFill="1" applyBorder="1" applyAlignment="1">
      <alignment vertical="center"/>
    </xf>
    <xf numFmtId="0" fontId="2" fillId="0" borderId="42" xfId="0" applyFont="1" applyFill="1" applyBorder="1" applyAlignment="1">
      <alignment horizontal="center" vertical="center"/>
    </xf>
    <xf numFmtId="1" fontId="12" fillId="0" borderId="48" xfId="0" applyNumberFormat="1" applyFont="1" applyFill="1" applyBorder="1" applyAlignment="1" applyProtection="1">
      <alignment horizontal="center" vertical="center"/>
      <protection locked="0"/>
    </xf>
    <xf numFmtId="1" fontId="12" fillId="2" borderId="49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6" fillId="0" borderId="31" xfId="0" applyFont="1" applyFill="1" applyBorder="1" applyAlignment="1">
      <alignment vertical="center" wrapText="1"/>
    </xf>
    <xf numFmtId="0" fontId="26" fillId="0" borderId="31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11" fillId="7" borderId="0" xfId="0" applyFont="1" applyFill="1" applyBorder="1" applyAlignment="1">
      <alignment horizontal="center" vertical="center"/>
    </xf>
    <xf numFmtId="0" fontId="11" fillId="12" borderId="0" xfId="0" applyFont="1" applyFill="1" applyBorder="1" applyAlignment="1">
      <alignment horizontal="center" vertical="center"/>
    </xf>
    <xf numFmtId="0" fontId="11" fillId="13" borderId="0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0" fontId="27" fillId="14" borderId="0" xfId="0" applyFont="1" applyFill="1" applyBorder="1" applyAlignment="1">
      <alignment horizontal="center" vertical="center"/>
    </xf>
    <xf numFmtId="0" fontId="10" fillId="11" borderId="0" xfId="0" applyFont="1" applyFill="1" applyBorder="1" applyAlignment="1">
      <alignment horizontal="center" vertical="center"/>
    </xf>
    <xf numFmtId="0" fontId="11" fillId="15" borderId="0" xfId="0" applyFont="1" applyFill="1" applyBorder="1" applyAlignment="1">
      <alignment horizontal="center" vertical="center"/>
    </xf>
    <xf numFmtId="0" fontId="11" fillId="8" borderId="0" xfId="1" applyFont="1" applyFill="1" applyBorder="1" applyAlignment="1">
      <alignment horizontal="center" vertical="center"/>
    </xf>
    <xf numFmtId="0" fontId="11" fillId="16" borderId="0" xfId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vertical="center"/>
    </xf>
    <xf numFmtId="0" fontId="30" fillId="0" borderId="9" xfId="0" applyFont="1" applyFill="1" applyBorder="1" applyAlignment="1" applyProtection="1">
      <alignment horizontal="center" vertical="center" wrapText="1"/>
      <protection locked="0"/>
    </xf>
    <xf numFmtId="0" fontId="30" fillId="0" borderId="30" xfId="0" applyFont="1" applyFill="1" applyBorder="1" applyAlignment="1" applyProtection="1">
      <alignment horizontal="center" vertical="center" wrapText="1"/>
      <protection locked="0"/>
    </xf>
    <xf numFmtId="0" fontId="30" fillId="0" borderId="16" xfId="0" applyFont="1" applyFill="1" applyBorder="1" applyAlignment="1" applyProtection="1">
      <alignment horizontal="center" vertical="center" wrapText="1"/>
      <protection locked="0"/>
    </xf>
    <xf numFmtId="0" fontId="30" fillId="0" borderId="2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Fill="1" applyBorder="1" applyAlignment="1" applyProtection="1">
      <alignment horizontal="center" vertical="center" wrapText="1"/>
      <protection locked="0"/>
    </xf>
    <xf numFmtId="0" fontId="30" fillId="0" borderId="27" xfId="0" applyFont="1" applyFill="1" applyBorder="1" applyAlignment="1" applyProtection="1">
      <alignment horizontal="center" vertical="center" wrapText="1"/>
      <protection locked="0"/>
    </xf>
    <xf numFmtId="0" fontId="30" fillId="0" borderId="1" xfId="0" applyFont="1" applyFill="1" applyBorder="1" applyAlignment="1" applyProtection="1">
      <alignment horizontal="center" vertical="center" wrapText="1"/>
      <protection locked="0"/>
    </xf>
    <xf numFmtId="0" fontId="30" fillId="0" borderId="31" xfId="0" applyFont="1" applyFill="1" applyBorder="1" applyAlignment="1" applyProtection="1">
      <alignment horizontal="center" vertical="center" wrapText="1"/>
      <protection locked="0"/>
    </xf>
    <xf numFmtId="0" fontId="30" fillId="0" borderId="29" xfId="0" applyFont="1" applyFill="1" applyBorder="1" applyAlignment="1" applyProtection="1">
      <alignment horizontal="center" vertical="center" wrapText="1"/>
      <protection locked="0"/>
    </xf>
    <xf numFmtId="1" fontId="7" fillId="6" borderId="0" xfId="0" applyNumberFormat="1" applyFont="1" applyFill="1" applyBorder="1" applyAlignment="1">
      <alignment horizontal="center" vertical="center"/>
    </xf>
    <xf numFmtId="169" fontId="1" fillId="3" borderId="14" xfId="0" applyNumberFormat="1" applyFont="1" applyFill="1" applyBorder="1" applyAlignment="1">
      <alignment horizontal="center" vertical="center"/>
    </xf>
    <xf numFmtId="169" fontId="1" fillId="3" borderId="25" xfId="0" applyNumberFormat="1" applyFont="1" applyFill="1" applyBorder="1" applyAlignment="1">
      <alignment horizontal="center" vertical="center"/>
    </xf>
    <xf numFmtId="169" fontId="29" fillId="3" borderId="15" xfId="0" applyNumberFormat="1" applyFont="1" applyFill="1" applyBorder="1" applyAlignment="1">
      <alignment horizontal="center" vertical="center"/>
    </xf>
    <xf numFmtId="169" fontId="29" fillId="3" borderId="25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1" fillId="5" borderId="36" xfId="0" applyFont="1" applyFill="1" applyBorder="1" applyAlignment="1">
      <alignment horizontal="center" vertical="center"/>
    </xf>
    <xf numFmtId="0" fontId="11" fillId="5" borderId="37" xfId="0" applyFont="1" applyFill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0" fontId="11" fillId="5" borderId="36" xfId="0" applyFont="1" applyFill="1" applyBorder="1" applyAlignment="1">
      <alignment horizontal="left" vertical="center"/>
    </xf>
    <xf numFmtId="0" fontId="11" fillId="5" borderId="37" xfId="0" applyFont="1" applyFill="1" applyBorder="1" applyAlignment="1">
      <alignment horizontal="left" vertical="center"/>
    </xf>
    <xf numFmtId="0" fontId="11" fillId="5" borderId="38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11" fillId="0" borderId="9" xfId="0" applyFont="1" applyFill="1" applyBorder="1" applyAlignment="1" applyProtection="1">
      <alignment horizontal="left" vertical="center" wrapText="1"/>
      <protection locked="0"/>
    </xf>
    <xf numFmtId="0" fontId="11" fillId="0" borderId="30" xfId="0" applyFont="1" applyFill="1" applyBorder="1" applyAlignment="1" applyProtection="1">
      <alignment horizontal="left" vertical="center"/>
      <protection locked="0"/>
    </xf>
    <xf numFmtId="0" fontId="11" fillId="0" borderId="16" xfId="0" applyFont="1" applyFill="1" applyBorder="1" applyAlignment="1" applyProtection="1">
      <alignment horizontal="left" vertical="center"/>
      <protection locked="0"/>
    </xf>
    <xf numFmtId="0" fontId="11" fillId="0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11" fillId="0" borderId="27" xfId="0" applyFont="1" applyFill="1" applyBorder="1" applyAlignment="1" applyProtection="1">
      <alignment horizontal="left" vertical="center"/>
      <protection locked="0"/>
    </xf>
    <xf numFmtId="0" fontId="24" fillId="6" borderId="39" xfId="0" applyFont="1" applyFill="1" applyBorder="1" applyAlignment="1">
      <alignment horizontal="center" vertical="center"/>
    </xf>
    <xf numFmtId="0" fontId="24" fillId="6" borderId="40" xfId="0" applyFont="1" applyFill="1" applyBorder="1" applyAlignment="1">
      <alignment horizontal="center" vertical="center"/>
    </xf>
    <xf numFmtId="169" fontId="28" fillId="0" borderId="39" xfId="0" applyNumberFormat="1" applyFont="1" applyFill="1" applyBorder="1" applyAlignment="1">
      <alignment horizontal="center" vertical="center"/>
    </xf>
    <xf numFmtId="169" fontId="28" fillId="0" borderId="40" xfId="0" applyNumberFormat="1" applyFont="1" applyFill="1" applyBorder="1" applyAlignment="1">
      <alignment horizontal="center" vertical="center"/>
    </xf>
    <xf numFmtId="167" fontId="13" fillId="6" borderId="0" xfId="0" applyNumberFormat="1" applyFont="1" applyFill="1" applyBorder="1" applyAlignment="1">
      <alignment horizontal="center" vertical="center"/>
    </xf>
    <xf numFmtId="14" fontId="18" fillId="0" borderId="23" xfId="0" applyNumberFormat="1" applyFont="1" applyFill="1" applyBorder="1" applyAlignment="1">
      <alignment horizontal="center" vertical="center"/>
    </xf>
    <xf numFmtId="14" fontId="18" fillId="0" borderId="41" xfId="0" applyNumberFormat="1" applyFont="1" applyFill="1" applyBorder="1" applyAlignment="1">
      <alignment horizontal="center" vertical="center"/>
    </xf>
    <xf numFmtId="14" fontId="18" fillId="0" borderId="22" xfId="0" applyNumberFormat="1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33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 applyProtection="1">
      <alignment horizontal="left" vertical="center"/>
      <protection locked="0"/>
    </xf>
    <xf numFmtId="0" fontId="30" fillId="0" borderId="9" xfId="0" applyFont="1" applyFill="1" applyBorder="1" applyAlignment="1" applyProtection="1">
      <alignment horizontal="left" vertical="center" wrapText="1"/>
      <protection locked="0"/>
    </xf>
    <xf numFmtId="0" fontId="30" fillId="0" borderId="30" xfId="0" applyFont="1" applyFill="1" applyBorder="1" applyAlignment="1" applyProtection="1">
      <alignment horizontal="left" vertical="center"/>
      <protection locked="0"/>
    </xf>
    <xf numFmtId="0" fontId="30" fillId="0" borderId="16" xfId="0" applyFont="1" applyFill="1" applyBorder="1" applyAlignment="1" applyProtection="1">
      <alignment horizontal="left" vertical="center"/>
      <protection locked="0"/>
    </xf>
    <xf numFmtId="0" fontId="30" fillId="0" borderId="2" xfId="0" applyFont="1" applyFill="1" applyBorder="1" applyAlignment="1" applyProtection="1">
      <alignment horizontal="left" vertical="center"/>
      <protection locked="0"/>
    </xf>
    <xf numFmtId="0" fontId="30" fillId="0" borderId="0" xfId="0" applyFont="1" applyFill="1" applyBorder="1" applyAlignment="1" applyProtection="1">
      <alignment horizontal="left" vertical="center"/>
      <protection locked="0"/>
    </xf>
    <xf numFmtId="0" fontId="30" fillId="0" borderId="27" xfId="0" applyFont="1" applyFill="1" applyBorder="1" applyAlignment="1" applyProtection="1">
      <alignment horizontal="left" vertical="center"/>
      <protection locked="0"/>
    </xf>
    <xf numFmtId="0" fontId="31" fillId="0" borderId="9" xfId="0" applyFont="1" applyFill="1" applyBorder="1" applyAlignment="1" applyProtection="1">
      <alignment horizontal="center" vertical="center" wrapText="1"/>
      <protection locked="0"/>
    </xf>
    <xf numFmtId="0" fontId="31" fillId="0" borderId="30" xfId="0" applyFont="1" applyFill="1" applyBorder="1" applyAlignment="1" applyProtection="1">
      <alignment horizontal="center" vertical="center" wrapText="1"/>
      <protection locked="0"/>
    </xf>
    <xf numFmtId="0" fontId="31" fillId="0" borderId="16" xfId="0" applyFont="1" applyFill="1" applyBorder="1" applyAlignment="1" applyProtection="1">
      <alignment horizontal="center" vertical="center" wrapText="1"/>
      <protection locked="0"/>
    </xf>
    <xf numFmtId="0" fontId="31" fillId="0" borderId="2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27" xfId="0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0" fontId="31" fillId="0" borderId="31" xfId="0" applyFont="1" applyFill="1" applyBorder="1" applyAlignment="1" applyProtection="1">
      <alignment horizontal="center" vertical="center" wrapText="1"/>
      <protection locked="0"/>
    </xf>
    <xf numFmtId="0" fontId="31" fillId="0" borderId="29" xfId="0" applyFont="1" applyFill="1" applyBorder="1" applyAlignment="1" applyProtection="1">
      <alignment horizontal="center" vertical="center" wrapText="1"/>
      <protection locked="0"/>
    </xf>
    <xf numFmtId="0" fontId="15" fillId="0" borderId="14" xfId="0" applyFont="1" applyFill="1" applyBorder="1" applyAlignment="1">
      <alignment horizontal="left" vertical="center" wrapText="1"/>
    </xf>
    <xf numFmtId="0" fontId="15" fillId="0" borderId="25" xfId="0" applyFont="1" applyFill="1" applyBorder="1" applyAlignment="1">
      <alignment horizontal="left" vertical="center" wrapText="1"/>
    </xf>
    <xf numFmtId="0" fontId="16" fillId="6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/>
    </xf>
    <xf numFmtId="169" fontId="1" fillId="3" borderId="15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1" fillId="0" borderId="31" xfId="0" applyFont="1" applyFill="1" applyBorder="1" applyAlignment="1" applyProtection="1">
      <alignment horizontal="left" vertical="center"/>
      <protection locked="0"/>
    </xf>
    <xf numFmtId="0" fontId="11" fillId="0" borderId="29" xfId="0" applyFont="1" applyFill="1" applyBorder="1" applyAlignment="1" applyProtection="1">
      <alignment horizontal="left" vertical="center"/>
      <protection locked="0"/>
    </xf>
    <xf numFmtId="0" fontId="19" fillId="0" borderId="13" xfId="0" applyFont="1" applyFill="1" applyBorder="1" applyAlignment="1">
      <alignment horizontal="center" vertical="center" textRotation="90"/>
    </xf>
    <xf numFmtId="0" fontId="19" fillId="0" borderId="24" xfId="0" applyFont="1" applyFill="1" applyBorder="1" applyAlignment="1">
      <alignment horizontal="center" vertical="center" textRotation="90"/>
    </xf>
    <xf numFmtId="0" fontId="20" fillId="0" borderId="24" xfId="0" applyFont="1" applyFill="1" applyBorder="1" applyAlignment="1">
      <alignment horizontal="center" vertical="center" textRotation="90"/>
    </xf>
    <xf numFmtId="0" fontId="20" fillId="0" borderId="28" xfId="0" applyFont="1" applyFill="1" applyBorder="1" applyAlignment="1">
      <alignment horizontal="center" vertical="center" textRotation="90"/>
    </xf>
    <xf numFmtId="0" fontId="15" fillId="0" borderId="26" xfId="0" applyFont="1" applyFill="1" applyBorder="1" applyAlignment="1">
      <alignment horizontal="left" vertical="center" wrapText="1"/>
    </xf>
    <xf numFmtId="169" fontId="29" fillId="3" borderId="1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0">
    <dxf>
      <fill>
        <patternFill patternType="gray0625"/>
      </fill>
    </dxf>
    <dxf>
      <fill>
        <patternFill patternType="gray0625"/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numFmt numFmtId="165" formatCode="[$-40C]d\-mmm;@"/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gray0625"/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gray0625"/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gray0625"/>
      </fill>
    </dxf>
  </dxfs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4:D15" totalsRowShown="0">
  <autoFilter ref="C4:D15"/>
  <tableColumns count="2">
    <tableColumn id="1" name="Jour Férié"/>
    <tableColumn id="2" name="Date" dataDxfId="1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79"/>
  <sheetViews>
    <sheetView tabSelected="1" zoomScaleNormal="100" workbookViewId="0">
      <pane xSplit="3" ySplit="13" topLeftCell="D14" activePane="bottomRight" state="frozenSplit"/>
      <selection pane="topRight" activeCell="D1" sqref="D1"/>
      <selection pane="bottomLeft" activeCell="A9" sqref="A9"/>
      <selection pane="bottomRight" activeCell="AJ14" sqref="AJ14:AJ15"/>
    </sheetView>
  </sheetViews>
  <sheetFormatPr baseColWidth="10" defaultColWidth="11.453125" defaultRowHeight="12.5" x14ac:dyDescent="0.35"/>
  <cols>
    <col min="1" max="1" width="7.26953125" style="54" bestFit="1" customWidth="1"/>
    <col min="2" max="2" width="17.1796875" style="15" customWidth="1"/>
    <col min="3" max="3" width="4.26953125" style="15" customWidth="1"/>
    <col min="4" max="34" width="3.81640625" style="15" customWidth="1"/>
    <col min="35" max="36" width="6.7265625" style="15" customWidth="1"/>
    <col min="37" max="37" width="10.1796875" style="15" hidden="1" customWidth="1"/>
    <col min="38" max="39" width="5.26953125" style="15" customWidth="1"/>
    <col min="40" max="40" width="28.1796875" style="15" customWidth="1"/>
    <col min="41" max="16384" width="11.453125" style="15"/>
  </cols>
  <sheetData>
    <row r="1" spans="1:40" ht="5.15" customHeight="1" x14ac:dyDescent="0.35"/>
    <row r="2" spans="1:40" ht="12" customHeight="1" x14ac:dyDescent="0.3">
      <c r="A2" s="177" t="s">
        <v>43</v>
      </c>
      <c r="B2" s="177"/>
      <c r="C2" s="10"/>
      <c r="D2" s="64" t="s">
        <v>0</v>
      </c>
      <c r="E2" s="65"/>
      <c r="F2" s="146"/>
      <c r="G2" s="147"/>
      <c r="H2" s="147"/>
      <c r="I2" s="148"/>
      <c r="J2" s="28"/>
      <c r="K2" s="28"/>
      <c r="L2" s="28"/>
      <c r="M2" s="26"/>
      <c r="N2" s="26"/>
      <c r="O2" s="26"/>
      <c r="P2" s="44"/>
      <c r="Q2" s="21"/>
      <c r="R2" s="45"/>
      <c r="S2" s="45"/>
      <c r="T2" s="44"/>
      <c r="Z2" s="44"/>
      <c r="AA2" s="44"/>
      <c r="AB2" s="44"/>
      <c r="AC2" s="44"/>
      <c r="AD2" s="44"/>
      <c r="AE2" s="51"/>
      <c r="AF2" s="158"/>
      <c r="AG2" s="158"/>
      <c r="AH2" s="44"/>
      <c r="AK2" s="21"/>
      <c r="AL2" s="50"/>
      <c r="AM2" s="50"/>
      <c r="AN2" s="44"/>
    </row>
    <row r="3" spans="1:40" ht="12" customHeight="1" x14ac:dyDescent="0.35">
      <c r="A3" s="177"/>
      <c r="B3" s="177"/>
      <c r="C3" s="10"/>
      <c r="D3" s="26"/>
      <c r="E3" s="26"/>
      <c r="F3" s="26"/>
      <c r="G3" s="26"/>
      <c r="H3" s="9"/>
      <c r="I3" s="28"/>
      <c r="J3" s="28"/>
      <c r="K3" s="28"/>
      <c r="L3" s="28"/>
      <c r="M3" s="26"/>
      <c r="N3" s="26"/>
      <c r="O3" s="26"/>
      <c r="P3" s="44"/>
      <c r="Q3" s="21"/>
      <c r="R3" s="44"/>
      <c r="S3" s="44"/>
      <c r="T3" s="44"/>
      <c r="Z3" s="44"/>
      <c r="AA3" s="44"/>
      <c r="AB3" s="44"/>
      <c r="AC3" s="44"/>
      <c r="AD3" s="44"/>
      <c r="AE3" s="51"/>
      <c r="AF3" s="158"/>
      <c r="AG3" s="158"/>
      <c r="AH3" s="44"/>
      <c r="AK3" s="47"/>
      <c r="AL3" s="50"/>
      <c r="AM3" s="50"/>
      <c r="AN3" s="44"/>
    </row>
    <row r="4" spans="1:40" ht="12" customHeight="1" x14ac:dyDescent="0.35">
      <c r="A4" s="103">
        <v>2019</v>
      </c>
      <c r="B4" s="103"/>
      <c r="C4" s="11"/>
      <c r="D4" s="149"/>
      <c r="E4" s="150"/>
      <c r="F4" s="150"/>
      <c r="G4" s="150"/>
      <c r="H4" s="150"/>
      <c r="I4" s="150"/>
      <c r="J4" s="150"/>
      <c r="K4" s="151"/>
      <c r="L4" s="28"/>
      <c r="M4" s="149"/>
      <c r="N4" s="150"/>
      <c r="O4" s="150"/>
      <c r="P4" s="150"/>
      <c r="Q4" s="150"/>
      <c r="R4" s="150"/>
      <c r="S4" s="150"/>
      <c r="T4" s="151"/>
      <c r="Z4" s="86" t="s">
        <v>25</v>
      </c>
      <c r="AA4" s="82" t="s">
        <v>32</v>
      </c>
      <c r="AB4" s="44"/>
      <c r="AC4" s="44"/>
      <c r="AE4" s="88" t="s">
        <v>23</v>
      </c>
      <c r="AF4" s="82" t="s">
        <v>33</v>
      </c>
      <c r="AG4" s="74"/>
      <c r="AH4" s="44"/>
      <c r="AK4" s="52"/>
      <c r="AL4" s="50"/>
      <c r="AM4" s="50"/>
      <c r="AN4" s="44"/>
    </row>
    <row r="5" spans="1:40" ht="12" customHeight="1" x14ac:dyDescent="0.35">
      <c r="A5" s="103"/>
      <c r="B5" s="103"/>
      <c r="C5" s="22"/>
      <c r="D5" s="152"/>
      <c r="E5" s="153"/>
      <c r="F5" s="154"/>
      <c r="G5" s="114"/>
      <c r="H5" s="115"/>
      <c r="I5" s="115"/>
      <c r="J5" s="115"/>
      <c r="K5" s="116"/>
      <c r="L5" s="28"/>
      <c r="M5" s="152"/>
      <c r="N5" s="153"/>
      <c r="O5" s="154"/>
      <c r="P5" s="114"/>
      <c r="Q5" s="115"/>
      <c r="R5" s="115"/>
      <c r="S5" s="115"/>
      <c r="T5" s="116"/>
      <c r="Z5" s="87" t="s">
        <v>34</v>
      </c>
      <c r="AA5" s="93" t="s">
        <v>35</v>
      </c>
      <c r="AB5" s="44"/>
      <c r="AC5" s="44"/>
      <c r="AE5" s="89" t="s">
        <v>24</v>
      </c>
      <c r="AF5" s="82" t="s">
        <v>42</v>
      </c>
      <c r="AG5" s="75"/>
      <c r="AH5" s="44"/>
      <c r="AL5" s="44"/>
      <c r="AM5" s="50"/>
      <c r="AN5" s="44"/>
    </row>
    <row r="6" spans="1:40" ht="12" customHeight="1" x14ac:dyDescent="0.3">
      <c r="A6" s="178"/>
      <c r="B6" s="178"/>
      <c r="C6" s="5"/>
      <c r="D6" s="155"/>
      <c r="E6" s="156"/>
      <c r="F6" s="157"/>
      <c r="G6" s="117"/>
      <c r="H6" s="118"/>
      <c r="I6" s="118"/>
      <c r="J6" s="118"/>
      <c r="K6" s="119"/>
      <c r="L6" s="28"/>
      <c r="M6" s="155"/>
      <c r="N6" s="156"/>
      <c r="O6" s="157"/>
      <c r="P6" s="117"/>
      <c r="Q6" s="118"/>
      <c r="R6" s="118"/>
      <c r="S6" s="118"/>
      <c r="T6" s="119"/>
      <c r="Z6" s="83" t="s">
        <v>26</v>
      </c>
      <c r="AA6" s="46" t="s">
        <v>31</v>
      </c>
      <c r="AB6" s="44"/>
      <c r="AC6" s="44"/>
      <c r="AE6" s="90" t="s">
        <v>40</v>
      </c>
      <c r="AF6" s="46" t="s">
        <v>39</v>
      </c>
      <c r="AG6" s="74"/>
      <c r="AH6" s="44"/>
      <c r="AL6" s="44"/>
      <c r="AM6" s="53"/>
      <c r="AN6" s="44"/>
    </row>
    <row r="7" spans="1:40" ht="12" customHeight="1" x14ac:dyDescent="0.3">
      <c r="A7" s="77"/>
      <c r="B7" s="78"/>
      <c r="D7" s="126"/>
      <c r="E7" s="127"/>
      <c r="F7" s="128"/>
      <c r="G7" s="120"/>
      <c r="H7" s="121"/>
      <c r="I7" s="121"/>
      <c r="J7" s="121"/>
      <c r="K7" s="122"/>
      <c r="L7" s="28"/>
      <c r="M7" s="126"/>
      <c r="N7" s="127"/>
      <c r="O7" s="128"/>
      <c r="P7" s="120"/>
      <c r="Q7" s="121"/>
      <c r="R7" s="121"/>
      <c r="S7" s="121"/>
      <c r="T7" s="122"/>
      <c r="Z7" s="84" t="s">
        <v>27</v>
      </c>
      <c r="AA7" s="46" t="s">
        <v>30</v>
      </c>
      <c r="AB7" s="46"/>
      <c r="AC7" s="46"/>
      <c r="AE7" s="92" t="s">
        <v>36</v>
      </c>
      <c r="AF7" s="81" t="s">
        <v>37</v>
      </c>
      <c r="AG7" s="74"/>
      <c r="AH7" s="44"/>
      <c r="AL7" s="46"/>
      <c r="AM7" s="53"/>
      <c r="AN7" s="44"/>
    </row>
    <row r="8" spans="1:40" ht="12" customHeight="1" x14ac:dyDescent="0.3">
      <c r="D8" s="129"/>
      <c r="E8" s="130"/>
      <c r="F8" s="131"/>
      <c r="G8" s="123"/>
      <c r="H8" s="124"/>
      <c r="I8" s="124"/>
      <c r="J8" s="124"/>
      <c r="K8" s="125"/>
      <c r="L8" s="42"/>
      <c r="M8" s="129"/>
      <c r="N8" s="130"/>
      <c r="O8" s="131"/>
      <c r="P8" s="123"/>
      <c r="Q8" s="124"/>
      <c r="R8" s="124"/>
      <c r="S8" s="124"/>
      <c r="T8" s="125"/>
      <c r="W8" s="46"/>
      <c r="X8" s="46"/>
      <c r="Z8" s="85" t="s">
        <v>28</v>
      </c>
      <c r="AA8" s="46" t="s">
        <v>29</v>
      </c>
      <c r="AC8" s="47"/>
      <c r="AE8" s="91" t="s">
        <v>41</v>
      </c>
      <c r="AF8" s="82" t="s">
        <v>38</v>
      </c>
      <c r="AG8" s="76"/>
      <c r="AH8" s="46"/>
    </row>
    <row r="9" spans="1:40" ht="5.15" customHeight="1" x14ac:dyDescent="0.35">
      <c r="A9" s="55"/>
      <c r="B9" s="2"/>
      <c r="C9" s="2"/>
      <c r="D9" s="108"/>
      <c r="E9" s="109"/>
      <c r="F9" s="110"/>
      <c r="G9" s="108"/>
      <c r="H9" s="109"/>
      <c r="I9" s="109"/>
      <c r="J9" s="109"/>
      <c r="K9" s="110"/>
      <c r="L9" s="43"/>
      <c r="M9" s="69"/>
      <c r="N9" s="27"/>
      <c r="O9" s="70"/>
      <c r="P9" s="108"/>
      <c r="Q9" s="109"/>
      <c r="R9" s="109"/>
      <c r="S9" s="109"/>
      <c r="T9" s="110"/>
      <c r="AB9" s="48"/>
      <c r="AC9" s="48"/>
      <c r="AD9" s="49"/>
      <c r="AE9" s="49"/>
    </row>
    <row r="10" spans="1:40" ht="13" customHeight="1" x14ac:dyDescent="0.35">
      <c r="B10" s="1"/>
      <c r="C10" s="1"/>
      <c r="D10" s="111"/>
      <c r="E10" s="112"/>
      <c r="F10" s="113"/>
      <c r="G10" s="111"/>
      <c r="H10" s="112"/>
      <c r="I10" s="112"/>
      <c r="J10" s="112"/>
      <c r="K10" s="113"/>
      <c r="L10" s="3"/>
      <c r="M10" s="66"/>
      <c r="N10" s="67"/>
      <c r="O10" s="68"/>
      <c r="P10" s="111"/>
      <c r="Q10" s="112"/>
      <c r="R10" s="112"/>
      <c r="S10" s="112"/>
      <c r="T10" s="113"/>
      <c r="Z10" s="3"/>
      <c r="AA10" s="4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</row>
    <row r="11" spans="1:40" ht="13" customHeight="1" x14ac:dyDescent="0.35">
      <c r="B11" s="1"/>
      <c r="C11" s="1"/>
      <c r="D11" s="1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4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</row>
    <row r="12" spans="1:40" ht="15" customHeight="1" thickBot="1" x14ac:dyDescent="0.4">
      <c r="B12" s="1"/>
      <c r="C12" s="1"/>
      <c r="D12" s="145" t="s">
        <v>4</v>
      </c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79">
        <f>NETWORKDAYS($D$13,$AH$13,Fériés)</f>
        <v>22</v>
      </c>
      <c r="AJ12" s="80" t="s">
        <v>22</v>
      </c>
      <c r="AK12" s="1"/>
      <c r="AL12" s="1"/>
      <c r="AM12" s="1"/>
      <c r="AN12" s="17"/>
    </row>
    <row r="13" spans="1:40" ht="60.75" customHeight="1" thickBot="1" x14ac:dyDescent="0.4">
      <c r="A13" s="56"/>
      <c r="B13" s="71" t="s">
        <v>18</v>
      </c>
      <c r="C13" s="1"/>
      <c r="D13" s="12">
        <f>DATE(Année,1,1)</f>
        <v>43466</v>
      </c>
      <c r="E13" s="13">
        <f>D13+1</f>
        <v>43467</v>
      </c>
      <c r="F13" s="13">
        <f t="shared" ref="F13:AH13" si="0">E13+1</f>
        <v>43468</v>
      </c>
      <c r="G13" s="13">
        <f t="shared" si="0"/>
        <v>43469</v>
      </c>
      <c r="H13" s="13">
        <f t="shared" si="0"/>
        <v>43470</v>
      </c>
      <c r="I13" s="13">
        <f t="shared" si="0"/>
        <v>43471</v>
      </c>
      <c r="J13" s="13">
        <f t="shared" si="0"/>
        <v>43472</v>
      </c>
      <c r="K13" s="13">
        <f t="shared" si="0"/>
        <v>43473</v>
      </c>
      <c r="L13" s="13">
        <f t="shared" si="0"/>
        <v>43474</v>
      </c>
      <c r="M13" s="13">
        <f t="shared" si="0"/>
        <v>43475</v>
      </c>
      <c r="N13" s="13">
        <f t="shared" si="0"/>
        <v>43476</v>
      </c>
      <c r="O13" s="13">
        <f t="shared" si="0"/>
        <v>43477</v>
      </c>
      <c r="P13" s="13">
        <f t="shared" si="0"/>
        <v>43478</v>
      </c>
      <c r="Q13" s="13">
        <f t="shared" si="0"/>
        <v>43479</v>
      </c>
      <c r="R13" s="13">
        <f t="shared" si="0"/>
        <v>43480</v>
      </c>
      <c r="S13" s="13">
        <f t="shared" si="0"/>
        <v>43481</v>
      </c>
      <c r="T13" s="13">
        <f t="shared" si="0"/>
        <v>43482</v>
      </c>
      <c r="U13" s="13">
        <f t="shared" si="0"/>
        <v>43483</v>
      </c>
      <c r="V13" s="13">
        <f t="shared" si="0"/>
        <v>43484</v>
      </c>
      <c r="W13" s="13">
        <f t="shared" si="0"/>
        <v>43485</v>
      </c>
      <c r="X13" s="13">
        <f t="shared" si="0"/>
        <v>43486</v>
      </c>
      <c r="Y13" s="13">
        <f t="shared" si="0"/>
        <v>43487</v>
      </c>
      <c r="Z13" s="13">
        <f t="shared" si="0"/>
        <v>43488</v>
      </c>
      <c r="AA13" s="13">
        <f t="shared" si="0"/>
        <v>43489</v>
      </c>
      <c r="AB13" s="13">
        <f t="shared" si="0"/>
        <v>43490</v>
      </c>
      <c r="AC13" s="13">
        <f t="shared" si="0"/>
        <v>43491</v>
      </c>
      <c r="AD13" s="13">
        <f t="shared" si="0"/>
        <v>43492</v>
      </c>
      <c r="AE13" s="13">
        <f t="shared" si="0"/>
        <v>43493</v>
      </c>
      <c r="AF13" s="13">
        <f t="shared" si="0"/>
        <v>43494</v>
      </c>
      <c r="AG13" s="13">
        <f t="shared" si="0"/>
        <v>43495</v>
      </c>
      <c r="AH13" s="14">
        <f t="shared" si="0"/>
        <v>43496</v>
      </c>
      <c r="AI13" s="25" t="s">
        <v>19</v>
      </c>
      <c r="AJ13" s="25" t="s">
        <v>20</v>
      </c>
      <c r="AK13" s="18" t="s">
        <v>1</v>
      </c>
      <c r="AL13" s="132" t="s">
        <v>5</v>
      </c>
      <c r="AM13" s="133"/>
      <c r="AN13" s="134"/>
    </row>
    <row r="14" spans="1:40" ht="12.75" customHeight="1" x14ac:dyDescent="0.35">
      <c r="A14" s="183"/>
      <c r="B14" s="175"/>
      <c r="C14" s="23" t="s">
        <v>2</v>
      </c>
      <c r="D14" s="29"/>
      <c r="E14" s="30"/>
      <c r="F14" s="30"/>
      <c r="G14" s="30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3"/>
      <c r="S14" s="34"/>
      <c r="T14" s="32"/>
      <c r="U14" s="33"/>
      <c r="V14" s="32"/>
      <c r="W14" s="32"/>
      <c r="X14" s="32"/>
      <c r="Y14" s="32"/>
      <c r="Z14" s="32"/>
      <c r="AA14" s="32"/>
      <c r="AB14" s="32"/>
      <c r="AC14" s="32"/>
      <c r="AD14" s="32"/>
      <c r="AE14" s="31"/>
      <c r="AF14" s="31"/>
      <c r="AG14" s="31"/>
      <c r="AH14" s="35"/>
      <c r="AI14" s="104">
        <f>$AI$12-AJ14</f>
        <v>22</v>
      </c>
      <c r="AJ14" s="104">
        <f>SUMPRODUCT((COUNTIF('Jours fériés'!$D$5:$D$15,D$13:AH$13)=0)*(D14:AH15&lt;&gt;"")*(WEEKDAY(D$13:AH$13,2)&lt;5))/2</f>
        <v>0</v>
      </c>
      <c r="AK14" s="19"/>
      <c r="AL14" s="135"/>
      <c r="AM14" s="136"/>
      <c r="AN14" s="137"/>
    </row>
    <row r="15" spans="1:40" ht="13.5" customHeight="1" thickBot="1" x14ac:dyDescent="0.4">
      <c r="A15" s="184"/>
      <c r="B15" s="176"/>
      <c r="C15" s="24" t="s">
        <v>3</v>
      </c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8"/>
      <c r="S15" s="39"/>
      <c r="T15" s="37"/>
      <c r="U15" s="38"/>
      <c r="V15" s="37"/>
      <c r="W15" s="37"/>
      <c r="X15" s="37"/>
      <c r="Y15" s="37"/>
      <c r="Z15" s="37"/>
      <c r="AA15" s="37"/>
      <c r="AB15" s="37"/>
      <c r="AC15" s="37"/>
      <c r="AD15" s="37"/>
      <c r="AE15" s="40"/>
      <c r="AF15" s="40"/>
      <c r="AG15" s="40"/>
      <c r="AH15" s="41"/>
      <c r="AI15" s="105"/>
      <c r="AJ15" s="105"/>
      <c r="AK15" s="20"/>
      <c r="AL15" s="138"/>
      <c r="AM15" s="139"/>
      <c r="AN15" s="140"/>
    </row>
    <row r="16" spans="1:40" ht="12.75" customHeight="1" x14ac:dyDescent="0.35">
      <c r="A16" s="184"/>
      <c r="B16" s="175"/>
      <c r="C16" s="23" t="s">
        <v>2</v>
      </c>
      <c r="D16" s="29"/>
      <c r="E16" s="30" t="s">
        <v>24</v>
      </c>
      <c r="F16" s="31"/>
      <c r="G16" s="31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3"/>
      <c r="S16" s="34"/>
      <c r="T16" s="32"/>
      <c r="U16" s="33"/>
      <c r="V16" s="32"/>
      <c r="W16" s="32"/>
      <c r="X16" s="32"/>
      <c r="Y16" s="32"/>
      <c r="Z16" s="32"/>
      <c r="AA16" s="32"/>
      <c r="AB16" s="32"/>
      <c r="AC16" s="32"/>
      <c r="AD16" s="32"/>
      <c r="AE16" s="31"/>
      <c r="AF16" s="31"/>
      <c r="AG16" s="31"/>
      <c r="AH16" s="35"/>
      <c r="AI16" s="104">
        <f t="shared" ref="AI16" si="1">$AI$12-AJ16</f>
        <v>21</v>
      </c>
      <c r="AJ16" s="104">
        <f>SUMPRODUCT((COUNTIF('Jours fériés'!$D$5:$D$15,D$13:AH$13)=0)*(D16:AH17&lt;&gt;"")*(WEEKDAY(D$13:AH$13,2)&lt;5))/2</f>
        <v>1</v>
      </c>
      <c r="AK16" s="19"/>
      <c r="AL16" s="160" t="s">
        <v>44</v>
      </c>
      <c r="AM16" s="161"/>
      <c r="AN16" s="162"/>
    </row>
    <row r="17" spans="1:40" ht="13.5" customHeight="1" thickBot="1" x14ac:dyDescent="0.4">
      <c r="A17" s="184"/>
      <c r="B17" s="176"/>
      <c r="C17" s="24" t="s">
        <v>3</v>
      </c>
      <c r="D17" s="36"/>
      <c r="E17" s="37" t="s">
        <v>24</v>
      </c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8"/>
      <c r="S17" s="37"/>
      <c r="T17" s="37"/>
      <c r="U17" s="38"/>
      <c r="V17" s="37"/>
      <c r="W17" s="37"/>
      <c r="X17" s="37"/>
      <c r="Y17" s="37"/>
      <c r="Z17" s="37"/>
      <c r="AA17" s="37"/>
      <c r="AB17" s="37"/>
      <c r="AC17" s="37"/>
      <c r="AD17" s="37"/>
      <c r="AE17" s="40"/>
      <c r="AF17" s="40"/>
      <c r="AG17" s="37"/>
      <c r="AH17" s="41"/>
      <c r="AI17" s="105"/>
      <c r="AJ17" s="105"/>
      <c r="AK17" s="20"/>
      <c r="AL17" s="163"/>
      <c r="AM17" s="164"/>
      <c r="AN17" s="165"/>
    </row>
    <row r="18" spans="1:40" ht="12.75" customHeight="1" x14ac:dyDescent="0.35">
      <c r="A18" s="184"/>
      <c r="B18" s="175"/>
      <c r="C18" s="23" t="s">
        <v>2</v>
      </c>
      <c r="D18" s="29"/>
      <c r="E18" s="30"/>
      <c r="F18" s="31"/>
      <c r="G18" s="31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3"/>
      <c r="S18" s="34"/>
      <c r="T18" s="32"/>
      <c r="U18" s="33"/>
      <c r="V18" s="32"/>
      <c r="W18" s="32"/>
      <c r="X18" s="32"/>
      <c r="Y18" s="32"/>
      <c r="Z18" s="32"/>
      <c r="AA18" s="32"/>
      <c r="AB18" s="32"/>
      <c r="AC18" s="32"/>
      <c r="AD18" s="32"/>
      <c r="AE18" s="31"/>
      <c r="AF18" s="31"/>
      <c r="AG18" s="31"/>
      <c r="AH18" s="35"/>
      <c r="AI18" s="104">
        <f t="shared" ref="AI18" si="2">$AI$12-AJ18</f>
        <v>22</v>
      </c>
      <c r="AJ18" s="104">
        <f>SUMPRODUCT((COUNTIF('Jours fériés'!$D$5:$D$15,D$13:AH$13)=0)*(D18:AH19&lt;&gt;"")*(WEEKDAY(D$13:AH$13,2)&lt;5))/2</f>
        <v>0</v>
      </c>
      <c r="AK18" s="19"/>
      <c r="AL18" s="159"/>
      <c r="AM18" s="136"/>
      <c r="AN18" s="137"/>
    </row>
    <row r="19" spans="1:40" ht="13.5" customHeight="1" thickBot="1" x14ac:dyDescent="0.4">
      <c r="A19" s="184"/>
      <c r="B19" s="176"/>
      <c r="C19" s="24" t="s">
        <v>3</v>
      </c>
      <c r="D19" s="36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8"/>
      <c r="S19" s="39"/>
      <c r="T19" s="37"/>
      <c r="U19" s="38"/>
      <c r="V19" s="37"/>
      <c r="W19" s="37"/>
      <c r="X19" s="37"/>
      <c r="Y19" s="37"/>
      <c r="Z19" s="37"/>
      <c r="AA19" s="37"/>
      <c r="AB19" s="37"/>
      <c r="AC19" s="37"/>
      <c r="AD19" s="37"/>
      <c r="AE19" s="40"/>
      <c r="AF19" s="40"/>
      <c r="AG19" s="40"/>
      <c r="AH19" s="41"/>
      <c r="AI19" s="105"/>
      <c r="AJ19" s="105"/>
      <c r="AK19" s="20"/>
      <c r="AL19" s="138"/>
      <c r="AM19" s="139"/>
      <c r="AN19" s="140"/>
    </row>
    <row r="20" spans="1:40" ht="12.75" customHeight="1" x14ac:dyDescent="0.35">
      <c r="A20" s="184"/>
      <c r="B20" s="175"/>
      <c r="C20" s="23" t="s">
        <v>2</v>
      </c>
      <c r="D20" s="29"/>
      <c r="E20" s="30"/>
      <c r="F20" s="31"/>
      <c r="G20" s="32" t="s">
        <v>25</v>
      </c>
      <c r="H20" s="32" t="s">
        <v>25</v>
      </c>
      <c r="I20" s="32" t="s">
        <v>25</v>
      </c>
      <c r="J20" s="32" t="s">
        <v>25</v>
      </c>
      <c r="K20" s="32" t="s">
        <v>25</v>
      </c>
      <c r="L20" s="32" t="s">
        <v>25</v>
      </c>
      <c r="M20" s="32"/>
      <c r="N20" s="32"/>
      <c r="O20" s="32"/>
      <c r="P20" s="32"/>
      <c r="Q20" s="32"/>
      <c r="R20" s="33"/>
      <c r="S20" s="34"/>
      <c r="T20" s="32"/>
      <c r="U20" s="33"/>
      <c r="V20" s="32"/>
      <c r="W20" s="32"/>
      <c r="X20" s="32"/>
      <c r="Y20" s="32"/>
      <c r="Z20" s="32"/>
      <c r="AA20" s="32"/>
      <c r="AB20" s="32"/>
      <c r="AC20" s="32"/>
      <c r="AD20" s="32"/>
      <c r="AE20" s="31"/>
      <c r="AF20" s="31"/>
      <c r="AG20" s="31"/>
      <c r="AH20" s="35"/>
      <c r="AI20" s="104">
        <f t="shared" ref="AI20" si="3">$AI$12-AJ20</f>
        <v>19</v>
      </c>
      <c r="AJ20" s="104">
        <f>SUMPRODUCT((COUNTIF('Jours fériés'!$D$5:$D$15,D$13:AH$13)=0)*(D20:AH21&lt;&gt;"")*(WEEKDAY(D$13:AH$13,2)&lt;5))/2</f>
        <v>3</v>
      </c>
      <c r="AK20" s="19"/>
      <c r="AL20" s="166" t="s">
        <v>45</v>
      </c>
      <c r="AM20" s="167"/>
      <c r="AN20" s="168"/>
    </row>
    <row r="21" spans="1:40" ht="13.5" customHeight="1" thickBot="1" x14ac:dyDescent="0.4">
      <c r="A21" s="184"/>
      <c r="B21" s="176"/>
      <c r="C21" s="24" t="s">
        <v>3</v>
      </c>
      <c r="D21" s="36"/>
      <c r="E21" s="37"/>
      <c r="F21" s="37"/>
      <c r="G21" s="37" t="s">
        <v>25</v>
      </c>
      <c r="H21" s="37" t="s">
        <v>25</v>
      </c>
      <c r="I21" s="37" t="s">
        <v>25</v>
      </c>
      <c r="J21" s="37" t="s">
        <v>25</v>
      </c>
      <c r="K21" s="37" t="s">
        <v>25</v>
      </c>
      <c r="L21" s="37" t="s">
        <v>25</v>
      </c>
      <c r="M21" s="37"/>
      <c r="N21" s="37"/>
      <c r="O21" s="37"/>
      <c r="P21" s="37"/>
      <c r="Q21" s="37"/>
      <c r="R21" s="38"/>
      <c r="S21" s="39"/>
      <c r="T21" s="37"/>
      <c r="U21" s="38"/>
      <c r="V21" s="37"/>
      <c r="W21" s="37"/>
      <c r="X21" s="37"/>
      <c r="Y21" s="37"/>
      <c r="Z21" s="37"/>
      <c r="AA21" s="37"/>
      <c r="AB21" s="37"/>
      <c r="AC21" s="37"/>
      <c r="AD21" s="37"/>
      <c r="AE21" s="40"/>
      <c r="AF21" s="40"/>
      <c r="AG21" s="40"/>
      <c r="AH21" s="41"/>
      <c r="AI21" s="105"/>
      <c r="AJ21" s="105"/>
      <c r="AK21" s="20"/>
      <c r="AL21" s="169"/>
      <c r="AM21" s="170"/>
      <c r="AN21" s="171"/>
    </row>
    <row r="22" spans="1:40" ht="12.75" customHeight="1" x14ac:dyDescent="0.35">
      <c r="A22" s="184"/>
      <c r="B22" s="175"/>
      <c r="C22" s="23" t="s">
        <v>2</v>
      </c>
      <c r="D22" s="31" t="s">
        <v>23</v>
      </c>
      <c r="E22" s="31" t="s">
        <v>23</v>
      </c>
      <c r="F22" s="31" t="s">
        <v>23</v>
      </c>
      <c r="G22" s="31" t="s">
        <v>23</v>
      </c>
      <c r="H22" s="31" t="s">
        <v>23</v>
      </c>
      <c r="I22" s="31" t="s">
        <v>23</v>
      </c>
      <c r="J22" s="31" t="s">
        <v>23</v>
      </c>
      <c r="K22" s="31" t="s">
        <v>23</v>
      </c>
      <c r="L22" s="31" t="s">
        <v>23</v>
      </c>
      <c r="M22" s="31" t="s">
        <v>23</v>
      </c>
      <c r="N22" s="31" t="s">
        <v>23</v>
      </c>
      <c r="O22" s="31" t="s">
        <v>23</v>
      </c>
      <c r="P22" s="31" t="s">
        <v>23</v>
      </c>
      <c r="Q22" s="31" t="s">
        <v>23</v>
      </c>
      <c r="R22" s="31" t="s">
        <v>23</v>
      </c>
      <c r="S22" s="31" t="s">
        <v>23</v>
      </c>
      <c r="T22" s="31" t="s">
        <v>23</v>
      </c>
      <c r="U22" s="31" t="s">
        <v>23</v>
      </c>
      <c r="V22" s="31" t="s">
        <v>23</v>
      </c>
      <c r="W22" s="31" t="s">
        <v>23</v>
      </c>
      <c r="X22" s="31" t="s">
        <v>23</v>
      </c>
      <c r="Y22" s="31" t="s">
        <v>23</v>
      </c>
      <c r="Z22" s="31" t="s">
        <v>23</v>
      </c>
      <c r="AA22" s="31" t="s">
        <v>23</v>
      </c>
      <c r="AB22" s="31" t="s">
        <v>23</v>
      </c>
      <c r="AC22" s="31" t="s">
        <v>23</v>
      </c>
      <c r="AD22" s="31" t="s">
        <v>23</v>
      </c>
      <c r="AE22" s="31" t="s">
        <v>23</v>
      </c>
      <c r="AF22" s="31" t="s">
        <v>23</v>
      </c>
      <c r="AG22" s="31" t="s">
        <v>23</v>
      </c>
      <c r="AH22" s="31" t="s">
        <v>23</v>
      </c>
      <c r="AI22" s="179">
        <f t="shared" ref="AI22" si="4">$AI$12-AJ22</f>
        <v>13</v>
      </c>
      <c r="AJ22" s="104">
        <f>SUMPRODUCT((COUNTIF('Jours fériés'!$D$5:$D$15,D$13:AH$13)=0)*(D22:AH23&lt;&gt;"")*(WEEKDAY(D$13:AH$13,2)&lt;5))/2</f>
        <v>9</v>
      </c>
      <c r="AK22" s="19"/>
      <c r="AL22" s="169"/>
      <c r="AM22" s="170"/>
      <c r="AN22" s="171"/>
    </row>
    <row r="23" spans="1:40" ht="13.5" customHeight="1" thickBot="1" x14ac:dyDescent="0.4">
      <c r="A23" s="184"/>
      <c r="B23" s="176"/>
      <c r="C23" s="24" t="s">
        <v>3</v>
      </c>
      <c r="D23" s="36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8"/>
      <c r="S23" s="39"/>
      <c r="T23" s="37"/>
      <c r="U23" s="38"/>
      <c r="V23" s="37"/>
      <c r="W23" s="37"/>
      <c r="X23" s="37"/>
      <c r="Y23" s="37"/>
      <c r="Z23" s="37"/>
      <c r="AA23" s="37"/>
      <c r="AB23" s="37"/>
      <c r="AC23" s="37"/>
      <c r="AD23" s="37"/>
      <c r="AE23" s="40"/>
      <c r="AF23" s="40"/>
      <c r="AG23" s="40"/>
      <c r="AH23" s="41"/>
      <c r="AI23" s="105"/>
      <c r="AJ23" s="105"/>
      <c r="AK23" s="20"/>
      <c r="AL23" s="172"/>
      <c r="AM23" s="173"/>
      <c r="AN23" s="174"/>
    </row>
    <row r="24" spans="1:40" ht="12.75" customHeight="1" x14ac:dyDescent="0.35">
      <c r="A24" s="184"/>
      <c r="B24" s="175"/>
      <c r="C24" s="23" t="s">
        <v>2</v>
      </c>
      <c r="D24" s="29"/>
      <c r="E24" s="30"/>
      <c r="F24" s="31"/>
      <c r="G24" s="31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3"/>
      <c r="S24" s="34"/>
      <c r="T24" s="32"/>
      <c r="U24" s="33"/>
      <c r="V24" s="32"/>
      <c r="W24" s="32"/>
      <c r="X24" s="32"/>
      <c r="Y24" s="32"/>
      <c r="Z24" s="32"/>
      <c r="AA24" s="32"/>
      <c r="AB24" s="32"/>
      <c r="AC24" s="32"/>
      <c r="AD24" s="32"/>
      <c r="AE24" s="31"/>
      <c r="AF24" s="31"/>
      <c r="AG24" s="31"/>
      <c r="AH24" s="35"/>
      <c r="AI24" s="104">
        <f t="shared" ref="AI24" si="5">$AI$12-AJ24</f>
        <v>22</v>
      </c>
      <c r="AJ24" s="104">
        <f>SUMPRODUCT((COUNTIF('Jours fériés'!$D$5:$D$15,D$13:AH$13)=0)*(D24:AH25&lt;&gt;"")*(WEEKDAY(D$13:AH$13,2)&lt;5))/2</f>
        <v>0</v>
      </c>
      <c r="AK24" s="19"/>
      <c r="AL24" s="159"/>
      <c r="AM24" s="136"/>
      <c r="AN24" s="137"/>
    </row>
    <row r="25" spans="1:40" ht="13.5" customHeight="1" thickBot="1" x14ac:dyDescent="0.4">
      <c r="A25" s="184"/>
      <c r="B25" s="176"/>
      <c r="C25" s="24" t="s">
        <v>3</v>
      </c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8"/>
      <c r="S25" s="39"/>
      <c r="T25" s="37"/>
      <c r="U25" s="38"/>
      <c r="V25" s="37"/>
      <c r="W25" s="37"/>
      <c r="X25" s="37"/>
      <c r="Y25" s="37"/>
      <c r="Z25" s="37"/>
      <c r="AA25" s="37"/>
      <c r="AB25" s="37"/>
      <c r="AC25" s="37"/>
      <c r="AD25" s="37"/>
      <c r="AE25" s="40"/>
      <c r="AF25" s="40"/>
      <c r="AG25" s="40"/>
      <c r="AH25" s="41"/>
      <c r="AI25" s="105"/>
      <c r="AJ25" s="105"/>
      <c r="AK25" s="20"/>
      <c r="AL25" s="138"/>
      <c r="AM25" s="139"/>
      <c r="AN25" s="140"/>
    </row>
    <row r="26" spans="1:40" ht="12.75" customHeight="1" x14ac:dyDescent="0.35">
      <c r="A26" s="184"/>
      <c r="B26" s="175"/>
      <c r="C26" s="23" t="s">
        <v>2</v>
      </c>
      <c r="D26" s="29"/>
      <c r="E26" s="30"/>
      <c r="F26" s="31"/>
      <c r="G26" s="32" t="s">
        <v>25</v>
      </c>
      <c r="H26" s="32" t="s">
        <v>25</v>
      </c>
      <c r="I26" s="32" t="s">
        <v>25</v>
      </c>
      <c r="J26" s="32" t="s">
        <v>25</v>
      </c>
      <c r="K26" s="32" t="s">
        <v>25</v>
      </c>
      <c r="L26" s="32" t="s">
        <v>25</v>
      </c>
      <c r="M26" s="32"/>
      <c r="N26" s="32"/>
      <c r="O26" s="32"/>
      <c r="P26" s="32"/>
      <c r="Q26" s="32"/>
      <c r="R26" s="33"/>
      <c r="S26" s="34"/>
      <c r="T26" s="32"/>
      <c r="U26" s="33"/>
      <c r="V26" s="32"/>
      <c r="W26" s="32"/>
      <c r="X26" s="32"/>
      <c r="Y26" s="32"/>
      <c r="Z26" s="32"/>
      <c r="AA26" s="32"/>
      <c r="AB26" s="32"/>
      <c r="AC26" s="32"/>
      <c r="AD26" s="32"/>
      <c r="AE26" s="31"/>
      <c r="AF26" s="31"/>
      <c r="AG26" s="31"/>
      <c r="AH26" s="35"/>
      <c r="AI26" s="106">
        <f t="shared" ref="AI26" si="6">$AI$12-AJ26</f>
        <v>19</v>
      </c>
      <c r="AJ26" s="104">
        <f>SUMPRODUCT((COUNTIF('Jours fériés'!$D$5:$D$15,D$13:AH$13)=0)*(D26:AH27&lt;&gt;"")*(WEEKDAY(D$13:AH$13,2)&lt;5))/2</f>
        <v>3</v>
      </c>
      <c r="AK26" s="19"/>
      <c r="AL26" s="94" t="s">
        <v>46</v>
      </c>
      <c r="AM26" s="95"/>
      <c r="AN26" s="96"/>
    </row>
    <row r="27" spans="1:40" ht="13.5" customHeight="1" thickBot="1" x14ac:dyDescent="0.4">
      <c r="A27" s="184"/>
      <c r="B27" s="176"/>
      <c r="C27" s="24" t="s">
        <v>3</v>
      </c>
      <c r="D27" s="36"/>
      <c r="E27" s="37"/>
      <c r="F27" s="37"/>
      <c r="G27" s="37" t="s">
        <v>25</v>
      </c>
      <c r="H27" s="37" t="s">
        <v>25</v>
      </c>
      <c r="I27" s="37" t="s">
        <v>25</v>
      </c>
      <c r="J27" s="37" t="s">
        <v>25</v>
      </c>
      <c r="K27" s="37" t="s">
        <v>25</v>
      </c>
      <c r="L27" s="37" t="s">
        <v>25</v>
      </c>
      <c r="M27" s="37"/>
      <c r="N27" s="37"/>
      <c r="O27" s="37"/>
      <c r="P27" s="37"/>
      <c r="Q27" s="37"/>
      <c r="R27" s="38"/>
      <c r="S27" s="39"/>
      <c r="T27" s="37"/>
      <c r="U27" s="38"/>
      <c r="V27" s="37"/>
      <c r="W27" s="37"/>
      <c r="X27" s="37"/>
      <c r="Y27" s="37"/>
      <c r="Z27" s="37"/>
      <c r="AA27" s="37"/>
      <c r="AB27" s="37"/>
      <c r="AC27" s="37"/>
      <c r="AD27" s="37"/>
      <c r="AE27" s="40"/>
      <c r="AF27" s="40"/>
      <c r="AG27" s="40"/>
      <c r="AH27" s="41"/>
      <c r="AI27" s="107"/>
      <c r="AJ27" s="105"/>
      <c r="AK27" s="20"/>
      <c r="AL27" s="97"/>
      <c r="AM27" s="98"/>
      <c r="AN27" s="99"/>
    </row>
    <row r="28" spans="1:40" ht="12.75" customHeight="1" x14ac:dyDescent="0.35">
      <c r="A28" s="184"/>
      <c r="B28" s="175"/>
      <c r="C28" s="23" t="s">
        <v>2</v>
      </c>
      <c r="D28" s="31" t="s">
        <v>23</v>
      </c>
      <c r="E28" s="31" t="s">
        <v>23</v>
      </c>
      <c r="F28" s="31" t="s">
        <v>23</v>
      </c>
      <c r="G28" s="31" t="s">
        <v>23</v>
      </c>
      <c r="H28" s="31" t="s">
        <v>23</v>
      </c>
      <c r="I28" s="31" t="s">
        <v>23</v>
      </c>
      <c r="J28" s="31" t="s">
        <v>23</v>
      </c>
      <c r="K28" s="31" t="s">
        <v>23</v>
      </c>
      <c r="L28" s="31" t="s">
        <v>23</v>
      </c>
      <c r="M28" s="31" t="s">
        <v>23</v>
      </c>
      <c r="N28" s="31" t="s">
        <v>23</v>
      </c>
      <c r="O28" s="31" t="s">
        <v>23</v>
      </c>
      <c r="P28" s="31" t="s">
        <v>23</v>
      </c>
      <c r="Q28" s="31" t="s">
        <v>23</v>
      </c>
      <c r="R28" s="31" t="s">
        <v>23</v>
      </c>
      <c r="S28" s="31" t="s">
        <v>23</v>
      </c>
      <c r="T28" s="31" t="s">
        <v>23</v>
      </c>
      <c r="U28" s="31" t="s">
        <v>23</v>
      </c>
      <c r="V28" s="31" t="s">
        <v>23</v>
      </c>
      <c r="W28" s="31" t="s">
        <v>23</v>
      </c>
      <c r="X28" s="31" t="s">
        <v>23</v>
      </c>
      <c r="Y28" s="31" t="s">
        <v>23</v>
      </c>
      <c r="Z28" s="31" t="s">
        <v>23</v>
      </c>
      <c r="AA28" s="31" t="s">
        <v>23</v>
      </c>
      <c r="AB28" s="31" t="s">
        <v>23</v>
      </c>
      <c r="AC28" s="31" t="s">
        <v>23</v>
      </c>
      <c r="AD28" s="31" t="s">
        <v>23</v>
      </c>
      <c r="AE28" s="31" t="s">
        <v>23</v>
      </c>
      <c r="AF28" s="31" t="s">
        <v>23</v>
      </c>
      <c r="AG28" s="31" t="s">
        <v>23</v>
      </c>
      <c r="AH28" s="31" t="s">
        <v>23</v>
      </c>
      <c r="AI28" s="188">
        <f t="shared" ref="AI28" si="7">$AI$12-AJ28</f>
        <v>13</v>
      </c>
      <c r="AJ28" s="104">
        <f>SUMPRODUCT((COUNTIF('Jours fériés'!$D$5:$D$15,D$13:AH$13)=0)*(D28:AH29&lt;&gt;"")*(WEEKDAY(D$13:AH$13,2)&lt;5))/2</f>
        <v>9</v>
      </c>
      <c r="AK28" s="19"/>
      <c r="AL28" s="97"/>
      <c r="AM28" s="98"/>
      <c r="AN28" s="99"/>
    </row>
    <row r="29" spans="1:40" ht="13.5" customHeight="1" thickBot="1" x14ac:dyDescent="0.4">
      <c r="A29" s="184"/>
      <c r="B29" s="176"/>
      <c r="C29" s="24" t="s">
        <v>3</v>
      </c>
      <c r="D29" s="36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8"/>
      <c r="S29" s="39"/>
      <c r="T29" s="37"/>
      <c r="U29" s="38"/>
      <c r="V29" s="37"/>
      <c r="W29" s="37"/>
      <c r="X29" s="37"/>
      <c r="Y29" s="37"/>
      <c r="Z29" s="37"/>
      <c r="AA29" s="37"/>
      <c r="AB29" s="37"/>
      <c r="AC29" s="37"/>
      <c r="AD29" s="37"/>
      <c r="AE29" s="40"/>
      <c r="AF29" s="40"/>
      <c r="AG29" s="40"/>
      <c r="AH29" s="41"/>
      <c r="AI29" s="107"/>
      <c r="AJ29" s="105"/>
      <c r="AK29" s="20"/>
      <c r="AL29" s="100"/>
      <c r="AM29" s="101"/>
      <c r="AN29" s="102"/>
    </row>
    <row r="30" spans="1:40" ht="12.75" customHeight="1" x14ac:dyDescent="0.35">
      <c r="A30" s="185"/>
      <c r="B30" s="175"/>
      <c r="C30" s="23" t="s">
        <v>2</v>
      </c>
      <c r="D30" s="29"/>
      <c r="E30" s="30"/>
      <c r="F30" s="31"/>
      <c r="G30" s="31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3"/>
      <c r="S30" s="34"/>
      <c r="T30" s="32"/>
      <c r="U30" s="33"/>
      <c r="V30" s="32"/>
      <c r="W30" s="32"/>
      <c r="X30" s="32"/>
      <c r="Y30" s="32"/>
      <c r="Z30" s="32"/>
      <c r="AA30" s="32"/>
      <c r="AB30" s="32"/>
      <c r="AC30" s="32"/>
      <c r="AD30" s="32"/>
      <c r="AE30" s="31"/>
      <c r="AF30" s="31"/>
      <c r="AG30" s="31"/>
      <c r="AH30" s="35"/>
      <c r="AI30" s="104">
        <f t="shared" ref="AI30" si="8">$AI$12-AJ30</f>
        <v>22</v>
      </c>
      <c r="AJ30" s="104">
        <f>SUMPRODUCT((COUNTIF('Jours fériés'!$D$5:$D$15,D$13:AH$13)=0)*(D30:AH31&lt;&gt;"")*(WEEKDAY(D$13:AH$13,2)&lt;5))/2</f>
        <v>0</v>
      </c>
      <c r="AK30" s="19"/>
      <c r="AL30" s="159"/>
      <c r="AM30" s="136"/>
      <c r="AN30" s="137"/>
    </row>
    <row r="31" spans="1:40" ht="13.5" customHeight="1" thickBot="1" x14ac:dyDescent="0.4">
      <c r="A31" s="186"/>
      <c r="B31" s="187"/>
      <c r="C31" s="58" t="s">
        <v>3</v>
      </c>
      <c r="D31" s="59"/>
      <c r="E31" s="37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1"/>
      <c r="S31" s="62"/>
      <c r="T31" s="60"/>
      <c r="U31" s="61"/>
      <c r="V31" s="60"/>
      <c r="W31" s="60"/>
      <c r="X31" s="60"/>
      <c r="Y31" s="60"/>
      <c r="Z31" s="60"/>
      <c r="AA31" s="60"/>
      <c r="AB31" s="60"/>
      <c r="AC31" s="60"/>
      <c r="AD31" s="60"/>
      <c r="AE31" s="72"/>
      <c r="AF31" s="72"/>
      <c r="AG31" s="72"/>
      <c r="AH31" s="73"/>
      <c r="AI31" s="105"/>
      <c r="AJ31" s="105"/>
      <c r="AK31" s="63"/>
      <c r="AL31" s="180"/>
      <c r="AM31" s="181"/>
      <c r="AN31" s="182"/>
    </row>
    <row r="32" spans="1:40" x14ac:dyDescent="0.35">
      <c r="A32" s="57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141" t="s">
        <v>21</v>
      </c>
      <c r="AF32" s="141"/>
      <c r="AG32" s="141"/>
      <c r="AH32" s="141"/>
      <c r="AI32" s="143">
        <f>SUM(AI14:AI31)</f>
        <v>173</v>
      </c>
      <c r="AJ32" s="143">
        <f>SUM(AJ14:AJ31)</f>
        <v>25</v>
      </c>
    </row>
    <row r="33" spans="1:36" ht="15" customHeight="1" x14ac:dyDescent="0.35">
      <c r="A33" s="57"/>
      <c r="AE33" s="142"/>
      <c r="AF33" s="142"/>
      <c r="AG33" s="142"/>
      <c r="AH33" s="142"/>
      <c r="AI33" s="144"/>
      <c r="AJ33" s="144"/>
    </row>
    <row r="34" spans="1:36" ht="15" customHeight="1" x14ac:dyDescent="0.35">
      <c r="A34" s="57"/>
    </row>
    <row r="35" spans="1:36" ht="15" customHeight="1" x14ac:dyDescent="0.35">
      <c r="A35" s="57"/>
    </row>
    <row r="36" spans="1:36" ht="15" customHeight="1" x14ac:dyDescent="0.35">
      <c r="A36" s="57"/>
    </row>
    <row r="37" spans="1:36" x14ac:dyDescent="0.35">
      <c r="A37" s="57"/>
    </row>
    <row r="38" spans="1:36" x14ac:dyDescent="0.35">
      <c r="A38" s="57"/>
    </row>
    <row r="39" spans="1:36" x14ac:dyDescent="0.35">
      <c r="A39" s="57"/>
    </row>
    <row r="40" spans="1:36" x14ac:dyDescent="0.35">
      <c r="A40" s="57"/>
    </row>
    <row r="41" spans="1:36" x14ac:dyDescent="0.35">
      <c r="A41" s="57"/>
    </row>
    <row r="42" spans="1:36" x14ac:dyDescent="0.35">
      <c r="A42" s="57"/>
    </row>
    <row r="43" spans="1:36" x14ac:dyDescent="0.35">
      <c r="A43" s="57"/>
    </row>
    <row r="44" spans="1:36" x14ac:dyDescent="0.35">
      <c r="A44" s="57"/>
    </row>
    <row r="45" spans="1:36" x14ac:dyDescent="0.35">
      <c r="A45" s="57"/>
    </row>
    <row r="46" spans="1:36" x14ac:dyDescent="0.35">
      <c r="A46" s="57"/>
    </row>
    <row r="47" spans="1:36" x14ac:dyDescent="0.35">
      <c r="A47" s="57"/>
    </row>
    <row r="48" spans="1:36" x14ac:dyDescent="0.35">
      <c r="A48" s="57"/>
    </row>
    <row r="49" spans="1:1" x14ac:dyDescent="0.35">
      <c r="A49" s="57"/>
    </row>
    <row r="50" spans="1:1" x14ac:dyDescent="0.35">
      <c r="A50" s="57"/>
    </row>
    <row r="51" spans="1:1" x14ac:dyDescent="0.35">
      <c r="A51" s="57"/>
    </row>
    <row r="52" spans="1:1" x14ac:dyDescent="0.35">
      <c r="A52" s="57"/>
    </row>
    <row r="53" spans="1:1" x14ac:dyDescent="0.35">
      <c r="A53" s="57"/>
    </row>
    <row r="54" spans="1:1" x14ac:dyDescent="0.35">
      <c r="A54" s="57"/>
    </row>
    <row r="55" spans="1:1" x14ac:dyDescent="0.35">
      <c r="A55" s="57"/>
    </row>
    <row r="56" spans="1:1" x14ac:dyDescent="0.35">
      <c r="A56" s="57"/>
    </row>
    <row r="57" spans="1:1" x14ac:dyDescent="0.35">
      <c r="A57" s="57"/>
    </row>
    <row r="58" spans="1:1" x14ac:dyDescent="0.35">
      <c r="A58" s="57"/>
    </row>
    <row r="59" spans="1:1" x14ac:dyDescent="0.35">
      <c r="A59" s="57"/>
    </row>
    <row r="60" spans="1:1" x14ac:dyDescent="0.35">
      <c r="A60" s="57"/>
    </row>
    <row r="61" spans="1:1" x14ac:dyDescent="0.35">
      <c r="A61" s="57"/>
    </row>
    <row r="62" spans="1:1" x14ac:dyDescent="0.35">
      <c r="A62" s="57"/>
    </row>
    <row r="63" spans="1:1" x14ac:dyDescent="0.35">
      <c r="A63" s="57"/>
    </row>
    <row r="64" spans="1:1" x14ac:dyDescent="0.35">
      <c r="A64" s="57"/>
    </row>
    <row r="65" spans="1:1" x14ac:dyDescent="0.35">
      <c r="A65" s="57"/>
    </row>
    <row r="66" spans="1:1" x14ac:dyDescent="0.35">
      <c r="A66" s="57"/>
    </row>
    <row r="67" spans="1:1" x14ac:dyDescent="0.35">
      <c r="A67" s="57"/>
    </row>
    <row r="68" spans="1:1" x14ac:dyDescent="0.35">
      <c r="A68" s="57"/>
    </row>
    <row r="69" spans="1:1" x14ac:dyDescent="0.35">
      <c r="A69" s="57"/>
    </row>
    <row r="70" spans="1:1" x14ac:dyDescent="0.35">
      <c r="A70" s="57"/>
    </row>
    <row r="71" spans="1:1" x14ac:dyDescent="0.35">
      <c r="A71" s="57"/>
    </row>
    <row r="72" spans="1:1" x14ac:dyDescent="0.35">
      <c r="A72" s="57"/>
    </row>
    <row r="73" spans="1:1" x14ac:dyDescent="0.35">
      <c r="A73" s="57"/>
    </row>
    <row r="74" spans="1:1" x14ac:dyDescent="0.35">
      <c r="A74" s="57"/>
    </row>
    <row r="75" spans="1:1" x14ac:dyDescent="0.35">
      <c r="A75" s="57"/>
    </row>
    <row r="76" spans="1:1" x14ac:dyDescent="0.35">
      <c r="A76" s="57"/>
    </row>
    <row r="77" spans="1:1" x14ac:dyDescent="0.35">
      <c r="A77" s="57"/>
    </row>
    <row r="78" spans="1:1" x14ac:dyDescent="0.35">
      <c r="A78" s="57"/>
    </row>
    <row r="79" spans="1:1" x14ac:dyDescent="0.35">
      <c r="A79" s="57"/>
    </row>
  </sheetData>
  <sheetProtection selectLockedCells="1"/>
  <mergeCells count="62">
    <mergeCell ref="B22:B23"/>
    <mergeCell ref="AL24:AN25"/>
    <mergeCell ref="AI14:AI15"/>
    <mergeCell ref="AL30:AN31"/>
    <mergeCell ref="A14:A29"/>
    <mergeCell ref="A30:A31"/>
    <mergeCell ref="B30:B31"/>
    <mergeCell ref="AI30:AI31"/>
    <mergeCell ref="AJ30:AJ31"/>
    <mergeCell ref="B28:B29"/>
    <mergeCell ref="B24:B25"/>
    <mergeCell ref="B26:B27"/>
    <mergeCell ref="B14:B15"/>
    <mergeCell ref="AJ14:AJ15"/>
    <mergeCell ref="AI28:AI29"/>
    <mergeCell ref="AI16:AI17"/>
    <mergeCell ref="AJ16:AJ17"/>
    <mergeCell ref="B20:B21"/>
    <mergeCell ref="A2:B3"/>
    <mergeCell ref="A6:B6"/>
    <mergeCell ref="B16:B17"/>
    <mergeCell ref="B18:B19"/>
    <mergeCell ref="AF2:AG2"/>
    <mergeCell ref="AF3:AG3"/>
    <mergeCell ref="AL18:AN19"/>
    <mergeCell ref="AL16:AN17"/>
    <mergeCell ref="AL20:AN23"/>
    <mergeCell ref="AI20:AI21"/>
    <mergeCell ref="AJ20:AJ21"/>
    <mergeCell ref="AI22:AI23"/>
    <mergeCell ref="AJ22:AJ23"/>
    <mergeCell ref="F2:I2"/>
    <mergeCell ref="D4:K4"/>
    <mergeCell ref="M4:T4"/>
    <mergeCell ref="D5:F5"/>
    <mergeCell ref="D6:F6"/>
    <mergeCell ref="M5:O5"/>
    <mergeCell ref="M6:O6"/>
    <mergeCell ref="AE32:AH33"/>
    <mergeCell ref="AI32:AI33"/>
    <mergeCell ref="AJ32:AJ33"/>
    <mergeCell ref="P5:T7"/>
    <mergeCell ref="P8:T10"/>
    <mergeCell ref="AJ26:AJ27"/>
    <mergeCell ref="D12:AH12"/>
    <mergeCell ref="AJ24:AJ25"/>
    <mergeCell ref="AL26:AN29"/>
    <mergeCell ref="A4:B5"/>
    <mergeCell ref="AJ18:AJ19"/>
    <mergeCell ref="AI24:AI25"/>
    <mergeCell ref="AI26:AI27"/>
    <mergeCell ref="D9:F10"/>
    <mergeCell ref="AI18:AI19"/>
    <mergeCell ref="AJ28:AJ29"/>
    <mergeCell ref="G5:K7"/>
    <mergeCell ref="G8:K10"/>
    <mergeCell ref="D7:F7"/>
    <mergeCell ref="D8:F8"/>
    <mergeCell ref="M7:O7"/>
    <mergeCell ref="M8:O8"/>
    <mergeCell ref="AL13:AN13"/>
    <mergeCell ref="AL14:AN15"/>
  </mergeCells>
  <conditionalFormatting sqref="D13:AH13">
    <cfRule type="expression" dxfId="49" priority="2988">
      <formula>OR(WEEKDAY(D13)=1,WEEKDAY(D13)=7)</formula>
    </cfRule>
  </conditionalFormatting>
  <conditionalFormatting sqref="D24:AH25 D13:AH21 D30:AH31">
    <cfRule type="cellIs" dxfId="11" priority="37" operator="equal">
      <formula>"CON"</formula>
    </cfRule>
    <cfRule type="cellIs" dxfId="10" priority="38" operator="equal">
      <formula>"FER"</formula>
    </cfRule>
    <cfRule type="cellIs" dxfId="9" priority="40" operator="equal">
      <formula>"ANJ"</formula>
    </cfRule>
    <cfRule type="cellIs" dxfId="8" priority="41" operator="equal">
      <formula>"RDV"</formula>
    </cfRule>
    <cfRule type="cellIs" dxfId="7" priority="42" operator="equal">
      <formula>"AT"</formula>
    </cfRule>
    <cfRule type="cellIs" dxfId="6" priority="43" operator="equal">
      <formula>"FOR"</formula>
    </cfRule>
    <cfRule type="cellIs" dxfId="5" priority="44" operator="equal">
      <formula>"TP"</formula>
    </cfRule>
    <cfRule type="cellIs" dxfId="4" priority="46" operator="equal">
      <formula>"BB"</formula>
    </cfRule>
    <cfRule type="cellIs" dxfId="3" priority="47" operator="equal">
      <formula>"MAL"</formula>
    </cfRule>
    <cfRule type="cellIs" dxfId="2" priority="48" operator="equal">
      <formula>"HO"</formula>
    </cfRule>
    <cfRule type="expression" dxfId="1" priority="50">
      <formula>OR(WEEKDAY(D$13)=1,WEEKDAY(D$13)=7)</formula>
    </cfRule>
  </conditionalFormatting>
  <conditionalFormatting sqref="D22:AH23">
    <cfRule type="cellIs" dxfId="48" priority="25" operator="equal">
      <formula>"CON"</formula>
    </cfRule>
    <cfRule type="cellIs" dxfId="47" priority="26" operator="equal">
      <formula>"FER"</formula>
    </cfRule>
    <cfRule type="cellIs" dxfId="46" priority="28" operator="equal">
      <formula>"ANJ"</formula>
    </cfRule>
    <cfRule type="cellIs" dxfId="45" priority="29" operator="equal">
      <formula>"RDV"</formula>
    </cfRule>
    <cfRule type="cellIs" dxfId="44" priority="30" operator="equal">
      <formula>"AT"</formula>
    </cfRule>
    <cfRule type="cellIs" dxfId="43" priority="31" operator="equal">
      <formula>"FOR"</formula>
    </cfRule>
    <cfRule type="cellIs" dxfId="42" priority="32" operator="equal">
      <formula>"TP"</formula>
    </cfRule>
    <cfRule type="cellIs" dxfId="41" priority="33" operator="equal">
      <formula>"BB"</formula>
    </cfRule>
    <cfRule type="cellIs" dxfId="40" priority="34" operator="equal">
      <formula>"MAL"</formula>
    </cfRule>
    <cfRule type="cellIs" dxfId="39" priority="35" operator="equal">
      <formula>"HO"</formula>
    </cfRule>
    <cfRule type="expression" dxfId="38" priority="36">
      <formula>OR(WEEKDAY(D$13)=1,WEEKDAY(D$13)=7)</formula>
    </cfRule>
  </conditionalFormatting>
  <conditionalFormatting sqref="D26:AH27">
    <cfRule type="cellIs" dxfId="37" priority="13" operator="equal">
      <formula>"CON"</formula>
    </cfRule>
    <cfRule type="cellIs" dxfId="36" priority="14" operator="equal">
      <formula>"FER"</formula>
    </cfRule>
    <cfRule type="cellIs" dxfId="35" priority="16" operator="equal">
      <formula>"ANJ"</formula>
    </cfRule>
    <cfRule type="cellIs" dxfId="34" priority="17" operator="equal">
      <formula>"RDV"</formula>
    </cfRule>
    <cfRule type="cellIs" dxfId="33" priority="18" operator="equal">
      <formula>"AT"</formula>
    </cfRule>
    <cfRule type="cellIs" dxfId="32" priority="19" operator="equal">
      <formula>"FOR"</formula>
    </cfRule>
    <cfRule type="cellIs" dxfId="31" priority="20" operator="equal">
      <formula>"TP"</formula>
    </cfRule>
    <cfRule type="cellIs" dxfId="30" priority="21" operator="equal">
      <formula>"BB"</formula>
    </cfRule>
    <cfRule type="cellIs" dxfId="29" priority="22" operator="equal">
      <formula>"MAL"</formula>
    </cfRule>
    <cfRule type="cellIs" dxfId="28" priority="23" operator="equal">
      <formula>"HO"</formula>
    </cfRule>
    <cfRule type="expression" dxfId="27" priority="24">
      <formula>OR(WEEKDAY(D$13)=1,WEEKDAY(D$13)=7)</formula>
    </cfRule>
  </conditionalFormatting>
  <conditionalFormatting sqref="D28:AH29">
    <cfRule type="cellIs" dxfId="26" priority="1" operator="equal">
      <formula>"CON"</formula>
    </cfRule>
    <cfRule type="cellIs" dxfId="25" priority="2" operator="equal">
      <formula>"FER"</formula>
    </cfRule>
    <cfRule type="cellIs" dxfId="24" priority="4" operator="equal">
      <formula>"ANJ"</formula>
    </cfRule>
    <cfRule type="cellIs" dxfId="23" priority="5" operator="equal">
      <formula>"RDV"</formula>
    </cfRule>
    <cfRule type="cellIs" dxfId="22" priority="6" operator="equal">
      <formula>"AT"</formula>
    </cfRule>
    <cfRule type="cellIs" dxfId="21" priority="7" operator="equal">
      <formula>"FOR"</formula>
    </cfRule>
    <cfRule type="cellIs" dxfId="20" priority="8" operator="equal">
      <formula>"TP"</formula>
    </cfRule>
    <cfRule type="cellIs" dxfId="19" priority="9" operator="equal">
      <formula>"BB"</formula>
    </cfRule>
    <cfRule type="cellIs" dxfId="18" priority="10" operator="equal">
      <formula>"MAL"</formula>
    </cfRule>
    <cfRule type="cellIs" dxfId="17" priority="11" operator="equal">
      <formula>"HO"</formula>
    </cfRule>
    <cfRule type="expression" dxfId="16" priority="12">
      <formula>OR(WEEKDAY(D$13)=1,WEEKDAY(D$13)=7)</formula>
    </cfRule>
  </conditionalFormatting>
  <printOptions horizontalCentered="1"/>
  <pageMargins left="0.19685039370078741" right="0.19685039370078741" top="0.19685039370078741" bottom="0.19685039370078741" header="0" footer="0"/>
  <pageSetup paperSize="8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62AA86B5-CD65-4FCE-AB3B-B51A72F5685C}">
            <xm:f>VLOOKUP(D$13,'Jours fériés'!$D$5:$D$151,1,FALSE)</xm:f>
            <x14:dxf>
              <fill>
                <patternFill patternType="gray0625"/>
              </fill>
            </x14:dxf>
          </x14:cfRule>
          <xm:sqref>D24:AH25 D13:AH21 D30:AH31</xm:sqref>
        </x14:conditionalFormatting>
        <x14:conditionalFormatting xmlns:xm="http://schemas.microsoft.com/office/excel/2006/main">
          <x14:cfRule type="expression" priority="27" id="{610A6D55-F5A8-4EFA-BB2A-2C07FCBF5FC2}">
            <xm:f>VLOOKUP(D$13,'Jours fériés'!$D$5:$D$151,1,FALSE)</xm:f>
            <x14:dxf>
              <fill>
                <patternFill patternType="gray0625"/>
              </fill>
            </x14:dxf>
          </x14:cfRule>
          <xm:sqref>D22:AH23</xm:sqref>
        </x14:conditionalFormatting>
        <x14:conditionalFormatting xmlns:xm="http://schemas.microsoft.com/office/excel/2006/main">
          <x14:cfRule type="expression" priority="15" id="{7D07CE48-749A-44CA-B16E-68ABA9FA5432}">
            <xm:f>VLOOKUP(D$13,'Jours fériés'!$D$5:$D$151,1,FALSE)</xm:f>
            <x14:dxf>
              <fill>
                <patternFill patternType="gray0625"/>
              </fill>
            </x14:dxf>
          </x14:cfRule>
          <xm:sqref>D26:AH27</xm:sqref>
        </x14:conditionalFormatting>
        <x14:conditionalFormatting xmlns:xm="http://schemas.microsoft.com/office/excel/2006/main">
          <x14:cfRule type="expression" priority="3" id="{1C9B55AD-43B2-4837-8EC8-B7F5E2441230}">
            <xm:f>VLOOKUP(D$13,'Jours fériés'!$D$5:$D$151,1,FALSE)</xm:f>
            <x14:dxf>
              <fill>
                <patternFill patternType="gray0625"/>
              </fill>
            </x14:dxf>
          </x14:cfRule>
          <xm:sqref>D28:AH29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D15"/>
  <sheetViews>
    <sheetView workbookViewId="0">
      <selection activeCell="C24" sqref="C24"/>
    </sheetView>
  </sheetViews>
  <sheetFormatPr baseColWidth="10" defaultRowHeight="14.5" x14ac:dyDescent="0.35"/>
  <cols>
    <col min="3" max="3" width="15.453125" bestFit="1" customWidth="1"/>
  </cols>
  <sheetData>
    <row r="4" spans="3:4" x14ac:dyDescent="0.35">
      <c r="C4" t="s">
        <v>17</v>
      </c>
      <c r="D4" t="s">
        <v>0</v>
      </c>
    </row>
    <row r="5" spans="3:4" x14ac:dyDescent="0.35">
      <c r="C5" t="s">
        <v>6</v>
      </c>
      <c r="D5" s="7">
        <f>DATE(Année,1,1)</f>
        <v>43466</v>
      </c>
    </row>
    <row r="6" spans="3:4" x14ac:dyDescent="0.35">
      <c r="C6" s="6" t="s">
        <v>7</v>
      </c>
      <c r="D6" s="8">
        <f>DATE(Année,3,29.56+0.979*MOD(204-11*MOD(Année,19),30)-
WEEKDAY(DATE(Année,3,28.56+0.979*MOD(204-11*MOD(Année,19),30))))+1</f>
        <v>43577</v>
      </c>
    </row>
    <row r="7" spans="3:4" x14ac:dyDescent="0.35">
      <c r="C7" t="s">
        <v>8</v>
      </c>
      <c r="D7" s="7">
        <f>DATE(Année,5,1)</f>
        <v>43586</v>
      </c>
    </row>
    <row r="8" spans="3:4" x14ac:dyDescent="0.35">
      <c r="C8" t="s">
        <v>9</v>
      </c>
      <c r="D8" s="7">
        <f>DATE(Année,5,8)</f>
        <v>43593</v>
      </c>
    </row>
    <row r="9" spans="3:4" x14ac:dyDescent="0.35">
      <c r="C9" s="6" t="s">
        <v>10</v>
      </c>
      <c r="D9" s="8">
        <f>DATE(Année,3,29.56+0.979*MOD(204-11*MOD(Année,19),30)-
WEEKDAY(DATE(Année,3,28.56+0.979*MOD(204-11*MOD(Année,19),30))))+39</f>
        <v>43615</v>
      </c>
    </row>
    <row r="10" spans="3:4" x14ac:dyDescent="0.35">
      <c r="C10" s="6" t="s">
        <v>11</v>
      </c>
      <c r="D10" s="8">
        <f>DATE(Année,3,29.56+0.979*MOD(204-11*MOD(Année,19),30)-
WEEKDAY(DATE(Année,3,28.56+0.979*MOD(204-11*MOD(Année,19),30))))+50</f>
        <v>43626</v>
      </c>
    </row>
    <row r="11" spans="3:4" x14ac:dyDescent="0.35">
      <c r="C11" t="s">
        <v>12</v>
      </c>
      <c r="D11" s="7">
        <f>DATE(Année,7,14)</f>
        <v>43660</v>
      </c>
    </row>
    <row r="12" spans="3:4" x14ac:dyDescent="0.35">
      <c r="C12" t="s">
        <v>13</v>
      </c>
      <c r="D12" s="7">
        <f>DATE(Année,8,15)</f>
        <v>43692</v>
      </c>
    </row>
    <row r="13" spans="3:4" x14ac:dyDescent="0.35">
      <c r="C13" t="s">
        <v>14</v>
      </c>
      <c r="D13" s="7">
        <f>DATE(Année,11,1)</f>
        <v>43770</v>
      </c>
    </row>
    <row r="14" spans="3:4" x14ac:dyDescent="0.35">
      <c r="C14" t="s">
        <v>15</v>
      </c>
      <c r="D14" s="7">
        <f>DATE(Année,11,11)</f>
        <v>43780</v>
      </c>
    </row>
    <row r="15" spans="3:4" x14ac:dyDescent="0.35">
      <c r="C15" t="s">
        <v>16</v>
      </c>
      <c r="D15" s="7">
        <f>DATE(Année,12,25)</f>
        <v>43824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Janvier</vt:lpstr>
      <vt:lpstr>Jours fériés</vt:lpstr>
      <vt:lpstr>Année</vt:lpstr>
      <vt:lpstr>Fériés</vt:lpstr>
      <vt:lpstr>Janvier!Impression_des_titres</vt:lpstr>
      <vt:lpstr>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</dc:creator>
  <cp:lastModifiedBy>Michel</cp:lastModifiedBy>
  <cp:lastPrinted>2019-03-18T09:49:43Z</cp:lastPrinted>
  <dcterms:created xsi:type="dcterms:W3CDTF">2018-01-31T09:35:41Z</dcterms:created>
  <dcterms:modified xsi:type="dcterms:W3CDTF">2019-03-19T16:36:05Z</dcterms:modified>
</cp:coreProperties>
</file>