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workbookProtection lockStructure="1"/>
  <bookViews>
    <workbookView xWindow="0" yWindow="0" windowWidth="19200" windowHeight="8610" tabRatio="775"/>
  </bookViews>
  <sheets>
    <sheet name="Planning" sheetId="3" r:id="rId1"/>
    <sheet name="Janvier" sheetId="4" r:id="rId2"/>
    <sheet name="Février" sheetId="6" r:id="rId3"/>
    <sheet name="Mars" sheetId="7" r:id="rId4"/>
    <sheet name="Avril" sheetId="8" r:id="rId5"/>
    <sheet name="Mai" sheetId="9" r:id="rId6"/>
    <sheet name="Juin" sheetId="10" r:id="rId7"/>
    <sheet name="Juillet" sheetId="11" r:id="rId8"/>
    <sheet name="Août" sheetId="12" r:id="rId9"/>
    <sheet name="Septembre" sheetId="13" r:id="rId10"/>
    <sheet name="Octobre" sheetId="14" r:id="rId11"/>
    <sheet name="Novembre" sheetId="15" r:id="rId12"/>
    <sheet name="Décembre" sheetId="16" r:id="rId13"/>
    <sheet name="Param" sheetId="5" r:id="rId14"/>
  </sheets>
  <functionGroups builtInGroupCount="18"/>
  <definedNames>
    <definedName name="_xlnm.Print_Area" localSheetId="0">Planning!$A$2:$AI$83</definedName>
  </definedNames>
  <calcPr calcId="152511"/>
</workbook>
</file>

<file path=xl/calcChain.xml><?xml version="1.0" encoding="utf-8"?>
<calcChain xmlns="http://schemas.openxmlformats.org/spreadsheetml/2006/main">
  <c r="K16" i="16" l="1"/>
  <c r="K17" i="16"/>
  <c r="K18" i="16"/>
  <c r="K19" i="16"/>
  <c r="K20" i="16"/>
  <c r="K21" i="16"/>
  <c r="K22" i="16"/>
  <c r="K23" i="16"/>
  <c r="K24" i="16"/>
  <c r="K25" i="16"/>
  <c r="K26" i="16"/>
  <c r="K27" i="16"/>
  <c r="K28" i="16"/>
  <c r="K29" i="16"/>
  <c r="K30" i="16"/>
  <c r="K31" i="16"/>
  <c r="K32" i="16"/>
  <c r="K33" i="16"/>
  <c r="K34" i="16"/>
  <c r="K35" i="16"/>
  <c r="K36" i="16"/>
  <c r="K37" i="16"/>
  <c r="K7" i="16"/>
  <c r="K8" i="16"/>
  <c r="K9" i="16"/>
  <c r="K10" i="16"/>
  <c r="K11" i="16"/>
  <c r="K12" i="16"/>
  <c r="K13" i="16"/>
  <c r="K14" i="16"/>
  <c r="K15" i="16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7" i="15"/>
  <c r="K8" i="15"/>
  <c r="K9" i="15"/>
  <c r="K10" i="15"/>
  <c r="K11" i="15"/>
  <c r="K12" i="15"/>
  <c r="K13" i="15"/>
  <c r="K14" i="15"/>
  <c r="K15" i="15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7" i="14"/>
  <c r="K8" i="14"/>
  <c r="K9" i="14"/>
  <c r="K10" i="14"/>
  <c r="K11" i="14"/>
  <c r="K12" i="14"/>
  <c r="K13" i="14"/>
  <c r="K14" i="14"/>
  <c r="K15" i="14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7" i="13"/>
  <c r="K8" i="13"/>
  <c r="K9" i="13"/>
  <c r="K10" i="13"/>
  <c r="K11" i="13"/>
  <c r="K12" i="13"/>
  <c r="K13" i="13"/>
  <c r="K14" i="13"/>
  <c r="K15" i="13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7" i="12"/>
  <c r="K8" i="12"/>
  <c r="K9" i="12"/>
  <c r="K10" i="12"/>
  <c r="K11" i="12"/>
  <c r="K12" i="12"/>
  <c r="K13" i="12"/>
  <c r="K14" i="12"/>
  <c r="K15" i="12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7" i="11"/>
  <c r="K8" i="11"/>
  <c r="K9" i="11"/>
  <c r="K10" i="11"/>
  <c r="K11" i="11"/>
  <c r="K12" i="11"/>
  <c r="K13" i="11"/>
  <c r="K14" i="11"/>
  <c r="K15" i="11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7" i="6"/>
  <c r="K8" i="6"/>
  <c r="K9" i="6"/>
  <c r="K10" i="6"/>
  <c r="K11" i="6"/>
  <c r="K12" i="6"/>
  <c r="K13" i="6"/>
  <c r="K14" i="6"/>
  <c r="K15" i="6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7" i="10"/>
  <c r="K8" i="10"/>
  <c r="K9" i="10"/>
  <c r="K10" i="10"/>
  <c r="K11" i="10"/>
  <c r="K12" i="10"/>
  <c r="K13" i="10"/>
  <c r="K14" i="10"/>
  <c r="K15" i="10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7" i="9"/>
  <c r="K8" i="9"/>
  <c r="K9" i="9"/>
  <c r="K10" i="9"/>
  <c r="K11" i="9"/>
  <c r="K12" i="9"/>
  <c r="K13" i="9"/>
  <c r="K14" i="9"/>
  <c r="K15" i="9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8" i="8"/>
  <c r="K9" i="8"/>
  <c r="K10" i="8"/>
  <c r="K11" i="8"/>
  <c r="K12" i="8"/>
  <c r="K13" i="8"/>
  <c r="K14" i="8"/>
  <c r="K15" i="8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7" i="4"/>
  <c r="K8" i="4"/>
  <c r="K9" i="4"/>
  <c r="K10" i="4"/>
  <c r="K11" i="4"/>
  <c r="K12" i="4"/>
  <c r="K13" i="4"/>
  <c r="K14" i="4"/>
  <c r="K15" i="4"/>
  <c r="K15" i="7"/>
  <c r="K7" i="7"/>
  <c r="K11" i="7"/>
  <c r="AI81" i="3"/>
  <c r="AI80" i="3"/>
  <c r="K80" i="3"/>
  <c r="W79" i="3"/>
  <c r="AI78" i="3"/>
  <c r="K78" i="3"/>
  <c r="W77" i="3"/>
  <c r="AI76" i="3"/>
  <c r="K76" i="3"/>
  <c r="W75" i="3"/>
  <c r="AI74" i="3"/>
  <c r="K74" i="3"/>
  <c r="W73" i="3"/>
  <c r="AI72" i="3"/>
  <c r="K72" i="3"/>
  <c r="W71" i="3"/>
  <c r="AI70" i="3"/>
  <c r="K70" i="3"/>
  <c r="W69" i="3"/>
  <c r="AI68" i="3"/>
  <c r="K68" i="3"/>
  <c r="W67" i="3"/>
  <c r="AI66" i="3"/>
  <c r="K66" i="3"/>
  <c r="W65" i="3"/>
  <c r="AI64" i="3"/>
  <c r="K64" i="3"/>
  <c r="W63" i="3"/>
  <c r="AI62" i="3"/>
  <c r="K62" i="3"/>
  <c r="W61" i="3"/>
  <c r="AI60" i="3"/>
  <c r="K60" i="3"/>
  <c r="W59" i="3"/>
  <c r="AI58" i="3"/>
  <c r="K58" i="3"/>
  <c r="W57" i="3"/>
  <c r="AI56" i="3"/>
  <c r="K56" i="3"/>
  <c r="W55" i="3"/>
  <c r="AI54" i="3"/>
  <c r="K54" i="3"/>
  <c r="W53" i="3"/>
  <c r="AI52" i="3"/>
  <c r="K52" i="3"/>
  <c r="W51" i="3"/>
  <c r="AC45" i="3"/>
  <c r="AC44" i="3"/>
  <c r="AI43" i="3"/>
  <c r="E43" i="3"/>
  <c r="Q42" i="3"/>
  <c r="AC41" i="3"/>
  <c r="E41" i="3"/>
  <c r="Q40" i="3"/>
  <c r="AC39" i="3"/>
  <c r="E39" i="3"/>
  <c r="Q38" i="3"/>
  <c r="AC37" i="3"/>
  <c r="E37" i="3"/>
  <c r="Q36" i="3"/>
  <c r="AC35" i="3"/>
  <c r="E35" i="3"/>
  <c r="Q34" i="3"/>
  <c r="AC33" i="3"/>
  <c r="E33" i="3"/>
  <c r="Q32" i="3"/>
  <c r="AC31" i="3"/>
  <c r="E31" i="3"/>
  <c r="Q30" i="3"/>
  <c r="AC29" i="3"/>
  <c r="E29" i="3"/>
  <c r="Q28" i="3"/>
  <c r="AC27" i="3"/>
  <c r="E27" i="3"/>
  <c r="Q26" i="3"/>
  <c r="AC25" i="3"/>
  <c r="E25" i="3"/>
  <c r="Q24" i="3"/>
  <c r="AC23" i="3"/>
  <c r="E23" i="3"/>
  <c r="Q22" i="3"/>
  <c r="AC21" i="3"/>
  <c r="E21" i="3"/>
  <c r="Q20" i="3"/>
  <c r="AC19" i="3"/>
  <c r="E19" i="3"/>
  <c r="Q18" i="3"/>
  <c r="AC17" i="3"/>
  <c r="E17" i="3"/>
  <c r="Q16" i="3"/>
  <c r="AC15" i="3"/>
  <c r="E15" i="3"/>
  <c r="AC71" i="3"/>
  <c r="Q68" i="3"/>
  <c r="Q66" i="3"/>
  <c r="Q64" i="3"/>
  <c r="E63" i="3"/>
  <c r="AC61" i="3"/>
  <c r="E59" i="3"/>
  <c r="AC57" i="3"/>
  <c r="AC55" i="3"/>
  <c r="Q52" i="3"/>
  <c r="E51" i="3"/>
  <c r="E44" i="3"/>
  <c r="AI41" i="3"/>
  <c r="AI39" i="3"/>
  <c r="W36" i="3"/>
  <c r="W34" i="3"/>
  <c r="W32" i="3"/>
  <c r="K31" i="3"/>
  <c r="AI29" i="3"/>
  <c r="W26" i="3"/>
  <c r="W24" i="3"/>
  <c r="W22" i="3"/>
  <c r="W20" i="3"/>
  <c r="W18" i="3"/>
  <c r="W16" i="3"/>
  <c r="W81" i="3"/>
  <c r="AC80" i="3"/>
  <c r="E80" i="3"/>
  <c r="Q79" i="3"/>
  <c r="AC78" i="3"/>
  <c r="E78" i="3"/>
  <c r="Q77" i="3"/>
  <c r="AC76" i="3"/>
  <c r="E76" i="3"/>
  <c r="Q75" i="3"/>
  <c r="AC74" i="3"/>
  <c r="E74" i="3"/>
  <c r="Q73" i="3"/>
  <c r="AC72" i="3"/>
  <c r="E72" i="3"/>
  <c r="Q71" i="3"/>
  <c r="AC70" i="3"/>
  <c r="E70" i="3"/>
  <c r="Q69" i="3"/>
  <c r="AC68" i="3"/>
  <c r="E68" i="3"/>
  <c r="Q67" i="3"/>
  <c r="AC66" i="3"/>
  <c r="E66" i="3"/>
  <c r="Q65" i="3"/>
  <c r="AC64" i="3"/>
  <c r="E64" i="3"/>
  <c r="Q63" i="3"/>
  <c r="AC62" i="3"/>
  <c r="E62" i="3"/>
  <c r="Q61" i="3"/>
  <c r="AC60" i="3"/>
  <c r="E60" i="3"/>
  <c r="Q59" i="3"/>
  <c r="AC58" i="3"/>
  <c r="E58" i="3"/>
  <c r="Q57" i="3"/>
  <c r="AC56" i="3"/>
  <c r="E56" i="3"/>
  <c r="Q55" i="3"/>
  <c r="AC54" i="3"/>
  <c r="E54" i="3"/>
  <c r="Q53" i="3"/>
  <c r="AC52" i="3"/>
  <c r="E52" i="3"/>
  <c r="Q51" i="3"/>
  <c r="Q45" i="3"/>
  <c r="W44" i="3"/>
  <c r="AC43" i="3"/>
  <c r="AI42" i="3"/>
  <c r="K42" i="3"/>
  <c r="W41" i="3"/>
  <c r="AI40" i="3"/>
  <c r="K40" i="3"/>
  <c r="W39" i="3"/>
  <c r="AI38" i="3"/>
  <c r="K38" i="3"/>
  <c r="W37" i="3"/>
  <c r="AI36" i="3"/>
  <c r="K36" i="3"/>
  <c r="W35" i="3"/>
  <c r="AI34" i="3"/>
  <c r="K34" i="3"/>
  <c r="W33" i="3"/>
  <c r="AI32" i="3"/>
  <c r="K32" i="3"/>
  <c r="W31" i="3"/>
  <c r="AI30" i="3"/>
  <c r="K30" i="3"/>
  <c r="W29" i="3"/>
  <c r="AI28" i="3"/>
  <c r="K28" i="3"/>
  <c r="W27" i="3"/>
  <c r="AI26" i="3"/>
  <c r="K26" i="3"/>
  <c r="W25" i="3"/>
  <c r="AI24" i="3"/>
  <c r="K24" i="3"/>
  <c r="W23" i="3"/>
  <c r="AI22" i="3"/>
  <c r="K22" i="3"/>
  <c r="W21" i="3"/>
  <c r="AI20" i="3"/>
  <c r="K20" i="3"/>
  <c r="W19" i="3"/>
  <c r="AI18" i="3"/>
  <c r="K18" i="3"/>
  <c r="W17" i="3"/>
  <c r="AI16" i="3"/>
  <c r="K16" i="3"/>
  <c r="W15" i="3"/>
  <c r="Q80" i="3"/>
  <c r="E79" i="3"/>
  <c r="Q78" i="3"/>
  <c r="E77" i="3"/>
  <c r="AC75" i="3"/>
  <c r="Q74" i="3"/>
  <c r="E73" i="3"/>
  <c r="E71" i="3"/>
  <c r="AC69" i="3"/>
  <c r="E67" i="3"/>
  <c r="AC65" i="3"/>
  <c r="Q62" i="3"/>
  <c r="Q60" i="3"/>
  <c r="Q58" i="3"/>
  <c r="E57" i="3"/>
  <c r="E55" i="3"/>
  <c r="AC53" i="3"/>
  <c r="AI44" i="3"/>
  <c r="Q43" i="3"/>
  <c r="K41" i="3"/>
  <c r="K39" i="3"/>
  <c r="AI37" i="3"/>
  <c r="K35" i="3"/>
  <c r="AI33" i="3"/>
  <c r="W30" i="3"/>
  <c r="K29" i="3"/>
  <c r="AI27" i="3"/>
  <c r="K25" i="3"/>
  <c r="AI23" i="3"/>
  <c r="K21" i="3"/>
  <c r="AI19" i="3"/>
  <c r="K17" i="3"/>
  <c r="AI15" i="3"/>
  <c r="K81" i="3"/>
  <c r="W80" i="3"/>
  <c r="AI79" i="3"/>
  <c r="K79" i="3"/>
  <c r="W78" i="3"/>
  <c r="AI77" i="3"/>
  <c r="K77" i="3"/>
  <c r="W76" i="3"/>
  <c r="AI75" i="3"/>
  <c r="K75" i="3"/>
  <c r="W74" i="3"/>
  <c r="AI73" i="3"/>
  <c r="K73" i="3"/>
  <c r="W72" i="3"/>
  <c r="AI71" i="3"/>
  <c r="K71" i="3"/>
  <c r="W70" i="3"/>
  <c r="AI69" i="3"/>
  <c r="K69" i="3"/>
  <c r="W68" i="3"/>
  <c r="AI67" i="3"/>
  <c r="K67" i="3"/>
  <c r="W66" i="3"/>
  <c r="AI65" i="3"/>
  <c r="K65" i="3"/>
  <c r="W64" i="3"/>
  <c r="AI63" i="3"/>
  <c r="K63" i="3"/>
  <c r="W62" i="3"/>
  <c r="AI61" i="3"/>
  <c r="K61" i="3"/>
  <c r="W60" i="3"/>
  <c r="AI59" i="3"/>
  <c r="K59" i="3"/>
  <c r="W58" i="3"/>
  <c r="AI57" i="3"/>
  <c r="K57" i="3"/>
  <c r="W56" i="3"/>
  <c r="AI55" i="3"/>
  <c r="K55" i="3"/>
  <c r="W54" i="3"/>
  <c r="AI53" i="3"/>
  <c r="K53" i="3"/>
  <c r="W52" i="3"/>
  <c r="AI51" i="3"/>
  <c r="K51" i="3"/>
  <c r="E45" i="3"/>
  <c r="Q44" i="3"/>
  <c r="W43" i="3"/>
  <c r="AC42" i="3"/>
  <c r="E42" i="3"/>
  <c r="Q41" i="3"/>
  <c r="AC40" i="3"/>
  <c r="E40" i="3"/>
  <c r="Q39" i="3"/>
  <c r="AC38" i="3"/>
  <c r="E38" i="3"/>
  <c r="Q37" i="3"/>
  <c r="AC36" i="3"/>
  <c r="E36" i="3"/>
  <c r="Q35" i="3"/>
  <c r="AC34" i="3"/>
  <c r="E34" i="3"/>
  <c r="Q33" i="3"/>
  <c r="AC32" i="3"/>
  <c r="E32" i="3"/>
  <c r="Q31" i="3"/>
  <c r="AC30" i="3"/>
  <c r="E30" i="3"/>
  <c r="Q29" i="3"/>
  <c r="AC28" i="3"/>
  <c r="E28" i="3"/>
  <c r="Q27" i="3"/>
  <c r="AC26" i="3"/>
  <c r="E26" i="3"/>
  <c r="Q25" i="3"/>
  <c r="AC24" i="3"/>
  <c r="E24" i="3"/>
  <c r="Q23" i="3"/>
  <c r="AC22" i="3"/>
  <c r="E22" i="3"/>
  <c r="Q21" i="3"/>
  <c r="AC20" i="3"/>
  <c r="E20" i="3"/>
  <c r="Q19" i="3"/>
  <c r="AC18" i="3"/>
  <c r="E18" i="3"/>
  <c r="Q17" i="3"/>
  <c r="AC16" i="3"/>
  <c r="E16" i="3"/>
  <c r="Q15" i="3"/>
  <c r="E81" i="3"/>
  <c r="AC79" i="3"/>
  <c r="AC77" i="3"/>
  <c r="Q76" i="3"/>
  <c r="E75" i="3"/>
  <c r="AC73" i="3"/>
  <c r="Q72" i="3"/>
  <c r="Q70" i="3"/>
  <c r="E69" i="3"/>
  <c r="AC67" i="3"/>
  <c r="E65" i="3"/>
  <c r="AC63" i="3"/>
  <c r="E61" i="3"/>
  <c r="AC59" i="3"/>
  <c r="Q56" i="3"/>
  <c r="Q54" i="3"/>
  <c r="E53" i="3"/>
  <c r="AC51" i="3"/>
  <c r="W42" i="3"/>
  <c r="W40" i="3"/>
  <c r="W38" i="3"/>
  <c r="K37" i="3"/>
  <c r="AI35" i="3"/>
  <c r="K33" i="3"/>
  <c r="AI31" i="3"/>
  <c r="W28" i="3"/>
  <c r="K27" i="3"/>
  <c r="AI25" i="3"/>
  <c r="K23" i="3"/>
  <c r="AI21" i="3"/>
  <c r="K19" i="3"/>
  <c r="AI17" i="3"/>
  <c r="K15" i="3"/>
  <c r="K16" i="7" l="1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8" i="7"/>
  <c r="K9" i="7"/>
  <c r="K10" i="7"/>
  <c r="K12" i="7"/>
  <c r="K13" i="7"/>
  <c r="K14" i="7"/>
  <c r="K37" i="4" l="1"/>
  <c r="K38" i="4"/>
  <c r="K39" i="4"/>
  <c r="K40" i="4"/>
  <c r="AH81" i="3" l="1"/>
  <c r="AH80" i="3"/>
  <c r="AH79" i="3"/>
  <c r="AH78" i="3"/>
  <c r="AH77" i="3"/>
  <c r="AH76" i="3"/>
  <c r="AH75" i="3"/>
  <c r="AH74" i="3"/>
  <c r="AH73" i="3"/>
  <c r="AH72" i="3"/>
  <c r="AH71" i="3"/>
  <c r="AH70" i="3"/>
  <c r="AH69" i="3"/>
  <c r="AH68" i="3"/>
  <c r="AH67" i="3"/>
  <c r="AH66" i="3"/>
  <c r="AH65" i="3"/>
  <c r="AH64" i="3"/>
  <c r="AH63" i="3"/>
  <c r="AH62" i="3"/>
  <c r="AH61" i="3"/>
  <c r="AH60" i="3"/>
  <c r="AH59" i="3"/>
  <c r="AH58" i="3"/>
  <c r="AH57" i="3"/>
  <c r="AH56" i="3"/>
  <c r="AH55" i="3"/>
  <c r="AH54" i="3"/>
  <c r="AH53" i="3"/>
  <c r="AH52" i="3"/>
  <c r="AH51" i="3"/>
  <c r="AA82" i="3" l="1"/>
  <c r="AH82" i="3" l="1"/>
  <c r="AB80" i="3"/>
  <c r="AB79" i="3"/>
  <c r="AB78" i="3"/>
  <c r="AB77" i="3"/>
  <c r="AB76" i="3"/>
  <c r="AB75" i="3"/>
  <c r="AB74" i="3"/>
  <c r="AB73" i="3"/>
  <c r="AB72" i="3"/>
  <c r="AB71" i="3"/>
  <c r="AB70" i="3"/>
  <c r="AB69" i="3"/>
  <c r="AB68" i="3"/>
  <c r="AB67" i="3"/>
  <c r="AB66" i="3"/>
  <c r="AB65" i="3"/>
  <c r="AB64" i="3"/>
  <c r="AB63" i="3"/>
  <c r="AB62" i="3"/>
  <c r="AB61" i="3"/>
  <c r="AB60" i="3"/>
  <c r="AB59" i="3"/>
  <c r="AB58" i="3"/>
  <c r="AB57" i="3"/>
  <c r="AB56" i="3"/>
  <c r="AB55" i="3"/>
  <c r="AB54" i="3"/>
  <c r="AB53" i="3"/>
  <c r="AB52" i="3"/>
  <c r="AB51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60" i="3"/>
  <c r="V59" i="3"/>
  <c r="V58" i="3"/>
  <c r="V57" i="3"/>
  <c r="V56" i="3"/>
  <c r="V55" i="3"/>
  <c r="V54" i="3"/>
  <c r="V53" i="3"/>
  <c r="V52" i="3"/>
  <c r="V51" i="3"/>
  <c r="P80" i="3"/>
  <c r="P79" i="3"/>
  <c r="P78" i="3"/>
  <c r="P77" i="3"/>
  <c r="P76" i="3"/>
  <c r="P75" i="3"/>
  <c r="P74" i="3"/>
  <c r="P73" i="3"/>
  <c r="P72" i="3"/>
  <c r="P71" i="3"/>
  <c r="P70" i="3"/>
  <c r="P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P54" i="3"/>
  <c r="P53" i="3"/>
  <c r="P52" i="3"/>
  <c r="P51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AH44" i="3"/>
  <c r="AH43" i="3"/>
  <c r="AH42" i="3"/>
  <c r="AH41" i="3"/>
  <c r="AH40" i="3"/>
  <c r="AH39" i="3"/>
  <c r="AH38" i="3"/>
  <c r="AH37" i="3"/>
  <c r="AH36" i="3"/>
  <c r="AH35" i="3"/>
  <c r="AH34" i="3"/>
  <c r="AH33" i="3"/>
  <c r="AH32" i="3"/>
  <c r="AH31" i="3"/>
  <c r="AH30" i="3"/>
  <c r="AH29" i="3"/>
  <c r="AH28" i="3"/>
  <c r="AH27" i="3"/>
  <c r="AH26" i="3"/>
  <c r="AH25" i="3"/>
  <c r="AH24" i="3"/>
  <c r="AH23" i="3"/>
  <c r="AH22" i="3"/>
  <c r="AH21" i="3"/>
  <c r="AH20" i="3"/>
  <c r="AH19" i="3"/>
  <c r="AH18" i="3"/>
  <c r="AH17" i="3"/>
  <c r="AH16" i="3"/>
  <c r="AH15" i="3"/>
  <c r="AB45" i="3"/>
  <c r="AB44" i="3"/>
  <c r="AB43" i="3"/>
  <c r="AB42" i="3"/>
  <c r="AB41" i="3"/>
  <c r="AB40" i="3"/>
  <c r="AB39" i="3"/>
  <c r="AB38" i="3"/>
  <c r="AB37" i="3"/>
  <c r="AB36" i="3"/>
  <c r="AB35" i="3"/>
  <c r="AB34" i="3"/>
  <c r="AB33" i="3"/>
  <c r="AB32" i="3"/>
  <c r="AB31" i="3"/>
  <c r="AB30" i="3"/>
  <c r="AB29" i="3"/>
  <c r="AB28" i="3"/>
  <c r="AB27" i="3"/>
  <c r="AB26" i="3"/>
  <c r="AB25" i="3"/>
  <c r="AB24" i="3"/>
  <c r="AB23" i="3"/>
  <c r="AB22" i="3"/>
  <c r="AB21" i="3"/>
  <c r="AB20" i="3"/>
  <c r="AB19" i="3"/>
  <c r="AB18" i="3"/>
  <c r="AB17" i="3"/>
  <c r="AB16" i="3"/>
  <c r="AB15" i="3"/>
  <c r="V44" i="3"/>
  <c r="V43" i="3"/>
  <c r="V42" i="3"/>
  <c r="V41" i="3"/>
  <c r="V40" i="3"/>
  <c r="V39" i="3"/>
  <c r="V38" i="3"/>
  <c r="V37" i="3"/>
  <c r="V36" i="3"/>
  <c r="V35" i="3"/>
  <c r="V34" i="3"/>
  <c r="V33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6" i="3"/>
  <c r="V15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AB82" i="3" l="1"/>
  <c r="V46" i="3"/>
  <c r="J82" i="3"/>
  <c r="P82" i="3"/>
  <c r="V82" i="3"/>
  <c r="D82" i="3"/>
  <c r="J46" i="3"/>
  <c r="P46" i="3"/>
  <c r="AB46" i="3"/>
  <c r="AH46" i="3"/>
  <c r="D46" i="3"/>
  <c r="D47" i="3" s="1"/>
  <c r="AV25" i="3"/>
  <c r="AV27" i="3" s="1"/>
  <c r="J47" i="3" l="1"/>
  <c r="P47" i="3" s="1"/>
  <c r="V47" i="3" s="1"/>
  <c r="AB47" i="3" s="1"/>
  <c r="AH47" i="3" s="1"/>
  <c r="D83" i="3" s="1"/>
  <c r="J83" i="3" s="1"/>
  <c r="P83" i="3" s="1"/>
  <c r="V83" i="3" s="1"/>
  <c r="AB83" i="3" s="1"/>
  <c r="AH83" i="3" s="1"/>
  <c r="AV32" i="3" s="1"/>
  <c r="U82" i="3"/>
  <c r="E2" i="16" l="1"/>
  <c r="E2" i="15"/>
  <c r="E2" i="14"/>
  <c r="E2" i="13"/>
  <c r="E2" i="12"/>
  <c r="E2" i="11"/>
  <c r="E2" i="10"/>
  <c r="E2" i="9"/>
  <c r="E2" i="8"/>
  <c r="E2" i="7"/>
  <c r="E2" i="6"/>
  <c r="E2" i="4"/>
  <c r="K37" i="14" l="1"/>
  <c r="K37" i="12"/>
  <c r="K37" i="9"/>
  <c r="K7" i="8"/>
  <c r="L19" i="3" l="1"/>
  <c r="K38" i="16"/>
  <c r="K37" i="8"/>
  <c r="K38" i="11"/>
  <c r="K35" i="6"/>
  <c r="K37" i="10"/>
  <c r="K38" i="9"/>
  <c r="K37" i="15"/>
  <c r="K38" i="14"/>
  <c r="K37" i="13"/>
  <c r="K38" i="12"/>
  <c r="K38" i="7"/>
  <c r="C3" i="3"/>
  <c r="AD34" i="3" l="1"/>
  <c r="L24" i="3"/>
  <c r="X15" i="3"/>
  <c r="X18" i="3"/>
  <c r="AJ82" i="3"/>
  <c r="X68" i="3"/>
  <c r="AJ68" i="3"/>
  <c r="L76" i="3"/>
  <c r="AD18" i="3"/>
  <c r="AD54" i="3"/>
  <c r="AD79" i="3"/>
  <c r="R67" i="3"/>
  <c r="R71" i="3"/>
  <c r="R60" i="3"/>
  <c r="AD44" i="3"/>
  <c r="AD80" i="3"/>
  <c r="L23" i="3"/>
  <c r="L26" i="3"/>
  <c r="R30" i="3"/>
  <c r="F26" i="3"/>
  <c r="X75" i="3"/>
  <c r="AD63" i="3"/>
  <c r="AD73" i="3"/>
  <c r="AJ64" i="3"/>
  <c r="AD15" i="3"/>
  <c r="F56" i="3"/>
  <c r="F74" i="3"/>
  <c r="F31" i="3"/>
  <c r="AJ71" i="3"/>
  <c r="L54" i="3"/>
  <c r="X20" i="3"/>
  <c r="L32" i="3"/>
  <c r="L68" i="3"/>
  <c r="X58" i="3"/>
  <c r="AD77" i="3"/>
  <c r="F21" i="3"/>
  <c r="X59" i="3"/>
  <c r="F72" i="3"/>
  <c r="AD58" i="3"/>
  <c r="X51" i="3"/>
  <c r="AD70" i="3"/>
  <c r="X71" i="3"/>
  <c r="L59" i="3"/>
  <c r="L17" i="3"/>
  <c r="R33" i="3"/>
  <c r="R61" i="3"/>
  <c r="AJ26" i="3"/>
  <c r="F15" i="3"/>
  <c r="X80" i="3"/>
  <c r="L20" i="3"/>
  <c r="AJ20" i="3"/>
  <c r="L81" i="3"/>
  <c r="AD22" i="3"/>
  <c r="L15" i="3"/>
  <c r="F79" i="3"/>
  <c r="AD23" i="3"/>
  <c r="L34" i="3"/>
  <c r="F53" i="3"/>
  <c r="L31" i="3"/>
  <c r="X65" i="3"/>
  <c r="AD59" i="3"/>
  <c r="R59" i="3"/>
  <c r="R75" i="3"/>
  <c r="AD68" i="3"/>
  <c r="L57" i="3"/>
  <c r="X44" i="3"/>
  <c r="F52" i="3"/>
  <c r="AD52" i="3"/>
  <c r="L69" i="3"/>
  <c r="F28" i="3"/>
  <c r="F16" i="3"/>
  <c r="R70" i="3"/>
  <c r="F58" i="3"/>
  <c r="AJ59" i="3"/>
  <c r="X52" i="3"/>
  <c r="X53" i="3"/>
  <c r="AJ22" i="3"/>
  <c r="X77" i="3"/>
  <c r="AJ67" i="3"/>
  <c r="AJ61" i="3"/>
  <c r="X29" i="3"/>
  <c r="AJ42" i="3"/>
  <c r="F61" i="3"/>
  <c r="L70" i="3"/>
  <c r="L75" i="3"/>
  <c r="AD61" i="3"/>
  <c r="L53" i="3"/>
  <c r="AD57" i="3"/>
  <c r="R77" i="3"/>
  <c r="AD56" i="3"/>
  <c r="X27" i="3"/>
  <c r="F20" i="3"/>
  <c r="F38" i="3"/>
  <c r="F32" i="3"/>
  <c r="AJ24" i="3"/>
  <c r="L16" i="3"/>
  <c r="F76" i="3"/>
  <c r="F68" i="3"/>
  <c r="R80" i="3"/>
  <c r="X76" i="3"/>
  <c r="X25" i="3"/>
  <c r="X19" i="3"/>
  <c r="AD38" i="3"/>
  <c r="R26" i="3"/>
  <c r="L18" i="3"/>
  <c r="L30" i="3"/>
  <c r="AJ32" i="3"/>
  <c r="AJ36" i="3"/>
  <c r="X70" i="3"/>
  <c r="AJ79" i="3"/>
  <c r="L51" i="3"/>
  <c r="AD21" i="3"/>
  <c r="R45" i="3"/>
  <c r="X60" i="3"/>
  <c r="L42" i="3"/>
  <c r="R44" i="3"/>
  <c r="F33" i="3"/>
  <c r="F41" i="3"/>
  <c r="AD41" i="3"/>
  <c r="R72" i="3"/>
  <c r="R21" i="3"/>
  <c r="X16" i="3"/>
  <c r="R37" i="3"/>
  <c r="L62" i="3"/>
  <c r="R58" i="3"/>
  <c r="AD39" i="3"/>
  <c r="AD76" i="3"/>
  <c r="AD60" i="3"/>
  <c r="R62" i="3"/>
  <c r="X54" i="3"/>
  <c r="F78" i="3"/>
  <c r="AD62" i="3"/>
  <c r="R53" i="3"/>
  <c r="AJ80" i="3"/>
  <c r="R64" i="3"/>
  <c r="L79" i="3"/>
  <c r="F81" i="3"/>
  <c r="L64" i="3"/>
  <c r="R19" i="3"/>
  <c r="F18" i="3"/>
  <c r="R35" i="3"/>
  <c r="AJ66" i="3"/>
  <c r="AJ34" i="3"/>
  <c r="L29" i="3"/>
  <c r="X55" i="3"/>
  <c r="F71" i="3"/>
  <c r="F22" i="3"/>
  <c r="X37" i="3"/>
  <c r="R22" i="3"/>
  <c r="AD66" i="3"/>
  <c r="L28" i="3"/>
  <c r="R76" i="3"/>
  <c r="L36" i="3"/>
  <c r="AJ65" i="3"/>
  <c r="AD31" i="3"/>
  <c r="L72" i="3"/>
  <c r="R55" i="3"/>
  <c r="AJ29" i="3"/>
  <c r="AD17" i="3"/>
  <c r="R15" i="3"/>
  <c r="AJ69" i="3"/>
  <c r="F80" i="3"/>
  <c r="AD75" i="3"/>
  <c r="L35" i="3"/>
  <c r="L67" i="3"/>
  <c r="R66" i="3"/>
  <c r="X81" i="3"/>
  <c r="X63" i="3"/>
  <c r="F27" i="3"/>
  <c r="AJ57" i="3"/>
  <c r="AJ43" i="3"/>
  <c r="AD64" i="3"/>
  <c r="R23" i="3"/>
  <c r="L66" i="3"/>
  <c r="AJ54" i="3"/>
  <c r="R16" i="3"/>
  <c r="AJ46" i="3"/>
  <c r="L25" i="3"/>
  <c r="AJ35" i="3"/>
  <c r="AJ70" i="3"/>
  <c r="AJ58" i="3"/>
  <c r="AD65" i="3"/>
  <c r="AD16" i="3"/>
  <c r="AJ37" i="3"/>
  <c r="AD45" i="3"/>
  <c r="AD43" i="3"/>
  <c r="AJ23" i="3"/>
  <c r="X72" i="3"/>
  <c r="X67" i="3"/>
  <c r="AD37" i="3"/>
  <c r="F37" i="3"/>
  <c r="F24" i="3"/>
  <c r="F44" i="3"/>
  <c r="X33" i="3"/>
  <c r="R31" i="3"/>
  <c r="F67" i="3"/>
  <c r="R39" i="3"/>
  <c r="F73" i="3"/>
  <c r="AJ72" i="3"/>
  <c r="L60" i="3"/>
  <c r="L71" i="3"/>
  <c r="R28" i="3"/>
  <c r="AJ73" i="3"/>
  <c r="X23" i="3"/>
  <c r="AD25" i="3"/>
  <c r="R18" i="3"/>
  <c r="L58" i="3"/>
  <c r="R25" i="3"/>
  <c r="R52" i="3"/>
  <c r="R51" i="3"/>
  <c r="AJ28" i="3"/>
  <c r="R79" i="3"/>
  <c r="AJ31" i="3"/>
  <c r="F40" i="3"/>
  <c r="F42" i="3"/>
  <c r="F25" i="3"/>
  <c r="AJ74" i="3"/>
  <c r="F64" i="3"/>
  <c r="R24" i="3"/>
  <c r="X35" i="3"/>
  <c r="L65" i="3"/>
  <c r="R38" i="3"/>
  <c r="X17" i="3"/>
  <c r="F70" i="3"/>
  <c r="X42" i="3"/>
  <c r="AJ39" i="3"/>
  <c r="X21" i="3"/>
  <c r="L22" i="3"/>
  <c r="R54" i="3"/>
  <c r="X56" i="3"/>
  <c r="AJ30" i="3"/>
  <c r="AJ21" i="3"/>
  <c r="L78" i="3"/>
  <c r="X24" i="3"/>
  <c r="AD24" i="3"/>
  <c r="AD19" i="3"/>
  <c r="F65" i="3"/>
  <c r="AJ33" i="3"/>
  <c r="X78" i="3"/>
  <c r="R29" i="3"/>
  <c r="AD30" i="3"/>
  <c r="R78" i="3"/>
  <c r="R56" i="3"/>
  <c r="AD26" i="3"/>
  <c r="AD28" i="3"/>
  <c r="AJ81" i="3"/>
  <c r="L56" i="3"/>
  <c r="R65" i="3"/>
  <c r="L41" i="3"/>
  <c r="L55" i="3"/>
  <c r="F59" i="3"/>
  <c r="R63" i="3"/>
  <c r="R57" i="3"/>
  <c r="AD71" i="3"/>
  <c r="F36" i="3"/>
  <c r="F39" i="3"/>
  <c r="AD55" i="3"/>
  <c r="L39" i="3"/>
  <c r="AJ40" i="3"/>
  <c r="R36" i="3"/>
  <c r="AJ25" i="3"/>
  <c r="F34" i="3"/>
  <c r="AD53" i="3"/>
  <c r="L27" i="3"/>
  <c r="F69" i="3"/>
  <c r="X66" i="3"/>
  <c r="AJ55" i="3"/>
  <c r="L61" i="3"/>
  <c r="AJ53" i="3"/>
  <c r="X31" i="3"/>
  <c r="X22" i="3"/>
  <c r="X34" i="3"/>
  <c r="L73" i="3"/>
  <c r="F35" i="3"/>
  <c r="AD27" i="3"/>
  <c r="X39" i="3"/>
  <c r="X61" i="3"/>
  <c r="R20" i="3"/>
  <c r="R69" i="3"/>
  <c r="X32" i="3"/>
  <c r="X73" i="3"/>
  <c r="X79" i="3"/>
  <c r="AJ17" i="3"/>
  <c r="R40" i="3"/>
  <c r="L52" i="3"/>
  <c r="R43" i="3"/>
  <c r="L40" i="3"/>
  <c r="AJ45" i="3"/>
  <c r="AJ41" i="3"/>
  <c r="X74" i="3"/>
  <c r="AJ56" i="3"/>
  <c r="X38" i="3"/>
  <c r="X62" i="3"/>
  <c r="AD67" i="3"/>
  <c r="F17" i="3"/>
  <c r="F43" i="3"/>
  <c r="F75" i="3"/>
  <c r="X28" i="3"/>
  <c r="AD20" i="3"/>
  <c r="AD51" i="3"/>
  <c r="AJ19" i="3"/>
  <c r="F51" i="3"/>
  <c r="R17" i="3"/>
  <c r="AJ75" i="3"/>
  <c r="F54" i="3"/>
  <c r="AD72" i="3"/>
  <c r="AJ62" i="3"/>
  <c r="L80" i="3"/>
  <c r="X69" i="3"/>
  <c r="X64" i="3"/>
  <c r="AD33" i="3"/>
  <c r="R73" i="3"/>
  <c r="L37" i="3"/>
  <c r="R74" i="3"/>
  <c r="F62" i="3"/>
  <c r="F57" i="3"/>
  <c r="AJ78" i="3"/>
  <c r="F19" i="3"/>
  <c r="F23" i="3"/>
  <c r="R41" i="3"/>
  <c r="R42" i="3"/>
  <c r="X43" i="3"/>
  <c r="AD29" i="3"/>
  <c r="AJ27" i="3"/>
  <c r="AD32" i="3"/>
  <c r="F63" i="3"/>
  <c r="R32" i="3"/>
  <c r="AD40" i="3"/>
  <c r="AJ60" i="3"/>
  <c r="F60" i="3"/>
  <c r="AD78" i="3"/>
  <c r="AJ83" i="3"/>
  <c r="R27" i="3"/>
  <c r="L77" i="3"/>
  <c r="F77" i="3"/>
  <c r="L63" i="3"/>
  <c r="AJ44" i="3"/>
  <c r="X41" i="3"/>
  <c r="AJ77" i="3"/>
  <c r="AD42" i="3"/>
  <c r="F45" i="3"/>
  <c r="F30" i="3"/>
  <c r="F29" i="3"/>
  <c r="F66" i="3"/>
  <c r="AJ38" i="3"/>
  <c r="AJ18" i="3"/>
  <c r="L21" i="3"/>
  <c r="X30" i="3"/>
  <c r="L74" i="3"/>
  <c r="X26" i="3"/>
  <c r="L33" i="3"/>
  <c r="R68" i="3"/>
  <c r="AD36" i="3"/>
  <c r="AJ63" i="3"/>
  <c r="R34" i="3"/>
  <c r="X40" i="3"/>
  <c r="AD69" i="3"/>
  <c r="L38" i="3"/>
  <c r="AD74" i="3"/>
  <c r="F55" i="3"/>
  <c r="X57" i="3"/>
  <c r="X36" i="3"/>
  <c r="AJ76" i="3"/>
  <c r="AD35" i="3"/>
  <c r="AG82" i="3"/>
  <c r="K39" i="16" s="1"/>
  <c r="K38" i="15"/>
  <c r="K39" i="15" s="1"/>
  <c r="K39" i="14"/>
  <c r="K40" i="14" s="1"/>
  <c r="O82" i="3"/>
  <c r="K38" i="13" s="1"/>
  <c r="K39" i="13" s="1"/>
  <c r="I82" i="3"/>
  <c r="K39" i="12" s="1"/>
  <c r="K40" i="12" s="1"/>
  <c r="C82" i="3"/>
  <c r="K39" i="11" s="1"/>
  <c r="K40" i="11" s="1"/>
  <c r="AG46" i="3"/>
  <c r="K38" i="10" s="1"/>
  <c r="AA46" i="3"/>
  <c r="K39" i="9" s="1"/>
  <c r="K40" i="9" s="1"/>
  <c r="U46" i="3"/>
  <c r="K38" i="8" s="1"/>
  <c r="K39" i="8" s="1"/>
  <c r="O46" i="3"/>
  <c r="K39" i="7" s="1"/>
  <c r="K40" i="7" s="1"/>
  <c r="I46" i="3"/>
  <c r="C46" i="3"/>
  <c r="Q82" i="3" l="1"/>
  <c r="E46" i="3"/>
  <c r="E47" i="3" s="1"/>
  <c r="K82" i="3"/>
  <c r="W46" i="3"/>
  <c r="E82" i="3"/>
  <c r="K46" i="3"/>
  <c r="AI82" i="3"/>
  <c r="W82" i="3"/>
  <c r="AC46" i="3"/>
  <c r="AC82" i="3"/>
  <c r="Q46" i="3"/>
  <c r="AI46" i="3"/>
  <c r="F46" i="3"/>
  <c r="F47" i="3" s="1"/>
  <c r="AD82" i="3"/>
  <c r="R46" i="3"/>
  <c r="X82" i="3"/>
  <c r="AJ48" i="3"/>
  <c r="L82" i="3"/>
  <c r="X46" i="3"/>
  <c r="F82" i="3"/>
  <c r="R82" i="3"/>
  <c r="L46" i="3"/>
  <c r="AJ84" i="3"/>
  <c r="AD46" i="3"/>
  <c r="K36" i="6"/>
  <c r="K37" i="6" s="1"/>
  <c r="C47" i="3"/>
  <c r="I47" i="3" s="1"/>
  <c r="K40" i="16"/>
  <c r="K47" i="3" l="1"/>
  <c r="Q47" i="3" s="1"/>
  <c r="W47" i="3" s="1"/>
  <c r="AC47" i="3" s="1"/>
  <c r="AI47" i="3" s="1"/>
  <c r="E83" i="3" s="1"/>
  <c r="K83" i="3" s="1"/>
  <c r="Q83" i="3" s="1"/>
  <c r="W83" i="3" s="1"/>
  <c r="AC83" i="3" s="1"/>
  <c r="AI83" i="3" s="1"/>
  <c r="L47" i="3"/>
  <c r="R47" i="3" s="1"/>
  <c r="X47" i="3" s="1"/>
  <c r="AD47" i="3" s="1"/>
  <c r="AJ49" i="3" s="1"/>
  <c r="F83" i="3" s="1"/>
  <c r="L83" i="3" s="1"/>
  <c r="R83" i="3" s="1"/>
  <c r="X83" i="3" s="1"/>
  <c r="AD83" i="3" s="1"/>
  <c r="AJ85" i="3" s="1"/>
  <c r="AV30" i="3" s="1"/>
  <c r="AV31" i="3" s="1"/>
  <c r="AV33" i="3" s="1"/>
  <c r="O47" i="3"/>
  <c r="U47" i="3" s="1"/>
  <c r="AA47" i="3" s="1"/>
  <c r="AG47" i="3" s="1"/>
  <c r="C83" i="3" s="1"/>
  <c r="I83" i="3" s="1"/>
  <c r="O83" i="3" s="1"/>
  <c r="U83" i="3" s="1"/>
  <c r="AA83" i="3" s="1"/>
  <c r="AG83" i="3" s="1"/>
  <c r="AV28" i="3" s="1"/>
  <c r="K39" i="10"/>
</calcChain>
</file>

<file path=xl/sharedStrings.xml><?xml version="1.0" encoding="utf-8"?>
<sst xmlns="http://schemas.openxmlformats.org/spreadsheetml/2006/main" count="1141" uniqueCount="99">
  <si>
    <t>L</t>
  </si>
  <si>
    <t>M</t>
  </si>
  <si>
    <t>S</t>
  </si>
  <si>
    <t>J</t>
  </si>
  <si>
    <t>D</t>
  </si>
  <si>
    <t>V</t>
  </si>
  <si>
    <t>MARS</t>
  </si>
  <si>
    <t>AVRIL</t>
  </si>
  <si>
    <t>MAI</t>
  </si>
  <si>
    <t>JUIN</t>
  </si>
  <si>
    <t>JUILLET</t>
  </si>
  <si>
    <t>Jours Fériés</t>
  </si>
  <si>
    <t>SEPTEMBRE</t>
  </si>
  <si>
    <t>OCTOBRE</t>
  </si>
  <si>
    <t>NOVEMBRE</t>
  </si>
  <si>
    <t>JANVIER</t>
  </si>
  <si>
    <t>Week-end</t>
  </si>
  <si>
    <t>Période Active</t>
  </si>
  <si>
    <t>PREVU</t>
  </si>
  <si>
    <t>REEL</t>
  </si>
  <si>
    <t>TOTAL</t>
  </si>
  <si>
    <t>CUMUL</t>
  </si>
  <si>
    <t>Date</t>
  </si>
  <si>
    <t>Bureau</t>
  </si>
  <si>
    <t>Déplacement</t>
  </si>
  <si>
    <t>Heure début matin</t>
  </si>
  <si>
    <t>Heure fin matin</t>
  </si>
  <si>
    <t>Heure début après-midi</t>
  </si>
  <si>
    <t>Heure fin après-midi</t>
  </si>
  <si>
    <t>Heures travaillées</t>
  </si>
  <si>
    <t>Année</t>
  </si>
  <si>
    <t>-</t>
  </si>
  <si>
    <t>Heure départ domicile</t>
  </si>
  <si>
    <t>Heure retour domicile</t>
  </si>
  <si>
    <t>Collaborateur :</t>
  </si>
  <si>
    <t>Mois :</t>
  </si>
  <si>
    <t>Janvier</t>
  </si>
  <si>
    <t>Signature collaborateur</t>
  </si>
  <si>
    <t>Visa supérieur
hiérarchique</t>
  </si>
  <si>
    <t>Année :</t>
  </si>
  <si>
    <t>Commentaires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</si>
  <si>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</si>
  <si>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</si>
  <si>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</si>
  <si>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</si>
  <si>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</si>
  <si>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</si>
  <si>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</si>
  <si>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</si>
  <si>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</si>
  <si>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</si>
  <si>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</si>
  <si>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FÉVRIER</t>
  </si>
  <si>
    <t>AOÛT</t>
  </si>
  <si>
    <t>DÉCEMBRE</t>
  </si>
  <si>
    <t xml:space="preserve">TOTAL HEURES REALISEES : </t>
  </si>
  <si>
    <t xml:space="preserve">TOTAL HEURES PREVUEES : </t>
  </si>
  <si>
    <t xml:space="preserve">DIFFERENCE : </t>
  </si>
  <si>
    <t>heures</t>
  </si>
  <si>
    <t>jours</t>
  </si>
  <si>
    <t>Congé Payé - Journée complète</t>
  </si>
  <si>
    <t>Congé Payé - 1/2 journée</t>
  </si>
  <si>
    <t>(B) Temps de travail à effectuer (si 25J CP pris sur l'année) :</t>
  </si>
  <si>
    <t>Planification</t>
  </si>
  <si>
    <t>Contrôle en date du :</t>
  </si>
  <si>
    <t>(C) Temps de travail à effectuer reliquat déduit (B+A)</t>
  </si>
  <si>
    <t>(D) Congés payés prévus/réels :</t>
  </si>
  <si>
    <t>(E) Temps de travail à effectuer selon CP prévus/réels (C+(25-D)*7,6) :</t>
  </si>
  <si>
    <t>(F) Temps de travail plannifié :</t>
  </si>
  <si>
    <t>(G) Temps de travail effectué (déclaré sur fiches mensuelles) :</t>
  </si>
  <si>
    <t>(H) Temps de travail restant à effectuer jusqu'à fin d'année (E-G) :</t>
  </si>
  <si>
    <t>(I) Temps de travail plannifié jusqu'à la fin de l'année :</t>
  </si>
  <si>
    <t>(J) Ecart - restant à plannifier (H-I)</t>
  </si>
  <si>
    <t>Légende</t>
  </si>
  <si>
    <t>Léo</t>
  </si>
  <si>
    <t>Férié</t>
  </si>
  <si>
    <t>CP</t>
  </si>
  <si>
    <t>CP 1/2 journée</t>
  </si>
  <si>
    <t>Intempéris</t>
  </si>
  <si>
    <t>Intempéris (Aprem)</t>
  </si>
  <si>
    <t>Chantier</t>
  </si>
  <si>
    <t>Travail de nuit</t>
  </si>
  <si>
    <t>Heure de début</t>
  </si>
  <si>
    <t>Heure de fin</t>
  </si>
  <si>
    <t>Jour Férié Travaillé</t>
  </si>
  <si>
    <t>Jour Férié Trvaillé ?</t>
  </si>
  <si>
    <t>Intempérie</t>
  </si>
  <si>
    <t>Congés CP ?</t>
  </si>
  <si>
    <t>????</t>
  </si>
  <si>
    <t>(A) Reliquat année précédente (heures faites en trop l'année dernière) :</t>
  </si>
  <si>
    <t>CP ? Intempéris ? Récup ?</t>
  </si>
  <si>
    <t>Intemperie</t>
  </si>
  <si>
    <t>CP ? Récup ?</t>
  </si>
  <si>
    <t>Heure arrivée atelier</t>
  </si>
  <si>
    <t>Heurede retour atelier</t>
  </si>
  <si>
    <t>Intemperie ? CP? Récup ?</t>
  </si>
  <si>
    <t>Chantier / 
Travail de nuit / Déplacement</t>
  </si>
  <si>
    <t>D'âme Nature Paysage - Feuille de temps</t>
  </si>
  <si>
    <t>Chanier / Déplacement / Travail de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</si>
</sst>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h:mm;@"/>
    <numFmt numFmtId="166" formatCode="dd/mm/yyyy\ \-\ [$-40C]dddd"/>
    <numFmt numFmtId="167" formatCode="dd/mm\ [$-40C]dddd"/>
    <numFmt numFmtId="168" formatCode="[$-F400]h:mm:ss\ AM/PM"/>
  </numFmts>
  <fonts count="1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b/>
      <sz val="9"/>
      <color rgb="FFFF0000"/>
      <name val="Arial"/>
      <family val="2"/>
    </font>
    <font>
      <u/>
      <sz val="9"/>
      <name val="Arial"/>
      <family val="2"/>
    </font>
    <font>
      <sz val="7"/>
      <color rgb="FF070F14"/>
      <name val="Verdana"/>
      <family val="2"/>
    </font>
    <font>
      <sz val="8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7">
    <xf numFmtId="0" fontId="0" fillId="0" borderId="0" xfId="0"/>
    <xf numFmtId="0" fontId="4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165" fontId="4" fillId="0" borderId="0" xfId="0" applyNumberFormat="1" applyFont="1" applyProtection="1">
      <protection locked="0"/>
    </xf>
    <xf numFmtId="0" fontId="5" fillId="0" borderId="0" xfId="0" applyFont="1"/>
    <xf numFmtId="165" fontId="4" fillId="0" borderId="12" xfId="0" applyNumberFormat="1" applyFont="1" applyBorder="1" applyProtection="1">
      <protection locked="0"/>
    </xf>
    <xf numFmtId="165" fontId="4" fillId="0" borderId="13" xfId="0" applyNumberFormat="1" applyFont="1" applyBorder="1" applyProtection="1">
      <protection locked="0"/>
    </xf>
    <xf numFmtId="165" fontId="4" fillId="0" borderId="24" xfId="0" applyNumberFormat="1" applyFont="1" applyBorder="1" applyProtection="1">
      <protection locked="0"/>
    </xf>
    <xf numFmtId="165" fontId="4" fillId="0" borderId="0" xfId="0" applyNumberFormat="1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center"/>
      <protection locked="0"/>
    </xf>
    <xf numFmtId="165" fontId="4" fillId="0" borderId="23" xfId="0" applyNumberFormat="1" applyFont="1" applyBorder="1" applyProtection="1">
      <protection locked="0"/>
    </xf>
    <xf numFmtId="165" fontId="4" fillId="0" borderId="25" xfId="0" applyNumberFormat="1" applyFont="1" applyBorder="1" applyProtection="1">
      <protection locked="0"/>
    </xf>
    <xf numFmtId="165" fontId="4" fillId="0" borderId="11" xfId="0" applyNumberFormat="1" applyFont="1" applyBorder="1" applyProtection="1">
      <protection locked="0"/>
    </xf>
    <xf numFmtId="165" fontId="4" fillId="0" borderId="21" xfId="0" applyNumberFormat="1" applyFont="1" applyBorder="1" applyProtection="1">
      <protection locked="0"/>
    </xf>
    <xf numFmtId="165" fontId="4" fillId="0" borderId="14" xfId="0" applyNumberFormat="1" applyFont="1" applyBorder="1" applyProtection="1">
      <protection locked="0"/>
    </xf>
    <xf numFmtId="165" fontId="4" fillId="0" borderId="22" xfId="0" applyNumberFormat="1" applyFont="1" applyBorder="1" applyProtection="1">
      <protection locked="0"/>
    </xf>
    <xf numFmtId="166" fontId="4" fillId="0" borderId="0" xfId="0" applyNumberFormat="1" applyFont="1" applyAlignment="1" applyProtection="1">
      <alignment horizontal="left"/>
      <protection locked="0"/>
    </xf>
    <xf numFmtId="0" fontId="4" fillId="0" borderId="31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165" fontId="4" fillId="0" borderId="0" xfId="0" applyNumberFormat="1" applyFont="1" applyBorder="1" applyAlignment="1" applyProtection="1">
      <alignment vertical="center"/>
      <protection locked="0"/>
    </xf>
    <xf numFmtId="165" fontId="4" fillId="0" borderId="48" xfId="0" applyNumberFormat="1" applyFont="1" applyBorder="1" applyAlignment="1" applyProtection="1">
      <alignment vertical="center"/>
      <protection locked="0"/>
    </xf>
    <xf numFmtId="165" fontId="2" fillId="6" borderId="2" xfId="0" applyNumberFormat="1" applyFont="1" applyFill="1" applyBorder="1" applyAlignment="1" applyProtection="1">
      <alignment horizontal="right"/>
    </xf>
    <xf numFmtId="165" fontId="2" fillId="6" borderId="29" xfId="0" applyNumberFormat="1" applyFont="1" applyFill="1" applyBorder="1" applyAlignment="1" applyProtection="1">
      <alignment horizontal="right"/>
    </xf>
    <xf numFmtId="165" fontId="9" fillId="0" borderId="50" xfId="0" applyNumberFormat="1" applyFont="1" applyBorder="1" applyProtection="1">
      <protection locked="0"/>
    </xf>
    <xf numFmtId="165" fontId="9" fillId="0" borderId="43" xfId="0" applyNumberFormat="1" applyFont="1" applyBorder="1" applyProtection="1">
      <protection locked="0"/>
    </xf>
    <xf numFmtId="165" fontId="9" fillId="0" borderId="44" xfId="0" applyNumberFormat="1" applyFont="1" applyBorder="1" applyProtection="1">
      <protection locked="0"/>
    </xf>
    <xf numFmtId="166" fontId="5" fillId="0" borderId="45" xfId="0" applyNumberFormat="1" applyFont="1" applyBorder="1" applyAlignment="1" applyProtection="1">
      <alignment horizontal="left"/>
    </xf>
    <xf numFmtId="0" fontId="5" fillId="0" borderId="46" xfId="0" applyFont="1" applyBorder="1" applyAlignment="1" applyProtection="1">
      <alignment horizontal="center"/>
    </xf>
    <xf numFmtId="166" fontId="4" fillId="0" borderId="47" xfId="0" applyNumberFormat="1" applyFont="1" applyBorder="1" applyAlignment="1" applyProtection="1">
      <alignment horizontal="left"/>
    </xf>
    <xf numFmtId="0" fontId="4" fillId="0" borderId="40" xfId="0" applyFont="1" applyBorder="1" applyAlignment="1" applyProtection="1">
      <alignment horizontal="center"/>
    </xf>
    <xf numFmtId="165" fontId="4" fillId="0" borderId="0" xfId="0" applyNumberFormat="1" applyFont="1" applyBorder="1" applyProtection="1"/>
    <xf numFmtId="165" fontId="4" fillId="0" borderId="0" xfId="0" applyNumberFormat="1" applyFont="1" applyBorder="1" applyAlignment="1" applyProtection="1">
      <alignment horizontal="right"/>
    </xf>
    <xf numFmtId="165" fontId="4" fillId="0" borderId="40" xfId="0" applyNumberFormat="1" applyFont="1" applyBorder="1" applyProtection="1"/>
    <xf numFmtId="166" fontId="4" fillId="0" borderId="32" xfId="0" applyNumberFormat="1" applyFont="1" applyBorder="1" applyAlignment="1" applyProtection="1">
      <alignment horizontal="left"/>
    </xf>
    <xf numFmtId="0" fontId="4" fillId="0" borderId="33" xfId="0" applyFont="1" applyBorder="1" applyAlignment="1" applyProtection="1">
      <alignment horizontal="center"/>
    </xf>
    <xf numFmtId="165" fontId="4" fillId="0" borderId="48" xfId="0" applyNumberFormat="1" applyFont="1" applyBorder="1" applyProtection="1"/>
    <xf numFmtId="165" fontId="4" fillId="0" borderId="48" xfId="0" applyNumberFormat="1" applyFont="1" applyBorder="1" applyAlignment="1" applyProtection="1">
      <alignment horizontal="right"/>
    </xf>
    <xf numFmtId="165" fontId="4" fillId="0" borderId="33" xfId="0" applyNumberFormat="1" applyFont="1" applyBorder="1" applyProtection="1"/>
    <xf numFmtId="166" fontId="4" fillId="0" borderId="0" xfId="0" applyNumberFormat="1" applyFont="1" applyAlignment="1" applyProtection="1">
      <alignment horizontal="left"/>
    </xf>
    <xf numFmtId="0" fontId="4" fillId="0" borderId="0" xfId="0" applyFont="1" applyAlignment="1" applyProtection="1">
      <alignment horizontal="center"/>
    </xf>
    <xf numFmtId="165" fontId="4" fillId="0" borderId="0" xfId="0" applyNumberFormat="1" applyFont="1" applyProtection="1"/>
    <xf numFmtId="165" fontId="4" fillId="0" borderId="0" xfId="0" applyNumberFormat="1" applyFont="1" applyAlignment="1" applyProtection="1">
      <alignment horizontal="right"/>
    </xf>
    <xf numFmtId="165" fontId="8" fillId="6" borderId="14" xfId="0" applyNumberFormat="1" applyFont="1" applyFill="1" applyBorder="1" applyAlignment="1" applyProtection="1">
      <alignment horizontal="right" vertical="center" wrapText="1"/>
    </xf>
    <xf numFmtId="165" fontId="8" fillId="6" borderId="13" xfId="0" applyNumberFormat="1" applyFont="1" applyFill="1" applyBorder="1" applyAlignment="1" applyProtection="1">
      <alignment horizontal="right" vertical="center" wrapText="1"/>
    </xf>
    <xf numFmtId="165" fontId="8" fillId="6" borderId="22" xfId="0" applyNumberFormat="1" applyFont="1" applyFill="1" applyBorder="1" applyAlignment="1" applyProtection="1">
      <alignment horizontal="right" vertical="center" wrapText="1"/>
    </xf>
    <xf numFmtId="167" fontId="4" fillId="6" borderId="43" xfId="0" applyNumberFormat="1" applyFont="1" applyFill="1" applyBorder="1" applyAlignment="1" applyProtection="1">
      <alignment horizontal="left"/>
    </xf>
    <xf numFmtId="167" fontId="4" fillId="6" borderId="44" xfId="0" applyNumberFormat="1" applyFont="1" applyFill="1" applyBorder="1" applyAlignment="1" applyProtection="1">
      <alignment horizontal="left"/>
    </xf>
    <xf numFmtId="167" fontId="4" fillId="6" borderId="42" xfId="0" applyNumberFormat="1" applyFont="1" applyFill="1" applyBorder="1" applyAlignment="1" applyProtection="1">
      <alignment horizontal="left"/>
    </xf>
    <xf numFmtId="0" fontId="4" fillId="0" borderId="8" xfId="0" applyFont="1" applyFill="1" applyBorder="1" applyAlignment="1" applyProtection="1">
      <alignment horizontal="center"/>
      <protection locked="0"/>
    </xf>
    <xf numFmtId="165" fontId="4" fillId="0" borderId="4" xfId="0" applyNumberFormat="1" applyFont="1" applyBorder="1" applyProtection="1">
      <protection locked="0"/>
    </xf>
    <xf numFmtId="165" fontId="4" fillId="0" borderId="5" xfId="0" applyNumberFormat="1" applyFont="1" applyBorder="1" applyProtection="1">
      <protection locked="0"/>
    </xf>
    <xf numFmtId="165" fontId="4" fillId="0" borderId="7" xfId="0" applyNumberFormat="1" applyFont="1" applyBorder="1" applyProtection="1">
      <protection locked="0"/>
    </xf>
    <xf numFmtId="165" fontId="2" fillId="6" borderId="8" xfId="0" applyNumberFormat="1" applyFont="1" applyFill="1" applyBorder="1" applyAlignment="1" applyProtection="1">
      <alignment horizontal="right"/>
    </xf>
    <xf numFmtId="165" fontId="9" fillId="0" borderId="42" xfId="0" applyNumberFormat="1" applyFont="1" applyBorder="1" applyProtection="1">
      <protection locked="0"/>
    </xf>
    <xf numFmtId="165" fontId="4" fillId="0" borderId="26" xfId="0" applyNumberFormat="1" applyFont="1" applyBorder="1" applyProtection="1">
      <protection locked="0"/>
    </xf>
    <xf numFmtId="165" fontId="4" fillId="0" borderId="19" xfId="0" applyNumberFormat="1" applyFont="1" applyBorder="1" applyProtection="1">
      <protection locked="0"/>
    </xf>
    <xf numFmtId="0" fontId="4" fillId="0" borderId="42" xfId="0" applyFont="1" applyFill="1" applyBorder="1" applyAlignment="1" applyProtection="1">
      <alignment horizontal="center"/>
      <protection locked="0"/>
    </xf>
    <xf numFmtId="0" fontId="4" fillId="0" borderId="50" xfId="0" applyFont="1" applyFill="1" applyBorder="1" applyAlignment="1" applyProtection="1">
      <alignment horizontal="center"/>
      <protection locked="0"/>
    </xf>
    <xf numFmtId="0" fontId="4" fillId="0" borderId="43" xfId="0" applyFont="1" applyFill="1" applyBorder="1" applyAlignment="1" applyProtection="1">
      <alignment horizontal="center"/>
      <protection locked="0"/>
    </xf>
    <xf numFmtId="0" fontId="4" fillId="0" borderId="44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165" fontId="9" fillId="0" borderId="0" xfId="0" applyNumberFormat="1" applyFont="1" applyBorder="1" applyProtection="1">
      <protection locked="0"/>
    </xf>
    <xf numFmtId="2" fontId="4" fillId="0" borderId="0" xfId="0" applyNumberFormat="1" applyFont="1" applyProtection="1">
      <protection locked="0"/>
    </xf>
    <xf numFmtId="167" fontId="4" fillId="0" borderId="0" xfId="0" applyNumberFormat="1" applyFont="1" applyFill="1" applyBorder="1" applyAlignment="1" applyProtection="1">
      <alignment horizontal="left"/>
    </xf>
    <xf numFmtId="165" fontId="4" fillId="0" borderId="54" xfId="0" applyNumberFormat="1" applyFont="1" applyBorder="1" applyProtection="1">
      <protection locked="0"/>
    </xf>
    <xf numFmtId="165" fontId="4" fillId="0" borderId="36" xfId="0" applyNumberFormat="1" applyFont="1" applyBorder="1" applyProtection="1">
      <protection locked="0"/>
    </xf>
    <xf numFmtId="165" fontId="4" fillId="0" borderId="37" xfId="0" applyNumberFormat="1" applyFont="1" applyBorder="1" applyProtection="1">
      <protection locked="0"/>
    </xf>
    <xf numFmtId="2" fontId="2" fillId="0" borderId="42" xfId="0" applyNumberFormat="1" applyFont="1" applyFill="1" applyBorder="1" applyAlignment="1" applyProtection="1">
      <alignment horizontal="right"/>
    </xf>
    <xf numFmtId="2" fontId="2" fillId="0" borderId="43" xfId="0" applyNumberFormat="1" applyFont="1" applyFill="1" applyBorder="1" applyAlignment="1" applyProtection="1">
      <alignment horizontal="right"/>
    </xf>
    <xf numFmtId="2" fontId="2" fillId="0" borderId="44" xfId="0" applyNumberFormat="1" applyFont="1" applyBorder="1" applyAlignment="1" applyProtection="1">
      <alignment horizontal="right"/>
    </xf>
    <xf numFmtId="2" fontId="2" fillId="0" borderId="50" xfId="0" applyNumberFormat="1" applyFont="1" applyFill="1" applyBorder="1" applyAlignment="1" applyProtection="1">
      <alignment horizontal="right"/>
    </xf>
    <xf numFmtId="2" fontId="4" fillId="6" borderId="24" xfId="0" applyNumberFormat="1" applyFont="1" applyFill="1" applyBorder="1" applyAlignment="1" applyProtection="1">
      <alignment horizontal="center" vertical="center"/>
    </xf>
    <xf numFmtId="2" fontId="4" fillId="6" borderId="5" xfId="0" applyNumberFormat="1" applyFont="1" applyFill="1" applyBorder="1" applyAlignment="1" applyProtection="1">
      <alignment horizontal="center" vertical="center"/>
    </xf>
    <xf numFmtId="2" fontId="4" fillId="0" borderId="5" xfId="0" applyNumberFormat="1" applyFont="1" applyFill="1" applyBorder="1" applyAlignment="1" applyProtection="1">
      <alignment horizontal="center" vertical="center"/>
      <protection locked="0"/>
    </xf>
    <xf numFmtId="2" fontId="4" fillId="0" borderId="24" xfId="0" applyNumberFormat="1" applyFont="1" applyFill="1" applyBorder="1" applyAlignment="1" applyProtection="1">
      <alignment horizontal="center" vertical="center"/>
      <protection locked="0"/>
    </xf>
    <xf numFmtId="2" fontId="4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/>
    <xf numFmtId="2" fontId="4" fillId="0" borderId="0" xfId="0" applyNumberFormat="1" applyFont="1" applyProtection="1"/>
    <xf numFmtId="2" fontId="4" fillId="0" borderId="0" xfId="0" applyNumberFormat="1" applyFont="1" applyAlignment="1" applyProtection="1">
      <alignment horizontal="center"/>
    </xf>
    <xf numFmtId="2" fontId="2" fillId="0" borderId="0" xfId="0" applyNumberFormat="1" applyFont="1" applyBorder="1" applyAlignment="1" applyProtection="1">
      <alignment horizontal="center"/>
    </xf>
    <xf numFmtId="4" fontId="6" fillId="0" borderId="46" xfId="0" applyNumberFormat="1" applyFont="1" applyFill="1" applyBorder="1" applyAlignment="1" applyProtection="1">
      <alignment horizontal="left" vertical="center"/>
    </xf>
    <xf numFmtId="4" fontId="6" fillId="0" borderId="0" xfId="0" applyNumberFormat="1" applyFont="1" applyFill="1" applyBorder="1" applyAlignment="1" applyProtection="1">
      <alignment horizontal="left" vertical="center"/>
    </xf>
    <xf numFmtId="4" fontId="7" fillId="0" borderId="0" xfId="0" applyNumberFormat="1" applyFont="1" applyFill="1" applyBorder="1" applyAlignment="1" applyProtection="1">
      <alignment vertical="center"/>
    </xf>
    <xf numFmtId="0" fontId="4" fillId="7" borderId="24" xfId="0" applyFont="1" applyFill="1" applyBorder="1" applyAlignment="1" applyProtection="1">
      <alignment vertical="center"/>
    </xf>
    <xf numFmtId="0" fontId="4" fillId="7" borderId="25" xfId="0" applyFont="1" applyFill="1" applyBorder="1" applyAlignment="1" applyProtection="1">
      <alignment vertical="center"/>
    </xf>
    <xf numFmtId="0" fontId="4" fillId="7" borderId="0" xfId="0" applyFont="1" applyFill="1" applyBorder="1" applyAlignment="1" applyProtection="1">
      <alignment vertical="center"/>
    </xf>
    <xf numFmtId="2" fontId="4" fillId="0" borderId="0" xfId="0" applyNumberFormat="1" applyFont="1" applyFill="1" applyProtection="1"/>
    <xf numFmtId="0" fontId="4" fillId="0" borderId="0" xfId="0" applyFont="1" applyFill="1" applyProtection="1"/>
    <xf numFmtId="1" fontId="6" fillId="0" borderId="33" xfId="0" applyNumberFormat="1" applyFont="1" applyFill="1" applyBorder="1" applyAlignment="1" applyProtection="1">
      <alignment horizontal="left" vertical="center"/>
    </xf>
    <xf numFmtId="1" fontId="6" fillId="0" borderId="0" xfId="0" applyNumberFormat="1" applyFont="1" applyFill="1" applyBorder="1" applyAlignment="1" applyProtection="1">
      <alignment horizontal="left" vertical="center"/>
    </xf>
    <xf numFmtId="4" fontId="4" fillId="0" borderId="0" xfId="0" applyNumberFormat="1" applyFont="1" applyFill="1" applyBorder="1" applyAlignment="1" applyProtection="1">
      <alignment horizontal="left" vertical="center"/>
    </xf>
    <xf numFmtId="0" fontId="4" fillId="8" borderId="12" xfId="0" applyFont="1" applyFill="1" applyBorder="1" applyAlignment="1" applyProtection="1">
      <alignment vertical="center"/>
    </xf>
    <xf numFmtId="0" fontId="4" fillId="8" borderId="21" xfId="0" applyFont="1" applyFill="1" applyBorder="1" applyAlignment="1" applyProtection="1">
      <alignment vertical="center"/>
    </xf>
    <xf numFmtId="0" fontId="4" fillId="8" borderId="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 vertical="center"/>
    </xf>
    <xf numFmtId="0" fontId="4" fillId="3" borderId="12" xfId="0" applyFont="1" applyFill="1" applyBorder="1" applyAlignment="1" applyProtection="1">
      <alignment vertical="center"/>
    </xf>
    <xf numFmtId="0" fontId="4" fillId="3" borderId="21" xfId="0" applyFont="1" applyFill="1" applyBorder="1" applyAlignment="1" applyProtection="1">
      <alignment vertical="center"/>
    </xf>
    <xf numFmtId="0" fontId="4" fillId="3" borderId="0" xfId="0" applyFont="1" applyFill="1" applyBorder="1" applyAlignment="1" applyProtection="1">
      <alignment vertical="center"/>
    </xf>
    <xf numFmtId="1" fontId="4" fillId="0" borderId="0" xfId="0" applyNumberFormat="1" applyFont="1" applyFill="1" applyBorder="1" applyAlignment="1" applyProtection="1">
      <alignment horizontal="left" vertical="center"/>
    </xf>
    <xf numFmtId="0" fontId="4" fillId="5" borderId="12" xfId="0" applyFont="1" applyFill="1" applyBorder="1" applyAlignment="1" applyProtection="1">
      <alignment vertical="center"/>
    </xf>
    <xf numFmtId="0" fontId="4" fillId="5" borderId="21" xfId="0" applyFont="1" applyFill="1" applyBorder="1" applyAlignment="1" applyProtection="1">
      <alignment vertical="center"/>
    </xf>
    <xf numFmtId="0" fontId="4" fillId="5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 vertical="center"/>
    </xf>
    <xf numFmtId="2" fontId="3" fillId="0" borderId="0" xfId="0" applyNumberFormat="1" applyFont="1" applyFill="1" applyBorder="1" applyAlignment="1" applyProtection="1">
      <alignment horizontal="center" vertical="center"/>
    </xf>
    <xf numFmtId="2" fontId="4" fillId="10" borderId="0" xfId="0" applyNumberFormat="1" applyFont="1" applyFill="1" applyBorder="1" applyAlignment="1" applyProtection="1">
      <alignment horizontal="right"/>
    </xf>
    <xf numFmtId="2" fontId="4" fillId="10" borderId="40" xfId="0" applyNumberFormat="1" applyFont="1" applyFill="1" applyBorder="1" applyAlignment="1" applyProtection="1">
      <alignment vertical="center"/>
    </xf>
    <xf numFmtId="0" fontId="4" fillId="4" borderId="12" xfId="0" applyFont="1" applyFill="1" applyBorder="1" applyAlignment="1" applyProtection="1">
      <alignment vertical="center"/>
    </xf>
    <xf numFmtId="0" fontId="4" fillId="4" borderId="21" xfId="0" applyFont="1" applyFill="1" applyBorder="1" applyAlignment="1" applyProtection="1">
      <alignment vertical="center"/>
    </xf>
    <xf numFmtId="0" fontId="4" fillId="4" borderId="0" xfId="0" applyFont="1" applyFill="1" applyBorder="1" applyAlignment="1" applyProtection="1">
      <alignment vertical="center"/>
    </xf>
    <xf numFmtId="2" fontId="4" fillId="0" borderId="0" xfId="0" applyNumberFormat="1" applyFont="1" applyFill="1" applyBorder="1" applyProtection="1"/>
    <xf numFmtId="0" fontId="9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left"/>
    </xf>
    <xf numFmtId="2" fontId="2" fillId="0" borderId="0" xfId="0" applyNumberFormat="1" applyFont="1" applyFill="1" applyBorder="1" applyAlignment="1" applyProtection="1">
      <alignment horizontal="center"/>
    </xf>
    <xf numFmtId="2" fontId="4" fillId="10" borderId="48" xfId="0" applyNumberFormat="1" applyFont="1" applyFill="1" applyBorder="1" applyAlignment="1" applyProtection="1">
      <alignment horizontal="right" vertical="center"/>
    </xf>
    <xf numFmtId="2" fontId="4" fillId="10" borderId="33" xfId="0" applyNumberFormat="1" applyFont="1" applyFill="1" applyBorder="1" applyAlignment="1" applyProtection="1">
      <alignment vertical="center"/>
    </xf>
    <xf numFmtId="0" fontId="4" fillId="0" borderId="0" xfId="0" applyFont="1" applyFill="1" applyAlignment="1" applyProtection="1">
      <alignment horizontal="center"/>
    </xf>
    <xf numFmtId="2" fontId="2" fillId="6" borderId="56" xfId="0" applyNumberFormat="1" applyFont="1" applyFill="1" applyBorder="1" applyAlignment="1" applyProtection="1">
      <alignment horizontal="center" vertical="center" textRotation="90" wrapText="1"/>
    </xf>
    <xf numFmtId="2" fontId="4" fillId="6" borderId="7" xfId="0" applyNumberFormat="1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2" fontId="4" fillId="6" borderId="25" xfId="0" applyNumberFormat="1" applyFont="1" applyFill="1" applyBorder="1" applyAlignment="1" applyProtection="1">
      <alignment horizontal="center" vertical="center"/>
    </xf>
    <xf numFmtId="2" fontId="4" fillId="6" borderId="12" xfId="0" applyNumberFormat="1" applyFont="1" applyFill="1" applyBorder="1" applyAlignment="1" applyProtection="1">
      <alignment horizontal="center" vertical="center"/>
    </xf>
    <xf numFmtId="2" fontId="4" fillId="6" borderId="21" xfId="0" applyNumberFormat="1" applyFont="1" applyFill="1" applyBorder="1" applyAlignment="1" applyProtection="1">
      <alignment horizontal="center" vertical="center"/>
    </xf>
    <xf numFmtId="2" fontId="4" fillId="6" borderId="13" xfId="0" applyNumberFormat="1" applyFont="1" applyFill="1" applyBorder="1" applyAlignment="1" applyProtection="1">
      <alignment horizontal="center" vertical="center"/>
    </xf>
    <xf numFmtId="2" fontId="4" fillId="6" borderId="22" xfId="0" applyNumberFormat="1" applyFont="1" applyFill="1" applyBorder="1" applyAlignment="1" applyProtection="1">
      <alignment horizontal="center" vertical="center"/>
    </xf>
    <xf numFmtId="0" fontId="4" fillId="3" borderId="24" xfId="0" applyFont="1" applyFill="1" applyBorder="1" applyAlignment="1" applyProtection="1">
      <alignment horizontal="center" vertical="center"/>
    </xf>
    <xf numFmtId="0" fontId="4" fillId="3" borderId="11" xfId="0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 applyProtection="1">
      <alignment horizontal="center" vertical="center"/>
    </xf>
    <xf numFmtId="0" fontId="4" fillId="6" borderId="13" xfId="0" applyFont="1" applyFill="1" applyBorder="1" applyAlignment="1" applyProtection="1">
      <alignment horizontal="center" vertical="center"/>
    </xf>
    <xf numFmtId="0" fontId="4" fillId="6" borderId="14" xfId="0" applyFont="1" applyFill="1" applyBorder="1" applyAlignment="1" applyProtection="1">
      <alignment horizontal="center" vertical="center"/>
    </xf>
    <xf numFmtId="2" fontId="2" fillId="6" borderId="17" xfId="0" applyNumberFormat="1" applyFont="1" applyFill="1" applyBorder="1" applyAlignment="1" applyProtection="1">
      <alignment horizontal="center" vertical="center"/>
    </xf>
    <xf numFmtId="2" fontId="2" fillId="6" borderId="3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40" xfId="0" applyFont="1" applyFill="1" applyBorder="1" applyAlignment="1" applyProtection="1">
      <alignment horizontal="center" vertical="center"/>
    </xf>
    <xf numFmtId="2" fontId="2" fillId="6" borderId="3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2" fontId="4" fillId="2" borderId="0" xfId="0" applyNumberFormat="1" applyFont="1" applyFill="1" applyBorder="1" applyAlignment="1" applyProtection="1">
      <alignment horizontal="center"/>
    </xf>
    <xf numFmtId="2" fontId="2" fillId="6" borderId="60" xfId="0" applyNumberFormat="1" applyFont="1" applyFill="1" applyBorder="1" applyAlignment="1" applyProtection="1">
      <alignment horizontal="center" vertical="center" textRotation="90" wrapText="1"/>
    </xf>
    <xf numFmtId="0" fontId="4" fillId="9" borderId="12" xfId="0" applyFont="1" applyFill="1" applyBorder="1" applyAlignment="1" applyProtection="1">
      <alignment horizontal="center" vertical="center"/>
    </xf>
    <xf numFmtId="0" fontId="4" fillId="9" borderId="11" xfId="0" applyFont="1" applyFill="1" applyBorder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2" fontId="4" fillId="6" borderId="0" xfId="0" applyNumberFormat="1" applyFont="1" applyFill="1" applyBorder="1" applyAlignment="1" applyProtection="1">
      <alignment horizontal="right"/>
    </xf>
    <xf numFmtId="2" fontId="4" fillId="6" borderId="40" xfId="0" applyNumberFormat="1" applyFont="1" applyFill="1" applyBorder="1" applyAlignment="1" applyProtection="1">
      <alignment vertical="center"/>
    </xf>
    <xf numFmtId="2" fontId="4" fillId="6" borderId="0" xfId="0" applyNumberFormat="1" applyFont="1" applyFill="1" applyBorder="1" applyAlignment="1" applyProtection="1">
      <alignment horizontal="right" vertical="center"/>
    </xf>
    <xf numFmtId="2" fontId="4" fillId="6" borderId="40" xfId="0" applyNumberFormat="1" applyFont="1" applyFill="1" applyBorder="1" applyProtection="1"/>
    <xf numFmtId="2" fontId="2" fillId="6" borderId="35" xfId="0" applyNumberFormat="1" applyFont="1" applyFill="1" applyBorder="1" applyAlignment="1" applyProtection="1">
      <alignment horizontal="center" vertical="center" textRotation="90" wrapText="1"/>
    </xf>
    <xf numFmtId="2" fontId="4" fillId="6" borderId="31" xfId="0" applyNumberFormat="1" applyFont="1" applyFill="1" applyBorder="1" applyAlignment="1" applyProtection="1">
      <alignment horizontal="center" vertical="center"/>
    </xf>
    <xf numFmtId="2" fontId="4" fillId="6" borderId="2" xfId="0" applyNumberFormat="1" applyFont="1" applyFill="1" applyBorder="1" applyAlignment="1" applyProtection="1">
      <alignment horizontal="center" vertical="center"/>
    </xf>
    <xf numFmtId="2" fontId="4" fillId="6" borderId="15" xfId="0" applyNumberFormat="1" applyFont="1" applyFill="1" applyBorder="1" applyAlignment="1" applyProtection="1">
      <alignment horizontal="center" vertical="center"/>
    </xf>
    <xf numFmtId="2" fontId="4" fillId="6" borderId="48" xfId="0" applyNumberFormat="1" applyFont="1" applyFill="1" applyBorder="1" applyAlignment="1" applyProtection="1">
      <alignment horizontal="center" vertical="center"/>
    </xf>
    <xf numFmtId="0" fontId="4" fillId="0" borderId="47" xfId="0" applyFont="1" applyFill="1" applyBorder="1" applyAlignment="1" applyProtection="1">
      <alignment horizontal="center"/>
    </xf>
    <xf numFmtId="0" fontId="4" fillId="0" borderId="47" xfId="0" applyFont="1" applyBorder="1" applyAlignment="1" applyProtection="1">
      <alignment horizontal="center"/>
    </xf>
    <xf numFmtId="0" fontId="4" fillId="11" borderId="14" xfId="0" applyFont="1" applyFill="1" applyBorder="1" applyAlignment="1" applyProtection="1">
      <alignment horizontal="center" vertical="center"/>
    </xf>
    <xf numFmtId="0" fontId="4" fillId="11" borderId="13" xfId="0" applyFont="1" applyFill="1" applyBorder="1" applyAlignment="1" applyProtection="1">
      <alignment horizontal="center" vertical="center"/>
    </xf>
    <xf numFmtId="2" fontId="12" fillId="0" borderId="0" xfId="0" applyNumberFormat="1" applyFont="1" applyProtection="1"/>
    <xf numFmtId="0" fontId="4" fillId="6" borderId="34" xfId="0" applyFont="1" applyFill="1" applyBorder="1" applyAlignment="1" applyProtection="1">
      <alignment horizontal="center"/>
    </xf>
    <xf numFmtId="0" fontId="4" fillId="6" borderId="57" xfId="0" applyFont="1" applyFill="1" applyBorder="1" applyAlignment="1" applyProtection="1">
      <alignment horizontal="center"/>
    </xf>
    <xf numFmtId="167" fontId="4" fillId="6" borderId="10" xfId="0" applyNumberFormat="1" applyFont="1" applyFill="1" applyBorder="1" applyAlignment="1" applyProtection="1">
      <alignment horizontal="left"/>
    </xf>
    <xf numFmtId="167" fontId="4" fillId="6" borderId="64" xfId="0" applyNumberFormat="1" applyFont="1" applyFill="1" applyBorder="1" applyAlignment="1" applyProtection="1">
      <alignment horizontal="left"/>
    </xf>
    <xf numFmtId="167" fontId="4" fillId="6" borderId="39" xfId="0" applyNumberFormat="1" applyFont="1" applyFill="1" applyBorder="1" applyAlignment="1" applyProtection="1">
      <alignment horizontal="left"/>
    </xf>
    <xf numFmtId="165" fontId="4" fillId="0" borderId="18" xfId="0" applyNumberFormat="1" applyFont="1" applyBorder="1" applyProtection="1">
      <protection locked="0"/>
    </xf>
    <xf numFmtId="165" fontId="4" fillId="0" borderId="16" xfId="0" applyNumberFormat="1" applyFont="1" applyBorder="1" applyProtection="1">
      <protection locked="0"/>
    </xf>
    <xf numFmtId="165" fontId="4" fillId="0" borderId="27" xfId="0" applyNumberFormat="1" applyFont="1" applyBorder="1" applyProtection="1">
      <protection locked="0"/>
    </xf>
    <xf numFmtId="0" fontId="4" fillId="9" borderId="4" xfId="0" applyFont="1" applyFill="1" applyBorder="1" applyAlignment="1" applyProtection="1">
      <alignment horizontal="center" vertical="center"/>
    </xf>
    <xf numFmtId="0" fontId="4" fillId="9" borderId="5" xfId="0" applyFont="1" applyFill="1" applyBorder="1" applyAlignment="1" applyProtection="1">
      <alignment horizontal="center" vertical="center"/>
    </xf>
    <xf numFmtId="0" fontId="4" fillId="9" borderId="14" xfId="0" applyFont="1" applyFill="1" applyBorder="1" applyAlignment="1" applyProtection="1">
      <alignment horizontal="center" vertical="center"/>
    </xf>
    <xf numFmtId="0" fontId="4" fillId="9" borderId="13" xfId="0" applyFont="1" applyFill="1" applyBorder="1" applyAlignment="1" applyProtection="1">
      <alignment horizontal="center" vertical="center"/>
    </xf>
    <xf numFmtId="2" fontId="4" fillId="6" borderId="8" xfId="0" applyNumberFormat="1" applyFont="1" applyFill="1" applyBorder="1" applyAlignment="1" applyProtection="1">
      <alignment horizontal="center" vertical="center"/>
    </xf>
    <xf numFmtId="2" fontId="4" fillId="6" borderId="29" xfId="0" applyNumberFormat="1" applyFont="1" applyFill="1" applyBorder="1" applyAlignment="1" applyProtection="1">
      <alignment horizontal="center" vertical="center"/>
    </xf>
    <xf numFmtId="2" fontId="2" fillId="6" borderId="46" xfId="0" applyNumberFormat="1" applyFont="1" applyFill="1" applyBorder="1" applyAlignment="1" applyProtection="1">
      <alignment horizontal="center" vertical="center" textRotation="90" wrapText="1"/>
    </xf>
    <xf numFmtId="2" fontId="2" fillId="6" borderId="41" xfId="0" applyNumberFormat="1" applyFont="1" applyFill="1" applyBorder="1" applyAlignment="1" applyProtection="1">
      <alignment horizontal="center" vertical="center" textRotation="90" wrapText="1"/>
    </xf>
    <xf numFmtId="2" fontId="2" fillId="6" borderId="28" xfId="0" applyNumberFormat="1" applyFont="1" applyFill="1" applyBorder="1" applyAlignment="1" applyProtection="1">
      <alignment horizontal="center" vertical="center" textRotation="90" wrapText="1"/>
    </xf>
    <xf numFmtId="2" fontId="2" fillId="6" borderId="55" xfId="0" applyNumberFormat="1" applyFont="1" applyFill="1" applyBorder="1" applyAlignment="1" applyProtection="1">
      <alignment horizontal="center" vertical="center" textRotation="90" wrapText="1"/>
    </xf>
    <xf numFmtId="0" fontId="4" fillId="6" borderId="41" xfId="0" applyFont="1" applyFill="1" applyBorder="1" applyAlignment="1" applyProtection="1">
      <alignment horizontal="center"/>
    </xf>
    <xf numFmtId="2" fontId="4" fillId="6" borderId="9" xfId="0" applyNumberFormat="1" applyFont="1" applyFill="1" applyBorder="1" applyAlignment="1" applyProtection="1">
      <alignment horizontal="center"/>
    </xf>
    <xf numFmtId="2" fontId="4" fillId="6" borderId="62" xfId="0" applyNumberFormat="1" applyFont="1" applyFill="1" applyBorder="1" applyAlignment="1" applyProtection="1">
      <alignment horizontal="center"/>
    </xf>
    <xf numFmtId="2" fontId="4" fillId="6" borderId="60" xfId="0" applyNumberFormat="1" applyFont="1" applyFill="1" applyBorder="1" applyAlignment="1" applyProtection="1">
      <alignment horizontal="center"/>
    </xf>
    <xf numFmtId="2" fontId="4" fillId="6" borderId="61" xfId="0" applyNumberFormat="1" applyFont="1" applyFill="1" applyBorder="1" applyAlignment="1" applyProtection="1">
      <alignment horizontal="center"/>
    </xf>
    <xf numFmtId="2" fontId="4" fillId="6" borderId="59" xfId="0" applyNumberFormat="1" applyFont="1" applyFill="1" applyBorder="1" applyAlignment="1" applyProtection="1">
      <alignment horizontal="center"/>
    </xf>
    <xf numFmtId="2" fontId="4" fillId="6" borderId="11" xfId="0" applyNumberFormat="1" applyFont="1" applyFill="1" applyBorder="1" applyAlignment="1" applyProtection="1">
      <alignment horizontal="center" vertical="center"/>
    </xf>
    <xf numFmtId="2" fontId="4" fillId="6" borderId="14" xfId="0" applyNumberFormat="1" applyFont="1" applyFill="1" applyBorder="1" applyAlignment="1" applyProtection="1">
      <alignment horizontal="center" vertical="center"/>
    </xf>
    <xf numFmtId="0" fontId="4" fillId="11" borderId="11" xfId="0" applyFont="1" applyFill="1" applyBorder="1" applyAlignment="1" applyProtection="1">
      <alignment horizontal="center" vertical="center"/>
    </xf>
    <xf numFmtId="0" fontId="4" fillId="11" borderId="12" xfId="0" applyFont="1" applyFill="1" applyBorder="1" applyAlignment="1" applyProtection="1">
      <alignment horizontal="center" vertical="center"/>
    </xf>
    <xf numFmtId="0" fontId="4" fillId="11" borderId="4" xfId="0" applyFont="1" applyFill="1" applyBorder="1" applyAlignment="1" applyProtection="1">
      <alignment horizontal="center" vertical="center"/>
    </xf>
    <xf numFmtId="0" fontId="4" fillId="11" borderId="5" xfId="0" applyFont="1" applyFill="1" applyBorder="1" applyAlignment="1" applyProtection="1">
      <alignment horizontal="center" vertical="center"/>
    </xf>
    <xf numFmtId="0" fontId="4" fillId="7" borderId="11" xfId="0" applyFont="1" applyFill="1" applyBorder="1" applyAlignment="1" applyProtection="1">
      <alignment horizontal="center" vertical="center"/>
    </xf>
    <xf numFmtId="0" fontId="4" fillId="7" borderId="12" xfId="0" applyFont="1" applyFill="1" applyBorder="1" applyAlignment="1" applyProtection="1">
      <alignment horizontal="center" vertical="center"/>
    </xf>
    <xf numFmtId="0" fontId="4" fillId="7" borderId="14" xfId="0" applyFont="1" applyFill="1" applyBorder="1" applyAlignment="1" applyProtection="1">
      <alignment horizontal="center" vertical="center"/>
    </xf>
    <xf numFmtId="0" fontId="4" fillId="7" borderId="13" xfId="0" applyFont="1" applyFill="1" applyBorder="1" applyAlignment="1" applyProtection="1">
      <alignment horizontal="center" vertical="center"/>
    </xf>
    <xf numFmtId="0" fontId="4" fillId="6" borderId="34" xfId="0" applyFont="1" applyFill="1" applyBorder="1" applyAlignment="1" applyProtection="1">
      <alignment horizontal="center"/>
    </xf>
    <xf numFmtId="0" fontId="4" fillId="6" borderId="57" xfId="0" applyFont="1" applyFill="1" applyBorder="1" applyAlignment="1" applyProtection="1">
      <alignment horizontal="center"/>
    </xf>
    <xf numFmtId="2" fontId="4" fillId="10" borderId="0" xfId="0" applyNumberFormat="1" applyFont="1" applyFill="1" applyBorder="1" applyAlignment="1" applyProtection="1">
      <alignment horizontal="right" vertical="center"/>
    </xf>
    <xf numFmtId="0" fontId="4" fillId="3" borderId="23" xfId="0" applyFont="1" applyFill="1" applyBorder="1" applyAlignment="1" applyProtection="1">
      <alignment horizontal="center" vertical="center"/>
    </xf>
    <xf numFmtId="0" fontId="4" fillId="9" borderId="23" xfId="0" applyFont="1" applyFill="1" applyBorder="1" applyAlignment="1" applyProtection="1">
      <alignment horizontal="center" vertical="center"/>
    </xf>
    <xf numFmtId="0" fontId="4" fillId="9" borderId="24" xfId="0" applyFont="1" applyFill="1" applyBorder="1" applyAlignment="1" applyProtection="1">
      <alignment horizontal="center" vertical="center"/>
    </xf>
    <xf numFmtId="17" fontId="4" fillId="6" borderId="34" xfId="0" applyNumberFormat="1" applyFont="1" applyFill="1" applyBorder="1" applyAlignment="1" applyProtection="1">
      <alignment horizontal="center"/>
    </xf>
    <xf numFmtId="17" fontId="4" fillId="6" borderId="57" xfId="0" applyNumberFormat="1" applyFont="1" applyFill="1" applyBorder="1" applyAlignment="1" applyProtection="1">
      <alignment horizontal="center"/>
    </xf>
    <xf numFmtId="2" fontId="4" fillId="6" borderId="65" xfId="0" applyNumberFormat="1" applyFont="1" applyFill="1" applyBorder="1" applyAlignment="1" applyProtection="1">
      <alignment horizontal="center" vertical="center"/>
    </xf>
    <xf numFmtId="2" fontId="4" fillId="0" borderId="36" xfId="0" applyNumberFormat="1" applyFont="1" applyFill="1" applyBorder="1" applyAlignment="1" applyProtection="1">
      <alignment horizontal="center" vertical="center"/>
      <protection locked="0"/>
    </xf>
    <xf numFmtId="2" fontId="4" fillId="0" borderId="38" xfId="0" applyNumberFormat="1" applyFont="1" applyFill="1" applyBorder="1" applyAlignment="1" applyProtection="1">
      <alignment horizontal="center" vertical="center"/>
      <protection locked="0"/>
    </xf>
    <xf numFmtId="0" fontId="4" fillId="6" borderId="34" xfId="0" applyFont="1" applyFill="1" applyBorder="1" applyAlignment="1" applyProtection="1">
      <alignment horizontal="center"/>
    </xf>
    <xf numFmtId="0" fontId="4" fillId="6" borderId="57" xfId="0" applyFont="1" applyFill="1" applyBorder="1" applyAlignment="1" applyProtection="1">
      <alignment horizontal="center"/>
    </xf>
    <xf numFmtId="0" fontId="2" fillId="6" borderId="7" xfId="0" applyFont="1" applyFill="1" applyBorder="1" applyAlignment="1" applyProtection="1">
      <alignment horizontal="center" vertical="center"/>
    </xf>
    <xf numFmtId="0" fontId="2" fillId="6" borderId="58" xfId="0" applyFont="1" applyFill="1" applyBorder="1" applyAlignment="1" applyProtection="1">
      <alignment horizontal="center" vertical="center"/>
    </xf>
    <xf numFmtId="165" fontId="9" fillId="0" borderId="63" xfId="0" applyNumberFormat="1" applyFont="1" applyBorder="1" applyProtection="1">
      <protection locked="0"/>
    </xf>
    <xf numFmtId="165" fontId="4" fillId="0" borderId="3" xfId="0" applyNumberFormat="1" applyFont="1" applyBorder="1" applyProtection="1">
      <protection locked="0"/>
    </xf>
    <xf numFmtId="0" fontId="4" fillId="8" borderId="11" xfId="0" applyFont="1" applyFill="1" applyBorder="1" applyAlignment="1" applyProtection="1">
      <alignment horizontal="center" vertical="center"/>
    </xf>
    <xf numFmtId="0" fontId="4" fillId="8" borderId="12" xfId="0" applyFont="1" applyFill="1" applyBorder="1" applyAlignment="1" applyProtection="1">
      <alignment horizontal="center" vertical="center"/>
    </xf>
    <xf numFmtId="0" fontId="4" fillId="12" borderId="0" xfId="0" applyFont="1" applyFill="1" applyProtection="1"/>
    <xf numFmtId="0" fontId="4" fillId="7" borderId="23" xfId="0" applyFont="1" applyFill="1" applyBorder="1" applyAlignment="1" applyProtection="1">
      <alignment horizontal="center" vertical="center"/>
    </xf>
    <xf numFmtId="0" fontId="4" fillId="7" borderId="24" xfId="0" applyFont="1" applyFill="1" applyBorder="1" applyAlignment="1" applyProtection="1">
      <alignment horizontal="center" vertical="center"/>
    </xf>
    <xf numFmtId="165" fontId="2" fillId="0" borderId="31" xfId="0" applyNumberFormat="1" applyFont="1" applyFill="1" applyBorder="1" applyAlignment="1" applyProtection="1">
      <alignment horizontal="right"/>
      <protection locked="0"/>
    </xf>
    <xf numFmtId="165" fontId="2" fillId="0" borderId="2" xfId="0" applyNumberFormat="1" applyFont="1" applyFill="1" applyBorder="1" applyAlignment="1" applyProtection="1">
      <alignment horizontal="right"/>
      <protection locked="0"/>
    </xf>
    <xf numFmtId="165" fontId="2" fillId="0" borderId="29" xfId="0" applyNumberFormat="1" applyFont="1" applyBorder="1" applyAlignment="1" applyProtection="1">
      <alignment horizontal="right"/>
    </xf>
    <xf numFmtId="165" fontId="8" fillId="6" borderId="20" xfId="0" applyNumberFormat="1" applyFont="1" applyFill="1" applyBorder="1" applyAlignment="1" applyProtection="1">
      <alignment horizontal="right" vertical="center" wrapText="1"/>
    </xf>
    <xf numFmtId="165" fontId="4" fillId="0" borderId="6" xfId="0" applyNumberFormat="1" applyFont="1" applyBorder="1" applyProtection="1">
      <protection locked="0"/>
    </xf>
    <xf numFmtId="165" fontId="4" fillId="0" borderId="30" xfId="0" applyNumberFormat="1" applyFont="1" applyBorder="1" applyProtection="1">
      <protection locked="0"/>
    </xf>
    <xf numFmtId="165" fontId="4" fillId="0" borderId="1" xfId="0" applyNumberFormat="1" applyFont="1" applyBorder="1" applyProtection="1">
      <protection locked="0"/>
    </xf>
    <xf numFmtId="165" fontId="4" fillId="0" borderId="20" xfId="0" applyNumberFormat="1" applyFont="1" applyBorder="1" applyProtection="1">
      <protection locked="0"/>
    </xf>
    <xf numFmtId="168" fontId="13" fillId="0" borderId="0" xfId="0" applyNumberFormat="1" applyFont="1"/>
    <xf numFmtId="165" fontId="14" fillId="0" borderId="43" xfId="0" applyNumberFormat="1" applyFont="1" applyBorder="1" applyProtection="1">
      <protection locked="0"/>
    </xf>
    <xf numFmtId="165" fontId="9" fillId="0" borderId="66" xfId="0" applyNumberFormat="1" applyFont="1" applyBorder="1" applyProtection="1">
      <protection locked="0"/>
    </xf>
    <xf numFmtId="165" fontId="4" fillId="0" borderId="66" xfId="0" applyNumberFormat="1" applyFont="1" applyBorder="1" applyProtection="1">
      <protection locked="0"/>
    </xf>
    <xf numFmtId="14" fontId="2" fillId="6" borderId="41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12" xfId="0" applyFont="1" applyFill="1" applyBorder="1" applyAlignment="1" applyProtection="1">
      <alignment horizontal="right" vertical="center"/>
    </xf>
    <xf numFmtId="165" fontId="8" fillId="6" borderId="11" xfId="0" applyNumberFormat="1" applyFont="1" applyFill="1" applyBorder="1" applyAlignment="1" applyProtection="1">
      <alignment horizontal="right" vertical="center" wrapText="1"/>
    </xf>
    <xf numFmtId="165" fontId="8" fillId="6" borderId="21" xfId="0" applyNumberFormat="1" applyFont="1" applyFill="1" applyBorder="1" applyAlignment="1" applyProtection="1">
      <alignment horizontal="right" vertical="center" wrapText="1"/>
    </xf>
    <xf numFmtId="165" fontId="8" fillId="6" borderId="67" xfId="0" applyNumberFormat="1" applyFont="1" applyFill="1" applyBorder="1" applyAlignment="1" applyProtection="1">
      <alignment horizontal="right" vertical="center" wrapText="1"/>
    </xf>
    <xf numFmtId="165" fontId="8" fillId="6" borderId="68" xfId="0" applyNumberFormat="1" applyFont="1" applyFill="1" applyBorder="1" applyAlignment="1" applyProtection="1">
      <alignment horizontal="right" vertical="center" wrapText="1"/>
    </xf>
    <xf numFmtId="165" fontId="8" fillId="6" borderId="16" xfId="0" applyNumberFormat="1" applyFont="1" applyFill="1" applyBorder="1" applyAlignment="1" applyProtection="1">
      <alignment horizontal="right" vertical="center" wrapText="1"/>
    </xf>
    <xf numFmtId="165" fontId="4" fillId="0" borderId="53" xfId="0" applyNumberFormat="1" applyFont="1" applyBorder="1" applyProtection="1">
      <protection locked="0"/>
    </xf>
    <xf numFmtId="165" fontId="4" fillId="0" borderId="52" xfId="0" applyNumberFormat="1" applyFont="1" applyBorder="1" applyProtection="1">
      <protection locked="0"/>
    </xf>
    <xf numFmtId="0" fontId="2" fillId="6" borderId="34" xfId="0" applyFont="1" applyFill="1" applyBorder="1" applyAlignment="1" applyProtection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6" borderId="41" xfId="0" applyFont="1" applyFill="1" applyBorder="1" applyAlignment="1" applyProtection="1">
      <alignment horizontal="center" vertical="center"/>
    </xf>
    <xf numFmtId="0" fontId="0" fillId="0" borderId="41" xfId="0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12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10" borderId="32" xfId="0" applyFont="1" applyFill="1" applyBorder="1" applyAlignment="1" applyProtection="1">
      <alignment horizontal="left" vertical="center"/>
    </xf>
    <xf numFmtId="0" fontId="4" fillId="10" borderId="48" xfId="0" applyFont="1" applyFill="1" applyBorder="1" applyAlignment="1" applyProtection="1">
      <alignment horizontal="left" vertical="center"/>
    </xf>
    <xf numFmtId="0" fontId="4" fillId="6" borderId="47" xfId="0" applyFont="1" applyFill="1" applyBorder="1" applyAlignment="1" applyProtection="1">
      <alignment horizontal="left" vertical="center"/>
    </xf>
    <xf numFmtId="0" fontId="4" fillId="6" borderId="0" xfId="0" applyFont="1" applyFill="1" applyBorder="1" applyAlignment="1" applyProtection="1">
      <alignment horizontal="left" vertical="center"/>
    </xf>
    <xf numFmtId="0" fontId="4" fillId="10" borderId="47" xfId="0" applyFont="1" applyFill="1" applyBorder="1" applyAlignment="1" applyProtection="1">
      <alignment horizontal="left" vertical="center"/>
    </xf>
    <xf numFmtId="0" fontId="4" fillId="10" borderId="0" xfId="0" applyFont="1" applyFill="1" applyBorder="1" applyAlignment="1" applyProtection="1">
      <alignment horizontal="left" vertical="center"/>
    </xf>
    <xf numFmtId="0" fontId="4" fillId="6" borderId="32" xfId="0" applyFont="1" applyFill="1" applyBorder="1" applyAlignment="1" applyProtection="1">
      <alignment horizontal="left" vertical="center"/>
    </xf>
    <xf numFmtId="0" fontId="4" fillId="6" borderId="48" xfId="0" applyFont="1" applyFill="1" applyBorder="1" applyAlignment="1" applyProtection="1">
      <alignment horizontal="left" vertical="center"/>
    </xf>
    <xf numFmtId="0" fontId="4" fillId="6" borderId="45" xfId="0" applyFont="1" applyFill="1" applyBorder="1" applyAlignment="1" applyProtection="1">
      <alignment horizontal="left" vertical="center"/>
    </xf>
    <xf numFmtId="0" fontId="4" fillId="6" borderId="49" xfId="0" applyFont="1" applyFill="1" applyBorder="1" applyAlignment="1" applyProtection="1">
      <alignment horizontal="left" vertical="center"/>
    </xf>
    <xf numFmtId="0" fontId="4" fillId="6" borderId="34" xfId="0" applyFont="1" applyFill="1" applyBorder="1" applyAlignment="1" applyProtection="1">
      <alignment horizontal="center"/>
    </xf>
    <xf numFmtId="0" fontId="4" fillId="6" borderId="57" xfId="0" applyFont="1" applyFill="1" applyBorder="1" applyAlignment="1" applyProtection="1">
      <alignment horizontal="center"/>
    </xf>
    <xf numFmtId="0" fontId="0" fillId="0" borderId="57" xfId="0" applyBorder="1" applyAlignment="1">
      <alignment horizontal="center" vertical="center"/>
    </xf>
    <xf numFmtId="0" fontId="4" fillId="0" borderId="12" xfId="0" applyFont="1" applyFill="1" applyBorder="1" applyAlignment="1" applyProtection="1">
      <alignment horizontal="right" vertical="center"/>
    </xf>
    <xf numFmtId="14" fontId="4" fillId="0" borderId="12" xfId="0" applyNumberFormat="1" applyFont="1" applyFill="1" applyBorder="1" applyAlignment="1" applyProtection="1">
      <alignment horizontal="left" vertical="center"/>
      <protection locked="0"/>
    </xf>
    <xf numFmtId="0" fontId="4" fillId="0" borderId="12" xfId="0" applyFont="1" applyFill="1" applyBorder="1" applyAlignment="1" applyProtection="1">
      <alignment horizontal="center" vertical="center"/>
    </xf>
    <xf numFmtId="0" fontId="2" fillId="6" borderId="35" xfId="0" applyFont="1" applyFill="1" applyBorder="1" applyAlignment="1" applyProtection="1">
      <alignment horizontal="center" vertical="center"/>
    </xf>
    <xf numFmtId="0" fontId="2" fillId="6" borderId="45" xfId="0" applyFont="1" applyFill="1" applyBorder="1" applyAlignment="1" applyProtection="1">
      <alignment horizontal="center" vertical="center"/>
    </xf>
    <xf numFmtId="0" fontId="2" fillId="6" borderId="49" xfId="0" applyFont="1" applyFill="1" applyBorder="1" applyAlignment="1" applyProtection="1">
      <alignment horizontal="center" vertical="center"/>
    </xf>
    <xf numFmtId="0" fontId="2" fillId="6" borderId="46" xfId="0" applyFont="1" applyFill="1" applyBorder="1" applyAlignment="1" applyProtection="1">
      <alignment horizontal="center" vertical="center"/>
    </xf>
    <xf numFmtId="0" fontId="9" fillId="7" borderId="10" xfId="0" applyFont="1" applyFill="1" applyBorder="1" applyAlignment="1" applyProtection="1">
      <alignment horizontal="center" vertical="center"/>
    </xf>
    <xf numFmtId="0" fontId="9" fillId="7" borderId="8" xfId="0" applyFont="1" applyFill="1" applyBorder="1" applyAlignment="1" applyProtection="1">
      <alignment horizontal="center" vertical="center"/>
    </xf>
    <xf numFmtId="0" fontId="9" fillId="7" borderId="18" xfId="0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 applyProtection="1">
      <alignment horizontal="center" vertical="center"/>
    </xf>
    <xf numFmtId="0" fontId="9" fillId="8" borderId="2" xfId="0" applyFont="1" applyFill="1" applyBorder="1" applyAlignment="1" applyProtection="1">
      <alignment horizontal="center" vertical="center"/>
    </xf>
    <xf numFmtId="0" fontId="9" fillId="8" borderId="19" xfId="0" applyFont="1" applyFill="1" applyBorder="1" applyAlignment="1" applyProtection="1">
      <alignment horizontal="center" vertical="center"/>
    </xf>
    <xf numFmtId="0" fontId="9" fillId="3" borderId="64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19" xfId="0" applyFont="1" applyFill="1" applyBorder="1" applyAlignment="1" applyProtection="1">
      <alignment horizontal="center" vertical="center"/>
    </xf>
    <xf numFmtId="0" fontId="9" fillId="5" borderId="64" xfId="0" applyFont="1" applyFill="1" applyBorder="1" applyAlignment="1" applyProtection="1">
      <alignment horizontal="center" vertical="center"/>
    </xf>
    <xf numFmtId="0" fontId="9" fillId="5" borderId="2" xfId="0" applyFont="1" applyFill="1" applyBorder="1" applyAlignment="1" applyProtection="1">
      <alignment horizontal="center" vertical="center"/>
    </xf>
    <xf numFmtId="0" fontId="9" fillId="5" borderId="19" xfId="0" applyFont="1" applyFill="1" applyBorder="1" applyAlignment="1" applyProtection="1">
      <alignment horizontal="center" vertical="center"/>
    </xf>
    <xf numFmtId="0" fontId="9" fillId="4" borderId="64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/>
    </xf>
    <xf numFmtId="0" fontId="9" fillId="4" borderId="19" xfId="0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/>
    </xf>
    <xf numFmtId="0" fontId="2" fillId="6" borderId="32" xfId="0" applyFont="1" applyFill="1" applyBorder="1" applyAlignment="1" applyProtection="1">
      <alignment horizontal="center" vertical="center"/>
    </xf>
    <xf numFmtId="0" fontId="2" fillId="6" borderId="33" xfId="0" applyFont="1" applyFill="1" applyBorder="1" applyAlignment="1" applyProtection="1">
      <alignment horizontal="center" vertical="center"/>
    </xf>
    <xf numFmtId="4" fontId="6" fillId="6" borderId="45" xfId="0" applyNumberFormat="1" applyFont="1" applyFill="1" applyBorder="1" applyAlignment="1" applyProtection="1">
      <alignment horizontal="center" vertical="center"/>
    </xf>
    <xf numFmtId="4" fontId="6" fillId="6" borderId="51" xfId="0" applyNumberFormat="1" applyFont="1" applyFill="1" applyBorder="1" applyAlignment="1" applyProtection="1">
      <alignment horizontal="center" vertical="center"/>
    </xf>
    <xf numFmtId="0" fontId="6" fillId="6" borderId="32" xfId="0" applyFont="1" applyFill="1" applyBorder="1" applyAlignment="1" applyProtection="1">
      <alignment horizontal="center"/>
    </xf>
    <xf numFmtId="0" fontId="6" fillId="6" borderId="52" xfId="0" applyFont="1" applyFill="1" applyBorder="1" applyAlignment="1" applyProtection="1">
      <alignment horizontal="center"/>
    </xf>
    <xf numFmtId="0" fontId="2" fillId="6" borderId="34" xfId="0" applyFont="1" applyFill="1" applyBorder="1" applyAlignment="1" applyProtection="1">
      <alignment horizontal="center"/>
    </xf>
    <xf numFmtId="0" fontId="2" fillId="6" borderId="41" xfId="0" applyFont="1" applyFill="1" applyBorder="1" applyAlignment="1" applyProtection="1">
      <alignment horizontal="center"/>
    </xf>
    <xf numFmtId="0" fontId="2" fillId="6" borderId="35" xfId="0" applyFont="1" applyFill="1" applyBorder="1" applyAlignment="1" applyProtection="1">
      <alignment horizontal="center"/>
    </xf>
    <xf numFmtId="2" fontId="2" fillId="0" borderId="34" xfId="0" applyNumberFormat="1" applyFont="1" applyBorder="1" applyAlignment="1" applyProtection="1">
      <alignment horizontal="center"/>
    </xf>
    <xf numFmtId="2" fontId="2" fillId="0" borderId="41" xfId="0" applyNumberFormat="1" applyFont="1" applyBorder="1" applyAlignment="1" applyProtection="1">
      <alignment horizontal="center"/>
    </xf>
    <xf numFmtId="2" fontId="2" fillId="0" borderId="35" xfId="0" applyNumberFormat="1" applyFont="1" applyBorder="1" applyAlignment="1" applyProtection="1">
      <alignment horizontal="center"/>
    </xf>
    <xf numFmtId="166" fontId="6" fillId="6" borderId="34" xfId="0" applyNumberFormat="1" applyFont="1" applyFill="1" applyBorder="1" applyAlignment="1" applyProtection="1">
      <alignment horizontal="center" vertical="center"/>
    </xf>
    <xf numFmtId="166" fontId="6" fillId="6" borderId="41" xfId="0" applyNumberFormat="1" applyFont="1" applyFill="1" applyBorder="1" applyAlignment="1" applyProtection="1">
      <alignment horizontal="center" vertical="center"/>
    </xf>
    <xf numFmtId="165" fontId="2" fillId="6" borderId="8" xfId="0" applyNumberFormat="1" applyFont="1" applyFill="1" applyBorder="1" applyAlignment="1" applyProtection="1">
      <alignment horizontal="right" vertical="center" wrapText="1"/>
    </xf>
    <xf numFmtId="165" fontId="2" fillId="6" borderId="29" xfId="0" applyNumberFormat="1" applyFont="1" applyFill="1" applyBorder="1" applyAlignment="1" applyProtection="1">
      <alignment horizontal="right" vertical="center" wrapText="1"/>
    </xf>
    <xf numFmtId="165" fontId="2" fillId="6" borderId="18" xfId="0" applyNumberFormat="1" applyFont="1" applyFill="1" applyBorder="1" applyAlignment="1" applyProtection="1">
      <alignment horizontal="center" vertical="center"/>
    </xf>
    <xf numFmtId="165" fontId="2" fillId="6" borderId="5" xfId="0" applyNumberFormat="1" applyFont="1" applyFill="1" applyBorder="1" applyAlignment="1" applyProtection="1">
      <alignment horizontal="center" vertical="center"/>
    </xf>
    <xf numFmtId="165" fontId="2" fillId="6" borderId="7" xfId="0" applyNumberFormat="1" applyFont="1" applyFill="1" applyBorder="1" applyAlignment="1" applyProtection="1">
      <alignment horizontal="center" vertical="center"/>
    </xf>
    <xf numFmtId="166" fontId="2" fillId="6" borderId="42" xfId="0" applyNumberFormat="1" applyFont="1" applyFill="1" applyBorder="1" applyAlignment="1" applyProtection="1">
      <alignment horizontal="left" vertical="center" wrapText="1"/>
    </xf>
    <xf numFmtId="166" fontId="2" fillId="6" borderId="44" xfId="0" applyNumberFormat="1" applyFont="1" applyFill="1" applyBorder="1" applyAlignment="1" applyProtection="1">
      <alignment horizontal="left" vertical="center" wrapText="1"/>
    </xf>
    <xf numFmtId="0" fontId="2" fillId="6" borderId="42" xfId="0" applyFont="1" applyFill="1" applyBorder="1" applyAlignment="1" applyProtection="1">
      <alignment horizontal="center" vertical="center" wrapText="1"/>
    </xf>
    <xf numFmtId="0" fontId="2" fillId="6" borderId="44" xfId="0" applyFont="1" applyFill="1" applyBorder="1" applyAlignment="1" applyProtection="1">
      <alignment horizontal="center" vertical="center" wrapText="1"/>
    </xf>
    <xf numFmtId="165" fontId="2" fillId="6" borderId="10" xfId="0" applyNumberFormat="1" applyFont="1" applyFill="1" applyBorder="1" applyAlignment="1" applyProtection="1">
      <alignment horizontal="center" vertical="center"/>
    </xf>
    <xf numFmtId="165" fontId="2" fillId="6" borderId="9" xfId="0" applyNumberFormat="1" applyFont="1" applyFill="1" applyBorder="1" applyAlignment="1" applyProtection="1">
      <alignment horizontal="center" vertical="center"/>
    </xf>
    <xf numFmtId="165" fontId="2" fillId="6" borderId="42" xfId="0" applyNumberFormat="1" applyFont="1" applyFill="1" applyBorder="1" applyAlignment="1" applyProtection="1">
      <alignment horizontal="center" vertical="center"/>
    </xf>
    <xf numFmtId="165" fontId="2" fillId="6" borderId="44" xfId="0" applyNumberFormat="1" applyFont="1" applyFill="1" applyBorder="1" applyAlignment="1" applyProtection="1">
      <alignment horizontal="center" vertical="center"/>
    </xf>
    <xf numFmtId="165" fontId="4" fillId="6" borderId="47" xfId="0" applyNumberFormat="1" applyFont="1" applyFill="1" applyBorder="1" applyAlignment="1" applyProtection="1">
      <alignment horizontal="center" vertical="center"/>
    </xf>
    <xf numFmtId="165" fontId="4" fillId="6" borderId="53" xfId="0" applyNumberFormat="1" applyFont="1" applyFill="1" applyBorder="1" applyAlignment="1" applyProtection="1">
      <alignment horizontal="center" vertical="center"/>
    </xf>
    <xf numFmtId="165" fontId="4" fillId="6" borderId="32" xfId="0" applyNumberFormat="1" applyFont="1" applyFill="1" applyBorder="1" applyAlignment="1" applyProtection="1">
      <alignment horizontal="center" vertical="center"/>
    </xf>
    <xf numFmtId="165" fontId="4" fillId="6" borderId="52" xfId="0" applyNumberFormat="1" applyFont="1" applyFill="1" applyBorder="1" applyAlignment="1" applyProtection="1">
      <alignment horizontal="center" vertical="center"/>
    </xf>
    <xf numFmtId="165" fontId="7" fillId="6" borderId="34" xfId="0" applyNumberFormat="1" applyFont="1" applyFill="1" applyBorder="1" applyAlignment="1" applyProtection="1">
      <alignment horizontal="center" vertical="center"/>
    </xf>
    <xf numFmtId="165" fontId="7" fillId="6" borderId="41" xfId="0" applyNumberFormat="1" applyFont="1" applyFill="1" applyBorder="1" applyAlignment="1" applyProtection="1">
      <alignment horizontal="center" vertical="center"/>
    </xf>
    <xf numFmtId="165" fontId="7" fillId="6" borderId="35" xfId="0" applyNumberFormat="1" applyFont="1" applyFill="1" applyBorder="1" applyAlignment="1" applyProtection="1">
      <alignment horizontal="center" vertical="center"/>
    </xf>
    <xf numFmtId="165" fontId="4" fillId="0" borderId="34" xfId="0" applyNumberFormat="1" applyFont="1" applyBorder="1" applyAlignment="1" applyProtection="1">
      <alignment horizontal="center"/>
    </xf>
    <xf numFmtId="165" fontId="4" fillId="0" borderId="41" xfId="0" applyNumberFormat="1" applyFont="1" applyBorder="1" applyAlignment="1" applyProtection="1">
      <alignment horizontal="center"/>
    </xf>
    <xf numFmtId="165" fontId="4" fillId="0" borderId="35" xfId="0" applyNumberFormat="1" applyFont="1" applyBorder="1" applyAlignment="1" applyProtection="1">
      <alignment horizontal="center"/>
    </xf>
    <xf numFmtId="165" fontId="6" fillId="6" borderId="34" xfId="0" applyNumberFormat="1" applyFont="1" applyFill="1" applyBorder="1" applyAlignment="1" applyProtection="1">
      <alignment horizontal="center" vertical="center" wrapText="1"/>
    </xf>
    <xf numFmtId="165" fontId="6" fillId="6" borderId="41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right"/>
      <protection locked="0"/>
    </xf>
    <xf numFmtId="165" fontId="2" fillId="0" borderId="5" xfId="0" applyNumberFormat="1" applyFont="1" applyFill="1" applyBorder="1" applyAlignment="1" applyProtection="1">
      <alignment horizontal="right"/>
      <protection locked="0"/>
    </xf>
    <xf numFmtId="165" fontId="2" fillId="0" borderId="6" xfId="0" applyNumberFormat="1" applyFont="1" applyFill="1" applyBorder="1" applyAlignment="1" applyProtection="1">
      <alignment horizontal="right"/>
      <protection locked="0"/>
    </xf>
    <xf numFmtId="165" fontId="2" fillId="0" borderId="11" xfId="0" applyNumberFormat="1" applyFont="1" applyFill="1" applyBorder="1" applyAlignment="1" applyProtection="1">
      <alignment horizontal="right"/>
      <protection locked="0"/>
    </xf>
    <xf numFmtId="165" fontId="2" fillId="0" borderId="12" xfId="0" applyNumberFormat="1" applyFont="1" applyFill="1" applyBorder="1" applyAlignment="1" applyProtection="1">
      <alignment horizontal="right"/>
      <protection locked="0"/>
    </xf>
    <xf numFmtId="165" fontId="2" fillId="0" borderId="1" xfId="0" applyNumberFormat="1" applyFont="1" applyFill="1" applyBorder="1" applyAlignment="1" applyProtection="1">
      <alignment horizontal="right"/>
      <protection locked="0"/>
    </xf>
    <xf numFmtId="165" fontId="2" fillId="0" borderId="14" xfId="0" applyNumberFormat="1" applyFont="1" applyBorder="1" applyAlignment="1" applyProtection="1">
      <alignment horizontal="right"/>
    </xf>
    <xf numFmtId="165" fontId="2" fillId="0" borderId="13" xfId="0" applyNumberFormat="1" applyFont="1" applyBorder="1" applyAlignment="1" applyProtection="1">
      <alignment horizontal="right"/>
    </xf>
    <xf numFmtId="165" fontId="2" fillId="0" borderId="20" xfId="0" applyNumberFormat="1" applyFont="1" applyBorder="1" applyAlignment="1" applyProtection="1">
      <alignment horizontal="right"/>
    </xf>
    <xf numFmtId="0" fontId="2" fillId="6" borderId="8" xfId="0" applyFont="1" applyFill="1" applyBorder="1" applyAlignment="1" applyProtection="1">
      <alignment horizontal="center" vertical="center" wrapText="1"/>
    </xf>
    <xf numFmtId="0" fontId="2" fillId="6" borderId="29" xfId="0" applyFont="1" applyFill="1" applyBorder="1" applyAlignment="1" applyProtection="1">
      <alignment horizontal="center" vertical="center" wrapText="1"/>
    </xf>
    <xf numFmtId="165" fontId="2" fillId="6" borderId="4" xfId="0" applyNumberFormat="1" applyFont="1" applyFill="1" applyBorder="1" applyAlignment="1" applyProtection="1">
      <alignment horizontal="center" vertical="center"/>
    </xf>
    <xf numFmtId="165" fontId="2" fillId="6" borderId="6" xfId="0" applyNumberFormat="1" applyFont="1" applyFill="1" applyBorder="1" applyAlignment="1" applyProtection="1">
      <alignment horizontal="center" vertical="center"/>
    </xf>
    <xf numFmtId="165" fontId="2" fillId="0" borderId="23" xfId="0" applyNumberFormat="1" applyFont="1" applyFill="1" applyBorder="1" applyAlignment="1" applyProtection="1">
      <alignment horizontal="right"/>
      <protection locked="0"/>
    </xf>
    <xf numFmtId="165" fontId="2" fillId="0" borderId="24" xfId="0" applyNumberFormat="1" applyFont="1" applyFill="1" applyBorder="1" applyAlignment="1" applyProtection="1">
      <alignment horizontal="right"/>
      <protection locked="0"/>
    </xf>
    <xf numFmtId="165" fontId="2" fillId="0" borderId="30" xfId="0" applyNumberFormat="1" applyFont="1" applyFill="1" applyBorder="1" applyAlignment="1" applyProtection="1">
      <alignment horizontal="right"/>
      <protection locked="0"/>
    </xf>
    <xf numFmtId="166" fontId="2" fillId="6" borderId="10" xfId="0" applyNumberFormat="1" applyFont="1" applyFill="1" applyBorder="1" applyAlignment="1" applyProtection="1">
      <alignment horizontal="left" vertical="center" wrapText="1"/>
    </xf>
    <xf numFmtId="166" fontId="2" fillId="6" borderId="69" xfId="0" applyNumberFormat="1" applyFont="1" applyFill="1" applyBorder="1" applyAlignment="1" applyProtection="1">
      <alignment horizontal="left" vertical="center" wrapText="1"/>
    </xf>
    <xf numFmtId="0" fontId="2" fillId="6" borderId="63" xfId="0" applyFont="1" applyFill="1" applyBorder="1" applyAlignment="1" applyProtection="1">
      <alignment horizontal="center" vertical="center" wrapText="1"/>
    </xf>
    <xf numFmtId="166" fontId="6" fillId="6" borderId="35" xfId="0" applyNumberFormat="1" applyFont="1" applyFill="1" applyBorder="1" applyAlignment="1" applyProtection="1">
      <alignment horizontal="center" vertical="center"/>
    </xf>
    <xf numFmtId="165" fontId="6" fillId="6" borderId="35" xfId="0" applyNumberFormat="1" applyFont="1" applyFill="1" applyBorder="1" applyAlignment="1" applyProtection="1">
      <alignment horizontal="center" vertical="center" wrapText="1"/>
    </xf>
    <xf numFmtId="166" fontId="2" fillId="6" borderId="63" xfId="0" applyNumberFormat="1" applyFont="1" applyFill="1" applyBorder="1" applyAlignment="1" applyProtection="1">
      <alignment horizontal="left" vertical="center" wrapText="1"/>
    </xf>
    <xf numFmtId="0" fontId="2" fillId="6" borderId="15" xfId="0" applyFont="1" applyFill="1" applyBorder="1" applyAlignment="1" applyProtection="1">
      <alignment horizontal="center" vertical="center" wrapText="1"/>
    </xf>
  </cellXfs>
  <cellStyles count="2">
    <cellStyle name="Euro" xfId="1"/>
    <cellStyle name="Normal" xfId="0" builtinId="0"/>
  </cellStyles>
  <dxfs count="699"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CC0099"/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520700</xdr:colOff>
          <xdr:row>1</xdr:row>
          <xdr:rowOff>25400</xdr:rowOff>
        </xdr:from>
        <xdr:to>
          <xdr:col>26</xdr:col>
          <xdr:colOff>539750</xdr:colOff>
          <xdr:row>1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Appliquer à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520700</xdr:colOff>
          <xdr:row>2</xdr:row>
          <xdr:rowOff>6350</xdr:rowOff>
        </xdr:from>
        <xdr:to>
          <xdr:col>26</xdr:col>
          <xdr:colOff>539750</xdr:colOff>
          <xdr:row>2</xdr:row>
          <xdr:rowOff>152400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Appliquer à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520700</xdr:colOff>
          <xdr:row>3</xdr:row>
          <xdr:rowOff>6350</xdr:rowOff>
        </xdr:from>
        <xdr:to>
          <xdr:col>26</xdr:col>
          <xdr:colOff>539750</xdr:colOff>
          <xdr:row>3</xdr:row>
          <xdr:rowOff>152400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Appliquer à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520700</xdr:colOff>
          <xdr:row>4</xdr:row>
          <xdr:rowOff>25400</xdr:rowOff>
        </xdr:from>
        <xdr:to>
          <xdr:col>26</xdr:col>
          <xdr:colOff>558800</xdr:colOff>
          <xdr:row>4</xdr:row>
          <xdr:rowOff>158750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Appliquer à la sélection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520700</xdr:colOff>
          <xdr:row>5</xdr:row>
          <xdr:rowOff>6350</xdr:rowOff>
        </xdr:from>
        <xdr:to>
          <xdr:col>26</xdr:col>
          <xdr:colOff>539750</xdr:colOff>
          <xdr:row>5</xdr:row>
          <xdr:rowOff>152400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Appliquer à la 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W86"/>
  <sheetViews>
    <sheetView tabSelected="1" topLeftCell="A10" zoomScaleNormal="100" workbookViewId="0">
      <selection activeCell="A10" sqref="A1:XFD1048576"/>
    </sheetView>
  </sheetViews>
  <sheetFormatPr baseColWidth="10" defaultColWidth="11.54296875" defaultRowHeight="11.5" x14ac:dyDescent="0.25"/>
  <cols>
    <col min="1" max="2" width="8" style="78" customWidth="1"/>
    <col min="3" max="3" width="7.6328125" style="79" bestFit="1" customWidth="1"/>
    <col min="4" max="4" width="8" style="79" hidden="1" customWidth="1"/>
    <col min="5" max="5" width="8" style="80" customWidth="1"/>
    <col min="6" max="6" width="8" style="80" hidden="1" customWidth="1"/>
    <col min="7" max="8" width="8" style="78" customWidth="1"/>
    <col min="9" max="9" width="8" style="79" customWidth="1"/>
    <col min="10" max="10" width="8" style="79" hidden="1" customWidth="1"/>
    <col min="11" max="11" width="8" style="79" customWidth="1"/>
    <col min="12" max="12" width="8" style="79" hidden="1" customWidth="1"/>
    <col min="13" max="14" width="8" style="78" customWidth="1"/>
    <col min="15" max="15" width="8" style="79" customWidth="1"/>
    <col min="16" max="16" width="8" style="79" hidden="1" customWidth="1"/>
    <col min="17" max="17" width="8" style="79" customWidth="1"/>
    <col min="18" max="18" width="8" style="79" hidden="1" customWidth="1"/>
    <col min="19" max="20" width="8" style="78" customWidth="1"/>
    <col min="21" max="21" width="8" style="79" customWidth="1"/>
    <col min="22" max="22" width="8" style="79" hidden="1" customWidth="1"/>
    <col min="23" max="23" width="8" style="79" customWidth="1"/>
    <col min="24" max="24" width="8" style="79" hidden="1" customWidth="1"/>
    <col min="25" max="26" width="8" style="78" customWidth="1"/>
    <col min="27" max="27" width="8" style="79" customWidth="1"/>
    <col min="28" max="28" width="8" style="79" hidden="1" customWidth="1"/>
    <col min="29" max="29" width="8" style="79" customWidth="1"/>
    <col min="30" max="30" width="8" style="79" hidden="1" customWidth="1"/>
    <col min="31" max="32" width="8" style="78" customWidth="1"/>
    <col min="33" max="33" width="8" style="79" customWidth="1"/>
    <col min="34" max="34" width="8" style="79" hidden="1" customWidth="1"/>
    <col min="35" max="35" width="8" style="79" customWidth="1"/>
    <col min="36" max="36" width="7.36328125" style="79" hidden="1" customWidth="1"/>
    <col min="37" max="45" width="11.54296875" style="78"/>
    <col min="46" max="46" width="2.08984375" style="78" customWidth="1"/>
    <col min="47" max="47" width="3.36328125" style="78" customWidth="1"/>
    <col min="48" max="16384" width="11.54296875" style="78"/>
  </cols>
  <sheetData>
    <row r="1" spans="1:47" ht="14" customHeight="1" thickBot="1" x14ac:dyDescent="0.3">
      <c r="U1" s="294" t="s">
        <v>73</v>
      </c>
      <c r="V1" s="295"/>
      <c r="W1" s="295"/>
      <c r="X1" s="295"/>
      <c r="Y1" s="295"/>
      <c r="Z1" s="295"/>
      <c r="AA1" s="296"/>
      <c r="AB1" s="81"/>
      <c r="AL1" s="284"/>
      <c r="AM1" s="284"/>
      <c r="AN1" s="284"/>
      <c r="AO1" s="284"/>
      <c r="AP1" s="284"/>
      <c r="AQ1" s="284"/>
      <c r="AR1" s="284"/>
      <c r="AS1" s="284"/>
      <c r="AT1" s="284"/>
      <c r="AU1" s="284"/>
    </row>
    <row r="2" spans="1:47" ht="14" x14ac:dyDescent="0.25">
      <c r="A2" s="287" t="s">
        <v>34</v>
      </c>
      <c r="B2" s="288"/>
      <c r="C2" s="82" t="s">
        <v>74</v>
      </c>
      <c r="D2" s="83"/>
      <c r="E2" s="84"/>
      <c r="F2" s="84"/>
      <c r="U2" s="269" t="s">
        <v>60</v>
      </c>
      <c r="V2" s="270"/>
      <c r="W2" s="270"/>
      <c r="X2" s="270"/>
      <c r="Y2" s="271"/>
      <c r="Z2" s="85"/>
      <c r="AA2" s="86"/>
      <c r="AB2" s="87"/>
      <c r="AJ2" s="88"/>
      <c r="AK2" s="89"/>
      <c r="AL2" s="247"/>
      <c r="AM2" s="247"/>
      <c r="AN2" s="247"/>
      <c r="AO2" s="247"/>
      <c r="AP2" s="247"/>
      <c r="AQ2" s="247"/>
      <c r="AR2" s="247"/>
      <c r="AS2" s="247"/>
      <c r="AT2" s="247"/>
      <c r="AU2" s="232"/>
    </row>
    <row r="3" spans="1:47" ht="13.25" customHeight="1" thickBot="1" x14ac:dyDescent="0.35">
      <c r="A3" s="289" t="s">
        <v>39</v>
      </c>
      <c r="B3" s="290"/>
      <c r="C3" s="90">
        <f>Param!B1</f>
        <v>2018</v>
      </c>
      <c r="D3" s="91"/>
      <c r="E3" s="92"/>
      <c r="F3" s="92"/>
      <c r="U3" s="272" t="s">
        <v>61</v>
      </c>
      <c r="V3" s="273"/>
      <c r="W3" s="273"/>
      <c r="X3" s="273"/>
      <c r="Y3" s="274"/>
      <c r="Z3" s="93"/>
      <c r="AA3" s="94"/>
      <c r="AB3" s="95"/>
      <c r="AE3" s="89"/>
      <c r="AJ3" s="88"/>
      <c r="AK3" s="89"/>
      <c r="AL3" s="247"/>
      <c r="AM3" s="247"/>
      <c r="AN3" s="247"/>
      <c r="AO3" s="247"/>
      <c r="AP3" s="247"/>
      <c r="AQ3" s="247"/>
      <c r="AR3" s="247"/>
      <c r="AS3" s="247"/>
      <c r="AT3" s="247"/>
      <c r="AU3" s="232"/>
    </row>
    <row r="4" spans="1:47" ht="13.25" customHeight="1" x14ac:dyDescent="0.25">
      <c r="A4" s="96"/>
      <c r="B4" s="96"/>
      <c r="C4" s="97"/>
      <c r="D4" s="97"/>
      <c r="E4" s="92"/>
      <c r="F4" s="92"/>
      <c r="U4" s="275" t="s">
        <v>11</v>
      </c>
      <c r="V4" s="276"/>
      <c r="W4" s="276"/>
      <c r="X4" s="276"/>
      <c r="Y4" s="277"/>
      <c r="Z4" s="98"/>
      <c r="AA4" s="99"/>
      <c r="AB4" s="100"/>
      <c r="AJ4" s="88"/>
      <c r="AK4" s="89"/>
      <c r="AL4" s="247"/>
      <c r="AM4" s="247"/>
      <c r="AN4" s="247"/>
      <c r="AO4" s="247"/>
      <c r="AP4" s="247"/>
      <c r="AQ4" s="247"/>
      <c r="AR4" s="247"/>
      <c r="AS4" s="247"/>
      <c r="AT4" s="247"/>
      <c r="AU4" s="232"/>
    </row>
    <row r="5" spans="1:47" ht="14" customHeight="1" x14ac:dyDescent="0.25">
      <c r="E5" s="101"/>
      <c r="F5" s="101"/>
      <c r="U5" s="278" t="s">
        <v>16</v>
      </c>
      <c r="V5" s="279"/>
      <c r="W5" s="279"/>
      <c r="X5" s="279"/>
      <c r="Y5" s="280"/>
      <c r="Z5" s="102"/>
      <c r="AA5" s="103"/>
      <c r="AB5" s="104"/>
      <c r="AJ5" s="88"/>
      <c r="AK5" s="89"/>
      <c r="AL5" s="247"/>
      <c r="AM5" s="247"/>
      <c r="AN5" s="247"/>
      <c r="AO5" s="247"/>
      <c r="AP5" s="247"/>
      <c r="AQ5" s="247"/>
      <c r="AR5" s="247"/>
      <c r="AS5" s="247"/>
      <c r="AT5" s="247"/>
      <c r="AU5" s="232"/>
    </row>
    <row r="6" spans="1:47" ht="13.25" customHeight="1" x14ac:dyDescent="0.25">
      <c r="A6" s="105"/>
      <c r="B6" s="105"/>
      <c r="C6" s="106"/>
      <c r="D6" s="106"/>
      <c r="E6" s="106"/>
      <c r="F6" s="106"/>
      <c r="U6" s="281" t="s">
        <v>17</v>
      </c>
      <c r="V6" s="282"/>
      <c r="W6" s="282"/>
      <c r="X6" s="282"/>
      <c r="Y6" s="283"/>
      <c r="Z6" s="109"/>
      <c r="AA6" s="110"/>
      <c r="AB6" s="111"/>
      <c r="AE6" s="89"/>
      <c r="AJ6" s="88"/>
      <c r="AK6" s="89"/>
      <c r="AL6" s="247"/>
      <c r="AM6" s="247"/>
      <c r="AN6" s="247"/>
      <c r="AO6" s="247"/>
      <c r="AP6" s="247"/>
      <c r="AQ6" s="247"/>
      <c r="AR6" s="247"/>
      <c r="AS6" s="247"/>
      <c r="AT6" s="247"/>
      <c r="AU6" s="232"/>
    </row>
    <row r="7" spans="1:47" ht="13.25" customHeight="1" x14ac:dyDescent="0.25">
      <c r="A7" s="105"/>
      <c r="B7" s="105"/>
      <c r="C7" s="106"/>
      <c r="D7" s="106"/>
      <c r="E7" s="106"/>
      <c r="F7" s="106"/>
      <c r="U7" s="78"/>
      <c r="V7" s="78"/>
      <c r="W7" s="78"/>
      <c r="X7" s="78"/>
      <c r="AA7" s="215"/>
      <c r="AB7" s="78"/>
      <c r="AC7" s="112"/>
      <c r="AD7" s="112"/>
      <c r="AE7" s="89"/>
      <c r="AF7" s="89"/>
      <c r="AG7" s="88"/>
      <c r="AH7" s="88"/>
      <c r="AI7" s="88"/>
      <c r="AJ7" s="88"/>
      <c r="AK7" s="89"/>
      <c r="AL7" s="247"/>
      <c r="AM7" s="247"/>
      <c r="AN7" s="247"/>
      <c r="AO7" s="247"/>
      <c r="AP7" s="247"/>
      <c r="AQ7" s="247"/>
      <c r="AR7" s="247"/>
      <c r="AS7" s="247"/>
      <c r="AT7" s="247"/>
      <c r="AU7" s="232"/>
    </row>
    <row r="8" spans="1:47" ht="13.25" customHeight="1" x14ac:dyDescent="0.25">
      <c r="A8" s="115"/>
      <c r="B8" s="115"/>
      <c r="C8" s="116"/>
      <c r="D8" s="116"/>
      <c r="E8" s="117"/>
      <c r="F8" s="117"/>
      <c r="U8" s="78"/>
      <c r="V8" s="78"/>
      <c r="W8" s="78"/>
      <c r="X8" s="78"/>
      <c r="AA8" s="215"/>
      <c r="AB8" s="78"/>
      <c r="AC8" s="88"/>
      <c r="AD8" s="88"/>
      <c r="AE8" s="89"/>
      <c r="AF8" s="89"/>
      <c r="AG8" s="88"/>
      <c r="AH8" s="88"/>
      <c r="AI8" s="88"/>
      <c r="AJ8" s="88"/>
      <c r="AK8" s="89"/>
      <c r="AL8" s="262"/>
      <c r="AM8" s="262"/>
      <c r="AN8" s="262"/>
      <c r="AO8" s="233"/>
      <c r="AP8" s="263"/>
      <c r="AQ8" s="263"/>
      <c r="AR8" s="263"/>
      <c r="AS8" s="264"/>
      <c r="AT8" s="264"/>
      <c r="AU8" s="264"/>
    </row>
    <row r="9" spans="1:47" ht="13.25" customHeight="1" x14ac:dyDescent="0.25">
      <c r="A9" s="115"/>
      <c r="B9" s="115"/>
      <c r="C9" s="116"/>
      <c r="D9" s="116"/>
      <c r="E9" s="117"/>
      <c r="F9" s="117"/>
      <c r="U9" s="78"/>
      <c r="V9" s="78"/>
      <c r="W9" s="78"/>
      <c r="X9" s="78"/>
      <c r="AA9" s="78"/>
      <c r="AB9" s="78"/>
      <c r="AC9" s="88"/>
      <c r="AD9" s="88"/>
      <c r="AE9" s="113"/>
      <c r="AF9" s="113"/>
      <c r="AG9" s="114"/>
      <c r="AH9" s="114"/>
      <c r="AI9" s="114"/>
      <c r="AJ9" s="88"/>
      <c r="AK9" s="89"/>
      <c r="AL9" s="247"/>
      <c r="AM9" s="247"/>
      <c r="AN9" s="247"/>
      <c r="AO9" s="247"/>
      <c r="AP9" s="247"/>
      <c r="AQ9" s="247"/>
      <c r="AR9" s="247"/>
      <c r="AS9" s="247"/>
      <c r="AT9" s="247"/>
      <c r="AU9" s="232"/>
    </row>
    <row r="10" spans="1:47" ht="13.25" customHeight="1" x14ac:dyDescent="0.25">
      <c r="A10" s="115"/>
      <c r="B10" s="115"/>
      <c r="C10" s="116"/>
      <c r="D10" s="116"/>
      <c r="E10" s="117"/>
      <c r="F10" s="117"/>
      <c r="U10" s="78"/>
      <c r="V10" s="78"/>
      <c r="W10" s="78"/>
      <c r="X10" s="78"/>
      <c r="AA10" s="78"/>
      <c r="AB10" s="78"/>
      <c r="AC10" s="88"/>
      <c r="AD10" s="88"/>
      <c r="AE10" s="113"/>
      <c r="AF10" s="113"/>
      <c r="AG10" s="114"/>
      <c r="AH10" s="114"/>
      <c r="AI10" s="114"/>
      <c r="AJ10" s="88"/>
      <c r="AK10" s="89"/>
      <c r="AL10" s="232"/>
      <c r="AM10" s="232"/>
      <c r="AN10" s="232"/>
      <c r="AO10" s="232"/>
      <c r="AP10" s="232"/>
      <c r="AQ10" s="232"/>
      <c r="AR10" s="232"/>
      <c r="AS10" s="232"/>
      <c r="AT10" s="232"/>
      <c r="AU10" s="232"/>
    </row>
    <row r="11" spans="1:47" ht="14" customHeight="1" x14ac:dyDescent="0.25">
      <c r="A11" s="115"/>
      <c r="B11" s="115"/>
      <c r="C11" s="116"/>
      <c r="D11" s="116"/>
      <c r="E11" s="117"/>
      <c r="F11" s="117"/>
      <c r="U11" s="78"/>
      <c r="V11" s="78"/>
      <c r="W11" s="78"/>
      <c r="X11" s="78"/>
      <c r="AA11" s="78"/>
      <c r="AB11" s="78"/>
      <c r="AC11" s="88"/>
      <c r="AD11" s="88"/>
      <c r="AE11" s="113"/>
      <c r="AF11" s="113"/>
      <c r="AG11" s="114"/>
      <c r="AH11" s="114"/>
      <c r="AI11" s="114"/>
      <c r="AJ11" s="88"/>
      <c r="AK11" s="89"/>
      <c r="AL11" s="247"/>
      <c r="AM11" s="247"/>
      <c r="AN11" s="247"/>
      <c r="AO11" s="247"/>
      <c r="AP11" s="247"/>
      <c r="AQ11" s="247"/>
      <c r="AR11" s="247"/>
      <c r="AS11" s="247"/>
      <c r="AT11" s="247"/>
      <c r="AU11" s="232"/>
    </row>
    <row r="12" spans="1:47" ht="14" customHeight="1" thickBot="1" x14ac:dyDescent="0.3">
      <c r="A12" s="115"/>
      <c r="B12" s="115"/>
      <c r="C12" s="116"/>
      <c r="D12" s="116"/>
      <c r="E12" s="117"/>
      <c r="F12" s="117"/>
      <c r="G12" s="115"/>
      <c r="H12" s="115"/>
      <c r="I12" s="117"/>
      <c r="J12" s="117"/>
      <c r="K12" s="117"/>
      <c r="L12" s="117"/>
      <c r="M12" s="89"/>
      <c r="N12" s="89"/>
      <c r="O12" s="88"/>
      <c r="P12" s="88"/>
      <c r="Q12" s="88"/>
      <c r="R12" s="88"/>
      <c r="S12" s="115"/>
      <c r="T12" s="89"/>
      <c r="U12" s="88"/>
      <c r="V12" s="88"/>
      <c r="W12" s="88"/>
      <c r="X12" s="88"/>
      <c r="Y12" s="89"/>
      <c r="Z12" s="89"/>
      <c r="AA12" s="88"/>
      <c r="AB12" s="88"/>
      <c r="AC12" s="88"/>
      <c r="AD12" s="88"/>
      <c r="AE12" s="89"/>
      <c r="AF12" s="89"/>
      <c r="AG12" s="88"/>
      <c r="AH12" s="88"/>
      <c r="AI12" s="88"/>
      <c r="AJ12" s="88"/>
      <c r="AK12" s="89"/>
      <c r="AL12" s="247"/>
      <c r="AM12" s="247"/>
      <c r="AN12" s="247"/>
      <c r="AO12" s="247"/>
      <c r="AP12" s="247"/>
      <c r="AQ12" s="247"/>
      <c r="AR12" s="247"/>
      <c r="AS12" s="247"/>
      <c r="AT12" s="247"/>
      <c r="AU12" s="232"/>
    </row>
    <row r="13" spans="1:47" ht="14" customHeight="1" thickBot="1" x14ac:dyDescent="0.3">
      <c r="A13" s="266" t="s">
        <v>15</v>
      </c>
      <c r="B13" s="267"/>
      <c r="C13" s="267"/>
      <c r="D13" s="267"/>
      <c r="E13" s="267"/>
      <c r="F13" s="268"/>
      <c r="G13" s="241" t="s">
        <v>52</v>
      </c>
      <c r="H13" s="244"/>
      <c r="I13" s="244"/>
      <c r="J13" s="244"/>
      <c r="K13" s="244"/>
      <c r="L13" s="265"/>
      <c r="M13" s="241" t="s">
        <v>6</v>
      </c>
      <c r="N13" s="244"/>
      <c r="O13" s="244"/>
      <c r="P13" s="244"/>
      <c r="Q13" s="244"/>
      <c r="R13" s="265"/>
      <c r="S13" s="241" t="s">
        <v>7</v>
      </c>
      <c r="T13" s="244"/>
      <c r="U13" s="244"/>
      <c r="V13" s="244"/>
      <c r="W13" s="244"/>
      <c r="X13" s="265"/>
      <c r="Y13" s="241" t="s">
        <v>8</v>
      </c>
      <c r="Z13" s="244"/>
      <c r="AA13" s="244"/>
      <c r="AB13" s="244"/>
      <c r="AC13" s="244"/>
      <c r="AD13" s="265"/>
      <c r="AE13" s="241" t="s">
        <v>9</v>
      </c>
      <c r="AF13" s="242"/>
      <c r="AG13" s="242"/>
      <c r="AH13" s="242"/>
      <c r="AI13" s="261"/>
      <c r="AJ13" s="88"/>
      <c r="AK13" s="89"/>
      <c r="AL13" s="248"/>
      <c r="AM13" s="248"/>
      <c r="AN13" s="248"/>
      <c r="AO13" s="248"/>
      <c r="AP13" s="248"/>
      <c r="AQ13" s="248"/>
      <c r="AR13" s="248"/>
      <c r="AS13" s="248"/>
      <c r="AT13" s="248"/>
      <c r="AU13" s="231"/>
    </row>
    <row r="14" spans="1:47" ht="40.25" customHeight="1" thickBot="1" x14ac:dyDescent="0.3">
      <c r="A14" s="259"/>
      <c r="B14" s="260"/>
      <c r="C14" s="178" t="s">
        <v>18</v>
      </c>
      <c r="D14" s="179"/>
      <c r="E14" s="121" t="s">
        <v>19</v>
      </c>
      <c r="F14" s="177"/>
      <c r="G14" s="202"/>
      <c r="H14" s="203"/>
      <c r="I14" s="178" t="s">
        <v>18</v>
      </c>
      <c r="J14" s="179"/>
      <c r="K14" s="121" t="s">
        <v>19</v>
      </c>
      <c r="L14" s="177"/>
      <c r="M14" s="207"/>
      <c r="N14" s="208"/>
      <c r="O14" s="178" t="s">
        <v>18</v>
      </c>
      <c r="P14" s="179"/>
      <c r="Q14" s="121" t="s">
        <v>19</v>
      </c>
      <c r="R14" s="152"/>
      <c r="S14" s="207"/>
      <c r="T14" s="208"/>
      <c r="U14" s="178" t="s">
        <v>18</v>
      </c>
      <c r="V14" s="179"/>
      <c r="W14" s="121" t="s">
        <v>19</v>
      </c>
      <c r="X14" s="152"/>
      <c r="Y14" s="207"/>
      <c r="Z14" s="208"/>
      <c r="AA14" s="178" t="s">
        <v>18</v>
      </c>
      <c r="AB14" s="179"/>
      <c r="AC14" s="121" t="s">
        <v>19</v>
      </c>
      <c r="AD14" s="152"/>
      <c r="AE14" s="196"/>
      <c r="AF14" s="197"/>
      <c r="AG14" s="178" t="s">
        <v>18</v>
      </c>
      <c r="AH14" s="178"/>
      <c r="AI14" s="121" t="s">
        <v>19</v>
      </c>
      <c r="AJ14" s="88"/>
      <c r="AK14" s="89"/>
      <c r="AL14" s="89"/>
      <c r="AM14" s="89"/>
      <c r="AN14" s="89"/>
      <c r="AO14" s="89"/>
      <c r="AP14" s="89"/>
      <c r="AQ14" s="89"/>
      <c r="AR14" s="89"/>
      <c r="AS14" s="89"/>
      <c r="AT14" s="89"/>
      <c r="AU14" s="89"/>
    </row>
    <row r="15" spans="1:47" s="40" customFormat="1" ht="13.25" customHeight="1" thickBot="1" x14ac:dyDescent="0.3">
      <c r="A15" s="199">
        <v>1</v>
      </c>
      <c r="B15" s="130" t="s">
        <v>0</v>
      </c>
      <c r="C15" s="75"/>
      <c r="D15" s="72">
        <f>IF(DATEVALUE(A15&amp;" "&amp;A$13&amp;Param!$B$1)&gt;$AS$29,C15,0)</f>
        <v>0</v>
      </c>
      <c r="E15" s="125">
        <f ca="1">VLOOKUP(DATEVALUE(A15&amp;" "&amp;A$13&amp;Param!$B$1), INDIRECT(A$13&amp;"!$A:$K"), 11)*24</f>
        <v>0</v>
      </c>
      <c r="F15" s="156">
        <f>IF(DATEVALUE(A15&amp;" "&amp;A$13&amp;Param!$B$1)&lt;=$AS$29,E15,0)</f>
        <v>0</v>
      </c>
      <c r="G15" s="216">
        <v>1</v>
      </c>
      <c r="H15" s="217" t="s">
        <v>3</v>
      </c>
      <c r="I15" s="75"/>
      <c r="J15" s="72">
        <f>IF(DATEVALUE(G15&amp;" "&amp;G$13&amp;Param!$B$1)&gt;$AS$29,I15,0)</f>
        <v>0</v>
      </c>
      <c r="K15" s="204">
        <f ca="1">VLOOKUP(DATEVALUE(G15&amp;" "&amp;G$13&amp;Param!$B$1), INDIRECT(G$13&amp;"!$A:$K"), 11)*24</f>
        <v>0</v>
      </c>
      <c r="L15" s="153">
        <f>IF(DATEVALUE(G15&amp;" "&amp;G$13&amp;Param!$B$1)&lt;=$AS$29,K15,0)</f>
        <v>0</v>
      </c>
      <c r="M15" s="200">
        <v>1</v>
      </c>
      <c r="N15" s="201" t="s">
        <v>3</v>
      </c>
      <c r="O15" s="75">
        <v>7</v>
      </c>
      <c r="P15" s="72">
        <f>IF(DATEVALUE(M15&amp;" "&amp;M$13&amp;Param!$B$1)&gt;$AS$29,O15,0)</f>
        <v>7</v>
      </c>
      <c r="Q15" s="125">
        <f ca="1">VLOOKUP(DATEVALUE(M15&amp;" "&amp;M$13&amp;Param!$B$1), INDIRECT(M$13&amp;"!$A:$K"), 11)*24</f>
        <v>0</v>
      </c>
      <c r="R15" s="153">
        <f>IF(DATEVALUE(M15&amp;" "&amp;M$13&amp;Param!$B$1)&lt;=$AS$29,Q15,0)</f>
        <v>0</v>
      </c>
      <c r="S15" s="200">
        <v>1</v>
      </c>
      <c r="T15" s="201" t="s">
        <v>4</v>
      </c>
      <c r="U15" s="75">
        <v>7</v>
      </c>
      <c r="V15" s="72">
        <f>IF(DATEVALUE(S15&amp;" "&amp;S$13&amp;Param!$B$1)&gt;$AS$29,U15,0)</f>
        <v>7</v>
      </c>
      <c r="W15" s="125">
        <f ca="1">VLOOKUP(DATEVALUE(S15&amp;" "&amp;S$13&amp;Param!$B$1), INDIRECT(S$13&amp;"!$A:$K"), 11)*24</f>
        <v>0</v>
      </c>
      <c r="X15" s="153">
        <f>IF(DATEVALUE(S15&amp;" "&amp;S$13&amp;Param!$B$1)&lt;=$AS$29,W15,0)</f>
        <v>0</v>
      </c>
      <c r="Y15" s="199">
        <v>1</v>
      </c>
      <c r="Z15" s="130" t="s">
        <v>1</v>
      </c>
      <c r="AA15" s="75"/>
      <c r="AB15" s="72">
        <f>IF(DATEVALUE(Y15&amp;" "&amp;Y$13&amp;Param!$B$1)&gt;$AS$29,AA15,0)</f>
        <v>0</v>
      </c>
      <c r="AC15" s="125">
        <f ca="1">VLOOKUP(DATEVALUE(Y15&amp;" "&amp;Y$13&amp;Param!$B$1), INDIRECT(Y$13&amp;"!$A:$K"), 11)*24</f>
        <v>8.0000000000000036</v>
      </c>
      <c r="AD15" s="153">
        <f>IF(DATEVALUE(Y15&amp;" "&amp;Y$13&amp;Param!$B$1)&lt;=$AS$29,AC15,0)</f>
        <v>0</v>
      </c>
      <c r="AE15" s="200">
        <v>1</v>
      </c>
      <c r="AF15" s="201" t="s">
        <v>5</v>
      </c>
      <c r="AG15" s="75">
        <v>7</v>
      </c>
      <c r="AH15" s="72">
        <f>IF(DATEVALUE(AE15&amp;" "&amp;AE$13&amp;Param!$B$1)&gt;$AS$29,AG15,0)</f>
        <v>7</v>
      </c>
      <c r="AI15" s="125">
        <f ca="1">VLOOKUP(DATEVALUE(AE15&amp;" "&amp;AE$13&amp;Param!$B$1), INDIRECT(AE$13&amp;"!$A:$K"), 11)*24</f>
        <v>8.4999999999999964</v>
      </c>
      <c r="AJ15" s="210"/>
      <c r="AK15" s="157"/>
      <c r="AL15" s="120"/>
    </row>
    <row r="16" spans="1:47" s="40" customFormat="1" ht="13.25" customHeight="1" thickBot="1" x14ac:dyDescent="0.3">
      <c r="A16" s="192">
        <v>2</v>
      </c>
      <c r="B16" s="193" t="s">
        <v>1</v>
      </c>
      <c r="C16" s="77"/>
      <c r="D16" s="126">
        <f>IF(DATEVALUE(A16&amp;" "&amp;A$13&amp;Param!$B$1)&gt;$AS$29,C16,0)</f>
        <v>0</v>
      </c>
      <c r="E16" s="127">
        <f ca="1">VLOOKUP(DATEVALUE(A16&amp;" "&amp;A$13&amp;Param!$B$1), INDIRECT(A$13&amp;"!$A:$K"), 11)*24</f>
        <v>0</v>
      </c>
      <c r="F16" s="153">
        <f>IF(DATEVALUE(A16&amp;" "&amp;A$13&amp;Param!$B$1)&lt;=$AS$29,E16,0)</f>
        <v>0</v>
      </c>
      <c r="G16" s="146">
        <v>2</v>
      </c>
      <c r="H16" s="145" t="s">
        <v>5</v>
      </c>
      <c r="I16" s="77">
        <v>7</v>
      </c>
      <c r="J16" s="126">
        <f>IF(DATEVALUE(G16&amp;" "&amp;G$13&amp;Param!$B$1)&gt;$AS$29,I16,0)</f>
        <v>7</v>
      </c>
      <c r="K16" s="127">
        <f ca="1">VLOOKUP(DATEVALUE(G16&amp;" "&amp;G$13&amp;Param!$B$1), INDIRECT(G$13&amp;"!$A:$K"), 11)*24</f>
        <v>8.0000000000000036</v>
      </c>
      <c r="L16" s="154">
        <f>IF(DATEVALUE(G16&amp;" "&amp;G$13&amp;Param!$B$1)&lt;=$AS$29,K16,0)</f>
        <v>0</v>
      </c>
      <c r="M16" s="146">
        <v>2</v>
      </c>
      <c r="N16" s="145" t="s">
        <v>5</v>
      </c>
      <c r="O16" s="75">
        <v>7</v>
      </c>
      <c r="P16" s="126">
        <f>IF(DATEVALUE(M16&amp;" "&amp;M$13&amp;Param!$B$1)&gt;$AS$29,O16,0)</f>
        <v>7</v>
      </c>
      <c r="Q16" s="127">
        <f ca="1">VLOOKUP(DATEVALUE(M16&amp;" "&amp;M$13&amp;Param!$B$1), INDIRECT(M$13&amp;"!$A:$K"), 11)*24</f>
        <v>0</v>
      </c>
      <c r="R16" s="154">
        <f>IF(DATEVALUE(M16&amp;" "&amp;M$13&amp;Param!$B$1)&lt;=$AS$29,Q16,0)</f>
        <v>0</v>
      </c>
      <c r="S16" s="131">
        <v>2</v>
      </c>
      <c r="T16" s="132" t="s">
        <v>0</v>
      </c>
      <c r="U16" s="77"/>
      <c r="V16" s="126">
        <f>IF(DATEVALUE(S16&amp;" "&amp;S$13&amp;Param!$B$1)&gt;$AS$29,U16,0)</f>
        <v>0</v>
      </c>
      <c r="W16" s="127">
        <f ca="1">VLOOKUP(DATEVALUE(S16&amp;" "&amp;S$13&amp;Param!$B$1), INDIRECT(S$13&amp;"!$A:$K"), 11)*24</f>
        <v>8.0000000000000036</v>
      </c>
      <c r="X16" s="154">
        <f>IF(DATEVALUE(S16&amp;" "&amp;S$13&amp;Param!$B$1)&lt;=$AS$29,W16,0)</f>
        <v>0</v>
      </c>
      <c r="Y16" s="146">
        <v>2</v>
      </c>
      <c r="Z16" s="145" t="s">
        <v>1</v>
      </c>
      <c r="AA16" s="77">
        <v>7</v>
      </c>
      <c r="AB16" s="126">
        <f>IF(DATEVALUE(Y16&amp;" "&amp;Y$13&amp;Param!$B$1)&gt;$AS$29,AA16,0)</f>
        <v>7</v>
      </c>
      <c r="AC16" s="127">
        <f ca="1">VLOOKUP(DATEVALUE(Y16&amp;" "&amp;Y$13&amp;Param!$B$1), INDIRECT(Y$13&amp;"!$A:$K"), 11)*24</f>
        <v>8.5000000000000018</v>
      </c>
      <c r="AD16" s="154">
        <f>IF(DATEVALUE(Y16&amp;" "&amp;Y$13&amp;Param!$B$1)&lt;=$AS$29,AC16,0)</f>
        <v>0</v>
      </c>
      <c r="AE16" s="188">
        <v>2</v>
      </c>
      <c r="AF16" s="189" t="s">
        <v>2</v>
      </c>
      <c r="AG16" s="77"/>
      <c r="AH16" s="126">
        <f>IF(DATEVALUE(AE16&amp;" "&amp;AE$13&amp;Param!$B$1)&gt;$AS$29,AG16,0)</f>
        <v>0</v>
      </c>
      <c r="AI16" s="127">
        <f ca="1">VLOOKUP(DATEVALUE(AE16&amp;" "&amp;AE$13&amp;Param!$B$1), INDIRECT(AE$13&amp;"!$A:$K"), 11)*24</f>
        <v>0</v>
      </c>
      <c r="AJ16" s="176"/>
      <c r="AK16" s="157"/>
      <c r="AL16" s="120"/>
    </row>
    <row r="17" spans="1:49" s="40" customFormat="1" x14ac:dyDescent="0.25">
      <c r="A17" s="192">
        <v>3</v>
      </c>
      <c r="B17" s="193" t="s">
        <v>1</v>
      </c>
      <c r="C17" s="77"/>
      <c r="D17" s="126">
        <f>IF(DATEVALUE(A17&amp;" "&amp;A$13&amp;Param!$B$1)&gt;$AS$29,C17,0)</f>
        <v>0</v>
      </c>
      <c r="E17" s="127">
        <f ca="1">VLOOKUP(DATEVALUE(A17&amp;" "&amp;A$13&amp;Param!$B$1), INDIRECT(A$13&amp;"!$A:$K"), 11)*24</f>
        <v>0</v>
      </c>
      <c r="F17" s="154">
        <f>IF(DATEVALUE(A17&amp;" "&amp;A$13&amp;Param!$B$1)&lt;=$AS$29,E17,0)</f>
        <v>0</v>
      </c>
      <c r="G17" s="188">
        <v>3</v>
      </c>
      <c r="H17" s="189" t="s">
        <v>2</v>
      </c>
      <c r="I17" s="77"/>
      <c r="J17" s="126">
        <f>IF(DATEVALUE(G17&amp;" "&amp;G$13&amp;Param!$B$1)&gt;$AS$29,I17,0)</f>
        <v>0</v>
      </c>
      <c r="K17" s="127">
        <f ca="1">VLOOKUP(DATEVALUE(G17&amp;" "&amp;G$13&amp;Param!$B$1), INDIRECT(G$13&amp;"!$A:$K"), 11)*24</f>
        <v>0</v>
      </c>
      <c r="L17" s="154">
        <f>IF(DATEVALUE(G17&amp;" "&amp;G$13&amp;Param!$B$1)&lt;=$AS$29,K17,0)</f>
        <v>0</v>
      </c>
      <c r="M17" s="188">
        <v>3</v>
      </c>
      <c r="N17" s="189" t="s">
        <v>2</v>
      </c>
      <c r="O17" s="77"/>
      <c r="P17" s="126">
        <f>IF(DATEVALUE(M17&amp;" "&amp;M$13&amp;Param!$B$1)&gt;$AS$29,O17,0)</f>
        <v>0</v>
      </c>
      <c r="Q17" s="127">
        <f ca="1">VLOOKUP(DATEVALUE(M17&amp;" "&amp;M$13&amp;Param!$B$1), INDIRECT(M$13&amp;"!$A:$K"), 11)*24</f>
        <v>0</v>
      </c>
      <c r="R17" s="154">
        <f>IF(DATEVALUE(M17&amp;" "&amp;M$13&amp;Param!$B$1)&lt;=$AS$29,Q17,0)</f>
        <v>0</v>
      </c>
      <c r="S17" s="146">
        <v>3</v>
      </c>
      <c r="T17" s="145" t="s">
        <v>1</v>
      </c>
      <c r="U17" s="77">
        <v>7</v>
      </c>
      <c r="V17" s="126">
        <f>IF(DATEVALUE(S17&amp;" "&amp;S$13&amp;Param!$B$1)&gt;$AS$29,U17,0)</f>
        <v>7</v>
      </c>
      <c r="W17" s="127">
        <f ca="1">VLOOKUP(DATEVALUE(S17&amp;" "&amp;S$13&amp;Param!$B$1), INDIRECT(S$13&amp;"!$A:$K"), 11)*24</f>
        <v>7.5</v>
      </c>
      <c r="X17" s="154">
        <f>IF(DATEVALUE(S17&amp;" "&amp;S$13&amp;Param!$B$1)&lt;=$AS$29,W17,0)</f>
        <v>0</v>
      </c>
      <c r="Y17" s="146">
        <v>3</v>
      </c>
      <c r="Z17" s="145" t="s">
        <v>3</v>
      </c>
      <c r="AA17" s="77">
        <v>7</v>
      </c>
      <c r="AB17" s="126">
        <f>IF(DATEVALUE(Y17&amp;" "&amp;Y$13&amp;Param!$B$1)&gt;$AS$29,AA17,0)</f>
        <v>7</v>
      </c>
      <c r="AC17" s="127">
        <f ca="1">VLOOKUP(DATEVALUE(Y17&amp;" "&amp;Y$13&amp;Param!$B$1), INDIRECT(Y$13&amp;"!$A:$K"), 11)*24</f>
        <v>8.5000000000000036</v>
      </c>
      <c r="AD17" s="154">
        <f>IF(DATEVALUE(Y17&amp;" "&amp;Y$13&amp;Param!$B$1)&lt;=$AS$29,AC17,0)</f>
        <v>0</v>
      </c>
      <c r="AE17" s="188">
        <v>3</v>
      </c>
      <c r="AF17" s="189" t="s">
        <v>4</v>
      </c>
      <c r="AG17" s="77"/>
      <c r="AH17" s="126">
        <f>IF(DATEVALUE(AE17&amp;" "&amp;AE$13&amp;Param!$B$1)&gt;$AS$29,AG17,0)</f>
        <v>0</v>
      </c>
      <c r="AI17" s="127">
        <f ca="1">VLOOKUP(DATEVALUE(AE17&amp;" "&amp;AE$13&amp;Param!$B$1), INDIRECT(AE$13&amp;"!$A:$K"), 11)*24</f>
        <v>0</v>
      </c>
      <c r="AJ17" s="181">
        <f>IF(DATEVALUE(AE15&amp;" "&amp;AE$13&amp;Param!$B$1)&lt;=$AS$29,AI15,0)</f>
        <v>0</v>
      </c>
      <c r="AK17" s="157"/>
      <c r="AL17" s="120"/>
    </row>
    <row r="18" spans="1:49" s="40" customFormat="1" x14ac:dyDescent="0.25">
      <c r="A18" s="146">
        <v>4</v>
      </c>
      <c r="B18" s="145" t="s">
        <v>3</v>
      </c>
      <c r="C18" s="77">
        <v>7</v>
      </c>
      <c r="D18" s="126">
        <f>IF(DATEVALUE(A18&amp;" "&amp;A$13&amp;Param!$B$1)&gt;$AS$29,C18,0)</f>
        <v>7</v>
      </c>
      <c r="E18" s="127">
        <f ca="1">VLOOKUP(DATEVALUE(A18&amp;" "&amp;A$13&amp;Param!$B$1), INDIRECT(A$13&amp;"!$A:$K"), 11)*24</f>
        <v>7.0000000000000044</v>
      </c>
      <c r="F18" s="154">
        <f>IF(DATEVALUE(A18&amp;" "&amp;A$13&amp;Param!$B$1)&lt;=$AS$29,E18,0)</f>
        <v>0</v>
      </c>
      <c r="G18" s="188">
        <v>4</v>
      </c>
      <c r="H18" s="189" t="s">
        <v>4</v>
      </c>
      <c r="I18" s="77"/>
      <c r="J18" s="126">
        <f>IF(DATEVALUE(G18&amp;" "&amp;G$13&amp;Param!$B$1)&gt;$AS$29,I18,0)</f>
        <v>0</v>
      </c>
      <c r="K18" s="127">
        <f ca="1">VLOOKUP(DATEVALUE(G18&amp;" "&amp;G$13&amp;Param!$B$1), INDIRECT(G$13&amp;"!$A:$K"), 11)*24</f>
        <v>0</v>
      </c>
      <c r="L18" s="154">
        <f>IF(DATEVALUE(G18&amp;" "&amp;G$13&amp;Param!$B$1)&lt;=$AS$29,K18,0)</f>
        <v>0</v>
      </c>
      <c r="M18" s="188">
        <v>4</v>
      </c>
      <c r="N18" s="189" t="s">
        <v>4</v>
      </c>
      <c r="O18" s="77"/>
      <c r="P18" s="126">
        <f>IF(DATEVALUE(M18&amp;" "&amp;M$13&amp;Param!$B$1)&gt;$AS$29,O18,0)</f>
        <v>0</v>
      </c>
      <c r="Q18" s="127">
        <f ca="1">VLOOKUP(DATEVALUE(M18&amp;" "&amp;M$13&amp;Param!$B$1), INDIRECT(M$13&amp;"!$A:$K"), 11)*24</f>
        <v>0</v>
      </c>
      <c r="R18" s="154">
        <f>IF(DATEVALUE(M18&amp;" "&amp;M$13&amp;Param!$B$1)&lt;=$AS$29,Q18,0)</f>
        <v>0</v>
      </c>
      <c r="S18" s="146">
        <v>4</v>
      </c>
      <c r="T18" s="145" t="s">
        <v>1</v>
      </c>
      <c r="U18" s="77">
        <v>7</v>
      </c>
      <c r="V18" s="126">
        <f>IF(DATEVALUE(S18&amp;" "&amp;S$13&amp;Param!$B$1)&gt;$AS$29,U18,0)</f>
        <v>7</v>
      </c>
      <c r="W18" s="127">
        <f ca="1">VLOOKUP(DATEVALUE(S18&amp;" "&amp;S$13&amp;Param!$B$1), INDIRECT(S$13&amp;"!$A:$K"), 11)*24</f>
        <v>6.9999999999999964</v>
      </c>
      <c r="X18" s="154">
        <f>IF(DATEVALUE(S18&amp;" "&amp;S$13&amp;Param!$B$1)&lt;=$AS$29,W18,0)</f>
        <v>0</v>
      </c>
      <c r="Y18" s="146">
        <v>4</v>
      </c>
      <c r="Z18" s="145" t="s">
        <v>5</v>
      </c>
      <c r="AA18" s="77">
        <v>7</v>
      </c>
      <c r="AB18" s="126">
        <f>IF(DATEVALUE(Y18&amp;" "&amp;Y$13&amp;Param!$B$1)&gt;$AS$29,AA18,0)</f>
        <v>7</v>
      </c>
      <c r="AC18" s="127">
        <f ca="1">VLOOKUP(DATEVALUE(Y18&amp;" "&amp;Y$13&amp;Param!$B$1), INDIRECT(Y$13&amp;"!$A:$K"), 11)*24</f>
        <v>8.5000000000000036</v>
      </c>
      <c r="AD18" s="154">
        <f>IF(DATEVALUE(Y18&amp;" "&amp;Y$13&amp;Param!$B$1)&lt;=$AS$29,AC18,0)</f>
        <v>0</v>
      </c>
      <c r="AE18" s="146">
        <v>4</v>
      </c>
      <c r="AF18" s="145" t="s">
        <v>0</v>
      </c>
      <c r="AG18" s="77">
        <v>7</v>
      </c>
      <c r="AH18" s="126">
        <f>IF(DATEVALUE(AE18&amp;" "&amp;AE$13&amp;Param!$B$1)&gt;$AS$29,AG18,0)</f>
        <v>7</v>
      </c>
      <c r="AI18" s="127">
        <f ca="1">VLOOKUP(DATEVALUE(AE18&amp;" "&amp;AE$13&amp;Param!$B$1), INDIRECT(AE$13&amp;"!$A:$K"), 11)*24</f>
        <v>7.5</v>
      </c>
      <c r="AJ18" s="182">
        <f>IF(DATEVALUE(AE16&amp;" "&amp;AE$13&amp;Param!$B$1)&lt;=$AS$29,AI16,0)</f>
        <v>0</v>
      </c>
      <c r="AK18" s="157"/>
      <c r="AL18" s="120"/>
    </row>
    <row r="19" spans="1:49" s="40" customFormat="1" x14ac:dyDescent="0.25">
      <c r="A19" s="146">
        <v>5</v>
      </c>
      <c r="B19" s="145" t="s">
        <v>5</v>
      </c>
      <c r="C19" s="77">
        <v>7</v>
      </c>
      <c r="D19" s="126">
        <f>IF(DATEVALUE(A19&amp;" "&amp;A$13&amp;Param!$B$1)&gt;$AS$29,C19,0)</f>
        <v>7</v>
      </c>
      <c r="E19" s="127">
        <f ca="1">VLOOKUP(DATEVALUE(A19&amp;" "&amp;A$13&amp;Param!$B$1), INDIRECT(A$13&amp;"!$A:$K"), 11)*24</f>
        <v>6.9999999999999964</v>
      </c>
      <c r="F19" s="154">
        <f>IF(DATEVALUE(A19&amp;" "&amp;A$13&amp;Param!$B$1)&lt;=$AS$29,E19,0)</f>
        <v>0</v>
      </c>
      <c r="G19" s="146">
        <v>5</v>
      </c>
      <c r="H19" s="145" t="s">
        <v>0</v>
      </c>
      <c r="I19" s="77">
        <v>7</v>
      </c>
      <c r="J19" s="126">
        <f>IF(DATEVALUE(G19&amp;" "&amp;G$13&amp;Param!$B$1)&gt;$AS$29,I19,0)</f>
        <v>7</v>
      </c>
      <c r="K19" s="127">
        <f ca="1">VLOOKUP(DATEVALUE(G19&amp;" "&amp;G$13&amp;Param!$B$1), INDIRECT(G$13&amp;"!$A:$K"), 11)*24</f>
        <v>6.9999999999999964</v>
      </c>
      <c r="L19" s="154">
        <f>IF(DATEVALUE(G19&amp;" "&amp;G$13&amp;Param!$B$1)&lt;=$AS$29,K19,0)</f>
        <v>0</v>
      </c>
      <c r="M19" s="146">
        <v>5</v>
      </c>
      <c r="N19" s="145" t="s">
        <v>0</v>
      </c>
      <c r="O19" s="77">
        <v>7</v>
      </c>
      <c r="P19" s="126">
        <f>IF(DATEVALUE(M19&amp;" "&amp;M$13&amp;Param!$B$1)&gt;$AS$29,O19,0)</f>
        <v>7</v>
      </c>
      <c r="Q19" s="127">
        <f ca="1">VLOOKUP(DATEVALUE(M19&amp;" "&amp;M$13&amp;Param!$B$1), INDIRECT(M$13&amp;"!$A:$K"), 11)*24</f>
        <v>8.0000000000000036</v>
      </c>
      <c r="R19" s="154">
        <f>IF(DATEVALUE(M19&amp;" "&amp;M$13&amp;Param!$B$1)&lt;=$AS$29,Q19,0)</f>
        <v>0</v>
      </c>
      <c r="S19" s="146">
        <v>5</v>
      </c>
      <c r="T19" s="145" t="s">
        <v>3</v>
      </c>
      <c r="U19" s="77">
        <v>7</v>
      </c>
      <c r="V19" s="126">
        <f>IF(DATEVALUE(S19&amp;" "&amp;S$13&amp;Param!$B$1)&gt;$AS$29,U19,0)</f>
        <v>7</v>
      </c>
      <c r="W19" s="127">
        <f ca="1">VLOOKUP(DATEVALUE(S19&amp;" "&amp;S$13&amp;Param!$B$1), INDIRECT(S$13&amp;"!$A:$K"), 11)*24</f>
        <v>9.5000000000000036</v>
      </c>
      <c r="X19" s="154">
        <f>IF(DATEVALUE(S19&amp;" "&amp;S$13&amp;Param!$B$1)&lt;=$AS$29,W19,0)</f>
        <v>0</v>
      </c>
      <c r="Y19" s="188">
        <v>5</v>
      </c>
      <c r="Z19" s="189" t="s">
        <v>2</v>
      </c>
      <c r="AA19" s="77"/>
      <c r="AB19" s="126">
        <f>IF(DATEVALUE(Y19&amp;" "&amp;Y$13&amp;Param!$B$1)&gt;$AS$29,AA19,0)</f>
        <v>0</v>
      </c>
      <c r="AC19" s="127">
        <f ca="1">VLOOKUP(DATEVALUE(Y19&amp;" "&amp;Y$13&amp;Param!$B$1), INDIRECT(Y$13&amp;"!$A:$K"), 11)*24</f>
        <v>0</v>
      </c>
      <c r="AD19" s="154">
        <f>IF(DATEVALUE(Y19&amp;" "&amp;Y$13&amp;Param!$B$1)&lt;=$AS$29,AC19,0)</f>
        <v>0</v>
      </c>
      <c r="AE19" s="146">
        <v>5</v>
      </c>
      <c r="AF19" s="145" t="s">
        <v>1</v>
      </c>
      <c r="AG19" s="77">
        <v>7</v>
      </c>
      <c r="AH19" s="126">
        <f>IF(DATEVALUE(AE19&amp;" "&amp;AE$13&amp;Param!$B$1)&gt;$AS$29,AG19,0)</f>
        <v>7</v>
      </c>
      <c r="AI19" s="127">
        <f ca="1">VLOOKUP(DATEVALUE(AE19&amp;" "&amp;AE$13&amp;Param!$B$1), INDIRECT(AE$13&amp;"!$A:$K"), 11)*24</f>
        <v>7.5</v>
      </c>
      <c r="AJ19" s="182">
        <f>IF(DATEVALUE(AE17&amp;" "&amp;AE$13&amp;Param!$B$1)&lt;=$AS$29,AI17,0)</f>
        <v>0</v>
      </c>
      <c r="AK19" s="157"/>
      <c r="AL19" s="120"/>
    </row>
    <row r="20" spans="1:49" s="40" customFormat="1" ht="12" thickBot="1" x14ac:dyDescent="0.3">
      <c r="A20" s="188">
        <v>6</v>
      </c>
      <c r="B20" s="189" t="s">
        <v>2</v>
      </c>
      <c r="C20" s="77"/>
      <c r="D20" s="126">
        <f>IF(DATEVALUE(A20&amp;" "&amp;A$13&amp;Param!$B$1)&gt;$AS$29,C20,0)</f>
        <v>0</v>
      </c>
      <c r="E20" s="127">
        <f ca="1">VLOOKUP(DATEVALUE(A20&amp;" "&amp;A$13&amp;Param!$B$1), INDIRECT(A$13&amp;"!$A:$K"), 11)*24</f>
        <v>0</v>
      </c>
      <c r="F20" s="154">
        <f>IF(DATEVALUE(A20&amp;" "&amp;A$13&amp;Param!$B$1)&lt;=$AS$29,E20,0)</f>
        <v>0</v>
      </c>
      <c r="G20" s="146">
        <v>6</v>
      </c>
      <c r="H20" s="145" t="s">
        <v>1</v>
      </c>
      <c r="I20" s="77">
        <v>7</v>
      </c>
      <c r="J20" s="126">
        <f>IF(DATEVALUE(G20&amp;" "&amp;G$13&amp;Param!$B$1)&gt;$AS$29,I20,0)</f>
        <v>7</v>
      </c>
      <c r="K20" s="127">
        <f ca="1">VLOOKUP(DATEVALUE(G20&amp;" "&amp;G$13&amp;Param!$B$1), INDIRECT(G$13&amp;"!$A:$K"), 11)*24</f>
        <v>8.4999999999999964</v>
      </c>
      <c r="L20" s="154">
        <f>IF(DATEVALUE(G20&amp;" "&amp;G$13&amp;Param!$B$1)&lt;=$AS$29,K20,0)</f>
        <v>0</v>
      </c>
      <c r="M20" s="146">
        <v>6</v>
      </c>
      <c r="N20" s="145" t="s">
        <v>1</v>
      </c>
      <c r="O20" s="77">
        <v>7</v>
      </c>
      <c r="P20" s="126">
        <f>IF(DATEVALUE(M20&amp;" "&amp;M$13&amp;Param!$B$1)&gt;$AS$29,O20,0)</f>
        <v>7</v>
      </c>
      <c r="Q20" s="127">
        <f ca="1">VLOOKUP(DATEVALUE(M20&amp;" "&amp;M$13&amp;Param!$B$1), INDIRECT(M$13&amp;"!$A:$K"), 11)*24</f>
        <v>6</v>
      </c>
      <c r="R20" s="154">
        <f>IF(DATEVALUE(M20&amp;" "&amp;M$13&amp;Param!$B$1)&lt;=$AS$29,Q20,0)</f>
        <v>0</v>
      </c>
      <c r="S20" s="146">
        <v>6</v>
      </c>
      <c r="T20" s="145" t="s">
        <v>5</v>
      </c>
      <c r="U20" s="77">
        <v>7</v>
      </c>
      <c r="V20" s="126">
        <f>IF(DATEVALUE(S20&amp;" "&amp;S$13&amp;Param!$B$1)&gt;$AS$29,U20,0)</f>
        <v>7</v>
      </c>
      <c r="W20" s="127">
        <f ca="1">VLOOKUP(DATEVALUE(S20&amp;" "&amp;S$13&amp;Param!$B$1), INDIRECT(S$13&amp;"!$A:$K"), 11)*24</f>
        <v>6.9999999999999964</v>
      </c>
      <c r="X20" s="154">
        <f>IF(DATEVALUE(S20&amp;" "&amp;S$13&amp;Param!$B$1)&lt;=$AS$29,W20,0)</f>
        <v>0</v>
      </c>
      <c r="Y20" s="188">
        <v>6</v>
      </c>
      <c r="Z20" s="189" t="s">
        <v>4</v>
      </c>
      <c r="AA20" s="77"/>
      <c r="AB20" s="126">
        <f>IF(DATEVALUE(Y20&amp;" "&amp;Y$13&amp;Param!$B$1)&gt;$AS$29,AA20,0)</f>
        <v>0</v>
      </c>
      <c r="AC20" s="127">
        <f ca="1">VLOOKUP(DATEVALUE(Y20&amp;" "&amp;Y$13&amp;Param!$B$1), INDIRECT(Y$13&amp;"!$A:$K"), 11)*24</f>
        <v>0</v>
      </c>
      <c r="AD20" s="154">
        <f>IF(DATEVALUE(Y20&amp;" "&amp;Y$13&amp;Param!$B$1)&lt;=$AS$29,AC20,0)</f>
        <v>0</v>
      </c>
      <c r="AE20" s="146">
        <v>6</v>
      </c>
      <c r="AF20" s="145" t="s">
        <v>1</v>
      </c>
      <c r="AG20" s="77">
        <v>7</v>
      </c>
      <c r="AH20" s="126">
        <f>IF(DATEVALUE(AE20&amp;" "&amp;AE$13&amp;Param!$B$1)&gt;$AS$29,AG20,0)</f>
        <v>7</v>
      </c>
      <c r="AI20" s="127">
        <f ca="1">VLOOKUP(DATEVALUE(AE20&amp;" "&amp;AE$13&amp;Param!$B$1), INDIRECT(AE$13&amp;"!$A:$K"), 11)*24</f>
        <v>8.4999999999999964</v>
      </c>
      <c r="AJ20" s="183">
        <f>IF(DATEVALUE(AE18&amp;" "&amp;AE$13&amp;Param!$B$1)&lt;=$AS$29,AI18,0)</f>
        <v>0</v>
      </c>
      <c r="AK20" s="157"/>
      <c r="AL20" s="120"/>
    </row>
    <row r="21" spans="1:49" s="40" customFormat="1" ht="12" thickBot="1" x14ac:dyDescent="0.3">
      <c r="A21" s="188">
        <v>7</v>
      </c>
      <c r="B21" s="189" t="s">
        <v>4</v>
      </c>
      <c r="C21" s="77"/>
      <c r="D21" s="126">
        <f>IF(DATEVALUE(A21&amp;" "&amp;A$13&amp;Param!$B$1)&gt;$AS$29,C21,0)</f>
        <v>0</v>
      </c>
      <c r="E21" s="127">
        <f ca="1">VLOOKUP(DATEVALUE(A21&amp;" "&amp;A$13&amp;Param!$B$1), INDIRECT(A$13&amp;"!$A:$K"), 11)*24</f>
        <v>0</v>
      </c>
      <c r="F21" s="154">
        <f>IF(DATEVALUE(A21&amp;" "&amp;A$13&amp;Param!$B$1)&lt;=$AS$29,E21,0)</f>
        <v>0</v>
      </c>
      <c r="G21" s="146">
        <v>7</v>
      </c>
      <c r="H21" s="145" t="s">
        <v>1</v>
      </c>
      <c r="I21" s="77">
        <v>7</v>
      </c>
      <c r="J21" s="126">
        <f>IF(DATEVALUE(G21&amp;" "&amp;G$13&amp;Param!$B$1)&gt;$AS$29,I21,0)</f>
        <v>7</v>
      </c>
      <c r="K21" s="127">
        <f ca="1">VLOOKUP(DATEVALUE(G21&amp;" "&amp;G$13&amp;Param!$B$1), INDIRECT(G$13&amp;"!$A:$K"), 11)*24</f>
        <v>7.5</v>
      </c>
      <c r="L21" s="154">
        <f>IF(DATEVALUE(G21&amp;" "&amp;G$13&amp;Param!$B$1)&lt;=$AS$29,K21,0)</f>
        <v>0</v>
      </c>
      <c r="M21" s="146">
        <v>7</v>
      </c>
      <c r="N21" s="145" t="s">
        <v>1</v>
      </c>
      <c r="O21" s="77">
        <v>7</v>
      </c>
      <c r="P21" s="126">
        <f>IF(DATEVALUE(M21&amp;" "&amp;M$13&amp;Param!$B$1)&gt;$AS$29,O21,0)</f>
        <v>7</v>
      </c>
      <c r="Q21" s="127">
        <f ca="1">VLOOKUP(DATEVALUE(M21&amp;" "&amp;M$13&amp;Param!$B$1), INDIRECT(M$13&amp;"!$A:$K"), 11)*24</f>
        <v>6.5000000000000009</v>
      </c>
      <c r="R21" s="154">
        <f>IF(DATEVALUE(M21&amp;" "&amp;M$13&amp;Param!$B$1)&lt;=$AS$29,Q21,0)</f>
        <v>0</v>
      </c>
      <c r="S21" s="188">
        <v>7</v>
      </c>
      <c r="T21" s="189" t="s">
        <v>2</v>
      </c>
      <c r="U21" s="77"/>
      <c r="V21" s="126">
        <f>IF(DATEVALUE(S21&amp;" "&amp;S$13&amp;Param!$B$1)&gt;$AS$29,U21,0)</f>
        <v>0</v>
      </c>
      <c r="W21" s="127">
        <f ca="1">VLOOKUP(DATEVALUE(S21&amp;" "&amp;S$13&amp;Param!$B$1), INDIRECT(S$13&amp;"!$A:$K"), 11)*24</f>
        <v>0</v>
      </c>
      <c r="X21" s="154">
        <f>IF(DATEVALUE(S21&amp;" "&amp;S$13&amp;Param!$B$1)&lt;=$AS$29,W21,0)</f>
        <v>0</v>
      </c>
      <c r="Y21" s="146">
        <v>7</v>
      </c>
      <c r="Z21" s="145" t="s">
        <v>0</v>
      </c>
      <c r="AA21" s="77">
        <v>7</v>
      </c>
      <c r="AB21" s="126">
        <f>IF(DATEVALUE(Y21&amp;" "&amp;Y$13&amp;Param!$B$1)&gt;$AS$29,AA21,0)</f>
        <v>7</v>
      </c>
      <c r="AC21" s="127">
        <f ca="1">VLOOKUP(DATEVALUE(Y21&amp;" "&amp;Y$13&amp;Param!$B$1), INDIRECT(Y$13&amp;"!$A:$K"), 11)*24</f>
        <v>8.0000000000000036</v>
      </c>
      <c r="AD21" s="154">
        <f>IF(DATEVALUE(Y21&amp;" "&amp;Y$13&amp;Param!$B$1)&lt;=$AS$29,AC21,0)</f>
        <v>0</v>
      </c>
      <c r="AE21" s="146">
        <v>7</v>
      </c>
      <c r="AF21" s="145" t="s">
        <v>3</v>
      </c>
      <c r="AG21" s="77">
        <v>7</v>
      </c>
      <c r="AH21" s="126">
        <f>IF(DATEVALUE(AE21&amp;" "&amp;AE$13&amp;Param!$B$1)&gt;$AS$29,AG21,0)</f>
        <v>7</v>
      </c>
      <c r="AI21" s="127">
        <f ca="1">VLOOKUP(DATEVALUE(AE21&amp;" "&amp;AE$13&amp;Param!$B$1), INDIRECT(AE$13&amp;"!$A:$K"), 11)*24</f>
        <v>5.0000000000000009</v>
      </c>
      <c r="AJ21" s="184">
        <f>IF(DATEVALUE(AE19&amp;" "&amp;AE$13&amp;Param!$B$1)&lt;=$AS$29,AI19,0)</f>
        <v>0</v>
      </c>
      <c r="AK21" s="157"/>
      <c r="AL21" s="120"/>
    </row>
    <row r="22" spans="1:49" s="40" customFormat="1" ht="12" thickBot="1" x14ac:dyDescent="0.3">
      <c r="A22" s="146">
        <v>8</v>
      </c>
      <c r="B22" s="145" t="s">
        <v>0</v>
      </c>
      <c r="C22" s="77">
        <v>7</v>
      </c>
      <c r="D22" s="126">
        <f>IF(DATEVALUE(A22&amp;" "&amp;A$13&amp;Param!$B$1)&gt;$AS$29,C22,0)</f>
        <v>7</v>
      </c>
      <c r="E22" s="127">
        <f ca="1">VLOOKUP(DATEVALUE(A22&amp;" "&amp;A$13&amp;Param!$B$1), INDIRECT(A$13&amp;"!$A:$K"), 11)*24</f>
        <v>8.5000000000000018</v>
      </c>
      <c r="F22" s="155">
        <f>IF(DATEVALUE(A22&amp;" "&amp;A$13&amp;Param!$B$1)&lt;=$AS$29,E22,0)</f>
        <v>0</v>
      </c>
      <c r="G22" s="192">
        <v>8</v>
      </c>
      <c r="H22" s="193" t="s">
        <v>3</v>
      </c>
      <c r="I22" s="77">
        <v>0</v>
      </c>
      <c r="J22" s="126">
        <f>IF(DATEVALUE(G22&amp;" "&amp;G$13&amp;Param!$B$1)&gt;$AS$29,I22,0)</f>
        <v>0</v>
      </c>
      <c r="K22" s="127">
        <f ca="1">VLOOKUP(DATEVALUE(G22&amp;" "&amp;G$13&amp;Param!$B$1), INDIRECT(G$13&amp;"!$A:$K"), 11)*24</f>
        <v>0</v>
      </c>
      <c r="L22" s="154">
        <f>IF(DATEVALUE(G22&amp;" "&amp;G$13&amp;Param!$B$1)&lt;=$AS$29,K22,0)</f>
        <v>0</v>
      </c>
      <c r="M22" s="146">
        <v>8</v>
      </c>
      <c r="N22" s="145" t="s">
        <v>3</v>
      </c>
      <c r="O22" s="77">
        <v>7</v>
      </c>
      <c r="P22" s="126">
        <f>IF(DATEVALUE(M22&amp;" "&amp;M$13&amp;Param!$B$1)&gt;$AS$29,O22,0)</f>
        <v>7</v>
      </c>
      <c r="Q22" s="127">
        <f ca="1">VLOOKUP(DATEVALUE(M22&amp;" "&amp;M$13&amp;Param!$B$1), INDIRECT(M$13&amp;"!$A:$K"), 11)*24</f>
        <v>7.4999999999999973</v>
      </c>
      <c r="R22" s="154">
        <f>IF(DATEVALUE(M22&amp;" "&amp;M$13&amp;Param!$B$1)&lt;=$AS$29,Q22,0)</f>
        <v>0</v>
      </c>
      <c r="S22" s="188">
        <v>8</v>
      </c>
      <c r="T22" s="189" t="s">
        <v>4</v>
      </c>
      <c r="U22" s="77"/>
      <c r="V22" s="126">
        <f>IF(DATEVALUE(S22&amp;" "&amp;S$13&amp;Param!$B$1)&gt;$AS$29,U22,0)</f>
        <v>0</v>
      </c>
      <c r="W22" s="127">
        <f ca="1">VLOOKUP(DATEVALUE(S22&amp;" "&amp;S$13&amp;Param!$B$1), INDIRECT(S$13&amp;"!$A:$K"), 11)*24</f>
        <v>0</v>
      </c>
      <c r="X22" s="154">
        <f>IF(DATEVALUE(S22&amp;" "&amp;S$13&amp;Param!$B$1)&lt;=$AS$29,W22,0)</f>
        <v>0</v>
      </c>
      <c r="Y22" s="131">
        <v>8</v>
      </c>
      <c r="Z22" s="132" t="s">
        <v>1</v>
      </c>
      <c r="AA22" s="77"/>
      <c r="AB22" s="126">
        <f>IF(DATEVALUE(Y22&amp;" "&amp;Y$13&amp;Param!$B$1)&gt;$AS$29,AA22,0)</f>
        <v>0</v>
      </c>
      <c r="AC22" s="127">
        <f ca="1">VLOOKUP(DATEVALUE(Y22&amp;" "&amp;Y$13&amp;Param!$B$1), INDIRECT(Y$13&amp;"!$A:$K"), 11)*24</f>
        <v>8.0000000000000036</v>
      </c>
      <c r="AD22" s="154">
        <f>IF(DATEVALUE(Y22&amp;" "&amp;Y$13&amp;Param!$B$1)&lt;=$AS$29,AC22,0)</f>
        <v>0</v>
      </c>
      <c r="AE22" s="146">
        <v>8</v>
      </c>
      <c r="AF22" s="145" t="s">
        <v>5</v>
      </c>
      <c r="AG22" s="77">
        <v>7</v>
      </c>
      <c r="AH22" s="126">
        <f>IF(DATEVALUE(AE22&amp;" "&amp;AE$13&amp;Param!$B$1)&gt;$AS$29,AG22,0)</f>
        <v>7</v>
      </c>
      <c r="AI22" s="127">
        <f ca="1">VLOOKUP(DATEVALUE(AE22&amp;" "&amp;AE$13&amp;Param!$B$1), INDIRECT(AE$13&amp;"!$A:$K"), 11)*24</f>
        <v>8</v>
      </c>
      <c r="AJ22" s="182">
        <f>IF(DATEVALUE(AE20&amp;" "&amp;AE$13&amp;Param!$B$1)&lt;=$AS$29,AI20,0)</f>
        <v>0</v>
      </c>
      <c r="AK22" s="157"/>
      <c r="AL22" s="120"/>
      <c r="AO22" s="291" t="s">
        <v>63</v>
      </c>
      <c r="AP22" s="292"/>
      <c r="AQ22" s="292"/>
      <c r="AR22" s="292"/>
      <c r="AS22" s="292"/>
      <c r="AT22" s="292"/>
      <c r="AU22" s="292"/>
      <c r="AV22" s="292"/>
      <c r="AW22" s="293"/>
    </row>
    <row r="23" spans="1:49" s="40" customFormat="1" x14ac:dyDescent="0.25">
      <c r="A23" s="146">
        <v>9</v>
      </c>
      <c r="B23" s="145" t="s">
        <v>1</v>
      </c>
      <c r="C23" s="77">
        <v>7</v>
      </c>
      <c r="D23" s="126">
        <f>IF(DATEVALUE(A23&amp;" "&amp;A$13&amp;Param!$B$1)&gt;$AS$29,C23,0)</f>
        <v>7</v>
      </c>
      <c r="E23" s="127">
        <f ca="1">VLOOKUP(DATEVALUE(A23&amp;" "&amp;A$13&amp;Param!$B$1), INDIRECT(A$13&amp;"!$A:$K"), 11)*24</f>
        <v>7.9999999999999956</v>
      </c>
      <c r="F23" s="174">
        <f>IF(DATEVALUE(A23&amp;" "&amp;A$13&amp;Param!$B$1)&lt;=$AS$29,E23,0)</f>
        <v>0</v>
      </c>
      <c r="G23" s="192">
        <v>9</v>
      </c>
      <c r="H23" s="193" t="s">
        <v>5</v>
      </c>
      <c r="I23" s="77">
        <v>0</v>
      </c>
      <c r="J23" s="126">
        <f>IF(DATEVALUE(G23&amp;" "&amp;G$13&amp;Param!$B$1)&gt;$AS$29,I23,0)</f>
        <v>0</v>
      </c>
      <c r="K23" s="127">
        <f ca="1">VLOOKUP(DATEVALUE(G23&amp;" "&amp;G$13&amp;Param!$B$1), INDIRECT(G$13&amp;"!$A:$K"), 11)*24</f>
        <v>0</v>
      </c>
      <c r="L23" s="154">
        <f>IF(DATEVALUE(G23&amp;" "&amp;G$13&amp;Param!$B$1)&lt;=$AS$29,K23,0)</f>
        <v>0</v>
      </c>
      <c r="M23" s="146">
        <v>9</v>
      </c>
      <c r="N23" s="145" t="s">
        <v>5</v>
      </c>
      <c r="O23" s="77">
        <v>7</v>
      </c>
      <c r="P23" s="126">
        <f>IF(DATEVALUE(M23&amp;" "&amp;M$13&amp;Param!$B$1)&gt;$AS$29,O23,0)</f>
        <v>7</v>
      </c>
      <c r="Q23" s="127">
        <f ca="1">VLOOKUP(DATEVALUE(M23&amp;" "&amp;M$13&amp;Param!$B$1), INDIRECT(M$13&amp;"!$A:$K"), 11)*24</f>
        <v>7.0000000000000018</v>
      </c>
      <c r="R23" s="154">
        <f>IF(DATEVALUE(M23&amp;" "&amp;M$13&amp;Param!$B$1)&lt;=$AS$29,Q23,0)</f>
        <v>0</v>
      </c>
      <c r="S23" s="146">
        <v>9</v>
      </c>
      <c r="T23" s="145" t="s">
        <v>0</v>
      </c>
      <c r="U23" s="77">
        <v>7</v>
      </c>
      <c r="V23" s="126">
        <f>IF(DATEVALUE(S23&amp;" "&amp;S$13&amp;Param!$B$1)&gt;$AS$29,U23,0)</f>
        <v>7</v>
      </c>
      <c r="W23" s="127">
        <f ca="1">VLOOKUP(DATEVALUE(S23&amp;" "&amp;S$13&amp;Param!$B$1), INDIRECT(S$13&amp;"!$A:$K"), 11)*24</f>
        <v>9.5</v>
      </c>
      <c r="X23" s="154">
        <f>IF(DATEVALUE(S23&amp;" "&amp;S$13&amp;Param!$B$1)&lt;=$AS$29,W23,0)</f>
        <v>0</v>
      </c>
      <c r="Y23" s="146">
        <v>9</v>
      </c>
      <c r="Z23" s="145" t="s">
        <v>1</v>
      </c>
      <c r="AA23" s="77">
        <v>7</v>
      </c>
      <c r="AB23" s="126">
        <f>IF(DATEVALUE(Y23&amp;" "&amp;Y$13&amp;Param!$B$1)&gt;$AS$29,AA23,0)</f>
        <v>7</v>
      </c>
      <c r="AC23" s="127">
        <f ca="1">VLOOKUP(DATEVALUE(Y23&amp;" "&amp;Y$13&amp;Param!$B$1), INDIRECT(Y$13&amp;"!$A:$K"), 11)*24</f>
        <v>8.0000000000000036</v>
      </c>
      <c r="AD23" s="154">
        <f>IF(DATEVALUE(Y23&amp;" "&amp;Y$13&amp;Param!$B$1)&lt;=$AS$29,AC23,0)</f>
        <v>0</v>
      </c>
      <c r="AE23" s="188">
        <v>9</v>
      </c>
      <c r="AF23" s="189" t="s">
        <v>2</v>
      </c>
      <c r="AG23" s="77"/>
      <c r="AH23" s="126">
        <f>IF(DATEVALUE(AE23&amp;" "&amp;AE$13&amp;Param!$B$1)&gt;$AS$29,AG23,0)</f>
        <v>0</v>
      </c>
      <c r="AI23" s="127">
        <f ca="1">VLOOKUP(DATEVALUE(AE23&amp;" "&amp;AE$13&amp;Param!$B$1), INDIRECT(AE$13&amp;"!$A:$K"), 11)*24</f>
        <v>0</v>
      </c>
      <c r="AJ23" s="182">
        <f>IF(DATEVALUE(AE21&amp;" "&amp;AE$13&amp;Param!$B$1)&lt;=$AS$29,AI21,0)</f>
        <v>0</v>
      </c>
      <c r="AK23" s="157"/>
      <c r="AL23" s="120"/>
      <c r="AO23" s="257" t="s">
        <v>89</v>
      </c>
      <c r="AP23" s="258"/>
      <c r="AQ23" s="258"/>
      <c r="AR23" s="258"/>
      <c r="AS23" s="258"/>
      <c r="AT23" s="258"/>
      <c r="AU23" s="258"/>
      <c r="AV23" s="198"/>
      <c r="AW23" s="149" t="s">
        <v>58</v>
      </c>
    </row>
    <row r="24" spans="1:49" s="40" customFormat="1" x14ac:dyDescent="0.25">
      <c r="A24" s="146">
        <v>10</v>
      </c>
      <c r="B24" s="145" t="s">
        <v>1</v>
      </c>
      <c r="C24" s="77">
        <v>7</v>
      </c>
      <c r="D24" s="126">
        <f>IF(DATEVALUE(A24&amp;" "&amp;A$13&amp;Param!$B$1)&gt;$AS$29,C24,0)</f>
        <v>7</v>
      </c>
      <c r="E24" s="127">
        <f ca="1">VLOOKUP(DATEVALUE(A24&amp;" "&amp;A$13&amp;Param!$B$1), INDIRECT(A$13&amp;"!$A:$K"), 11)*24</f>
        <v>8.5000000000000018</v>
      </c>
      <c r="F24" s="154">
        <f>IF(DATEVALUE(A24&amp;" "&amp;A$13&amp;Param!$B$1)&lt;=$AS$29,E24,0)</f>
        <v>0</v>
      </c>
      <c r="G24" s="188">
        <v>10</v>
      </c>
      <c r="H24" s="189" t="s">
        <v>2</v>
      </c>
      <c r="I24" s="77"/>
      <c r="J24" s="126">
        <f>IF(DATEVALUE(G24&amp;" "&amp;G$13&amp;Param!$B$1)&gt;$AS$29,I24,0)</f>
        <v>0</v>
      </c>
      <c r="K24" s="127">
        <f ca="1">VLOOKUP(DATEVALUE(G24&amp;" "&amp;G$13&amp;Param!$B$1), INDIRECT(G$13&amp;"!$A:$K"), 11)*24</f>
        <v>0</v>
      </c>
      <c r="L24" s="154">
        <f>IF(DATEVALUE(G24&amp;" "&amp;G$13&amp;Param!$B$1)&lt;=$AS$29,K24,0)</f>
        <v>0</v>
      </c>
      <c r="M24" s="188">
        <v>10</v>
      </c>
      <c r="N24" s="189" t="s">
        <v>2</v>
      </c>
      <c r="O24" s="77"/>
      <c r="P24" s="126">
        <f>IF(DATEVALUE(M24&amp;" "&amp;M$13&amp;Param!$B$1)&gt;$AS$29,O24,0)</f>
        <v>0</v>
      </c>
      <c r="Q24" s="127">
        <f ca="1">VLOOKUP(DATEVALUE(M24&amp;" "&amp;M$13&amp;Param!$B$1), INDIRECT(M$13&amp;"!$A:$K"), 11)*24</f>
        <v>0</v>
      </c>
      <c r="R24" s="154">
        <f>IF(DATEVALUE(M24&amp;" "&amp;M$13&amp;Param!$B$1)&lt;=$AS$29,Q24,0)</f>
        <v>0</v>
      </c>
      <c r="S24" s="146">
        <v>10</v>
      </c>
      <c r="T24" s="145" t="s">
        <v>1</v>
      </c>
      <c r="U24" s="77">
        <v>7</v>
      </c>
      <c r="V24" s="126">
        <f>IF(DATEVALUE(S24&amp;" "&amp;S$13&amp;Param!$B$1)&gt;$AS$29,U24,0)</f>
        <v>7</v>
      </c>
      <c r="W24" s="127">
        <f ca="1">VLOOKUP(DATEVALUE(S24&amp;" "&amp;S$13&amp;Param!$B$1), INDIRECT(S$13&amp;"!$A:$K"), 11)*24</f>
        <v>1.9999999999999996</v>
      </c>
      <c r="X24" s="154">
        <f>IF(DATEVALUE(S24&amp;" "&amp;S$13&amp;Param!$B$1)&lt;=$AS$29,W24,0)</f>
        <v>0</v>
      </c>
      <c r="Y24" s="131">
        <v>10</v>
      </c>
      <c r="Z24" s="132" t="s">
        <v>3</v>
      </c>
      <c r="AA24" s="77"/>
      <c r="AB24" s="126">
        <f>IF(DATEVALUE(Y24&amp;" "&amp;Y$13&amp;Param!$B$1)&gt;$AS$29,AA24,0)</f>
        <v>0</v>
      </c>
      <c r="AC24" s="127">
        <f ca="1">VLOOKUP(DATEVALUE(Y24&amp;" "&amp;Y$13&amp;Param!$B$1), INDIRECT(Y$13&amp;"!$A:$K"), 11)*24</f>
        <v>8.0000000000000036</v>
      </c>
      <c r="AD24" s="154">
        <f>IF(DATEVALUE(Y24&amp;" "&amp;Y$13&amp;Param!$B$1)&lt;=$AS$29,AC24,0)</f>
        <v>0</v>
      </c>
      <c r="AE24" s="188">
        <v>10</v>
      </c>
      <c r="AF24" s="189" t="s">
        <v>4</v>
      </c>
      <c r="AG24" s="77"/>
      <c r="AH24" s="126">
        <f>IF(DATEVALUE(AE24&amp;" "&amp;AE$13&amp;Param!$B$1)&gt;$AS$29,AG24,0)</f>
        <v>0</v>
      </c>
      <c r="AI24" s="127">
        <f ca="1">VLOOKUP(DATEVALUE(AE24&amp;" "&amp;AE$13&amp;Param!$B$1), INDIRECT(AE$13&amp;"!$A:$K"), 11)*24</f>
        <v>0</v>
      </c>
      <c r="AJ24" s="182">
        <f>IF(DATEVALUE(AE22&amp;" "&amp;AE$13&amp;Param!$B$1)&lt;=$AS$29,AI22,0)</f>
        <v>0</v>
      </c>
      <c r="AK24" s="157"/>
      <c r="AL24" s="120"/>
      <c r="AO24" s="251" t="s">
        <v>62</v>
      </c>
      <c r="AP24" s="252"/>
      <c r="AQ24" s="252"/>
      <c r="AR24" s="252"/>
      <c r="AS24" s="252"/>
      <c r="AT24" s="252"/>
      <c r="AU24" s="252"/>
      <c r="AV24" s="150">
        <v>1604</v>
      </c>
      <c r="AW24" s="149" t="s">
        <v>58</v>
      </c>
    </row>
    <row r="25" spans="1:49" s="40" customFormat="1" x14ac:dyDescent="0.25">
      <c r="A25" s="146">
        <v>11</v>
      </c>
      <c r="B25" s="145" t="s">
        <v>3</v>
      </c>
      <c r="C25" s="77">
        <v>7</v>
      </c>
      <c r="D25" s="126">
        <f>IF(DATEVALUE(A25&amp;" "&amp;A$13&amp;Param!$B$1)&gt;$AS$29,C25,0)</f>
        <v>7</v>
      </c>
      <c r="E25" s="127">
        <f ca="1">VLOOKUP(DATEVALUE(A25&amp;" "&amp;A$13&amp;Param!$B$1), INDIRECT(A$13&amp;"!$A:$K"), 11)*24</f>
        <v>7.5</v>
      </c>
      <c r="F25" s="154">
        <f>IF(DATEVALUE(A25&amp;" "&amp;A$13&amp;Param!$B$1)&lt;=$AS$29,E25,0)</f>
        <v>0</v>
      </c>
      <c r="G25" s="188">
        <v>11</v>
      </c>
      <c r="H25" s="189" t="s">
        <v>4</v>
      </c>
      <c r="I25" s="77"/>
      <c r="J25" s="126">
        <f>IF(DATEVALUE(G25&amp;" "&amp;G$13&amp;Param!$B$1)&gt;$AS$29,I25,0)</f>
        <v>0</v>
      </c>
      <c r="K25" s="127">
        <f ca="1">VLOOKUP(DATEVALUE(G25&amp;" "&amp;G$13&amp;Param!$B$1), INDIRECT(G$13&amp;"!$A:$K"), 11)*24</f>
        <v>0</v>
      </c>
      <c r="L25" s="154">
        <f>IF(DATEVALUE(G25&amp;" "&amp;G$13&amp;Param!$B$1)&lt;=$AS$29,K25,0)</f>
        <v>0</v>
      </c>
      <c r="M25" s="188">
        <v>11</v>
      </c>
      <c r="N25" s="189" t="s">
        <v>4</v>
      </c>
      <c r="O25" s="77"/>
      <c r="P25" s="126">
        <f>IF(DATEVALUE(M25&amp;" "&amp;M$13&amp;Param!$B$1)&gt;$AS$29,O25,0)</f>
        <v>0</v>
      </c>
      <c r="Q25" s="127">
        <f ca="1">VLOOKUP(DATEVALUE(M25&amp;" "&amp;M$13&amp;Param!$B$1), INDIRECT(M$13&amp;"!$A:$K"), 11)*24</f>
        <v>0</v>
      </c>
      <c r="R25" s="154">
        <f>IF(DATEVALUE(M25&amp;" "&amp;M$13&amp;Param!$B$1)&lt;=$AS$29,Q25,0)</f>
        <v>0</v>
      </c>
      <c r="S25" s="146">
        <v>11</v>
      </c>
      <c r="T25" s="145" t="s">
        <v>1</v>
      </c>
      <c r="U25" s="77">
        <v>7</v>
      </c>
      <c r="V25" s="126">
        <f>IF(DATEVALUE(S25&amp;" "&amp;S$13&amp;Param!$B$1)&gt;$AS$29,U25,0)</f>
        <v>7</v>
      </c>
      <c r="W25" s="127">
        <f ca="1">VLOOKUP(DATEVALUE(S25&amp;" "&amp;S$13&amp;Param!$B$1), INDIRECT(S$13&amp;"!$A:$K"), 11)*24</f>
        <v>8.5</v>
      </c>
      <c r="X25" s="154">
        <f>IF(DATEVALUE(S25&amp;" "&amp;S$13&amp;Param!$B$1)&lt;=$AS$29,W25,0)</f>
        <v>0</v>
      </c>
      <c r="Y25" s="146">
        <v>11</v>
      </c>
      <c r="Z25" s="145" t="s">
        <v>5</v>
      </c>
      <c r="AA25" s="77">
        <v>7</v>
      </c>
      <c r="AB25" s="126">
        <f>IF(DATEVALUE(Y25&amp;" "&amp;Y$13&amp;Param!$B$1)&gt;$AS$29,AA25,0)</f>
        <v>7</v>
      </c>
      <c r="AC25" s="127">
        <f ca="1">VLOOKUP(DATEVALUE(Y25&amp;" "&amp;Y$13&amp;Param!$B$1), INDIRECT(Y$13&amp;"!$A:$K"), 11)*24</f>
        <v>8.4999999999999964</v>
      </c>
      <c r="AD25" s="154">
        <f>IF(DATEVALUE(Y25&amp;" "&amp;Y$13&amp;Param!$B$1)&lt;=$AS$29,AC25,0)</f>
        <v>0</v>
      </c>
      <c r="AE25" s="146">
        <v>11</v>
      </c>
      <c r="AF25" s="145" t="s">
        <v>0</v>
      </c>
      <c r="AG25" s="77">
        <v>7</v>
      </c>
      <c r="AH25" s="126">
        <f>IF(DATEVALUE(AE25&amp;" "&amp;AE$13&amp;Param!$B$1)&gt;$AS$29,AG25,0)</f>
        <v>7</v>
      </c>
      <c r="AI25" s="127">
        <f ca="1">VLOOKUP(DATEVALUE(AE25&amp;" "&amp;AE$13&amp;Param!$B$1), INDIRECT(AE$13&amp;"!$A:$K"), 11)*24</f>
        <v>5.0000000000000036</v>
      </c>
      <c r="AJ25" s="182">
        <f>IF(DATEVALUE(AE23&amp;" "&amp;AE$13&amp;Param!$B$1)&lt;=$AS$29,AI23,0)</f>
        <v>0</v>
      </c>
      <c r="AK25" s="157"/>
      <c r="AL25" s="120"/>
      <c r="AO25" s="251" t="s">
        <v>65</v>
      </c>
      <c r="AP25" s="252"/>
      <c r="AQ25" s="252"/>
      <c r="AR25" s="252"/>
      <c r="AS25" s="252"/>
      <c r="AT25" s="252"/>
      <c r="AU25" s="252"/>
      <c r="AV25" s="150">
        <f>AV24+AV23</f>
        <v>1604</v>
      </c>
      <c r="AW25" s="149" t="s">
        <v>58</v>
      </c>
    </row>
    <row r="26" spans="1:49" s="40" customFormat="1" x14ac:dyDescent="0.25">
      <c r="A26" s="213">
        <v>12</v>
      </c>
      <c r="B26" s="214" t="s">
        <v>5</v>
      </c>
      <c r="C26" s="77">
        <v>3.5</v>
      </c>
      <c r="D26" s="126">
        <f>IF(DATEVALUE(A26&amp;" "&amp;A$13&amp;Param!$B$1)&gt;$AS$29,C26,0)</f>
        <v>3.5</v>
      </c>
      <c r="E26" s="127">
        <f ca="1">VLOOKUP(DATEVALUE(A26&amp;" "&amp;A$13&amp;Param!$B$1), INDIRECT(A$13&amp;"!$A:$K"), 11)*24</f>
        <v>6</v>
      </c>
      <c r="F26" s="154">
        <f>IF(DATEVALUE(A26&amp;" "&amp;A$13&amp;Param!$B$1)&lt;=$AS$29,E26,0)</f>
        <v>0</v>
      </c>
      <c r="G26" s="146">
        <v>12</v>
      </c>
      <c r="H26" s="145" t="s">
        <v>0</v>
      </c>
      <c r="I26" s="77">
        <v>7</v>
      </c>
      <c r="J26" s="126">
        <f>IF(DATEVALUE(G26&amp;" "&amp;G$13&amp;Param!$B$1)&gt;$AS$29,I26,0)</f>
        <v>7</v>
      </c>
      <c r="K26" s="127">
        <f ca="1">VLOOKUP(DATEVALUE(G26&amp;" "&amp;G$13&amp;Param!$B$1), INDIRECT(G$13&amp;"!$A:$K"), 11)*24</f>
        <v>8.0000000000000036</v>
      </c>
      <c r="L26" s="154">
        <f>IF(DATEVALUE(G26&amp;" "&amp;G$13&amp;Param!$B$1)&lt;=$AS$29,K26,0)</f>
        <v>0</v>
      </c>
      <c r="M26" s="146">
        <v>12</v>
      </c>
      <c r="N26" s="145" t="s">
        <v>0</v>
      </c>
      <c r="O26" s="77">
        <v>7</v>
      </c>
      <c r="P26" s="126">
        <f>IF(DATEVALUE(M26&amp;" "&amp;M$13&amp;Param!$B$1)&gt;$AS$29,O26,0)</f>
        <v>7</v>
      </c>
      <c r="Q26" s="127">
        <f ca="1">VLOOKUP(DATEVALUE(M26&amp;" "&amp;M$13&amp;Param!$B$1), INDIRECT(M$13&amp;"!$A:$K"), 11)*24</f>
        <v>4.5</v>
      </c>
      <c r="R26" s="154">
        <f>IF(DATEVALUE(M26&amp;" "&amp;M$13&amp;Param!$B$1)&lt;=$AS$29,Q26,0)</f>
        <v>0</v>
      </c>
      <c r="S26" s="146">
        <v>12</v>
      </c>
      <c r="T26" s="145" t="s">
        <v>3</v>
      </c>
      <c r="U26" s="77">
        <v>7</v>
      </c>
      <c r="V26" s="126">
        <f>IF(DATEVALUE(S26&amp;" "&amp;S$13&amp;Param!$B$1)&gt;$AS$29,U26,0)</f>
        <v>7</v>
      </c>
      <c r="W26" s="127">
        <f ca="1">VLOOKUP(DATEVALUE(S26&amp;" "&amp;S$13&amp;Param!$B$1), INDIRECT(S$13&amp;"!$A:$K"), 11)*24</f>
        <v>8.4999999999999964</v>
      </c>
      <c r="X26" s="154">
        <f>IF(DATEVALUE(S26&amp;" "&amp;S$13&amp;Param!$B$1)&lt;=$AS$29,W26,0)</f>
        <v>0</v>
      </c>
      <c r="Y26" s="188">
        <v>12</v>
      </c>
      <c r="Z26" s="189" t="s">
        <v>2</v>
      </c>
      <c r="AA26" s="77"/>
      <c r="AB26" s="126">
        <f>IF(DATEVALUE(Y26&amp;" "&amp;Y$13&amp;Param!$B$1)&gt;$AS$29,AA26,0)</f>
        <v>0</v>
      </c>
      <c r="AC26" s="127">
        <f ca="1">VLOOKUP(DATEVALUE(Y26&amp;" "&amp;Y$13&amp;Param!$B$1), INDIRECT(Y$13&amp;"!$A:$K"), 11)*24</f>
        <v>0</v>
      </c>
      <c r="AD26" s="154">
        <f>IF(DATEVALUE(Y26&amp;" "&amp;Y$13&amp;Param!$B$1)&lt;=$AS$29,AC26,0)</f>
        <v>0</v>
      </c>
      <c r="AE26" s="146">
        <v>12</v>
      </c>
      <c r="AF26" s="145" t="s">
        <v>1</v>
      </c>
      <c r="AG26" s="77">
        <v>7</v>
      </c>
      <c r="AH26" s="126">
        <f>IF(DATEVALUE(AE26&amp;" "&amp;AE$13&amp;Param!$B$1)&gt;$AS$29,AG26,0)</f>
        <v>7</v>
      </c>
      <c r="AI26" s="127">
        <f ca="1">VLOOKUP(DATEVALUE(AE26&amp;" "&amp;AE$13&amp;Param!$B$1), INDIRECT(AE$13&amp;"!$A:$K"), 11)*24</f>
        <v>6.9999999999999964</v>
      </c>
      <c r="AJ26" s="182">
        <f>IF(DATEVALUE(AE24&amp;" "&amp;AE$13&amp;Param!$B$1)&lt;=$AS$29,AI24,0)</f>
        <v>0</v>
      </c>
      <c r="AK26" s="157"/>
      <c r="AO26" s="251" t="s">
        <v>66</v>
      </c>
      <c r="AP26" s="252"/>
      <c r="AQ26" s="252"/>
      <c r="AR26" s="252"/>
      <c r="AS26" s="252"/>
      <c r="AT26" s="252"/>
      <c r="AU26" s="252"/>
      <c r="AV26" s="148">
        <v>20</v>
      </c>
      <c r="AW26" s="151" t="s">
        <v>59</v>
      </c>
    </row>
    <row r="27" spans="1:49" s="40" customFormat="1" ht="12" thickBot="1" x14ac:dyDescent="0.3">
      <c r="A27" s="188">
        <v>13</v>
      </c>
      <c r="B27" s="189" t="s">
        <v>2</v>
      </c>
      <c r="C27" s="77"/>
      <c r="D27" s="126">
        <f>IF(DATEVALUE(A27&amp;" "&amp;A$13&amp;Param!$B$1)&gt;$AS$29,C27,0)</f>
        <v>0</v>
      </c>
      <c r="E27" s="127">
        <f ca="1">VLOOKUP(DATEVALUE(A27&amp;" "&amp;A$13&amp;Param!$B$1), INDIRECT(A$13&amp;"!$A:$K"), 11)*24</f>
        <v>0</v>
      </c>
      <c r="F27" s="154">
        <f>IF(DATEVALUE(A27&amp;" "&amp;A$13&amp;Param!$B$1)&lt;=$AS$29,E27,0)</f>
        <v>0</v>
      </c>
      <c r="G27" s="146">
        <v>13</v>
      </c>
      <c r="H27" s="145" t="s">
        <v>1</v>
      </c>
      <c r="I27" s="77">
        <v>7</v>
      </c>
      <c r="J27" s="126">
        <f>IF(DATEVALUE(G27&amp;" "&amp;G$13&amp;Param!$B$1)&gt;$AS$29,I27,0)</f>
        <v>7</v>
      </c>
      <c r="K27" s="127">
        <f ca="1">VLOOKUP(DATEVALUE(G27&amp;" "&amp;G$13&amp;Param!$B$1), INDIRECT(G$13&amp;"!$A:$K"), 11)*24</f>
        <v>8.0000000000000036</v>
      </c>
      <c r="L27" s="154">
        <f>IF(DATEVALUE(G27&amp;" "&amp;G$13&amp;Param!$B$1)&lt;=$AS$29,K27,0)</f>
        <v>0</v>
      </c>
      <c r="M27" s="146">
        <v>13</v>
      </c>
      <c r="N27" s="145" t="s">
        <v>1</v>
      </c>
      <c r="O27" s="77">
        <v>7</v>
      </c>
      <c r="P27" s="126">
        <f>IF(DATEVALUE(M27&amp;" "&amp;M$13&amp;Param!$B$1)&gt;$AS$29,O27,0)</f>
        <v>7</v>
      </c>
      <c r="Q27" s="127">
        <f ca="1">VLOOKUP(DATEVALUE(M27&amp;" "&amp;M$13&amp;Param!$B$1), INDIRECT(M$13&amp;"!$A:$K"), 11)*24</f>
        <v>8.5000000000000018</v>
      </c>
      <c r="R27" s="154">
        <f>IF(DATEVALUE(M27&amp;" "&amp;M$13&amp;Param!$B$1)&lt;=$AS$29,Q27,0)</f>
        <v>0</v>
      </c>
      <c r="S27" s="146">
        <v>13</v>
      </c>
      <c r="T27" s="145" t="s">
        <v>5</v>
      </c>
      <c r="U27" s="77">
        <v>7</v>
      </c>
      <c r="V27" s="126">
        <f>IF(DATEVALUE(S27&amp;" "&amp;S$13&amp;Param!$B$1)&gt;$AS$29,U27,0)</f>
        <v>7</v>
      </c>
      <c r="W27" s="127">
        <f ca="1">VLOOKUP(DATEVALUE(S27&amp;" "&amp;S$13&amp;Param!$B$1), INDIRECT(S$13&amp;"!$A:$K"), 11)*24</f>
        <v>8.0000000000000036</v>
      </c>
      <c r="X27" s="154">
        <f>IF(DATEVALUE(S27&amp;" "&amp;S$13&amp;Param!$B$1)&lt;=$AS$29,W27,0)</f>
        <v>0</v>
      </c>
      <c r="Y27" s="188">
        <v>13</v>
      </c>
      <c r="Z27" s="189" t="s">
        <v>4</v>
      </c>
      <c r="AA27" s="77"/>
      <c r="AB27" s="126">
        <f>IF(DATEVALUE(Y27&amp;" "&amp;Y$13&amp;Param!$B$1)&gt;$AS$29,AA27,0)</f>
        <v>0</v>
      </c>
      <c r="AC27" s="127">
        <f ca="1">VLOOKUP(DATEVALUE(Y27&amp;" "&amp;Y$13&amp;Param!$B$1), INDIRECT(Y$13&amp;"!$A:$K"), 11)*24</f>
        <v>0</v>
      </c>
      <c r="AD27" s="154">
        <f>IF(DATEVALUE(Y27&amp;" "&amp;Y$13&amp;Param!$B$1)&lt;=$AS$29,AC27,0)</f>
        <v>0</v>
      </c>
      <c r="AE27" s="146">
        <v>13</v>
      </c>
      <c r="AF27" s="145" t="s">
        <v>1</v>
      </c>
      <c r="AG27" s="77">
        <v>7</v>
      </c>
      <c r="AH27" s="126">
        <f>IF(DATEVALUE(AE27&amp;" "&amp;AE$13&amp;Param!$B$1)&gt;$AS$29,AG27,0)</f>
        <v>7</v>
      </c>
      <c r="AI27" s="127">
        <f ca="1">VLOOKUP(DATEVALUE(AE27&amp;" "&amp;AE$13&amp;Param!$B$1), INDIRECT(AE$13&amp;"!$A:$K"), 11)*24</f>
        <v>3.5000000000000009</v>
      </c>
      <c r="AJ27" s="185">
        <f>IF(DATEVALUE(AE25&amp;" "&amp;AE$13&amp;Param!$B$1)&lt;=$AS$29,AI25,0)</f>
        <v>0</v>
      </c>
      <c r="AK27" s="157"/>
      <c r="AO27" s="253" t="s">
        <v>67</v>
      </c>
      <c r="AP27" s="254"/>
      <c r="AQ27" s="254"/>
      <c r="AR27" s="254"/>
      <c r="AS27" s="254"/>
      <c r="AT27" s="254"/>
      <c r="AU27" s="254"/>
      <c r="AV27" s="107">
        <f>AV25+(25-AV26)*7</f>
        <v>1639</v>
      </c>
      <c r="AW27" s="108" t="s">
        <v>58</v>
      </c>
    </row>
    <row r="28" spans="1:49" s="40" customFormat="1" ht="12" thickBot="1" x14ac:dyDescent="0.3">
      <c r="A28" s="188">
        <v>14</v>
      </c>
      <c r="B28" s="189" t="s">
        <v>4</v>
      </c>
      <c r="C28" s="77"/>
      <c r="D28" s="126">
        <f>IF(DATEVALUE(A28&amp;" "&amp;A$13&amp;Param!$B$1)&gt;$AS$29,C28,0)</f>
        <v>0</v>
      </c>
      <c r="E28" s="127">
        <f ca="1">VLOOKUP(DATEVALUE(A28&amp;" "&amp;A$13&amp;Param!$B$1), INDIRECT(A$13&amp;"!$A:$K"), 11)*24</f>
        <v>0</v>
      </c>
      <c r="F28" s="154">
        <f>IF(DATEVALUE(A28&amp;" "&amp;A$13&amp;Param!$B$1)&lt;=$AS$29,E28,0)</f>
        <v>0</v>
      </c>
      <c r="G28" s="146">
        <v>14</v>
      </c>
      <c r="H28" s="145" t="s">
        <v>1</v>
      </c>
      <c r="I28" s="77">
        <v>7</v>
      </c>
      <c r="J28" s="126">
        <f>IF(DATEVALUE(G28&amp;" "&amp;G$13&amp;Param!$B$1)&gt;$AS$29,I28,0)</f>
        <v>7</v>
      </c>
      <c r="K28" s="127">
        <f ca="1">VLOOKUP(DATEVALUE(G28&amp;" "&amp;G$13&amp;Param!$B$1), INDIRECT(G$13&amp;"!$A:$K"), 11)*24</f>
        <v>1.9999999999999996</v>
      </c>
      <c r="L28" s="154">
        <f>IF(DATEVALUE(G28&amp;" "&amp;G$13&amp;Param!$B$1)&lt;=$AS$29,K28,0)</f>
        <v>0</v>
      </c>
      <c r="M28" s="146">
        <v>14</v>
      </c>
      <c r="N28" s="145" t="s">
        <v>1</v>
      </c>
      <c r="O28" s="77">
        <v>7</v>
      </c>
      <c r="P28" s="126">
        <f>IF(DATEVALUE(M28&amp;" "&amp;M$13&amp;Param!$B$1)&gt;$AS$29,O28,0)</f>
        <v>7</v>
      </c>
      <c r="Q28" s="127">
        <f ca="1">VLOOKUP(DATEVALUE(M28&amp;" "&amp;M$13&amp;Param!$B$1), INDIRECT(M$13&amp;"!$A:$K"), 11)*24</f>
        <v>8.0000000000000036</v>
      </c>
      <c r="R28" s="154">
        <f>IF(DATEVALUE(M28&amp;" "&amp;M$13&amp;Param!$B$1)&lt;=$AS$29,Q28,0)</f>
        <v>0</v>
      </c>
      <c r="S28" s="188">
        <v>14</v>
      </c>
      <c r="T28" s="189" t="s">
        <v>2</v>
      </c>
      <c r="U28" s="77"/>
      <c r="V28" s="126">
        <f>IF(DATEVALUE(S28&amp;" "&amp;S$13&amp;Param!$B$1)&gt;$AS$29,U28,0)</f>
        <v>0</v>
      </c>
      <c r="W28" s="127">
        <f ca="1">VLOOKUP(DATEVALUE(S28&amp;" "&amp;S$13&amp;Param!$B$1), INDIRECT(S$13&amp;"!$A:$K"), 11)*24</f>
        <v>0</v>
      </c>
      <c r="X28" s="154">
        <f>IF(DATEVALUE(S28&amp;" "&amp;S$13&amp;Param!$B$1)&lt;=$AS$29,W28,0)</f>
        <v>0</v>
      </c>
      <c r="Y28" s="146">
        <v>14</v>
      </c>
      <c r="Z28" s="145" t="s">
        <v>0</v>
      </c>
      <c r="AA28" s="77">
        <v>7</v>
      </c>
      <c r="AB28" s="126">
        <f>IF(DATEVALUE(Y28&amp;" "&amp;Y$13&amp;Param!$B$1)&gt;$AS$29,AA28,0)</f>
        <v>7</v>
      </c>
      <c r="AC28" s="127">
        <f ca="1">VLOOKUP(DATEVALUE(Y28&amp;" "&amp;Y$13&amp;Param!$B$1), INDIRECT(Y$13&amp;"!$A:$K"), 11)*24</f>
        <v>0</v>
      </c>
      <c r="AD28" s="154">
        <f>IF(DATEVALUE(Y28&amp;" "&amp;Y$13&amp;Param!$B$1)&lt;=$AS$29,AC28,0)</f>
        <v>0</v>
      </c>
      <c r="AE28" s="146">
        <v>14</v>
      </c>
      <c r="AF28" s="145" t="s">
        <v>3</v>
      </c>
      <c r="AG28" s="77">
        <v>7</v>
      </c>
      <c r="AH28" s="126">
        <f>IF(DATEVALUE(AE28&amp;" "&amp;AE$13&amp;Param!$B$1)&gt;$AS$29,AG28,0)</f>
        <v>7</v>
      </c>
      <c r="AI28" s="127">
        <f ca="1">VLOOKUP(DATEVALUE(AE28&amp;" "&amp;AE$13&amp;Param!$B$1), INDIRECT(AE$13&amp;"!$A:$K"), 11)*24</f>
        <v>10.000000000000004</v>
      </c>
      <c r="AJ28" s="181">
        <f>IF(DATEVALUE(AE26&amp;" "&amp;AE$13&amp;Param!$B$1)&lt;=$AS$29,AI26,0)</f>
        <v>0</v>
      </c>
      <c r="AK28" s="157"/>
      <c r="AO28" s="255" t="s">
        <v>68</v>
      </c>
      <c r="AP28" s="256"/>
      <c r="AQ28" s="256"/>
      <c r="AR28" s="256"/>
      <c r="AS28" s="256"/>
      <c r="AT28" s="256"/>
      <c r="AU28" s="256"/>
      <c r="AV28" s="150">
        <f>AG83</f>
        <v>1632</v>
      </c>
      <c r="AW28" s="149" t="s">
        <v>58</v>
      </c>
    </row>
    <row r="29" spans="1:49" s="40" customFormat="1" ht="13" thickBot="1" x14ac:dyDescent="0.3">
      <c r="A29" s="146">
        <v>15</v>
      </c>
      <c r="B29" s="145" t="s">
        <v>0</v>
      </c>
      <c r="C29" s="77">
        <v>7</v>
      </c>
      <c r="D29" s="126">
        <f>IF(DATEVALUE(A29&amp;" "&amp;A$13&amp;Param!$B$1)&gt;$AS$29,C29,0)</f>
        <v>7</v>
      </c>
      <c r="E29" s="127">
        <f ca="1">VLOOKUP(DATEVALUE(A29&amp;" "&amp;A$13&amp;Param!$B$1), INDIRECT(A$13&amp;"!$A:$K"), 11)*24</f>
        <v>6.9999999999999964</v>
      </c>
      <c r="F29" s="175">
        <f>IF(DATEVALUE(A29&amp;" "&amp;A$13&amp;Param!$B$1)&lt;=$AS$29,E29,0)</f>
        <v>0</v>
      </c>
      <c r="G29" s="146">
        <v>15</v>
      </c>
      <c r="H29" s="145" t="s">
        <v>3</v>
      </c>
      <c r="I29" s="77">
        <v>7</v>
      </c>
      <c r="J29" s="126">
        <f>IF(DATEVALUE(G29&amp;" "&amp;G$13&amp;Param!$B$1)&gt;$AS$29,I29,0)</f>
        <v>7</v>
      </c>
      <c r="K29" s="127">
        <f ca="1">VLOOKUP(DATEVALUE(G29&amp;" "&amp;G$13&amp;Param!$B$1), INDIRECT(G$13&amp;"!$A:$K"), 11)*24</f>
        <v>6.0000000000000027</v>
      </c>
      <c r="L29" s="154">
        <f>IF(DATEVALUE(G29&amp;" "&amp;G$13&amp;Param!$B$1)&lt;=$AS$29,K29,0)</f>
        <v>0</v>
      </c>
      <c r="M29" s="146">
        <v>15</v>
      </c>
      <c r="N29" s="145" t="s">
        <v>3</v>
      </c>
      <c r="O29" s="77">
        <v>7</v>
      </c>
      <c r="P29" s="126">
        <f>IF(DATEVALUE(M29&amp;" "&amp;M$13&amp;Param!$B$1)&gt;$AS$29,O29,0)</f>
        <v>7</v>
      </c>
      <c r="Q29" s="127">
        <f ca="1">VLOOKUP(DATEVALUE(M29&amp;" "&amp;M$13&amp;Param!$B$1), INDIRECT(M$13&amp;"!$A:$K"), 11)*24</f>
        <v>6.5000000000000062</v>
      </c>
      <c r="R29" s="154">
        <f>IF(DATEVALUE(M29&amp;" "&amp;M$13&amp;Param!$B$1)&lt;=$AS$29,Q29,0)</f>
        <v>0</v>
      </c>
      <c r="S29" s="188">
        <v>15</v>
      </c>
      <c r="T29" s="189" t="s">
        <v>4</v>
      </c>
      <c r="U29" s="77"/>
      <c r="V29" s="126">
        <f>IF(DATEVALUE(S29&amp;" "&amp;S$13&amp;Param!$B$1)&gt;$AS$29,U29,0)</f>
        <v>0</v>
      </c>
      <c r="W29" s="127">
        <f ca="1">VLOOKUP(DATEVALUE(S29&amp;" "&amp;S$13&amp;Param!$B$1), INDIRECT(S$13&amp;"!$A:$K"), 11)*24</f>
        <v>0</v>
      </c>
      <c r="X29" s="154">
        <f>IF(DATEVALUE(S29&amp;" "&amp;S$13&amp;Param!$B$1)&lt;=$AS$29,W29,0)</f>
        <v>0</v>
      </c>
      <c r="Y29" s="146">
        <v>15</v>
      </c>
      <c r="Z29" s="145" t="s">
        <v>1</v>
      </c>
      <c r="AA29" s="77">
        <v>7</v>
      </c>
      <c r="AB29" s="126">
        <f>IF(DATEVALUE(Y29&amp;" "&amp;Y$13&amp;Param!$B$1)&gt;$AS$29,AA29,0)</f>
        <v>7</v>
      </c>
      <c r="AC29" s="127">
        <f ca="1">VLOOKUP(DATEVALUE(Y29&amp;" "&amp;Y$13&amp;Param!$B$1), INDIRECT(Y$13&amp;"!$A:$K"), 11)*24</f>
        <v>7.5</v>
      </c>
      <c r="AD29" s="154">
        <f>IF(DATEVALUE(Y29&amp;" "&amp;Y$13&amp;Param!$B$1)&lt;=$AS$29,AC29,0)</f>
        <v>0</v>
      </c>
      <c r="AE29" s="146">
        <v>15</v>
      </c>
      <c r="AF29" s="145" t="s">
        <v>5</v>
      </c>
      <c r="AG29" s="77">
        <v>7</v>
      </c>
      <c r="AH29" s="126">
        <f>IF(DATEVALUE(AE29&amp;" "&amp;AE$13&amp;Param!$B$1)&gt;$AS$29,AG29,0)</f>
        <v>7</v>
      </c>
      <c r="AI29" s="127">
        <f ca="1">VLOOKUP(DATEVALUE(AE29&amp;" "&amp;AE$13&amp;Param!$B$1), INDIRECT(AE$13&amp;"!$A:$K"), 11)*24</f>
        <v>9.5000000000000036</v>
      </c>
      <c r="AJ29" s="182">
        <f>IF(DATEVALUE(AE27&amp;" "&amp;AE$13&amp;Param!$B$1)&lt;=$AS$29,AI27,0)</f>
        <v>0</v>
      </c>
      <c r="AK29" s="157"/>
      <c r="AO29" s="241" t="s">
        <v>64</v>
      </c>
      <c r="AP29" s="244"/>
      <c r="AQ29" s="230">
        <v>43342</v>
      </c>
      <c r="AR29" s="245"/>
      <c r="AS29" s="245"/>
      <c r="AT29" s="245"/>
      <c r="AU29" s="245"/>
      <c r="AV29" s="245"/>
      <c r="AW29" s="246"/>
    </row>
    <row r="30" spans="1:49" s="40" customFormat="1" x14ac:dyDescent="0.25">
      <c r="A30" s="146">
        <v>16</v>
      </c>
      <c r="B30" s="145" t="s">
        <v>1</v>
      </c>
      <c r="C30" s="77">
        <v>7</v>
      </c>
      <c r="D30" s="126">
        <f>IF(DATEVALUE(A30&amp;" "&amp;A$13&amp;Param!$B$1)&gt;$AS$29,C30,0)</f>
        <v>7</v>
      </c>
      <c r="E30" s="127">
        <f ca="1">VLOOKUP(DATEVALUE(A30&amp;" "&amp;A$13&amp;Param!$B$1), INDIRECT(A$13&amp;"!$A:$K"), 11)*24</f>
        <v>3</v>
      </c>
      <c r="F30" s="153">
        <f>IF(DATEVALUE(A30&amp;" "&amp;A$13&amp;Param!$B$1)&lt;=$AS$29,E30,0)</f>
        <v>0</v>
      </c>
      <c r="G30" s="146">
        <v>16</v>
      </c>
      <c r="H30" s="145" t="s">
        <v>5</v>
      </c>
      <c r="I30" s="77">
        <v>7</v>
      </c>
      <c r="J30" s="126">
        <f>IF(DATEVALUE(G30&amp;" "&amp;G$13&amp;Param!$B$1)&gt;$AS$29,I30,0)</f>
        <v>7</v>
      </c>
      <c r="K30" s="127">
        <f ca="1">VLOOKUP(DATEVALUE(G30&amp;" "&amp;G$13&amp;Param!$B$1), INDIRECT(G$13&amp;"!$A:$K"), 11)*24</f>
        <v>4.5</v>
      </c>
      <c r="L30" s="154">
        <f>IF(DATEVALUE(G30&amp;" "&amp;G$13&amp;Param!$B$1)&lt;=$AS$29,K30,0)</f>
        <v>0</v>
      </c>
      <c r="M30" s="146">
        <v>16</v>
      </c>
      <c r="N30" s="145" t="s">
        <v>5</v>
      </c>
      <c r="O30" s="77">
        <v>7</v>
      </c>
      <c r="P30" s="126">
        <f>IF(DATEVALUE(M30&amp;" "&amp;M$13&amp;Param!$B$1)&gt;$AS$29,O30,0)</f>
        <v>7</v>
      </c>
      <c r="Q30" s="127">
        <f ca="1">VLOOKUP(DATEVALUE(M30&amp;" "&amp;M$13&amp;Param!$B$1), INDIRECT(M$13&amp;"!$A:$K"), 11)*24</f>
        <v>6.5000000000000036</v>
      </c>
      <c r="R30" s="154">
        <f>IF(DATEVALUE(M30&amp;" "&amp;M$13&amp;Param!$B$1)&lt;=$AS$29,Q30,0)</f>
        <v>0</v>
      </c>
      <c r="S30" s="146">
        <v>16</v>
      </c>
      <c r="T30" s="145" t="s">
        <v>0</v>
      </c>
      <c r="U30" s="77">
        <v>7</v>
      </c>
      <c r="V30" s="126">
        <f>IF(DATEVALUE(S30&amp;" "&amp;S$13&amp;Param!$B$1)&gt;$AS$29,U30,0)</f>
        <v>7</v>
      </c>
      <c r="W30" s="127">
        <f ca="1">VLOOKUP(DATEVALUE(S30&amp;" "&amp;S$13&amp;Param!$B$1), INDIRECT(S$13&amp;"!$A:$K"), 11)*24</f>
        <v>8.5000000000000018</v>
      </c>
      <c r="X30" s="154">
        <f>IF(DATEVALUE(S30&amp;" "&amp;S$13&amp;Param!$B$1)&lt;=$AS$29,W30,0)</f>
        <v>0</v>
      </c>
      <c r="Y30" s="146">
        <v>16</v>
      </c>
      <c r="Z30" s="145" t="s">
        <v>1</v>
      </c>
      <c r="AA30" s="77">
        <v>7</v>
      </c>
      <c r="AB30" s="126">
        <f>IF(DATEVALUE(Y30&amp;" "&amp;Y$13&amp;Param!$B$1)&gt;$AS$29,AA30,0)</f>
        <v>7</v>
      </c>
      <c r="AC30" s="127">
        <f ca="1">VLOOKUP(DATEVALUE(Y30&amp;" "&amp;Y$13&amp;Param!$B$1), INDIRECT(Y$13&amp;"!$A:$K"), 11)*24</f>
        <v>8.4999999999999964</v>
      </c>
      <c r="AD30" s="154">
        <f>IF(DATEVALUE(Y30&amp;" "&amp;Y$13&amp;Param!$B$1)&lt;=$AS$29,AC30,0)</f>
        <v>0</v>
      </c>
      <c r="AE30" s="188">
        <v>16</v>
      </c>
      <c r="AF30" s="189" t="s">
        <v>2</v>
      </c>
      <c r="AG30" s="77"/>
      <c r="AH30" s="126">
        <f>IF(DATEVALUE(AE30&amp;" "&amp;AE$13&amp;Param!$B$1)&gt;$AS$29,AG30,0)</f>
        <v>0</v>
      </c>
      <c r="AI30" s="127">
        <f ca="1">VLOOKUP(DATEVALUE(AE30&amp;" "&amp;AE$13&amp;Param!$B$1), INDIRECT(AE$13&amp;"!$A:$K"), 11)*24</f>
        <v>0</v>
      </c>
      <c r="AJ30" s="182">
        <f>IF(DATEVALUE(AE28&amp;" "&amp;AE$13&amp;Param!$B$1)&lt;=$AS$29,AI28,0)</f>
        <v>0</v>
      </c>
      <c r="AK30" s="157"/>
      <c r="AO30" s="257" t="s">
        <v>69</v>
      </c>
      <c r="AP30" s="258"/>
      <c r="AQ30" s="258"/>
      <c r="AR30" s="258"/>
      <c r="AS30" s="258"/>
      <c r="AT30" s="258"/>
      <c r="AU30" s="258"/>
      <c r="AV30" s="150">
        <f>AJ85</f>
        <v>0</v>
      </c>
      <c r="AW30" s="149" t="s">
        <v>58</v>
      </c>
    </row>
    <row r="31" spans="1:49" s="40" customFormat="1" x14ac:dyDescent="0.25">
      <c r="A31" s="146">
        <v>17</v>
      </c>
      <c r="B31" s="145" t="s">
        <v>1</v>
      </c>
      <c r="C31" s="77">
        <v>7</v>
      </c>
      <c r="D31" s="126">
        <f>IF(DATEVALUE(A31&amp;" "&amp;A$13&amp;Param!$B$1)&gt;$AS$29,C31,0)</f>
        <v>7</v>
      </c>
      <c r="E31" s="127">
        <f ca="1">VLOOKUP(DATEVALUE(A31&amp;" "&amp;A$13&amp;Param!$B$1), INDIRECT(A$13&amp;"!$A:$K"), 11)*24</f>
        <v>4.5</v>
      </c>
      <c r="F31" s="154">
        <f>IF(DATEVALUE(A31&amp;" "&amp;A$13&amp;Param!$B$1)&lt;=$AS$29,E31,0)</f>
        <v>0</v>
      </c>
      <c r="G31" s="188">
        <v>17</v>
      </c>
      <c r="H31" s="189" t="s">
        <v>2</v>
      </c>
      <c r="I31" s="77"/>
      <c r="J31" s="126">
        <f>IF(DATEVALUE(G31&amp;" "&amp;G$13&amp;Param!$B$1)&gt;$AS$29,I31,0)</f>
        <v>0</v>
      </c>
      <c r="K31" s="127">
        <f ca="1">VLOOKUP(DATEVALUE(G31&amp;" "&amp;G$13&amp;Param!$B$1), INDIRECT(G$13&amp;"!$A:$K"), 11)*24</f>
        <v>0</v>
      </c>
      <c r="L31" s="154">
        <f>IF(DATEVALUE(G31&amp;" "&amp;G$13&amp;Param!$B$1)&lt;=$AS$29,K31,0)</f>
        <v>0</v>
      </c>
      <c r="M31" s="188">
        <v>17</v>
      </c>
      <c r="N31" s="189" t="s">
        <v>2</v>
      </c>
      <c r="O31" s="77"/>
      <c r="P31" s="126">
        <f>IF(DATEVALUE(M31&amp;" "&amp;M$13&amp;Param!$B$1)&gt;$AS$29,O31,0)</f>
        <v>0</v>
      </c>
      <c r="Q31" s="127">
        <f ca="1">VLOOKUP(DATEVALUE(M31&amp;" "&amp;M$13&amp;Param!$B$1), INDIRECT(M$13&amp;"!$A:$K"), 11)*24</f>
        <v>0</v>
      </c>
      <c r="R31" s="154">
        <f>IF(DATEVALUE(M31&amp;" "&amp;M$13&amp;Param!$B$1)&lt;=$AS$29,Q31,0)</f>
        <v>0</v>
      </c>
      <c r="S31" s="146">
        <v>17</v>
      </c>
      <c r="T31" s="145" t="s">
        <v>1</v>
      </c>
      <c r="U31" s="77">
        <v>7</v>
      </c>
      <c r="V31" s="126">
        <f>IF(DATEVALUE(S31&amp;" "&amp;S$13&amp;Param!$B$1)&gt;$AS$29,U31,0)</f>
        <v>7</v>
      </c>
      <c r="W31" s="127">
        <f ca="1">VLOOKUP(DATEVALUE(S31&amp;" "&amp;S$13&amp;Param!$B$1), INDIRECT(S$13&amp;"!$A:$K"), 11)*24</f>
        <v>8.5000000000000018</v>
      </c>
      <c r="X31" s="154">
        <f>IF(DATEVALUE(S31&amp;" "&amp;S$13&amp;Param!$B$1)&lt;=$AS$29,W31,0)</f>
        <v>0</v>
      </c>
      <c r="Y31" s="146">
        <v>17</v>
      </c>
      <c r="Z31" s="145" t="s">
        <v>3</v>
      </c>
      <c r="AA31" s="77">
        <v>7</v>
      </c>
      <c r="AB31" s="126">
        <f>IF(DATEVALUE(Y31&amp;" "&amp;Y$13&amp;Param!$B$1)&gt;$AS$29,AA31,0)</f>
        <v>7</v>
      </c>
      <c r="AC31" s="127">
        <f ca="1">VLOOKUP(DATEVALUE(Y31&amp;" "&amp;Y$13&amp;Param!$B$1), INDIRECT(Y$13&amp;"!$A:$K"), 11)*24</f>
        <v>8.4999999999999964</v>
      </c>
      <c r="AD31" s="154">
        <f>IF(DATEVALUE(Y31&amp;" "&amp;Y$13&amp;Param!$B$1)&lt;=$AS$29,AC31,0)</f>
        <v>0</v>
      </c>
      <c r="AE31" s="188">
        <v>17</v>
      </c>
      <c r="AF31" s="189" t="s">
        <v>4</v>
      </c>
      <c r="AG31" s="77"/>
      <c r="AH31" s="126">
        <f>IF(DATEVALUE(AE31&amp;" "&amp;AE$13&amp;Param!$B$1)&gt;$AS$29,AG31,0)</f>
        <v>0</v>
      </c>
      <c r="AI31" s="127">
        <f ca="1">VLOOKUP(DATEVALUE(AE31&amp;" "&amp;AE$13&amp;Param!$B$1), INDIRECT(AE$13&amp;"!$A:$K"), 11)*24</f>
        <v>0</v>
      </c>
      <c r="AJ31" s="182">
        <f>IF(DATEVALUE(AE29&amp;" "&amp;AE$13&amp;Param!$B$1)&lt;=$AS$29,AI29,0)</f>
        <v>0</v>
      </c>
      <c r="AK31" s="157"/>
      <c r="AO31" s="251" t="s">
        <v>70</v>
      </c>
      <c r="AP31" s="252"/>
      <c r="AQ31" s="252"/>
      <c r="AR31" s="252"/>
      <c r="AS31" s="252"/>
      <c r="AT31" s="252"/>
      <c r="AU31" s="252"/>
      <c r="AV31" s="150">
        <f>AV27-AV30</f>
        <v>1639</v>
      </c>
      <c r="AW31" s="149" t="s">
        <v>58</v>
      </c>
    </row>
    <row r="32" spans="1:49" s="40" customFormat="1" x14ac:dyDescent="0.25">
      <c r="A32" s="146">
        <v>18</v>
      </c>
      <c r="B32" s="145" t="s">
        <v>3</v>
      </c>
      <c r="C32" s="77">
        <v>7</v>
      </c>
      <c r="D32" s="126">
        <f>IF(DATEVALUE(A32&amp;" "&amp;A$13&amp;Param!$B$1)&gt;$AS$29,C32,0)</f>
        <v>7</v>
      </c>
      <c r="E32" s="127">
        <f ca="1">VLOOKUP(DATEVALUE(A32&amp;" "&amp;A$13&amp;Param!$B$1), INDIRECT(A$13&amp;"!$A:$K"), 11)*24</f>
        <v>9.9999999999999964</v>
      </c>
      <c r="F32" s="154">
        <f>IF(DATEVALUE(A32&amp;" "&amp;A$13&amp;Param!$B$1)&lt;=$AS$29,E32,0)</f>
        <v>0</v>
      </c>
      <c r="G32" s="188">
        <v>18</v>
      </c>
      <c r="H32" s="189" t="s">
        <v>4</v>
      </c>
      <c r="I32" s="77"/>
      <c r="J32" s="126">
        <f>IF(DATEVALUE(G32&amp;" "&amp;G$13&amp;Param!$B$1)&gt;$AS$29,I32,0)</f>
        <v>0</v>
      </c>
      <c r="K32" s="127">
        <f ca="1">VLOOKUP(DATEVALUE(G32&amp;" "&amp;G$13&amp;Param!$B$1), INDIRECT(G$13&amp;"!$A:$K"), 11)*24</f>
        <v>0</v>
      </c>
      <c r="L32" s="154">
        <f>IF(DATEVALUE(G32&amp;" "&amp;G$13&amp;Param!$B$1)&lt;=$AS$29,K32,0)</f>
        <v>0</v>
      </c>
      <c r="M32" s="188">
        <v>18</v>
      </c>
      <c r="N32" s="189" t="s">
        <v>4</v>
      </c>
      <c r="O32" s="77"/>
      <c r="P32" s="126">
        <f>IF(DATEVALUE(M32&amp;" "&amp;M$13&amp;Param!$B$1)&gt;$AS$29,O32,0)</f>
        <v>0</v>
      </c>
      <c r="Q32" s="127">
        <f ca="1">VLOOKUP(DATEVALUE(M32&amp;" "&amp;M$13&amp;Param!$B$1), INDIRECT(M$13&amp;"!$A:$K"), 11)*24</f>
        <v>0</v>
      </c>
      <c r="R32" s="154">
        <f>IF(DATEVALUE(M32&amp;" "&amp;M$13&amp;Param!$B$1)&lt;=$AS$29,Q32,0)</f>
        <v>0</v>
      </c>
      <c r="S32" s="146">
        <v>18</v>
      </c>
      <c r="T32" s="145" t="s">
        <v>1</v>
      </c>
      <c r="U32" s="77">
        <v>7</v>
      </c>
      <c r="V32" s="126">
        <f>IF(DATEVALUE(S32&amp;" "&amp;S$13&amp;Param!$B$1)&gt;$AS$29,U32,0)</f>
        <v>7</v>
      </c>
      <c r="W32" s="127">
        <f ca="1">VLOOKUP(DATEVALUE(S32&amp;" "&amp;S$13&amp;Param!$B$1), INDIRECT(S$13&amp;"!$A:$K"), 11)*24</f>
        <v>8.0000000000000036</v>
      </c>
      <c r="X32" s="154">
        <f>IF(DATEVALUE(S32&amp;" "&amp;S$13&amp;Param!$B$1)&lt;=$AS$29,W32,0)</f>
        <v>0</v>
      </c>
      <c r="Y32" s="146">
        <v>18</v>
      </c>
      <c r="Z32" s="145" t="s">
        <v>5</v>
      </c>
      <c r="AA32" s="77">
        <v>7</v>
      </c>
      <c r="AB32" s="126">
        <f>IF(DATEVALUE(Y32&amp;" "&amp;Y$13&amp;Param!$B$1)&gt;$AS$29,AA32,0)</f>
        <v>7</v>
      </c>
      <c r="AC32" s="127">
        <f ca="1">VLOOKUP(DATEVALUE(Y32&amp;" "&amp;Y$13&amp;Param!$B$1), INDIRECT(Y$13&amp;"!$A:$K"), 11)*24</f>
        <v>9.0000000000000036</v>
      </c>
      <c r="AD32" s="154">
        <f>IF(DATEVALUE(Y32&amp;" "&amp;Y$13&amp;Param!$B$1)&lt;=$AS$29,AC32,0)</f>
        <v>0</v>
      </c>
      <c r="AE32" s="146">
        <v>18</v>
      </c>
      <c r="AF32" s="145" t="s">
        <v>0</v>
      </c>
      <c r="AG32" s="77">
        <v>7</v>
      </c>
      <c r="AH32" s="126">
        <f>IF(DATEVALUE(AE32&amp;" "&amp;AE$13&amp;Param!$B$1)&gt;$AS$29,AG32,0)</f>
        <v>7</v>
      </c>
      <c r="AI32" s="127">
        <f ca="1">VLOOKUP(DATEVALUE(AE32&amp;" "&amp;AE$13&amp;Param!$B$1), INDIRECT(AE$13&amp;"!$A:$K"), 11)*24</f>
        <v>0</v>
      </c>
      <c r="AJ32" s="182">
        <f>IF(DATEVALUE(AE30&amp;" "&amp;AE$13&amp;Param!$B$1)&lt;=$AS$29,AI30,0)</f>
        <v>0</v>
      </c>
      <c r="AK32" s="157"/>
      <c r="AO32" s="251" t="s">
        <v>71</v>
      </c>
      <c r="AP32" s="252"/>
      <c r="AQ32" s="252"/>
      <c r="AR32" s="252"/>
      <c r="AS32" s="252"/>
      <c r="AT32" s="252"/>
      <c r="AU32" s="252"/>
      <c r="AV32" s="150">
        <f>AH83</f>
        <v>1632</v>
      </c>
      <c r="AW32" s="149" t="s">
        <v>58</v>
      </c>
    </row>
    <row r="33" spans="1:49" s="40" customFormat="1" ht="12" thickBot="1" x14ac:dyDescent="0.3">
      <c r="A33" s="146">
        <v>19</v>
      </c>
      <c r="B33" s="145" t="s">
        <v>5</v>
      </c>
      <c r="C33" s="77">
        <v>7</v>
      </c>
      <c r="D33" s="126">
        <f>IF(DATEVALUE(A33&amp;" "&amp;A$13&amp;Param!$B$1)&gt;$AS$29,C33,0)</f>
        <v>7</v>
      </c>
      <c r="E33" s="127">
        <f ca="1">VLOOKUP(DATEVALUE(A33&amp;" "&amp;A$13&amp;Param!$B$1), INDIRECT(A$13&amp;"!$A:$K"), 11)*24</f>
        <v>6.9999999999999964</v>
      </c>
      <c r="F33" s="154">
        <f>IF(DATEVALUE(A33&amp;" "&amp;A$13&amp;Param!$B$1)&lt;=$AS$29,E33,0)</f>
        <v>0</v>
      </c>
      <c r="G33" s="146">
        <v>19</v>
      </c>
      <c r="H33" s="145" t="s">
        <v>0</v>
      </c>
      <c r="I33" s="77">
        <v>7</v>
      </c>
      <c r="J33" s="126">
        <f>IF(DATEVALUE(G33&amp;" "&amp;G$13&amp;Param!$B$1)&gt;$AS$29,I33,0)</f>
        <v>7</v>
      </c>
      <c r="K33" s="127">
        <f ca="1">VLOOKUP(DATEVALUE(G33&amp;" "&amp;G$13&amp;Param!$B$1), INDIRECT(G$13&amp;"!$A:$K"), 11)*24</f>
        <v>6.4999999999999982</v>
      </c>
      <c r="L33" s="154">
        <f>IF(DATEVALUE(G33&amp;" "&amp;G$13&amp;Param!$B$1)&lt;=$AS$29,K33,0)</f>
        <v>0</v>
      </c>
      <c r="M33" s="146">
        <v>19</v>
      </c>
      <c r="N33" s="145" t="s">
        <v>0</v>
      </c>
      <c r="O33" s="77">
        <v>7</v>
      </c>
      <c r="P33" s="126">
        <f>IF(DATEVALUE(M33&amp;" "&amp;M$13&amp;Param!$B$1)&gt;$AS$29,O33,0)</f>
        <v>7</v>
      </c>
      <c r="Q33" s="127">
        <f ca="1">VLOOKUP(DATEVALUE(M33&amp;" "&amp;M$13&amp;Param!$B$1), INDIRECT(M$13&amp;"!$A:$K"), 11)*24</f>
        <v>7.5</v>
      </c>
      <c r="R33" s="154">
        <f>IF(DATEVALUE(M33&amp;" "&amp;M$13&amp;Param!$B$1)&lt;=$AS$29,Q33,0)</f>
        <v>0</v>
      </c>
      <c r="S33" s="146">
        <v>19</v>
      </c>
      <c r="T33" s="145" t="s">
        <v>3</v>
      </c>
      <c r="U33" s="77">
        <v>7</v>
      </c>
      <c r="V33" s="126">
        <f>IF(DATEVALUE(S33&amp;" "&amp;S$13&amp;Param!$B$1)&gt;$AS$29,U33,0)</f>
        <v>7</v>
      </c>
      <c r="W33" s="127">
        <f ca="1">VLOOKUP(DATEVALUE(S33&amp;" "&amp;S$13&amp;Param!$B$1), INDIRECT(S$13&amp;"!$A:$K"), 11)*24</f>
        <v>9</v>
      </c>
      <c r="X33" s="154">
        <f>IF(DATEVALUE(S33&amp;" "&amp;S$13&amp;Param!$B$1)&lt;=$AS$29,W33,0)</f>
        <v>0</v>
      </c>
      <c r="Y33" s="188">
        <v>19</v>
      </c>
      <c r="Z33" s="189" t="s">
        <v>2</v>
      </c>
      <c r="AA33" s="77"/>
      <c r="AB33" s="126">
        <f>IF(DATEVALUE(Y33&amp;" "&amp;Y$13&amp;Param!$B$1)&gt;$AS$29,AA33,0)</f>
        <v>0</v>
      </c>
      <c r="AC33" s="127">
        <f ca="1">VLOOKUP(DATEVALUE(Y33&amp;" "&amp;Y$13&amp;Param!$B$1), INDIRECT(Y$13&amp;"!$A:$K"), 11)*24</f>
        <v>0</v>
      </c>
      <c r="AD33" s="154">
        <f>IF(DATEVALUE(Y33&amp;" "&amp;Y$13&amp;Param!$B$1)&lt;=$AS$29,AC33,0)</f>
        <v>0</v>
      </c>
      <c r="AE33" s="146">
        <v>19</v>
      </c>
      <c r="AF33" s="145" t="s">
        <v>1</v>
      </c>
      <c r="AG33" s="77">
        <v>7</v>
      </c>
      <c r="AH33" s="126">
        <f>IF(DATEVALUE(AE33&amp;" "&amp;AE$13&amp;Param!$B$1)&gt;$AS$29,AG33,0)</f>
        <v>7</v>
      </c>
      <c r="AI33" s="127">
        <f ca="1">VLOOKUP(DATEVALUE(AE33&amp;" "&amp;AE$13&amp;Param!$B$1), INDIRECT(AE$13&amp;"!$A:$K"), 11)*24</f>
        <v>6.9999999999999964</v>
      </c>
      <c r="AJ33" s="182">
        <f>IF(DATEVALUE(AE31&amp;" "&amp;AE$13&amp;Param!$B$1)&lt;=$AS$29,AI31,0)</f>
        <v>0</v>
      </c>
      <c r="AK33" s="157"/>
      <c r="AO33" s="249" t="s">
        <v>72</v>
      </c>
      <c r="AP33" s="250"/>
      <c r="AQ33" s="250"/>
      <c r="AR33" s="250"/>
      <c r="AS33" s="250"/>
      <c r="AT33" s="250"/>
      <c r="AU33" s="250"/>
      <c r="AV33" s="118">
        <f>AV31-AV32</f>
        <v>7</v>
      </c>
      <c r="AW33" s="119" t="s">
        <v>58</v>
      </c>
    </row>
    <row r="34" spans="1:49" s="40" customFormat="1" ht="12" thickBot="1" x14ac:dyDescent="0.3">
      <c r="A34" s="188">
        <v>20</v>
      </c>
      <c r="B34" s="189" t="s">
        <v>2</v>
      </c>
      <c r="C34" s="77"/>
      <c r="D34" s="126">
        <f>IF(DATEVALUE(A34&amp;" "&amp;A$13&amp;Param!$B$1)&gt;$AS$29,C34,0)</f>
        <v>0</v>
      </c>
      <c r="E34" s="127">
        <f ca="1">VLOOKUP(DATEVALUE(A34&amp;" "&amp;A$13&amp;Param!$B$1), INDIRECT(A$13&amp;"!$A:$K"), 11)*24</f>
        <v>0</v>
      </c>
      <c r="F34" s="154">
        <f>IF(DATEVALUE(A34&amp;" "&amp;A$13&amp;Param!$B$1)&lt;=$AS$29,E34,0)</f>
        <v>0</v>
      </c>
      <c r="G34" s="146">
        <v>20</v>
      </c>
      <c r="H34" s="145" t="s">
        <v>1</v>
      </c>
      <c r="I34" s="77">
        <v>7</v>
      </c>
      <c r="J34" s="126">
        <f>IF(DATEVALUE(G34&amp;" "&amp;G$13&amp;Param!$B$1)&gt;$AS$29,I34,0)</f>
        <v>7</v>
      </c>
      <c r="K34" s="127">
        <f ca="1">VLOOKUP(DATEVALUE(G34&amp;" "&amp;G$13&amp;Param!$B$1), INDIRECT(G$13&amp;"!$A:$K"), 11)*24</f>
        <v>8.0000000000000036</v>
      </c>
      <c r="L34" s="154">
        <f>IF(DATEVALUE(G34&amp;" "&amp;G$13&amp;Param!$B$1)&lt;=$AS$29,K34,0)</f>
        <v>0</v>
      </c>
      <c r="M34" s="146">
        <v>20</v>
      </c>
      <c r="N34" s="145" t="s">
        <v>1</v>
      </c>
      <c r="O34" s="77">
        <v>7</v>
      </c>
      <c r="P34" s="126">
        <f>IF(DATEVALUE(M34&amp;" "&amp;M$13&amp;Param!$B$1)&gt;$AS$29,O34,0)</f>
        <v>7</v>
      </c>
      <c r="Q34" s="127">
        <f ca="1">VLOOKUP(DATEVALUE(M34&amp;" "&amp;M$13&amp;Param!$B$1), INDIRECT(M$13&amp;"!$A:$K"), 11)*24</f>
        <v>6.5000000000000036</v>
      </c>
      <c r="R34" s="154">
        <f>IF(DATEVALUE(M34&amp;" "&amp;M$13&amp;Param!$B$1)&lt;=$AS$29,Q34,0)</f>
        <v>0</v>
      </c>
      <c r="S34" s="146">
        <v>20</v>
      </c>
      <c r="T34" s="145" t="s">
        <v>5</v>
      </c>
      <c r="U34" s="77">
        <v>7</v>
      </c>
      <c r="V34" s="126">
        <f>IF(DATEVALUE(S34&amp;" "&amp;S$13&amp;Param!$B$1)&gt;$AS$29,U34,0)</f>
        <v>7</v>
      </c>
      <c r="W34" s="127">
        <f ca="1">VLOOKUP(DATEVALUE(S34&amp;" "&amp;S$13&amp;Param!$B$1), INDIRECT(S$13&amp;"!$A:$K"), 11)*24</f>
        <v>7.5</v>
      </c>
      <c r="X34" s="154">
        <f>IF(DATEVALUE(S34&amp;" "&amp;S$13&amp;Param!$B$1)&lt;=$AS$29,W34,0)</f>
        <v>0</v>
      </c>
      <c r="Y34" s="188">
        <v>20</v>
      </c>
      <c r="Z34" s="189" t="s">
        <v>4</v>
      </c>
      <c r="AA34" s="77"/>
      <c r="AB34" s="126">
        <f>IF(DATEVALUE(Y34&amp;" "&amp;Y$13&amp;Param!$B$1)&gt;$AS$29,AA34,0)</f>
        <v>0</v>
      </c>
      <c r="AC34" s="127">
        <f ca="1">VLOOKUP(DATEVALUE(Y34&amp;" "&amp;Y$13&amp;Param!$B$1), INDIRECT(Y$13&amp;"!$A:$K"), 11)*24</f>
        <v>0</v>
      </c>
      <c r="AD34" s="154">
        <f>IF(DATEVALUE(Y34&amp;" "&amp;Y$13&amp;Param!$B$1)&lt;=$AS$29,AC34,0)</f>
        <v>0</v>
      </c>
      <c r="AE34" s="146">
        <v>20</v>
      </c>
      <c r="AF34" s="145" t="s">
        <v>1</v>
      </c>
      <c r="AG34" s="77">
        <v>7</v>
      </c>
      <c r="AH34" s="126">
        <f>IF(DATEVALUE(AE34&amp;" "&amp;AE$13&amp;Param!$B$1)&gt;$AS$29,AG34,0)</f>
        <v>7</v>
      </c>
      <c r="AI34" s="127">
        <f ca="1">VLOOKUP(DATEVALUE(AE34&amp;" "&amp;AE$13&amp;Param!$B$1), INDIRECT(AE$13&amp;"!$A:$K"), 11)*24</f>
        <v>6.9999999999999964</v>
      </c>
      <c r="AJ34" s="183">
        <f>IF(DATEVALUE(AE32&amp;" "&amp;AE$13&amp;Param!$B$1)&lt;=$AS$29,AI32,0)</f>
        <v>0</v>
      </c>
      <c r="AK34" s="157"/>
    </row>
    <row r="35" spans="1:49" s="40" customFormat="1" x14ac:dyDescent="0.25">
      <c r="A35" s="188">
        <v>21</v>
      </c>
      <c r="B35" s="189" t="s">
        <v>4</v>
      </c>
      <c r="C35" s="77"/>
      <c r="D35" s="126">
        <f>IF(DATEVALUE(A35&amp;" "&amp;A$13&amp;Param!$B$1)&gt;$AS$29,C35,0)</f>
        <v>0</v>
      </c>
      <c r="E35" s="127">
        <f ca="1">VLOOKUP(DATEVALUE(A35&amp;" "&amp;A$13&amp;Param!$B$1), INDIRECT(A$13&amp;"!$A:$K"), 11)*24</f>
        <v>0</v>
      </c>
      <c r="F35" s="154">
        <f>IF(DATEVALUE(A35&amp;" "&amp;A$13&amp;Param!$B$1)&lt;=$AS$29,E35,0)</f>
        <v>0</v>
      </c>
      <c r="G35" s="146">
        <v>21</v>
      </c>
      <c r="H35" s="145" t="s">
        <v>1</v>
      </c>
      <c r="I35" s="77">
        <v>7</v>
      </c>
      <c r="J35" s="126">
        <f>IF(DATEVALUE(G35&amp;" "&amp;G$13&amp;Param!$B$1)&gt;$AS$29,I35,0)</f>
        <v>7</v>
      </c>
      <c r="K35" s="127">
        <f ca="1">VLOOKUP(DATEVALUE(G35&amp;" "&amp;G$13&amp;Param!$B$1), INDIRECT(G$13&amp;"!$A:$K"), 11)*24</f>
        <v>8.4999999999999964</v>
      </c>
      <c r="L35" s="154">
        <f>IF(DATEVALUE(G35&amp;" "&amp;G$13&amp;Param!$B$1)&lt;=$AS$29,K35,0)</f>
        <v>0</v>
      </c>
      <c r="M35" s="146">
        <v>21</v>
      </c>
      <c r="N35" s="145" t="s">
        <v>1</v>
      </c>
      <c r="O35" s="77">
        <v>7</v>
      </c>
      <c r="P35" s="126">
        <f>IF(DATEVALUE(M35&amp;" "&amp;M$13&amp;Param!$B$1)&gt;$AS$29,O35,0)</f>
        <v>7</v>
      </c>
      <c r="Q35" s="127">
        <f ca="1">VLOOKUP(DATEVALUE(M35&amp;" "&amp;M$13&amp;Param!$B$1), INDIRECT(M$13&amp;"!$A:$K"), 11)*24</f>
        <v>4.5</v>
      </c>
      <c r="R35" s="154">
        <f>IF(DATEVALUE(M35&amp;" "&amp;M$13&amp;Param!$B$1)&lt;=$AS$29,Q35,0)</f>
        <v>0</v>
      </c>
      <c r="S35" s="188">
        <v>21</v>
      </c>
      <c r="T35" s="189" t="s">
        <v>2</v>
      </c>
      <c r="U35" s="77"/>
      <c r="V35" s="126">
        <f>IF(DATEVALUE(S35&amp;" "&amp;S$13&amp;Param!$B$1)&gt;$AS$29,U35,0)</f>
        <v>0</v>
      </c>
      <c r="W35" s="127">
        <f ca="1">VLOOKUP(DATEVALUE(S35&amp;" "&amp;S$13&amp;Param!$B$1), INDIRECT(S$13&amp;"!$A:$K"), 11)*24</f>
        <v>0</v>
      </c>
      <c r="X35" s="154">
        <f>IF(DATEVALUE(S35&amp;" "&amp;S$13&amp;Param!$B$1)&lt;=$AS$29,W35,0)</f>
        <v>0</v>
      </c>
      <c r="Y35" s="146">
        <v>21</v>
      </c>
      <c r="Z35" s="145" t="s">
        <v>0</v>
      </c>
      <c r="AA35" s="77">
        <v>7</v>
      </c>
      <c r="AB35" s="126">
        <f>IF(DATEVALUE(Y35&amp;" "&amp;Y$13&amp;Param!$B$1)&gt;$AS$29,AA35,0)</f>
        <v>7</v>
      </c>
      <c r="AC35" s="127">
        <f ca="1">VLOOKUP(DATEVALUE(Y35&amp;" "&amp;Y$13&amp;Param!$B$1), INDIRECT(Y$13&amp;"!$A:$K"), 11)*24</f>
        <v>8.0000000000000036</v>
      </c>
      <c r="AD35" s="154">
        <f>IF(DATEVALUE(Y35&amp;" "&amp;Y$13&amp;Param!$B$1)&lt;=$AS$29,AC35,0)</f>
        <v>0</v>
      </c>
      <c r="AE35" s="146">
        <v>21</v>
      </c>
      <c r="AF35" s="145" t="s">
        <v>3</v>
      </c>
      <c r="AG35" s="77">
        <v>7</v>
      </c>
      <c r="AH35" s="126">
        <f>IF(DATEVALUE(AE35&amp;" "&amp;AE$13&amp;Param!$B$1)&gt;$AS$29,AG35,0)</f>
        <v>7</v>
      </c>
      <c r="AI35" s="127">
        <f ca="1">VLOOKUP(DATEVALUE(AE35&amp;" "&amp;AE$13&amp;Param!$B$1), INDIRECT(AE$13&amp;"!$A:$K"), 11)*24</f>
        <v>6.9999999999999964</v>
      </c>
      <c r="AJ35" s="184">
        <f>IF(DATEVALUE(AE33&amp;" "&amp;AE$13&amp;Param!$B$1)&lt;=$AS$29,AI33,0)</f>
        <v>0</v>
      </c>
      <c r="AK35" s="157"/>
    </row>
    <row r="36" spans="1:49" s="40" customFormat="1" ht="12" thickBot="1" x14ac:dyDescent="0.3">
      <c r="A36" s="192">
        <v>22</v>
      </c>
      <c r="B36" s="193" t="s">
        <v>0</v>
      </c>
      <c r="C36" s="77">
        <v>0</v>
      </c>
      <c r="D36" s="126">
        <f>IF(DATEVALUE(A36&amp;" "&amp;A$13&amp;Param!$B$1)&gt;$AS$29,C36,0)</f>
        <v>0</v>
      </c>
      <c r="E36" s="127">
        <f ca="1">VLOOKUP(DATEVALUE(A36&amp;" "&amp;A$13&amp;Param!$B$1), INDIRECT(A$13&amp;"!$A:$K"), 11)*24</f>
        <v>0</v>
      </c>
      <c r="F36" s="155">
        <f>IF(DATEVALUE(A36&amp;" "&amp;A$13&amp;Param!$B$1)&lt;=$AS$29,E36,0)</f>
        <v>0</v>
      </c>
      <c r="G36" s="146">
        <v>22</v>
      </c>
      <c r="H36" s="145" t="s">
        <v>3</v>
      </c>
      <c r="I36" s="77">
        <v>7</v>
      </c>
      <c r="J36" s="126">
        <f>IF(DATEVALUE(G36&amp;" "&amp;G$13&amp;Param!$B$1)&gt;$AS$29,I36,0)</f>
        <v>7</v>
      </c>
      <c r="K36" s="127">
        <f ca="1">VLOOKUP(DATEVALUE(G36&amp;" "&amp;G$13&amp;Param!$B$1), INDIRECT(G$13&amp;"!$A:$K"), 11)*24</f>
        <v>5.9999999999999947</v>
      </c>
      <c r="L36" s="154">
        <f>IF(DATEVALUE(G36&amp;" "&amp;G$13&amp;Param!$B$1)&lt;=$AS$29,K36,0)</f>
        <v>0</v>
      </c>
      <c r="M36" s="146">
        <v>22</v>
      </c>
      <c r="N36" s="145" t="s">
        <v>3</v>
      </c>
      <c r="O36" s="77">
        <v>7</v>
      </c>
      <c r="P36" s="126">
        <f>IF(DATEVALUE(M36&amp;" "&amp;M$13&amp;Param!$B$1)&gt;$AS$29,O36,0)</f>
        <v>7</v>
      </c>
      <c r="Q36" s="127">
        <f ca="1">VLOOKUP(DATEVALUE(M36&amp;" "&amp;M$13&amp;Param!$B$1), INDIRECT(M$13&amp;"!$A:$K"), 11)*24</f>
        <v>8.0000000000000036</v>
      </c>
      <c r="R36" s="154">
        <f>IF(DATEVALUE(M36&amp;" "&amp;M$13&amp;Param!$B$1)&lt;=$AS$29,Q36,0)</f>
        <v>0</v>
      </c>
      <c r="S36" s="188">
        <v>22</v>
      </c>
      <c r="T36" s="189" t="s">
        <v>4</v>
      </c>
      <c r="U36" s="77"/>
      <c r="V36" s="126">
        <f>IF(DATEVALUE(S36&amp;" "&amp;S$13&amp;Param!$B$1)&gt;$AS$29,U36,0)</f>
        <v>0</v>
      </c>
      <c r="W36" s="127">
        <f ca="1">VLOOKUP(DATEVALUE(S36&amp;" "&amp;S$13&amp;Param!$B$1), INDIRECT(S$13&amp;"!$A:$K"), 11)*24</f>
        <v>0</v>
      </c>
      <c r="X36" s="154">
        <f>IF(DATEVALUE(S36&amp;" "&amp;S$13&amp;Param!$B$1)&lt;=$AS$29,W36,0)</f>
        <v>0</v>
      </c>
      <c r="Y36" s="146">
        <v>22</v>
      </c>
      <c r="Z36" s="145" t="s">
        <v>1</v>
      </c>
      <c r="AA36" s="77">
        <v>7</v>
      </c>
      <c r="AB36" s="126">
        <f>IF(DATEVALUE(Y36&amp;" "&amp;Y$13&amp;Param!$B$1)&gt;$AS$29,AA36,0)</f>
        <v>7</v>
      </c>
      <c r="AC36" s="127">
        <f ca="1">VLOOKUP(DATEVALUE(Y36&amp;" "&amp;Y$13&amp;Param!$B$1), INDIRECT(Y$13&amp;"!$A:$K"), 11)*24</f>
        <v>8.4999999999999964</v>
      </c>
      <c r="AD36" s="154">
        <f>IF(DATEVALUE(Y36&amp;" "&amp;Y$13&amp;Param!$B$1)&lt;=$AS$29,AC36,0)</f>
        <v>0</v>
      </c>
      <c r="AE36" s="146">
        <v>22</v>
      </c>
      <c r="AF36" s="145" t="s">
        <v>5</v>
      </c>
      <c r="AG36" s="77">
        <v>7</v>
      </c>
      <c r="AH36" s="126">
        <f>IF(DATEVALUE(AE36&amp;" "&amp;AE$13&amp;Param!$B$1)&gt;$AS$29,AG36,0)</f>
        <v>7</v>
      </c>
      <c r="AI36" s="127">
        <f ca="1">VLOOKUP(DATEVALUE(AE36&amp;" "&amp;AE$13&amp;Param!$B$1), INDIRECT(AE$13&amp;"!$A:$K"), 11)*24</f>
        <v>9</v>
      </c>
      <c r="AJ36" s="182">
        <f>IF(DATEVALUE(AE34&amp;" "&amp;AE$13&amp;Param!$B$1)&lt;=$AS$29,AI34,0)</f>
        <v>0</v>
      </c>
      <c r="AK36" s="157"/>
    </row>
    <row r="37" spans="1:49" s="40" customFormat="1" x14ac:dyDescent="0.25">
      <c r="A37" s="146">
        <v>23</v>
      </c>
      <c r="B37" s="145" t="s">
        <v>1</v>
      </c>
      <c r="C37" s="77">
        <v>7</v>
      </c>
      <c r="D37" s="126">
        <f>IF(DATEVALUE(A37&amp;" "&amp;A$13&amp;Param!$B$1)&gt;$AS$29,C37,0)</f>
        <v>7</v>
      </c>
      <c r="E37" s="127">
        <f ca="1">VLOOKUP(DATEVALUE(A37&amp;" "&amp;A$13&amp;Param!$B$1), INDIRECT(A$13&amp;"!$A:$K"), 11)*24</f>
        <v>8.0000000000000036</v>
      </c>
      <c r="F37" s="174">
        <f>IF(DATEVALUE(A37&amp;" "&amp;A$13&amp;Param!$B$1)&lt;=$AS$29,E37,0)</f>
        <v>0</v>
      </c>
      <c r="G37" s="146">
        <v>23</v>
      </c>
      <c r="H37" s="145" t="s">
        <v>5</v>
      </c>
      <c r="I37" s="77">
        <v>7</v>
      </c>
      <c r="J37" s="126">
        <f>IF(DATEVALUE(G37&amp;" "&amp;G$13&amp;Param!$B$1)&gt;$AS$29,I37,0)</f>
        <v>7</v>
      </c>
      <c r="K37" s="127">
        <f ca="1">VLOOKUP(DATEVALUE(G37&amp;" "&amp;G$13&amp;Param!$B$1), INDIRECT(G$13&amp;"!$A:$K"), 11)*24</f>
        <v>-9.4999999999999911</v>
      </c>
      <c r="L37" s="154">
        <f>IF(DATEVALUE(G37&amp;" "&amp;G$13&amp;Param!$B$1)&lt;=$AS$29,K37,0)</f>
        <v>0</v>
      </c>
      <c r="M37" s="146">
        <v>23</v>
      </c>
      <c r="N37" s="145" t="s">
        <v>5</v>
      </c>
      <c r="O37" s="77">
        <v>7</v>
      </c>
      <c r="P37" s="126">
        <f>IF(DATEVALUE(M37&amp;" "&amp;M$13&amp;Param!$B$1)&gt;$AS$29,O37,0)</f>
        <v>7</v>
      </c>
      <c r="Q37" s="127">
        <f ca="1">VLOOKUP(DATEVALUE(M37&amp;" "&amp;M$13&amp;Param!$B$1), INDIRECT(M$13&amp;"!$A:$K"), 11)*24</f>
        <v>6</v>
      </c>
      <c r="R37" s="154">
        <f>IF(DATEVALUE(M37&amp;" "&amp;M$13&amp;Param!$B$1)&lt;=$AS$29,Q37,0)</f>
        <v>0</v>
      </c>
      <c r="S37" s="146">
        <v>23</v>
      </c>
      <c r="T37" s="145" t="s">
        <v>0</v>
      </c>
      <c r="U37" s="77">
        <v>7</v>
      </c>
      <c r="V37" s="126">
        <f>IF(DATEVALUE(S37&amp;" "&amp;S$13&amp;Param!$B$1)&gt;$AS$29,U37,0)</f>
        <v>7</v>
      </c>
      <c r="W37" s="127">
        <f ca="1">VLOOKUP(DATEVALUE(S37&amp;" "&amp;S$13&amp;Param!$B$1), INDIRECT(S$13&amp;"!$A:$K"), 11)*24</f>
        <v>7.5</v>
      </c>
      <c r="X37" s="154">
        <f>IF(DATEVALUE(S37&amp;" "&amp;S$13&amp;Param!$B$1)&lt;=$AS$29,W37,0)</f>
        <v>0</v>
      </c>
      <c r="Y37" s="146">
        <v>23</v>
      </c>
      <c r="Z37" s="145" t="s">
        <v>1</v>
      </c>
      <c r="AA37" s="77">
        <v>7</v>
      </c>
      <c r="AB37" s="126">
        <f>IF(DATEVALUE(Y37&amp;" "&amp;Y$13&amp;Param!$B$1)&gt;$AS$29,AA37,0)</f>
        <v>7</v>
      </c>
      <c r="AC37" s="127">
        <f ca="1">VLOOKUP(DATEVALUE(Y37&amp;" "&amp;Y$13&amp;Param!$B$1), INDIRECT(Y$13&amp;"!$A:$K"), 11)*24</f>
        <v>4.5</v>
      </c>
      <c r="AD37" s="154">
        <f>IF(DATEVALUE(Y37&amp;" "&amp;Y$13&amp;Param!$B$1)&lt;=$AS$29,AC37,0)</f>
        <v>0</v>
      </c>
      <c r="AE37" s="188">
        <v>23</v>
      </c>
      <c r="AF37" s="189" t="s">
        <v>2</v>
      </c>
      <c r="AG37" s="77"/>
      <c r="AH37" s="126">
        <f>IF(DATEVALUE(AE37&amp;" "&amp;AE$13&amp;Param!$B$1)&gt;$AS$29,AG37,0)</f>
        <v>0</v>
      </c>
      <c r="AI37" s="127">
        <f ca="1">VLOOKUP(DATEVALUE(AE37&amp;" "&amp;AE$13&amp;Param!$B$1), INDIRECT(AE$13&amp;"!$A:$K"), 11)*24</f>
        <v>0</v>
      </c>
      <c r="AJ37" s="182">
        <f>IF(DATEVALUE(AE35&amp;" "&amp;AE$13&amp;Param!$B$1)&lt;=$AS$29,AI35,0)</f>
        <v>0</v>
      </c>
      <c r="AK37" s="158"/>
    </row>
    <row r="38" spans="1:49" s="40" customFormat="1" x14ac:dyDescent="0.25">
      <c r="A38" s="146">
        <v>24</v>
      </c>
      <c r="B38" s="145" t="s">
        <v>1</v>
      </c>
      <c r="C38" s="77">
        <v>7</v>
      </c>
      <c r="D38" s="126">
        <f>IF(DATEVALUE(A38&amp;" "&amp;A$13&amp;Param!$B$1)&gt;$AS$29,C38,0)</f>
        <v>7</v>
      </c>
      <c r="E38" s="127">
        <f ca="1">VLOOKUP(DATEVALUE(A38&amp;" "&amp;A$13&amp;Param!$B$1), INDIRECT(A$13&amp;"!$A:$K"), 11)*24</f>
        <v>7.5</v>
      </c>
      <c r="F38" s="154">
        <f>IF(DATEVALUE(A38&amp;" "&amp;A$13&amp;Param!$B$1)&lt;=$AS$29,E38,0)</f>
        <v>0</v>
      </c>
      <c r="G38" s="188">
        <v>24</v>
      </c>
      <c r="H38" s="189" t="s">
        <v>2</v>
      </c>
      <c r="I38" s="77"/>
      <c r="J38" s="126">
        <f>IF(DATEVALUE(G38&amp;" "&amp;G$13&amp;Param!$B$1)&gt;$AS$29,I38,0)</f>
        <v>0</v>
      </c>
      <c r="K38" s="127">
        <f ca="1">VLOOKUP(DATEVALUE(G38&amp;" "&amp;G$13&amp;Param!$B$1), INDIRECT(G$13&amp;"!$A:$K"), 11)*24</f>
        <v>0</v>
      </c>
      <c r="L38" s="154">
        <f>IF(DATEVALUE(G38&amp;" "&amp;G$13&amp;Param!$B$1)&lt;=$AS$29,K38,0)</f>
        <v>0</v>
      </c>
      <c r="M38" s="188">
        <v>24</v>
      </c>
      <c r="N38" s="189" t="s">
        <v>2</v>
      </c>
      <c r="O38" s="77"/>
      <c r="P38" s="126">
        <f>IF(DATEVALUE(M38&amp;" "&amp;M$13&amp;Param!$B$1)&gt;$AS$29,O38,0)</f>
        <v>0</v>
      </c>
      <c r="Q38" s="127">
        <f ca="1">VLOOKUP(DATEVALUE(M38&amp;" "&amp;M$13&amp;Param!$B$1), INDIRECT(M$13&amp;"!$A:$K"), 11)*24</f>
        <v>0</v>
      </c>
      <c r="R38" s="154">
        <f>IF(DATEVALUE(M38&amp;" "&amp;M$13&amp;Param!$B$1)&lt;=$AS$29,Q38,0)</f>
        <v>0</v>
      </c>
      <c r="S38" s="146">
        <v>24</v>
      </c>
      <c r="T38" s="145" t="s">
        <v>1</v>
      </c>
      <c r="U38" s="77">
        <v>7</v>
      </c>
      <c r="V38" s="126">
        <f>IF(DATEVALUE(S38&amp;" "&amp;S$13&amp;Param!$B$1)&gt;$AS$29,U38,0)</f>
        <v>7</v>
      </c>
      <c r="W38" s="127">
        <f ca="1">VLOOKUP(DATEVALUE(S38&amp;" "&amp;S$13&amp;Param!$B$1), INDIRECT(S$13&amp;"!$A:$K"), 11)*24</f>
        <v>9.5</v>
      </c>
      <c r="X38" s="154">
        <f>IF(DATEVALUE(S38&amp;" "&amp;S$13&amp;Param!$B$1)&lt;=$AS$29,W38,0)</f>
        <v>0</v>
      </c>
      <c r="Y38" s="146">
        <v>24</v>
      </c>
      <c r="Z38" s="145" t="s">
        <v>3</v>
      </c>
      <c r="AA38" s="77">
        <v>7</v>
      </c>
      <c r="AB38" s="126">
        <f>IF(DATEVALUE(Y38&amp;" "&amp;Y$13&amp;Param!$B$1)&gt;$AS$29,AA38,0)</f>
        <v>7</v>
      </c>
      <c r="AC38" s="127">
        <f ca="1">VLOOKUP(DATEVALUE(Y38&amp;" "&amp;Y$13&amp;Param!$B$1), INDIRECT(Y$13&amp;"!$A:$K"), 11)*24</f>
        <v>9.5000000000000036</v>
      </c>
      <c r="AD38" s="154">
        <f>IF(DATEVALUE(Y38&amp;" "&amp;Y$13&amp;Param!$B$1)&lt;=$AS$29,AC38,0)</f>
        <v>0</v>
      </c>
      <c r="AE38" s="188">
        <v>24</v>
      </c>
      <c r="AF38" s="189" t="s">
        <v>4</v>
      </c>
      <c r="AG38" s="77"/>
      <c r="AH38" s="126">
        <f>IF(DATEVALUE(AE38&amp;" "&amp;AE$13&amp;Param!$B$1)&gt;$AS$29,AG38,0)</f>
        <v>0</v>
      </c>
      <c r="AI38" s="127">
        <f ca="1">VLOOKUP(DATEVALUE(AE38&amp;" "&amp;AE$13&amp;Param!$B$1), INDIRECT(AE$13&amp;"!$A:$K"), 11)*24</f>
        <v>0</v>
      </c>
      <c r="AJ38" s="182">
        <f>IF(DATEVALUE(AE36&amp;" "&amp;AE$13&amp;Param!$B$1)&lt;=$AS$29,AI36,0)</f>
        <v>0</v>
      </c>
      <c r="AK38" s="158"/>
    </row>
    <row r="39" spans="1:49" s="40" customFormat="1" x14ac:dyDescent="0.25">
      <c r="A39" s="146">
        <v>25</v>
      </c>
      <c r="B39" s="145" t="s">
        <v>3</v>
      </c>
      <c r="C39" s="77">
        <v>7</v>
      </c>
      <c r="D39" s="126">
        <f>IF(DATEVALUE(A39&amp;" "&amp;A$13&amp;Param!$B$1)&gt;$AS$29,C39,0)</f>
        <v>7</v>
      </c>
      <c r="E39" s="127">
        <f ca="1">VLOOKUP(DATEVALUE(A39&amp;" "&amp;A$13&amp;Param!$B$1), INDIRECT(A$13&amp;"!$A:$K"), 11)*24</f>
        <v>8.5000000000000018</v>
      </c>
      <c r="F39" s="154">
        <f>IF(DATEVALUE(A39&amp;" "&amp;A$13&amp;Param!$B$1)&lt;=$AS$29,E39,0)</f>
        <v>0</v>
      </c>
      <c r="G39" s="188">
        <v>25</v>
      </c>
      <c r="H39" s="189" t="s">
        <v>4</v>
      </c>
      <c r="I39" s="77"/>
      <c r="J39" s="126">
        <f>IF(DATEVALUE(G39&amp;" "&amp;G$13&amp;Param!$B$1)&gt;$AS$29,I39,0)</f>
        <v>0</v>
      </c>
      <c r="K39" s="127">
        <f ca="1">VLOOKUP(DATEVALUE(G39&amp;" "&amp;G$13&amp;Param!$B$1), INDIRECT(G$13&amp;"!$A:$K"), 11)*24</f>
        <v>0</v>
      </c>
      <c r="L39" s="154">
        <f>IF(DATEVALUE(G39&amp;" "&amp;G$13&amp;Param!$B$1)&lt;=$AS$29,K39,0)</f>
        <v>0</v>
      </c>
      <c r="M39" s="188">
        <v>25</v>
      </c>
      <c r="N39" s="189" t="s">
        <v>4</v>
      </c>
      <c r="O39" s="77"/>
      <c r="P39" s="126">
        <f>IF(DATEVALUE(M39&amp;" "&amp;M$13&amp;Param!$B$1)&gt;$AS$29,O39,0)</f>
        <v>0</v>
      </c>
      <c r="Q39" s="127">
        <f ca="1">VLOOKUP(DATEVALUE(M39&amp;" "&amp;M$13&amp;Param!$B$1), INDIRECT(M$13&amp;"!$A:$K"), 11)*24</f>
        <v>0</v>
      </c>
      <c r="R39" s="154">
        <f>IF(DATEVALUE(M39&amp;" "&amp;M$13&amp;Param!$B$1)&lt;=$AS$29,Q39,0)</f>
        <v>0</v>
      </c>
      <c r="S39" s="146">
        <v>25</v>
      </c>
      <c r="T39" s="145" t="s">
        <v>1</v>
      </c>
      <c r="U39" s="77">
        <v>7</v>
      </c>
      <c r="V39" s="126">
        <f>IF(DATEVALUE(S39&amp;" "&amp;S$13&amp;Param!$B$1)&gt;$AS$29,U39,0)</f>
        <v>7</v>
      </c>
      <c r="W39" s="127">
        <f ca="1">VLOOKUP(DATEVALUE(S39&amp;" "&amp;S$13&amp;Param!$B$1), INDIRECT(S$13&amp;"!$A:$K"), 11)*24</f>
        <v>8.0000000000000036</v>
      </c>
      <c r="X39" s="154">
        <f>IF(DATEVALUE(S39&amp;" "&amp;S$13&amp;Param!$B$1)&lt;=$AS$29,W39,0)</f>
        <v>0</v>
      </c>
      <c r="Y39" s="146">
        <v>25</v>
      </c>
      <c r="Z39" s="145" t="s">
        <v>5</v>
      </c>
      <c r="AA39" s="77">
        <v>7</v>
      </c>
      <c r="AB39" s="126">
        <f>IF(DATEVALUE(Y39&amp;" "&amp;Y$13&amp;Param!$B$1)&gt;$AS$29,AA39,0)</f>
        <v>7</v>
      </c>
      <c r="AC39" s="127">
        <f ca="1">VLOOKUP(DATEVALUE(Y39&amp;" "&amp;Y$13&amp;Param!$B$1), INDIRECT(Y$13&amp;"!$A:$K"), 11)*24</f>
        <v>9.5000000000000036</v>
      </c>
      <c r="AD39" s="154">
        <f>IF(DATEVALUE(Y39&amp;" "&amp;Y$13&amp;Param!$B$1)&lt;=$AS$29,AC39,0)</f>
        <v>0</v>
      </c>
      <c r="AE39" s="146">
        <v>25</v>
      </c>
      <c r="AF39" s="145" t="s">
        <v>0</v>
      </c>
      <c r="AG39" s="77">
        <v>7</v>
      </c>
      <c r="AH39" s="126">
        <f>IF(DATEVALUE(AE39&amp;" "&amp;AE$13&amp;Param!$B$1)&gt;$AS$29,AG39,0)</f>
        <v>7</v>
      </c>
      <c r="AI39" s="127">
        <f ca="1">VLOOKUP(DATEVALUE(AE39&amp;" "&amp;AE$13&amp;Param!$B$1), INDIRECT(AE$13&amp;"!$A:$K"), 11)*24</f>
        <v>7.5</v>
      </c>
      <c r="AJ39" s="182">
        <f>IF(DATEVALUE(AE37&amp;" "&amp;AE$13&amp;Param!$B$1)&lt;=$AS$29,AI37,0)</f>
        <v>0</v>
      </c>
      <c r="AK39" s="158"/>
    </row>
    <row r="40" spans="1:49" s="40" customFormat="1" x14ac:dyDescent="0.25">
      <c r="A40" s="213">
        <v>26</v>
      </c>
      <c r="B40" s="214" t="s">
        <v>5</v>
      </c>
      <c r="C40" s="77">
        <v>3.5</v>
      </c>
      <c r="D40" s="126">
        <f>IF(DATEVALUE(A40&amp;" "&amp;A$13&amp;Param!$B$1)&gt;$AS$29,C40,0)</f>
        <v>3.5</v>
      </c>
      <c r="E40" s="127">
        <f ca="1">VLOOKUP(DATEVALUE(A40&amp;" "&amp;A$13&amp;Param!$B$1), INDIRECT(A$13&amp;"!$A:$K"), 11)*24</f>
        <v>4.5</v>
      </c>
      <c r="F40" s="154">
        <f>IF(DATEVALUE(A40&amp;" "&amp;A$13&amp;Param!$B$1)&lt;=$AS$29,E40,0)</f>
        <v>0</v>
      </c>
      <c r="G40" s="146">
        <v>26</v>
      </c>
      <c r="H40" s="145" t="s">
        <v>0</v>
      </c>
      <c r="I40" s="77">
        <v>7</v>
      </c>
      <c r="J40" s="126">
        <f>IF(DATEVALUE(G40&amp;" "&amp;G$13&amp;Param!$B$1)&gt;$AS$29,I40,0)</f>
        <v>7</v>
      </c>
      <c r="K40" s="127">
        <f ca="1">VLOOKUP(DATEVALUE(G40&amp;" "&amp;G$13&amp;Param!$B$1), INDIRECT(G$13&amp;"!$A:$K"), 11)*24</f>
        <v>6.5000000000000036</v>
      </c>
      <c r="L40" s="154">
        <f>IF(DATEVALUE(G40&amp;" "&amp;G$13&amp;Param!$B$1)&lt;=$AS$29,K40,0)</f>
        <v>0</v>
      </c>
      <c r="M40" s="146">
        <v>26</v>
      </c>
      <c r="N40" s="145" t="s">
        <v>0</v>
      </c>
      <c r="O40" s="77">
        <v>7</v>
      </c>
      <c r="P40" s="126">
        <f>IF(DATEVALUE(M40&amp;" "&amp;M$13&amp;Param!$B$1)&gt;$AS$29,O40,0)</f>
        <v>7</v>
      </c>
      <c r="Q40" s="127">
        <f ca="1">VLOOKUP(DATEVALUE(M40&amp;" "&amp;M$13&amp;Param!$B$1), INDIRECT(M$13&amp;"!$A:$K"), 11)*24</f>
        <v>7.5</v>
      </c>
      <c r="R40" s="154">
        <f>IF(DATEVALUE(M40&amp;" "&amp;M$13&amp;Param!$B$1)&lt;=$AS$29,Q40,0)</f>
        <v>0</v>
      </c>
      <c r="S40" s="146">
        <v>26</v>
      </c>
      <c r="T40" s="145" t="s">
        <v>3</v>
      </c>
      <c r="U40" s="77">
        <v>7</v>
      </c>
      <c r="V40" s="126">
        <f>IF(DATEVALUE(S40&amp;" "&amp;S$13&amp;Param!$B$1)&gt;$AS$29,U40,0)</f>
        <v>7</v>
      </c>
      <c r="W40" s="127">
        <f ca="1">VLOOKUP(DATEVALUE(S40&amp;" "&amp;S$13&amp;Param!$B$1), INDIRECT(S$13&amp;"!$A:$K"), 11)*24</f>
        <v>8.4999999999999964</v>
      </c>
      <c r="X40" s="154">
        <f>IF(DATEVALUE(S40&amp;" "&amp;S$13&amp;Param!$B$1)&lt;=$AS$29,W40,0)</f>
        <v>0</v>
      </c>
      <c r="Y40" s="188">
        <v>26</v>
      </c>
      <c r="Z40" s="189" t="s">
        <v>2</v>
      </c>
      <c r="AA40" s="77"/>
      <c r="AB40" s="126">
        <f>IF(DATEVALUE(Y40&amp;" "&amp;Y$13&amp;Param!$B$1)&gt;$AS$29,AA40,0)</f>
        <v>0</v>
      </c>
      <c r="AC40" s="127">
        <f ca="1">VLOOKUP(DATEVALUE(Y40&amp;" "&amp;Y$13&amp;Param!$B$1), INDIRECT(Y$13&amp;"!$A:$K"), 11)*24</f>
        <v>0</v>
      </c>
      <c r="AD40" s="154">
        <f>IF(DATEVALUE(Y40&amp;" "&amp;Y$13&amp;Param!$B$1)&lt;=$AS$29,AC40,0)</f>
        <v>0</v>
      </c>
      <c r="AE40" s="146">
        <v>26</v>
      </c>
      <c r="AF40" s="145" t="s">
        <v>1</v>
      </c>
      <c r="AG40" s="77">
        <v>7</v>
      </c>
      <c r="AH40" s="126">
        <f>IF(DATEVALUE(AE40&amp;" "&amp;AE$13&amp;Param!$B$1)&gt;$AS$29,AG40,0)</f>
        <v>7</v>
      </c>
      <c r="AI40" s="127">
        <f ca="1">VLOOKUP(DATEVALUE(AE40&amp;" "&amp;AE$13&amp;Param!$B$1), INDIRECT(AE$13&amp;"!$A:$K"), 11)*24</f>
        <v>8.5000000000000036</v>
      </c>
      <c r="AJ40" s="182">
        <f>IF(DATEVALUE(AE38&amp;" "&amp;AE$13&amp;Param!$B$1)&lt;=$AS$29,AI38,0)</f>
        <v>0</v>
      </c>
      <c r="AK40" s="158"/>
    </row>
    <row r="41" spans="1:49" s="40" customFormat="1" ht="12" thickBot="1" x14ac:dyDescent="0.3">
      <c r="A41" s="188">
        <v>27</v>
      </c>
      <c r="B41" s="189" t="s">
        <v>2</v>
      </c>
      <c r="C41" s="77"/>
      <c r="D41" s="126">
        <f>IF(DATEVALUE(A41&amp;" "&amp;A$13&amp;Param!$B$1)&gt;$AS$29,C41,0)</f>
        <v>0</v>
      </c>
      <c r="E41" s="127">
        <f ca="1">VLOOKUP(DATEVALUE(A41&amp;" "&amp;A$13&amp;Param!$B$1), INDIRECT(A$13&amp;"!$A:$K"), 11)*24</f>
        <v>0</v>
      </c>
      <c r="F41" s="154">
        <f>IF(DATEVALUE(A41&amp;" "&amp;A$13&amp;Param!$B$1)&lt;=$AS$29,E41,0)</f>
        <v>0</v>
      </c>
      <c r="G41" s="146">
        <v>27</v>
      </c>
      <c r="H41" s="145" t="s">
        <v>1</v>
      </c>
      <c r="I41" s="77">
        <v>7</v>
      </c>
      <c r="J41" s="126">
        <f>IF(DATEVALUE(G41&amp;" "&amp;G$13&amp;Param!$B$1)&gt;$AS$29,I41,0)</f>
        <v>7</v>
      </c>
      <c r="K41" s="127">
        <f ca="1">VLOOKUP(DATEVALUE(G41&amp;" "&amp;G$13&amp;Param!$B$1), INDIRECT(G$13&amp;"!$A:$K"), 11)*24</f>
        <v>8.5000000000000036</v>
      </c>
      <c r="L41" s="154">
        <f>IF(DATEVALUE(G41&amp;" "&amp;G$13&amp;Param!$B$1)&lt;=$AS$29,K41,0)</f>
        <v>0</v>
      </c>
      <c r="M41" s="146">
        <v>27</v>
      </c>
      <c r="N41" s="145" t="s">
        <v>1</v>
      </c>
      <c r="O41" s="77">
        <v>7</v>
      </c>
      <c r="P41" s="126">
        <f>IF(DATEVALUE(M41&amp;" "&amp;M$13&amp;Param!$B$1)&gt;$AS$29,O41,0)</f>
        <v>7</v>
      </c>
      <c r="Q41" s="127">
        <f ca="1">VLOOKUP(DATEVALUE(M41&amp;" "&amp;M$13&amp;Param!$B$1), INDIRECT(M$13&amp;"!$A:$K"), 11)*24</f>
        <v>8.5000000000000018</v>
      </c>
      <c r="R41" s="154">
        <f>IF(DATEVALUE(M41&amp;" "&amp;M$13&amp;Param!$B$1)&lt;=$AS$29,Q41,0)</f>
        <v>0</v>
      </c>
      <c r="S41" s="146">
        <v>27</v>
      </c>
      <c r="T41" s="145" t="s">
        <v>5</v>
      </c>
      <c r="U41" s="77">
        <v>7</v>
      </c>
      <c r="V41" s="126">
        <f>IF(DATEVALUE(S41&amp;" "&amp;S$13&amp;Param!$B$1)&gt;$AS$29,U41,0)</f>
        <v>7</v>
      </c>
      <c r="W41" s="127">
        <f ca="1">VLOOKUP(DATEVALUE(S41&amp;" "&amp;S$13&amp;Param!$B$1), INDIRECT(S$13&amp;"!$A:$K"), 11)*24</f>
        <v>8.0000000000000036</v>
      </c>
      <c r="X41" s="154">
        <f>IF(DATEVALUE(S41&amp;" "&amp;S$13&amp;Param!$B$1)&lt;=$AS$29,W41,0)</f>
        <v>0</v>
      </c>
      <c r="Y41" s="188">
        <v>27</v>
      </c>
      <c r="Z41" s="189" t="s">
        <v>4</v>
      </c>
      <c r="AA41" s="77"/>
      <c r="AB41" s="126">
        <f>IF(DATEVALUE(Y41&amp;" "&amp;Y$13&amp;Param!$B$1)&gt;$AS$29,AA41,0)</f>
        <v>0</v>
      </c>
      <c r="AC41" s="127">
        <f ca="1">VLOOKUP(DATEVALUE(Y41&amp;" "&amp;Y$13&amp;Param!$B$1), INDIRECT(Y$13&amp;"!$A:$K"), 11)*24</f>
        <v>0</v>
      </c>
      <c r="AD41" s="154">
        <f>IF(DATEVALUE(Y41&amp;" "&amp;Y$13&amp;Param!$B$1)&lt;=$AS$29,AC41,0)</f>
        <v>0</v>
      </c>
      <c r="AE41" s="146">
        <v>27</v>
      </c>
      <c r="AF41" s="145" t="s">
        <v>1</v>
      </c>
      <c r="AG41" s="77">
        <v>7</v>
      </c>
      <c r="AH41" s="126">
        <f>IF(DATEVALUE(AE41&amp;" "&amp;AE$13&amp;Param!$B$1)&gt;$AS$29,AG41,0)</f>
        <v>7</v>
      </c>
      <c r="AI41" s="127">
        <f ca="1">VLOOKUP(DATEVALUE(AE41&amp;" "&amp;AE$13&amp;Param!$B$1), INDIRECT(AE$13&amp;"!$A:$K"), 11)*24</f>
        <v>8.0000000000000036</v>
      </c>
      <c r="AJ41" s="185">
        <f>IF(DATEVALUE(AE39&amp;" "&amp;AE$13&amp;Param!$B$1)&lt;=$AS$29,AI39,0)</f>
        <v>0</v>
      </c>
      <c r="AK41" s="158"/>
    </row>
    <row r="42" spans="1:49" s="40" customFormat="1" x14ac:dyDescent="0.25">
      <c r="A42" s="188">
        <v>28</v>
      </c>
      <c r="B42" s="189" t="s">
        <v>4</v>
      </c>
      <c r="C42" s="77"/>
      <c r="D42" s="126">
        <f>IF(DATEVALUE(A42&amp;" "&amp;A$13&amp;Param!$B$1)&gt;$AS$29,C42,0)</f>
        <v>0</v>
      </c>
      <c r="E42" s="127">
        <f ca="1">VLOOKUP(DATEVALUE(A42&amp;" "&amp;A$13&amp;Param!$B$1), INDIRECT(A$13&amp;"!$A:$K"), 11)*24</f>
        <v>0</v>
      </c>
      <c r="F42" s="154">
        <f>IF(DATEVALUE(A42&amp;" "&amp;A$13&amp;Param!$B$1)&lt;=$AS$29,E42,0)</f>
        <v>0</v>
      </c>
      <c r="G42" s="146">
        <v>28</v>
      </c>
      <c r="H42" s="145" t="s">
        <v>1</v>
      </c>
      <c r="I42" s="77">
        <v>7</v>
      </c>
      <c r="J42" s="126">
        <f>IF(DATEVALUE(G42&amp;" "&amp;G$13&amp;Param!$B$1)&gt;$AS$29,I42,0)</f>
        <v>7</v>
      </c>
      <c r="K42" s="127">
        <f ca="1">VLOOKUP(DATEVALUE(G42&amp;" "&amp;G$13&amp;Param!$B$1), INDIRECT(G$13&amp;"!$A:$K"), 11)*24</f>
        <v>5.0000000000000009</v>
      </c>
      <c r="L42" s="154">
        <f>IF(DATEVALUE(G42&amp;" "&amp;G$13&amp;Param!$B$1)&lt;=$AS$29,K42,0)</f>
        <v>0</v>
      </c>
      <c r="M42" s="146">
        <v>28</v>
      </c>
      <c r="N42" s="145" t="s">
        <v>1</v>
      </c>
      <c r="O42" s="77">
        <v>7</v>
      </c>
      <c r="P42" s="126">
        <f>IF(DATEVALUE(M42&amp;" "&amp;M$13&amp;Param!$B$1)&gt;$AS$29,O42,0)</f>
        <v>7</v>
      </c>
      <c r="Q42" s="127">
        <f ca="1">VLOOKUP(DATEVALUE(M42&amp;" "&amp;M$13&amp;Param!$B$1), INDIRECT(M$13&amp;"!$A:$K"), 11)*24</f>
        <v>6.9999999999999964</v>
      </c>
      <c r="R42" s="154">
        <f>IF(DATEVALUE(M42&amp;" "&amp;M$13&amp;Param!$B$1)&lt;=$AS$29,Q42,0)</f>
        <v>0</v>
      </c>
      <c r="S42" s="188">
        <v>28</v>
      </c>
      <c r="T42" s="189" t="s">
        <v>2</v>
      </c>
      <c r="U42" s="77"/>
      <c r="V42" s="126">
        <f>IF(DATEVALUE(S42&amp;" "&amp;S$13&amp;Param!$B$1)&gt;$AS$29,U42,0)</f>
        <v>0</v>
      </c>
      <c r="W42" s="127">
        <f ca="1">VLOOKUP(DATEVALUE(S42&amp;" "&amp;S$13&amp;Param!$B$1), INDIRECT(S$13&amp;"!$A:$K"), 11)*24</f>
        <v>0</v>
      </c>
      <c r="X42" s="154">
        <f>IF(DATEVALUE(S42&amp;" "&amp;S$13&amp;Param!$B$1)&lt;=$AS$29,W42,0)</f>
        <v>0</v>
      </c>
      <c r="Y42" s="146">
        <v>28</v>
      </c>
      <c r="Z42" s="145" t="s">
        <v>0</v>
      </c>
      <c r="AA42" s="77">
        <v>7</v>
      </c>
      <c r="AB42" s="126">
        <f>IF(DATEVALUE(Y42&amp;" "&amp;Y$13&amp;Param!$B$1)&gt;$AS$29,AA42,0)</f>
        <v>7</v>
      </c>
      <c r="AC42" s="127">
        <f ca="1">VLOOKUP(DATEVALUE(Y42&amp;" "&amp;Y$13&amp;Param!$B$1), INDIRECT(Y$13&amp;"!$A:$K"), 11)*24</f>
        <v>8.4999999999999964</v>
      </c>
      <c r="AD42" s="154">
        <f>IF(DATEVALUE(Y42&amp;" "&amp;Y$13&amp;Param!$B$1)&lt;=$AS$29,AC42,0)</f>
        <v>0</v>
      </c>
      <c r="AE42" s="146">
        <v>28</v>
      </c>
      <c r="AF42" s="145" t="s">
        <v>3</v>
      </c>
      <c r="AG42" s="77">
        <v>7</v>
      </c>
      <c r="AH42" s="126">
        <f>IF(DATEVALUE(AE42&amp;" "&amp;AE$13&amp;Param!$B$1)&gt;$AS$29,AG42,0)</f>
        <v>7</v>
      </c>
      <c r="AI42" s="127">
        <f ca="1">VLOOKUP(DATEVALUE(AE42&amp;" "&amp;AE$13&amp;Param!$B$1), INDIRECT(AE$13&amp;"!$A:$K"), 11)*24</f>
        <v>8.0000000000000036</v>
      </c>
      <c r="AJ42" s="181">
        <f>IF(DATEVALUE(AE40&amp;" "&amp;AE$13&amp;Param!$B$1)&lt;=$AS$29,AI40,0)</f>
        <v>0</v>
      </c>
      <c r="AK42" s="158"/>
    </row>
    <row r="43" spans="1:49" s="40" customFormat="1" ht="12" thickBot="1" x14ac:dyDescent="0.3">
      <c r="A43" s="146">
        <v>29</v>
      </c>
      <c r="B43" s="145" t="s">
        <v>0</v>
      </c>
      <c r="C43" s="77">
        <v>7</v>
      </c>
      <c r="D43" s="126">
        <f>IF(DATEVALUE(A43&amp;" "&amp;A$13&amp;Param!$B$1)&gt;$AS$29,C43,0)</f>
        <v>7</v>
      </c>
      <c r="E43" s="127">
        <f ca="1">VLOOKUP(DATEVALUE(A43&amp;" "&amp;A$13&amp;Param!$B$1), INDIRECT(A$13&amp;"!$A:$K"), 11)*24</f>
        <v>8.0000000000000036</v>
      </c>
      <c r="F43" s="175">
        <f>IF(DATEVALUE(A43&amp;" "&amp;A$13&amp;Param!$B$1)&lt;=$AS$29,E43,0)</f>
        <v>0</v>
      </c>
      <c r="G43" s="186"/>
      <c r="H43" s="126"/>
      <c r="I43" s="126"/>
      <c r="J43" s="126"/>
      <c r="K43" s="127"/>
      <c r="L43" s="154"/>
      <c r="M43" s="146">
        <v>29</v>
      </c>
      <c r="N43" s="145" t="s">
        <v>3</v>
      </c>
      <c r="O43" s="77">
        <v>7</v>
      </c>
      <c r="P43" s="126">
        <f>IF(DATEVALUE(M43&amp;" "&amp;M$13&amp;Param!$B$1)&gt;$AS$29,O43,0)</f>
        <v>7</v>
      </c>
      <c r="Q43" s="127">
        <f ca="1">VLOOKUP(DATEVALUE(M43&amp;" "&amp;M$13&amp;Param!$B$1), INDIRECT(M$13&amp;"!$A:$K"), 11)*24</f>
        <v>7.5</v>
      </c>
      <c r="R43" s="154">
        <f>IF(DATEVALUE(M43&amp;" "&amp;M$13&amp;Param!$B$1)&lt;=$AS$29,Q43,0)</f>
        <v>0</v>
      </c>
      <c r="S43" s="188">
        <v>29</v>
      </c>
      <c r="T43" s="189" t="s">
        <v>4</v>
      </c>
      <c r="U43" s="77"/>
      <c r="V43" s="126">
        <f>IF(DATEVALUE(S43&amp;" "&amp;S$13&amp;Param!$B$1)&gt;$AS$29,U43,0)</f>
        <v>0</v>
      </c>
      <c r="W43" s="127">
        <f ca="1">VLOOKUP(DATEVALUE(S43&amp;" "&amp;S$13&amp;Param!$B$1), INDIRECT(S$13&amp;"!$A:$K"), 11)*24</f>
        <v>0</v>
      </c>
      <c r="X43" s="154">
        <f>IF(DATEVALUE(S43&amp;" "&amp;S$13&amp;Param!$B$1)&lt;=$AS$29,W43,0)</f>
        <v>0</v>
      </c>
      <c r="Y43" s="146">
        <v>29</v>
      </c>
      <c r="Z43" s="145" t="s">
        <v>1</v>
      </c>
      <c r="AA43" s="77">
        <v>7</v>
      </c>
      <c r="AB43" s="126">
        <f>IF(DATEVALUE(Y43&amp;" "&amp;Y$13&amp;Param!$B$1)&gt;$AS$29,AA43,0)</f>
        <v>7</v>
      </c>
      <c r="AC43" s="127">
        <f ca="1">VLOOKUP(DATEVALUE(Y43&amp;" "&amp;Y$13&amp;Param!$B$1), INDIRECT(Y$13&amp;"!$A:$K"), 11)*24</f>
        <v>8.0000000000000036</v>
      </c>
      <c r="AD43" s="154">
        <f>IF(DATEVALUE(Y43&amp;" "&amp;Y$13&amp;Param!$B$1)&lt;=$AS$29,AC43,0)</f>
        <v>0</v>
      </c>
      <c r="AE43" s="146">
        <v>29</v>
      </c>
      <c r="AF43" s="145" t="s">
        <v>5</v>
      </c>
      <c r="AG43" s="77">
        <v>7</v>
      </c>
      <c r="AH43" s="126">
        <f>IF(DATEVALUE(AE43&amp;" "&amp;AE$13&amp;Param!$B$1)&gt;$AS$29,AG43,0)</f>
        <v>7</v>
      </c>
      <c r="AI43" s="127">
        <f ca="1">VLOOKUP(DATEVALUE(AE43&amp;" "&amp;AE$13&amp;Param!$B$1), INDIRECT(AE$13&amp;"!$A:$K"), 11)*24</f>
        <v>8</v>
      </c>
      <c r="AJ43" s="182">
        <f>IF(DATEVALUE(AE41&amp;" "&amp;AE$13&amp;Param!$B$1)&lt;=$AS$29,AI41,0)</f>
        <v>0</v>
      </c>
      <c r="AK43" s="158"/>
    </row>
    <row r="44" spans="1:49" s="40" customFormat="1" x14ac:dyDescent="0.25">
      <c r="A44" s="146">
        <v>30</v>
      </c>
      <c r="B44" s="145" t="s">
        <v>1</v>
      </c>
      <c r="C44" s="77">
        <v>7</v>
      </c>
      <c r="D44" s="126">
        <f>IF(DATEVALUE(A44&amp;" "&amp;A$13&amp;Param!$B$1)&gt;$AS$29,C44,0)</f>
        <v>7</v>
      </c>
      <c r="E44" s="127">
        <f ca="1">VLOOKUP(DATEVALUE(A44&amp;" "&amp;A$13&amp;Param!$B$1), INDIRECT(A$13&amp;"!$A:$K"), 11)*24</f>
        <v>8.4999999999999964</v>
      </c>
      <c r="F44" s="153">
        <f>IF(DATEVALUE(A44&amp;" "&amp;A$13&amp;Param!$B$1)&lt;=$AS$29,E44,0)</f>
        <v>0</v>
      </c>
      <c r="G44" s="186"/>
      <c r="H44" s="126"/>
      <c r="I44" s="126"/>
      <c r="J44" s="126"/>
      <c r="K44" s="127"/>
      <c r="L44" s="154"/>
      <c r="M44" s="146">
        <v>30</v>
      </c>
      <c r="N44" s="145" t="s">
        <v>5</v>
      </c>
      <c r="O44" s="77">
        <v>7</v>
      </c>
      <c r="P44" s="126">
        <f>IF(DATEVALUE(M44&amp;" "&amp;M$13&amp;Param!$B$1)&gt;$AS$29,O44,0)</f>
        <v>7</v>
      </c>
      <c r="Q44" s="127">
        <f ca="1">VLOOKUP(DATEVALUE(M44&amp;" "&amp;M$13&amp;Param!$B$1), INDIRECT(M$13&amp;"!$A:$K"), 11)*24</f>
        <v>4.5</v>
      </c>
      <c r="R44" s="154">
        <f>IF(DATEVALUE(M44&amp;" "&amp;M$13&amp;Param!$B$1)&lt;=$AS$29,Q44,0)</f>
        <v>0</v>
      </c>
      <c r="S44" s="146">
        <v>30</v>
      </c>
      <c r="T44" s="145" t="s">
        <v>0</v>
      </c>
      <c r="U44" s="77">
        <v>7</v>
      </c>
      <c r="V44" s="126">
        <f>IF(DATEVALUE(S44&amp;" "&amp;S$13&amp;Param!$B$1)&gt;$AS$29,U44,0)</f>
        <v>7</v>
      </c>
      <c r="W44" s="127">
        <f ca="1">VLOOKUP(DATEVALUE(S44&amp;" "&amp;S$13&amp;Param!$B$1), INDIRECT(S$13&amp;"!$A:$K"), 11)*24</f>
        <v>8.4999999999999964</v>
      </c>
      <c r="X44" s="154">
        <f>IF(DATEVALUE(S44&amp;" "&amp;S$13&amp;Param!$B$1)&lt;=$AS$29,W44,0)</f>
        <v>0</v>
      </c>
      <c r="Y44" s="146">
        <v>30</v>
      </c>
      <c r="Z44" s="145" t="s">
        <v>1</v>
      </c>
      <c r="AA44" s="77">
        <v>7</v>
      </c>
      <c r="AB44" s="126">
        <f>IF(DATEVALUE(Y44&amp;" "&amp;Y$13&amp;Param!$B$1)&gt;$AS$29,AA44,0)</f>
        <v>7</v>
      </c>
      <c r="AC44" s="127">
        <f ca="1">VLOOKUP(DATEVALUE(Y44&amp;" "&amp;Y$13&amp;Param!$B$1), INDIRECT(Y$13&amp;"!$A:$K"), 11)*24</f>
        <v>4.5</v>
      </c>
      <c r="AD44" s="154">
        <f>IF(DATEVALUE(Y44&amp;" "&amp;Y$13&amp;Param!$B$1)&lt;=$AS$29,AC44,0)</f>
        <v>0</v>
      </c>
      <c r="AE44" s="188">
        <v>30</v>
      </c>
      <c r="AF44" s="189" t="s">
        <v>2</v>
      </c>
      <c r="AG44" s="77"/>
      <c r="AH44" s="126">
        <f>IF(DATEVALUE(AE44&amp;" "&amp;AE$13&amp;Param!$B$1)&gt;$AS$29,AG44,0)</f>
        <v>0</v>
      </c>
      <c r="AI44" s="127">
        <f ca="1">VLOOKUP(DATEVALUE(AE44&amp;" "&amp;AE$13&amp;Param!$B$1), INDIRECT(AE$13&amp;"!$A:$K"), 11)*24</f>
        <v>0</v>
      </c>
      <c r="AJ44" s="182">
        <f>IF(DATEVALUE(AE42&amp;" "&amp;AE$13&amp;Param!$B$1)&lt;=$AS$29,AI42,0)</f>
        <v>0</v>
      </c>
      <c r="AK44" s="158"/>
    </row>
    <row r="45" spans="1:49" s="40" customFormat="1" ht="12" thickBot="1" x14ac:dyDescent="0.3">
      <c r="A45" s="172">
        <v>31</v>
      </c>
      <c r="B45" s="173" t="s">
        <v>1</v>
      </c>
      <c r="C45" s="205">
        <v>7</v>
      </c>
      <c r="D45" s="128">
        <f>IF(DATEVALUE(A45&amp;" "&amp;A$13&amp;Param!$B$1)&gt;$AS$29,C45,0)</f>
        <v>7</v>
      </c>
      <c r="E45" s="129">
        <f ca="1">VLOOKUP(DATEVALUE(A45&amp;" "&amp;A$13&amp;Param!$B$1), INDIRECT(A$13&amp;"!$A:$K"), 11)*24</f>
        <v>0</v>
      </c>
      <c r="F45" s="175">
        <f>IF(DATEVALUE(A45&amp;" "&amp;A$13&amp;Param!$B$1)&lt;=$AS$29,E45,0)</f>
        <v>0</v>
      </c>
      <c r="G45" s="187"/>
      <c r="H45" s="128"/>
      <c r="I45" s="128"/>
      <c r="J45" s="128"/>
      <c r="K45" s="129"/>
      <c r="L45" s="154"/>
      <c r="M45" s="159">
        <v>31</v>
      </c>
      <c r="N45" s="160" t="s">
        <v>2</v>
      </c>
      <c r="O45" s="76"/>
      <c r="P45" s="128">
        <f>IF(DATEVALUE(M45&amp;" "&amp;M$13&amp;Param!$B$1)&gt;$AS$29,O45,0)</f>
        <v>0</v>
      </c>
      <c r="Q45" s="129">
        <f ca="1">VLOOKUP(DATEVALUE(M45&amp;" "&amp;M$13&amp;Param!$B$1), INDIRECT(M$13&amp;"!$A:$K"), 11)*24</f>
        <v>0</v>
      </c>
      <c r="R45" s="154">
        <f>IF(DATEVALUE(M45&amp;" "&amp;M$13&amp;Param!$B$1)&lt;=$AS$29,Q45,0)</f>
        <v>0</v>
      </c>
      <c r="S45" s="134"/>
      <c r="T45" s="133"/>
      <c r="U45" s="128"/>
      <c r="V45" s="128"/>
      <c r="W45" s="129"/>
      <c r="X45" s="154"/>
      <c r="Y45" s="172">
        <v>31</v>
      </c>
      <c r="Z45" s="173" t="s">
        <v>3</v>
      </c>
      <c r="AA45" s="205">
        <v>7</v>
      </c>
      <c r="AB45" s="128">
        <f>IF(DATEVALUE(Y45&amp;" "&amp;Y$13&amp;Param!$B$1)&gt;$AS$29,AA45,0)</f>
        <v>7</v>
      </c>
      <c r="AC45" s="129">
        <f ca="1">VLOOKUP(DATEVALUE(Y45&amp;" "&amp;Y$13&amp;Param!$B$1), INDIRECT(Y$13&amp;"!$A:$K"), 11)*24</f>
        <v>0</v>
      </c>
      <c r="AD45" s="154">
        <f>IF(DATEVALUE(Y45&amp;" "&amp;Y$13&amp;Param!$B$1)&lt;=$AS$29,AC45,0)</f>
        <v>0</v>
      </c>
      <c r="AE45" s="128"/>
      <c r="AF45" s="128"/>
      <c r="AG45" s="128"/>
      <c r="AH45" s="128"/>
      <c r="AI45" s="129"/>
      <c r="AJ45" s="182">
        <f>IF(DATEVALUE(AE43&amp;" "&amp;AE$13&amp;Param!$B$1)&lt;=$AS$29,AI43,0)</f>
        <v>0</v>
      </c>
      <c r="AK45" s="158"/>
    </row>
    <row r="46" spans="1:49" s="40" customFormat="1" ht="12" thickBot="1" x14ac:dyDescent="0.3">
      <c r="A46" s="285" t="s">
        <v>20</v>
      </c>
      <c r="B46" s="286"/>
      <c r="C46" s="136">
        <f>SUM(C15:C45)</f>
        <v>126</v>
      </c>
      <c r="D46" s="135">
        <f>SUM(D15:D45)</f>
        <v>126</v>
      </c>
      <c r="E46" s="135">
        <f t="shared" ref="E46" ca="1" si="0">SUM(E15:E45)</f>
        <v>129</v>
      </c>
      <c r="F46" s="136">
        <f>SUM(F15:F45)</f>
        <v>0</v>
      </c>
      <c r="G46" s="137"/>
      <c r="H46" s="137"/>
      <c r="I46" s="135">
        <f>SUM(I15:I45)</f>
        <v>119</v>
      </c>
      <c r="J46" s="135">
        <f>SUM(J15:J45)</f>
        <v>119</v>
      </c>
      <c r="K46" s="135">
        <f t="shared" ref="K46" ca="1" si="1">SUM(K15:K45)</f>
        <v>99.000000000000014</v>
      </c>
      <c r="L46" s="135">
        <f>SUM(L15:L45)</f>
        <v>0</v>
      </c>
      <c r="M46" s="138"/>
      <c r="N46" s="138"/>
      <c r="O46" s="135">
        <f>SUM(O15:O45)</f>
        <v>154</v>
      </c>
      <c r="P46" s="135">
        <f>SUM(P15:P45)</f>
        <v>154</v>
      </c>
      <c r="Q46" s="135">
        <f t="shared" ref="Q46" ca="1" si="2">SUM(Q15:Q45)</f>
        <v>136.5</v>
      </c>
      <c r="R46" s="135">
        <f>SUM(R15:R45)</f>
        <v>0</v>
      </c>
      <c r="S46" s="138"/>
      <c r="T46" s="139"/>
      <c r="U46" s="135">
        <f>SUM(U15:U45)</f>
        <v>147</v>
      </c>
      <c r="V46" s="135">
        <f>SUM(V15:V45)</f>
        <v>147</v>
      </c>
      <c r="W46" s="135">
        <f ca="1">SUM(W15:W45)</f>
        <v>167</v>
      </c>
      <c r="X46" s="135">
        <f>SUM(X15:X45)</f>
        <v>0</v>
      </c>
      <c r="Y46" s="137"/>
      <c r="Z46" s="137"/>
      <c r="AA46" s="136">
        <f>SUM(AA15:AA45)</f>
        <v>140</v>
      </c>
      <c r="AB46" s="135">
        <f>SUM(AB15:AB45)</f>
        <v>140</v>
      </c>
      <c r="AC46" s="135">
        <f t="shared" ref="AC46" ca="1" si="3">SUM(AC15:AC45)</f>
        <v>168.5</v>
      </c>
      <c r="AD46" s="135">
        <f>SUM(AD15:AD45)</f>
        <v>0</v>
      </c>
      <c r="AE46" s="137"/>
      <c r="AF46" s="137"/>
      <c r="AG46" s="135">
        <f>SUM(AG15:AG45)</f>
        <v>147</v>
      </c>
      <c r="AH46" s="135">
        <f>SUM(AH15:AH45)</f>
        <v>147</v>
      </c>
      <c r="AI46" s="135">
        <f t="shared" ref="AI46" ca="1" si="4">SUM(AI15:AI45)</f>
        <v>150</v>
      </c>
      <c r="AJ46" s="182">
        <f>IF(DATEVALUE(AE44&amp;" "&amp;AE$13&amp;Param!$B$1)&lt;=$AS$29,AI44,0)</f>
        <v>0</v>
      </c>
      <c r="AK46" s="158"/>
    </row>
    <row r="47" spans="1:49" s="40" customFormat="1" ht="12" thickBot="1" x14ac:dyDescent="0.3">
      <c r="A47" s="285" t="s">
        <v>21</v>
      </c>
      <c r="B47" s="286"/>
      <c r="C47" s="136">
        <f>C46</f>
        <v>126</v>
      </c>
      <c r="D47" s="136">
        <f>D46</f>
        <v>126</v>
      </c>
      <c r="E47" s="136">
        <f ca="1">E46</f>
        <v>129</v>
      </c>
      <c r="F47" s="136">
        <f>F46</f>
        <v>0</v>
      </c>
      <c r="G47" s="137"/>
      <c r="H47" s="137"/>
      <c r="I47" s="136">
        <f>I46+C47</f>
        <v>245</v>
      </c>
      <c r="J47" s="136">
        <f>J46+D47</f>
        <v>245</v>
      </c>
      <c r="K47" s="136">
        <f ca="1">K46+E47</f>
        <v>228</v>
      </c>
      <c r="L47" s="136">
        <f>L46+F47</f>
        <v>0</v>
      </c>
      <c r="M47" s="138"/>
      <c r="N47" s="138"/>
      <c r="O47" s="136">
        <f>O46+I47</f>
        <v>399</v>
      </c>
      <c r="P47" s="136">
        <f>P46+J47</f>
        <v>399</v>
      </c>
      <c r="Q47" s="136">
        <f ca="1">Q46+K47</f>
        <v>364.5</v>
      </c>
      <c r="R47" s="136">
        <f>R46+L47</f>
        <v>0</v>
      </c>
      <c r="S47" s="138"/>
      <c r="T47" s="139"/>
      <c r="U47" s="136">
        <f>U46+O47</f>
        <v>546</v>
      </c>
      <c r="V47" s="136">
        <f>V46+P47</f>
        <v>546</v>
      </c>
      <c r="W47" s="136">
        <f ca="1">W46+Q47</f>
        <v>531.5</v>
      </c>
      <c r="X47" s="136">
        <f>X46+R47</f>
        <v>0</v>
      </c>
      <c r="Y47" s="137"/>
      <c r="Z47" s="137"/>
      <c r="AA47" s="136">
        <f>AA46+U47</f>
        <v>686</v>
      </c>
      <c r="AB47" s="136">
        <f>AB46+V47</f>
        <v>686</v>
      </c>
      <c r="AC47" s="136">
        <f ca="1">AC46+W47</f>
        <v>700</v>
      </c>
      <c r="AD47" s="136">
        <f>AD46+X47</f>
        <v>0</v>
      </c>
      <c r="AE47" s="137"/>
      <c r="AF47" s="137"/>
      <c r="AG47" s="136">
        <f>AG46+AA47</f>
        <v>833</v>
      </c>
      <c r="AH47" s="136">
        <f>AH46+AB47</f>
        <v>833</v>
      </c>
      <c r="AI47" s="136">
        <f ca="1">AI46+AC47</f>
        <v>850</v>
      </c>
      <c r="AJ47" s="183"/>
      <c r="AK47" s="158"/>
    </row>
    <row r="48" spans="1:49" s="141" customFormat="1" ht="12" thickBot="1" x14ac:dyDescent="0.3">
      <c r="A48" s="142"/>
      <c r="B48" s="142"/>
      <c r="C48" s="143"/>
      <c r="D48" s="143"/>
      <c r="E48" s="143"/>
      <c r="F48" s="143"/>
      <c r="G48" s="142"/>
      <c r="H48" s="142"/>
      <c r="I48" s="143"/>
      <c r="J48" s="143"/>
      <c r="K48" s="143"/>
      <c r="L48" s="143"/>
      <c r="M48" s="142"/>
      <c r="N48" s="142"/>
      <c r="O48" s="143"/>
      <c r="P48" s="143"/>
      <c r="Q48" s="143"/>
      <c r="R48" s="143"/>
      <c r="S48" s="142"/>
      <c r="T48" s="142"/>
      <c r="U48" s="143"/>
      <c r="V48" s="143"/>
      <c r="W48" s="143"/>
      <c r="X48" s="143"/>
      <c r="Y48" s="142"/>
      <c r="Z48" s="142"/>
      <c r="AA48" s="143"/>
      <c r="AB48" s="143"/>
      <c r="AC48" s="143"/>
      <c r="AD48" s="143"/>
      <c r="AE48" s="142"/>
      <c r="AF48" s="142"/>
      <c r="AG48" s="143"/>
      <c r="AH48" s="143"/>
      <c r="AI48" s="143"/>
      <c r="AJ48" s="140">
        <f>SUM(AJ17:AJ47)</f>
        <v>0</v>
      </c>
    </row>
    <row r="49" spans="1:37" s="141" customFormat="1" ht="13" thickBot="1" x14ac:dyDescent="0.3">
      <c r="A49" s="266" t="s">
        <v>10</v>
      </c>
      <c r="B49" s="267"/>
      <c r="C49" s="267"/>
      <c r="D49" s="267"/>
      <c r="E49" s="267"/>
      <c r="F49" s="268"/>
      <c r="G49" s="241" t="s">
        <v>53</v>
      </c>
      <c r="H49" s="244"/>
      <c r="I49" s="244"/>
      <c r="J49" s="244"/>
      <c r="K49" s="244"/>
      <c r="L49" s="265"/>
      <c r="M49" s="266" t="s">
        <v>12</v>
      </c>
      <c r="N49" s="267"/>
      <c r="O49" s="267"/>
      <c r="P49" s="267"/>
      <c r="Q49" s="267"/>
      <c r="R49" s="268"/>
      <c r="S49" s="241" t="s">
        <v>13</v>
      </c>
      <c r="T49" s="244"/>
      <c r="U49" s="244"/>
      <c r="V49" s="244"/>
      <c r="W49" s="244"/>
      <c r="X49" s="265"/>
      <c r="Y49" s="266" t="s">
        <v>14</v>
      </c>
      <c r="Z49" s="267"/>
      <c r="AA49" s="267"/>
      <c r="AB49" s="267"/>
      <c r="AC49" s="267"/>
      <c r="AD49" s="268"/>
      <c r="AE49" s="241" t="s">
        <v>54</v>
      </c>
      <c r="AF49" s="242"/>
      <c r="AG49" s="242"/>
      <c r="AH49" s="242"/>
      <c r="AI49" s="243"/>
      <c r="AJ49" s="140">
        <f>AJ48+AD47</f>
        <v>0</v>
      </c>
    </row>
    <row r="50" spans="1:37" s="40" customFormat="1" ht="40.25" customHeight="1" thickBot="1" x14ac:dyDescent="0.3">
      <c r="A50" s="162"/>
      <c r="B50" s="163"/>
      <c r="C50" s="178" t="s">
        <v>18</v>
      </c>
      <c r="D50" s="179"/>
      <c r="E50" s="178" t="s">
        <v>19</v>
      </c>
      <c r="F50" s="121"/>
      <c r="G50" s="259"/>
      <c r="H50" s="260"/>
      <c r="I50" s="178" t="s">
        <v>18</v>
      </c>
      <c r="J50" s="179"/>
      <c r="K50" s="179" t="s">
        <v>19</v>
      </c>
      <c r="L50" s="152"/>
      <c r="M50" s="259"/>
      <c r="N50" s="260"/>
      <c r="O50" s="178" t="s">
        <v>18</v>
      </c>
      <c r="P50" s="179"/>
      <c r="Q50" s="178" t="s">
        <v>19</v>
      </c>
      <c r="R50" s="121"/>
      <c r="S50" s="162"/>
      <c r="T50" s="180"/>
      <c r="U50" s="178" t="s">
        <v>18</v>
      </c>
      <c r="V50" s="179"/>
      <c r="W50" s="178" t="s">
        <v>19</v>
      </c>
      <c r="X50" s="121"/>
      <c r="Y50" s="162"/>
      <c r="Z50" s="163"/>
      <c r="AA50" s="178" t="s">
        <v>18</v>
      </c>
      <c r="AB50" s="179"/>
      <c r="AC50" s="178" t="s">
        <v>19</v>
      </c>
      <c r="AD50" s="121"/>
      <c r="AE50" s="162"/>
      <c r="AF50" s="163"/>
      <c r="AG50" s="178" t="s">
        <v>18</v>
      </c>
      <c r="AH50" s="178"/>
      <c r="AI50" s="121" t="s">
        <v>19</v>
      </c>
      <c r="AJ50" s="80"/>
    </row>
    <row r="51" spans="1:37" s="40" customFormat="1" ht="13.25" customHeight="1" x14ac:dyDescent="0.25">
      <c r="A51" s="190">
        <v>1</v>
      </c>
      <c r="B51" s="191" t="s">
        <v>4</v>
      </c>
      <c r="C51" s="74"/>
      <c r="D51" s="73">
        <f>IF(DATEVALUE(A51&amp;" "&amp;A$49&amp;Param!$B$1)&gt;$AS$29,C51,0)</f>
        <v>0</v>
      </c>
      <c r="E51" s="122">
        <f ca="1">VLOOKUP(DATEVALUE(A51&amp;" "&amp;A$49&amp;Param!$B$1), INDIRECT(A$49&amp;"!$A:$K"), 11)*24</f>
        <v>0</v>
      </c>
      <c r="F51" s="153">
        <f>IF(DATEVALUE(A51&amp;" "&amp;A$49&amp;Param!$B$1)&lt;=$AS$29,E51,0)</f>
        <v>0</v>
      </c>
      <c r="G51" s="170">
        <v>1</v>
      </c>
      <c r="H51" s="171" t="s">
        <v>1</v>
      </c>
      <c r="I51" s="74">
        <v>7</v>
      </c>
      <c r="J51" s="73">
        <f>IF(DATEVALUE(G51&amp;" "&amp;G$49&amp;Param!$B$1)&gt;$AS$29,I51,0)</f>
        <v>7</v>
      </c>
      <c r="K51" s="122">
        <f ca="1">VLOOKUP(DATEVALUE(G51&amp;" "&amp;G$49&amp;Param!$B$1), INDIRECT(G$49&amp;"!$A:$K"), 11)*24</f>
        <v>8.0000000000000036</v>
      </c>
      <c r="L51" s="153">
        <f>IF(DATEVALUE(G51&amp;" "&amp;G$49&amp;Param!$B$1)&lt;=$AS$29,K51,0)</f>
        <v>0</v>
      </c>
      <c r="M51" s="190">
        <v>1</v>
      </c>
      <c r="N51" s="191" t="s">
        <v>2</v>
      </c>
      <c r="O51" s="74"/>
      <c r="P51" s="73">
        <f>IF(DATEVALUE(M51&amp;" "&amp;M$49&amp;Param!$B$1)&gt;$AS$29,O51,0)</f>
        <v>0</v>
      </c>
      <c r="Q51" s="122">
        <f ca="1">VLOOKUP(DATEVALUE(M51&amp;" "&amp;M$49&amp;Param!$B$1), INDIRECT(M$49&amp;"!$A:$K"), 11)*24</f>
        <v>0</v>
      </c>
      <c r="R51" s="153">
        <f>IF(DATEVALUE(M51&amp;" "&amp;M$49&amp;Param!$B$1)&lt;=$AS$29,Q51,0)</f>
        <v>0</v>
      </c>
      <c r="S51" s="170">
        <v>1</v>
      </c>
      <c r="T51" s="171" t="s">
        <v>0</v>
      </c>
      <c r="U51" s="206">
        <v>7</v>
      </c>
      <c r="V51" s="73">
        <f>IF(DATEVALUE(S51&amp;" "&amp;S$49&amp;Param!$B$1)&gt;$AS$29,U51,0)</f>
        <v>7</v>
      </c>
      <c r="W51" s="122">
        <f ca="1">VLOOKUP(DATEVALUE(S51&amp;" "&amp;S$49&amp;Param!$B$1), INDIRECT(S$49&amp;"!$A:$K"), 11)*24</f>
        <v>0</v>
      </c>
      <c r="X51" s="153">
        <f>IF(DATEVALUE(S51&amp;" "&amp;S$49&amp;Param!$B$1)&lt;=$AS$29,W51,0)</f>
        <v>0</v>
      </c>
      <c r="Y51" s="123">
        <v>1</v>
      </c>
      <c r="Z51" s="124" t="s">
        <v>3</v>
      </c>
      <c r="AA51" s="74"/>
      <c r="AB51" s="73">
        <f>IF(DATEVALUE(Y51&amp;" "&amp;Y$49&amp;Param!$B$1)&gt;$AS$29,AA51,0)</f>
        <v>0</v>
      </c>
      <c r="AC51" s="122">
        <f ca="1">VLOOKUP(DATEVALUE(Y51&amp;" "&amp;Y$49&amp;Param!$B$1), INDIRECT(Y$49&amp;"!$A:$K"), 11)*24</f>
        <v>0</v>
      </c>
      <c r="AD51" s="153">
        <f>IF(DATEVALUE(Y51&amp;" "&amp;Y$49&amp;Param!$B$1)&lt;=$AS$29,AC51,0)</f>
        <v>0</v>
      </c>
      <c r="AE51" s="190">
        <v>1</v>
      </c>
      <c r="AF51" s="191" t="s">
        <v>2</v>
      </c>
      <c r="AG51" s="74"/>
      <c r="AH51" s="74">
        <f>IF(DATEVALUE(AE51&amp;" "&amp;AE$49&amp;Param!$B$1)&gt;$AS$29,AG51,0)</f>
        <v>0</v>
      </c>
      <c r="AI51" s="122">
        <f ca="1">VLOOKUP(DATEVALUE(AE51&amp;" "&amp;AE$49&amp;Param!$B$1), INDIRECT(AE$49&amp;"!$A:$K"), 11)*24</f>
        <v>0</v>
      </c>
      <c r="AJ51" s="209"/>
      <c r="AK51" s="158"/>
    </row>
    <row r="52" spans="1:37" s="40" customFormat="1" ht="15" customHeight="1" thickBot="1" x14ac:dyDescent="0.3">
      <c r="A52" s="146">
        <v>2</v>
      </c>
      <c r="B52" s="145" t="s">
        <v>0</v>
      </c>
      <c r="C52" s="77">
        <v>7</v>
      </c>
      <c r="D52" s="126">
        <f>IF(DATEVALUE(A52&amp;" "&amp;A$49&amp;Param!$B$1)&gt;$AS$29,C52,0)</f>
        <v>7</v>
      </c>
      <c r="E52" s="127">
        <f ca="1">VLOOKUP(DATEVALUE(A52&amp;" "&amp;A$49&amp;Param!$B$1), INDIRECT(A$49&amp;"!$A:$K"), 11)*24</f>
        <v>0</v>
      </c>
      <c r="F52" s="154">
        <f>IF(DATEVALUE(A52&amp;" "&amp;A$49&amp;Param!$B$1)&lt;=$AS$29,E52,0)</f>
        <v>0</v>
      </c>
      <c r="G52" s="146">
        <v>2</v>
      </c>
      <c r="H52" s="145" t="s">
        <v>3</v>
      </c>
      <c r="I52" s="77">
        <v>7</v>
      </c>
      <c r="J52" s="126">
        <f>IF(DATEVALUE(G52&amp;" "&amp;G$49&amp;Param!$B$1)&gt;$AS$29,I52,0)</f>
        <v>7</v>
      </c>
      <c r="K52" s="127">
        <f ca="1">VLOOKUP(DATEVALUE(G52&amp;" "&amp;G$49&amp;Param!$B$1), INDIRECT(G$49&amp;"!$A:$K"), 11)*24</f>
        <v>7.0000000000000044</v>
      </c>
      <c r="L52" s="154">
        <f>IF(DATEVALUE(G52&amp;" "&amp;G$49&amp;Param!$B$1)&lt;=$AS$29,K52,0)</f>
        <v>0</v>
      </c>
      <c r="M52" s="188">
        <v>2</v>
      </c>
      <c r="N52" s="189" t="s">
        <v>4</v>
      </c>
      <c r="O52" s="77"/>
      <c r="P52" s="126">
        <f>IF(DATEVALUE(M52&amp;" "&amp;M$49&amp;Param!$B$1)&gt;$AS$29,O52,0)</f>
        <v>0</v>
      </c>
      <c r="Q52" s="127">
        <f ca="1">VLOOKUP(DATEVALUE(M52&amp;" "&amp;M$49&amp;Param!$B$1), INDIRECT(M$49&amp;"!$A:$K"), 11)*24</f>
        <v>0</v>
      </c>
      <c r="R52" s="154">
        <f>IF(DATEVALUE(M52&amp;" "&amp;M$49&amp;Param!$B$1)&lt;=$AS$29,Q52,0)</f>
        <v>0</v>
      </c>
      <c r="S52" s="146">
        <v>2</v>
      </c>
      <c r="T52" s="145" t="s">
        <v>1</v>
      </c>
      <c r="U52" s="77">
        <v>7</v>
      </c>
      <c r="V52" s="126">
        <f>IF(DATEVALUE(S52&amp;" "&amp;S$49&amp;Param!$B$1)&gt;$AS$29,U52,0)</f>
        <v>7</v>
      </c>
      <c r="W52" s="127">
        <f ca="1">VLOOKUP(DATEVALUE(S52&amp;" "&amp;S$49&amp;Param!$B$1), INDIRECT(S$49&amp;"!$A:$K"), 11)*24</f>
        <v>0</v>
      </c>
      <c r="X52" s="154">
        <f>IF(DATEVALUE(S52&amp;" "&amp;S$49&amp;Param!$B$1)&lt;=$AS$29,W52,0)</f>
        <v>0</v>
      </c>
      <c r="Y52" s="146">
        <v>2</v>
      </c>
      <c r="Z52" s="145" t="s">
        <v>5</v>
      </c>
      <c r="AA52" s="77">
        <v>7</v>
      </c>
      <c r="AB52" s="126">
        <f>IF(DATEVALUE(Y52&amp;" "&amp;Y$49&amp;Param!$B$1)&gt;$AS$29,AA52,0)</f>
        <v>7</v>
      </c>
      <c r="AC52" s="127">
        <f ca="1">VLOOKUP(DATEVALUE(Y52&amp;" "&amp;Y$49&amp;Param!$B$1), INDIRECT(Y$49&amp;"!$A:$K"), 11)*24</f>
        <v>0</v>
      </c>
      <c r="AD52" s="154">
        <f>IF(DATEVALUE(Y52&amp;" "&amp;Y$49&amp;Param!$B$1)&lt;=$AS$29,AC52,0)</f>
        <v>0</v>
      </c>
      <c r="AE52" s="188">
        <v>2</v>
      </c>
      <c r="AF52" s="189" t="s">
        <v>4</v>
      </c>
      <c r="AG52" s="77"/>
      <c r="AH52" s="77">
        <f>IF(DATEVALUE(AE52&amp;" "&amp;AE$49&amp;Param!$B$1)&gt;$AS$29,AG52,0)</f>
        <v>0</v>
      </c>
      <c r="AI52" s="127">
        <f ca="1">VLOOKUP(DATEVALUE(AE52&amp;" "&amp;AE$49&amp;Param!$B$1), INDIRECT(AE$49&amp;"!$A:$K"), 11)*24</f>
        <v>0</v>
      </c>
      <c r="AJ52" s="144"/>
      <c r="AK52" s="158"/>
    </row>
    <row r="53" spans="1:37" s="40" customFormat="1" x14ac:dyDescent="0.25">
      <c r="A53" s="146">
        <v>3</v>
      </c>
      <c r="B53" s="145" t="s">
        <v>1</v>
      </c>
      <c r="C53" s="77">
        <v>7</v>
      </c>
      <c r="D53" s="126">
        <f>IF(DATEVALUE(A53&amp;" "&amp;A$49&amp;Param!$B$1)&gt;$AS$29,C53,0)</f>
        <v>7</v>
      </c>
      <c r="E53" s="127">
        <f ca="1">VLOOKUP(DATEVALUE(A53&amp;" "&amp;A$49&amp;Param!$B$1), INDIRECT(A$49&amp;"!$A:$K"), 11)*24</f>
        <v>8.0000000000000036</v>
      </c>
      <c r="F53" s="154">
        <f>IF(DATEVALUE(A53&amp;" "&amp;A$49&amp;Param!$B$1)&lt;=$AS$29,E53,0)</f>
        <v>0</v>
      </c>
      <c r="G53" s="146">
        <v>3</v>
      </c>
      <c r="H53" s="145" t="s">
        <v>5</v>
      </c>
      <c r="I53" s="77">
        <v>7</v>
      </c>
      <c r="J53" s="126">
        <f>IF(DATEVALUE(G53&amp;" "&amp;G$49&amp;Param!$B$1)&gt;$AS$29,I53,0)</f>
        <v>7</v>
      </c>
      <c r="K53" s="127">
        <f ca="1">VLOOKUP(DATEVALUE(G53&amp;" "&amp;G$49&amp;Param!$B$1), INDIRECT(G$49&amp;"!$A:$K"), 11)*24</f>
        <v>6.9999999999999964</v>
      </c>
      <c r="L53" s="154">
        <f>IF(DATEVALUE(G53&amp;" "&amp;G$49&amp;Param!$B$1)&lt;=$AS$29,K53,0)</f>
        <v>0</v>
      </c>
      <c r="M53" s="146">
        <v>3</v>
      </c>
      <c r="N53" s="145" t="s">
        <v>0</v>
      </c>
      <c r="O53" s="77">
        <v>7</v>
      </c>
      <c r="P53" s="126">
        <f>IF(DATEVALUE(M53&amp;" "&amp;M$49&amp;Param!$B$1)&gt;$AS$29,O53,0)</f>
        <v>7</v>
      </c>
      <c r="Q53" s="127">
        <f ca="1">VLOOKUP(DATEVALUE(M53&amp;" "&amp;M$49&amp;Param!$B$1), INDIRECT(M$49&amp;"!$A:$K"), 11)*24</f>
        <v>0</v>
      </c>
      <c r="R53" s="154">
        <f>IF(DATEVALUE(M53&amp;" "&amp;M$49&amp;Param!$B$1)&lt;=$AS$29,Q53,0)</f>
        <v>0</v>
      </c>
      <c r="S53" s="146">
        <v>3</v>
      </c>
      <c r="T53" s="145" t="s">
        <v>1</v>
      </c>
      <c r="U53" s="77">
        <v>7</v>
      </c>
      <c r="V53" s="126">
        <f>IF(DATEVALUE(S53&amp;" "&amp;S$49&amp;Param!$B$1)&gt;$AS$29,U53,0)</f>
        <v>7</v>
      </c>
      <c r="W53" s="127">
        <f ca="1">VLOOKUP(DATEVALUE(S53&amp;" "&amp;S$49&amp;Param!$B$1), INDIRECT(S$49&amp;"!$A:$K"), 11)*24</f>
        <v>0</v>
      </c>
      <c r="X53" s="154">
        <f>IF(DATEVALUE(S53&amp;" "&amp;S$49&amp;Param!$B$1)&lt;=$AS$29,W53,0)</f>
        <v>0</v>
      </c>
      <c r="Y53" s="188">
        <v>3</v>
      </c>
      <c r="Z53" s="189" t="s">
        <v>2</v>
      </c>
      <c r="AA53" s="77"/>
      <c r="AB53" s="126">
        <f>IF(DATEVALUE(Y53&amp;" "&amp;Y$49&amp;Param!$B$1)&gt;$AS$29,AA53,0)</f>
        <v>0</v>
      </c>
      <c r="AC53" s="127">
        <f ca="1">VLOOKUP(DATEVALUE(Y53&amp;" "&amp;Y$49&amp;Param!$B$1), INDIRECT(Y$49&amp;"!$A:$K"), 11)*24</f>
        <v>0</v>
      </c>
      <c r="AD53" s="154">
        <f>IF(DATEVALUE(Y53&amp;" "&amp;Y$49&amp;Param!$B$1)&lt;=$AS$29,AC53,0)</f>
        <v>0</v>
      </c>
      <c r="AE53" s="146">
        <v>3</v>
      </c>
      <c r="AF53" s="145" t="s">
        <v>0</v>
      </c>
      <c r="AG53" s="77">
        <v>7</v>
      </c>
      <c r="AH53" s="77">
        <f>IF(DATEVALUE(AE53&amp;" "&amp;AE$49&amp;Param!$B$1)&gt;$AS$29,AG53,0)</f>
        <v>7</v>
      </c>
      <c r="AI53" s="127">
        <f ca="1">VLOOKUP(DATEVALUE(AE53&amp;" "&amp;AE$49&amp;Param!$B$1), INDIRECT(AE$49&amp;"!$A:$K"), 11)*24</f>
        <v>0</v>
      </c>
      <c r="AJ53" s="181">
        <f>IF(DATEVALUE(AE51&amp;" "&amp;AE$49&amp;Param!$B$1)&lt;=$AS$29,AI51,0)</f>
        <v>0</v>
      </c>
      <c r="AK53" s="158"/>
    </row>
    <row r="54" spans="1:37" s="40" customFormat="1" x14ac:dyDescent="0.25">
      <c r="A54" s="146">
        <v>4</v>
      </c>
      <c r="B54" s="145" t="s">
        <v>1</v>
      </c>
      <c r="C54" s="77">
        <v>7</v>
      </c>
      <c r="D54" s="126">
        <f>IF(DATEVALUE(A54&amp;" "&amp;A$49&amp;Param!$B$1)&gt;$AS$29,C54,0)</f>
        <v>7</v>
      </c>
      <c r="E54" s="127">
        <f ca="1">VLOOKUP(DATEVALUE(A54&amp;" "&amp;A$49&amp;Param!$B$1), INDIRECT(A$49&amp;"!$A:$K"), 11)*24</f>
        <v>9.5000000000000036</v>
      </c>
      <c r="F54" s="154">
        <f>IF(DATEVALUE(A54&amp;" "&amp;A$49&amp;Param!$B$1)&lt;=$AS$29,E54,0)</f>
        <v>0</v>
      </c>
      <c r="G54" s="188">
        <v>4</v>
      </c>
      <c r="H54" s="189" t="s">
        <v>2</v>
      </c>
      <c r="I54" s="77"/>
      <c r="J54" s="126">
        <f>IF(DATEVALUE(G54&amp;" "&amp;G$49&amp;Param!$B$1)&gt;$AS$29,I54,0)</f>
        <v>0</v>
      </c>
      <c r="K54" s="127">
        <f ca="1">VLOOKUP(DATEVALUE(G54&amp;" "&amp;G$49&amp;Param!$B$1), INDIRECT(G$49&amp;"!$A:$K"), 11)*24</f>
        <v>5</v>
      </c>
      <c r="L54" s="154">
        <f>IF(DATEVALUE(G54&amp;" "&amp;G$49&amp;Param!$B$1)&lt;=$AS$29,K54,0)</f>
        <v>0</v>
      </c>
      <c r="M54" s="146">
        <v>4</v>
      </c>
      <c r="N54" s="145" t="s">
        <v>1</v>
      </c>
      <c r="O54" s="77">
        <v>7</v>
      </c>
      <c r="P54" s="126">
        <f>IF(DATEVALUE(M54&amp;" "&amp;M$49&amp;Param!$B$1)&gt;$AS$29,O54,0)</f>
        <v>7</v>
      </c>
      <c r="Q54" s="127">
        <f ca="1">VLOOKUP(DATEVALUE(M54&amp;" "&amp;M$49&amp;Param!$B$1), INDIRECT(M$49&amp;"!$A:$K"), 11)*24</f>
        <v>0</v>
      </c>
      <c r="R54" s="154">
        <f>IF(DATEVALUE(M54&amp;" "&amp;M$49&amp;Param!$B$1)&lt;=$AS$29,Q54,0)</f>
        <v>0</v>
      </c>
      <c r="S54" s="146">
        <v>4</v>
      </c>
      <c r="T54" s="145" t="s">
        <v>3</v>
      </c>
      <c r="U54" s="77">
        <v>7</v>
      </c>
      <c r="V54" s="126">
        <f>IF(DATEVALUE(S54&amp;" "&amp;S$49&amp;Param!$B$1)&gt;$AS$29,U54,0)</f>
        <v>7</v>
      </c>
      <c r="W54" s="127">
        <f ca="1">VLOOKUP(DATEVALUE(S54&amp;" "&amp;S$49&amp;Param!$B$1), INDIRECT(S$49&amp;"!$A:$K"), 11)*24</f>
        <v>0</v>
      </c>
      <c r="X54" s="154">
        <f>IF(DATEVALUE(S54&amp;" "&amp;S$49&amp;Param!$B$1)&lt;=$AS$29,W54,0)</f>
        <v>0</v>
      </c>
      <c r="Y54" s="188">
        <v>4</v>
      </c>
      <c r="Z54" s="189" t="s">
        <v>4</v>
      </c>
      <c r="AA54" s="77"/>
      <c r="AB54" s="126">
        <f>IF(DATEVALUE(Y54&amp;" "&amp;Y$49&amp;Param!$B$1)&gt;$AS$29,AA54,0)</f>
        <v>0</v>
      </c>
      <c r="AC54" s="127">
        <f ca="1">VLOOKUP(DATEVALUE(Y54&amp;" "&amp;Y$49&amp;Param!$B$1), INDIRECT(Y$49&amp;"!$A:$K"), 11)*24</f>
        <v>0</v>
      </c>
      <c r="AD54" s="154">
        <f>IF(DATEVALUE(Y54&amp;" "&amp;Y$49&amp;Param!$B$1)&lt;=$AS$29,AC54,0)</f>
        <v>0</v>
      </c>
      <c r="AE54" s="146">
        <v>4</v>
      </c>
      <c r="AF54" s="145" t="s">
        <v>1</v>
      </c>
      <c r="AG54" s="77">
        <v>7</v>
      </c>
      <c r="AH54" s="77">
        <f>IF(DATEVALUE(AE54&amp;" "&amp;AE$49&amp;Param!$B$1)&gt;$AS$29,AG54,0)</f>
        <v>7</v>
      </c>
      <c r="AI54" s="127">
        <f ca="1">VLOOKUP(DATEVALUE(AE54&amp;" "&amp;AE$49&amp;Param!$B$1), INDIRECT(AE$49&amp;"!$A:$K"), 11)*24</f>
        <v>0</v>
      </c>
      <c r="AJ54" s="182">
        <f>IF(DATEVALUE(AE52&amp;" "&amp;AE$49&amp;Param!$B$1)&lt;=$AS$29,AI52,0)</f>
        <v>0</v>
      </c>
      <c r="AK54" s="158"/>
    </row>
    <row r="55" spans="1:37" s="40" customFormat="1" ht="12" thickBot="1" x14ac:dyDescent="0.3">
      <c r="A55" s="146">
        <v>5</v>
      </c>
      <c r="B55" s="145" t="s">
        <v>3</v>
      </c>
      <c r="C55" s="77">
        <v>7</v>
      </c>
      <c r="D55" s="126">
        <f>IF(DATEVALUE(A55&amp;" "&amp;A$49&amp;Param!$B$1)&gt;$AS$29,C55,0)</f>
        <v>7</v>
      </c>
      <c r="E55" s="127">
        <f ca="1">VLOOKUP(DATEVALUE(A55&amp;" "&amp;A$49&amp;Param!$B$1), INDIRECT(A$49&amp;"!$A:$K"), 11)*24</f>
        <v>7.5</v>
      </c>
      <c r="F55" s="154">
        <f>IF(DATEVALUE(A55&amp;" "&amp;A$49&amp;Param!$B$1)&lt;=$AS$29,E55,0)</f>
        <v>0</v>
      </c>
      <c r="G55" s="188">
        <v>5</v>
      </c>
      <c r="H55" s="189" t="s">
        <v>4</v>
      </c>
      <c r="I55" s="77"/>
      <c r="J55" s="126">
        <f>IF(DATEVALUE(G55&amp;" "&amp;G$49&amp;Param!$B$1)&gt;$AS$29,I55,0)</f>
        <v>0</v>
      </c>
      <c r="K55" s="127">
        <f ca="1">VLOOKUP(DATEVALUE(G55&amp;" "&amp;G$49&amp;Param!$B$1), INDIRECT(G$49&amp;"!$A:$K"), 11)*24</f>
        <v>0</v>
      </c>
      <c r="L55" s="154">
        <f>IF(DATEVALUE(G55&amp;" "&amp;G$49&amp;Param!$B$1)&lt;=$AS$29,K55,0)</f>
        <v>0</v>
      </c>
      <c r="M55" s="146">
        <v>5</v>
      </c>
      <c r="N55" s="145" t="s">
        <v>1</v>
      </c>
      <c r="O55" s="77">
        <v>7</v>
      </c>
      <c r="P55" s="126">
        <f>IF(DATEVALUE(M55&amp;" "&amp;M$49&amp;Param!$B$1)&gt;$AS$29,O55,0)</f>
        <v>7</v>
      </c>
      <c r="Q55" s="127">
        <f ca="1">VLOOKUP(DATEVALUE(M55&amp;" "&amp;M$49&amp;Param!$B$1), INDIRECT(M$49&amp;"!$A:$K"), 11)*24</f>
        <v>0</v>
      </c>
      <c r="R55" s="154">
        <f>IF(DATEVALUE(M55&amp;" "&amp;M$49&amp;Param!$B$1)&lt;=$AS$29,Q55,0)</f>
        <v>0</v>
      </c>
      <c r="S55" s="146">
        <v>5</v>
      </c>
      <c r="T55" s="145" t="s">
        <v>5</v>
      </c>
      <c r="U55" s="77">
        <v>7</v>
      </c>
      <c r="V55" s="126">
        <f>IF(DATEVALUE(S55&amp;" "&amp;S$49&amp;Param!$B$1)&gt;$AS$29,U55,0)</f>
        <v>7</v>
      </c>
      <c r="W55" s="127">
        <f ca="1">VLOOKUP(DATEVALUE(S55&amp;" "&amp;S$49&amp;Param!$B$1), INDIRECT(S$49&amp;"!$A:$K"), 11)*24</f>
        <v>0</v>
      </c>
      <c r="X55" s="154">
        <f>IF(DATEVALUE(S55&amp;" "&amp;S$49&amp;Param!$B$1)&lt;=$AS$29,W55,0)</f>
        <v>0</v>
      </c>
      <c r="Y55" s="146">
        <v>5</v>
      </c>
      <c r="Z55" s="145" t="s">
        <v>0</v>
      </c>
      <c r="AA55" s="77">
        <v>7</v>
      </c>
      <c r="AB55" s="126">
        <f>IF(DATEVALUE(Y55&amp;" "&amp;Y$49&amp;Param!$B$1)&gt;$AS$29,AA55,0)</f>
        <v>7</v>
      </c>
      <c r="AC55" s="127">
        <f ca="1">VLOOKUP(DATEVALUE(Y55&amp;" "&amp;Y$49&amp;Param!$B$1), INDIRECT(Y$49&amp;"!$A:$K"), 11)*24</f>
        <v>0</v>
      </c>
      <c r="AD55" s="154">
        <f>IF(DATEVALUE(Y55&amp;" "&amp;Y$49&amp;Param!$B$1)&lt;=$AS$29,AC55,0)</f>
        <v>0</v>
      </c>
      <c r="AE55" s="146">
        <v>5</v>
      </c>
      <c r="AF55" s="145" t="s">
        <v>1</v>
      </c>
      <c r="AG55" s="77">
        <v>7</v>
      </c>
      <c r="AH55" s="77">
        <f>IF(DATEVALUE(AE55&amp;" "&amp;AE$49&amp;Param!$B$1)&gt;$AS$29,AG55,0)</f>
        <v>7</v>
      </c>
      <c r="AI55" s="127">
        <f ca="1">VLOOKUP(DATEVALUE(AE55&amp;" "&amp;AE$49&amp;Param!$B$1), INDIRECT(AE$49&amp;"!$A:$K"), 11)*24</f>
        <v>0</v>
      </c>
      <c r="AJ55" s="183">
        <f>IF(DATEVALUE(AE53&amp;" "&amp;AE$49&amp;Param!$B$1)&lt;=$AS$29,AI53,0)</f>
        <v>0</v>
      </c>
      <c r="AK55" s="158"/>
    </row>
    <row r="56" spans="1:37" s="40" customFormat="1" x14ac:dyDescent="0.25">
      <c r="A56" s="146">
        <v>6</v>
      </c>
      <c r="B56" s="145" t="s">
        <v>5</v>
      </c>
      <c r="C56" s="77">
        <v>7</v>
      </c>
      <c r="D56" s="126">
        <f>IF(DATEVALUE(A56&amp;" "&amp;A$49&amp;Param!$B$1)&gt;$AS$29,C56,0)</f>
        <v>7</v>
      </c>
      <c r="E56" s="127">
        <f ca="1">VLOOKUP(DATEVALUE(A56&amp;" "&amp;A$49&amp;Param!$B$1), INDIRECT(A$49&amp;"!$A:$K"), 11)*24</f>
        <v>8.4999999999999964</v>
      </c>
      <c r="F56" s="154">
        <f>IF(DATEVALUE(A56&amp;" "&amp;A$49&amp;Param!$B$1)&lt;=$AS$29,E56,0)</f>
        <v>0</v>
      </c>
      <c r="G56" s="192">
        <v>6</v>
      </c>
      <c r="H56" s="193" t="s">
        <v>0</v>
      </c>
      <c r="I56" s="77"/>
      <c r="J56" s="126">
        <f>IF(DATEVALUE(G56&amp;" "&amp;G$49&amp;Param!$B$1)&gt;$AS$29,I56,0)</f>
        <v>0</v>
      </c>
      <c r="K56" s="127">
        <f ca="1">VLOOKUP(DATEVALUE(G56&amp;" "&amp;G$49&amp;Param!$B$1), INDIRECT(G$49&amp;"!$A:$K"), 11)*24</f>
        <v>0</v>
      </c>
      <c r="L56" s="154">
        <f>IF(DATEVALUE(G56&amp;" "&amp;G$49&amp;Param!$B$1)&lt;=$AS$29,K56,0)</f>
        <v>0</v>
      </c>
      <c r="M56" s="146">
        <v>6</v>
      </c>
      <c r="N56" s="145" t="s">
        <v>3</v>
      </c>
      <c r="O56" s="77">
        <v>7</v>
      </c>
      <c r="P56" s="126">
        <f>IF(DATEVALUE(M56&amp;" "&amp;M$49&amp;Param!$B$1)&gt;$AS$29,O56,0)</f>
        <v>7</v>
      </c>
      <c r="Q56" s="127">
        <f ca="1">VLOOKUP(DATEVALUE(M56&amp;" "&amp;M$49&amp;Param!$B$1), INDIRECT(M$49&amp;"!$A:$K"), 11)*24</f>
        <v>0</v>
      </c>
      <c r="R56" s="154">
        <f>IF(DATEVALUE(M56&amp;" "&amp;M$49&amp;Param!$B$1)&lt;=$AS$29,Q56,0)</f>
        <v>0</v>
      </c>
      <c r="S56" s="188">
        <v>6</v>
      </c>
      <c r="T56" s="189" t="s">
        <v>2</v>
      </c>
      <c r="U56" s="77"/>
      <c r="V56" s="126">
        <f>IF(DATEVALUE(S56&amp;" "&amp;S$49&amp;Param!$B$1)&gt;$AS$29,U56,0)</f>
        <v>0</v>
      </c>
      <c r="W56" s="127">
        <f ca="1">VLOOKUP(DATEVALUE(S56&amp;" "&amp;S$49&amp;Param!$B$1), INDIRECT(S$49&amp;"!$A:$K"), 11)*24</f>
        <v>0</v>
      </c>
      <c r="X56" s="154">
        <f>IF(DATEVALUE(S56&amp;" "&amp;S$49&amp;Param!$B$1)&lt;=$AS$29,W56,0)</f>
        <v>0</v>
      </c>
      <c r="Y56" s="146">
        <v>6</v>
      </c>
      <c r="Z56" s="145" t="s">
        <v>1</v>
      </c>
      <c r="AA56" s="77">
        <v>7</v>
      </c>
      <c r="AB56" s="126">
        <f>IF(DATEVALUE(Y56&amp;" "&amp;Y$49&amp;Param!$B$1)&gt;$AS$29,AA56,0)</f>
        <v>7</v>
      </c>
      <c r="AC56" s="127">
        <f ca="1">VLOOKUP(DATEVALUE(Y56&amp;" "&amp;Y$49&amp;Param!$B$1), INDIRECT(Y$49&amp;"!$A:$K"), 11)*24</f>
        <v>0</v>
      </c>
      <c r="AD56" s="154">
        <f>IF(DATEVALUE(Y56&amp;" "&amp;Y$49&amp;Param!$B$1)&lt;=$AS$29,AC56,0)</f>
        <v>0</v>
      </c>
      <c r="AE56" s="146">
        <v>6</v>
      </c>
      <c r="AF56" s="145" t="s">
        <v>3</v>
      </c>
      <c r="AG56" s="77">
        <v>7</v>
      </c>
      <c r="AH56" s="77">
        <f>IF(DATEVALUE(AE56&amp;" "&amp;AE$49&amp;Param!$B$1)&gt;$AS$29,AG56,0)</f>
        <v>7</v>
      </c>
      <c r="AI56" s="127">
        <f ca="1">VLOOKUP(DATEVALUE(AE56&amp;" "&amp;AE$49&amp;Param!$B$1), INDIRECT(AE$49&amp;"!$A:$K"), 11)*24</f>
        <v>0</v>
      </c>
      <c r="AJ56" s="184">
        <f>IF(DATEVALUE(AE54&amp;" "&amp;AE$49&amp;Param!$B$1)&lt;=$AS$29,AI54,0)</f>
        <v>0</v>
      </c>
      <c r="AK56" s="158"/>
    </row>
    <row r="57" spans="1:37" s="40" customFormat="1" x14ac:dyDescent="0.25">
      <c r="A57" s="188">
        <v>7</v>
      </c>
      <c r="B57" s="189" t="s">
        <v>2</v>
      </c>
      <c r="C57" s="77"/>
      <c r="D57" s="126">
        <f>IF(DATEVALUE(A57&amp;" "&amp;A$49&amp;Param!$B$1)&gt;$AS$29,C57,0)</f>
        <v>0</v>
      </c>
      <c r="E57" s="127">
        <f ca="1">VLOOKUP(DATEVALUE(A57&amp;" "&amp;A$49&amp;Param!$B$1), INDIRECT(A$49&amp;"!$A:$K"), 11)*24</f>
        <v>0</v>
      </c>
      <c r="F57" s="154">
        <f>IF(DATEVALUE(A57&amp;" "&amp;A$49&amp;Param!$B$1)&lt;=$AS$29,E57,0)</f>
        <v>0</v>
      </c>
      <c r="G57" s="192">
        <v>7</v>
      </c>
      <c r="H57" s="193" t="s">
        <v>1</v>
      </c>
      <c r="I57" s="77"/>
      <c r="J57" s="126">
        <f>IF(DATEVALUE(G57&amp;" "&amp;G$49&amp;Param!$B$1)&gt;$AS$29,I57,0)</f>
        <v>0</v>
      </c>
      <c r="K57" s="127">
        <f ca="1">VLOOKUP(DATEVALUE(G57&amp;" "&amp;G$49&amp;Param!$B$1), INDIRECT(G$49&amp;"!$A:$K"), 11)*24</f>
        <v>0</v>
      </c>
      <c r="L57" s="154">
        <f>IF(DATEVALUE(G57&amp;" "&amp;G$49&amp;Param!$B$1)&lt;=$AS$29,K57,0)</f>
        <v>0</v>
      </c>
      <c r="M57" s="146">
        <v>7</v>
      </c>
      <c r="N57" s="145" t="s">
        <v>5</v>
      </c>
      <c r="O57" s="77">
        <v>7</v>
      </c>
      <c r="P57" s="126">
        <f>IF(DATEVALUE(M57&amp;" "&amp;M$49&amp;Param!$B$1)&gt;$AS$29,O57,0)</f>
        <v>7</v>
      </c>
      <c r="Q57" s="127">
        <f ca="1">VLOOKUP(DATEVALUE(M57&amp;" "&amp;M$49&amp;Param!$B$1), INDIRECT(M$49&amp;"!$A:$K"), 11)*24</f>
        <v>0</v>
      </c>
      <c r="R57" s="154">
        <f>IF(DATEVALUE(M57&amp;" "&amp;M$49&amp;Param!$B$1)&lt;=$AS$29,Q57,0)</f>
        <v>0</v>
      </c>
      <c r="S57" s="188">
        <v>7</v>
      </c>
      <c r="T57" s="189" t="s">
        <v>4</v>
      </c>
      <c r="U57" s="77"/>
      <c r="V57" s="126">
        <f>IF(DATEVALUE(S57&amp;" "&amp;S$49&amp;Param!$B$1)&gt;$AS$29,U57,0)</f>
        <v>0</v>
      </c>
      <c r="W57" s="127">
        <f ca="1">VLOOKUP(DATEVALUE(S57&amp;" "&amp;S$49&amp;Param!$B$1), INDIRECT(S$49&amp;"!$A:$K"), 11)*24</f>
        <v>0</v>
      </c>
      <c r="X57" s="154">
        <f>IF(DATEVALUE(S57&amp;" "&amp;S$49&amp;Param!$B$1)&lt;=$AS$29,W57,0)</f>
        <v>0</v>
      </c>
      <c r="Y57" s="146">
        <v>7</v>
      </c>
      <c r="Z57" s="145" t="s">
        <v>1</v>
      </c>
      <c r="AA57" s="77">
        <v>7</v>
      </c>
      <c r="AB57" s="126">
        <f>IF(DATEVALUE(Y57&amp;" "&amp;Y$49&amp;Param!$B$1)&gt;$AS$29,AA57,0)</f>
        <v>7</v>
      </c>
      <c r="AC57" s="127">
        <f ca="1">VLOOKUP(DATEVALUE(Y57&amp;" "&amp;Y$49&amp;Param!$B$1), INDIRECT(Y$49&amp;"!$A:$K"), 11)*24</f>
        <v>0</v>
      </c>
      <c r="AD57" s="154">
        <f>IF(DATEVALUE(Y57&amp;" "&amp;Y$49&amp;Param!$B$1)&lt;=$AS$29,AC57,0)</f>
        <v>0</v>
      </c>
      <c r="AE57" s="146">
        <v>7</v>
      </c>
      <c r="AF57" s="145" t="s">
        <v>5</v>
      </c>
      <c r="AG57" s="77">
        <v>7</v>
      </c>
      <c r="AH57" s="77">
        <f>IF(DATEVALUE(AE57&amp;" "&amp;AE$49&amp;Param!$B$1)&gt;$AS$29,AG57,0)</f>
        <v>7</v>
      </c>
      <c r="AI57" s="127">
        <f ca="1">VLOOKUP(DATEVALUE(AE57&amp;" "&amp;AE$49&amp;Param!$B$1), INDIRECT(AE$49&amp;"!$A:$K"), 11)*24</f>
        <v>0</v>
      </c>
      <c r="AJ57" s="182">
        <f>IF(DATEVALUE(AE55&amp;" "&amp;AE$49&amp;Param!$B$1)&lt;=$AS$29,AI55,0)</f>
        <v>0</v>
      </c>
      <c r="AK57" s="158"/>
    </row>
    <row r="58" spans="1:37" s="40" customFormat="1" x14ac:dyDescent="0.25">
      <c r="A58" s="188">
        <v>8</v>
      </c>
      <c r="B58" s="189" t="s">
        <v>4</v>
      </c>
      <c r="C58" s="77"/>
      <c r="D58" s="126">
        <f>IF(DATEVALUE(A58&amp;" "&amp;A$49&amp;Param!$B$1)&gt;$AS$29,C58,0)</f>
        <v>0</v>
      </c>
      <c r="E58" s="127">
        <f ca="1">VLOOKUP(DATEVALUE(A58&amp;" "&amp;A$49&amp;Param!$B$1), INDIRECT(A$49&amp;"!$A:$K"), 11)*24</f>
        <v>0</v>
      </c>
      <c r="F58" s="154">
        <f>IF(DATEVALUE(A58&amp;" "&amp;A$49&amp;Param!$B$1)&lt;=$AS$29,E58,0)</f>
        <v>0</v>
      </c>
      <c r="G58" s="192">
        <v>8</v>
      </c>
      <c r="H58" s="193" t="s">
        <v>1</v>
      </c>
      <c r="I58" s="77"/>
      <c r="J58" s="126">
        <f>IF(DATEVALUE(G58&amp;" "&amp;G$49&amp;Param!$B$1)&gt;$AS$29,I58,0)</f>
        <v>0</v>
      </c>
      <c r="K58" s="127">
        <f ca="1">VLOOKUP(DATEVALUE(G58&amp;" "&amp;G$49&amp;Param!$B$1), INDIRECT(G$49&amp;"!$A:$K"), 11)*24</f>
        <v>0</v>
      </c>
      <c r="L58" s="154">
        <f>IF(DATEVALUE(G58&amp;" "&amp;G$49&amp;Param!$B$1)&lt;=$AS$29,K58,0)</f>
        <v>0</v>
      </c>
      <c r="M58" s="188">
        <v>8</v>
      </c>
      <c r="N58" s="189" t="s">
        <v>2</v>
      </c>
      <c r="O58" s="77"/>
      <c r="P58" s="126">
        <f>IF(DATEVALUE(M58&amp;" "&amp;M$49&amp;Param!$B$1)&gt;$AS$29,O58,0)</f>
        <v>0</v>
      </c>
      <c r="Q58" s="127">
        <f ca="1">VLOOKUP(DATEVALUE(M58&amp;" "&amp;M$49&amp;Param!$B$1), INDIRECT(M$49&amp;"!$A:$K"), 11)*24</f>
        <v>0</v>
      </c>
      <c r="R58" s="154">
        <f>IF(DATEVALUE(M58&amp;" "&amp;M$49&amp;Param!$B$1)&lt;=$AS$29,Q58,0)</f>
        <v>0</v>
      </c>
      <c r="S58" s="146">
        <v>8</v>
      </c>
      <c r="T58" s="145" t="s">
        <v>0</v>
      </c>
      <c r="U58" s="77">
        <v>7</v>
      </c>
      <c r="V58" s="126">
        <f>IF(DATEVALUE(S58&amp;" "&amp;S$49&amp;Param!$B$1)&gt;$AS$29,U58,0)</f>
        <v>7</v>
      </c>
      <c r="W58" s="127">
        <f ca="1">VLOOKUP(DATEVALUE(S58&amp;" "&amp;S$49&amp;Param!$B$1), INDIRECT(S$49&amp;"!$A:$K"), 11)*24</f>
        <v>0</v>
      </c>
      <c r="X58" s="154">
        <f>IF(DATEVALUE(S58&amp;" "&amp;S$49&amp;Param!$B$1)&lt;=$AS$29,W58,0)</f>
        <v>0</v>
      </c>
      <c r="Y58" s="146">
        <v>8</v>
      </c>
      <c r="Z58" s="145" t="s">
        <v>3</v>
      </c>
      <c r="AA58" s="77">
        <v>7</v>
      </c>
      <c r="AB58" s="126">
        <f>IF(DATEVALUE(Y58&amp;" "&amp;Y$49&amp;Param!$B$1)&gt;$AS$29,AA58,0)</f>
        <v>7</v>
      </c>
      <c r="AC58" s="127">
        <f ca="1">VLOOKUP(DATEVALUE(Y58&amp;" "&amp;Y$49&amp;Param!$B$1), INDIRECT(Y$49&amp;"!$A:$K"), 11)*24</f>
        <v>0</v>
      </c>
      <c r="AD58" s="154">
        <f>IF(DATEVALUE(Y58&amp;" "&amp;Y$49&amp;Param!$B$1)&lt;=$AS$29,AC58,0)</f>
        <v>0</v>
      </c>
      <c r="AE58" s="188">
        <v>8</v>
      </c>
      <c r="AF58" s="189" t="s">
        <v>2</v>
      </c>
      <c r="AG58" s="77"/>
      <c r="AH58" s="77">
        <f>IF(DATEVALUE(AE58&amp;" "&amp;AE$49&amp;Param!$B$1)&gt;$AS$29,AG58,0)</f>
        <v>0</v>
      </c>
      <c r="AI58" s="127">
        <f ca="1">VLOOKUP(DATEVALUE(AE58&amp;" "&amp;AE$49&amp;Param!$B$1), INDIRECT(AE$49&amp;"!$A:$K"), 11)*24</f>
        <v>0</v>
      </c>
      <c r="AJ58" s="182">
        <f>IF(DATEVALUE(AE56&amp;" "&amp;AE$49&amp;Param!$B$1)&lt;=$AS$29,AI56,0)</f>
        <v>0</v>
      </c>
      <c r="AK58" s="158"/>
    </row>
    <row r="59" spans="1:37" s="40" customFormat="1" x14ac:dyDescent="0.25">
      <c r="A59" s="146">
        <v>9</v>
      </c>
      <c r="B59" s="145" t="s">
        <v>0</v>
      </c>
      <c r="C59" s="77">
        <v>7</v>
      </c>
      <c r="D59" s="126">
        <f>IF(DATEVALUE(A59&amp;" "&amp;A$49&amp;Param!$B$1)&gt;$AS$29,C59,0)</f>
        <v>7</v>
      </c>
      <c r="E59" s="127">
        <f ca="1">VLOOKUP(DATEVALUE(A59&amp;" "&amp;A$49&amp;Param!$B$1), INDIRECT(A$49&amp;"!$A:$K"), 11)*24</f>
        <v>6.9999999999999964</v>
      </c>
      <c r="F59" s="154">
        <f>IF(DATEVALUE(A59&amp;" "&amp;A$49&amp;Param!$B$1)&lt;=$AS$29,E59,0)</f>
        <v>0</v>
      </c>
      <c r="G59" s="192">
        <v>9</v>
      </c>
      <c r="H59" s="193" t="s">
        <v>3</v>
      </c>
      <c r="I59" s="77"/>
      <c r="J59" s="126">
        <f>IF(DATEVALUE(G59&amp;" "&amp;G$49&amp;Param!$B$1)&gt;$AS$29,I59,0)</f>
        <v>0</v>
      </c>
      <c r="K59" s="127">
        <f ca="1">VLOOKUP(DATEVALUE(G59&amp;" "&amp;G$49&amp;Param!$B$1), INDIRECT(G$49&amp;"!$A:$K"), 11)*24</f>
        <v>0</v>
      </c>
      <c r="L59" s="154">
        <f>IF(DATEVALUE(G59&amp;" "&amp;G$49&amp;Param!$B$1)&lt;=$AS$29,K59,0)</f>
        <v>0</v>
      </c>
      <c r="M59" s="188">
        <v>9</v>
      </c>
      <c r="N59" s="189" t="s">
        <v>4</v>
      </c>
      <c r="O59" s="77"/>
      <c r="P59" s="126">
        <f>IF(DATEVALUE(M59&amp;" "&amp;M$49&amp;Param!$B$1)&gt;$AS$29,O59,0)</f>
        <v>0</v>
      </c>
      <c r="Q59" s="127">
        <f ca="1">VLOOKUP(DATEVALUE(M59&amp;" "&amp;M$49&amp;Param!$B$1), INDIRECT(M$49&amp;"!$A:$K"), 11)*24</f>
        <v>0</v>
      </c>
      <c r="R59" s="154">
        <f>IF(DATEVALUE(M59&amp;" "&amp;M$49&amp;Param!$B$1)&lt;=$AS$29,Q59,0)</f>
        <v>0</v>
      </c>
      <c r="S59" s="146">
        <v>9</v>
      </c>
      <c r="T59" s="145" t="s">
        <v>1</v>
      </c>
      <c r="U59" s="77">
        <v>7</v>
      </c>
      <c r="V59" s="126">
        <f>IF(DATEVALUE(S59&amp;" "&amp;S$49&amp;Param!$B$1)&gt;$AS$29,U59,0)</f>
        <v>7</v>
      </c>
      <c r="W59" s="127">
        <f ca="1">VLOOKUP(DATEVALUE(S59&amp;" "&amp;S$49&amp;Param!$B$1), INDIRECT(S$49&amp;"!$A:$K"), 11)*24</f>
        <v>0</v>
      </c>
      <c r="X59" s="154">
        <f>IF(DATEVALUE(S59&amp;" "&amp;S$49&amp;Param!$B$1)&lt;=$AS$29,W59,0)</f>
        <v>0</v>
      </c>
      <c r="Y59" s="146">
        <v>9</v>
      </c>
      <c r="Z59" s="145" t="s">
        <v>5</v>
      </c>
      <c r="AA59" s="77">
        <v>7</v>
      </c>
      <c r="AB59" s="126">
        <f>IF(DATEVALUE(Y59&amp;" "&amp;Y$49&amp;Param!$B$1)&gt;$AS$29,AA59,0)</f>
        <v>7</v>
      </c>
      <c r="AC59" s="127">
        <f ca="1">VLOOKUP(DATEVALUE(Y59&amp;" "&amp;Y$49&amp;Param!$B$1), INDIRECT(Y$49&amp;"!$A:$K"), 11)*24</f>
        <v>0</v>
      </c>
      <c r="AD59" s="154">
        <f>IF(DATEVALUE(Y59&amp;" "&amp;Y$49&amp;Param!$B$1)&lt;=$AS$29,AC59,0)</f>
        <v>0</v>
      </c>
      <c r="AE59" s="188">
        <v>9</v>
      </c>
      <c r="AF59" s="189" t="s">
        <v>4</v>
      </c>
      <c r="AG59" s="77"/>
      <c r="AH59" s="77">
        <f>IF(DATEVALUE(AE59&amp;" "&amp;AE$49&amp;Param!$B$1)&gt;$AS$29,AG59,0)</f>
        <v>0</v>
      </c>
      <c r="AI59" s="127">
        <f ca="1">VLOOKUP(DATEVALUE(AE59&amp;" "&amp;AE$49&amp;Param!$B$1), INDIRECT(AE$49&amp;"!$A:$K"), 11)*24</f>
        <v>0</v>
      </c>
      <c r="AJ59" s="182">
        <f>IF(DATEVALUE(AE57&amp;" "&amp;AE$49&amp;Param!$B$1)&lt;=$AS$29,AI57,0)</f>
        <v>0</v>
      </c>
      <c r="AK59" s="158"/>
    </row>
    <row r="60" spans="1:37" s="40" customFormat="1" x14ac:dyDescent="0.25">
      <c r="A60" s="146">
        <v>10</v>
      </c>
      <c r="B60" s="145" t="s">
        <v>1</v>
      </c>
      <c r="C60" s="77">
        <v>7</v>
      </c>
      <c r="D60" s="126">
        <f>IF(DATEVALUE(A60&amp;" "&amp;A$49&amp;Param!$B$1)&gt;$AS$29,C60,0)</f>
        <v>7</v>
      </c>
      <c r="E60" s="127">
        <f ca="1">VLOOKUP(DATEVALUE(A60&amp;" "&amp;A$49&amp;Param!$B$1), INDIRECT(A$49&amp;"!$A:$K"), 11)*24</f>
        <v>6.9999999999999964</v>
      </c>
      <c r="F60" s="154">
        <f>IF(DATEVALUE(A60&amp;" "&amp;A$49&amp;Param!$B$1)&lt;=$AS$29,E60,0)</f>
        <v>0</v>
      </c>
      <c r="G60" s="192">
        <v>10</v>
      </c>
      <c r="H60" s="193" t="s">
        <v>5</v>
      </c>
      <c r="I60" s="77"/>
      <c r="J60" s="126">
        <f>IF(DATEVALUE(G60&amp;" "&amp;G$49&amp;Param!$B$1)&gt;$AS$29,I60,0)</f>
        <v>0</v>
      </c>
      <c r="K60" s="127">
        <f ca="1">VLOOKUP(DATEVALUE(G60&amp;" "&amp;G$49&amp;Param!$B$1), INDIRECT(G$49&amp;"!$A:$K"), 11)*24</f>
        <v>0</v>
      </c>
      <c r="L60" s="154">
        <f>IF(DATEVALUE(G60&amp;" "&amp;G$49&amp;Param!$B$1)&lt;=$AS$29,K60,0)</f>
        <v>0</v>
      </c>
      <c r="M60" s="146">
        <v>10</v>
      </c>
      <c r="N60" s="145" t="s">
        <v>0</v>
      </c>
      <c r="O60" s="77">
        <v>7</v>
      </c>
      <c r="P60" s="126">
        <f>IF(DATEVALUE(M60&amp;" "&amp;M$49&amp;Param!$B$1)&gt;$AS$29,O60,0)</f>
        <v>7</v>
      </c>
      <c r="Q60" s="127">
        <f ca="1">VLOOKUP(DATEVALUE(M60&amp;" "&amp;M$49&amp;Param!$B$1), INDIRECT(M$49&amp;"!$A:$K"), 11)*24</f>
        <v>0</v>
      </c>
      <c r="R60" s="154">
        <f>IF(DATEVALUE(M60&amp;" "&amp;M$49&amp;Param!$B$1)&lt;=$AS$29,Q60,0)</f>
        <v>0</v>
      </c>
      <c r="S60" s="146">
        <v>10</v>
      </c>
      <c r="T60" s="145" t="s">
        <v>1</v>
      </c>
      <c r="U60" s="77">
        <v>7</v>
      </c>
      <c r="V60" s="126">
        <f>IF(DATEVALUE(S60&amp;" "&amp;S$49&amp;Param!$B$1)&gt;$AS$29,U60,0)</f>
        <v>7</v>
      </c>
      <c r="W60" s="127">
        <f ca="1">VLOOKUP(DATEVALUE(S60&amp;" "&amp;S$49&amp;Param!$B$1), INDIRECT(S$49&amp;"!$A:$K"), 11)*24</f>
        <v>0</v>
      </c>
      <c r="X60" s="154">
        <f>IF(DATEVALUE(S60&amp;" "&amp;S$49&amp;Param!$B$1)&lt;=$AS$29,W60,0)</f>
        <v>0</v>
      </c>
      <c r="Y60" s="188">
        <v>10</v>
      </c>
      <c r="Z60" s="189" t="s">
        <v>2</v>
      </c>
      <c r="AA60" s="77"/>
      <c r="AB60" s="126">
        <f>IF(DATEVALUE(Y60&amp;" "&amp;Y$49&amp;Param!$B$1)&gt;$AS$29,AA60,0)</f>
        <v>0</v>
      </c>
      <c r="AC60" s="127">
        <f ca="1">VLOOKUP(DATEVALUE(Y60&amp;" "&amp;Y$49&amp;Param!$B$1), INDIRECT(Y$49&amp;"!$A:$K"), 11)*24</f>
        <v>0</v>
      </c>
      <c r="AD60" s="154">
        <f>IF(DATEVALUE(Y60&amp;" "&amp;Y$49&amp;Param!$B$1)&lt;=$AS$29,AC60,0)</f>
        <v>0</v>
      </c>
      <c r="AE60" s="146">
        <v>10</v>
      </c>
      <c r="AF60" s="145" t="s">
        <v>0</v>
      </c>
      <c r="AG60" s="77">
        <v>7</v>
      </c>
      <c r="AH60" s="77">
        <f>IF(DATEVALUE(AE60&amp;" "&amp;AE$49&amp;Param!$B$1)&gt;$AS$29,AG60,0)</f>
        <v>7</v>
      </c>
      <c r="AI60" s="127">
        <f ca="1">VLOOKUP(DATEVALUE(AE60&amp;" "&amp;AE$49&amp;Param!$B$1), INDIRECT(AE$49&amp;"!$A:$K"), 11)*24</f>
        <v>0</v>
      </c>
      <c r="AJ60" s="182">
        <f>IF(DATEVALUE(AE58&amp;" "&amp;AE$49&amp;Param!$B$1)&lt;=$AS$29,AI58,0)</f>
        <v>0</v>
      </c>
      <c r="AK60" s="158"/>
    </row>
    <row r="61" spans="1:37" s="40" customFormat="1" x14ac:dyDescent="0.25">
      <c r="A61" s="146">
        <v>11</v>
      </c>
      <c r="B61" s="145" t="s">
        <v>1</v>
      </c>
      <c r="C61" s="77">
        <v>7</v>
      </c>
      <c r="D61" s="126">
        <f>IF(DATEVALUE(A61&amp;" "&amp;A$49&amp;Param!$B$1)&gt;$AS$29,C61,0)</f>
        <v>7</v>
      </c>
      <c r="E61" s="127">
        <f ca="1">VLOOKUP(DATEVALUE(A61&amp;" "&amp;A$49&amp;Param!$B$1), INDIRECT(A$49&amp;"!$A:$K"), 11)*24</f>
        <v>6.9999999999999964</v>
      </c>
      <c r="F61" s="154">
        <f>IF(DATEVALUE(A61&amp;" "&amp;A$49&amp;Param!$B$1)&lt;=$AS$29,E61,0)</f>
        <v>0</v>
      </c>
      <c r="G61" s="188">
        <v>11</v>
      </c>
      <c r="H61" s="189" t="s">
        <v>2</v>
      </c>
      <c r="I61" s="77"/>
      <c r="J61" s="126">
        <f>IF(DATEVALUE(G61&amp;" "&amp;G$49&amp;Param!$B$1)&gt;$AS$29,I61,0)</f>
        <v>0</v>
      </c>
      <c r="K61" s="127">
        <f ca="1">VLOOKUP(DATEVALUE(G61&amp;" "&amp;G$49&amp;Param!$B$1), INDIRECT(G$49&amp;"!$A:$K"), 11)*24</f>
        <v>0</v>
      </c>
      <c r="L61" s="154">
        <f>IF(DATEVALUE(G61&amp;" "&amp;G$49&amp;Param!$B$1)&lt;=$AS$29,K61,0)</f>
        <v>0</v>
      </c>
      <c r="M61" s="146">
        <v>11</v>
      </c>
      <c r="N61" s="145" t="s">
        <v>1</v>
      </c>
      <c r="O61" s="77">
        <v>7</v>
      </c>
      <c r="P61" s="126">
        <f>IF(DATEVALUE(M61&amp;" "&amp;M$49&amp;Param!$B$1)&gt;$AS$29,O61,0)</f>
        <v>7</v>
      </c>
      <c r="Q61" s="127">
        <f ca="1">VLOOKUP(DATEVALUE(M61&amp;" "&amp;M$49&amp;Param!$B$1), INDIRECT(M$49&amp;"!$A:$K"), 11)*24</f>
        <v>0</v>
      </c>
      <c r="R61" s="154">
        <f>IF(DATEVALUE(M61&amp;" "&amp;M$49&amp;Param!$B$1)&lt;=$AS$29,Q61,0)</f>
        <v>0</v>
      </c>
      <c r="S61" s="146">
        <v>11</v>
      </c>
      <c r="T61" s="145" t="s">
        <v>3</v>
      </c>
      <c r="U61" s="77">
        <v>7</v>
      </c>
      <c r="V61" s="126">
        <f>IF(DATEVALUE(S61&amp;" "&amp;S$49&amp;Param!$B$1)&gt;$AS$29,U61,0)</f>
        <v>7</v>
      </c>
      <c r="W61" s="127">
        <f ca="1">VLOOKUP(DATEVALUE(S61&amp;" "&amp;S$49&amp;Param!$B$1), INDIRECT(S$49&amp;"!$A:$K"), 11)*24</f>
        <v>0</v>
      </c>
      <c r="X61" s="154">
        <f>IF(DATEVALUE(S61&amp;" "&amp;S$49&amp;Param!$B$1)&lt;=$AS$29,W61,0)</f>
        <v>0</v>
      </c>
      <c r="Y61" s="131">
        <v>11</v>
      </c>
      <c r="Z61" s="132" t="s">
        <v>4</v>
      </c>
      <c r="AA61" s="77"/>
      <c r="AB61" s="126">
        <f>IF(DATEVALUE(Y61&amp;" "&amp;Y$49&amp;Param!$B$1)&gt;$AS$29,AA61,0)</f>
        <v>0</v>
      </c>
      <c r="AC61" s="127">
        <f ca="1">VLOOKUP(DATEVALUE(Y61&amp;" "&amp;Y$49&amp;Param!$B$1), INDIRECT(Y$49&amp;"!$A:$K"), 11)*24</f>
        <v>0</v>
      </c>
      <c r="AD61" s="154">
        <f>IF(DATEVALUE(Y61&amp;" "&amp;Y$49&amp;Param!$B$1)&lt;=$AS$29,AC61,0)</f>
        <v>0</v>
      </c>
      <c r="AE61" s="146">
        <v>11</v>
      </c>
      <c r="AF61" s="145" t="s">
        <v>1</v>
      </c>
      <c r="AG61" s="77">
        <v>7</v>
      </c>
      <c r="AH61" s="77">
        <f>IF(DATEVALUE(AE61&amp;" "&amp;AE$49&amp;Param!$B$1)&gt;$AS$29,AG61,0)</f>
        <v>7</v>
      </c>
      <c r="AI61" s="127">
        <f ca="1">VLOOKUP(DATEVALUE(AE61&amp;" "&amp;AE$49&amp;Param!$B$1), INDIRECT(AE$49&amp;"!$A:$K"), 11)*24</f>
        <v>0</v>
      </c>
      <c r="AJ61" s="182">
        <f>IF(DATEVALUE(AE59&amp;" "&amp;AE$49&amp;Param!$B$1)&lt;=$AS$29,AI59,0)</f>
        <v>0</v>
      </c>
      <c r="AK61" s="158"/>
    </row>
    <row r="62" spans="1:37" s="40" customFormat="1" ht="12" thickBot="1" x14ac:dyDescent="0.3">
      <c r="A62" s="146">
        <v>12</v>
      </c>
      <c r="B62" s="145" t="s">
        <v>3</v>
      </c>
      <c r="C62" s="77">
        <v>7</v>
      </c>
      <c r="D62" s="126">
        <f>IF(DATEVALUE(A62&amp;" "&amp;A$49&amp;Param!$B$1)&gt;$AS$29,C62,0)</f>
        <v>7</v>
      </c>
      <c r="E62" s="127">
        <f ca="1">VLOOKUP(DATEVALUE(A62&amp;" "&amp;A$49&amp;Param!$B$1), INDIRECT(A$49&amp;"!$A:$K"), 11)*24</f>
        <v>8.0000000000000036</v>
      </c>
      <c r="F62" s="154">
        <f>IF(DATEVALUE(A62&amp;" "&amp;A$49&amp;Param!$B$1)&lt;=$AS$29,E62,0)</f>
        <v>0</v>
      </c>
      <c r="G62" s="188">
        <v>12</v>
      </c>
      <c r="H62" s="189" t="s">
        <v>4</v>
      </c>
      <c r="I62" s="77"/>
      <c r="J62" s="126">
        <f>IF(DATEVALUE(G62&amp;" "&amp;G$49&amp;Param!$B$1)&gt;$AS$29,I62,0)</f>
        <v>0</v>
      </c>
      <c r="K62" s="127">
        <f ca="1">VLOOKUP(DATEVALUE(G62&amp;" "&amp;G$49&amp;Param!$B$1), INDIRECT(G$49&amp;"!$A:$K"), 11)*24</f>
        <v>0</v>
      </c>
      <c r="L62" s="154">
        <f>IF(DATEVALUE(G62&amp;" "&amp;G$49&amp;Param!$B$1)&lt;=$AS$29,K62,0)</f>
        <v>0</v>
      </c>
      <c r="M62" s="146">
        <v>12</v>
      </c>
      <c r="N62" s="145" t="s">
        <v>1</v>
      </c>
      <c r="O62" s="77">
        <v>7</v>
      </c>
      <c r="P62" s="126">
        <f>IF(DATEVALUE(M62&amp;" "&amp;M$49&amp;Param!$B$1)&gt;$AS$29,O62,0)</f>
        <v>7</v>
      </c>
      <c r="Q62" s="127">
        <f ca="1">VLOOKUP(DATEVALUE(M62&amp;" "&amp;M$49&amp;Param!$B$1), INDIRECT(M$49&amp;"!$A:$K"), 11)*24</f>
        <v>0</v>
      </c>
      <c r="R62" s="154">
        <f>IF(DATEVALUE(M62&amp;" "&amp;M$49&amp;Param!$B$1)&lt;=$AS$29,Q62,0)</f>
        <v>0</v>
      </c>
      <c r="S62" s="146">
        <v>12</v>
      </c>
      <c r="T62" s="145" t="s">
        <v>5</v>
      </c>
      <c r="U62" s="77">
        <v>7</v>
      </c>
      <c r="V62" s="126">
        <f>IF(DATEVALUE(S62&amp;" "&amp;S$49&amp;Param!$B$1)&gt;$AS$29,U62,0)</f>
        <v>7</v>
      </c>
      <c r="W62" s="127">
        <f ca="1">VLOOKUP(DATEVALUE(S62&amp;" "&amp;S$49&amp;Param!$B$1), INDIRECT(S$49&amp;"!$A:$K"), 11)*24</f>
        <v>0</v>
      </c>
      <c r="X62" s="154">
        <f>IF(DATEVALUE(S62&amp;" "&amp;S$49&amp;Param!$B$1)&lt;=$AS$29,W62,0)</f>
        <v>0</v>
      </c>
      <c r="Y62" s="146">
        <v>12</v>
      </c>
      <c r="Z62" s="145" t="s">
        <v>0</v>
      </c>
      <c r="AA62" s="77">
        <v>7</v>
      </c>
      <c r="AB62" s="126">
        <f>IF(DATEVALUE(Y62&amp;" "&amp;Y$49&amp;Param!$B$1)&gt;$AS$29,AA62,0)</f>
        <v>7</v>
      </c>
      <c r="AC62" s="127">
        <f ca="1">VLOOKUP(DATEVALUE(Y62&amp;" "&amp;Y$49&amp;Param!$B$1), INDIRECT(Y$49&amp;"!$A:$K"), 11)*24</f>
        <v>0</v>
      </c>
      <c r="AD62" s="154">
        <f>IF(DATEVALUE(Y62&amp;" "&amp;Y$49&amp;Param!$B$1)&lt;=$AS$29,AC62,0)</f>
        <v>0</v>
      </c>
      <c r="AE62" s="146">
        <v>12</v>
      </c>
      <c r="AF62" s="145" t="s">
        <v>1</v>
      </c>
      <c r="AG62" s="77">
        <v>7</v>
      </c>
      <c r="AH62" s="77">
        <f>IF(DATEVALUE(AE62&amp;" "&amp;AE$49&amp;Param!$B$1)&gt;$AS$29,AG62,0)</f>
        <v>7</v>
      </c>
      <c r="AI62" s="127">
        <f ca="1">VLOOKUP(DATEVALUE(AE62&amp;" "&amp;AE$49&amp;Param!$B$1), INDIRECT(AE$49&amp;"!$A:$K"), 11)*24</f>
        <v>0</v>
      </c>
      <c r="AJ62" s="185">
        <f>IF(DATEVALUE(AE60&amp;" "&amp;AE$49&amp;Param!$B$1)&lt;=$AS$29,AI60,0)</f>
        <v>0</v>
      </c>
      <c r="AK62" s="158"/>
    </row>
    <row r="63" spans="1:37" s="40" customFormat="1" x14ac:dyDescent="0.25">
      <c r="A63" s="146">
        <v>13</v>
      </c>
      <c r="B63" s="145" t="s">
        <v>5</v>
      </c>
      <c r="C63" s="77">
        <v>7</v>
      </c>
      <c r="D63" s="126">
        <f>IF(DATEVALUE(A63&amp;" "&amp;A$49&amp;Param!$B$1)&gt;$AS$29,C63,0)</f>
        <v>7</v>
      </c>
      <c r="E63" s="127">
        <f ca="1">VLOOKUP(DATEVALUE(A63&amp;" "&amp;A$49&amp;Param!$B$1), INDIRECT(A$49&amp;"!$A:$K"), 11)*24</f>
        <v>5.0000000000000036</v>
      </c>
      <c r="F63" s="154">
        <f>IF(DATEVALUE(A63&amp;" "&amp;A$49&amp;Param!$B$1)&lt;=$AS$29,E63,0)</f>
        <v>0</v>
      </c>
      <c r="G63" s="192">
        <v>13</v>
      </c>
      <c r="H63" s="193" t="s">
        <v>0</v>
      </c>
      <c r="I63" s="77"/>
      <c r="J63" s="126">
        <f>IF(DATEVALUE(G63&amp;" "&amp;G$49&amp;Param!$B$1)&gt;$AS$29,I63,0)</f>
        <v>0</v>
      </c>
      <c r="K63" s="127">
        <f ca="1">VLOOKUP(DATEVALUE(G63&amp;" "&amp;G$49&amp;Param!$B$1), INDIRECT(G$49&amp;"!$A:$K"), 11)*24</f>
        <v>0</v>
      </c>
      <c r="L63" s="154">
        <f>IF(DATEVALUE(G63&amp;" "&amp;G$49&amp;Param!$B$1)&lt;=$AS$29,K63,0)</f>
        <v>0</v>
      </c>
      <c r="M63" s="146">
        <v>13</v>
      </c>
      <c r="N63" s="145" t="s">
        <v>3</v>
      </c>
      <c r="O63" s="77">
        <v>7</v>
      </c>
      <c r="P63" s="126">
        <f>IF(DATEVALUE(M63&amp;" "&amp;M$49&amp;Param!$B$1)&gt;$AS$29,O63,0)</f>
        <v>7</v>
      </c>
      <c r="Q63" s="127">
        <f ca="1">VLOOKUP(DATEVALUE(M63&amp;" "&amp;M$49&amp;Param!$B$1), INDIRECT(M$49&amp;"!$A:$K"), 11)*24</f>
        <v>0</v>
      </c>
      <c r="R63" s="154">
        <f>IF(DATEVALUE(M63&amp;" "&amp;M$49&amp;Param!$B$1)&lt;=$AS$29,Q63,0)</f>
        <v>0</v>
      </c>
      <c r="S63" s="188">
        <v>13</v>
      </c>
      <c r="T63" s="189" t="s">
        <v>2</v>
      </c>
      <c r="U63" s="77"/>
      <c r="V63" s="126">
        <f>IF(DATEVALUE(S63&amp;" "&amp;S$49&amp;Param!$B$1)&gt;$AS$29,U63,0)</f>
        <v>0</v>
      </c>
      <c r="W63" s="127">
        <f ca="1">VLOOKUP(DATEVALUE(S63&amp;" "&amp;S$49&amp;Param!$B$1), INDIRECT(S$49&amp;"!$A:$K"), 11)*24</f>
        <v>0</v>
      </c>
      <c r="X63" s="154">
        <f>IF(DATEVALUE(S63&amp;" "&amp;S$49&amp;Param!$B$1)&lt;=$AS$29,W63,0)</f>
        <v>0</v>
      </c>
      <c r="Y63" s="146">
        <v>13</v>
      </c>
      <c r="Z63" s="145" t="s">
        <v>1</v>
      </c>
      <c r="AA63" s="77">
        <v>7</v>
      </c>
      <c r="AB63" s="126">
        <f>IF(DATEVALUE(Y63&amp;" "&amp;Y$49&amp;Param!$B$1)&gt;$AS$29,AA63,0)</f>
        <v>7</v>
      </c>
      <c r="AC63" s="127">
        <f ca="1">VLOOKUP(DATEVALUE(Y63&amp;" "&amp;Y$49&amp;Param!$B$1), INDIRECT(Y$49&amp;"!$A:$K"), 11)*24</f>
        <v>0</v>
      </c>
      <c r="AD63" s="154">
        <f>IF(DATEVALUE(Y63&amp;" "&amp;Y$49&amp;Param!$B$1)&lt;=$AS$29,AC63,0)</f>
        <v>0</v>
      </c>
      <c r="AE63" s="146">
        <v>13</v>
      </c>
      <c r="AF63" s="145" t="s">
        <v>3</v>
      </c>
      <c r="AG63" s="77">
        <v>7</v>
      </c>
      <c r="AH63" s="77">
        <f>IF(DATEVALUE(AE63&amp;" "&amp;AE$49&amp;Param!$B$1)&gt;$AS$29,AG63,0)</f>
        <v>7</v>
      </c>
      <c r="AI63" s="127">
        <f ca="1">VLOOKUP(DATEVALUE(AE63&amp;" "&amp;AE$49&amp;Param!$B$1), INDIRECT(AE$49&amp;"!$A:$K"), 11)*24</f>
        <v>0</v>
      </c>
      <c r="AJ63" s="181">
        <f>IF(DATEVALUE(AE61&amp;" "&amp;AE$49&amp;Param!$B$1)&lt;=$AS$29,AI61,0)</f>
        <v>0</v>
      </c>
      <c r="AK63" s="158"/>
    </row>
    <row r="64" spans="1:37" s="40" customFormat="1" x14ac:dyDescent="0.25">
      <c r="A64" s="131">
        <v>14</v>
      </c>
      <c r="B64" s="132" t="s">
        <v>2</v>
      </c>
      <c r="C64" s="77"/>
      <c r="D64" s="126">
        <f>IF(DATEVALUE(A64&amp;" "&amp;A$49&amp;Param!$B$1)&gt;$AS$29,C64,0)</f>
        <v>0</v>
      </c>
      <c r="E64" s="127">
        <f ca="1">VLOOKUP(DATEVALUE(A64&amp;" "&amp;A$49&amp;Param!$B$1), INDIRECT(A$49&amp;"!$A:$K"), 11)*24</f>
        <v>0</v>
      </c>
      <c r="F64" s="154">
        <f>IF(DATEVALUE(A64&amp;" "&amp;A$49&amp;Param!$B$1)&lt;=$AS$29,E64,0)</f>
        <v>0</v>
      </c>
      <c r="G64" s="192">
        <v>14</v>
      </c>
      <c r="H64" s="193" t="s">
        <v>1</v>
      </c>
      <c r="I64" s="77"/>
      <c r="J64" s="126">
        <f>IF(DATEVALUE(G64&amp;" "&amp;G$49&amp;Param!$B$1)&gt;$AS$29,I64,0)</f>
        <v>0</v>
      </c>
      <c r="K64" s="127">
        <f ca="1">VLOOKUP(DATEVALUE(G64&amp;" "&amp;G$49&amp;Param!$B$1), INDIRECT(G$49&amp;"!$A:$K"), 11)*24</f>
        <v>0</v>
      </c>
      <c r="L64" s="154">
        <f>IF(DATEVALUE(G64&amp;" "&amp;G$49&amp;Param!$B$1)&lt;=$AS$29,K64,0)</f>
        <v>0</v>
      </c>
      <c r="M64" s="146">
        <v>14</v>
      </c>
      <c r="N64" s="145" t="s">
        <v>5</v>
      </c>
      <c r="O64" s="77">
        <v>7</v>
      </c>
      <c r="P64" s="126">
        <f>IF(DATEVALUE(M64&amp;" "&amp;M$49&amp;Param!$B$1)&gt;$AS$29,O64,0)</f>
        <v>7</v>
      </c>
      <c r="Q64" s="127">
        <f ca="1">VLOOKUP(DATEVALUE(M64&amp;" "&amp;M$49&amp;Param!$B$1), INDIRECT(M$49&amp;"!$A:$K"), 11)*24</f>
        <v>0</v>
      </c>
      <c r="R64" s="154">
        <f>IF(DATEVALUE(M64&amp;" "&amp;M$49&amp;Param!$B$1)&lt;=$AS$29,Q64,0)</f>
        <v>0</v>
      </c>
      <c r="S64" s="188">
        <v>14</v>
      </c>
      <c r="T64" s="189" t="s">
        <v>4</v>
      </c>
      <c r="U64" s="77"/>
      <c r="V64" s="126">
        <f>IF(DATEVALUE(S64&amp;" "&amp;S$49&amp;Param!$B$1)&gt;$AS$29,U64,0)</f>
        <v>0</v>
      </c>
      <c r="W64" s="127">
        <f ca="1">VLOOKUP(DATEVALUE(S64&amp;" "&amp;S$49&amp;Param!$B$1), INDIRECT(S$49&amp;"!$A:$K"), 11)*24</f>
        <v>0</v>
      </c>
      <c r="X64" s="154">
        <f>IF(DATEVALUE(S64&amp;" "&amp;S$49&amp;Param!$B$1)&lt;=$AS$29,W64,0)</f>
        <v>0</v>
      </c>
      <c r="Y64" s="146">
        <v>14</v>
      </c>
      <c r="Z64" s="145" t="s">
        <v>1</v>
      </c>
      <c r="AA64" s="77">
        <v>7</v>
      </c>
      <c r="AB64" s="126">
        <f>IF(DATEVALUE(Y64&amp;" "&amp;Y$49&amp;Param!$B$1)&gt;$AS$29,AA64,0)</f>
        <v>7</v>
      </c>
      <c r="AC64" s="127">
        <f ca="1">VLOOKUP(DATEVALUE(Y64&amp;" "&amp;Y$49&amp;Param!$B$1), INDIRECT(Y$49&amp;"!$A:$K"), 11)*24</f>
        <v>0</v>
      </c>
      <c r="AD64" s="154">
        <f>IF(DATEVALUE(Y64&amp;" "&amp;Y$49&amp;Param!$B$1)&lt;=$AS$29,AC64,0)</f>
        <v>0</v>
      </c>
      <c r="AE64" s="146">
        <v>14</v>
      </c>
      <c r="AF64" s="145" t="s">
        <v>5</v>
      </c>
      <c r="AG64" s="77">
        <v>7</v>
      </c>
      <c r="AH64" s="77">
        <f>IF(DATEVALUE(AE64&amp;" "&amp;AE$49&amp;Param!$B$1)&gt;$AS$29,AG64,0)</f>
        <v>7</v>
      </c>
      <c r="AI64" s="127">
        <f ca="1">VLOOKUP(DATEVALUE(AE64&amp;" "&amp;AE$49&amp;Param!$B$1), INDIRECT(AE$49&amp;"!$A:$K"), 11)*24</f>
        <v>0</v>
      </c>
      <c r="AJ64" s="182">
        <f>IF(DATEVALUE(AE62&amp;" "&amp;AE$49&amp;Param!$B$1)&lt;=$AS$29,AI62,0)</f>
        <v>0</v>
      </c>
      <c r="AK64" s="158"/>
    </row>
    <row r="65" spans="1:37" s="40" customFormat="1" x14ac:dyDescent="0.25">
      <c r="A65" s="188">
        <v>15</v>
      </c>
      <c r="B65" s="189" t="s">
        <v>4</v>
      </c>
      <c r="C65" s="77"/>
      <c r="D65" s="126">
        <f>IF(DATEVALUE(A65&amp;" "&amp;A$49&amp;Param!$B$1)&gt;$AS$29,C65,0)</f>
        <v>0</v>
      </c>
      <c r="E65" s="127">
        <f ca="1">VLOOKUP(DATEVALUE(A65&amp;" "&amp;A$49&amp;Param!$B$1), INDIRECT(A$49&amp;"!$A:$K"), 11)*24</f>
        <v>0</v>
      </c>
      <c r="F65" s="154">
        <f>IF(DATEVALUE(A65&amp;" "&amp;A$49&amp;Param!$B$1)&lt;=$AS$29,E65,0)</f>
        <v>0</v>
      </c>
      <c r="G65" s="131">
        <v>15</v>
      </c>
      <c r="H65" s="132" t="s">
        <v>1</v>
      </c>
      <c r="I65" s="77"/>
      <c r="J65" s="126">
        <f>IF(DATEVALUE(G65&amp;" "&amp;G$49&amp;Param!$B$1)&gt;$AS$29,I65,0)</f>
        <v>0</v>
      </c>
      <c r="K65" s="127">
        <f ca="1">VLOOKUP(DATEVALUE(G65&amp;" "&amp;G$49&amp;Param!$B$1), INDIRECT(G$49&amp;"!$A:$K"), 11)*24</f>
        <v>0</v>
      </c>
      <c r="L65" s="154">
        <f>IF(DATEVALUE(G65&amp;" "&amp;G$49&amp;Param!$B$1)&lt;=$AS$29,K65,0)</f>
        <v>0</v>
      </c>
      <c r="M65" s="188">
        <v>15</v>
      </c>
      <c r="N65" s="189" t="s">
        <v>2</v>
      </c>
      <c r="O65" s="77"/>
      <c r="P65" s="126">
        <f>IF(DATEVALUE(M65&amp;" "&amp;M$49&amp;Param!$B$1)&gt;$AS$29,O65,0)</f>
        <v>0</v>
      </c>
      <c r="Q65" s="127">
        <f ca="1">VLOOKUP(DATEVALUE(M65&amp;" "&amp;M$49&amp;Param!$B$1), INDIRECT(M$49&amp;"!$A:$K"), 11)*24</f>
        <v>0</v>
      </c>
      <c r="R65" s="154">
        <f>IF(DATEVALUE(M65&amp;" "&amp;M$49&amp;Param!$B$1)&lt;=$AS$29,Q65,0)</f>
        <v>0</v>
      </c>
      <c r="S65" s="146">
        <v>15</v>
      </c>
      <c r="T65" s="145" t="s">
        <v>0</v>
      </c>
      <c r="U65" s="77">
        <v>7</v>
      </c>
      <c r="V65" s="126">
        <f>IF(DATEVALUE(S65&amp;" "&amp;S$49&amp;Param!$B$1)&gt;$AS$29,U65,0)</f>
        <v>7</v>
      </c>
      <c r="W65" s="127">
        <f ca="1">VLOOKUP(DATEVALUE(S65&amp;" "&amp;S$49&amp;Param!$B$1), INDIRECT(S$49&amp;"!$A:$K"), 11)*24</f>
        <v>0</v>
      </c>
      <c r="X65" s="154">
        <f>IF(DATEVALUE(S65&amp;" "&amp;S$49&amp;Param!$B$1)&lt;=$AS$29,W65,0)</f>
        <v>0</v>
      </c>
      <c r="Y65" s="146">
        <v>15</v>
      </c>
      <c r="Z65" s="145" t="s">
        <v>3</v>
      </c>
      <c r="AA65" s="77">
        <v>7</v>
      </c>
      <c r="AB65" s="126">
        <f>IF(DATEVALUE(Y65&amp;" "&amp;Y$49&amp;Param!$B$1)&gt;$AS$29,AA65,0)</f>
        <v>7</v>
      </c>
      <c r="AC65" s="127">
        <f ca="1">VLOOKUP(DATEVALUE(Y65&amp;" "&amp;Y$49&amp;Param!$B$1), INDIRECT(Y$49&amp;"!$A:$K"), 11)*24</f>
        <v>0</v>
      </c>
      <c r="AD65" s="154">
        <f>IF(DATEVALUE(Y65&amp;" "&amp;Y$49&amp;Param!$B$1)&lt;=$AS$29,AC65,0)</f>
        <v>0</v>
      </c>
      <c r="AE65" s="188">
        <v>15</v>
      </c>
      <c r="AF65" s="189" t="s">
        <v>2</v>
      </c>
      <c r="AG65" s="77"/>
      <c r="AH65" s="77">
        <f>IF(DATEVALUE(AE65&amp;" "&amp;AE$49&amp;Param!$B$1)&gt;$AS$29,AG65,0)</f>
        <v>0</v>
      </c>
      <c r="AI65" s="127">
        <f ca="1">VLOOKUP(DATEVALUE(AE65&amp;" "&amp;AE$49&amp;Param!$B$1), INDIRECT(AE$49&amp;"!$A:$K"), 11)*24</f>
        <v>0</v>
      </c>
      <c r="AJ65" s="182">
        <f>IF(DATEVALUE(AE63&amp;" "&amp;AE$49&amp;Param!$B$1)&lt;=$AS$29,AI63,0)</f>
        <v>0</v>
      </c>
      <c r="AK65" s="158"/>
    </row>
    <row r="66" spans="1:37" s="40" customFormat="1" x14ac:dyDescent="0.25">
      <c r="A66" s="146">
        <v>16</v>
      </c>
      <c r="B66" s="145" t="s">
        <v>0</v>
      </c>
      <c r="C66" s="77">
        <v>7</v>
      </c>
      <c r="D66" s="126">
        <f>IF(DATEVALUE(A66&amp;" "&amp;A$49&amp;Param!$B$1)&gt;$AS$29,C66,0)</f>
        <v>7</v>
      </c>
      <c r="E66" s="127">
        <f ca="1">VLOOKUP(DATEVALUE(A66&amp;" "&amp;A$49&amp;Param!$B$1), INDIRECT(A$49&amp;"!$A:$K"), 11)*24</f>
        <v>6.5000000000000009</v>
      </c>
      <c r="F66" s="154">
        <f>IF(DATEVALUE(A66&amp;" "&amp;A$49&amp;Param!$B$1)&lt;=$AS$29,E66,0)</f>
        <v>0</v>
      </c>
      <c r="G66" s="192">
        <v>16</v>
      </c>
      <c r="H66" s="193" t="s">
        <v>3</v>
      </c>
      <c r="I66" s="77"/>
      <c r="J66" s="126">
        <f>IF(DATEVALUE(G66&amp;" "&amp;G$49&amp;Param!$B$1)&gt;$AS$29,I66,0)</f>
        <v>0</v>
      </c>
      <c r="K66" s="127">
        <f ca="1">VLOOKUP(DATEVALUE(G66&amp;" "&amp;G$49&amp;Param!$B$1), INDIRECT(G$49&amp;"!$A:$K"), 11)*24</f>
        <v>0</v>
      </c>
      <c r="L66" s="154">
        <f>IF(DATEVALUE(G66&amp;" "&amp;G$49&amp;Param!$B$1)&lt;=$AS$29,K66,0)</f>
        <v>0</v>
      </c>
      <c r="M66" s="188">
        <v>16</v>
      </c>
      <c r="N66" s="189" t="s">
        <v>4</v>
      </c>
      <c r="O66" s="77"/>
      <c r="P66" s="126">
        <f>IF(DATEVALUE(M66&amp;" "&amp;M$49&amp;Param!$B$1)&gt;$AS$29,O66,0)</f>
        <v>0</v>
      </c>
      <c r="Q66" s="127">
        <f ca="1">VLOOKUP(DATEVALUE(M66&amp;" "&amp;M$49&amp;Param!$B$1), INDIRECT(M$49&amp;"!$A:$K"), 11)*24</f>
        <v>0</v>
      </c>
      <c r="R66" s="154">
        <f>IF(DATEVALUE(M66&amp;" "&amp;M$49&amp;Param!$B$1)&lt;=$AS$29,Q66,0)</f>
        <v>0</v>
      </c>
      <c r="S66" s="146">
        <v>16</v>
      </c>
      <c r="T66" s="145" t="s">
        <v>1</v>
      </c>
      <c r="U66" s="77">
        <v>7</v>
      </c>
      <c r="V66" s="126">
        <f>IF(DATEVALUE(S66&amp;" "&amp;S$49&amp;Param!$B$1)&gt;$AS$29,U66,0)</f>
        <v>7</v>
      </c>
      <c r="W66" s="127">
        <f ca="1">VLOOKUP(DATEVALUE(S66&amp;" "&amp;S$49&amp;Param!$B$1), INDIRECT(S$49&amp;"!$A:$K"), 11)*24</f>
        <v>0</v>
      </c>
      <c r="X66" s="154">
        <f>IF(DATEVALUE(S66&amp;" "&amp;S$49&amp;Param!$B$1)&lt;=$AS$29,W66,0)</f>
        <v>0</v>
      </c>
      <c r="Y66" s="146">
        <v>16</v>
      </c>
      <c r="Z66" s="145" t="s">
        <v>5</v>
      </c>
      <c r="AA66" s="77">
        <v>7</v>
      </c>
      <c r="AB66" s="126">
        <f>IF(DATEVALUE(Y66&amp;" "&amp;Y$49&amp;Param!$B$1)&gt;$AS$29,AA66,0)</f>
        <v>7</v>
      </c>
      <c r="AC66" s="127">
        <f ca="1">VLOOKUP(DATEVALUE(Y66&amp;" "&amp;Y$49&amp;Param!$B$1), INDIRECT(Y$49&amp;"!$A:$K"), 11)*24</f>
        <v>0</v>
      </c>
      <c r="AD66" s="154">
        <f>IF(DATEVALUE(Y66&amp;" "&amp;Y$49&amp;Param!$B$1)&lt;=$AS$29,AC66,0)</f>
        <v>0</v>
      </c>
      <c r="AE66" s="188">
        <v>16</v>
      </c>
      <c r="AF66" s="189" t="s">
        <v>4</v>
      </c>
      <c r="AG66" s="77"/>
      <c r="AH66" s="77">
        <f>IF(DATEVALUE(AE66&amp;" "&amp;AE$49&amp;Param!$B$1)&gt;$AS$29,AG66,0)</f>
        <v>0</v>
      </c>
      <c r="AI66" s="127">
        <f ca="1">VLOOKUP(DATEVALUE(AE66&amp;" "&amp;AE$49&amp;Param!$B$1), INDIRECT(AE$49&amp;"!$A:$K"), 11)*24</f>
        <v>0</v>
      </c>
      <c r="AJ66" s="182">
        <f>IF(DATEVALUE(AE64&amp;" "&amp;AE$49&amp;Param!$B$1)&lt;=$AS$29,AI64,0)</f>
        <v>0</v>
      </c>
      <c r="AK66" s="158"/>
    </row>
    <row r="67" spans="1:37" s="40" customFormat="1" x14ac:dyDescent="0.25">
      <c r="A67" s="146">
        <v>17</v>
      </c>
      <c r="B67" s="145" t="s">
        <v>1</v>
      </c>
      <c r="C67" s="77">
        <v>7</v>
      </c>
      <c r="D67" s="126">
        <f>IF(DATEVALUE(A67&amp;" "&amp;A$49&amp;Param!$B$1)&gt;$AS$29,C67,0)</f>
        <v>7</v>
      </c>
      <c r="E67" s="127">
        <f ca="1">VLOOKUP(DATEVALUE(A67&amp;" "&amp;A$49&amp;Param!$B$1), INDIRECT(A$49&amp;"!$A:$K"), 11)*24</f>
        <v>9.5000000000000036</v>
      </c>
      <c r="F67" s="154">
        <f>IF(DATEVALUE(A67&amp;" "&amp;A$49&amp;Param!$B$1)&lt;=$AS$29,E67,0)</f>
        <v>0</v>
      </c>
      <c r="G67" s="192">
        <v>17</v>
      </c>
      <c r="H67" s="193" t="s">
        <v>5</v>
      </c>
      <c r="I67" s="77"/>
      <c r="J67" s="126">
        <f>IF(DATEVALUE(G67&amp;" "&amp;G$49&amp;Param!$B$1)&gt;$AS$29,I67,0)</f>
        <v>0</v>
      </c>
      <c r="K67" s="127">
        <f ca="1">VLOOKUP(DATEVALUE(G67&amp;" "&amp;G$49&amp;Param!$B$1), INDIRECT(G$49&amp;"!$A:$K"), 11)*24</f>
        <v>0</v>
      </c>
      <c r="L67" s="154">
        <f>IF(DATEVALUE(G67&amp;" "&amp;G$49&amp;Param!$B$1)&lt;=$AS$29,K67,0)</f>
        <v>0</v>
      </c>
      <c r="M67" s="146">
        <v>17</v>
      </c>
      <c r="N67" s="145" t="s">
        <v>0</v>
      </c>
      <c r="O67" s="77">
        <v>7</v>
      </c>
      <c r="P67" s="126">
        <f>IF(DATEVALUE(M67&amp;" "&amp;M$49&amp;Param!$B$1)&gt;$AS$29,O67,0)</f>
        <v>7</v>
      </c>
      <c r="Q67" s="127">
        <f ca="1">VLOOKUP(DATEVALUE(M67&amp;" "&amp;M$49&amp;Param!$B$1), INDIRECT(M$49&amp;"!$A:$K"), 11)*24</f>
        <v>0</v>
      </c>
      <c r="R67" s="154">
        <f>IF(DATEVALUE(M67&amp;" "&amp;M$49&amp;Param!$B$1)&lt;=$AS$29,Q67,0)</f>
        <v>0</v>
      </c>
      <c r="S67" s="146">
        <v>17</v>
      </c>
      <c r="T67" s="145" t="s">
        <v>1</v>
      </c>
      <c r="U67" s="77">
        <v>7</v>
      </c>
      <c r="V67" s="126">
        <f>IF(DATEVALUE(S67&amp;" "&amp;S$49&amp;Param!$B$1)&gt;$AS$29,U67,0)</f>
        <v>7</v>
      </c>
      <c r="W67" s="127">
        <f ca="1">VLOOKUP(DATEVALUE(S67&amp;" "&amp;S$49&amp;Param!$B$1), INDIRECT(S$49&amp;"!$A:$K"), 11)*24</f>
        <v>0</v>
      </c>
      <c r="X67" s="154">
        <f>IF(DATEVALUE(S67&amp;" "&amp;S$49&amp;Param!$B$1)&lt;=$AS$29,W67,0)</f>
        <v>0</v>
      </c>
      <c r="Y67" s="188">
        <v>17</v>
      </c>
      <c r="Z67" s="189" t="s">
        <v>2</v>
      </c>
      <c r="AA67" s="77"/>
      <c r="AB67" s="126">
        <f>IF(DATEVALUE(Y67&amp;" "&amp;Y$49&amp;Param!$B$1)&gt;$AS$29,AA67,0)</f>
        <v>0</v>
      </c>
      <c r="AC67" s="127">
        <f ca="1">VLOOKUP(DATEVALUE(Y67&amp;" "&amp;Y$49&amp;Param!$B$1), INDIRECT(Y$49&amp;"!$A:$K"), 11)*24</f>
        <v>0</v>
      </c>
      <c r="AD67" s="154">
        <f>IF(DATEVALUE(Y67&amp;" "&amp;Y$49&amp;Param!$B$1)&lt;=$AS$29,AC67,0)</f>
        <v>0</v>
      </c>
      <c r="AE67" s="146">
        <v>17</v>
      </c>
      <c r="AF67" s="145" t="s">
        <v>0</v>
      </c>
      <c r="AG67" s="77">
        <v>7</v>
      </c>
      <c r="AH67" s="77">
        <f>IF(DATEVALUE(AE67&amp;" "&amp;AE$49&amp;Param!$B$1)&gt;$AS$29,AG67,0)</f>
        <v>7</v>
      </c>
      <c r="AI67" s="127">
        <f ca="1">VLOOKUP(DATEVALUE(AE67&amp;" "&amp;AE$49&amp;Param!$B$1), INDIRECT(AE$49&amp;"!$A:$K"), 11)*24</f>
        <v>0</v>
      </c>
      <c r="AJ67" s="182">
        <f>IF(DATEVALUE(AE65&amp;" "&amp;AE$49&amp;Param!$B$1)&lt;=$AS$29,AI65,0)</f>
        <v>0</v>
      </c>
      <c r="AK67" s="158"/>
    </row>
    <row r="68" spans="1:37" s="40" customFormat="1" x14ac:dyDescent="0.25">
      <c r="A68" s="146">
        <v>18</v>
      </c>
      <c r="B68" s="145" t="s">
        <v>1</v>
      </c>
      <c r="C68" s="77">
        <v>7</v>
      </c>
      <c r="D68" s="126">
        <f>IF(DATEVALUE(A68&amp;" "&amp;A$49&amp;Param!$B$1)&gt;$AS$29,C68,0)</f>
        <v>7</v>
      </c>
      <c r="E68" s="127">
        <f ca="1">VLOOKUP(DATEVALUE(A68&amp;" "&amp;A$49&amp;Param!$B$1), INDIRECT(A$49&amp;"!$A:$K"), 11)*24</f>
        <v>9.5</v>
      </c>
      <c r="F68" s="154">
        <f>IF(DATEVALUE(A68&amp;" "&amp;A$49&amp;Param!$B$1)&lt;=$AS$29,E68,0)</f>
        <v>0</v>
      </c>
      <c r="G68" s="188">
        <v>18</v>
      </c>
      <c r="H68" s="189" t="s">
        <v>2</v>
      </c>
      <c r="I68" s="77"/>
      <c r="J68" s="126">
        <f>IF(DATEVALUE(G68&amp;" "&amp;G$49&amp;Param!$B$1)&gt;$AS$29,I68,0)</f>
        <v>0</v>
      </c>
      <c r="K68" s="127">
        <f ca="1">VLOOKUP(DATEVALUE(G68&amp;" "&amp;G$49&amp;Param!$B$1), INDIRECT(G$49&amp;"!$A:$K"), 11)*24</f>
        <v>0</v>
      </c>
      <c r="L68" s="154">
        <f>IF(DATEVALUE(G68&amp;" "&amp;G$49&amp;Param!$B$1)&lt;=$AS$29,K68,0)</f>
        <v>0</v>
      </c>
      <c r="M68" s="146">
        <v>18</v>
      </c>
      <c r="N68" s="145" t="s">
        <v>1</v>
      </c>
      <c r="O68" s="77">
        <v>7</v>
      </c>
      <c r="P68" s="126">
        <f>IF(DATEVALUE(M68&amp;" "&amp;M$49&amp;Param!$B$1)&gt;$AS$29,O68,0)</f>
        <v>7</v>
      </c>
      <c r="Q68" s="127">
        <f ca="1">VLOOKUP(DATEVALUE(M68&amp;" "&amp;M$49&amp;Param!$B$1), INDIRECT(M$49&amp;"!$A:$K"), 11)*24</f>
        <v>0</v>
      </c>
      <c r="R68" s="154">
        <f>IF(DATEVALUE(M68&amp;" "&amp;M$49&amp;Param!$B$1)&lt;=$AS$29,Q68,0)</f>
        <v>0</v>
      </c>
      <c r="S68" s="146">
        <v>18</v>
      </c>
      <c r="T68" s="145" t="s">
        <v>3</v>
      </c>
      <c r="U68" s="77">
        <v>7</v>
      </c>
      <c r="V68" s="126">
        <f>IF(DATEVALUE(S68&amp;" "&amp;S$49&amp;Param!$B$1)&gt;$AS$29,U68,0)</f>
        <v>7</v>
      </c>
      <c r="W68" s="127">
        <f ca="1">VLOOKUP(DATEVALUE(S68&amp;" "&amp;S$49&amp;Param!$B$1), INDIRECT(S$49&amp;"!$A:$K"), 11)*24</f>
        <v>0</v>
      </c>
      <c r="X68" s="154">
        <f>IF(DATEVALUE(S68&amp;" "&amp;S$49&amp;Param!$B$1)&lt;=$AS$29,W68,0)</f>
        <v>0</v>
      </c>
      <c r="Y68" s="188">
        <v>18</v>
      </c>
      <c r="Z68" s="189" t="s">
        <v>4</v>
      </c>
      <c r="AA68" s="77"/>
      <c r="AB68" s="126">
        <f>IF(DATEVALUE(Y68&amp;" "&amp;Y$49&amp;Param!$B$1)&gt;$AS$29,AA68,0)</f>
        <v>0</v>
      </c>
      <c r="AC68" s="127">
        <f ca="1">VLOOKUP(DATEVALUE(Y68&amp;" "&amp;Y$49&amp;Param!$B$1), INDIRECT(Y$49&amp;"!$A:$K"), 11)*24</f>
        <v>0</v>
      </c>
      <c r="AD68" s="154">
        <f>IF(DATEVALUE(Y68&amp;" "&amp;Y$49&amp;Param!$B$1)&lt;=$AS$29,AC68,0)</f>
        <v>0</v>
      </c>
      <c r="AE68" s="146">
        <v>18</v>
      </c>
      <c r="AF68" s="145" t="s">
        <v>1</v>
      </c>
      <c r="AG68" s="77">
        <v>7</v>
      </c>
      <c r="AH68" s="77">
        <f>IF(DATEVALUE(AE68&amp;" "&amp;AE$49&amp;Param!$B$1)&gt;$AS$29,AG68,0)</f>
        <v>7</v>
      </c>
      <c r="AI68" s="127">
        <f ca="1">VLOOKUP(DATEVALUE(AE68&amp;" "&amp;AE$49&amp;Param!$B$1), INDIRECT(AE$49&amp;"!$A:$K"), 11)*24</f>
        <v>0</v>
      </c>
      <c r="AJ68" s="182">
        <f>IF(DATEVALUE(AE66&amp;" "&amp;AE$49&amp;Param!$B$1)&lt;=$AS$29,AI66,0)</f>
        <v>0</v>
      </c>
      <c r="AK68" s="158"/>
    </row>
    <row r="69" spans="1:37" s="40" customFormat="1" ht="12" thickBot="1" x14ac:dyDescent="0.3">
      <c r="A69" s="146">
        <v>19</v>
      </c>
      <c r="B69" s="145" t="s">
        <v>3</v>
      </c>
      <c r="C69" s="77">
        <v>7</v>
      </c>
      <c r="D69" s="126">
        <f>IF(DATEVALUE(A69&amp;" "&amp;A$49&amp;Param!$B$1)&gt;$AS$29,C69,0)</f>
        <v>7</v>
      </c>
      <c r="E69" s="127">
        <f ca="1">VLOOKUP(DATEVALUE(A69&amp;" "&amp;A$49&amp;Param!$B$1), INDIRECT(A$49&amp;"!$A:$K"), 11)*24</f>
        <v>4.5</v>
      </c>
      <c r="F69" s="154">
        <f>IF(DATEVALUE(A69&amp;" "&amp;A$49&amp;Param!$B$1)&lt;=$AS$29,E69,0)</f>
        <v>0</v>
      </c>
      <c r="G69" s="188">
        <v>19</v>
      </c>
      <c r="H69" s="189" t="s">
        <v>4</v>
      </c>
      <c r="I69" s="77"/>
      <c r="J69" s="126">
        <f>IF(DATEVALUE(G69&amp;" "&amp;G$49&amp;Param!$B$1)&gt;$AS$29,I69,0)</f>
        <v>0</v>
      </c>
      <c r="K69" s="127">
        <f ca="1">VLOOKUP(DATEVALUE(G69&amp;" "&amp;G$49&amp;Param!$B$1), INDIRECT(G$49&amp;"!$A:$K"), 11)*24</f>
        <v>0</v>
      </c>
      <c r="L69" s="154">
        <f>IF(DATEVALUE(G69&amp;" "&amp;G$49&amp;Param!$B$1)&lt;=$AS$29,K69,0)</f>
        <v>0</v>
      </c>
      <c r="M69" s="146">
        <v>19</v>
      </c>
      <c r="N69" s="145" t="s">
        <v>1</v>
      </c>
      <c r="O69" s="77">
        <v>7</v>
      </c>
      <c r="P69" s="126">
        <f>IF(DATEVALUE(M69&amp;" "&amp;M$49&amp;Param!$B$1)&gt;$AS$29,O69,0)</f>
        <v>7</v>
      </c>
      <c r="Q69" s="127">
        <f ca="1">VLOOKUP(DATEVALUE(M69&amp;" "&amp;M$49&amp;Param!$B$1), INDIRECT(M$49&amp;"!$A:$K"), 11)*24</f>
        <v>0</v>
      </c>
      <c r="R69" s="154">
        <f>IF(DATEVALUE(M69&amp;" "&amp;M$49&amp;Param!$B$1)&lt;=$AS$29,Q69,0)</f>
        <v>0</v>
      </c>
      <c r="S69" s="146">
        <v>19</v>
      </c>
      <c r="T69" s="145" t="s">
        <v>5</v>
      </c>
      <c r="U69" s="77">
        <v>7</v>
      </c>
      <c r="V69" s="126">
        <f>IF(DATEVALUE(S69&amp;" "&amp;S$49&amp;Param!$B$1)&gt;$AS$29,U69,0)</f>
        <v>7</v>
      </c>
      <c r="W69" s="127">
        <f ca="1">VLOOKUP(DATEVALUE(S69&amp;" "&amp;S$49&amp;Param!$B$1), INDIRECT(S$49&amp;"!$A:$K"), 11)*24</f>
        <v>0</v>
      </c>
      <c r="X69" s="154">
        <f>IF(DATEVALUE(S69&amp;" "&amp;S$49&amp;Param!$B$1)&lt;=$AS$29,W69,0)</f>
        <v>0</v>
      </c>
      <c r="Y69" s="146">
        <v>19</v>
      </c>
      <c r="Z69" s="145" t="s">
        <v>0</v>
      </c>
      <c r="AA69" s="77">
        <v>7</v>
      </c>
      <c r="AB69" s="126">
        <f>IF(DATEVALUE(Y69&amp;" "&amp;Y$49&amp;Param!$B$1)&gt;$AS$29,AA69,0)</f>
        <v>7</v>
      </c>
      <c r="AC69" s="127">
        <f ca="1">VLOOKUP(DATEVALUE(Y69&amp;" "&amp;Y$49&amp;Param!$B$1), INDIRECT(Y$49&amp;"!$A:$K"), 11)*24</f>
        <v>0</v>
      </c>
      <c r="AD69" s="154">
        <f>IF(DATEVALUE(Y69&amp;" "&amp;Y$49&amp;Param!$B$1)&lt;=$AS$29,AC69,0)</f>
        <v>0</v>
      </c>
      <c r="AE69" s="146">
        <v>19</v>
      </c>
      <c r="AF69" s="145" t="s">
        <v>1</v>
      </c>
      <c r="AG69" s="77">
        <v>7</v>
      </c>
      <c r="AH69" s="77">
        <f>IF(DATEVALUE(AE69&amp;" "&amp;AE$49&amp;Param!$B$1)&gt;$AS$29,AG69,0)</f>
        <v>7</v>
      </c>
      <c r="AI69" s="127">
        <f ca="1">VLOOKUP(DATEVALUE(AE69&amp;" "&amp;AE$49&amp;Param!$B$1), INDIRECT(AE$49&amp;"!$A:$K"), 11)*24</f>
        <v>0</v>
      </c>
      <c r="AJ69" s="183">
        <f>IF(DATEVALUE(AE67&amp;" "&amp;AE$49&amp;Param!$B$1)&lt;=$AS$29,AI67,0)</f>
        <v>0</v>
      </c>
      <c r="AK69" s="158"/>
    </row>
    <row r="70" spans="1:37" s="40" customFormat="1" x14ac:dyDescent="0.25">
      <c r="A70" s="146">
        <v>20</v>
      </c>
      <c r="B70" s="145" t="s">
        <v>5</v>
      </c>
      <c r="C70" s="77">
        <v>7</v>
      </c>
      <c r="D70" s="126">
        <f>IF(DATEVALUE(A70&amp;" "&amp;A$49&amp;Param!$B$1)&gt;$AS$29,C70,0)</f>
        <v>7</v>
      </c>
      <c r="E70" s="127">
        <f ca="1">VLOOKUP(DATEVALUE(A70&amp;" "&amp;A$49&amp;Param!$B$1), INDIRECT(A$49&amp;"!$A:$K"), 11)*24</f>
        <v>8.4999999999999964</v>
      </c>
      <c r="F70" s="154">
        <f>IF(DATEVALUE(A70&amp;" "&amp;A$49&amp;Param!$B$1)&lt;=$AS$29,E70,0)</f>
        <v>0</v>
      </c>
      <c r="G70" s="146">
        <v>20</v>
      </c>
      <c r="H70" s="145" t="s">
        <v>0</v>
      </c>
      <c r="I70" s="77">
        <v>7</v>
      </c>
      <c r="J70" s="126">
        <f>IF(DATEVALUE(G70&amp;" "&amp;G$49&amp;Param!$B$1)&gt;$AS$29,I70,0)</f>
        <v>7</v>
      </c>
      <c r="K70" s="127">
        <f ca="1">VLOOKUP(DATEVALUE(G70&amp;" "&amp;G$49&amp;Param!$B$1), INDIRECT(G$49&amp;"!$A:$K"), 11)*24</f>
        <v>8.0000000000000036</v>
      </c>
      <c r="L70" s="154">
        <f>IF(DATEVALUE(G70&amp;" "&amp;G$49&amp;Param!$B$1)&lt;=$AS$29,K70,0)</f>
        <v>0</v>
      </c>
      <c r="M70" s="146">
        <v>20</v>
      </c>
      <c r="N70" s="145" t="s">
        <v>3</v>
      </c>
      <c r="O70" s="77">
        <v>7</v>
      </c>
      <c r="P70" s="126">
        <f>IF(DATEVALUE(M70&amp;" "&amp;M$49&amp;Param!$B$1)&gt;$AS$29,O70,0)</f>
        <v>7</v>
      </c>
      <c r="Q70" s="127">
        <f ca="1">VLOOKUP(DATEVALUE(M70&amp;" "&amp;M$49&amp;Param!$B$1), INDIRECT(M$49&amp;"!$A:$K"), 11)*24</f>
        <v>0</v>
      </c>
      <c r="R70" s="154">
        <f>IF(DATEVALUE(M70&amp;" "&amp;M$49&amp;Param!$B$1)&lt;=$AS$29,Q70,0)</f>
        <v>0</v>
      </c>
      <c r="S70" s="188">
        <v>20</v>
      </c>
      <c r="T70" s="189" t="s">
        <v>2</v>
      </c>
      <c r="U70" s="77"/>
      <c r="V70" s="126">
        <f>IF(DATEVALUE(S70&amp;" "&amp;S$49&amp;Param!$B$1)&gt;$AS$29,U70,0)</f>
        <v>0</v>
      </c>
      <c r="W70" s="127">
        <f ca="1">VLOOKUP(DATEVALUE(S70&amp;" "&amp;S$49&amp;Param!$B$1), INDIRECT(S$49&amp;"!$A:$K"), 11)*24</f>
        <v>0</v>
      </c>
      <c r="X70" s="154">
        <f>IF(DATEVALUE(S70&amp;" "&amp;S$49&amp;Param!$B$1)&lt;=$AS$29,W70,0)</f>
        <v>0</v>
      </c>
      <c r="Y70" s="146">
        <v>20</v>
      </c>
      <c r="Z70" s="145" t="s">
        <v>1</v>
      </c>
      <c r="AA70" s="77">
        <v>7</v>
      </c>
      <c r="AB70" s="126">
        <f>IF(DATEVALUE(Y70&amp;" "&amp;Y$49&amp;Param!$B$1)&gt;$AS$29,AA70,0)</f>
        <v>7</v>
      </c>
      <c r="AC70" s="127">
        <f ca="1">VLOOKUP(DATEVALUE(Y70&amp;" "&amp;Y$49&amp;Param!$B$1), INDIRECT(Y$49&amp;"!$A:$K"), 11)*24</f>
        <v>0</v>
      </c>
      <c r="AD70" s="154">
        <f>IF(DATEVALUE(Y70&amp;" "&amp;Y$49&amp;Param!$B$1)&lt;=$AS$29,AC70,0)</f>
        <v>0</v>
      </c>
      <c r="AE70" s="146">
        <v>20</v>
      </c>
      <c r="AF70" s="145" t="s">
        <v>3</v>
      </c>
      <c r="AG70" s="77">
        <v>7</v>
      </c>
      <c r="AH70" s="77">
        <f>IF(DATEVALUE(AE70&amp;" "&amp;AE$49&amp;Param!$B$1)&gt;$AS$29,AG70,0)</f>
        <v>7</v>
      </c>
      <c r="AI70" s="127">
        <f ca="1">VLOOKUP(DATEVALUE(AE70&amp;" "&amp;AE$49&amp;Param!$B$1), INDIRECT(AE$49&amp;"!$A:$K"), 11)*24</f>
        <v>0</v>
      </c>
      <c r="AJ70" s="184">
        <f>IF(DATEVALUE(AE68&amp;" "&amp;AE$49&amp;Param!$B$1)&lt;=$AS$29,AI68,0)</f>
        <v>0</v>
      </c>
      <c r="AK70" s="158"/>
    </row>
    <row r="71" spans="1:37" s="40" customFormat="1" x14ac:dyDescent="0.25">
      <c r="A71" s="188">
        <v>21</v>
      </c>
      <c r="B71" s="189" t="s">
        <v>2</v>
      </c>
      <c r="C71" s="77"/>
      <c r="D71" s="126">
        <f>IF(DATEVALUE(A71&amp;" "&amp;A$49&amp;Param!$B$1)&gt;$AS$29,C71,0)</f>
        <v>0</v>
      </c>
      <c r="E71" s="127">
        <f ca="1">VLOOKUP(DATEVALUE(A71&amp;" "&amp;A$49&amp;Param!$B$1), INDIRECT(A$49&amp;"!$A:$K"), 11)*24</f>
        <v>0</v>
      </c>
      <c r="F71" s="154">
        <f>IF(DATEVALUE(A71&amp;" "&amp;A$49&amp;Param!$B$1)&lt;=$AS$29,E71,0)</f>
        <v>0</v>
      </c>
      <c r="G71" s="146">
        <v>21</v>
      </c>
      <c r="H71" s="145" t="s">
        <v>1</v>
      </c>
      <c r="I71" s="77">
        <v>7</v>
      </c>
      <c r="J71" s="126">
        <f>IF(DATEVALUE(G71&amp;" "&amp;G$49&amp;Param!$B$1)&gt;$AS$29,I71,0)</f>
        <v>7</v>
      </c>
      <c r="K71" s="127">
        <f ca="1">VLOOKUP(DATEVALUE(G71&amp;" "&amp;G$49&amp;Param!$B$1), INDIRECT(G$49&amp;"!$A:$K"), 11)*24</f>
        <v>7.5</v>
      </c>
      <c r="L71" s="154">
        <f>IF(DATEVALUE(G71&amp;" "&amp;G$49&amp;Param!$B$1)&lt;=$AS$29,K71,0)</f>
        <v>0</v>
      </c>
      <c r="M71" s="146">
        <v>21</v>
      </c>
      <c r="N71" s="145" t="s">
        <v>5</v>
      </c>
      <c r="O71" s="77">
        <v>7</v>
      </c>
      <c r="P71" s="126">
        <f>IF(DATEVALUE(M71&amp;" "&amp;M$49&amp;Param!$B$1)&gt;$AS$29,O71,0)</f>
        <v>7</v>
      </c>
      <c r="Q71" s="127">
        <f ca="1">VLOOKUP(DATEVALUE(M71&amp;" "&amp;M$49&amp;Param!$B$1), INDIRECT(M$49&amp;"!$A:$K"), 11)*24</f>
        <v>0</v>
      </c>
      <c r="R71" s="154">
        <f>IF(DATEVALUE(M71&amp;" "&amp;M$49&amp;Param!$B$1)&lt;=$AS$29,Q71,0)</f>
        <v>0</v>
      </c>
      <c r="S71" s="188">
        <v>21</v>
      </c>
      <c r="T71" s="189" t="s">
        <v>4</v>
      </c>
      <c r="U71" s="77"/>
      <c r="V71" s="126">
        <f>IF(DATEVALUE(S71&amp;" "&amp;S$49&amp;Param!$B$1)&gt;$AS$29,U71,0)</f>
        <v>0</v>
      </c>
      <c r="W71" s="127">
        <f ca="1">VLOOKUP(DATEVALUE(S71&amp;" "&amp;S$49&amp;Param!$B$1), INDIRECT(S$49&amp;"!$A:$K"), 11)*24</f>
        <v>0</v>
      </c>
      <c r="X71" s="154">
        <f>IF(DATEVALUE(S71&amp;" "&amp;S$49&amp;Param!$B$1)&lt;=$AS$29,W71,0)</f>
        <v>0</v>
      </c>
      <c r="Y71" s="146">
        <v>21</v>
      </c>
      <c r="Z71" s="145" t="s">
        <v>1</v>
      </c>
      <c r="AA71" s="77">
        <v>7</v>
      </c>
      <c r="AB71" s="126">
        <f>IF(DATEVALUE(Y71&amp;" "&amp;Y$49&amp;Param!$B$1)&gt;$AS$29,AA71,0)</f>
        <v>7</v>
      </c>
      <c r="AC71" s="127">
        <f ca="1">VLOOKUP(DATEVALUE(Y71&amp;" "&amp;Y$49&amp;Param!$B$1), INDIRECT(Y$49&amp;"!$A:$K"), 11)*24</f>
        <v>0</v>
      </c>
      <c r="AD71" s="154">
        <f>IF(DATEVALUE(Y71&amp;" "&amp;Y$49&amp;Param!$B$1)&lt;=$AS$29,AC71,0)</f>
        <v>0</v>
      </c>
      <c r="AE71" s="146">
        <v>21</v>
      </c>
      <c r="AF71" s="145" t="s">
        <v>5</v>
      </c>
      <c r="AG71" s="77">
        <v>7</v>
      </c>
      <c r="AH71" s="77">
        <f>IF(DATEVALUE(AE71&amp;" "&amp;AE$49&amp;Param!$B$1)&gt;$AS$29,AG71,0)</f>
        <v>7</v>
      </c>
      <c r="AI71" s="127">
        <f ca="1">VLOOKUP(DATEVALUE(AE71&amp;" "&amp;AE$49&amp;Param!$B$1), INDIRECT(AE$49&amp;"!$A:$K"), 11)*24</f>
        <v>0</v>
      </c>
      <c r="AJ71" s="182">
        <f>IF(DATEVALUE(AE69&amp;" "&amp;AE$49&amp;Param!$B$1)&lt;=$AS$29,AI69,0)</f>
        <v>0</v>
      </c>
      <c r="AK71" s="158"/>
    </row>
    <row r="72" spans="1:37" s="40" customFormat="1" x14ac:dyDescent="0.25">
      <c r="A72" s="188">
        <v>22</v>
      </c>
      <c r="B72" s="189" t="s">
        <v>4</v>
      </c>
      <c r="C72" s="77"/>
      <c r="D72" s="126">
        <f>IF(DATEVALUE(A72&amp;" "&amp;A$49&amp;Param!$B$1)&gt;$AS$29,C72,0)</f>
        <v>0</v>
      </c>
      <c r="E72" s="127">
        <f ca="1">VLOOKUP(DATEVALUE(A72&amp;" "&amp;A$49&amp;Param!$B$1), INDIRECT(A$49&amp;"!$A:$K"), 11)*24</f>
        <v>0</v>
      </c>
      <c r="F72" s="154">
        <f>IF(DATEVALUE(A72&amp;" "&amp;A$49&amp;Param!$B$1)&lt;=$AS$29,E72,0)</f>
        <v>0</v>
      </c>
      <c r="G72" s="146">
        <v>22</v>
      </c>
      <c r="H72" s="145" t="s">
        <v>1</v>
      </c>
      <c r="I72" s="77">
        <v>7</v>
      </c>
      <c r="J72" s="126">
        <f>IF(DATEVALUE(G72&amp;" "&amp;G$49&amp;Param!$B$1)&gt;$AS$29,I72,0)</f>
        <v>7</v>
      </c>
      <c r="K72" s="127">
        <f ca="1">VLOOKUP(DATEVALUE(G72&amp;" "&amp;G$49&amp;Param!$B$1), INDIRECT(G$49&amp;"!$A:$K"), 11)*24</f>
        <v>5.4999999999999964</v>
      </c>
      <c r="L72" s="154">
        <f>IF(DATEVALUE(G72&amp;" "&amp;G$49&amp;Param!$B$1)&lt;=$AS$29,K72,0)</f>
        <v>0</v>
      </c>
      <c r="M72" s="188">
        <v>22</v>
      </c>
      <c r="N72" s="189" t="s">
        <v>2</v>
      </c>
      <c r="O72" s="77"/>
      <c r="P72" s="126">
        <f>IF(DATEVALUE(M72&amp;" "&amp;M$49&amp;Param!$B$1)&gt;$AS$29,O72,0)</f>
        <v>0</v>
      </c>
      <c r="Q72" s="127">
        <f ca="1">VLOOKUP(DATEVALUE(M72&amp;" "&amp;M$49&amp;Param!$B$1), INDIRECT(M$49&amp;"!$A:$K"), 11)*24</f>
        <v>0</v>
      </c>
      <c r="R72" s="154">
        <f>IF(DATEVALUE(M72&amp;" "&amp;M$49&amp;Param!$B$1)&lt;=$AS$29,Q72,0)</f>
        <v>0</v>
      </c>
      <c r="S72" s="146">
        <v>22</v>
      </c>
      <c r="T72" s="145" t="s">
        <v>0</v>
      </c>
      <c r="U72" s="77">
        <v>7</v>
      </c>
      <c r="V72" s="126">
        <f>IF(DATEVALUE(S72&amp;" "&amp;S$49&amp;Param!$B$1)&gt;$AS$29,U72,0)</f>
        <v>7</v>
      </c>
      <c r="W72" s="127">
        <f ca="1">VLOOKUP(DATEVALUE(S72&amp;" "&amp;S$49&amp;Param!$B$1), INDIRECT(S$49&amp;"!$A:$K"), 11)*24</f>
        <v>0</v>
      </c>
      <c r="X72" s="154">
        <f>IF(DATEVALUE(S72&amp;" "&amp;S$49&amp;Param!$B$1)&lt;=$AS$29,W72,0)</f>
        <v>0</v>
      </c>
      <c r="Y72" s="146">
        <v>22</v>
      </c>
      <c r="Z72" s="145" t="s">
        <v>3</v>
      </c>
      <c r="AA72" s="77">
        <v>7</v>
      </c>
      <c r="AB72" s="126">
        <f>IF(DATEVALUE(Y72&amp;" "&amp;Y$49&amp;Param!$B$1)&gt;$AS$29,AA72,0)</f>
        <v>7</v>
      </c>
      <c r="AC72" s="127">
        <f ca="1">VLOOKUP(DATEVALUE(Y72&amp;" "&amp;Y$49&amp;Param!$B$1), INDIRECT(Y$49&amp;"!$A:$K"), 11)*24</f>
        <v>0</v>
      </c>
      <c r="AD72" s="154">
        <f>IF(DATEVALUE(Y72&amp;" "&amp;Y$49&amp;Param!$B$1)&lt;=$AS$29,AC72,0)</f>
        <v>0</v>
      </c>
      <c r="AE72" s="188">
        <v>22</v>
      </c>
      <c r="AF72" s="189" t="s">
        <v>2</v>
      </c>
      <c r="AG72" s="77"/>
      <c r="AH72" s="77">
        <f>IF(DATEVALUE(AE72&amp;" "&amp;AE$49&amp;Param!$B$1)&gt;$AS$29,AG72,0)</f>
        <v>0</v>
      </c>
      <c r="AI72" s="127">
        <f ca="1">VLOOKUP(DATEVALUE(AE72&amp;" "&amp;AE$49&amp;Param!$B$1), INDIRECT(AE$49&amp;"!$A:$K"), 11)*24</f>
        <v>0</v>
      </c>
      <c r="AJ72" s="182">
        <f>IF(DATEVALUE(AE70&amp;" "&amp;AE$49&amp;Param!$B$1)&lt;=$AS$29,AI70,0)</f>
        <v>0</v>
      </c>
      <c r="AK72" s="158"/>
    </row>
    <row r="73" spans="1:37" s="40" customFormat="1" x14ac:dyDescent="0.25">
      <c r="A73" s="146">
        <v>23</v>
      </c>
      <c r="B73" s="145" t="s">
        <v>0</v>
      </c>
      <c r="C73" s="77">
        <v>7</v>
      </c>
      <c r="D73" s="126">
        <f>IF(DATEVALUE(A73&amp;" "&amp;A$49&amp;Param!$B$1)&gt;$AS$29,C73,0)</f>
        <v>7</v>
      </c>
      <c r="E73" s="127">
        <f ca="1">VLOOKUP(DATEVALUE(A73&amp;" "&amp;A$49&amp;Param!$B$1), INDIRECT(A$49&amp;"!$A:$K"), 11)*24</f>
        <v>8.0000000000000036</v>
      </c>
      <c r="F73" s="154">
        <f>IF(DATEVALUE(A73&amp;" "&amp;A$49&amp;Param!$B$1)&lt;=$AS$29,E73,0)</f>
        <v>0</v>
      </c>
      <c r="G73" s="146">
        <v>23</v>
      </c>
      <c r="H73" s="145" t="s">
        <v>3</v>
      </c>
      <c r="I73" s="77">
        <v>7</v>
      </c>
      <c r="J73" s="126">
        <f>IF(DATEVALUE(G73&amp;" "&amp;G$49&amp;Param!$B$1)&gt;$AS$29,I73,0)</f>
        <v>7</v>
      </c>
      <c r="K73" s="127">
        <f ca="1">VLOOKUP(DATEVALUE(G73&amp;" "&amp;G$49&amp;Param!$B$1), INDIRECT(G$49&amp;"!$A:$K"), 11)*24</f>
        <v>6.9999999999999964</v>
      </c>
      <c r="L73" s="154">
        <f>IF(DATEVALUE(G73&amp;" "&amp;G$49&amp;Param!$B$1)&lt;=$AS$29,K73,0)</f>
        <v>0</v>
      </c>
      <c r="M73" s="188">
        <v>23</v>
      </c>
      <c r="N73" s="189" t="s">
        <v>4</v>
      </c>
      <c r="O73" s="77"/>
      <c r="P73" s="126">
        <f>IF(DATEVALUE(M73&amp;" "&amp;M$49&amp;Param!$B$1)&gt;$AS$29,O73,0)</f>
        <v>0</v>
      </c>
      <c r="Q73" s="127">
        <f ca="1">VLOOKUP(DATEVALUE(M73&amp;" "&amp;M$49&amp;Param!$B$1), INDIRECT(M$49&amp;"!$A:$K"), 11)*24</f>
        <v>0</v>
      </c>
      <c r="R73" s="154">
        <f>IF(DATEVALUE(M73&amp;" "&amp;M$49&amp;Param!$B$1)&lt;=$AS$29,Q73,0)</f>
        <v>0</v>
      </c>
      <c r="S73" s="146">
        <v>23</v>
      </c>
      <c r="T73" s="145" t="s">
        <v>1</v>
      </c>
      <c r="U73" s="77">
        <v>7</v>
      </c>
      <c r="V73" s="126">
        <f>IF(DATEVALUE(S73&amp;" "&amp;S$49&amp;Param!$B$1)&gt;$AS$29,U73,0)</f>
        <v>7</v>
      </c>
      <c r="W73" s="127">
        <f ca="1">VLOOKUP(DATEVALUE(S73&amp;" "&amp;S$49&amp;Param!$B$1), INDIRECT(S$49&amp;"!$A:$K"), 11)*24</f>
        <v>0</v>
      </c>
      <c r="X73" s="154">
        <f>IF(DATEVALUE(S73&amp;" "&amp;S$49&amp;Param!$B$1)&lt;=$AS$29,W73,0)</f>
        <v>0</v>
      </c>
      <c r="Y73" s="146">
        <v>23</v>
      </c>
      <c r="Z73" s="145" t="s">
        <v>5</v>
      </c>
      <c r="AA73" s="77">
        <v>7</v>
      </c>
      <c r="AB73" s="126">
        <f>IF(DATEVALUE(Y73&amp;" "&amp;Y$49&amp;Param!$B$1)&gt;$AS$29,AA73,0)</f>
        <v>7</v>
      </c>
      <c r="AC73" s="127">
        <f ca="1">VLOOKUP(DATEVALUE(Y73&amp;" "&amp;Y$49&amp;Param!$B$1), INDIRECT(Y$49&amp;"!$A:$K"), 11)*24</f>
        <v>0</v>
      </c>
      <c r="AD73" s="154">
        <f>IF(DATEVALUE(Y73&amp;" "&amp;Y$49&amp;Param!$B$1)&lt;=$AS$29,AC73,0)</f>
        <v>0</v>
      </c>
      <c r="AE73" s="188">
        <v>23</v>
      </c>
      <c r="AF73" s="189" t="s">
        <v>4</v>
      </c>
      <c r="AG73" s="77"/>
      <c r="AH73" s="126">
        <f>IF(DATEVALUE(AE73&amp;" "&amp;AE$49&amp;Param!$B$1)&gt;$AS$29,AG73,0)</f>
        <v>0</v>
      </c>
      <c r="AI73" s="127">
        <f ca="1">VLOOKUP(DATEVALUE(AE73&amp;" "&amp;AE$49&amp;Param!$B$1), INDIRECT(AE$49&amp;"!$A:$K"), 11)*24</f>
        <v>0</v>
      </c>
      <c r="AJ73" s="182">
        <f>IF(DATEVALUE(AE71&amp;" "&amp;AE$49&amp;Param!$B$1)&lt;=$AS$29,AI71,0)</f>
        <v>0</v>
      </c>
      <c r="AK73" s="158"/>
    </row>
    <row r="74" spans="1:37" s="40" customFormat="1" x14ac:dyDescent="0.25">
      <c r="A74" s="146">
        <v>24</v>
      </c>
      <c r="B74" s="145" t="s">
        <v>1</v>
      </c>
      <c r="C74" s="77">
        <v>7</v>
      </c>
      <c r="D74" s="126">
        <f>IF(DATEVALUE(A74&amp;" "&amp;A$49&amp;Param!$B$1)&gt;$AS$29,C74,0)</f>
        <v>7</v>
      </c>
      <c r="E74" s="127">
        <f ca="1">VLOOKUP(DATEVALUE(A74&amp;" "&amp;A$49&amp;Param!$B$1), INDIRECT(A$49&amp;"!$A:$K"), 11)*24</f>
        <v>8.4999999999999964</v>
      </c>
      <c r="F74" s="154">
        <f>IF(DATEVALUE(A74&amp;" "&amp;A$49&amp;Param!$B$1)&lt;=$AS$29,E74,0)</f>
        <v>0</v>
      </c>
      <c r="G74" s="146">
        <v>24</v>
      </c>
      <c r="H74" s="145" t="s">
        <v>5</v>
      </c>
      <c r="I74" s="77">
        <v>7</v>
      </c>
      <c r="J74" s="126">
        <f>IF(DATEVALUE(G74&amp;" "&amp;G$49&amp;Param!$B$1)&gt;$AS$29,I74,0)</f>
        <v>7</v>
      </c>
      <c r="K74" s="127">
        <f ca="1">VLOOKUP(DATEVALUE(G74&amp;" "&amp;G$49&amp;Param!$B$1), INDIRECT(G$49&amp;"!$A:$K"), 11)*24</f>
        <v>5.4999999999999964</v>
      </c>
      <c r="L74" s="154">
        <f>IF(DATEVALUE(G74&amp;" "&amp;G$49&amp;Param!$B$1)&lt;=$AS$29,K74,0)</f>
        <v>0</v>
      </c>
      <c r="M74" s="146">
        <v>24</v>
      </c>
      <c r="N74" s="145" t="s">
        <v>0</v>
      </c>
      <c r="O74" s="77">
        <v>7</v>
      </c>
      <c r="P74" s="126">
        <f>IF(DATEVALUE(M74&amp;" "&amp;M$49&amp;Param!$B$1)&gt;$AS$29,O74,0)</f>
        <v>7</v>
      </c>
      <c r="Q74" s="127">
        <f ca="1">VLOOKUP(DATEVALUE(M74&amp;" "&amp;M$49&amp;Param!$B$1), INDIRECT(M$49&amp;"!$A:$K"), 11)*24</f>
        <v>0</v>
      </c>
      <c r="R74" s="154">
        <f>IF(DATEVALUE(M74&amp;" "&amp;M$49&amp;Param!$B$1)&lt;=$AS$29,Q74,0)</f>
        <v>0</v>
      </c>
      <c r="S74" s="146">
        <v>24</v>
      </c>
      <c r="T74" s="145" t="s">
        <v>1</v>
      </c>
      <c r="U74" s="77">
        <v>7</v>
      </c>
      <c r="V74" s="126">
        <f>IF(DATEVALUE(S74&amp;" "&amp;S$49&amp;Param!$B$1)&gt;$AS$29,U74,0)</f>
        <v>7</v>
      </c>
      <c r="W74" s="127">
        <f ca="1">VLOOKUP(DATEVALUE(S74&amp;" "&amp;S$49&amp;Param!$B$1), INDIRECT(S$49&amp;"!$A:$K"), 11)*24</f>
        <v>0</v>
      </c>
      <c r="X74" s="154">
        <f>IF(DATEVALUE(S74&amp;" "&amp;S$49&amp;Param!$B$1)&lt;=$AS$29,W74,0)</f>
        <v>0</v>
      </c>
      <c r="Y74" s="188">
        <v>24</v>
      </c>
      <c r="Z74" s="189" t="s">
        <v>2</v>
      </c>
      <c r="AA74" s="77"/>
      <c r="AB74" s="126">
        <f>IF(DATEVALUE(Y74&amp;" "&amp;Y$49&amp;Param!$B$1)&gt;$AS$29,AA74,0)</f>
        <v>0</v>
      </c>
      <c r="AC74" s="127">
        <f ca="1">VLOOKUP(DATEVALUE(Y74&amp;" "&amp;Y$49&amp;Param!$B$1), INDIRECT(Y$49&amp;"!$A:$K"), 11)*24</f>
        <v>0</v>
      </c>
      <c r="AD74" s="154">
        <f>IF(DATEVALUE(Y74&amp;" "&amp;Y$49&amp;Param!$B$1)&lt;=$AS$29,AC74,0)</f>
        <v>0</v>
      </c>
      <c r="AE74" s="192">
        <v>24</v>
      </c>
      <c r="AF74" s="193" t="s">
        <v>0</v>
      </c>
      <c r="AG74" s="77"/>
      <c r="AH74" s="126">
        <f>IF(DATEVALUE(AE74&amp;" "&amp;AE$49&amp;Param!$B$1)&gt;$AS$29,AG74,0)</f>
        <v>0</v>
      </c>
      <c r="AI74" s="127">
        <f ca="1">VLOOKUP(DATEVALUE(AE74&amp;" "&amp;AE$49&amp;Param!$B$1), INDIRECT(AE$49&amp;"!$A:$K"), 11)*24</f>
        <v>0</v>
      </c>
      <c r="AJ74" s="182">
        <f>IF(DATEVALUE(AE72&amp;" "&amp;AE$49&amp;Param!$B$1)&lt;=$AS$29,AI72,0)</f>
        <v>0</v>
      </c>
      <c r="AK74" s="158"/>
    </row>
    <row r="75" spans="1:37" s="40" customFormat="1" x14ac:dyDescent="0.25">
      <c r="A75" s="146">
        <v>25</v>
      </c>
      <c r="B75" s="145" t="s">
        <v>1</v>
      </c>
      <c r="C75" s="77">
        <v>7</v>
      </c>
      <c r="D75" s="126">
        <f>IF(DATEVALUE(A75&amp;" "&amp;A$49&amp;Param!$B$1)&gt;$AS$29,C75,0)</f>
        <v>7</v>
      </c>
      <c r="E75" s="127">
        <f ca="1">VLOOKUP(DATEVALUE(A75&amp;" "&amp;A$49&amp;Param!$B$1), INDIRECT(A$49&amp;"!$A:$K"), 11)*24</f>
        <v>7.5</v>
      </c>
      <c r="F75" s="154">
        <f>IF(DATEVALUE(A75&amp;" "&amp;A$49&amp;Param!$B$1)&lt;=$AS$29,E75,0)</f>
        <v>0</v>
      </c>
      <c r="G75" s="188">
        <v>25</v>
      </c>
      <c r="H75" s="189" t="s">
        <v>2</v>
      </c>
      <c r="I75" s="77"/>
      <c r="J75" s="126">
        <f>IF(DATEVALUE(G75&amp;" "&amp;G$49&amp;Param!$B$1)&gt;$AS$29,I75,0)</f>
        <v>0</v>
      </c>
      <c r="K75" s="127">
        <f ca="1">VLOOKUP(DATEVALUE(G75&amp;" "&amp;G$49&amp;Param!$B$1), INDIRECT(G$49&amp;"!$A:$K"), 11)*24</f>
        <v>0</v>
      </c>
      <c r="L75" s="154">
        <f>IF(DATEVALUE(G75&amp;" "&amp;G$49&amp;Param!$B$1)&lt;=$AS$29,K75,0)</f>
        <v>0</v>
      </c>
      <c r="M75" s="146">
        <v>25</v>
      </c>
      <c r="N75" s="145" t="s">
        <v>1</v>
      </c>
      <c r="O75" s="77">
        <v>7</v>
      </c>
      <c r="P75" s="126">
        <f>IF(DATEVALUE(M75&amp;" "&amp;M$49&amp;Param!$B$1)&gt;$AS$29,O75,0)</f>
        <v>7</v>
      </c>
      <c r="Q75" s="127">
        <f ca="1">VLOOKUP(DATEVALUE(M75&amp;" "&amp;M$49&amp;Param!$B$1), INDIRECT(M$49&amp;"!$A:$K"), 11)*24</f>
        <v>0</v>
      </c>
      <c r="R75" s="154">
        <f>IF(DATEVALUE(M75&amp;" "&amp;M$49&amp;Param!$B$1)&lt;=$AS$29,Q75,0)</f>
        <v>0</v>
      </c>
      <c r="S75" s="146">
        <v>25</v>
      </c>
      <c r="T75" s="145" t="s">
        <v>3</v>
      </c>
      <c r="U75" s="77">
        <v>7</v>
      </c>
      <c r="V75" s="126">
        <f>IF(DATEVALUE(S75&amp;" "&amp;S$49&amp;Param!$B$1)&gt;$AS$29,U75,0)</f>
        <v>7</v>
      </c>
      <c r="W75" s="127">
        <f ca="1">VLOOKUP(DATEVALUE(S75&amp;" "&amp;S$49&amp;Param!$B$1), INDIRECT(S$49&amp;"!$A:$K"), 11)*24</f>
        <v>0</v>
      </c>
      <c r="X75" s="154">
        <f>IF(DATEVALUE(S75&amp;" "&amp;S$49&amp;Param!$B$1)&lt;=$AS$29,W75,0)</f>
        <v>0</v>
      </c>
      <c r="Y75" s="188">
        <v>25</v>
      </c>
      <c r="Z75" s="189" t="s">
        <v>4</v>
      </c>
      <c r="AA75" s="77"/>
      <c r="AB75" s="126">
        <f>IF(DATEVALUE(Y75&amp;" "&amp;Y$49&amp;Param!$B$1)&gt;$AS$29,AA75,0)</f>
        <v>0</v>
      </c>
      <c r="AC75" s="127">
        <f ca="1">VLOOKUP(DATEVALUE(Y75&amp;" "&amp;Y$49&amp;Param!$B$1), INDIRECT(Y$49&amp;"!$A:$K"), 11)*24</f>
        <v>0</v>
      </c>
      <c r="AD75" s="154">
        <f>IF(DATEVALUE(Y75&amp;" "&amp;Y$49&amp;Param!$B$1)&lt;=$AS$29,AC75,0)</f>
        <v>0</v>
      </c>
      <c r="AE75" s="131">
        <v>25</v>
      </c>
      <c r="AF75" s="132" t="s">
        <v>1</v>
      </c>
      <c r="AG75" s="77"/>
      <c r="AH75" s="126">
        <f>IF(DATEVALUE(AE75&amp;" "&amp;AE$49&amp;Param!$B$1)&gt;$AS$29,AG75,0)</f>
        <v>0</v>
      </c>
      <c r="AI75" s="127">
        <f ca="1">VLOOKUP(DATEVALUE(AE75&amp;" "&amp;AE$49&amp;Param!$B$1), INDIRECT(AE$49&amp;"!$A:$K"), 11)*24</f>
        <v>0</v>
      </c>
      <c r="AJ75" s="182">
        <f>IF(DATEVALUE(AE73&amp;" "&amp;AE$49&amp;Param!$B$1)&lt;=$AS$29,AI73,0)</f>
        <v>0</v>
      </c>
      <c r="AK75" s="158"/>
    </row>
    <row r="76" spans="1:37" s="40" customFormat="1" ht="12" thickBot="1" x14ac:dyDescent="0.3">
      <c r="A76" s="146">
        <v>26</v>
      </c>
      <c r="B76" s="145" t="s">
        <v>3</v>
      </c>
      <c r="C76" s="77">
        <v>7</v>
      </c>
      <c r="D76" s="126">
        <f>IF(DATEVALUE(A76&amp;" "&amp;A$49&amp;Param!$B$1)&gt;$AS$29,C76,0)</f>
        <v>7</v>
      </c>
      <c r="E76" s="127">
        <f ca="1">VLOOKUP(DATEVALUE(A76&amp;" "&amp;A$49&amp;Param!$B$1), INDIRECT(A$49&amp;"!$A:$K"), 11)*24</f>
        <v>8.0000000000000036</v>
      </c>
      <c r="F76" s="154">
        <f>IF(DATEVALUE(A76&amp;" "&amp;A$49&amp;Param!$B$1)&lt;=$AS$29,E76,0)</f>
        <v>0</v>
      </c>
      <c r="G76" s="188">
        <v>26</v>
      </c>
      <c r="H76" s="189" t="s">
        <v>4</v>
      </c>
      <c r="I76" s="77"/>
      <c r="J76" s="126">
        <f>IF(DATEVALUE(G76&amp;" "&amp;G$49&amp;Param!$B$1)&gt;$AS$29,I76,0)</f>
        <v>0</v>
      </c>
      <c r="K76" s="127">
        <f ca="1">VLOOKUP(DATEVALUE(G76&amp;" "&amp;G$49&amp;Param!$B$1), INDIRECT(G$49&amp;"!$A:$K"), 11)*24</f>
        <v>0</v>
      </c>
      <c r="L76" s="154">
        <f>IF(DATEVALUE(G76&amp;" "&amp;G$49&amp;Param!$B$1)&lt;=$AS$29,K76,0)</f>
        <v>0</v>
      </c>
      <c r="M76" s="146">
        <v>26</v>
      </c>
      <c r="N76" s="145" t="s">
        <v>1</v>
      </c>
      <c r="O76" s="77">
        <v>7</v>
      </c>
      <c r="P76" s="126">
        <f>IF(DATEVALUE(M76&amp;" "&amp;M$49&amp;Param!$B$1)&gt;$AS$29,O76,0)</f>
        <v>7</v>
      </c>
      <c r="Q76" s="127">
        <f ca="1">VLOOKUP(DATEVALUE(M76&amp;" "&amp;M$49&amp;Param!$B$1), INDIRECT(M$49&amp;"!$A:$K"), 11)*24</f>
        <v>0</v>
      </c>
      <c r="R76" s="154">
        <f>IF(DATEVALUE(M76&amp;" "&amp;M$49&amp;Param!$B$1)&lt;=$AS$29,Q76,0)</f>
        <v>0</v>
      </c>
      <c r="S76" s="146">
        <v>26</v>
      </c>
      <c r="T76" s="145" t="s">
        <v>5</v>
      </c>
      <c r="U76" s="77">
        <v>7</v>
      </c>
      <c r="V76" s="126">
        <f>IF(DATEVALUE(S76&amp;" "&amp;S$49&amp;Param!$B$1)&gt;$AS$29,U76,0)</f>
        <v>7</v>
      </c>
      <c r="W76" s="127">
        <f ca="1">VLOOKUP(DATEVALUE(S76&amp;" "&amp;S$49&amp;Param!$B$1), INDIRECT(S$49&amp;"!$A:$K"), 11)*24</f>
        <v>0</v>
      </c>
      <c r="X76" s="154">
        <f>IF(DATEVALUE(S76&amp;" "&amp;S$49&amp;Param!$B$1)&lt;=$AS$29,W76,0)</f>
        <v>0</v>
      </c>
      <c r="Y76" s="146">
        <v>26</v>
      </c>
      <c r="Z76" s="145" t="s">
        <v>0</v>
      </c>
      <c r="AA76" s="77">
        <v>7</v>
      </c>
      <c r="AB76" s="126">
        <f>IF(DATEVALUE(Y76&amp;" "&amp;Y$49&amp;Param!$B$1)&gt;$AS$29,AA76,0)</f>
        <v>7</v>
      </c>
      <c r="AC76" s="127">
        <f ca="1">VLOOKUP(DATEVALUE(Y76&amp;" "&amp;Y$49&amp;Param!$B$1), INDIRECT(Y$49&amp;"!$A:$K"), 11)*24</f>
        <v>0</v>
      </c>
      <c r="AD76" s="154">
        <f>IF(DATEVALUE(Y76&amp;" "&amp;Y$49&amp;Param!$B$1)&lt;=$AS$29,AC76,0)</f>
        <v>0</v>
      </c>
      <c r="AE76" s="192">
        <v>26</v>
      </c>
      <c r="AF76" s="193" t="s">
        <v>1</v>
      </c>
      <c r="AG76" s="77"/>
      <c r="AH76" s="126">
        <f>IF(DATEVALUE(AE76&amp;" "&amp;AE$49&amp;Param!$B$1)&gt;$AS$29,AG76,0)</f>
        <v>0</v>
      </c>
      <c r="AI76" s="127">
        <f ca="1">VLOOKUP(DATEVALUE(AE76&amp;" "&amp;AE$49&amp;Param!$B$1), INDIRECT(AE$49&amp;"!$A:$K"), 11)*24</f>
        <v>0</v>
      </c>
      <c r="AJ76" s="185">
        <f>IF(DATEVALUE(AE74&amp;" "&amp;AE$49&amp;Param!$B$1)&lt;=$AS$29,AI74,0)</f>
        <v>0</v>
      </c>
      <c r="AK76" s="158"/>
    </row>
    <row r="77" spans="1:37" s="40" customFormat="1" x14ac:dyDescent="0.25">
      <c r="A77" s="146">
        <v>27</v>
      </c>
      <c r="B77" s="145" t="s">
        <v>5</v>
      </c>
      <c r="C77" s="77">
        <v>7</v>
      </c>
      <c r="D77" s="126">
        <f>IF(DATEVALUE(A77&amp;" "&amp;A$49&amp;Param!$B$1)&gt;$AS$29,C77,0)</f>
        <v>7</v>
      </c>
      <c r="E77" s="127">
        <f ca="1">VLOOKUP(DATEVALUE(A77&amp;" "&amp;A$49&amp;Param!$B$1), INDIRECT(A$49&amp;"!$A:$K"), 11)*24</f>
        <v>6</v>
      </c>
      <c r="F77" s="154">
        <f>IF(DATEVALUE(A77&amp;" "&amp;A$49&amp;Param!$B$1)&lt;=$AS$29,E77,0)</f>
        <v>0</v>
      </c>
      <c r="G77" s="146">
        <v>27</v>
      </c>
      <c r="H77" s="145" t="s">
        <v>0</v>
      </c>
      <c r="I77" s="77">
        <v>7</v>
      </c>
      <c r="J77" s="126">
        <f>IF(DATEVALUE(G77&amp;" "&amp;G$49&amp;Param!$B$1)&gt;$AS$29,I77,0)</f>
        <v>7</v>
      </c>
      <c r="K77" s="127">
        <f ca="1">VLOOKUP(DATEVALUE(G77&amp;" "&amp;G$49&amp;Param!$B$1), INDIRECT(G$49&amp;"!$A:$K"), 11)*24</f>
        <v>8.9999999999999964</v>
      </c>
      <c r="L77" s="154">
        <f>IF(DATEVALUE(G77&amp;" "&amp;G$49&amp;Param!$B$1)&lt;=$AS$29,K77,0)</f>
        <v>0</v>
      </c>
      <c r="M77" s="146">
        <v>27</v>
      </c>
      <c r="N77" s="145" t="s">
        <v>3</v>
      </c>
      <c r="O77" s="77">
        <v>7</v>
      </c>
      <c r="P77" s="126">
        <f>IF(DATEVALUE(M77&amp;" "&amp;M$49&amp;Param!$B$1)&gt;$AS$29,O77,0)</f>
        <v>7</v>
      </c>
      <c r="Q77" s="127">
        <f ca="1">VLOOKUP(DATEVALUE(M77&amp;" "&amp;M$49&amp;Param!$B$1), INDIRECT(M$49&amp;"!$A:$K"), 11)*24</f>
        <v>0</v>
      </c>
      <c r="R77" s="154">
        <f>IF(DATEVALUE(M77&amp;" "&amp;M$49&amp;Param!$B$1)&lt;=$AS$29,Q77,0)</f>
        <v>0</v>
      </c>
      <c r="S77" s="188">
        <v>27</v>
      </c>
      <c r="T77" s="189" t="s">
        <v>2</v>
      </c>
      <c r="U77" s="77"/>
      <c r="V77" s="126">
        <f>IF(DATEVALUE(S77&amp;" "&amp;S$49&amp;Param!$B$1)&gt;$AS$29,U77,0)</f>
        <v>0</v>
      </c>
      <c r="W77" s="127">
        <f ca="1">VLOOKUP(DATEVALUE(S77&amp;" "&amp;S$49&amp;Param!$B$1), INDIRECT(S$49&amp;"!$A:$K"), 11)*24</f>
        <v>0</v>
      </c>
      <c r="X77" s="154">
        <f>IF(DATEVALUE(S77&amp;" "&amp;S$49&amp;Param!$B$1)&lt;=$AS$29,W77,0)</f>
        <v>0</v>
      </c>
      <c r="Y77" s="146">
        <v>27</v>
      </c>
      <c r="Z77" s="145" t="s">
        <v>1</v>
      </c>
      <c r="AA77" s="77">
        <v>7</v>
      </c>
      <c r="AB77" s="126">
        <f>IF(DATEVALUE(Y77&amp;" "&amp;Y$49&amp;Param!$B$1)&gt;$AS$29,AA77,0)</f>
        <v>7</v>
      </c>
      <c r="AC77" s="127">
        <f ca="1">VLOOKUP(DATEVALUE(Y77&amp;" "&amp;Y$49&amp;Param!$B$1), INDIRECT(Y$49&amp;"!$A:$K"), 11)*24</f>
        <v>0</v>
      </c>
      <c r="AD77" s="154">
        <f>IF(DATEVALUE(Y77&amp;" "&amp;Y$49&amp;Param!$B$1)&lt;=$AS$29,AC77,0)</f>
        <v>0</v>
      </c>
      <c r="AE77" s="192">
        <v>27</v>
      </c>
      <c r="AF77" s="193" t="s">
        <v>3</v>
      </c>
      <c r="AG77" s="77"/>
      <c r="AH77" s="77">
        <f>IF(DATEVALUE(AE77&amp;" "&amp;AE$49&amp;Param!$B$1)&gt;$AS$29,AG77,0)</f>
        <v>0</v>
      </c>
      <c r="AI77" s="127">
        <f ca="1">VLOOKUP(DATEVALUE(AE77&amp;" "&amp;AE$49&amp;Param!$B$1), INDIRECT(AE$49&amp;"!$A:$K"), 11)*24</f>
        <v>0</v>
      </c>
      <c r="AJ77" s="181">
        <f>IF(DATEVALUE(AE75&amp;" "&amp;AE$49&amp;Param!$B$1)&lt;=$AS$29,AI75,0)</f>
        <v>0</v>
      </c>
      <c r="AK77" s="158"/>
    </row>
    <row r="78" spans="1:37" s="40" customFormat="1" x14ac:dyDescent="0.25">
      <c r="A78" s="188">
        <v>28</v>
      </c>
      <c r="B78" s="189" t="s">
        <v>2</v>
      </c>
      <c r="C78" s="77"/>
      <c r="D78" s="126">
        <f>IF(DATEVALUE(A78&amp;" "&amp;A$49&amp;Param!$B$1)&gt;$AS$29,C78,0)</f>
        <v>0</v>
      </c>
      <c r="E78" s="127">
        <f ca="1">VLOOKUP(DATEVALUE(A78&amp;" "&amp;A$49&amp;Param!$B$1), INDIRECT(A$49&amp;"!$A:$K"), 11)*24</f>
        <v>0</v>
      </c>
      <c r="F78" s="154">
        <f>IF(DATEVALUE(A78&amp;" "&amp;A$49&amp;Param!$B$1)&lt;=$AS$29,E78,0)</f>
        <v>0</v>
      </c>
      <c r="G78" s="146">
        <v>28</v>
      </c>
      <c r="H78" s="145" t="s">
        <v>1</v>
      </c>
      <c r="I78" s="77">
        <v>7</v>
      </c>
      <c r="J78" s="126">
        <f>IF(DATEVALUE(G78&amp;" "&amp;G$49&amp;Param!$B$1)&gt;$AS$29,I78,0)</f>
        <v>7</v>
      </c>
      <c r="K78" s="127">
        <f ca="1">VLOOKUP(DATEVALUE(G78&amp;" "&amp;G$49&amp;Param!$B$1), INDIRECT(G$49&amp;"!$A:$K"), 11)*24</f>
        <v>6.5000000000000009</v>
      </c>
      <c r="L78" s="154">
        <f>IF(DATEVALUE(G78&amp;" "&amp;G$49&amp;Param!$B$1)&lt;=$AS$29,K78,0)</f>
        <v>0</v>
      </c>
      <c r="M78" s="146">
        <v>28</v>
      </c>
      <c r="N78" s="145" t="s">
        <v>5</v>
      </c>
      <c r="O78" s="77">
        <v>7</v>
      </c>
      <c r="P78" s="126">
        <f>IF(DATEVALUE(M78&amp;" "&amp;M$49&amp;Param!$B$1)&gt;$AS$29,O78,0)</f>
        <v>7</v>
      </c>
      <c r="Q78" s="127">
        <f ca="1">VLOOKUP(DATEVALUE(M78&amp;" "&amp;M$49&amp;Param!$B$1), INDIRECT(M$49&amp;"!$A:$K"), 11)*24</f>
        <v>0</v>
      </c>
      <c r="R78" s="154">
        <f>IF(DATEVALUE(M78&amp;" "&amp;M$49&amp;Param!$B$1)&lt;=$AS$29,Q78,0)</f>
        <v>0</v>
      </c>
      <c r="S78" s="188">
        <v>28</v>
      </c>
      <c r="T78" s="189" t="s">
        <v>4</v>
      </c>
      <c r="U78" s="77"/>
      <c r="V78" s="126">
        <f>IF(DATEVALUE(S78&amp;" "&amp;S$49&amp;Param!$B$1)&gt;$AS$29,U78,0)</f>
        <v>0</v>
      </c>
      <c r="W78" s="127">
        <f ca="1">VLOOKUP(DATEVALUE(S78&amp;" "&amp;S$49&amp;Param!$B$1), INDIRECT(S$49&amp;"!$A:$K"), 11)*24</f>
        <v>0</v>
      </c>
      <c r="X78" s="154">
        <f>IF(DATEVALUE(S78&amp;" "&amp;S$49&amp;Param!$B$1)&lt;=$AS$29,W78,0)</f>
        <v>0</v>
      </c>
      <c r="Y78" s="146">
        <v>28</v>
      </c>
      <c r="Z78" s="145" t="s">
        <v>1</v>
      </c>
      <c r="AA78" s="77">
        <v>7</v>
      </c>
      <c r="AB78" s="126">
        <f>IF(DATEVALUE(Y78&amp;" "&amp;Y$49&amp;Param!$B$1)&gt;$AS$29,AA78,0)</f>
        <v>7</v>
      </c>
      <c r="AC78" s="127">
        <f ca="1">VLOOKUP(DATEVALUE(Y78&amp;" "&amp;Y$49&amp;Param!$B$1), INDIRECT(Y$49&amp;"!$A:$K"), 11)*24</f>
        <v>0</v>
      </c>
      <c r="AD78" s="154">
        <f>IF(DATEVALUE(Y78&amp;" "&amp;Y$49&amp;Param!$B$1)&lt;=$AS$29,AC78,0)</f>
        <v>0</v>
      </c>
      <c r="AE78" s="192">
        <v>28</v>
      </c>
      <c r="AF78" s="193" t="s">
        <v>5</v>
      </c>
      <c r="AG78" s="77"/>
      <c r="AH78" s="77">
        <f>IF(DATEVALUE(AE78&amp;" "&amp;AE$49&amp;Param!$B$1)&gt;$AS$29,AG78,0)</f>
        <v>0</v>
      </c>
      <c r="AI78" s="127">
        <f ca="1">VLOOKUP(DATEVALUE(AE78&amp;" "&amp;AE$49&amp;Param!$B$1), INDIRECT(AE$49&amp;"!$A:$K"), 11)*24</f>
        <v>0</v>
      </c>
      <c r="AJ78" s="182">
        <f>IF(DATEVALUE(AE76&amp;" "&amp;AE$49&amp;Param!$B$1)&lt;=$AS$29,AI76,0)</f>
        <v>0</v>
      </c>
      <c r="AK78" s="158"/>
    </row>
    <row r="79" spans="1:37" s="40" customFormat="1" x14ac:dyDescent="0.25">
      <c r="A79" s="188">
        <v>29</v>
      </c>
      <c r="B79" s="189" t="s">
        <v>4</v>
      </c>
      <c r="C79" s="77"/>
      <c r="D79" s="126">
        <f>IF(DATEVALUE(A79&amp;" "&amp;A$49&amp;Param!$B$1)&gt;$AS$29,C79,0)</f>
        <v>0</v>
      </c>
      <c r="E79" s="127">
        <f ca="1">VLOOKUP(DATEVALUE(A79&amp;" "&amp;A$49&amp;Param!$B$1), INDIRECT(A$49&amp;"!$A:$K"), 11)*24</f>
        <v>0</v>
      </c>
      <c r="F79" s="154">
        <f>IF(DATEVALUE(A79&amp;" "&amp;A$49&amp;Param!$B$1)&lt;=$AS$29,E79,0)</f>
        <v>0</v>
      </c>
      <c r="G79" s="146">
        <v>29</v>
      </c>
      <c r="H79" s="145" t="s">
        <v>1</v>
      </c>
      <c r="I79" s="77">
        <v>7</v>
      </c>
      <c r="J79" s="126">
        <f>IF(DATEVALUE(G79&amp;" "&amp;G$49&amp;Param!$B$1)&gt;$AS$29,I79,0)</f>
        <v>7</v>
      </c>
      <c r="K79" s="127">
        <f ca="1">VLOOKUP(DATEVALUE(G79&amp;" "&amp;G$49&amp;Param!$B$1), INDIRECT(G$49&amp;"!$A:$K"), 11)*24</f>
        <v>8</v>
      </c>
      <c r="L79" s="154">
        <f>IF(DATEVALUE(G79&amp;" "&amp;G$49&amp;Param!$B$1)&lt;=$AS$29,K79,0)</f>
        <v>0</v>
      </c>
      <c r="M79" s="188">
        <v>29</v>
      </c>
      <c r="N79" s="189" t="s">
        <v>2</v>
      </c>
      <c r="O79" s="77"/>
      <c r="P79" s="126">
        <f>IF(DATEVALUE(M79&amp;" "&amp;M$49&amp;Param!$B$1)&gt;$AS$29,O79,0)</f>
        <v>0</v>
      </c>
      <c r="Q79" s="127">
        <f ca="1">VLOOKUP(DATEVALUE(M79&amp;" "&amp;M$49&amp;Param!$B$1), INDIRECT(M$49&amp;"!$A:$K"), 11)*24</f>
        <v>0</v>
      </c>
      <c r="R79" s="154">
        <f>IF(DATEVALUE(M79&amp;" "&amp;M$49&amp;Param!$B$1)&lt;=$AS$29,Q79,0)</f>
        <v>0</v>
      </c>
      <c r="S79" s="146">
        <v>29</v>
      </c>
      <c r="T79" s="145" t="s">
        <v>0</v>
      </c>
      <c r="U79" s="77">
        <v>7</v>
      </c>
      <c r="V79" s="126">
        <f>IF(DATEVALUE(S79&amp;" "&amp;S$49&amp;Param!$B$1)&gt;$AS$29,U79,0)</f>
        <v>7</v>
      </c>
      <c r="W79" s="127">
        <f ca="1">VLOOKUP(DATEVALUE(S79&amp;" "&amp;S$49&amp;Param!$B$1), INDIRECT(S$49&amp;"!$A:$K"), 11)*24</f>
        <v>0</v>
      </c>
      <c r="X79" s="154">
        <f>IF(DATEVALUE(S79&amp;" "&amp;S$49&amp;Param!$B$1)&lt;=$AS$29,W79,0)</f>
        <v>0</v>
      </c>
      <c r="Y79" s="146">
        <v>29</v>
      </c>
      <c r="Z79" s="145" t="s">
        <v>3</v>
      </c>
      <c r="AA79" s="77">
        <v>7</v>
      </c>
      <c r="AB79" s="126">
        <f>IF(DATEVALUE(Y79&amp;" "&amp;Y$49&amp;Param!$B$1)&gt;$AS$29,AA79,0)</f>
        <v>7</v>
      </c>
      <c r="AC79" s="127">
        <f ca="1">VLOOKUP(DATEVALUE(Y79&amp;" "&amp;Y$49&amp;Param!$B$1), INDIRECT(Y$49&amp;"!$A:$K"), 11)*24</f>
        <v>0</v>
      </c>
      <c r="AD79" s="154">
        <f>IF(DATEVALUE(Y79&amp;" "&amp;Y$49&amp;Param!$B$1)&lt;=$AS$29,AC79,0)</f>
        <v>0</v>
      </c>
      <c r="AE79" s="188">
        <v>29</v>
      </c>
      <c r="AF79" s="189" t="s">
        <v>2</v>
      </c>
      <c r="AG79" s="77"/>
      <c r="AH79" s="126">
        <f>IF(DATEVALUE(AE79&amp;" "&amp;AE$49&amp;Param!$B$1)&gt;$AS$29,AG79,0)</f>
        <v>0</v>
      </c>
      <c r="AI79" s="127">
        <f ca="1">VLOOKUP(DATEVALUE(AE79&amp;" "&amp;AE$49&amp;Param!$B$1), INDIRECT(AE$49&amp;"!$A:$K"), 11)*24</f>
        <v>0</v>
      </c>
      <c r="AJ79" s="182">
        <f>IF(DATEVALUE(AE77&amp;" "&amp;AE$49&amp;Param!$B$1)&lt;=$AS$29,AI77,0)</f>
        <v>0</v>
      </c>
      <c r="AK79" s="158"/>
    </row>
    <row r="80" spans="1:37" s="40" customFormat="1" x14ac:dyDescent="0.25">
      <c r="A80" s="146">
        <v>30</v>
      </c>
      <c r="B80" s="145" t="s">
        <v>0</v>
      </c>
      <c r="C80" s="77">
        <v>7</v>
      </c>
      <c r="D80" s="126">
        <f>IF(DATEVALUE(A80&amp;" "&amp;A$49&amp;Param!$B$1)&gt;$AS$29,C80,0)</f>
        <v>7</v>
      </c>
      <c r="E80" s="127">
        <f ca="1">VLOOKUP(DATEVALUE(A80&amp;" "&amp;A$49&amp;Param!$B$1), INDIRECT(A$49&amp;"!$A:$K"), 11)*24</f>
        <v>8.0000000000000036</v>
      </c>
      <c r="F80" s="154">
        <f>IF(DATEVALUE(A80&amp;" "&amp;A$49&amp;Param!$B$1)&lt;=$AS$29,E80,0)</f>
        <v>0</v>
      </c>
      <c r="G80" s="146">
        <v>30</v>
      </c>
      <c r="H80" s="145" t="s">
        <v>3</v>
      </c>
      <c r="I80" s="77">
        <v>7</v>
      </c>
      <c r="J80" s="126">
        <f>IF(DATEVALUE(G80&amp;" "&amp;G$49&amp;Param!$B$1)&gt;$AS$29,I80,0)</f>
        <v>7</v>
      </c>
      <c r="K80" s="127">
        <f ca="1">VLOOKUP(DATEVALUE(G80&amp;" "&amp;G$49&amp;Param!$B$1), INDIRECT(G$49&amp;"!$A:$K"), 11)*24</f>
        <v>6.9999999999999964</v>
      </c>
      <c r="L80" s="154">
        <f>IF(DATEVALUE(G80&amp;" "&amp;G$49&amp;Param!$B$1)&lt;=$AS$29,K80,0)</f>
        <v>0</v>
      </c>
      <c r="M80" s="188">
        <v>30</v>
      </c>
      <c r="N80" s="189" t="s">
        <v>4</v>
      </c>
      <c r="O80" s="77"/>
      <c r="P80" s="126">
        <f>IF(DATEVALUE(M80&amp;" "&amp;M$49&amp;Param!$B$1)&gt;$AS$29,O80,0)</f>
        <v>0</v>
      </c>
      <c r="Q80" s="127">
        <f ca="1">VLOOKUP(DATEVALUE(M80&amp;" "&amp;M$49&amp;Param!$B$1), INDIRECT(M$49&amp;"!$A:$K"), 11)*24</f>
        <v>0</v>
      </c>
      <c r="R80" s="154">
        <f>IF(DATEVALUE(M80&amp;" "&amp;M$49&amp;Param!$B$1)&lt;=$AS$29,Q80,0)</f>
        <v>0</v>
      </c>
      <c r="S80" s="146">
        <v>30</v>
      </c>
      <c r="T80" s="145" t="s">
        <v>1</v>
      </c>
      <c r="U80" s="77">
        <v>7</v>
      </c>
      <c r="V80" s="126">
        <f>IF(DATEVALUE(S80&amp;" "&amp;S$49&amp;Param!$B$1)&gt;$AS$29,U80,0)</f>
        <v>7</v>
      </c>
      <c r="W80" s="127">
        <f ca="1">VLOOKUP(DATEVALUE(S80&amp;" "&amp;S$49&amp;Param!$B$1), INDIRECT(S$49&amp;"!$A:$K"), 11)*24</f>
        <v>0</v>
      </c>
      <c r="X80" s="154">
        <f>IF(DATEVALUE(S80&amp;" "&amp;S$49&amp;Param!$B$1)&lt;=$AS$29,W80,0)</f>
        <v>0</v>
      </c>
      <c r="Y80" s="146">
        <v>30</v>
      </c>
      <c r="Z80" s="145" t="s">
        <v>5</v>
      </c>
      <c r="AA80" s="77">
        <v>8</v>
      </c>
      <c r="AB80" s="126">
        <f>IF(DATEVALUE(Y80&amp;" "&amp;Y$49&amp;Param!$B$1)&gt;$AS$29,AA80,0)</f>
        <v>8</v>
      </c>
      <c r="AC80" s="127">
        <f ca="1">VLOOKUP(DATEVALUE(Y80&amp;" "&amp;Y$49&amp;Param!$B$1), INDIRECT(Y$49&amp;"!$A:$K"), 11)*24</f>
        <v>0</v>
      </c>
      <c r="AD80" s="154">
        <f>IF(DATEVALUE(Y80&amp;" "&amp;Y$49&amp;Param!$B$1)&lt;=$AS$29,AC80,0)</f>
        <v>0</v>
      </c>
      <c r="AE80" s="188">
        <v>30</v>
      </c>
      <c r="AF80" s="189" t="s">
        <v>4</v>
      </c>
      <c r="AG80" s="77"/>
      <c r="AH80" s="126">
        <f>IF(DATEVALUE(AE80&amp;" "&amp;AE$49&amp;Param!$B$1)&gt;$AS$29,AG80,0)</f>
        <v>0</v>
      </c>
      <c r="AI80" s="127">
        <f ca="1">VLOOKUP(DATEVALUE(AE80&amp;" "&amp;AE$49&amp;Param!$B$1), INDIRECT(AE$49&amp;"!$A:$K"), 11)*24</f>
        <v>0</v>
      </c>
      <c r="AJ80" s="182">
        <f>IF(DATEVALUE(AE78&amp;" "&amp;AE$49&amp;Param!$B$1)&lt;=$AS$29,AI78,0)</f>
        <v>0</v>
      </c>
      <c r="AK80" s="158"/>
    </row>
    <row r="81" spans="1:37" s="40" customFormat="1" ht="12" thickBot="1" x14ac:dyDescent="0.3">
      <c r="A81" s="172">
        <v>31</v>
      </c>
      <c r="B81" s="173" t="s">
        <v>1</v>
      </c>
      <c r="C81" s="76">
        <v>7</v>
      </c>
      <c r="D81" s="128">
        <f>IF(DATEVALUE(A81&amp;" "&amp;A$49&amp;Param!$B$1)&gt;$AS$29,C81,0)</f>
        <v>7</v>
      </c>
      <c r="E81" s="129">
        <f ca="1">VLOOKUP(DATEVALUE(A81&amp;" "&amp;A$49&amp;Param!$B$1), INDIRECT(A$49&amp;"!$A:$K"), 11)*24</f>
        <v>7.9999999999999982</v>
      </c>
      <c r="F81" s="154">
        <f>IF(DATEVALUE(A81&amp;" "&amp;A$49&amp;Param!$B$1)&lt;=$AS$29,E81,0)</f>
        <v>0</v>
      </c>
      <c r="G81" s="172">
        <v>31</v>
      </c>
      <c r="H81" s="173" t="s">
        <v>5</v>
      </c>
      <c r="I81" s="205">
        <v>7</v>
      </c>
      <c r="J81" s="128">
        <f>IF(DATEVALUE(G81&amp;" "&amp;G$49&amp;Param!$B$1)&gt;$AS$29,I81,0)</f>
        <v>7</v>
      </c>
      <c r="K81" s="129">
        <f ca="1">VLOOKUP(DATEVALUE(G81&amp;" "&amp;G$49&amp;Param!$B$1), INDIRECT(G$49&amp;"!$A:$K"), 11)*24</f>
        <v>0</v>
      </c>
      <c r="L81" s="154">
        <f>IF(DATEVALUE(G81&amp;" "&amp;G$49&amp;Param!$B$1)&lt;=$AS$29,K81,0)</f>
        <v>0</v>
      </c>
      <c r="M81" s="134"/>
      <c r="N81" s="133"/>
      <c r="O81" s="128"/>
      <c r="P81" s="128"/>
      <c r="Q81" s="129"/>
      <c r="R81" s="154"/>
      <c r="S81" s="172">
        <v>31</v>
      </c>
      <c r="T81" s="173" t="s">
        <v>1</v>
      </c>
      <c r="U81" s="205">
        <v>7</v>
      </c>
      <c r="V81" s="128">
        <f>IF(DATEVALUE(S81&amp;" "&amp;S$49&amp;Param!$B$1)&gt;$AS$29,U81,0)</f>
        <v>7</v>
      </c>
      <c r="W81" s="129">
        <f ca="1">VLOOKUP(DATEVALUE(S81&amp;" "&amp;S$49&amp;Param!$B$1), INDIRECT(S$49&amp;"!$A:$K"), 11)*24</f>
        <v>0</v>
      </c>
      <c r="X81" s="154">
        <f>IF(DATEVALUE(S81&amp;" "&amp;S$49&amp;Param!$B$1)&lt;=$AS$29,W81,0)</f>
        <v>0</v>
      </c>
      <c r="Y81" s="134"/>
      <c r="Z81" s="133"/>
      <c r="AA81" s="128"/>
      <c r="AB81" s="128"/>
      <c r="AC81" s="129"/>
      <c r="AD81" s="154"/>
      <c r="AE81" s="194">
        <v>31</v>
      </c>
      <c r="AF81" s="195" t="s">
        <v>0</v>
      </c>
      <c r="AG81" s="76"/>
      <c r="AH81" s="128">
        <f>IF(DATEVALUE(AE81&amp;" "&amp;AE$49&amp;Param!$B$1)&gt;$AS$29,AG81,0)</f>
        <v>0</v>
      </c>
      <c r="AI81" s="129">
        <f ca="1">VLOOKUP(DATEVALUE(AE81&amp;" "&amp;AE$49&amp;Param!$B$1), INDIRECT(AE$49&amp;"!$A:$K"), 11)*24</f>
        <v>0</v>
      </c>
      <c r="AJ81" s="182">
        <f>IF(DATEVALUE(AE79&amp;" "&amp;AE$49&amp;Param!$B$1)&lt;=$AS$29,AI79,0)</f>
        <v>0</v>
      </c>
      <c r="AK81" s="158"/>
    </row>
    <row r="82" spans="1:37" s="40" customFormat="1" ht="12" thickBot="1" x14ac:dyDescent="0.3">
      <c r="A82" s="285" t="s">
        <v>20</v>
      </c>
      <c r="B82" s="286"/>
      <c r="C82" s="135">
        <f>SUM(C51:C81)</f>
        <v>154</v>
      </c>
      <c r="D82" s="135">
        <f>SUM(D51:D81)</f>
        <v>154</v>
      </c>
      <c r="E82" s="135">
        <f t="shared" ref="E82" ca="1" si="5">SUM(E51:E81)</f>
        <v>160</v>
      </c>
      <c r="F82" s="135">
        <f>SUM(F51:F81)</f>
        <v>0</v>
      </c>
      <c r="G82" s="147"/>
      <c r="H82" s="147"/>
      <c r="I82" s="136">
        <f>SUM(I51:I81)</f>
        <v>91</v>
      </c>
      <c r="J82" s="135">
        <f>SUM(J51:J81)</f>
        <v>91</v>
      </c>
      <c r="K82" s="135">
        <f t="shared" ref="K82" ca="1" si="6">SUM(K51:K81)</f>
        <v>91</v>
      </c>
      <c r="L82" s="135">
        <f>SUM(L51:L81)</f>
        <v>0</v>
      </c>
      <c r="M82" s="147"/>
      <c r="N82" s="147"/>
      <c r="O82" s="135">
        <f>SUM(O51:O81)</f>
        <v>140</v>
      </c>
      <c r="P82" s="135">
        <f>SUM(P51:P81)</f>
        <v>140</v>
      </c>
      <c r="Q82" s="135">
        <f t="shared" ref="Q82" ca="1" si="7">SUM(Q51:Q81)</f>
        <v>0</v>
      </c>
      <c r="R82" s="135">
        <f>SUM(R51:R81)</f>
        <v>0</v>
      </c>
      <c r="S82" s="147"/>
      <c r="T82" s="147"/>
      <c r="U82" s="136">
        <f>SUM(U51:U81)</f>
        <v>161</v>
      </c>
      <c r="V82" s="135">
        <f>SUM(V51:V81)</f>
        <v>161</v>
      </c>
      <c r="W82" s="135">
        <f t="shared" ref="W82" ca="1" si="8">SUM(W51:W81)</f>
        <v>0</v>
      </c>
      <c r="X82" s="135">
        <f>SUM(X51:X81)</f>
        <v>0</v>
      </c>
      <c r="Y82" s="105"/>
      <c r="Z82" s="105"/>
      <c r="AA82" s="135">
        <f>SUM(AA51:AA81)</f>
        <v>148</v>
      </c>
      <c r="AB82" s="135">
        <f t="shared" ref="AB82" si="9">SUM(AB51:AB81)</f>
        <v>148</v>
      </c>
      <c r="AC82" s="135">
        <f t="shared" ref="AC82" ca="1" si="10">SUM(AC51:AC81)</f>
        <v>0</v>
      </c>
      <c r="AD82" s="135">
        <f>SUM(AD51:AD81)</f>
        <v>0</v>
      </c>
      <c r="AE82" s="147"/>
      <c r="AF82" s="147"/>
      <c r="AG82" s="135">
        <f>SUM(AG51:AG81)</f>
        <v>105</v>
      </c>
      <c r="AH82" s="135">
        <f t="shared" ref="AH82" si="11">SUM(AH51:AH81)</f>
        <v>105</v>
      </c>
      <c r="AI82" s="135">
        <f t="shared" ref="AI82:AJ84" ca="1" si="12">SUM(AI51:AI81)</f>
        <v>0</v>
      </c>
      <c r="AJ82" s="182">
        <f>IF(DATEVALUE(AE80&amp;" "&amp;AE$49&amp;Param!$B$1)&lt;=$AS$29,AI80,0)</f>
        <v>0</v>
      </c>
      <c r="AK82" s="158"/>
    </row>
    <row r="83" spans="1:37" s="40" customFormat="1" ht="12" thickBot="1" x14ac:dyDescent="0.3">
      <c r="A83" s="285" t="s">
        <v>21</v>
      </c>
      <c r="B83" s="286"/>
      <c r="C83" s="136">
        <f>C82+AG47</f>
        <v>987</v>
      </c>
      <c r="D83" s="136">
        <f>D82+AH47</f>
        <v>987</v>
      </c>
      <c r="E83" s="136">
        <f ca="1">E82+AI47</f>
        <v>1010</v>
      </c>
      <c r="F83" s="136">
        <f>F82+AJ49</f>
        <v>0</v>
      </c>
      <c r="G83" s="147"/>
      <c r="H83" s="147"/>
      <c r="I83" s="136">
        <f>I82+C83</f>
        <v>1078</v>
      </c>
      <c r="J83" s="136">
        <f>J82+D83</f>
        <v>1078</v>
      </c>
      <c r="K83" s="136">
        <f ca="1">K82+E83</f>
        <v>1101</v>
      </c>
      <c r="L83" s="136">
        <f>L82+F83</f>
        <v>0</v>
      </c>
      <c r="M83" s="147"/>
      <c r="N83" s="147"/>
      <c r="O83" s="136">
        <f>O82+I83</f>
        <v>1218</v>
      </c>
      <c r="P83" s="136">
        <f>P82+J83</f>
        <v>1218</v>
      </c>
      <c r="Q83" s="136">
        <f ca="1">Q82+K83</f>
        <v>1101</v>
      </c>
      <c r="R83" s="136">
        <f>R82+L83</f>
        <v>0</v>
      </c>
      <c r="S83" s="147"/>
      <c r="T83" s="147"/>
      <c r="U83" s="136">
        <f>U82+O83</f>
        <v>1379</v>
      </c>
      <c r="V83" s="136">
        <f>V82+P83</f>
        <v>1379</v>
      </c>
      <c r="W83" s="136">
        <f ca="1">W82+Q83</f>
        <v>1101</v>
      </c>
      <c r="X83" s="136">
        <f>X82+R83</f>
        <v>0</v>
      </c>
      <c r="Y83" s="105"/>
      <c r="Z83" s="105"/>
      <c r="AA83" s="136">
        <f>AA82+U83</f>
        <v>1527</v>
      </c>
      <c r="AB83" s="136">
        <f>AB82+V83</f>
        <v>1527</v>
      </c>
      <c r="AC83" s="136">
        <f ca="1">AC82+W83</f>
        <v>1101</v>
      </c>
      <c r="AD83" s="136">
        <f>AD82+X83</f>
        <v>0</v>
      </c>
      <c r="AE83" s="147"/>
      <c r="AF83" s="147"/>
      <c r="AG83" s="136">
        <f>AG82+AA83</f>
        <v>1632</v>
      </c>
      <c r="AH83" s="136">
        <f>AH82+AB83</f>
        <v>1632</v>
      </c>
      <c r="AI83" s="136">
        <f ca="1">AI82+AC83</f>
        <v>1101</v>
      </c>
      <c r="AJ83" s="183">
        <f>IF(DATEVALUE(AE81&amp;" "&amp;AE$49&amp;Param!$B$1)&lt;=$AS$29,AI81,0)</f>
        <v>0</v>
      </c>
      <c r="AK83" s="158"/>
    </row>
    <row r="84" spans="1:37" s="141" customFormat="1" ht="12" thickBot="1" x14ac:dyDescent="0.3">
      <c r="A84" s="78"/>
      <c r="B84" s="78"/>
      <c r="C84" s="79"/>
      <c r="D84" s="79"/>
      <c r="E84" s="80"/>
      <c r="F84" s="80"/>
      <c r="G84" s="78"/>
      <c r="H84" s="78"/>
      <c r="I84" s="79"/>
      <c r="J84" s="79"/>
      <c r="K84" s="79"/>
      <c r="L84" s="79"/>
      <c r="M84" s="78"/>
      <c r="N84" s="78"/>
      <c r="O84" s="79"/>
      <c r="P84" s="79"/>
      <c r="Q84" s="79"/>
      <c r="R84" s="79"/>
      <c r="S84" s="78"/>
      <c r="T84" s="78"/>
      <c r="U84" s="79"/>
      <c r="V84" s="79"/>
      <c r="W84" s="79"/>
      <c r="X84" s="79"/>
      <c r="Y84" s="78"/>
      <c r="Z84" s="78"/>
      <c r="AA84" s="161"/>
      <c r="AB84" s="79"/>
      <c r="AC84" s="79"/>
      <c r="AD84" s="79"/>
      <c r="AE84" s="78"/>
      <c r="AF84" s="78"/>
      <c r="AG84" s="161"/>
      <c r="AH84" s="79"/>
      <c r="AI84" s="79"/>
      <c r="AJ84" s="140">
        <f t="shared" si="12"/>
        <v>0</v>
      </c>
    </row>
    <row r="85" spans="1:37" s="141" customFormat="1" ht="12" thickBot="1" x14ac:dyDescent="0.3">
      <c r="A85" s="78"/>
      <c r="B85" s="78"/>
      <c r="C85" s="79"/>
      <c r="D85" s="79"/>
      <c r="E85" s="80"/>
      <c r="F85" s="80"/>
      <c r="G85" s="78"/>
      <c r="H85" s="78"/>
      <c r="I85" s="79"/>
      <c r="J85" s="79"/>
      <c r="K85" s="79"/>
      <c r="L85" s="79"/>
      <c r="M85" s="78"/>
      <c r="N85" s="78"/>
      <c r="O85" s="79"/>
      <c r="P85" s="79"/>
      <c r="Q85" s="79"/>
      <c r="R85" s="79"/>
      <c r="S85" s="78"/>
      <c r="T85" s="78"/>
      <c r="U85" s="79"/>
      <c r="V85" s="79"/>
      <c r="W85" s="79"/>
      <c r="X85" s="79"/>
      <c r="Y85" s="78"/>
      <c r="Z85" s="78"/>
      <c r="AA85" s="79"/>
      <c r="AB85" s="79"/>
      <c r="AC85" s="79"/>
      <c r="AD85" s="79"/>
      <c r="AE85" s="78"/>
      <c r="AF85" s="78"/>
      <c r="AG85" s="79"/>
      <c r="AH85" s="79"/>
      <c r="AI85" s="79"/>
      <c r="AJ85" s="140">
        <f>AJ84+AD83</f>
        <v>0</v>
      </c>
    </row>
    <row r="86" spans="1:37" x14ac:dyDescent="0.25">
      <c r="AA86" s="161"/>
      <c r="AG86" s="161"/>
    </row>
  </sheetData>
  <sheetProtection formatCells="0" formatColumns="0" formatRows="0"/>
  <protectedRanges>
    <protectedRange sqref="C2:D4 E3:F5 G43:H44 G45:J45 AE45:AF45 AA15:AB45 O51:P81 U51:V81 AA51:AB81 AG51:AH81 AG15:AH45 C15:D45 C51:D81 I51:J81 I15:J44 O15:P45 U15:V45" name="Plage1"/>
    <protectedRange sqref="AV23:AV25" name="Plage1_1"/>
  </protectedRanges>
  <mergeCells count="54">
    <mergeCell ref="A83:B83"/>
    <mergeCell ref="G50:H50"/>
    <mergeCell ref="M50:N50"/>
    <mergeCell ref="A49:F49"/>
    <mergeCell ref="G49:L49"/>
    <mergeCell ref="M49:R49"/>
    <mergeCell ref="AL1:AU1"/>
    <mergeCell ref="AL2:AT2"/>
    <mergeCell ref="AL3:AT3"/>
    <mergeCell ref="A82:B82"/>
    <mergeCell ref="S49:X49"/>
    <mergeCell ref="Y49:AD49"/>
    <mergeCell ref="A46:B46"/>
    <mergeCell ref="A47:B47"/>
    <mergeCell ref="A2:B2"/>
    <mergeCell ref="A3:B3"/>
    <mergeCell ref="AO22:AW22"/>
    <mergeCell ref="AO23:AU23"/>
    <mergeCell ref="AO24:AU24"/>
    <mergeCell ref="AO25:AU25"/>
    <mergeCell ref="U1:AA1"/>
    <mergeCell ref="AO32:AU32"/>
    <mergeCell ref="U2:Y2"/>
    <mergeCell ref="U3:Y3"/>
    <mergeCell ref="U4:Y4"/>
    <mergeCell ref="U5:Y5"/>
    <mergeCell ref="U6:Y6"/>
    <mergeCell ref="A14:B14"/>
    <mergeCell ref="AE13:AI13"/>
    <mergeCell ref="AL4:AT4"/>
    <mergeCell ref="AL5:AT5"/>
    <mergeCell ref="AL6:AT6"/>
    <mergeCell ref="AL7:AT7"/>
    <mergeCell ref="AL8:AN8"/>
    <mergeCell ref="AP8:AR8"/>
    <mergeCell ref="AS8:AU8"/>
    <mergeCell ref="G13:L13"/>
    <mergeCell ref="M13:R13"/>
    <mergeCell ref="A13:F13"/>
    <mergeCell ref="S13:X13"/>
    <mergeCell ref="Y13:AD13"/>
    <mergeCell ref="AE49:AI49"/>
    <mergeCell ref="AO29:AP29"/>
    <mergeCell ref="AR29:AW29"/>
    <mergeCell ref="AL9:AT9"/>
    <mergeCell ref="AL11:AT11"/>
    <mergeCell ref="AL12:AT12"/>
    <mergeCell ref="AL13:AT13"/>
    <mergeCell ref="AO33:AU33"/>
    <mergeCell ref="AO26:AU26"/>
    <mergeCell ref="AO27:AU27"/>
    <mergeCell ref="AO28:AU28"/>
    <mergeCell ref="AO30:AU30"/>
    <mergeCell ref="AO31:AU31"/>
  </mergeCells>
  <pageMargins left="0.70866141732283472" right="0.70866141732283472" top="0.19685039370078741" bottom="0.19685039370078741" header="0" footer="0"/>
  <pageSetup paperSize="9" scale="6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P_Cliquer">
                <anchor moveWithCells="1" sizeWithCells="1">
                  <from>
                    <xdr:col>24</xdr:col>
                    <xdr:colOff>520700</xdr:colOff>
                    <xdr:row>1</xdr:row>
                    <xdr:rowOff>25400</xdr:rowOff>
                  </from>
                  <to>
                    <xdr:col>26</xdr:col>
                    <xdr:colOff>539750</xdr:colOff>
                    <xdr:row>1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CPDemiJournee_Cliquer">
                <anchor moveWithCells="1" sizeWithCells="1">
                  <from>
                    <xdr:col>24</xdr:col>
                    <xdr:colOff>520700</xdr:colOff>
                    <xdr:row>2</xdr:row>
                    <xdr:rowOff>6350</xdr:rowOff>
                  </from>
                  <to>
                    <xdr:col>26</xdr:col>
                    <xdr:colOff>539750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JF_Cliquer">
                <anchor moveWithCells="1" sizeWithCells="1">
                  <from>
                    <xdr:col>24</xdr:col>
                    <xdr:colOff>520700</xdr:colOff>
                    <xdr:row>3</xdr:row>
                    <xdr:rowOff>6350</xdr:rowOff>
                  </from>
                  <to>
                    <xdr:col>26</xdr:col>
                    <xdr:colOff>539750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Button 10">
              <controlPr defaultSize="0" print="0" autoFill="0" autoPict="0" macro="[0]!WE_Cliquer">
                <anchor moveWithCells="1" sizeWithCells="1">
                  <from>
                    <xdr:col>24</xdr:col>
                    <xdr:colOff>520700</xdr:colOff>
                    <xdr:row>4</xdr:row>
                    <xdr:rowOff>25400</xdr:rowOff>
                  </from>
                  <to>
                    <xdr:col>26</xdr:col>
                    <xdr:colOff>558800</xdr:colOff>
                    <xdr:row>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Button 11">
              <controlPr defaultSize="0" print="0" autoFill="0" autoPict="0" macro="[0]!PeriodeActive_Cliquer">
                <anchor moveWithCells="1" sizeWithCells="1">
                  <from>
                    <xdr:col>24</xdr:col>
                    <xdr:colOff>520700</xdr:colOff>
                    <xdr:row>5</xdr:row>
                    <xdr:rowOff>6350</xdr:rowOff>
                  </from>
                  <to>
                    <xdr:col>26</xdr:col>
                    <xdr:colOff>539750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42"/>
  <sheetViews>
    <sheetView workbookViewId="0">
      <selection activeCell="B32" sqref="B32"/>
    </sheetView>
  </sheetViews>
  <sheetFormatPr baseColWidth="10" defaultColWidth="11.54296875" defaultRowHeight="11.5" x14ac:dyDescent="0.25"/>
  <cols>
    <col min="1" max="1" width="13.36328125" style="16" customWidth="1"/>
    <col min="2" max="2" width="11.632812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36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06" t="s">
        <v>98</v>
      </c>
      <c r="C5" s="301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05"/>
      <c r="B6" s="307"/>
      <c r="C6" s="238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48">
        <v>43101</v>
      </c>
      <c r="B7" s="59" t="s">
        <v>31</v>
      </c>
      <c r="C7" s="167"/>
      <c r="D7" s="51"/>
      <c r="E7" s="51"/>
      <c r="F7" s="51"/>
      <c r="G7" s="51"/>
      <c r="H7" s="52"/>
      <c r="I7" s="10"/>
      <c r="J7" s="11"/>
      <c r="K7" s="22">
        <f t="shared" ref="K7:K36" si="0">IF(B7="Chantier",D7+F7-C7-E7,IF(AND(B7="Déplacement",G7&lt;&gt;"",H7&lt;&gt;""),H7-G7-100/1440,IF(B7="Travail de nuit",MOD(J7-I7,1),0)))</f>
        <v>0</v>
      </c>
      <c r="L7" s="24" t="s">
        <v>75</v>
      </c>
    </row>
    <row r="8" spans="1:14" x14ac:dyDescent="0.25">
      <c r="A8" s="46">
        <v>43102</v>
      </c>
      <c r="B8" s="59" t="s">
        <v>31</v>
      </c>
      <c r="C8" s="55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 t="s">
        <v>76</v>
      </c>
    </row>
    <row r="9" spans="1:14" x14ac:dyDescent="0.25">
      <c r="A9" s="46">
        <v>43103</v>
      </c>
      <c r="B9" s="59" t="s">
        <v>31</v>
      </c>
      <c r="C9" s="55"/>
      <c r="D9" s="7"/>
      <c r="E9" s="7"/>
      <c r="F9" s="7"/>
      <c r="G9" s="7">
        <v>0.75</v>
      </c>
      <c r="H9" s="11">
        <v>0.8125</v>
      </c>
      <c r="I9" s="234"/>
      <c r="J9" s="235"/>
      <c r="K9" s="22">
        <f t="shared" si="0"/>
        <v>0</v>
      </c>
      <c r="L9" s="25" t="s">
        <v>76</v>
      </c>
    </row>
    <row r="10" spans="1:14" x14ac:dyDescent="0.25">
      <c r="A10" s="46">
        <v>43104</v>
      </c>
      <c r="B10" s="59" t="s">
        <v>80</v>
      </c>
      <c r="C10" s="55">
        <v>0.375</v>
      </c>
      <c r="D10" s="7">
        <v>0.5</v>
      </c>
      <c r="E10" s="7">
        <v>0.54166666666666663</v>
      </c>
      <c r="F10" s="7">
        <v>0.70833333333333337</v>
      </c>
      <c r="G10" s="5"/>
      <c r="H10" s="13"/>
      <c r="I10" s="234"/>
      <c r="J10" s="235"/>
      <c r="K10" s="22">
        <f t="shared" si="0"/>
        <v>0.29166666666666685</v>
      </c>
      <c r="L10" s="25"/>
      <c r="M10" s="3"/>
      <c r="N10" s="3"/>
    </row>
    <row r="11" spans="1:14" x14ac:dyDescent="0.25">
      <c r="A11" s="46">
        <v>43105</v>
      </c>
      <c r="B11" s="59" t="s">
        <v>80</v>
      </c>
      <c r="C11" s="55">
        <v>0.3125</v>
      </c>
      <c r="D11" s="7">
        <v>0.5</v>
      </c>
      <c r="E11" s="7">
        <v>0.5625</v>
      </c>
      <c r="F11" s="7">
        <v>0.66666666666666663</v>
      </c>
      <c r="G11" s="5"/>
      <c r="H11" s="13"/>
      <c r="I11" s="234"/>
      <c r="J11" s="235"/>
      <c r="K11" s="22">
        <f t="shared" si="0"/>
        <v>0.29166666666666652</v>
      </c>
      <c r="L11" s="25"/>
      <c r="N11" s="3"/>
    </row>
    <row r="12" spans="1:14" x14ac:dyDescent="0.25">
      <c r="A12" s="46">
        <v>43106</v>
      </c>
      <c r="B12" s="59" t="s">
        <v>31</v>
      </c>
      <c r="C12" s="55"/>
      <c r="D12" s="7"/>
      <c r="E12" s="7"/>
      <c r="F12" s="7"/>
      <c r="G12" s="5"/>
      <c r="H12" s="13"/>
      <c r="I12" s="234"/>
      <c r="J12" s="235"/>
      <c r="K12" s="22">
        <f t="shared" si="0"/>
        <v>0</v>
      </c>
      <c r="L12" s="25"/>
    </row>
    <row r="13" spans="1:14" x14ac:dyDescent="0.25">
      <c r="A13" s="46">
        <v>43107</v>
      </c>
      <c r="B13" s="59" t="s">
        <v>31</v>
      </c>
      <c r="C13" s="56"/>
      <c r="D13" s="5"/>
      <c r="E13" s="5"/>
      <c r="F13" s="5"/>
      <c r="G13" s="5"/>
      <c r="H13" s="13"/>
      <c r="I13" s="234"/>
      <c r="J13" s="235"/>
      <c r="K13" s="22">
        <f t="shared" si="0"/>
        <v>0</v>
      </c>
      <c r="L13" s="25"/>
    </row>
    <row r="14" spans="1:14" x14ac:dyDescent="0.25">
      <c r="A14" s="46">
        <v>43108</v>
      </c>
      <c r="B14" s="59" t="s">
        <v>80</v>
      </c>
      <c r="C14" s="56">
        <v>0.3125</v>
      </c>
      <c r="D14" s="5">
        <v>0.52083333333333337</v>
      </c>
      <c r="E14" s="5">
        <v>0.5625</v>
      </c>
      <c r="F14" s="5">
        <v>0.70833333333333337</v>
      </c>
      <c r="G14" s="5"/>
      <c r="H14" s="13"/>
      <c r="I14" s="234"/>
      <c r="J14" s="235"/>
      <c r="K14" s="22">
        <f t="shared" si="0"/>
        <v>0.35416666666666674</v>
      </c>
      <c r="L14" s="25"/>
    </row>
    <row r="15" spans="1:14" x14ac:dyDescent="0.25">
      <c r="A15" s="46">
        <v>43109</v>
      </c>
      <c r="B15" s="59" t="s">
        <v>80</v>
      </c>
      <c r="C15" s="55">
        <v>0.3125</v>
      </c>
      <c r="D15" s="7">
        <v>0.54166666666666663</v>
      </c>
      <c r="E15" s="7">
        <v>0.58333333333333337</v>
      </c>
      <c r="F15" s="7">
        <v>0.6875</v>
      </c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0.33333333333333315</v>
      </c>
      <c r="L15" s="25"/>
      <c r="N15" s="63"/>
    </row>
    <row r="16" spans="1:14" ht="12" thickBot="1" x14ac:dyDescent="0.3">
      <c r="A16" s="46">
        <v>43110</v>
      </c>
      <c r="B16" s="59" t="s">
        <v>80</v>
      </c>
      <c r="C16" s="55">
        <v>0.33333333333333331</v>
      </c>
      <c r="D16" s="7">
        <v>0.5</v>
      </c>
      <c r="E16" s="7">
        <v>0.5625</v>
      </c>
      <c r="F16" s="7">
        <v>0.75</v>
      </c>
      <c r="G16" s="5"/>
      <c r="H16" s="13"/>
      <c r="I16" s="234"/>
      <c r="J16" s="235"/>
      <c r="K16" s="22">
        <f t="shared" si="0"/>
        <v>0.35416666666666674</v>
      </c>
      <c r="L16" s="211"/>
    </row>
    <row r="17" spans="1:12" ht="12" thickBot="1" x14ac:dyDescent="0.3">
      <c r="A17" s="46">
        <v>43111</v>
      </c>
      <c r="B17" s="59" t="s">
        <v>80</v>
      </c>
      <c r="C17" s="55">
        <v>0.3125</v>
      </c>
      <c r="D17" s="7">
        <v>0.5</v>
      </c>
      <c r="E17" s="7">
        <v>0.5625</v>
      </c>
      <c r="F17" s="7">
        <v>0.6875</v>
      </c>
      <c r="G17" s="5"/>
      <c r="H17" s="13"/>
      <c r="I17" s="234"/>
      <c r="J17" s="235"/>
      <c r="K17" s="22">
        <f t="shared" si="0"/>
        <v>0.3125</v>
      </c>
      <c r="L17" s="212"/>
    </row>
    <row r="18" spans="1:12" x14ac:dyDescent="0.25">
      <c r="A18" s="46">
        <v>43112</v>
      </c>
      <c r="B18" s="59" t="s">
        <v>80</v>
      </c>
      <c r="C18" s="55">
        <v>0.3125</v>
      </c>
      <c r="D18" s="7">
        <v>0.5625</v>
      </c>
      <c r="E18" s="7"/>
      <c r="F18" s="7"/>
      <c r="G18" s="5"/>
      <c r="H18" s="13"/>
      <c r="I18" s="234"/>
      <c r="J18" s="235"/>
      <c r="K18" s="22">
        <f t="shared" si="0"/>
        <v>0.25</v>
      </c>
      <c r="L18" s="24" t="s">
        <v>77</v>
      </c>
    </row>
    <row r="19" spans="1:12" x14ac:dyDescent="0.25">
      <c r="A19" s="46">
        <v>43113</v>
      </c>
      <c r="B19" s="59" t="s">
        <v>31</v>
      </c>
      <c r="C19" s="55"/>
      <c r="D19" s="7"/>
      <c r="E19" s="7"/>
      <c r="F19" s="7"/>
      <c r="G19" s="5"/>
      <c r="H19" s="13"/>
      <c r="I19" s="234"/>
      <c r="J19" s="235"/>
      <c r="K19" s="22">
        <f t="shared" si="0"/>
        <v>0</v>
      </c>
      <c r="L19" s="25"/>
    </row>
    <row r="20" spans="1:12" x14ac:dyDescent="0.25">
      <c r="A20" s="46">
        <v>43114</v>
      </c>
      <c r="B20" s="59" t="s">
        <v>31</v>
      </c>
      <c r="D20" s="5"/>
      <c r="E20" s="5"/>
      <c r="F20" s="5"/>
      <c r="G20" s="5"/>
      <c r="H20" s="13"/>
      <c r="I20" s="234"/>
      <c r="J20" s="235"/>
      <c r="K20" s="22">
        <f t="shared" si="0"/>
        <v>0</v>
      </c>
      <c r="L20" s="25"/>
    </row>
    <row r="21" spans="1:12" x14ac:dyDescent="0.25">
      <c r="A21" s="46">
        <v>43115</v>
      </c>
      <c r="B21" s="59" t="s">
        <v>80</v>
      </c>
      <c r="C21" s="56">
        <v>0.3125</v>
      </c>
      <c r="D21" s="5">
        <v>0.5</v>
      </c>
      <c r="E21" s="5">
        <v>0.5625</v>
      </c>
      <c r="F21" s="5">
        <v>0.66666666666666663</v>
      </c>
      <c r="G21" s="5"/>
      <c r="H21" s="13"/>
      <c r="I21" s="234"/>
      <c r="J21" s="235"/>
      <c r="K21" s="22">
        <f t="shared" si="0"/>
        <v>0.29166666666666652</v>
      </c>
      <c r="L21" s="25"/>
    </row>
    <row r="22" spans="1:12" x14ac:dyDescent="0.25">
      <c r="A22" s="46">
        <v>43116</v>
      </c>
      <c r="B22" s="59" t="s">
        <v>80</v>
      </c>
      <c r="C22" s="55">
        <v>0.3125</v>
      </c>
      <c r="D22" s="7">
        <v>0.4375</v>
      </c>
      <c r="E22" s="7"/>
      <c r="F22" s="7"/>
      <c r="G22" s="5"/>
      <c r="H22" s="13"/>
      <c r="I22" s="234"/>
      <c r="J22" s="235"/>
      <c r="K22" s="22">
        <f t="shared" si="0"/>
        <v>0.125</v>
      </c>
      <c r="L22" s="25" t="s">
        <v>79</v>
      </c>
    </row>
    <row r="23" spans="1:12" x14ac:dyDescent="0.25">
      <c r="A23" s="46">
        <v>43117</v>
      </c>
      <c r="B23" s="59" t="s">
        <v>80</v>
      </c>
      <c r="C23" s="55">
        <v>0.3125</v>
      </c>
      <c r="D23" s="7">
        <v>0.5</v>
      </c>
      <c r="E23" s="7"/>
      <c r="F23" s="7"/>
      <c r="G23" s="5"/>
      <c r="H23" s="13"/>
      <c r="I23" s="234"/>
      <c r="J23" s="235"/>
      <c r="K23" s="22">
        <f t="shared" si="0"/>
        <v>0.1875</v>
      </c>
      <c r="L23" s="25" t="s">
        <v>78</v>
      </c>
    </row>
    <row r="24" spans="1:12" x14ac:dyDescent="0.25">
      <c r="A24" s="46">
        <v>43118</v>
      </c>
      <c r="B24" s="59" t="s">
        <v>80</v>
      </c>
      <c r="C24" s="55">
        <v>0.3125</v>
      </c>
      <c r="D24" s="7">
        <v>0.5</v>
      </c>
      <c r="E24" s="7">
        <v>0.5</v>
      </c>
      <c r="F24" s="7">
        <v>0.72916666666666663</v>
      </c>
      <c r="G24" s="5"/>
      <c r="H24" s="13"/>
      <c r="I24" s="234"/>
      <c r="J24" s="235"/>
      <c r="K24" s="22">
        <f t="shared" si="0"/>
        <v>0.41666666666666652</v>
      </c>
      <c r="L24" s="25"/>
    </row>
    <row r="25" spans="1:12" x14ac:dyDescent="0.25">
      <c r="A25" s="46">
        <v>43119</v>
      </c>
      <c r="B25" s="59" t="s">
        <v>80</v>
      </c>
      <c r="C25" s="55">
        <v>0.3125</v>
      </c>
      <c r="D25" s="7">
        <v>0.5</v>
      </c>
      <c r="E25" s="7">
        <v>0.5625</v>
      </c>
      <c r="F25" s="7">
        <v>0.66666666666666663</v>
      </c>
      <c r="G25" s="5"/>
      <c r="H25" s="13"/>
      <c r="I25" s="234"/>
      <c r="J25" s="235"/>
      <c r="K25" s="22">
        <f t="shared" si="0"/>
        <v>0.29166666666666652</v>
      </c>
      <c r="L25" s="25"/>
    </row>
    <row r="26" spans="1:12" x14ac:dyDescent="0.25">
      <c r="A26" s="46">
        <v>43120</v>
      </c>
      <c r="B26" s="59" t="s">
        <v>31</v>
      </c>
      <c r="C26" s="55"/>
      <c r="D26" s="7"/>
      <c r="E26" s="7"/>
      <c r="F26" s="7"/>
      <c r="G26" s="5"/>
      <c r="H26" s="13"/>
      <c r="I26" s="234"/>
      <c r="J26" s="235"/>
      <c r="K26" s="22">
        <f t="shared" si="0"/>
        <v>0</v>
      </c>
      <c r="L26" s="25"/>
    </row>
    <row r="27" spans="1:12" x14ac:dyDescent="0.25">
      <c r="A27" s="46">
        <v>43121</v>
      </c>
      <c r="B27" s="59" t="s">
        <v>31</v>
      </c>
      <c r="C27" s="56"/>
      <c r="D27" s="5"/>
      <c r="E27" s="5"/>
      <c r="F27" s="5"/>
      <c r="G27" s="5"/>
      <c r="H27" s="13"/>
      <c r="I27" s="234"/>
      <c r="J27" s="235"/>
      <c r="K27" s="22">
        <f t="shared" si="0"/>
        <v>0</v>
      </c>
      <c r="L27" s="25"/>
    </row>
    <row r="28" spans="1:12" x14ac:dyDescent="0.25">
      <c r="A28" s="46">
        <v>43122</v>
      </c>
      <c r="B28" s="59" t="s">
        <v>31</v>
      </c>
      <c r="C28" s="56"/>
      <c r="D28" s="5"/>
      <c r="E28" s="5"/>
      <c r="F28" s="5"/>
      <c r="G28" s="5"/>
      <c r="H28" s="13"/>
      <c r="I28" s="234"/>
      <c r="J28" s="235"/>
      <c r="K28" s="22">
        <f t="shared" si="0"/>
        <v>0</v>
      </c>
      <c r="L28" s="25" t="s">
        <v>76</v>
      </c>
    </row>
    <row r="29" spans="1:12" x14ac:dyDescent="0.25">
      <c r="A29" s="46">
        <v>43123</v>
      </c>
      <c r="B29" s="59" t="s">
        <v>80</v>
      </c>
      <c r="C29" s="55">
        <v>0.3125</v>
      </c>
      <c r="D29" s="7">
        <v>0.5</v>
      </c>
      <c r="E29" s="7">
        <v>0.5625</v>
      </c>
      <c r="F29" s="7">
        <v>0.70833333333333337</v>
      </c>
      <c r="G29" s="5"/>
      <c r="H29" s="13"/>
      <c r="I29" s="234"/>
      <c r="J29" s="235"/>
      <c r="K29" s="22">
        <f t="shared" si="0"/>
        <v>0.33333333333333348</v>
      </c>
      <c r="L29" s="25"/>
    </row>
    <row r="30" spans="1:12" x14ac:dyDescent="0.25">
      <c r="A30" s="46">
        <v>43124</v>
      </c>
      <c r="B30" s="59" t="s">
        <v>80</v>
      </c>
      <c r="C30" s="55">
        <v>0.3125</v>
      </c>
      <c r="D30" s="7">
        <v>0.5</v>
      </c>
      <c r="E30" s="7">
        <v>0.5625</v>
      </c>
      <c r="F30" s="7">
        <v>0.6875</v>
      </c>
      <c r="G30" s="5"/>
      <c r="H30" s="13"/>
      <c r="I30" s="234"/>
      <c r="J30" s="235"/>
      <c r="K30" s="22">
        <f t="shared" si="0"/>
        <v>0.3125</v>
      </c>
      <c r="L30" s="25"/>
    </row>
    <row r="31" spans="1:12" x14ac:dyDescent="0.25">
      <c r="A31" s="46">
        <v>43125</v>
      </c>
      <c r="B31" s="59" t="s">
        <v>80</v>
      </c>
      <c r="C31" s="55">
        <v>0.29166666666666669</v>
      </c>
      <c r="D31" s="7">
        <v>0.5</v>
      </c>
      <c r="E31" s="7">
        <v>0.5625</v>
      </c>
      <c r="F31" s="7">
        <v>0.70833333333333337</v>
      </c>
      <c r="G31" s="5"/>
      <c r="H31" s="13"/>
      <c r="I31" s="234"/>
      <c r="J31" s="235"/>
      <c r="K31" s="22">
        <f t="shared" si="0"/>
        <v>0.35416666666666674</v>
      </c>
      <c r="L31" s="25"/>
    </row>
    <row r="32" spans="1:12" x14ac:dyDescent="0.25">
      <c r="A32" s="46">
        <v>43126</v>
      </c>
      <c r="B32" s="59" t="s">
        <v>80</v>
      </c>
      <c r="C32" s="55">
        <v>0.3125</v>
      </c>
      <c r="D32" s="7">
        <v>0.5</v>
      </c>
      <c r="E32" s="7"/>
      <c r="F32" s="7"/>
      <c r="G32" s="5"/>
      <c r="H32" s="13"/>
      <c r="I32" s="234"/>
      <c r="J32" s="235"/>
      <c r="K32" s="22">
        <f t="shared" si="0"/>
        <v>0.1875</v>
      </c>
      <c r="L32" s="25" t="s">
        <v>77</v>
      </c>
    </row>
    <row r="33" spans="1:12" x14ac:dyDescent="0.25">
      <c r="A33" s="46">
        <v>43127</v>
      </c>
      <c r="B33" s="59" t="s">
        <v>31</v>
      </c>
      <c r="C33" s="55"/>
      <c r="D33" s="7"/>
      <c r="E33" s="7"/>
      <c r="F33" s="7"/>
      <c r="G33" s="5"/>
      <c r="H33" s="13"/>
      <c r="I33" s="234"/>
      <c r="J33" s="235"/>
      <c r="K33" s="22">
        <f t="shared" si="0"/>
        <v>0</v>
      </c>
      <c r="L33" s="25"/>
    </row>
    <row r="34" spans="1:12" x14ac:dyDescent="0.25">
      <c r="A34" s="46">
        <v>43128</v>
      </c>
      <c r="B34" s="59" t="s">
        <v>31</v>
      </c>
      <c r="C34" s="56"/>
      <c r="D34" s="5"/>
      <c r="E34" s="5"/>
      <c r="F34" s="5"/>
      <c r="G34" s="5"/>
      <c r="H34" s="13"/>
      <c r="I34" s="234"/>
      <c r="J34" s="235"/>
      <c r="K34" s="22">
        <f t="shared" si="0"/>
        <v>0</v>
      </c>
      <c r="L34" s="25"/>
    </row>
    <row r="35" spans="1:12" x14ac:dyDescent="0.25">
      <c r="A35" s="46">
        <v>43129</v>
      </c>
      <c r="B35" s="59" t="s">
        <v>80</v>
      </c>
      <c r="C35" s="56">
        <v>0.3125</v>
      </c>
      <c r="D35" s="5">
        <v>0.5</v>
      </c>
      <c r="E35" s="5">
        <v>0.5625</v>
      </c>
      <c r="F35" s="5">
        <v>0.70833333333333337</v>
      </c>
      <c r="G35" s="5"/>
      <c r="H35" s="13"/>
      <c r="I35" s="234"/>
      <c r="J35" s="235"/>
      <c r="K35" s="22">
        <f t="shared" si="0"/>
        <v>0.33333333333333348</v>
      </c>
      <c r="L35" s="25"/>
    </row>
    <row r="36" spans="1:12" ht="12" thickBot="1" x14ac:dyDescent="0.3">
      <c r="A36" s="46">
        <v>43130</v>
      </c>
      <c r="B36" s="59" t="s">
        <v>80</v>
      </c>
      <c r="C36" s="55">
        <v>0.3125</v>
      </c>
      <c r="D36" s="7">
        <v>0.5</v>
      </c>
      <c r="E36" s="7">
        <v>0.5625</v>
      </c>
      <c r="F36" s="7">
        <v>0.72916666666666663</v>
      </c>
      <c r="G36" s="5"/>
      <c r="H36" s="13"/>
      <c r="I36" s="43"/>
      <c r="J36" s="45"/>
      <c r="K36" s="22">
        <f t="shared" si="0"/>
        <v>0.35416666666666652</v>
      </c>
      <c r="L36" s="25"/>
    </row>
    <row r="37" spans="1:12" ht="12" thickBot="1" x14ac:dyDescent="0.3">
      <c r="A37" s="47">
        <v>43131</v>
      </c>
      <c r="B37" s="60" t="s">
        <v>80</v>
      </c>
      <c r="C37" s="239">
        <v>0.3125</v>
      </c>
      <c r="D37" s="65">
        <v>0.5</v>
      </c>
      <c r="E37" s="65">
        <v>0.5625</v>
      </c>
      <c r="F37" s="65">
        <v>0.72916666666666663</v>
      </c>
      <c r="G37" s="66"/>
      <c r="H37" s="67"/>
      <c r="I37" s="218"/>
      <c r="J37" s="218"/>
      <c r="K37" s="22" t="str">
        <f t="shared" ref="K37:K40" si="1">IF(B37="Bureau",D37+F37-C37-E37,IF(AND(B37="Déplacement",G37&lt;&gt;"",H37&lt;&gt;""),H37-G37-100/1440,"0:00"))</f>
        <v>0:00</v>
      </c>
      <c r="L37" s="26"/>
    </row>
    <row r="38" spans="1:12" x14ac:dyDescent="0.25">
      <c r="A38" s="64"/>
      <c r="B38" s="61"/>
      <c r="C38" s="324" t="s">
        <v>55</v>
      </c>
      <c r="D38" s="325"/>
      <c r="E38" s="325"/>
      <c r="F38" s="325"/>
      <c r="G38" s="325"/>
      <c r="H38" s="326"/>
      <c r="I38" s="219"/>
      <c r="J38" s="219"/>
      <c r="K38" s="22" t="str">
        <f t="shared" si="1"/>
        <v>0:00</v>
      </c>
      <c r="L38" s="62"/>
    </row>
    <row r="39" spans="1:12" ht="12" thickBot="1" x14ac:dyDescent="0.3">
      <c r="A39" s="64"/>
      <c r="B39" s="61"/>
      <c r="C39" s="327" t="s">
        <v>56</v>
      </c>
      <c r="D39" s="328"/>
      <c r="E39" s="328"/>
      <c r="F39" s="328"/>
      <c r="G39" s="328"/>
      <c r="H39" s="329"/>
      <c r="I39" s="220"/>
      <c r="J39" s="220"/>
      <c r="K39" s="22" t="str">
        <f t="shared" si="1"/>
        <v>0:00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41"/>
      <c r="J40" s="41"/>
      <c r="K40" s="22" t="str">
        <f t="shared" si="1"/>
        <v>0:00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298"/>
      <c r="C42" s="319"/>
      <c r="D42" s="321"/>
      <c r="E42" s="41"/>
      <c r="F42" s="322" t="s">
        <v>38</v>
      </c>
      <c r="G42" s="323"/>
      <c r="H42" s="319"/>
      <c r="I42" s="320"/>
      <c r="J42" s="320"/>
      <c r="K42" s="321"/>
      <c r="L42" s="41"/>
    </row>
  </sheetData>
  <mergeCells count="17">
    <mergeCell ref="L5:L6"/>
    <mergeCell ref="C2:D2"/>
    <mergeCell ref="C3:D3"/>
    <mergeCell ref="C1:L1"/>
    <mergeCell ref="H42:K42"/>
    <mergeCell ref="F42:G42"/>
    <mergeCell ref="C42:D42"/>
    <mergeCell ref="C38:H38"/>
    <mergeCell ref="C39:H39"/>
    <mergeCell ref="C40:H40"/>
    <mergeCell ref="A42:B42"/>
    <mergeCell ref="K5:K6"/>
    <mergeCell ref="C5:F5"/>
    <mergeCell ref="G5:H5"/>
    <mergeCell ref="A5:A6"/>
    <mergeCell ref="B5:B6"/>
    <mergeCell ref="I5:J5"/>
  </mergeCells>
  <conditionalFormatting sqref="C42 H42 E42:F42 C41:H41 C38:C40 C7:H19 D20:H20 C21:H37 C43:H1048576">
    <cfRule type="expression" dxfId="698" priority="13">
      <formula>$B7="-"</formula>
    </cfRule>
  </conditionalFormatting>
  <conditionalFormatting sqref="G7:H37 H42 G41:H41 G43:H1048576">
    <cfRule type="expression" dxfId="697" priority="9">
      <formula>$B7="Bureau"</formula>
    </cfRule>
    <cfRule type="expression" dxfId="696" priority="10">
      <formula>$B7="Déplacement"</formula>
    </cfRule>
  </conditionalFormatting>
  <conditionalFormatting sqref="C42 E42:F42 C41:F41 C38:C40 C7:F19 D20:F20 C21:F37 C43:F1048576">
    <cfRule type="expression" dxfId="695" priority="11">
      <formula>$B7="Bureau"</formula>
    </cfRule>
    <cfRule type="expression" dxfId="694" priority="12">
      <formula>$B7="Déplacement"</formula>
    </cfRule>
  </conditionalFormatting>
  <dataValidations count="4"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type="time" allowBlank="1" showInputMessage="1" showErrorMessage="1" error="Veuillez saisir une heure au format HH:MM." sqref="C7:J10 K7:K40">
      <formula1>0</formula1>
      <formula2>0.999305555555556</formula2>
    </dataValidation>
    <dataValidation type="list" allowBlank="1" showInputMessage="1" showErrorMessage="1" sqref="B43:B1048576 B7:B9 B38:B41">
      <formula1>"-,Bureau,Déplacement"</formula1>
    </dataValidation>
    <dataValidation type="list" allowBlank="1" showInputMessage="1" showErrorMessage="1" sqref="B10:B37">
      <formula1>"-,Chantier,Travail de nuit,Déplacement"</formula1>
    </dataValidation>
  </dataValidations>
  <pageMargins left="0.7" right="0.7" top="0.75" bottom="0.75" header="0.3" footer="0.3"/>
  <pageSetup paperSize="9" scale="91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D70DE385-28BC-4A03-8153-3E5103A955C7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1B86FFE2-8CB6-404F-9069-D8C5997AC0C2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B38AF91D-B777-4082-85C9-F947F579E18B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N41"/>
  <sheetViews>
    <sheetView workbookViewId="0">
      <selection activeCell="I35" sqref="I35:J37"/>
    </sheetView>
  </sheetViews>
  <sheetFormatPr baseColWidth="10" defaultColWidth="11.54296875" defaultRowHeight="11.5" x14ac:dyDescent="0.25"/>
  <cols>
    <col min="1" max="1" width="13.36328125" style="16" customWidth="1"/>
    <col min="2" max="2" width="19.9062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41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06" t="s">
        <v>98</v>
      </c>
      <c r="C5" s="301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05"/>
      <c r="B6" s="307"/>
      <c r="C6" s="238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48">
        <v>43132</v>
      </c>
      <c r="B7" s="59" t="s">
        <v>31</v>
      </c>
      <c r="C7" s="55"/>
      <c r="D7" s="7"/>
      <c r="E7" s="7"/>
      <c r="F7" s="7"/>
      <c r="G7" s="7"/>
      <c r="H7" s="11"/>
      <c r="I7" s="5"/>
      <c r="J7" s="5"/>
      <c r="K7" s="22">
        <f t="shared" ref="K7:K34" si="0">IF(B7="Chantier",D7+F7-C7-E7,IF(AND(B7="Déplacement",G7&lt;&gt;"",H7&lt;&gt;""),H7-G7-100/1440,IF(B7="Travail de nuit",MOD(J7-I7,1),0)))</f>
        <v>0</v>
      </c>
      <c r="L7" s="24" t="s">
        <v>76</v>
      </c>
    </row>
    <row r="8" spans="1:14" x14ac:dyDescent="0.25">
      <c r="A8" s="46">
        <v>43133</v>
      </c>
      <c r="B8" s="59" t="s">
        <v>80</v>
      </c>
      <c r="C8" s="55">
        <v>0.3125</v>
      </c>
      <c r="D8" s="7">
        <v>0.52083333333333337</v>
      </c>
      <c r="E8" s="7">
        <v>0.5625</v>
      </c>
      <c r="F8" s="7">
        <v>0.6875</v>
      </c>
      <c r="G8" s="7"/>
      <c r="H8" s="11"/>
      <c r="I8" s="5"/>
      <c r="J8" s="5"/>
      <c r="K8" s="22">
        <f t="shared" si="0"/>
        <v>0.33333333333333348</v>
      </c>
      <c r="L8" s="25"/>
    </row>
    <row r="9" spans="1:14" x14ac:dyDescent="0.25">
      <c r="A9" s="46">
        <v>43134</v>
      </c>
      <c r="B9" s="59" t="s">
        <v>31</v>
      </c>
      <c r="C9" s="55">
        <v>0.35416666666666702</v>
      </c>
      <c r="D9" s="7"/>
      <c r="E9" s="7"/>
      <c r="F9" s="7">
        <v>0.6875</v>
      </c>
      <c r="G9" s="7"/>
      <c r="H9" s="11"/>
      <c r="I9" s="5"/>
      <c r="J9" s="5"/>
      <c r="K9" s="22">
        <f t="shared" si="0"/>
        <v>0</v>
      </c>
      <c r="L9" s="25"/>
    </row>
    <row r="10" spans="1:14" x14ac:dyDescent="0.25">
      <c r="A10" s="46">
        <v>43135</v>
      </c>
      <c r="B10" s="59" t="s">
        <v>31</v>
      </c>
      <c r="C10" s="55">
        <v>0.39583333333333298</v>
      </c>
      <c r="D10" s="5"/>
      <c r="E10" s="5"/>
      <c r="F10" s="5"/>
      <c r="G10" s="5"/>
      <c r="H10" s="13"/>
      <c r="I10" s="5"/>
      <c r="J10" s="5"/>
      <c r="K10" s="22">
        <f t="shared" si="0"/>
        <v>0</v>
      </c>
      <c r="L10" s="25"/>
      <c r="M10" s="3"/>
      <c r="N10" s="3"/>
    </row>
    <row r="11" spans="1:14" x14ac:dyDescent="0.25">
      <c r="A11" s="46">
        <v>43136</v>
      </c>
      <c r="B11" s="59" t="s">
        <v>80</v>
      </c>
      <c r="C11" s="55">
        <v>0.3125</v>
      </c>
      <c r="D11" s="5">
        <v>0.5</v>
      </c>
      <c r="E11" s="5">
        <v>0.5625</v>
      </c>
      <c r="F11" s="5">
        <v>0.66666666666666663</v>
      </c>
      <c r="G11" s="5"/>
      <c r="H11" s="13"/>
      <c r="I11" s="5"/>
      <c r="J11" s="5"/>
      <c r="K11" s="22">
        <f t="shared" si="0"/>
        <v>0.29166666666666652</v>
      </c>
      <c r="L11" s="25"/>
    </row>
    <row r="12" spans="1:14" x14ac:dyDescent="0.25">
      <c r="A12" s="46">
        <v>43137</v>
      </c>
      <c r="B12" s="59" t="s">
        <v>80</v>
      </c>
      <c r="C12" s="55">
        <v>0.3125</v>
      </c>
      <c r="D12" s="7">
        <v>0.5</v>
      </c>
      <c r="E12" s="7">
        <v>0.5625</v>
      </c>
      <c r="F12" s="7">
        <v>0.72916666666666663</v>
      </c>
      <c r="G12" s="5"/>
      <c r="H12" s="13"/>
      <c r="I12" s="5"/>
      <c r="J12" s="5"/>
      <c r="K12" s="22">
        <f t="shared" si="0"/>
        <v>0.35416666666666652</v>
      </c>
      <c r="L12" s="25"/>
    </row>
    <row r="13" spans="1:14" x14ac:dyDescent="0.25">
      <c r="A13" s="46">
        <v>43138</v>
      </c>
      <c r="B13" s="59" t="s">
        <v>80</v>
      </c>
      <c r="C13" s="55">
        <v>0.3125</v>
      </c>
      <c r="D13" s="7">
        <v>0.5</v>
      </c>
      <c r="E13" s="7">
        <v>0.5625</v>
      </c>
      <c r="F13" s="7">
        <v>0.6875</v>
      </c>
      <c r="G13" s="5"/>
      <c r="H13" s="13"/>
      <c r="I13" s="5"/>
      <c r="J13" s="5"/>
      <c r="K13" s="22">
        <f t="shared" si="0"/>
        <v>0.3125</v>
      </c>
      <c r="L13" s="25"/>
    </row>
    <row r="14" spans="1:14" x14ac:dyDescent="0.25">
      <c r="A14" s="46">
        <v>43139</v>
      </c>
      <c r="B14" s="59" t="s">
        <v>31</v>
      </c>
      <c r="C14" s="55"/>
      <c r="D14" s="7"/>
      <c r="E14" s="7"/>
      <c r="F14" s="7"/>
      <c r="G14" s="5"/>
      <c r="H14" s="13"/>
      <c r="I14" s="5"/>
      <c r="J14" s="5"/>
      <c r="K14" s="22">
        <f t="shared" si="0"/>
        <v>0</v>
      </c>
      <c r="L14" s="25" t="s">
        <v>76</v>
      </c>
    </row>
    <row r="15" spans="1:14" x14ac:dyDescent="0.25">
      <c r="A15" s="46">
        <v>43140</v>
      </c>
      <c r="B15" s="59" t="s">
        <v>31</v>
      </c>
      <c r="C15" s="55"/>
      <c r="D15" s="7"/>
      <c r="E15" s="7"/>
      <c r="F15" s="7"/>
      <c r="G15" s="5"/>
      <c r="H15" s="13"/>
      <c r="I15" s="5"/>
      <c r="J15" s="5"/>
      <c r="K15" s="22">
        <f>IF(B15="Chantier",D15+F15-C15-E15,IF(AND(B15="Déplacement",G15&lt;&gt;"",H15&lt;&gt;""),H15-G15-100/1440,IF(B15="Travail de nuit",MOD(J15-I15,1),0)))</f>
        <v>0</v>
      </c>
      <c r="L15" s="25" t="s">
        <v>76</v>
      </c>
    </row>
    <row r="16" spans="1:14" x14ac:dyDescent="0.25">
      <c r="A16" s="46">
        <v>43141</v>
      </c>
      <c r="B16" s="59" t="s">
        <v>31</v>
      </c>
      <c r="C16" s="55"/>
      <c r="D16" s="7"/>
      <c r="E16" s="7"/>
      <c r="F16" s="7"/>
      <c r="G16" s="5"/>
      <c r="H16" s="13"/>
      <c r="I16" s="5"/>
      <c r="J16" s="5"/>
      <c r="K16" s="22">
        <f t="shared" si="0"/>
        <v>0</v>
      </c>
      <c r="L16" s="25"/>
    </row>
    <row r="17" spans="1:12" x14ac:dyDescent="0.25">
      <c r="A17" s="46">
        <v>43142</v>
      </c>
      <c r="B17" s="59" t="s">
        <v>80</v>
      </c>
      <c r="C17" s="56"/>
      <c r="D17" s="5"/>
      <c r="E17" s="5"/>
      <c r="F17" s="5"/>
      <c r="G17" s="5"/>
      <c r="H17" s="13"/>
      <c r="I17" s="5"/>
      <c r="J17" s="5"/>
      <c r="K17" s="22">
        <f t="shared" si="0"/>
        <v>0</v>
      </c>
      <c r="L17" s="25"/>
    </row>
    <row r="18" spans="1:12" x14ac:dyDescent="0.25">
      <c r="A18" s="46">
        <v>43143</v>
      </c>
      <c r="B18" s="59" t="s">
        <v>80</v>
      </c>
      <c r="C18" s="56">
        <v>0.3125</v>
      </c>
      <c r="D18" s="5">
        <v>0.5</v>
      </c>
      <c r="E18" s="5">
        <v>0.5625</v>
      </c>
      <c r="F18" s="5">
        <v>0.70833333333333337</v>
      </c>
      <c r="G18" s="5"/>
      <c r="H18" s="13"/>
      <c r="I18" s="5"/>
      <c r="J18" s="5"/>
      <c r="K18" s="22">
        <f t="shared" si="0"/>
        <v>0.33333333333333348</v>
      </c>
      <c r="L18" s="25"/>
    </row>
    <row r="19" spans="1:12" x14ac:dyDescent="0.25">
      <c r="A19" s="46">
        <v>43144</v>
      </c>
      <c r="B19" s="59" t="s">
        <v>80</v>
      </c>
      <c r="C19" s="55">
        <v>0.3125</v>
      </c>
      <c r="D19" s="7">
        <v>0.5</v>
      </c>
      <c r="E19" s="7">
        <v>0.5625</v>
      </c>
      <c r="F19" s="7">
        <v>0.70833333333333337</v>
      </c>
      <c r="G19" s="5"/>
      <c r="H19" s="13"/>
      <c r="I19" s="5"/>
      <c r="J19" s="5"/>
      <c r="K19" s="22">
        <f t="shared" si="0"/>
        <v>0.33333333333333348</v>
      </c>
      <c r="L19" s="25"/>
    </row>
    <row r="20" spans="1:12" x14ac:dyDescent="0.25">
      <c r="A20" s="46">
        <v>43145</v>
      </c>
      <c r="B20" s="59" t="s">
        <v>80</v>
      </c>
      <c r="C20" s="55">
        <v>0.3125</v>
      </c>
      <c r="D20" s="7">
        <v>0.39583333333333331</v>
      </c>
      <c r="E20" s="7"/>
      <c r="F20" s="7"/>
      <c r="G20" s="5"/>
      <c r="H20" s="13"/>
      <c r="I20" s="5"/>
      <c r="J20" s="5"/>
      <c r="K20" s="22">
        <f t="shared" si="0"/>
        <v>8.3333333333333315E-2</v>
      </c>
      <c r="L20" s="25" t="s">
        <v>86</v>
      </c>
    </row>
    <row r="21" spans="1:12" x14ac:dyDescent="0.25">
      <c r="A21" s="46">
        <v>43146</v>
      </c>
      <c r="B21" s="59" t="s">
        <v>80</v>
      </c>
      <c r="C21" s="55">
        <v>0.3125</v>
      </c>
      <c r="D21" s="7">
        <v>0.52083333333333337</v>
      </c>
      <c r="E21" s="7">
        <v>0.54166666666666663</v>
      </c>
      <c r="F21" s="7">
        <v>0.58333333333333337</v>
      </c>
      <c r="G21" s="5"/>
      <c r="H21" s="13"/>
      <c r="I21" s="5"/>
      <c r="J21" s="5"/>
      <c r="K21" s="22">
        <f t="shared" si="0"/>
        <v>0.25000000000000011</v>
      </c>
      <c r="L21" s="25"/>
    </row>
    <row r="22" spans="1:12" x14ac:dyDescent="0.25">
      <c r="A22" s="46">
        <v>43147</v>
      </c>
      <c r="B22" s="59" t="s">
        <v>80</v>
      </c>
      <c r="C22" s="56">
        <v>0.3125</v>
      </c>
      <c r="D22" s="5">
        <v>0.5</v>
      </c>
      <c r="E22" s="5"/>
      <c r="F22" s="5"/>
      <c r="G22" s="5"/>
      <c r="H22" s="13"/>
      <c r="I22" s="5"/>
      <c r="J22" s="5"/>
      <c r="K22" s="22">
        <f t="shared" si="0"/>
        <v>0.1875</v>
      </c>
      <c r="L22" s="25" t="s">
        <v>86</v>
      </c>
    </row>
    <row r="23" spans="1:12" x14ac:dyDescent="0.25">
      <c r="A23" s="46">
        <v>43148</v>
      </c>
      <c r="B23" s="59" t="s">
        <v>31</v>
      </c>
      <c r="C23" s="56"/>
      <c r="D23" s="5"/>
      <c r="E23" s="5"/>
      <c r="F23" s="5"/>
      <c r="G23" s="5"/>
      <c r="H23" s="13"/>
      <c r="I23" s="5"/>
      <c r="J23" s="5"/>
      <c r="K23" s="22">
        <f t="shared" si="0"/>
        <v>0</v>
      </c>
      <c r="L23" s="25"/>
    </row>
    <row r="24" spans="1:12" x14ac:dyDescent="0.25">
      <c r="A24" s="46">
        <v>43149</v>
      </c>
      <c r="B24" s="59" t="s">
        <v>31</v>
      </c>
      <c r="C24" s="56"/>
      <c r="D24" s="5"/>
      <c r="E24" s="5"/>
      <c r="F24" s="5"/>
      <c r="G24" s="5"/>
      <c r="H24" s="13"/>
      <c r="I24" s="5"/>
      <c r="J24" s="5"/>
      <c r="K24" s="22">
        <f t="shared" si="0"/>
        <v>0</v>
      </c>
      <c r="L24" s="25"/>
    </row>
    <row r="25" spans="1:12" x14ac:dyDescent="0.25">
      <c r="A25" s="46">
        <v>43150</v>
      </c>
      <c r="B25" s="59" t="s">
        <v>80</v>
      </c>
      <c r="C25" s="56">
        <v>0.35416666666666669</v>
      </c>
      <c r="D25" s="5">
        <v>0.5</v>
      </c>
      <c r="E25" s="5">
        <v>0.5625</v>
      </c>
      <c r="F25" s="5">
        <v>0.6875</v>
      </c>
      <c r="G25" s="5"/>
      <c r="H25" s="13"/>
      <c r="I25" s="5"/>
      <c r="J25" s="5"/>
      <c r="K25" s="22">
        <f t="shared" si="0"/>
        <v>0.27083333333333326</v>
      </c>
      <c r="L25" s="25"/>
    </row>
    <row r="26" spans="1:12" x14ac:dyDescent="0.25">
      <c r="A26" s="46">
        <v>43151</v>
      </c>
      <c r="B26" s="59" t="s">
        <v>80</v>
      </c>
      <c r="C26" s="56">
        <v>0.3125</v>
      </c>
      <c r="D26" s="5">
        <v>0.5</v>
      </c>
      <c r="E26" s="5">
        <v>0.5625</v>
      </c>
      <c r="F26" s="5">
        <v>0.70833333333333337</v>
      </c>
      <c r="G26" s="5"/>
      <c r="H26" s="13"/>
      <c r="I26" s="5"/>
      <c r="J26" s="5"/>
      <c r="K26" s="22">
        <f t="shared" si="0"/>
        <v>0.33333333333333348</v>
      </c>
      <c r="L26" s="25"/>
    </row>
    <row r="27" spans="1:12" x14ac:dyDescent="0.25">
      <c r="A27" s="46">
        <v>43152</v>
      </c>
      <c r="B27" s="59" t="s">
        <v>80</v>
      </c>
      <c r="C27" s="56">
        <v>0.3125</v>
      </c>
      <c r="D27" s="5">
        <v>0.5</v>
      </c>
      <c r="E27" s="5">
        <v>0.5625</v>
      </c>
      <c r="F27" s="5">
        <v>0.72916666666666663</v>
      </c>
      <c r="G27" s="5"/>
      <c r="H27" s="13"/>
      <c r="I27" s="5"/>
      <c r="J27" s="5"/>
      <c r="K27" s="22">
        <f t="shared" si="0"/>
        <v>0.35416666666666652</v>
      </c>
      <c r="L27" s="25"/>
    </row>
    <row r="28" spans="1:12" x14ac:dyDescent="0.25">
      <c r="A28" s="46">
        <v>43153</v>
      </c>
      <c r="B28" s="59" t="s">
        <v>80</v>
      </c>
      <c r="C28" s="56">
        <v>0.35416666666666669</v>
      </c>
      <c r="D28" s="5">
        <v>0.5</v>
      </c>
      <c r="E28" s="5">
        <v>0.5625</v>
      </c>
      <c r="F28" s="5">
        <v>0.66666666666666663</v>
      </c>
      <c r="G28" s="5"/>
      <c r="H28" s="13"/>
      <c r="I28" s="5"/>
      <c r="J28" s="5"/>
      <c r="K28" s="22">
        <f t="shared" si="0"/>
        <v>0.24999999999999978</v>
      </c>
      <c r="L28" s="25"/>
    </row>
    <row r="29" spans="1:12" x14ac:dyDescent="0.25">
      <c r="A29" s="46">
        <v>43154</v>
      </c>
      <c r="B29" s="59" t="s">
        <v>80</v>
      </c>
      <c r="C29" s="56">
        <v>0.39583333333333298</v>
      </c>
      <c r="D29" s="5"/>
      <c r="E29" s="5"/>
      <c r="F29" s="5"/>
      <c r="G29" s="5"/>
      <c r="H29" s="13"/>
      <c r="I29" s="5"/>
      <c r="J29" s="5"/>
      <c r="K29" s="22">
        <f t="shared" si="0"/>
        <v>-0.39583333333333298</v>
      </c>
      <c r="L29" s="25" t="s">
        <v>90</v>
      </c>
    </row>
    <row r="30" spans="1:12" x14ac:dyDescent="0.25">
      <c r="A30" s="46">
        <v>43155</v>
      </c>
      <c r="B30" s="59" t="s">
        <v>31</v>
      </c>
      <c r="C30" s="56">
        <v>0.4375</v>
      </c>
      <c r="D30" s="5"/>
      <c r="E30" s="5"/>
      <c r="F30" s="5"/>
      <c r="G30" s="5"/>
      <c r="H30" s="13"/>
      <c r="I30" s="5"/>
      <c r="J30" s="5"/>
      <c r="K30" s="22">
        <f t="shared" si="0"/>
        <v>0</v>
      </c>
      <c r="L30" s="25"/>
    </row>
    <row r="31" spans="1:12" x14ac:dyDescent="0.25">
      <c r="A31" s="46">
        <v>43156</v>
      </c>
      <c r="B31" s="59" t="s">
        <v>31</v>
      </c>
      <c r="C31" s="56">
        <v>0.47916666666666702</v>
      </c>
      <c r="D31" s="5"/>
      <c r="E31" s="5"/>
      <c r="F31" s="5"/>
      <c r="G31" s="5"/>
      <c r="H31" s="13"/>
      <c r="I31" s="5"/>
      <c r="J31" s="5"/>
      <c r="K31" s="22">
        <f t="shared" si="0"/>
        <v>0</v>
      </c>
      <c r="L31" s="25"/>
    </row>
    <row r="32" spans="1:12" x14ac:dyDescent="0.25">
      <c r="A32" s="46">
        <v>43157</v>
      </c>
      <c r="B32" s="59" t="s">
        <v>80</v>
      </c>
      <c r="C32" s="56">
        <v>0.3125</v>
      </c>
      <c r="D32" s="5">
        <v>0.5</v>
      </c>
      <c r="E32" s="5">
        <v>0.5625</v>
      </c>
      <c r="F32" s="5">
        <v>0.64583333333333337</v>
      </c>
      <c r="G32" s="5"/>
      <c r="H32" s="13"/>
      <c r="I32" s="5"/>
      <c r="J32" s="5"/>
      <c r="K32" s="22">
        <f t="shared" si="0"/>
        <v>0.27083333333333348</v>
      </c>
      <c r="L32" s="25"/>
    </row>
    <row r="33" spans="1:12" x14ac:dyDescent="0.25">
      <c r="A33" s="46">
        <v>43158</v>
      </c>
      <c r="B33" s="59" t="s">
        <v>80</v>
      </c>
      <c r="C33" s="56">
        <v>0.3125</v>
      </c>
      <c r="D33" s="5">
        <v>0.5</v>
      </c>
      <c r="E33" s="5">
        <v>0.54166666666666663</v>
      </c>
      <c r="F33" s="5">
        <v>0.70833333333333337</v>
      </c>
      <c r="G33" s="5"/>
      <c r="H33" s="13"/>
      <c r="I33" s="5"/>
      <c r="J33" s="5"/>
      <c r="K33" s="22">
        <f t="shared" si="0"/>
        <v>0.35416666666666685</v>
      </c>
      <c r="L33" s="25"/>
    </row>
    <row r="34" spans="1:12" ht="12" thickBot="1" x14ac:dyDescent="0.3">
      <c r="A34" s="47">
        <v>43159</v>
      </c>
      <c r="B34" s="60" t="s">
        <v>80</v>
      </c>
      <c r="C34" s="56">
        <v>0.3125</v>
      </c>
      <c r="D34" s="5">
        <v>0.52083333333333337</v>
      </c>
      <c r="E34" s="5"/>
      <c r="F34" s="5"/>
      <c r="G34" s="6"/>
      <c r="H34" s="15"/>
      <c r="I34" s="66"/>
      <c r="J34" s="66"/>
      <c r="K34" s="22">
        <f t="shared" si="0"/>
        <v>0.20833333333333337</v>
      </c>
      <c r="L34" s="25" t="s">
        <v>86</v>
      </c>
    </row>
    <row r="35" spans="1:12" x14ac:dyDescent="0.25">
      <c r="A35" s="64"/>
      <c r="B35" s="61"/>
      <c r="C35" s="324" t="s">
        <v>55</v>
      </c>
      <c r="D35" s="325"/>
      <c r="E35" s="325"/>
      <c r="F35" s="325"/>
      <c r="G35" s="325"/>
      <c r="H35" s="326"/>
      <c r="I35" s="50"/>
      <c r="J35" s="52"/>
      <c r="K35" s="68">
        <f>SUM(K4:K34)*24</f>
        <v>99.000000000000028</v>
      </c>
      <c r="L35" s="62"/>
    </row>
    <row r="36" spans="1:12" x14ac:dyDescent="0.25">
      <c r="A36" s="64"/>
      <c r="B36" s="61"/>
      <c r="C36" s="327" t="s">
        <v>56</v>
      </c>
      <c r="D36" s="328"/>
      <c r="E36" s="328"/>
      <c r="F36" s="328"/>
      <c r="G36" s="328"/>
      <c r="H36" s="329"/>
      <c r="I36" s="12"/>
      <c r="J36" s="13"/>
      <c r="K36" s="69">
        <f>Planning!I46</f>
        <v>119</v>
      </c>
      <c r="L36" s="62"/>
    </row>
    <row r="37" spans="1:12" ht="12" thickBot="1" x14ac:dyDescent="0.3">
      <c r="A37" s="39"/>
      <c r="B37" s="40"/>
      <c r="C37" s="330" t="s">
        <v>57</v>
      </c>
      <c r="D37" s="331"/>
      <c r="E37" s="331"/>
      <c r="F37" s="331"/>
      <c r="G37" s="331"/>
      <c r="H37" s="332"/>
      <c r="I37" s="14"/>
      <c r="J37" s="15"/>
      <c r="K37" s="70">
        <f>K36-K35</f>
        <v>19.999999999999972</v>
      </c>
      <c r="L37" s="41"/>
    </row>
    <row r="38" spans="1:12" ht="12" thickBot="1" x14ac:dyDescent="0.3">
      <c r="A38" s="39"/>
      <c r="B38" s="40"/>
      <c r="C38" s="41"/>
      <c r="D38" s="41"/>
      <c r="E38" s="41"/>
      <c r="F38" s="41"/>
      <c r="G38" s="41"/>
      <c r="H38" s="41"/>
      <c r="I38" s="218"/>
      <c r="J38" s="218"/>
      <c r="K38" s="42"/>
      <c r="L38" s="41"/>
    </row>
    <row r="39" spans="1:12" ht="42.65" customHeight="1" thickBot="1" x14ac:dyDescent="0.3">
      <c r="A39" s="297" t="s">
        <v>37</v>
      </c>
      <c r="B39" s="298"/>
      <c r="C39" s="319"/>
      <c r="D39" s="321"/>
      <c r="E39" s="41"/>
      <c r="F39" s="322" t="s">
        <v>38</v>
      </c>
      <c r="G39" s="323"/>
      <c r="H39" s="319"/>
      <c r="I39" s="320"/>
      <c r="J39" s="320"/>
      <c r="K39" s="321"/>
      <c r="L39" s="41"/>
    </row>
    <row r="40" spans="1:12" ht="12" thickBot="1" x14ac:dyDescent="0.3">
      <c r="I40" s="220"/>
      <c r="J40" s="220"/>
    </row>
    <row r="41" spans="1:12" x14ac:dyDescent="0.25">
      <c r="I41" s="41"/>
      <c r="J41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39:B39"/>
    <mergeCell ref="C39:D39"/>
    <mergeCell ref="F39:G39"/>
    <mergeCell ref="H39:K39"/>
    <mergeCell ref="C35:H35"/>
    <mergeCell ref="C36:H36"/>
    <mergeCell ref="C37:H37"/>
  </mergeCells>
  <conditionalFormatting sqref="C39 H39 E39:F39 D10:H11 G7:H7 F8:H8 G9:H9 C17:H18 G12:H16 G19:H21 C40:H1048576 C38:H38 C22:H34">
    <cfRule type="expression" dxfId="690" priority="80">
      <formula>$B7="-"</formula>
    </cfRule>
  </conditionalFormatting>
  <conditionalFormatting sqref="H39 G7:H34 G40:H1048576 G38:H38">
    <cfRule type="expression" dxfId="689" priority="76">
      <formula>$B7="Bureau"</formula>
    </cfRule>
    <cfRule type="expression" dxfId="688" priority="77">
      <formula>$B7="Déplacement"</formula>
    </cfRule>
  </conditionalFormatting>
  <conditionalFormatting sqref="C39 E39:F39 D10:F11 F8 C17:F18 C40:F1048576 C38:F38 C22:F34">
    <cfRule type="expression" dxfId="687" priority="78">
      <formula>$B8="Bureau"</formula>
    </cfRule>
    <cfRule type="expression" dxfId="686" priority="79">
      <formula>$B8="Déplacement"</formula>
    </cfRule>
  </conditionalFormatting>
  <conditionalFormatting sqref="C7:F7">
    <cfRule type="expression" dxfId="685" priority="75">
      <formula>$B7="-"</formula>
    </cfRule>
  </conditionalFormatting>
  <conditionalFormatting sqref="C7:F7">
    <cfRule type="expression" dxfId="684" priority="73">
      <formula>$B7="Bureau"</formula>
    </cfRule>
    <cfRule type="expression" dxfId="683" priority="74">
      <formula>$B7="Déplacement"</formula>
    </cfRule>
  </conditionalFormatting>
  <conditionalFormatting sqref="C8:E8 C9:C13">
    <cfRule type="expression" dxfId="682" priority="72">
      <formula>$B8="-"</formula>
    </cfRule>
  </conditionalFormatting>
  <conditionalFormatting sqref="C8:E8 C9:C13">
    <cfRule type="expression" dxfId="681" priority="70">
      <formula>$B8="Bureau"</formula>
    </cfRule>
    <cfRule type="expression" dxfId="680" priority="71">
      <formula>$B8="Déplacement"</formula>
    </cfRule>
  </conditionalFormatting>
  <conditionalFormatting sqref="F9">
    <cfRule type="expression" dxfId="679" priority="69">
      <formula>$B9="-"</formula>
    </cfRule>
  </conditionalFormatting>
  <conditionalFormatting sqref="F9">
    <cfRule type="expression" dxfId="678" priority="67">
      <formula>$B9="Bureau"</formula>
    </cfRule>
    <cfRule type="expression" dxfId="677" priority="68">
      <formula>$B9="Déplacement"</formula>
    </cfRule>
  </conditionalFormatting>
  <conditionalFormatting sqref="D9:E9">
    <cfRule type="expression" dxfId="676" priority="66">
      <formula>$B9="-"</formula>
    </cfRule>
  </conditionalFormatting>
  <conditionalFormatting sqref="D9:E9">
    <cfRule type="expression" dxfId="675" priority="64">
      <formula>$B9="Bureau"</formula>
    </cfRule>
    <cfRule type="expression" dxfId="674" priority="65">
      <formula>$B9="Déplacement"</formula>
    </cfRule>
  </conditionalFormatting>
  <conditionalFormatting sqref="F12">
    <cfRule type="expression" dxfId="673" priority="63">
      <formula>$B12="-"</formula>
    </cfRule>
  </conditionalFormatting>
  <conditionalFormatting sqref="F12">
    <cfRule type="expression" dxfId="672" priority="61">
      <formula>$B12="Bureau"</formula>
    </cfRule>
    <cfRule type="expression" dxfId="671" priority="62">
      <formula>$B12="Déplacement"</formula>
    </cfRule>
  </conditionalFormatting>
  <conditionalFormatting sqref="D12:E12">
    <cfRule type="expression" dxfId="670" priority="60">
      <formula>$B12="-"</formula>
    </cfRule>
  </conditionalFormatting>
  <conditionalFormatting sqref="D12:E12">
    <cfRule type="expression" dxfId="669" priority="58">
      <formula>$B12="Bureau"</formula>
    </cfRule>
    <cfRule type="expression" dxfId="668" priority="59">
      <formula>$B12="Déplacement"</formula>
    </cfRule>
  </conditionalFormatting>
  <conditionalFormatting sqref="F13">
    <cfRule type="expression" dxfId="667" priority="57">
      <formula>$B13="-"</formula>
    </cfRule>
  </conditionalFormatting>
  <conditionalFormatting sqref="F13">
    <cfRule type="expression" dxfId="666" priority="55">
      <formula>$B13="Bureau"</formula>
    </cfRule>
    <cfRule type="expression" dxfId="665" priority="56">
      <formula>$B13="Déplacement"</formula>
    </cfRule>
  </conditionalFormatting>
  <conditionalFormatting sqref="D13:E13">
    <cfRule type="expression" dxfId="664" priority="54">
      <formula>$B13="-"</formula>
    </cfRule>
  </conditionalFormatting>
  <conditionalFormatting sqref="D13:E13">
    <cfRule type="expression" dxfId="663" priority="52">
      <formula>$B13="Bureau"</formula>
    </cfRule>
    <cfRule type="expression" dxfId="662" priority="53">
      <formula>$B13="Déplacement"</formula>
    </cfRule>
  </conditionalFormatting>
  <conditionalFormatting sqref="F14">
    <cfRule type="expression" dxfId="661" priority="51">
      <formula>$B14="-"</formula>
    </cfRule>
  </conditionalFormatting>
  <conditionalFormatting sqref="F14">
    <cfRule type="expression" dxfId="660" priority="49">
      <formula>$B14="Bureau"</formula>
    </cfRule>
    <cfRule type="expression" dxfId="659" priority="50">
      <formula>$B14="Déplacement"</formula>
    </cfRule>
  </conditionalFormatting>
  <conditionalFormatting sqref="C14:E14">
    <cfRule type="expression" dxfId="658" priority="48">
      <formula>$B14="-"</formula>
    </cfRule>
  </conditionalFormatting>
  <conditionalFormatting sqref="C14:E14">
    <cfRule type="expression" dxfId="657" priority="46">
      <formula>$B14="Bureau"</formula>
    </cfRule>
    <cfRule type="expression" dxfId="656" priority="47">
      <formula>$B14="Déplacement"</formula>
    </cfRule>
  </conditionalFormatting>
  <conditionalFormatting sqref="F16">
    <cfRule type="expression" dxfId="655" priority="39">
      <formula>$B16="-"</formula>
    </cfRule>
  </conditionalFormatting>
  <conditionalFormatting sqref="F16">
    <cfRule type="expression" dxfId="654" priority="37">
      <formula>$B16="Bureau"</formula>
    </cfRule>
    <cfRule type="expression" dxfId="653" priority="38">
      <formula>$B16="Déplacement"</formula>
    </cfRule>
  </conditionalFormatting>
  <conditionalFormatting sqref="C16:E16">
    <cfRule type="expression" dxfId="652" priority="36">
      <formula>$B16="-"</formula>
    </cfRule>
  </conditionalFormatting>
  <conditionalFormatting sqref="C16:E16">
    <cfRule type="expression" dxfId="651" priority="34">
      <formula>$B16="Bureau"</formula>
    </cfRule>
    <cfRule type="expression" dxfId="650" priority="35">
      <formula>$B16="Déplacement"</formula>
    </cfRule>
  </conditionalFormatting>
  <conditionalFormatting sqref="F15">
    <cfRule type="expression" dxfId="649" priority="33">
      <formula>$B15="-"</formula>
    </cfRule>
  </conditionalFormatting>
  <conditionalFormatting sqref="F15">
    <cfRule type="expression" dxfId="648" priority="31">
      <formula>$B15="Bureau"</formula>
    </cfRule>
    <cfRule type="expression" dxfId="647" priority="32">
      <formula>$B15="Déplacement"</formula>
    </cfRule>
  </conditionalFormatting>
  <conditionalFormatting sqref="C15:E15">
    <cfRule type="expression" dxfId="646" priority="30">
      <formula>$B15="-"</formula>
    </cfRule>
  </conditionalFormatting>
  <conditionalFormatting sqref="C15:E15">
    <cfRule type="expression" dxfId="645" priority="28">
      <formula>$B15="Bureau"</formula>
    </cfRule>
    <cfRule type="expression" dxfId="644" priority="29">
      <formula>$B15="Déplacement"</formula>
    </cfRule>
  </conditionalFormatting>
  <conditionalFormatting sqref="F19">
    <cfRule type="expression" dxfId="643" priority="27">
      <formula>$B19="-"</formula>
    </cfRule>
  </conditionalFormatting>
  <conditionalFormatting sqref="F19">
    <cfRule type="expression" dxfId="642" priority="25">
      <formula>$B19="Bureau"</formula>
    </cfRule>
    <cfRule type="expression" dxfId="641" priority="26">
      <formula>$B19="Déplacement"</formula>
    </cfRule>
  </conditionalFormatting>
  <conditionalFormatting sqref="C19:E19">
    <cfRule type="expression" dxfId="640" priority="24">
      <formula>$B19="-"</formula>
    </cfRule>
  </conditionalFormatting>
  <conditionalFormatting sqref="C19:E19">
    <cfRule type="expression" dxfId="639" priority="22">
      <formula>$B19="Bureau"</formula>
    </cfRule>
    <cfRule type="expression" dxfId="638" priority="23">
      <formula>$B19="Déplacement"</formula>
    </cfRule>
  </conditionalFormatting>
  <conditionalFormatting sqref="F20">
    <cfRule type="expression" dxfId="637" priority="21">
      <formula>$B20="-"</formula>
    </cfRule>
  </conditionalFormatting>
  <conditionalFormatting sqref="F20">
    <cfRule type="expression" dxfId="636" priority="19">
      <formula>$B20="Bureau"</formula>
    </cfRule>
    <cfRule type="expression" dxfId="635" priority="20">
      <formula>$B20="Déplacement"</formula>
    </cfRule>
  </conditionalFormatting>
  <conditionalFormatting sqref="C20:E20">
    <cfRule type="expression" dxfId="634" priority="18">
      <formula>$B20="-"</formula>
    </cfRule>
  </conditionalFormatting>
  <conditionalFormatting sqref="C20:E20">
    <cfRule type="expression" dxfId="633" priority="16">
      <formula>$B20="Bureau"</formula>
    </cfRule>
    <cfRule type="expression" dxfId="632" priority="17">
      <formula>$B20="Déplacement"</formula>
    </cfRule>
  </conditionalFormatting>
  <conditionalFormatting sqref="F21">
    <cfRule type="expression" dxfId="631" priority="15">
      <formula>$B21="-"</formula>
    </cfRule>
  </conditionalFormatting>
  <conditionalFormatting sqref="F21">
    <cfRule type="expression" dxfId="630" priority="13">
      <formula>$B21="Bureau"</formula>
    </cfRule>
    <cfRule type="expression" dxfId="629" priority="14">
      <formula>$B21="Déplacement"</formula>
    </cfRule>
  </conditionalFormatting>
  <conditionalFormatting sqref="C21:E21">
    <cfRule type="expression" dxfId="628" priority="12">
      <formula>$B21="-"</formula>
    </cfRule>
  </conditionalFormatting>
  <conditionalFormatting sqref="C21:E21">
    <cfRule type="expression" dxfId="627" priority="10">
      <formula>$B21="Bureau"</formula>
    </cfRule>
    <cfRule type="expression" dxfId="626" priority="11">
      <formula>$B21="Déplacement"</formula>
    </cfRule>
  </conditionalFormatting>
  <conditionalFormatting sqref="C35">
    <cfRule type="expression" dxfId="625" priority="6">
      <formula>$B35="-"</formula>
    </cfRule>
  </conditionalFormatting>
  <conditionalFormatting sqref="C35">
    <cfRule type="expression" dxfId="624" priority="4">
      <formula>$B35="Bureau"</formula>
    </cfRule>
    <cfRule type="expression" dxfId="623" priority="5">
      <formula>$B35="Déplacement"</formula>
    </cfRule>
  </conditionalFormatting>
  <dataValidations count="5">
    <dataValidation type="list" allowBlank="1" showInputMessage="1" showErrorMessage="1" sqref="B40:B1048576 B35:B38">
      <formula1>"-,Bureau,Déplacement"</formula1>
    </dataValidation>
    <dataValidation type="time" allowBlank="1" showInputMessage="1" showErrorMessage="1" error="Veuillez saisir une heure au format HH:MM." sqref="D7:J10 C7:C13 K7:K34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6">
      <formula1>42736</formula1>
    </dataValidation>
    <dataValidation allowBlank="1" showInputMessage="1" showErrorMessage="1" error="Veuillez saisir une heure au format HH:MM." sqref="K35:K37"/>
    <dataValidation type="list" allowBlank="1" showInputMessage="1" showErrorMessage="1" sqref="B7:B34">
      <formula1>"-,Chantier,Travail de nuit,Déplacement"</formula1>
    </dataValidation>
  </dataValidations>
  <pageMargins left="0.7" right="0.7" top="0.75" bottom="0.75" header="0.3" footer="0.3"/>
  <pageSetup paperSize="9" scale="9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3A6AB16A-1FED-4972-BBB7-DED3D69B6C90}">
            <xm:f>Janvier!$B36="-"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C36:C37</xm:sqref>
        </x14:conditionalFormatting>
        <x14:conditionalFormatting xmlns:xm="http://schemas.microsoft.com/office/excel/2006/main">
          <x14:cfRule type="expression" priority="7" id="{47FBDD9B-42C1-42B9-9F00-7E777D2DB0A0}">
            <xm:f>Janvier!$B36="Bureau"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8" id="{277F0701-23E9-4423-A4E1-C5C5D2176739}">
            <xm:f>Janvier!$B36="Déplacement"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C36:C37</xm:sqref>
        </x14:conditionalFormatting>
        <x14:conditionalFormatting xmlns:xm="http://schemas.microsoft.com/office/excel/2006/main">
          <x14:cfRule type="expression" priority="3" id="{1B04A4EE-DCAC-493F-A9D8-FDD5FFF1FB53}">
            <xm:f>Mars!$B7="-"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I41:J1048576 I7:J37</xm:sqref>
        </x14:conditionalFormatting>
        <x14:conditionalFormatting xmlns:xm="http://schemas.microsoft.com/office/excel/2006/main">
          <x14:cfRule type="expression" priority="1" id="{547B8420-385F-4E6F-96DB-CF01CBB3FA7B}">
            <xm:f>Mars!$B7="Bureau"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6BF2FA15-F314-4CB1-82BC-FAD1297A790A}">
            <xm:f>Mars!$B7="Déplacement"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I7:J37 I41:J1048576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N42"/>
  <sheetViews>
    <sheetView zoomScaleNormal="100" workbookViewId="0">
      <selection activeCell="K11" sqref="K11"/>
    </sheetView>
  </sheetViews>
  <sheetFormatPr baseColWidth="10" defaultColWidth="11.54296875" defaultRowHeight="11.5" x14ac:dyDescent="0.25"/>
  <cols>
    <col min="1" max="1" width="13.36328125" style="16" customWidth="1"/>
    <col min="2" max="2" width="16" style="9" customWidth="1"/>
    <col min="3" max="10" width="10.36328125" style="3" customWidth="1"/>
    <col min="11" max="11" width="10.36328125" style="8" customWidth="1"/>
    <col min="12" max="12" width="37.36328125" style="3" customWidth="1"/>
    <col min="13" max="13" width="17.81640625" style="1" customWidth="1"/>
    <col min="14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42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98</v>
      </c>
      <c r="C5" s="335" t="s">
        <v>80</v>
      </c>
      <c r="D5" s="302"/>
      <c r="E5" s="302"/>
      <c r="F5" s="302"/>
      <c r="G5" s="302" t="s">
        <v>24</v>
      </c>
      <c r="H5" s="336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05"/>
      <c r="B6" s="334"/>
      <c r="C6" s="43" t="s">
        <v>93</v>
      </c>
      <c r="D6" s="44" t="s">
        <v>26</v>
      </c>
      <c r="E6" s="44" t="s">
        <v>27</v>
      </c>
      <c r="F6" s="44" t="s">
        <v>94</v>
      </c>
      <c r="G6" s="44" t="s">
        <v>32</v>
      </c>
      <c r="H6" s="221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48">
        <v>43160</v>
      </c>
      <c r="B7" s="49" t="s">
        <v>31</v>
      </c>
      <c r="C7" s="50"/>
      <c r="D7" s="51"/>
      <c r="E7" s="51"/>
      <c r="F7" s="51"/>
      <c r="G7" s="51"/>
      <c r="H7" s="222"/>
      <c r="I7" s="5"/>
      <c r="J7" s="5"/>
      <c r="K7" s="22">
        <f t="shared" ref="K7:K37" si="0">IF(B7="Chantier",D7+F7-C7-E7,IF(AND(B7="Déplacement",G7&lt;&gt;"",H7&lt;&gt;""),H7-G7-100/1440,IF(B7="Travail de nuit",MOD(J7-I7,1),0)))</f>
        <v>0</v>
      </c>
      <c r="L7" s="54" t="s">
        <v>95</v>
      </c>
    </row>
    <row r="8" spans="1:14" x14ac:dyDescent="0.25">
      <c r="A8" s="46">
        <v>43161</v>
      </c>
      <c r="B8" s="17" t="s">
        <v>31</v>
      </c>
      <c r="C8" s="10"/>
      <c r="D8" s="7"/>
      <c r="E8" s="7"/>
      <c r="F8" s="7"/>
      <c r="G8" s="7"/>
      <c r="H8" s="223"/>
      <c r="I8" s="5"/>
      <c r="J8" s="5"/>
      <c r="K8" s="22">
        <f t="shared" si="0"/>
        <v>0</v>
      </c>
      <c r="L8" s="25" t="s">
        <v>91</v>
      </c>
    </row>
    <row r="9" spans="1:14" x14ac:dyDescent="0.25">
      <c r="A9" s="46">
        <v>43162</v>
      </c>
      <c r="B9" s="17" t="s">
        <v>31</v>
      </c>
      <c r="C9" s="10"/>
      <c r="D9" s="7"/>
      <c r="E9" s="7"/>
      <c r="F9" s="7"/>
      <c r="G9" s="7"/>
      <c r="H9" s="223"/>
      <c r="I9" s="5"/>
      <c r="J9" s="5"/>
      <c r="K9" s="22">
        <f t="shared" si="0"/>
        <v>0</v>
      </c>
      <c r="L9" s="25"/>
    </row>
    <row r="10" spans="1:14" x14ac:dyDescent="0.25">
      <c r="A10" s="46">
        <v>43163</v>
      </c>
      <c r="B10" s="17" t="s">
        <v>31</v>
      </c>
      <c r="C10" s="12"/>
      <c r="D10" s="5"/>
      <c r="E10" s="5"/>
      <c r="F10" s="5"/>
      <c r="G10" s="5"/>
      <c r="H10" s="224"/>
      <c r="I10" s="5"/>
      <c r="J10" s="5"/>
      <c r="K10" s="22">
        <f t="shared" si="0"/>
        <v>0</v>
      </c>
      <c r="L10" s="25"/>
      <c r="M10" s="3"/>
      <c r="N10" s="3"/>
    </row>
    <row r="11" spans="1:14" x14ac:dyDescent="0.25">
      <c r="A11" s="46">
        <v>43164</v>
      </c>
      <c r="B11" s="18" t="s">
        <v>80</v>
      </c>
      <c r="C11" s="12">
        <v>0.3125</v>
      </c>
      <c r="D11" s="5">
        <v>0.5</v>
      </c>
      <c r="E11" s="5">
        <v>0.5625</v>
      </c>
      <c r="F11" s="5">
        <v>0.70833333333333337</v>
      </c>
      <c r="G11" s="5"/>
      <c r="H11" s="224"/>
      <c r="I11" s="5"/>
      <c r="J11" s="5"/>
      <c r="K11" s="22">
        <f>IF(B11="Chantier",D11+F11-C11-E11,IF(AND(B11="Déplacement",G11&lt;&gt;"",H11&lt;&gt;""),H11-G11-100/1440,IF(B11="Travail de nuit",MOD(J11-I11,1),0)))</f>
        <v>0.33333333333333348</v>
      </c>
      <c r="L11" s="25"/>
    </row>
    <row r="12" spans="1:14" x14ac:dyDescent="0.25">
      <c r="A12" s="46">
        <v>43165</v>
      </c>
      <c r="B12" s="18" t="s">
        <v>80</v>
      </c>
      <c r="C12" s="10">
        <v>0.3125</v>
      </c>
      <c r="D12" s="7">
        <v>0.5</v>
      </c>
      <c r="E12" s="7">
        <v>0.5625</v>
      </c>
      <c r="F12" s="7">
        <v>0.625</v>
      </c>
      <c r="G12" s="5"/>
      <c r="H12" s="224"/>
      <c r="I12" s="5"/>
      <c r="J12" s="5"/>
      <c r="K12" s="22">
        <f t="shared" si="0"/>
        <v>0.25</v>
      </c>
      <c r="L12" s="25"/>
    </row>
    <row r="13" spans="1:14" x14ac:dyDescent="0.25">
      <c r="A13" s="46">
        <v>43166</v>
      </c>
      <c r="B13" s="18" t="s">
        <v>80</v>
      </c>
      <c r="C13" s="10">
        <v>0.3125</v>
      </c>
      <c r="D13" s="7">
        <v>0.58333333333333337</v>
      </c>
      <c r="E13" s="7"/>
      <c r="F13" s="7"/>
      <c r="G13" s="5"/>
      <c r="H13" s="224"/>
      <c r="I13" s="5"/>
      <c r="J13" s="5"/>
      <c r="K13" s="22">
        <f t="shared" si="0"/>
        <v>0.27083333333333337</v>
      </c>
      <c r="L13" s="25" t="s">
        <v>92</v>
      </c>
    </row>
    <row r="14" spans="1:14" x14ac:dyDescent="0.25">
      <c r="A14" s="46">
        <v>43167</v>
      </c>
      <c r="B14" s="18" t="s">
        <v>80</v>
      </c>
      <c r="C14" s="10">
        <v>0.3125</v>
      </c>
      <c r="D14" s="7">
        <v>0.5</v>
      </c>
      <c r="E14" s="7">
        <v>0.54166666666666663</v>
      </c>
      <c r="F14" s="7">
        <v>0.66666666666666663</v>
      </c>
      <c r="G14" s="5"/>
      <c r="H14" s="224"/>
      <c r="I14" s="5"/>
      <c r="J14" s="5"/>
      <c r="K14" s="22">
        <f t="shared" si="0"/>
        <v>0.31249999999999989</v>
      </c>
      <c r="L14" s="25"/>
      <c r="M14" s="3"/>
    </row>
    <row r="15" spans="1:14" x14ac:dyDescent="0.25">
      <c r="A15" s="46">
        <v>43168</v>
      </c>
      <c r="B15" s="18" t="s">
        <v>81</v>
      </c>
      <c r="C15" s="12"/>
      <c r="D15" s="5"/>
      <c r="E15" s="5"/>
      <c r="F15" s="5"/>
      <c r="G15" s="5"/>
      <c r="H15" s="224"/>
      <c r="I15" s="5">
        <v>0.91666666666666663</v>
      </c>
      <c r="J15" s="5">
        <v>0.20833333333333334</v>
      </c>
      <c r="K15" s="22">
        <f>IF(B15="Chantier",D15+F15-C15-E15,IF(AND(B15="Déplacement",G15&lt;&gt;"",H15&lt;&gt;""),H15-G15-100/1440,IF(B15="Travail de nuit",MOD(J15-I15,1),0)))</f>
        <v>0.29166666666666674</v>
      </c>
      <c r="L15" s="227"/>
      <c r="M15" s="226"/>
    </row>
    <row r="16" spans="1:14" x14ac:dyDescent="0.25">
      <c r="A16" s="46">
        <v>43169</v>
      </c>
      <c r="B16" s="17" t="s">
        <v>31</v>
      </c>
      <c r="C16" s="10"/>
      <c r="D16" s="7"/>
      <c r="E16" s="7"/>
      <c r="F16" s="7"/>
      <c r="G16" s="5"/>
      <c r="H16" s="224"/>
      <c r="I16" s="5"/>
      <c r="J16" s="5"/>
      <c r="K16" s="22">
        <f t="shared" si="0"/>
        <v>0</v>
      </c>
      <c r="L16" s="25"/>
    </row>
    <row r="17" spans="1:12" x14ac:dyDescent="0.25">
      <c r="A17" s="46">
        <v>43170</v>
      </c>
      <c r="B17" s="17" t="s">
        <v>31</v>
      </c>
      <c r="C17" s="12"/>
      <c r="D17" s="5"/>
      <c r="E17" s="5"/>
      <c r="F17" s="5"/>
      <c r="G17" s="5"/>
      <c r="H17" s="224"/>
      <c r="I17" s="5"/>
      <c r="J17" s="5"/>
      <c r="K17" s="22">
        <f t="shared" si="0"/>
        <v>0</v>
      </c>
      <c r="L17" s="25"/>
    </row>
    <row r="18" spans="1:12" x14ac:dyDescent="0.25">
      <c r="A18" s="46">
        <v>43171</v>
      </c>
      <c r="B18" s="18" t="s">
        <v>80</v>
      </c>
      <c r="C18" s="12">
        <v>0.3125</v>
      </c>
      <c r="D18" s="5">
        <v>0.5</v>
      </c>
      <c r="E18" s="5"/>
      <c r="F18" s="5"/>
      <c r="G18" s="5"/>
      <c r="H18" s="224"/>
      <c r="I18" s="5"/>
      <c r="J18" s="5"/>
      <c r="K18" s="22">
        <f t="shared" si="0"/>
        <v>0.1875</v>
      </c>
      <c r="L18" s="25" t="s">
        <v>91</v>
      </c>
    </row>
    <row r="19" spans="1:12" x14ac:dyDescent="0.25">
      <c r="A19" s="46">
        <v>43172</v>
      </c>
      <c r="B19" s="18" t="s">
        <v>80</v>
      </c>
      <c r="C19" s="10">
        <v>0.3125</v>
      </c>
      <c r="D19" s="7">
        <v>0.52083333333333337</v>
      </c>
      <c r="E19" s="7">
        <v>0.5625</v>
      </c>
      <c r="F19" s="7">
        <v>0.70833333333333337</v>
      </c>
      <c r="G19" s="5"/>
      <c r="H19" s="224"/>
      <c r="I19" s="5"/>
      <c r="J19" s="5"/>
      <c r="K19" s="22">
        <f t="shared" si="0"/>
        <v>0.35416666666666674</v>
      </c>
      <c r="L19" s="25"/>
    </row>
    <row r="20" spans="1:12" x14ac:dyDescent="0.25">
      <c r="A20" s="46">
        <v>43173</v>
      </c>
      <c r="B20" s="18" t="s">
        <v>80</v>
      </c>
      <c r="C20" s="10">
        <v>0.3125</v>
      </c>
      <c r="D20" s="7">
        <v>0.5</v>
      </c>
      <c r="E20" s="7">
        <v>0.5625</v>
      </c>
      <c r="F20" s="7">
        <v>0.70833333333333337</v>
      </c>
      <c r="G20" s="5"/>
      <c r="H20" s="224"/>
      <c r="I20" s="5"/>
      <c r="J20" s="5"/>
      <c r="K20" s="22">
        <f t="shared" si="0"/>
        <v>0.33333333333333348</v>
      </c>
      <c r="L20" s="25"/>
    </row>
    <row r="21" spans="1:12" x14ac:dyDescent="0.25">
      <c r="A21" s="46">
        <v>43174</v>
      </c>
      <c r="B21" s="18" t="s">
        <v>80</v>
      </c>
      <c r="C21" s="10">
        <v>0.33333333333333331</v>
      </c>
      <c r="D21" s="7">
        <v>0.5</v>
      </c>
      <c r="E21" s="7">
        <v>0.54166666666666663</v>
      </c>
      <c r="F21" s="7">
        <v>0.64583333333333337</v>
      </c>
      <c r="G21" s="5"/>
      <c r="H21" s="224"/>
      <c r="I21" s="5"/>
      <c r="J21" s="5"/>
      <c r="K21" s="22">
        <f t="shared" si="0"/>
        <v>0.27083333333333359</v>
      </c>
      <c r="L21" s="25"/>
    </row>
    <row r="22" spans="1:12" x14ac:dyDescent="0.25">
      <c r="A22" s="46">
        <v>43175</v>
      </c>
      <c r="B22" s="18" t="s">
        <v>80</v>
      </c>
      <c r="C22" s="10">
        <v>0.3125</v>
      </c>
      <c r="D22" s="7">
        <v>0.5</v>
      </c>
      <c r="E22" s="7">
        <v>0.5625</v>
      </c>
      <c r="F22" s="7">
        <v>0.64583333333333337</v>
      </c>
      <c r="G22" s="5"/>
      <c r="H22" s="224"/>
      <c r="I22" s="5"/>
      <c r="J22" s="5"/>
      <c r="K22" s="22">
        <f t="shared" si="0"/>
        <v>0.27083333333333348</v>
      </c>
      <c r="L22" s="25"/>
    </row>
    <row r="23" spans="1:12" x14ac:dyDescent="0.25">
      <c r="A23" s="46">
        <v>43176</v>
      </c>
      <c r="B23" s="18" t="s">
        <v>31</v>
      </c>
      <c r="C23" s="10"/>
      <c r="D23" s="7"/>
      <c r="E23" s="7"/>
      <c r="F23" s="5"/>
      <c r="G23" s="5"/>
      <c r="H23" s="224"/>
      <c r="I23" s="5"/>
      <c r="J23" s="5"/>
      <c r="K23" s="22">
        <f t="shared" si="0"/>
        <v>0</v>
      </c>
      <c r="L23" s="25"/>
    </row>
    <row r="24" spans="1:12" x14ac:dyDescent="0.25">
      <c r="A24" s="46">
        <v>43177</v>
      </c>
      <c r="B24" s="18" t="s">
        <v>31</v>
      </c>
      <c r="C24" s="12"/>
      <c r="D24" s="5"/>
      <c r="E24" s="5"/>
      <c r="F24" s="5"/>
      <c r="G24" s="5"/>
      <c r="H24" s="224"/>
      <c r="I24" s="5"/>
      <c r="J24" s="5"/>
      <c r="K24" s="22">
        <f t="shared" si="0"/>
        <v>0</v>
      </c>
      <c r="L24" s="25"/>
    </row>
    <row r="25" spans="1:12" x14ac:dyDescent="0.25">
      <c r="A25" s="46">
        <v>43178</v>
      </c>
      <c r="B25" s="18" t="s">
        <v>80</v>
      </c>
      <c r="C25" s="12">
        <v>0.3125</v>
      </c>
      <c r="D25" s="5">
        <v>0.5</v>
      </c>
      <c r="E25" s="5">
        <v>0.5625</v>
      </c>
      <c r="F25" s="5">
        <v>0.6875</v>
      </c>
      <c r="G25" s="5"/>
      <c r="H25" s="224"/>
      <c r="I25" s="5"/>
      <c r="J25" s="5"/>
      <c r="K25" s="22">
        <f t="shared" si="0"/>
        <v>0.3125</v>
      </c>
      <c r="L25" s="25"/>
    </row>
    <row r="26" spans="1:12" x14ac:dyDescent="0.25">
      <c r="A26" s="46">
        <v>43179</v>
      </c>
      <c r="B26" s="18" t="s">
        <v>80</v>
      </c>
      <c r="C26" s="12">
        <v>0.3125</v>
      </c>
      <c r="D26" s="5">
        <v>0.5</v>
      </c>
      <c r="E26" s="5">
        <v>0.5625</v>
      </c>
      <c r="F26" s="5">
        <v>0.64583333333333337</v>
      </c>
      <c r="G26" s="5"/>
      <c r="H26" s="224"/>
      <c r="I26" s="5"/>
      <c r="J26" s="5"/>
      <c r="K26" s="22">
        <f t="shared" si="0"/>
        <v>0.27083333333333348</v>
      </c>
      <c r="L26" s="25"/>
    </row>
    <row r="27" spans="1:12" x14ac:dyDescent="0.25">
      <c r="A27" s="46">
        <v>43180</v>
      </c>
      <c r="B27" s="18" t="s">
        <v>80</v>
      </c>
      <c r="C27" s="10">
        <v>0.3125</v>
      </c>
      <c r="D27" s="7">
        <v>0.5</v>
      </c>
      <c r="E27" s="7"/>
      <c r="F27" s="7"/>
      <c r="G27" s="5"/>
      <c r="H27" s="224"/>
      <c r="I27" s="5"/>
      <c r="J27" s="5"/>
      <c r="K27" s="22">
        <f t="shared" si="0"/>
        <v>0.1875</v>
      </c>
      <c r="L27" s="25" t="s">
        <v>92</v>
      </c>
    </row>
    <row r="28" spans="1:12" x14ac:dyDescent="0.25">
      <c r="A28" s="46">
        <v>43181</v>
      </c>
      <c r="B28" s="18" t="s">
        <v>80</v>
      </c>
      <c r="C28" s="10">
        <v>0.3125</v>
      </c>
      <c r="D28" s="7">
        <v>0.5</v>
      </c>
      <c r="E28" s="7">
        <v>0.5625</v>
      </c>
      <c r="F28" s="7">
        <v>0.70833333333333337</v>
      </c>
      <c r="G28" s="5"/>
      <c r="H28" s="224"/>
      <c r="I28" s="5"/>
      <c r="J28" s="5"/>
      <c r="K28" s="22">
        <f t="shared" si="0"/>
        <v>0.33333333333333348</v>
      </c>
      <c r="L28" s="25"/>
    </row>
    <row r="29" spans="1:12" x14ac:dyDescent="0.25">
      <c r="A29" s="46">
        <v>43182</v>
      </c>
      <c r="B29" s="18" t="s">
        <v>80</v>
      </c>
      <c r="C29" s="10">
        <v>0.3125</v>
      </c>
      <c r="D29" s="7">
        <v>0.5</v>
      </c>
      <c r="E29" s="7">
        <v>0.5625</v>
      </c>
      <c r="F29" s="7">
        <v>0.625</v>
      </c>
      <c r="G29" s="5"/>
      <c r="H29" s="224"/>
      <c r="I29" s="5"/>
      <c r="J29" s="5"/>
      <c r="K29" s="22">
        <f t="shared" si="0"/>
        <v>0.25</v>
      </c>
      <c r="L29" s="25"/>
    </row>
    <row r="30" spans="1:12" x14ac:dyDescent="0.25">
      <c r="A30" s="46">
        <v>43183</v>
      </c>
      <c r="B30" s="18" t="s">
        <v>31</v>
      </c>
      <c r="C30" s="10"/>
      <c r="D30" s="7"/>
      <c r="E30" s="7"/>
      <c r="F30" s="5"/>
      <c r="G30" s="5"/>
      <c r="H30" s="224"/>
      <c r="I30" s="5"/>
      <c r="J30" s="5"/>
      <c r="K30" s="22">
        <f t="shared" si="0"/>
        <v>0</v>
      </c>
      <c r="L30" s="25"/>
    </row>
    <row r="31" spans="1:12" x14ac:dyDescent="0.25">
      <c r="A31" s="46">
        <v>43184</v>
      </c>
      <c r="B31" s="18" t="s">
        <v>31</v>
      </c>
      <c r="C31" s="12"/>
      <c r="D31" s="5"/>
      <c r="E31" s="5"/>
      <c r="F31" s="5"/>
      <c r="G31" s="5"/>
      <c r="H31" s="224"/>
      <c r="I31" s="5"/>
      <c r="J31" s="5"/>
      <c r="K31" s="22">
        <f t="shared" si="0"/>
        <v>0</v>
      </c>
      <c r="L31" s="25"/>
    </row>
    <row r="32" spans="1:12" x14ac:dyDescent="0.25">
      <c r="A32" s="46">
        <v>43185</v>
      </c>
      <c r="B32" s="18" t="s">
        <v>80</v>
      </c>
      <c r="C32" s="12">
        <v>0.3125</v>
      </c>
      <c r="D32" s="5">
        <v>0.5</v>
      </c>
      <c r="E32" s="5">
        <v>0.5625</v>
      </c>
      <c r="F32" s="5">
        <v>0.6875</v>
      </c>
      <c r="G32" s="5"/>
      <c r="H32" s="224"/>
      <c r="I32" s="5"/>
      <c r="J32" s="5"/>
      <c r="K32" s="22">
        <f t="shared" si="0"/>
        <v>0.3125</v>
      </c>
      <c r="L32" s="25"/>
    </row>
    <row r="33" spans="1:12" x14ac:dyDescent="0.25">
      <c r="A33" s="46">
        <v>43186</v>
      </c>
      <c r="B33" s="18" t="s">
        <v>80</v>
      </c>
      <c r="C33" s="10">
        <v>0.3125</v>
      </c>
      <c r="D33" s="7">
        <v>0.52083333333333337</v>
      </c>
      <c r="E33" s="7">
        <v>0.5625</v>
      </c>
      <c r="F33" s="7">
        <v>0.70833333333333337</v>
      </c>
      <c r="G33" s="5"/>
      <c r="H33" s="224"/>
      <c r="I33" s="5"/>
      <c r="J33" s="5"/>
      <c r="K33" s="22">
        <f t="shared" si="0"/>
        <v>0.35416666666666674</v>
      </c>
      <c r="L33" s="25"/>
    </row>
    <row r="34" spans="1:12" x14ac:dyDescent="0.25">
      <c r="A34" s="46">
        <v>43187</v>
      </c>
      <c r="B34" s="18" t="s">
        <v>80</v>
      </c>
      <c r="C34" s="12">
        <v>0.3125</v>
      </c>
      <c r="D34" s="5">
        <v>0.5</v>
      </c>
      <c r="E34" s="5">
        <v>0.5625</v>
      </c>
      <c r="F34" s="5">
        <v>0.66666666666666663</v>
      </c>
      <c r="G34" s="5"/>
      <c r="H34" s="224"/>
      <c r="I34" s="5"/>
      <c r="J34" s="5"/>
      <c r="K34" s="22">
        <f t="shared" si="0"/>
        <v>0.29166666666666652</v>
      </c>
      <c r="L34" s="25"/>
    </row>
    <row r="35" spans="1:12" x14ac:dyDescent="0.25">
      <c r="A35" s="46">
        <v>43188</v>
      </c>
      <c r="B35" s="18" t="s">
        <v>80</v>
      </c>
      <c r="C35" s="12">
        <v>0.3125</v>
      </c>
      <c r="D35" s="5">
        <v>0.5</v>
      </c>
      <c r="E35" s="5">
        <v>0.5625</v>
      </c>
      <c r="F35" s="5">
        <v>0.6875</v>
      </c>
      <c r="G35" s="5"/>
      <c r="H35" s="224"/>
      <c r="I35" s="5"/>
      <c r="J35" s="5"/>
      <c r="K35" s="22">
        <f t="shared" si="0"/>
        <v>0.3125</v>
      </c>
      <c r="L35" s="25"/>
    </row>
    <row r="36" spans="1:12" x14ac:dyDescent="0.25">
      <c r="A36" s="46">
        <v>43189</v>
      </c>
      <c r="B36" s="18" t="s">
        <v>80</v>
      </c>
      <c r="C36" s="10">
        <v>0.3125</v>
      </c>
      <c r="D36" s="7">
        <v>0.5</v>
      </c>
      <c r="E36" s="7"/>
      <c r="F36" s="7"/>
      <c r="G36" s="5"/>
      <c r="H36" s="224"/>
      <c r="I36" s="5"/>
      <c r="J36" s="5"/>
      <c r="K36" s="22">
        <f t="shared" si="0"/>
        <v>0.1875</v>
      </c>
      <c r="L36" s="25" t="s">
        <v>92</v>
      </c>
    </row>
    <row r="37" spans="1:12" ht="12" thickBot="1" x14ac:dyDescent="0.3">
      <c r="A37" s="47">
        <v>43190</v>
      </c>
      <c r="B37" s="18" t="s">
        <v>31</v>
      </c>
      <c r="C37" s="14"/>
      <c r="D37" s="6"/>
      <c r="E37" s="6"/>
      <c r="F37" s="6"/>
      <c r="G37" s="6"/>
      <c r="H37" s="225"/>
      <c r="I37" s="5"/>
      <c r="J37" s="5"/>
      <c r="K37" s="22">
        <f t="shared" si="0"/>
        <v>0</v>
      </c>
      <c r="L37" s="26"/>
    </row>
    <row r="38" spans="1:12" x14ac:dyDescent="0.25">
      <c r="A38" s="64"/>
      <c r="B38" s="61"/>
      <c r="C38" s="337" t="s">
        <v>55</v>
      </c>
      <c r="D38" s="338"/>
      <c r="E38" s="338"/>
      <c r="F38" s="338"/>
      <c r="G38" s="338"/>
      <c r="H38" s="339"/>
      <c r="I38" s="218"/>
      <c r="J38" s="218"/>
      <c r="K38" s="71">
        <f>SUM(K7:K37)*24</f>
        <v>136.50000000000006</v>
      </c>
      <c r="L38" s="62"/>
    </row>
    <row r="39" spans="1:12" x14ac:dyDescent="0.25">
      <c r="A39" s="64"/>
      <c r="B39" s="61"/>
      <c r="C39" s="327" t="s">
        <v>56</v>
      </c>
      <c r="D39" s="328"/>
      <c r="E39" s="328"/>
      <c r="F39" s="328"/>
      <c r="G39" s="328"/>
      <c r="H39" s="329"/>
      <c r="I39" s="219"/>
      <c r="J39" s="219"/>
      <c r="K39" s="69">
        <f>Planning!O46</f>
        <v>154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220"/>
      <c r="J40" s="220"/>
      <c r="K40" s="70">
        <f>K39-K38</f>
        <v>17.499999999999943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298"/>
      <c r="C42" s="319"/>
      <c r="D42" s="321"/>
      <c r="E42" s="41"/>
      <c r="F42" s="322" t="s">
        <v>38</v>
      </c>
      <c r="G42" s="323"/>
      <c r="H42" s="319"/>
      <c r="I42" s="320"/>
      <c r="J42" s="320"/>
      <c r="K42" s="321"/>
      <c r="L42" s="41"/>
    </row>
  </sheetData>
  <mergeCells count="17">
    <mergeCell ref="A42:B42"/>
    <mergeCell ref="C42:D42"/>
    <mergeCell ref="F42:G42"/>
    <mergeCell ref="H42:K42"/>
    <mergeCell ref="C38:H38"/>
    <mergeCell ref="C39:H39"/>
    <mergeCell ref="C40:H40"/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</mergeCells>
  <conditionalFormatting sqref="C42 H42:J42 E42:F42 C43:J1048576 C41:J41 C7:J37">
    <cfRule type="expression" dxfId="616" priority="8">
      <formula>$B7="-"</formula>
    </cfRule>
  </conditionalFormatting>
  <conditionalFormatting sqref="G7:J37 H42:J42 G43:J1048576 G41:J41">
    <cfRule type="expression" dxfId="615" priority="4">
      <formula>$B7="Bureau"</formula>
    </cfRule>
    <cfRule type="expression" dxfId="614" priority="5">
      <formula>$B7="Déplacement"</formula>
    </cfRule>
  </conditionalFormatting>
  <conditionalFormatting sqref="C42 E42:F42 C43:F1048576 C41:F41 C7:F37">
    <cfRule type="expression" dxfId="613" priority="6">
      <formula>$B7="Bureau"</formula>
    </cfRule>
    <cfRule type="expression" dxfId="612" priority="7">
      <formula>$B7="Déplacement"</formula>
    </cfRule>
  </conditionalFormatting>
  <dataValidations count="5">
    <dataValidation type="list" allowBlank="1" showInputMessage="1" showErrorMessage="1" sqref="B43:B1048576 B7:B10 B16:B17 B38:B41">
      <mc:AlternateContent xmlns:x12ac="http://schemas.microsoft.com/office/spreadsheetml/2011/1/ac" xmlns:mc="http://schemas.openxmlformats.org/markup-compatibility/2006">
        <mc:Choice Requires="x12ac">
          <x12ac:list>-,Bureau,Déplacement,"Travail de nuit"""</x12ac:list>
        </mc:Choice>
        <mc:Fallback>
          <formula1>"-,Bureau,Déplacement,Travail de nuit"""</formula1>
        </mc:Fallback>
      </mc:AlternateContent>
    </dataValidation>
    <dataValidation type="time" allowBlank="1" showInputMessage="1" showErrorMessage="1" error="Veuillez saisir une heure au format HH:MM." sqref="C7:J10 K7:K37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allowBlank="1" showInputMessage="1" showErrorMessage="1" error="Veuillez saisir une heure au format HH:MM." sqref="K38:K40"/>
    <dataValidation type="list" allowBlank="1" showInputMessage="1" showErrorMessage="1" sqref="B11:B15 B18:B37">
      <formula1>"-,Chantier,Travail de nuit,Déplacement"</formula1>
    </dataValidation>
  </dataValidations>
  <pageMargins left="0.7" right="0.7" top="0.75" bottom="0.75" header="0.3" footer="0.3"/>
  <pageSetup paperSize="9" scale="8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DA6CE2D9-521A-45BF-8A00-15B53E8719CC}">
            <xm:f>Janvier!$B38="-"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1" id="{135AB7A4-47AD-47F4-829C-90F09737C5DD}">
            <xm:f>Janvier!$B38="Bureau"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2" id="{9A352E6F-77BA-4866-BC90-3129B84D9AA2}">
            <xm:f>Janvier!$B38="Déplacement"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N41"/>
  <sheetViews>
    <sheetView workbookViewId="0">
      <selection activeCell="B13" sqref="B13"/>
    </sheetView>
  </sheetViews>
  <sheetFormatPr baseColWidth="10" defaultColWidth="11.54296875" defaultRowHeight="11.5" x14ac:dyDescent="0.25"/>
  <cols>
    <col min="1" max="1" width="13.36328125" style="16" customWidth="1"/>
    <col min="2" max="2" width="16.5429687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43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96</v>
      </c>
      <c r="C5" s="335" t="s">
        <v>80</v>
      </c>
      <c r="D5" s="302"/>
      <c r="E5" s="302"/>
      <c r="F5" s="302"/>
      <c r="G5" s="302" t="s">
        <v>24</v>
      </c>
      <c r="H5" s="336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05"/>
      <c r="B6" s="334"/>
      <c r="C6" s="43" t="s">
        <v>93</v>
      </c>
      <c r="D6" s="44" t="s">
        <v>26</v>
      </c>
      <c r="E6" s="44" t="s">
        <v>27</v>
      </c>
      <c r="F6" s="44" t="s">
        <v>94</v>
      </c>
      <c r="G6" s="44" t="s">
        <v>32</v>
      </c>
      <c r="H6" s="221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48">
        <v>43191</v>
      </c>
      <c r="B7" s="18" t="s">
        <v>31</v>
      </c>
      <c r="C7" s="50"/>
      <c r="D7" s="51"/>
      <c r="E7" s="51"/>
      <c r="F7" s="51"/>
      <c r="G7" s="51"/>
      <c r="H7" s="222"/>
      <c r="I7" s="10"/>
      <c r="J7" s="11"/>
      <c r="K7" s="53" t="str">
        <f>IF(B7="Bureau",D7+F7-C7-E7,IF(AND(B7="Déplacement",G7&lt;&gt;"",H7&lt;&gt;""),H7-G7-100/1440,"0:00"))</f>
        <v>0:00</v>
      </c>
      <c r="L7" s="54"/>
    </row>
    <row r="8" spans="1:14" x14ac:dyDescent="0.25">
      <c r="A8" s="46">
        <v>43192</v>
      </c>
      <c r="B8" s="18" t="s">
        <v>80</v>
      </c>
      <c r="C8" s="10">
        <v>0.3125</v>
      </c>
      <c r="D8" s="7">
        <v>0.52083333333333337</v>
      </c>
      <c r="E8" s="7">
        <v>0.5625</v>
      </c>
      <c r="F8" s="7">
        <v>0.6875</v>
      </c>
      <c r="G8" s="7"/>
      <c r="H8" s="223"/>
      <c r="I8" s="234"/>
      <c r="J8" s="235"/>
      <c r="K8" s="22">
        <f t="shared" ref="K8:K36" si="0">IF(B8="Chantier",D8+F8-C8-E8,IF(AND(B8="Déplacement",G8&lt;&gt;"",H8&lt;&gt;""),H8-G8-100/1440,IF(B8="Travail de nuit",MOD(J8-I8,1),0)))</f>
        <v>0.33333333333333348</v>
      </c>
      <c r="L8" s="25" t="s">
        <v>84</v>
      </c>
    </row>
    <row r="9" spans="1:14" x14ac:dyDescent="0.25">
      <c r="A9" s="46">
        <v>43193</v>
      </c>
      <c r="B9" s="18" t="s">
        <v>80</v>
      </c>
      <c r="C9" s="10">
        <v>0.3125</v>
      </c>
      <c r="D9" s="7">
        <v>0.5</v>
      </c>
      <c r="E9" s="7">
        <v>0.5625</v>
      </c>
      <c r="F9" s="7">
        <v>0.6875</v>
      </c>
      <c r="G9" s="7"/>
      <c r="H9" s="223"/>
      <c r="I9" s="234"/>
      <c r="J9" s="235"/>
      <c r="K9" s="22">
        <f t="shared" si="0"/>
        <v>0.3125</v>
      </c>
      <c r="L9" s="25"/>
    </row>
    <row r="10" spans="1:14" x14ac:dyDescent="0.25">
      <c r="A10" s="46">
        <v>43194</v>
      </c>
      <c r="B10" s="18" t="s">
        <v>80</v>
      </c>
      <c r="C10" s="10">
        <v>0.3125</v>
      </c>
      <c r="D10" s="7">
        <v>0.5</v>
      </c>
      <c r="E10" s="7">
        <v>0.5625</v>
      </c>
      <c r="F10" s="7">
        <v>0.66666666666666663</v>
      </c>
      <c r="G10" s="5"/>
      <c r="H10" s="224"/>
      <c r="I10" s="234"/>
      <c r="J10" s="235"/>
      <c r="K10" s="22">
        <f t="shared" si="0"/>
        <v>0.29166666666666652</v>
      </c>
      <c r="L10" s="25"/>
      <c r="M10" s="3"/>
      <c r="N10" s="3"/>
    </row>
    <row r="11" spans="1:14" x14ac:dyDescent="0.25">
      <c r="A11" s="46">
        <v>43195</v>
      </c>
      <c r="B11" s="18" t="s">
        <v>80</v>
      </c>
      <c r="C11" s="10">
        <v>0.3125</v>
      </c>
      <c r="D11" s="7">
        <v>0.52083333333333337</v>
      </c>
      <c r="E11" s="7">
        <v>0.5625</v>
      </c>
      <c r="F11" s="7">
        <v>0.75</v>
      </c>
      <c r="G11" s="5"/>
      <c r="H11" s="224"/>
      <c r="I11" s="234"/>
      <c r="J11" s="235"/>
      <c r="K11" s="22">
        <f t="shared" si="0"/>
        <v>0.39583333333333348</v>
      </c>
      <c r="L11" s="25"/>
    </row>
    <row r="12" spans="1:14" x14ac:dyDescent="0.25">
      <c r="A12" s="46">
        <v>43196</v>
      </c>
      <c r="B12" s="18" t="s">
        <v>80</v>
      </c>
      <c r="C12" s="10">
        <v>0.3125</v>
      </c>
      <c r="D12" s="7">
        <v>0.5</v>
      </c>
      <c r="E12" s="7">
        <v>0.5625</v>
      </c>
      <c r="F12" s="7">
        <v>0.66666666666666663</v>
      </c>
      <c r="G12" s="5"/>
      <c r="H12" s="224"/>
      <c r="I12" s="234"/>
      <c r="J12" s="235"/>
      <c r="K12" s="22">
        <f t="shared" si="0"/>
        <v>0.29166666666666652</v>
      </c>
      <c r="L12" s="25"/>
    </row>
    <row r="13" spans="1:14" x14ac:dyDescent="0.25">
      <c r="A13" s="46">
        <v>43197</v>
      </c>
      <c r="B13" s="18" t="s">
        <v>31</v>
      </c>
      <c r="C13" s="10"/>
      <c r="D13" s="7"/>
      <c r="E13" s="7"/>
      <c r="F13" s="7"/>
      <c r="G13" s="5"/>
      <c r="H13" s="224"/>
      <c r="I13" s="234"/>
      <c r="J13" s="235"/>
      <c r="K13" s="22">
        <f t="shared" si="0"/>
        <v>0</v>
      </c>
      <c r="L13" s="228"/>
    </row>
    <row r="14" spans="1:14" x14ac:dyDescent="0.25">
      <c r="A14" s="46">
        <v>43198</v>
      </c>
      <c r="B14" s="18" t="s">
        <v>31</v>
      </c>
      <c r="C14" s="12"/>
      <c r="D14" s="5"/>
      <c r="E14" s="5"/>
      <c r="F14" s="5"/>
      <c r="G14" s="5"/>
      <c r="H14" s="224"/>
      <c r="I14" s="234"/>
      <c r="J14" s="235"/>
      <c r="K14" s="22">
        <f t="shared" si="0"/>
        <v>0</v>
      </c>
      <c r="L14" s="228"/>
    </row>
    <row r="15" spans="1:14" x14ac:dyDescent="0.25">
      <c r="A15" s="46">
        <v>43199</v>
      </c>
      <c r="B15" s="18" t="s">
        <v>80</v>
      </c>
      <c r="C15" s="12">
        <v>0.3125</v>
      </c>
      <c r="D15" s="5">
        <v>0.5</v>
      </c>
      <c r="E15" s="5">
        <v>0.54166666666666663</v>
      </c>
      <c r="F15" s="5">
        <v>0.75</v>
      </c>
      <c r="G15" s="5"/>
      <c r="H15" s="224"/>
      <c r="I15" s="234"/>
      <c r="J15" s="235"/>
      <c r="K15" s="22">
        <f>IF(B15="Chantier",D15+F15-C15-E15,IF(AND(B15="Déplacement",G15&lt;&gt;"",H15&lt;&gt;""),H15-G15-100/1440,IF(B15="Travail de nuit",MOD(J15-I15,1),0)))</f>
        <v>0.39583333333333337</v>
      </c>
      <c r="L15" s="229"/>
    </row>
    <row r="16" spans="1:14" x14ac:dyDescent="0.25">
      <c r="A16" s="46">
        <v>43200</v>
      </c>
      <c r="B16" s="18" t="s">
        <v>80</v>
      </c>
      <c r="C16" s="10">
        <v>0.3125</v>
      </c>
      <c r="D16" s="7">
        <v>0.39583333333333331</v>
      </c>
      <c r="E16" s="7">
        <v>0</v>
      </c>
      <c r="F16" s="7">
        <v>0</v>
      </c>
      <c r="G16" s="5"/>
      <c r="H16" s="224"/>
      <c r="I16" s="234"/>
      <c r="J16" s="235"/>
      <c r="K16" s="22">
        <f t="shared" si="0"/>
        <v>8.3333333333333315E-2</v>
      </c>
      <c r="L16" s="228" t="s">
        <v>91</v>
      </c>
    </row>
    <row r="17" spans="1:12" x14ac:dyDescent="0.25">
      <c r="A17" s="46">
        <v>43201</v>
      </c>
      <c r="B17" s="18" t="s">
        <v>80</v>
      </c>
      <c r="C17" s="10">
        <v>0.3125</v>
      </c>
      <c r="D17" s="7">
        <v>0.52083333333333337</v>
      </c>
      <c r="E17" s="7">
        <v>0.58333333333333337</v>
      </c>
      <c r="F17" s="7">
        <v>0.72916666666666663</v>
      </c>
      <c r="G17" s="5"/>
      <c r="H17" s="224"/>
      <c r="I17" s="234"/>
      <c r="J17" s="235"/>
      <c r="K17" s="22">
        <f t="shared" si="0"/>
        <v>0.35416666666666663</v>
      </c>
      <c r="L17" s="228"/>
    </row>
    <row r="18" spans="1:12" x14ac:dyDescent="0.25">
      <c r="A18" s="46">
        <v>43202</v>
      </c>
      <c r="B18" s="18" t="s">
        <v>80</v>
      </c>
      <c r="C18" s="10">
        <v>0.3125</v>
      </c>
      <c r="D18" s="7">
        <v>0.5</v>
      </c>
      <c r="E18" s="7">
        <v>0.5625</v>
      </c>
      <c r="F18" s="7">
        <v>0.72916666666666663</v>
      </c>
      <c r="G18" s="5"/>
      <c r="H18" s="224"/>
      <c r="I18" s="234"/>
      <c r="J18" s="235"/>
      <c r="K18" s="22">
        <f t="shared" si="0"/>
        <v>0.35416666666666652</v>
      </c>
      <c r="L18" s="25"/>
    </row>
    <row r="19" spans="1:12" x14ac:dyDescent="0.25">
      <c r="A19" s="46">
        <v>43203</v>
      </c>
      <c r="B19" s="18" t="s">
        <v>80</v>
      </c>
      <c r="C19" s="10">
        <v>0.3125</v>
      </c>
      <c r="D19" s="7">
        <v>0.5</v>
      </c>
      <c r="E19" s="7">
        <v>0.5625</v>
      </c>
      <c r="F19" s="7">
        <v>0.70833333333333337</v>
      </c>
      <c r="G19" s="5"/>
      <c r="H19" s="224"/>
      <c r="I19" s="234"/>
      <c r="J19" s="235"/>
      <c r="K19" s="22">
        <f t="shared" si="0"/>
        <v>0.33333333333333348</v>
      </c>
      <c r="L19" s="25"/>
    </row>
    <row r="20" spans="1:12" x14ac:dyDescent="0.25">
      <c r="A20" s="46">
        <v>43204</v>
      </c>
      <c r="B20" s="18" t="s">
        <v>31</v>
      </c>
      <c r="C20" s="10"/>
      <c r="D20" s="7"/>
      <c r="E20" s="7"/>
      <c r="F20" s="7"/>
      <c r="G20" s="5"/>
      <c r="H20" s="224"/>
      <c r="I20" s="234"/>
      <c r="J20" s="235"/>
      <c r="K20" s="22">
        <f t="shared" si="0"/>
        <v>0</v>
      </c>
      <c r="L20" s="25"/>
    </row>
    <row r="21" spans="1:12" x14ac:dyDescent="0.25">
      <c r="A21" s="46">
        <v>43205</v>
      </c>
      <c r="B21" s="18" t="s">
        <v>31</v>
      </c>
      <c r="C21" s="12"/>
      <c r="D21" s="5"/>
      <c r="E21" s="5"/>
      <c r="F21" s="5"/>
      <c r="G21" s="5"/>
      <c r="H21" s="224"/>
      <c r="I21" s="234"/>
      <c r="J21" s="235"/>
      <c r="K21" s="22">
        <f t="shared" si="0"/>
        <v>0</v>
      </c>
      <c r="L21" s="25"/>
    </row>
    <row r="22" spans="1:12" x14ac:dyDescent="0.25">
      <c r="A22" s="46">
        <v>43206</v>
      </c>
      <c r="B22" s="18" t="s">
        <v>80</v>
      </c>
      <c r="C22" s="12">
        <v>0.3125</v>
      </c>
      <c r="D22" s="5">
        <v>0.52083333333333337</v>
      </c>
      <c r="E22" s="5">
        <v>0.5625</v>
      </c>
      <c r="F22" s="5">
        <v>0.70833333333333337</v>
      </c>
      <c r="G22" s="5"/>
      <c r="H22" s="224"/>
      <c r="I22" s="234"/>
      <c r="J22" s="235"/>
      <c r="K22" s="22">
        <f t="shared" si="0"/>
        <v>0.35416666666666674</v>
      </c>
      <c r="L22" s="25"/>
    </row>
    <row r="23" spans="1:12" x14ac:dyDescent="0.25">
      <c r="A23" s="46">
        <v>43207</v>
      </c>
      <c r="B23" s="18" t="s">
        <v>80</v>
      </c>
      <c r="C23" s="10">
        <v>0.3125</v>
      </c>
      <c r="D23" s="7">
        <v>0.52083333333333337</v>
      </c>
      <c r="E23" s="7">
        <v>0.5625</v>
      </c>
      <c r="F23" s="7">
        <v>0.70833333333333337</v>
      </c>
      <c r="G23" s="5"/>
      <c r="H23" s="224"/>
      <c r="I23" s="234"/>
      <c r="J23" s="235"/>
      <c r="K23" s="22">
        <f t="shared" si="0"/>
        <v>0.35416666666666674</v>
      </c>
      <c r="L23" s="25"/>
    </row>
    <row r="24" spans="1:12" x14ac:dyDescent="0.25">
      <c r="A24" s="46">
        <v>43208</v>
      </c>
      <c r="B24" s="18" t="s">
        <v>80</v>
      </c>
      <c r="C24" s="10">
        <v>0.3125</v>
      </c>
      <c r="D24" s="7">
        <v>0.5</v>
      </c>
      <c r="E24" s="7">
        <v>0.5625</v>
      </c>
      <c r="F24" s="7">
        <v>0.70833333333333337</v>
      </c>
      <c r="G24" s="5"/>
      <c r="H24" s="224"/>
      <c r="I24" s="234"/>
      <c r="J24" s="235"/>
      <c r="K24" s="22">
        <f t="shared" si="0"/>
        <v>0.33333333333333348</v>
      </c>
      <c r="L24" s="25"/>
    </row>
    <row r="25" spans="1:12" x14ac:dyDescent="0.25">
      <c r="A25" s="46">
        <v>43209</v>
      </c>
      <c r="B25" s="18" t="s">
        <v>80</v>
      </c>
      <c r="C25" s="10">
        <v>0.3125</v>
      </c>
      <c r="D25" s="7">
        <v>0.52083333333333337</v>
      </c>
      <c r="E25" s="7">
        <v>0.5625</v>
      </c>
      <c r="F25" s="7">
        <v>0.72916666666666663</v>
      </c>
      <c r="G25" s="5"/>
      <c r="H25" s="224"/>
      <c r="I25" s="234"/>
      <c r="J25" s="235"/>
      <c r="K25" s="22">
        <f t="shared" si="0"/>
        <v>0.375</v>
      </c>
      <c r="L25" s="25"/>
    </row>
    <row r="26" spans="1:12" x14ac:dyDescent="0.25">
      <c r="A26" s="46">
        <v>43210</v>
      </c>
      <c r="B26" s="18" t="s">
        <v>80</v>
      </c>
      <c r="C26" s="10">
        <v>0.3125</v>
      </c>
      <c r="D26" s="7">
        <v>0.52083333333333337</v>
      </c>
      <c r="E26" s="7">
        <v>0.5625</v>
      </c>
      <c r="F26" s="7">
        <v>0.66666666666666663</v>
      </c>
      <c r="G26" s="5"/>
      <c r="H26" s="224"/>
      <c r="I26" s="234"/>
      <c r="J26" s="235"/>
      <c r="K26" s="22">
        <f t="shared" si="0"/>
        <v>0.3125</v>
      </c>
      <c r="L26" s="25"/>
    </row>
    <row r="27" spans="1:12" x14ac:dyDescent="0.25">
      <c r="A27" s="46">
        <v>43211</v>
      </c>
      <c r="B27" s="18" t="s">
        <v>31</v>
      </c>
      <c r="C27" s="10"/>
      <c r="D27" s="7"/>
      <c r="E27" s="7"/>
      <c r="F27" s="7"/>
      <c r="G27" s="5"/>
      <c r="H27" s="224"/>
      <c r="I27" s="234"/>
      <c r="J27" s="235"/>
      <c r="K27" s="22">
        <f t="shared" si="0"/>
        <v>0</v>
      </c>
      <c r="L27" s="25"/>
    </row>
    <row r="28" spans="1:12" x14ac:dyDescent="0.25">
      <c r="A28" s="46">
        <v>43212</v>
      </c>
      <c r="B28" s="18" t="s">
        <v>31</v>
      </c>
      <c r="C28" s="12"/>
      <c r="D28" s="5"/>
      <c r="E28" s="5"/>
      <c r="F28" s="5"/>
      <c r="G28" s="5"/>
      <c r="H28" s="224"/>
      <c r="I28" s="234"/>
      <c r="J28" s="235"/>
      <c r="K28" s="22">
        <f t="shared" si="0"/>
        <v>0</v>
      </c>
      <c r="L28" s="25"/>
    </row>
    <row r="29" spans="1:12" x14ac:dyDescent="0.25">
      <c r="A29" s="46">
        <v>43213</v>
      </c>
      <c r="B29" s="18" t="s">
        <v>80</v>
      </c>
      <c r="C29" s="12">
        <v>0.3125</v>
      </c>
      <c r="D29" s="5">
        <v>0.5</v>
      </c>
      <c r="E29" s="5">
        <v>0.5625</v>
      </c>
      <c r="F29" s="5">
        <v>0.6875</v>
      </c>
      <c r="G29" s="5"/>
      <c r="H29" s="224"/>
      <c r="I29" s="234"/>
      <c r="J29" s="235"/>
      <c r="K29" s="22">
        <f t="shared" si="0"/>
        <v>0.3125</v>
      </c>
      <c r="L29" s="25"/>
    </row>
    <row r="30" spans="1:12" x14ac:dyDescent="0.25">
      <c r="A30" s="46">
        <v>43214</v>
      </c>
      <c r="B30" s="18" t="s">
        <v>80</v>
      </c>
      <c r="C30" s="10">
        <v>0.3125</v>
      </c>
      <c r="D30" s="7">
        <v>0.5</v>
      </c>
      <c r="E30" s="7">
        <v>0.54166666666666663</v>
      </c>
      <c r="F30" s="7">
        <v>0.75</v>
      </c>
      <c r="G30" s="5"/>
      <c r="H30" s="224"/>
      <c r="I30" s="234"/>
      <c r="J30" s="235"/>
      <c r="K30" s="22">
        <f t="shared" si="0"/>
        <v>0.39583333333333337</v>
      </c>
      <c r="L30" s="25"/>
    </row>
    <row r="31" spans="1:12" x14ac:dyDescent="0.25">
      <c r="A31" s="46">
        <v>43215</v>
      </c>
      <c r="B31" s="18" t="s">
        <v>80</v>
      </c>
      <c r="C31" s="10">
        <v>0.3125</v>
      </c>
      <c r="D31" s="7">
        <v>0.5</v>
      </c>
      <c r="E31" s="7">
        <v>0.5625</v>
      </c>
      <c r="F31" s="7">
        <v>0.70833333333333337</v>
      </c>
      <c r="G31" s="5"/>
      <c r="H31" s="224"/>
      <c r="I31" s="234"/>
      <c r="J31" s="235"/>
      <c r="K31" s="22">
        <f t="shared" si="0"/>
        <v>0.33333333333333348</v>
      </c>
      <c r="L31" s="25"/>
    </row>
    <row r="32" spans="1:12" x14ac:dyDescent="0.25">
      <c r="A32" s="46">
        <v>43216</v>
      </c>
      <c r="B32" s="18" t="s">
        <v>80</v>
      </c>
      <c r="C32" s="10">
        <v>0.3125</v>
      </c>
      <c r="D32" s="7">
        <v>0.5</v>
      </c>
      <c r="E32" s="7">
        <v>0.5625</v>
      </c>
      <c r="F32" s="7">
        <v>0.72916666666666663</v>
      </c>
      <c r="G32" s="5"/>
      <c r="H32" s="224"/>
      <c r="I32" s="234"/>
      <c r="J32" s="235"/>
      <c r="K32" s="22">
        <f t="shared" si="0"/>
        <v>0.35416666666666652</v>
      </c>
      <c r="L32" s="25"/>
    </row>
    <row r="33" spans="1:12" x14ac:dyDescent="0.25">
      <c r="A33" s="46">
        <v>43217</v>
      </c>
      <c r="B33" s="18" t="s">
        <v>80</v>
      </c>
      <c r="C33" s="10">
        <v>0.3125</v>
      </c>
      <c r="D33" s="7">
        <v>0.5</v>
      </c>
      <c r="E33" s="7">
        <v>0.5625</v>
      </c>
      <c r="F33" s="7">
        <v>0.70833333333333337</v>
      </c>
      <c r="G33" s="5"/>
      <c r="H33" s="224"/>
      <c r="I33" s="234"/>
      <c r="J33" s="235"/>
      <c r="K33" s="22">
        <f t="shared" si="0"/>
        <v>0.33333333333333348</v>
      </c>
      <c r="L33" s="25"/>
    </row>
    <row r="34" spans="1:12" x14ac:dyDescent="0.25">
      <c r="A34" s="46">
        <v>43218</v>
      </c>
      <c r="B34" s="18" t="s">
        <v>31</v>
      </c>
      <c r="C34" s="10"/>
      <c r="D34" s="7"/>
      <c r="E34" s="7"/>
      <c r="F34" s="7"/>
      <c r="G34" s="5"/>
      <c r="H34" s="224"/>
      <c r="I34" s="234"/>
      <c r="J34" s="235"/>
      <c r="K34" s="22">
        <f t="shared" si="0"/>
        <v>0</v>
      </c>
      <c r="L34" s="25"/>
    </row>
    <row r="35" spans="1:12" x14ac:dyDescent="0.25">
      <c r="A35" s="46">
        <v>43219</v>
      </c>
      <c r="B35" s="18" t="s">
        <v>31</v>
      </c>
      <c r="C35" s="12"/>
      <c r="D35" s="5"/>
      <c r="E35" s="5"/>
      <c r="F35" s="5"/>
      <c r="G35" s="5"/>
      <c r="H35" s="224"/>
      <c r="I35" s="234"/>
      <c r="J35" s="235"/>
      <c r="K35" s="22">
        <f t="shared" si="0"/>
        <v>0</v>
      </c>
      <c r="L35" s="25"/>
    </row>
    <row r="36" spans="1:12" ht="12" thickBot="1" x14ac:dyDescent="0.3">
      <c r="A36" s="47">
        <v>43220</v>
      </c>
      <c r="B36" s="18" t="s">
        <v>80</v>
      </c>
      <c r="C36" s="14">
        <v>0.3125</v>
      </c>
      <c r="D36" s="6">
        <v>0.5</v>
      </c>
      <c r="E36" s="6">
        <v>0.5625</v>
      </c>
      <c r="F36" s="6">
        <v>0.72916666666666663</v>
      </c>
      <c r="G36" s="6"/>
      <c r="H36" s="225"/>
      <c r="I36" s="43"/>
      <c r="J36" s="45"/>
      <c r="K36" s="22">
        <f t="shared" si="0"/>
        <v>0.35416666666666652</v>
      </c>
      <c r="L36" s="26"/>
    </row>
    <row r="37" spans="1:12" x14ac:dyDescent="0.25">
      <c r="A37" s="64"/>
      <c r="B37" s="61"/>
      <c r="C37" s="337" t="s">
        <v>55</v>
      </c>
      <c r="D37" s="338"/>
      <c r="E37" s="338"/>
      <c r="F37" s="338"/>
      <c r="G37" s="338"/>
      <c r="H37" s="339"/>
      <c r="I37" s="218"/>
      <c r="J37" s="218"/>
      <c r="K37" s="71">
        <f>SUM(K7:K36)*24</f>
        <v>166.99999999999997</v>
      </c>
      <c r="L37" s="62"/>
    </row>
    <row r="38" spans="1:12" x14ac:dyDescent="0.25">
      <c r="A38" s="64"/>
      <c r="B38" s="61"/>
      <c r="C38" s="327" t="s">
        <v>56</v>
      </c>
      <c r="D38" s="328"/>
      <c r="E38" s="328"/>
      <c r="F38" s="328"/>
      <c r="G38" s="328"/>
      <c r="H38" s="329"/>
      <c r="I38" s="219"/>
      <c r="J38" s="219"/>
      <c r="K38" s="69">
        <f>Planning!U46</f>
        <v>147</v>
      </c>
      <c r="L38" s="62"/>
    </row>
    <row r="39" spans="1:12" ht="12" thickBot="1" x14ac:dyDescent="0.3">
      <c r="A39" s="39"/>
      <c r="B39" s="40"/>
      <c r="C39" s="330" t="s">
        <v>57</v>
      </c>
      <c r="D39" s="331"/>
      <c r="E39" s="331"/>
      <c r="F39" s="331"/>
      <c r="G39" s="331"/>
      <c r="H39" s="332"/>
      <c r="I39" s="220"/>
      <c r="J39" s="220"/>
      <c r="K39" s="70">
        <f>K38-K37</f>
        <v>-19.999999999999972</v>
      </c>
      <c r="L39" s="41"/>
    </row>
    <row r="40" spans="1:12" ht="12" thickBot="1" x14ac:dyDescent="0.3">
      <c r="A40" s="39"/>
      <c r="B40" s="40"/>
      <c r="C40" s="41"/>
      <c r="D40" s="41"/>
      <c r="E40" s="41"/>
      <c r="F40" s="41"/>
      <c r="G40" s="41"/>
      <c r="H40" s="41"/>
      <c r="I40" s="41"/>
      <c r="J40" s="41"/>
      <c r="K40" s="42"/>
      <c r="L40" s="41"/>
    </row>
    <row r="41" spans="1:12" ht="42.65" customHeight="1" thickBot="1" x14ac:dyDescent="0.3">
      <c r="A41" s="297" t="s">
        <v>37</v>
      </c>
      <c r="B41" s="298"/>
      <c r="C41" s="319"/>
      <c r="D41" s="321"/>
      <c r="E41" s="41"/>
      <c r="F41" s="322" t="s">
        <v>38</v>
      </c>
      <c r="G41" s="323"/>
      <c r="H41" s="319"/>
      <c r="I41" s="320"/>
      <c r="J41" s="320"/>
      <c r="K41" s="321"/>
      <c r="L41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1:B41"/>
    <mergeCell ref="C41:D41"/>
    <mergeCell ref="F41:G41"/>
    <mergeCell ref="H41:K41"/>
    <mergeCell ref="C37:H37"/>
    <mergeCell ref="C38:H38"/>
    <mergeCell ref="C39:H39"/>
  </mergeCells>
  <conditionalFormatting sqref="C41 H41:J41 E41:F41 C8:H8 C40:J40 G7:J7 C14:H15 G9:H13 C21:H22 G16:H20 C28:H29 G23:H27 C35:H36 G30:H34 C42:J1048576">
    <cfRule type="expression" dxfId="608" priority="74">
      <formula>$B7="-"</formula>
    </cfRule>
  </conditionalFormatting>
  <conditionalFormatting sqref="H41:J41 G7:J7 G40:J40 G42:J1048576 G8:H36">
    <cfRule type="expression" dxfId="607" priority="70">
      <formula>$B7="Bureau"</formula>
    </cfRule>
    <cfRule type="expression" dxfId="606" priority="71">
      <formula>$B7="Déplacement"</formula>
    </cfRule>
  </conditionalFormatting>
  <conditionalFormatting sqref="C41 E41:F41 C8:F8 C40:F40 C14:F15 C21:F22 C28:F29 C35:F36 C42:F1048576">
    <cfRule type="expression" dxfId="605" priority="72">
      <formula>$B8="Bureau"</formula>
    </cfRule>
    <cfRule type="expression" dxfId="604" priority="73">
      <formula>$B8="Déplacement"</formula>
    </cfRule>
  </conditionalFormatting>
  <conditionalFormatting sqref="C7:F7">
    <cfRule type="expression" dxfId="603" priority="66">
      <formula>$B7="-"</formula>
    </cfRule>
  </conditionalFormatting>
  <conditionalFormatting sqref="C7:F7">
    <cfRule type="expression" dxfId="602" priority="64">
      <formula>$B7="Bureau"</formula>
    </cfRule>
    <cfRule type="expression" dxfId="601" priority="65">
      <formula>$B7="Déplacement"</formula>
    </cfRule>
  </conditionalFormatting>
  <conditionalFormatting sqref="C9:F9">
    <cfRule type="expression" dxfId="600" priority="63">
      <formula>$B9="-"</formula>
    </cfRule>
  </conditionalFormatting>
  <conditionalFormatting sqref="C9:F9">
    <cfRule type="expression" dxfId="599" priority="61">
      <formula>$B9="Bureau"</formula>
    </cfRule>
    <cfRule type="expression" dxfId="598" priority="62">
      <formula>$B9="Déplacement"</formula>
    </cfRule>
  </conditionalFormatting>
  <conditionalFormatting sqref="C10:F10">
    <cfRule type="expression" dxfId="597" priority="60">
      <formula>$B10="-"</formula>
    </cfRule>
  </conditionalFormatting>
  <conditionalFormatting sqref="C10:F10">
    <cfRule type="expression" dxfId="596" priority="58">
      <formula>$B10="Bureau"</formula>
    </cfRule>
    <cfRule type="expression" dxfId="595" priority="59">
      <formula>$B10="Déplacement"</formula>
    </cfRule>
  </conditionalFormatting>
  <conditionalFormatting sqref="C11:F11">
    <cfRule type="expression" dxfId="594" priority="57">
      <formula>$B11="-"</formula>
    </cfRule>
  </conditionalFormatting>
  <conditionalFormatting sqref="C11:F11">
    <cfRule type="expression" dxfId="593" priority="55">
      <formula>$B11="Bureau"</formula>
    </cfRule>
    <cfRule type="expression" dxfId="592" priority="56">
      <formula>$B11="Déplacement"</formula>
    </cfRule>
  </conditionalFormatting>
  <conditionalFormatting sqref="C12:F12">
    <cfRule type="expression" dxfId="591" priority="54">
      <formula>$B12="-"</formula>
    </cfRule>
  </conditionalFormatting>
  <conditionalFormatting sqref="C12:F12">
    <cfRule type="expression" dxfId="590" priority="52">
      <formula>$B12="Bureau"</formula>
    </cfRule>
    <cfRule type="expression" dxfId="589" priority="53">
      <formula>$B12="Déplacement"</formula>
    </cfRule>
  </conditionalFormatting>
  <conditionalFormatting sqref="C13:F13">
    <cfRule type="expression" dxfId="588" priority="51">
      <formula>$B13="-"</formula>
    </cfRule>
  </conditionalFormatting>
  <conditionalFormatting sqref="C13:F13">
    <cfRule type="expression" dxfId="587" priority="49">
      <formula>$B13="Bureau"</formula>
    </cfRule>
    <cfRule type="expression" dxfId="586" priority="50">
      <formula>$B13="Déplacement"</formula>
    </cfRule>
  </conditionalFormatting>
  <conditionalFormatting sqref="C16:F16">
    <cfRule type="expression" dxfId="585" priority="48">
      <formula>$B16="-"</formula>
    </cfRule>
  </conditionalFormatting>
  <conditionalFormatting sqref="C16:F16">
    <cfRule type="expression" dxfId="584" priority="46">
      <formula>$B16="Bureau"</formula>
    </cfRule>
    <cfRule type="expression" dxfId="583" priority="47">
      <formula>$B16="Déplacement"</formula>
    </cfRule>
  </conditionalFormatting>
  <conditionalFormatting sqref="C17:F17">
    <cfRule type="expression" dxfId="582" priority="45">
      <formula>$B17="-"</formula>
    </cfRule>
  </conditionalFormatting>
  <conditionalFormatting sqref="C17:F17">
    <cfRule type="expression" dxfId="581" priority="43">
      <formula>$B17="Bureau"</formula>
    </cfRule>
    <cfRule type="expression" dxfId="580" priority="44">
      <formula>$B17="Déplacement"</formula>
    </cfRule>
  </conditionalFormatting>
  <conditionalFormatting sqref="C18:F18">
    <cfRule type="expression" dxfId="579" priority="42">
      <formula>$B18="-"</formula>
    </cfRule>
  </conditionalFormatting>
  <conditionalFormatting sqref="C18:F18">
    <cfRule type="expression" dxfId="578" priority="40">
      <formula>$B18="Bureau"</formula>
    </cfRule>
    <cfRule type="expression" dxfId="577" priority="41">
      <formula>$B18="Déplacement"</formula>
    </cfRule>
  </conditionalFormatting>
  <conditionalFormatting sqref="C19:F19">
    <cfRule type="expression" dxfId="576" priority="39">
      <formula>$B19="-"</formula>
    </cfRule>
  </conditionalFormatting>
  <conditionalFormatting sqref="C19:F19">
    <cfRule type="expression" dxfId="575" priority="37">
      <formula>$B19="Bureau"</formula>
    </cfRule>
    <cfRule type="expression" dxfId="574" priority="38">
      <formula>$B19="Déplacement"</formula>
    </cfRule>
  </conditionalFormatting>
  <conditionalFormatting sqref="C20:F20">
    <cfRule type="expression" dxfId="573" priority="36">
      <formula>$B20="-"</formula>
    </cfRule>
  </conditionalFormatting>
  <conditionalFormatting sqref="C20:F20">
    <cfRule type="expression" dxfId="572" priority="34">
      <formula>$B20="Bureau"</formula>
    </cfRule>
    <cfRule type="expression" dxfId="571" priority="35">
      <formula>$B20="Déplacement"</formula>
    </cfRule>
  </conditionalFormatting>
  <conditionalFormatting sqref="C23:F23">
    <cfRule type="expression" dxfId="570" priority="33">
      <formula>$B23="-"</formula>
    </cfRule>
  </conditionalFormatting>
  <conditionalFormatting sqref="C23:F23">
    <cfRule type="expression" dxfId="569" priority="31">
      <formula>$B23="Bureau"</formula>
    </cfRule>
    <cfRule type="expression" dxfId="568" priority="32">
      <formula>$B23="Déplacement"</formula>
    </cfRule>
  </conditionalFormatting>
  <conditionalFormatting sqref="C24:F24">
    <cfRule type="expression" dxfId="567" priority="30">
      <formula>$B24="-"</formula>
    </cfRule>
  </conditionalFormatting>
  <conditionalFormatting sqref="C24:F24">
    <cfRule type="expression" dxfId="566" priority="28">
      <formula>$B24="Bureau"</formula>
    </cfRule>
    <cfRule type="expression" dxfId="565" priority="29">
      <formula>$B24="Déplacement"</formula>
    </cfRule>
  </conditionalFormatting>
  <conditionalFormatting sqref="C25:F25">
    <cfRule type="expression" dxfId="564" priority="27">
      <formula>$B25="-"</formula>
    </cfRule>
  </conditionalFormatting>
  <conditionalFormatting sqref="C25:F25">
    <cfRule type="expression" dxfId="563" priority="25">
      <formula>$B25="Bureau"</formula>
    </cfRule>
    <cfRule type="expression" dxfId="562" priority="26">
      <formula>$B25="Déplacement"</formula>
    </cfRule>
  </conditionalFormatting>
  <conditionalFormatting sqref="C26:F26">
    <cfRule type="expression" dxfId="561" priority="24">
      <formula>$B26="-"</formula>
    </cfRule>
  </conditionalFormatting>
  <conditionalFormatting sqref="C26:F26">
    <cfRule type="expression" dxfId="560" priority="22">
      <formula>$B26="Bureau"</formula>
    </cfRule>
    <cfRule type="expression" dxfId="559" priority="23">
      <formula>$B26="Déplacement"</formula>
    </cfRule>
  </conditionalFormatting>
  <conditionalFormatting sqref="C27:F27">
    <cfRule type="expression" dxfId="558" priority="21">
      <formula>$B27="-"</formula>
    </cfRule>
  </conditionalFormatting>
  <conditionalFormatting sqref="C27:F27">
    <cfRule type="expression" dxfId="557" priority="19">
      <formula>$B27="Bureau"</formula>
    </cfRule>
    <cfRule type="expression" dxfId="556" priority="20">
      <formula>$B27="Déplacement"</formula>
    </cfRule>
  </conditionalFormatting>
  <conditionalFormatting sqref="C30:F30">
    <cfRule type="expression" dxfId="555" priority="18">
      <formula>$B30="-"</formula>
    </cfRule>
  </conditionalFormatting>
  <conditionalFormatting sqref="C30:F30">
    <cfRule type="expression" dxfId="554" priority="16">
      <formula>$B30="Bureau"</formula>
    </cfRule>
    <cfRule type="expression" dxfId="553" priority="17">
      <formula>$B30="Déplacement"</formula>
    </cfRule>
  </conditionalFormatting>
  <conditionalFormatting sqref="C32:F32">
    <cfRule type="expression" dxfId="552" priority="12">
      <formula>$B32="-"</formula>
    </cfRule>
  </conditionalFormatting>
  <conditionalFormatting sqref="C32:F32">
    <cfRule type="expression" dxfId="551" priority="10">
      <formula>$B32="Bureau"</formula>
    </cfRule>
    <cfRule type="expression" dxfId="550" priority="11">
      <formula>$B32="Déplacement"</formula>
    </cfRule>
  </conditionalFormatting>
  <conditionalFormatting sqref="C33:F33">
    <cfRule type="expression" dxfId="549" priority="9">
      <formula>$B33="-"</formula>
    </cfRule>
  </conditionalFormatting>
  <conditionalFormatting sqref="C33:F33">
    <cfRule type="expression" dxfId="548" priority="7">
      <formula>$B33="Bureau"</formula>
    </cfRule>
    <cfRule type="expression" dxfId="547" priority="8">
      <formula>$B33="Déplacement"</formula>
    </cfRule>
  </conditionalFormatting>
  <conditionalFormatting sqref="C34:F34">
    <cfRule type="expression" dxfId="546" priority="6">
      <formula>$B34="-"</formula>
    </cfRule>
  </conditionalFormatting>
  <conditionalFormatting sqref="C34:F34">
    <cfRule type="expression" dxfId="545" priority="4">
      <formula>$B34="Bureau"</formula>
    </cfRule>
    <cfRule type="expression" dxfId="544" priority="5">
      <formula>$B34="Déplacement"</formula>
    </cfRule>
  </conditionalFormatting>
  <conditionalFormatting sqref="C31:F31">
    <cfRule type="expression" dxfId="543" priority="3">
      <formula>$B31="-"</formula>
    </cfRule>
  </conditionalFormatting>
  <conditionalFormatting sqref="C31:F31">
    <cfRule type="expression" dxfId="542" priority="1">
      <formula>$B31="Bureau"</formula>
    </cfRule>
    <cfRule type="expression" dxfId="541" priority="2">
      <formula>$B31="Déplacement"</formula>
    </cfRule>
  </conditionalFormatting>
  <dataValidations count="5">
    <dataValidation type="date" operator="greaterThanOrEqual" allowBlank="1" showInputMessage="1" showErrorMessage="1" error="Veuillez saisir une date, supérieure ou égale au 01/01/2017." sqref="A7:A38">
      <formula1>42736</formula1>
    </dataValidation>
    <dataValidation type="time" allowBlank="1" showInputMessage="1" showErrorMessage="1" error="Veuillez saisir une heure au format HH:MM." sqref="C7:J10 K7:K36">
      <formula1>0</formula1>
      <formula2>0.999305555555556</formula2>
    </dataValidation>
    <dataValidation type="list" allowBlank="1" showInputMessage="1" showErrorMessage="1" sqref="B42:B1048576 B37:B40">
      <formula1>"-,Bureau,Déplacement"</formula1>
    </dataValidation>
    <dataValidation allowBlank="1" showInputMessage="1" showErrorMessage="1" error="Veuillez saisir une heure au format HH:MM." sqref="K37:K39"/>
    <dataValidation type="list" allowBlank="1" showInputMessage="1" showErrorMessage="1" sqref="B7:B36">
      <formula1>"-,Chantier,Travail de nuit,Déplacement"</formula1>
    </dataValidation>
  </dataValidations>
  <pageMargins left="0.7" right="0.7" top="0.75" bottom="0.75" header="0.3" footer="0.3"/>
  <pageSetup paperSize="9" scale="9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E25DDA76-32F1-4F78-B0C7-3C23B9DD5F3B}">
            <xm:f>Janvier!$B37="-"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67" id="{02169155-1D98-4453-A96C-318A27F62D96}">
            <xm:f>Janvier!$B37="Bureau"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68" id="{611C3CB1-35B0-413B-A2A2-57E77270B631}">
            <xm:f>Janvier!$B37="Déplacement"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N42"/>
  <sheetViews>
    <sheetView workbookViewId="0">
      <selection activeCell="B37" sqref="B37"/>
    </sheetView>
  </sheetViews>
  <sheetFormatPr baseColWidth="10" defaultColWidth="11.54296875" defaultRowHeight="11.5" x14ac:dyDescent="0.25"/>
  <cols>
    <col min="1" max="1" width="13.36328125" style="16" customWidth="1"/>
    <col min="2" max="2" width="19.8164062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44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40" t="s">
        <v>22</v>
      </c>
      <c r="B5" s="306" t="s">
        <v>98</v>
      </c>
      <c r="C5" s="301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1"/>
      <c r="B6" s="342"/>
      <c r="C6" s="238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164">
        <v>43221</v>
      </c>
      <c r="B7" s="59" t="s">
        <v>80</v>
      </c>
      <c r="C7" s="55">
        <v>0.3125</v>
      </c>
      <c r="D7" s="7">
        <v>0.5</v>
      </c>
      <c r="E7" s="7">
        <v>0.5625</v>
      </c>
      <c r="F7" s="7">
        <v>0.70833333333333337</v>
      </c>
      <c r="G7" s="7"/>
      <c r="H7" s="11"/>
      <c r="I7" s="10"/>
      <c r="J7" s="11"/>
      <c r="K7" s="22">
        <f t="shared" ref="K7:K36" si="0">IF(B7="Chantier",D7+F7-C7-E7,IF(AND(B7="Déplacement",G7&lt;&gt;"",H7&lt;&gt;""),H7-G7-100/1440,IF(B7="Travail de nuit",MOD(J7-I7,1),0)))</f>
        <v>0.33333333333333348</v>
      </c>
      <c r="L7" s="24" t="s">
        <v>85</v>
      </c>
    </row>
    <row r="8" spans="1:14" x14ac:dyDescent="0.25">
      <c r="A8" s="165">
        <v>43222</v>
      </c>
      <c r="B8" s="59" t="s">
        <v>80</v>
      </c>
      <c r="C8" s="55">
        <v>0.33333333333333331</v>
      </c>
      <c r="D8" s="7">
        <v>0.5</v>
      </c>
      <c r="E8" s="7">
        <v>0.5625</v>
      </c>
      <c r="F8" s="7">
        <v>0.75</v>
      </c>
      <c r="G8" s="7"/>
      <c r="H8" s="11"/>
      <c r="I8" s="234"/>
      <c r="J8" s="235"/>
      <c r="K8" s="22">
        <f t="shared" si="0"/>
        <v>0.35416666666666674</v>
      </c>
      <c r="L8" s="25"/>
    </row>
    <row r="9" spans="1:14" x14ac:dyDescent="0.25">
      <c r="A9" s="165">
        <v>43223</v>
      </c>
      <c r="B9" s="59" t="s">
        <v>80</v>
      </c>
      <c r="C9" s="55">
        <v>0.3125</v>
      </c>
      <c r="D9" s="7">
        <v>0.5</v>
      </c>
      <c r="E9" s="7">
        <v>0.54166666666666663</v>
      </c>
      <c r="F9" s="7">
        <v>0.70833333333333337</v>
      </c>
      <c r="G9" s="7"/>
      <c r="H9" s="11"/>
      <c r="I9" s="234"/>
      <c r="J9" s="235"/>
      <c r="K9" s="22">
        <f t="shared" si="0"/>
        <v>0.35416666666666685</v>
      </c>
      <c r="L9" s="25"/>
    </row>
    <row r="10" spans="1:14" x14ac:dyDescent="0.25">
      <c r="A10" s="165">
        <v>43224</v>
      </c>
      <c r="B10" s="59" t="s">
        <v>80</v>
      </c>
      <c r="C10" s="55">
        <v>0.3125</v>
      </c>
      <c r="D10" s="7">
        <v>0.5</v>
      </c>
      <c r="E10" s="7">
        <v>0.54166666666666663</v>
      </c>
      <c r="F10" s="7">
        <v>0.70833333333333337</v>
      </c>
      <c r="G10" s="5"/>
      <c r="H10" s="13"/>
      <c r="I10" s="234"/>
      <c r="J10" s="235"/>
      <c r="K10" s="22">
        <f t="shared" si="0"/>
        <v>0.35416666666666685</v>
      </c>
      <c r="L10" s="25"/>
      <c r="M10" s="3"/>
      <c r="N10" s="3"/>
    </row>
    <row r="11" spans="1:14" x14ac:dyDescent="0.25">
      <c r="A11" s="165">
        <v>43225</v>
      </c>
      <c r="B11" s="59" t="s">
        <v>31</v>
      </c>
      <c r="C11" s="55"/>
      <c r="D11" s="7"/>
      <c r="E11" s="7"/>
      <c r="F11" s="7"/>
      <c r="G11" s="5"/>
      <c r="H11" s="13"/>
      <c r="I11" s="234"/>
      <c r="J11" s="235"/>
      <c r="K11" s="22">
        <f t="shared" si="0"/>
        <v>0</v>
      </c>
      <c r="L11" s="25"/>
    </row>
    <row r="12" spans="1:14" x14ac:dyDescent="0.25">
      <c r="A12" s="165">
        <v>43226</v>
      </c>
      <c r="B12" s="59" t="s">
        <v>31</v>
      </c>
      <c r="C12" s="56"/>
      <c r="D12" s="5"/>
      <c r="E12" s="5"/>
      <c r="F12" s="5"/>
      <c r="G12" s="5"/>
      <c r="H12" s="13"/>
      <c r="I12" s="234"/>
      <c r="J12" s="235"/>
      <c r="K12" s="22">
        <f t="shared" si="0"/>
        <v>0</v>
      </c>
      <c r="L12" s="25"/>
    </row>
    <row r="13" spans="1:14" x14ac:dyDescent="0.25">
      <c r="A13" s="165">
        <v>43227</v>
      </c>
      <c r="B13" s="59" t="s">
        <v>80</v>
      </c>
      <c r="C13" s="56">
        <v>0.3125</v>
      </c>
      <c r="D13" s="5">
        <v>0.5</v>
      </c>
      <c r="E13" s="5">
        <v>0.5625</v>
      </c>
      <c r="F13" s="5">
        <v>0.70833333333333337</v>
      </c>
      <c r="G13" s="5"/>
      <c r="H13" s="13"/>
      <c r="I13" s="234"/>
      <c r="J13" s="235"/>
      <c r="K13" s="22">
        <f t="shared" si="0"/>
        <v>0.33333333333333348</v>
      </c>
      <c r="L13" s="25"/>
    </row>
    <row r="14" spans="1:14" x14ac:dyDescent="0.25">
      <c r="A14" s="165">
        <v>43228</v>
      </c>
      <c r="B14" s="59" t="s">
        <v>80</v>
      </c>
      <c r="C14" s="56">
        <v>0.3125</v>
      </c>
      <c r="D14" s="5">
        <v>0.5</v>
      </c>
      <c r="E14" s="5">
        <v>0.5625</v>
      </c>
      <c r="F14" s="5">
        <v>0.70833333333333337</v>
      </c>
      <c r="G14" s="5"/>
      <c r="H14" s="13"/>
      <c r="I14" s="234"/>
      <c r="J14" s="235"/>
      <c r="K14" s="22">
        <f t="shared" si="0"/>
        <v>0.33333333333333348</v>
      </c>
      <c r="L14" s="25" t="s">
        <v>85</v>
      </c>
    </row>
    <row r="15" spans="1:14" x14ac:dyDescent="0.25">
      <c r="A15" s="165">
        <v>43229</v>
      </c>
      <c r="B15" s="59" t="s">
        <v>80</v>
      </c>
      <c r="C15" s="55">
        <v>0.3125</v>
      </c>
      <c r="D15" s="7">
        <v>0.5</v>
      </c>
      <c r="E15" s="7">
        <v>0.5625</v>
      </c>
      <c r="F15" s="7">
        <v>0.70833333333333337</v>
      </c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0.33333333333333348</v>
      </c>
      <c r="L15" s="25"/>
    </row>
    <row r="16" spans="1:14" x14ac:dyDescent="0.25">
      <c r="A16" s="165">
        <v>43230</v>
      </c>
      <c r="B16" s="59" t="s">
        <v>80</v>
      </c>
      <c r="C16" s="55">
        <v>0.3125</v>
      </c>
      <c r="D16" s="7">
        <v>0.5</v>
      </c>
      <c r="E16" s="7">
        <v>0.5625</v>
      </c>
      <c r="F16" s="7">
        <v>0.70833333333333337</v>
      </c>
      <c r="G16" s="5"/>
      <c r="H16" s="13"/>
      <c r="I16" s="234"/>
      <c r="J16" s="235"/>
      <c r="K16" s="22">
        <f t="shared" si="0"/>
        <v>0.33333333333333348</v>
      </c>
      <c r="L16" s="25" t="s">
        <v>85</v>
      </c>
    </row>
    <row r="17" spans="1:12" x14ac:dyDescent="0.25">
      <c r="A17" s="165">
        <v>43231</v>
      </c>
      <c r="B17" s="59" t="s">
        <v>80</v>
      </c>
      <c r="C17" s="55">
        <v>0.3125</v>
      </c>
      <c r="D17" s="7">
        <v>0.5</v>
      </c>
      <c r="E17" s="7">
        <v>0.5625</v>
      </c>
      <c r="F17" s="7">
        <v>0.72916666666666663</v>
      </c>
      <c r="G17" s="5"/>
      <c r="H17" s="13"/>
      <c r="I17" s="234"/>
      <c r="J17" s="235"/>
      <c r="K17" s="22">
        <f t="shared" si="0"/>
        <v>0.35416666666666652</v>
      </c>
      <c r="L17" s="25"/>
    </row>
    <row r="18" spans="1:12" x14ac:dyDescent="0.25">
      <c r="A18" s="165">
        <v>43232</v>
      </c>
      <c r="B18" s="59" t="s">
        <v>31</v>
      </c>
      <c r="C18" s="55"/>
      <c r="D18" s="7"/>
      <c r="E18" s="7"/>
      <c r="F18" s="7"/>
      <c r="G18" s="5"/>
      <c r="H18" s="13"/>
      <c r="I18" s="234"/>
      <c r="J18" s="235"/>
      <c r="K18" s="22">
        <f t="shared" si="0"/>
        <v>0</v>
      </c>
      <c r="L18" s="25"/>
    </row>
    <row r="19" spans="1:12" x14ac:dyDescent="0.25">
      <c r="A19" s="165">
        <v>43233</v>
      </c>
      <c r="B19" s="59" t="s">
        <v>31</v>
      </c>
      <c r="C19" s="56"/>
      <c r="D19" s="5"/>
      <c r="E19" s="5"/>
      <c r="F19" s="5"/>
      <c r="G19" s="5"/>
      <c r="H19" s="13"/>
      <c r="I19" s="234"/>
      <c r="J19" s="235"/>
      <c r="K19" s="22">
        <f t="shared" si="0"/>
        <v>0</v>
      </c>
      <c r="L19" s="25"/>
    </row>
    <row r="20" spans="1:12" x14ac:dyDescent="0.25">
      <c r="A20" s="165">
        <v>43234</v>
      </c>
      <c r="B20" s="59" t="s">
        <v>80</v>
      </c>
      <c r="C20" s="56"/>
      <c r="D20" s="5"/>
      <c r="E20" s="5"/>
      <c r="F20" s="5"/>
      <c r="G20" s="5"/>
      <c r="H20" s="13"/>
      <c r="I20" s="234"/>
      <c r="J20" s="235"/>
      <c r="K20" s="22">
        <f t="shared" si="0"/>
        <v>0</v>
      </c>
      <c r="L20" s="25" t="s">
        <v>86</v>
      </c>
    </row>
    <row r="21" spans="1:12" x14ac:dyDescent="0.25">
      <c r="A21" s="165">
        <v>43235</v>
      </c>
      <c r="B21" s="59" t="s">
        <v>80</v>
      </c>
      <c r="C21" s="56">
        <v>0.3125</v>
      </c>
      <c r="D21" s="5">
        <v>0.5</v>
      </c>
      <c r="E21" s="5">
        <v>0.5625</v>
      </c>
      <c r="F21" s="5">
        <v>0.6875</v>
      </c>
      <c r="G21" s="5">
        <v>0.3125</v>
      </c>
      <c r="H21" s="13"/>
      <c r="I21" s="234"/>
      <c r="J21" s="235"/>
      <c r="K21" s="22">
        <f t="shared" si="0"/>
        <v>0.3125</v>
      </c>
      <c r="L21" s="25"/>
    </row>
    <row r="22" spans="1:12" x14ac:dyDescent="0.25">
      <c r="A22" s="165">
        <v>43236</v>
      </c>
      <c r="B22" s="59" t="s">
        <v>80</v>
      </c>
      <c r="C22" s="55">
        <v>0.3125</v>
      </c>
      <c r="D22" s="7">
        <v>0.5</v>
      </c>
      <c r="E22" s="7">
        <v>0.5625</v>
      </c>
      <c r="F22" s="7">
        <v>0.72916666666666663</v>
      </c>
      <c r="G22" s="5">
        <v>0.35416666666666663</v>
      </c>
      <c r="H22" s="13"/>
      <c r="I22" s="234"/>
      <c r="J22" s="235"/>
      <c r="K22" s="22">
        <f t="shared" si="0"/>
        <v>0.35416666666666652</v>
      </c>
      <c r="L22" s="25"/>
    </row>
    <row r="23" spans="1:12" x14ac:dyDescent="0.25">
      <c r="A23" s="165">
        <v>43237</v>
      </c>
      <c r="B23" s="59" t="s">
        <v>80</v>
      </c>
      <c r="C23" s="55">
        <v>0.3125</v>
      </c>
      <c r="D23" s="7">
        <v>0.5</v>
      </c>
      <c r="E23" s="7">
        <v>0.5625</v>
      </c>
      <c r="F23" s="7">
        <v>0.72916666666666663</v>
      </c>
      <c r="G23" s="5">
        <v>0.35416666666666663</v>
      </c>
      <c r="H23" s="13"/>
      <c r="I23" s="234"/>
      <c r="J23" s="235"/>
      <c r="K23" s="22">
        <f t="shared" si="0"/>
        <v>0.35416666666666652</v>
      </c>
      <c r="L23" s="25"/>
    </row>
    <row r="24" spans="1:12" x14ac:dyDescent="0.25">
      <c r="A24" s="165">
        <v>43238</v>
      </c>
      <c r="B24" s="59" t="s">
        <v>80</v>
      </c>
      <c r="C24" s="55">
        <v>0.3125</v>
      </c>
      <c r="D24" s="7">
        <v>0.52083333333333337</v>
      </c>
      <c r="E24" s="7">
        <v>0.52083333333333337</v>
      </c>
      <c r="F24" s="7">
        <v>0.6875</v>
      </c>
      <c r="G24" s="5">
        <v>0.375</v>
      </c>
      <c r="H24" s="13"/>
      <c r="I24" s="234"/>
      <c r="J24" s="235"/>
      <c r="K24" s="22">
        <f t="shared" si="0"/>
        <v>0.37500000000000011</v>
      </c>
      <c r="L24" s="25"/>
    </row>
    <row r="25" spans="1:12" x14ac:dyDescent="0.25">
      <c r="A25" s="165">
        <v>43239</v>
      </c>
      <c r="B25" s="59" t="s">
        <v>31</v>
      </c>
      <c r="C25" s="55"/>
      <c r="D25" s="7"/>
      <c r="E25" s="7"/>
      <c r="F25" s="7"/>
      <c r="G25" s="5"/>
      <c r="H25" s="13"/>
      <c r="I25" s="234"/>
      <c r="J25" s="235"/>
      <c r="K25" s="22">
        <f t="shared" si="0"/>
        <v>0</v>
      </c>
      <c r="L25" s="25"/>
    </row>
    <row r="26" spans="1:12" x14ac:dyDescent="0.25">
      <c r="A26" s="165">
        <v>43240</v>
      </c>
      <c r="B26" s="59" t="s">
        <v>31</v>
      </c>
      <c r="C26" s="56"/>
      <c r="D26" s="5"/>
      <c r="E26" s="5"/>
      <c r="F26" s="5"/>
      <c r="G26" s="5"/>
      <c r="H26" s="13"/>
      <c r="I26" s="234"/>
      <c r="J26" s="235"/>
      <c r="K26" s="22">
        <f t="shared" si="0"/>
        <v>0</v>
      </c>
      <c r="L26" s="25"/>
    </row>
    <row r="27" spans="1:12" x14ac:dyDescent="0.25">
      <c r="A27" s="165">
        <v>43241</v>
      </c>
      <c r="B27" s="59" t="s">
        <v>80</v>
      </c>
      <c r="C27" s="56">
        <v>0.3125</v>
      </c>
      <c r="D27" s="5">
        <v>0.5</v>
      </c>
      <c r="E27" s="5">
        <v>0.5625</v>
      </c>
      <c r="F27" s="5">
        <v>0.70833333333333337</v>
      </c>
      <c r="G27" s="5"/>
      <c r="H27" s="13"/>
      <c r="I27" s="234"/>
      <c r="J27" s="235"/>
      <c r="K27" s="22">
        <f t="shared" si="0"/>
        <v>0.33333333333333348</v>
      </c>
      <c r="L27" s="25" t="s">
        <v>85</v>
      </c>
    </row>
    <row r="28" spans="1:12" x14ac:dyDescent="0.25">
      <c r="A28" s="165">
        <v>43242</v>
      </c>
      <c r="B28" s="59" t="s">
        <v>80</v>
      </c>
      <c r="C28" s="55">
        <v>0.3125</v>
      </c>
      <c r="D28" s="7">
        <v>0.5</v>
      </c>
      <c r="E28" s="7">
        <v>0.5625</v>
      </c>
      <c r="F28" s="7">
        <v>0.72916666666666663</v>
      </c>
      <c r="G28" s="5"/>
      <c r="H28" s="13"/>
      <c r="I28" s="234"/>
      <c r="J28" s="235"/>
      <c r="K28" s="22">
        <f t="shared" si="0"/>
        <v>0.35416666666666652</v>
      </c>
      <c r="L28" s="25"/>
    </row>
    <row r="29" spans="1:12" x14ac:dyDescent="0.25">
      <c r="A29" s="165">
        <v>43243</v>
      </c>
      <c r="B29" s="59" t="s">
        <v>80</v>
      </c>
      <c r="C29" s="55">
        <v>0.3125</v>
      </c>
      <c r="D29" s="7">
        <v>0.5</v>
      </c>
      <c r="E29" s="7">
        <v>0</v>
      </c>
      <c r="F29" s="7">
        <v>0</v>
      </c>
      <c r="G29" s="5"/>
      <c r="H29" s="13"/>
      <c r="I29" s="234"/>
      <c r="J29" s="235"/>
      <c r="K29" s="22">
        <f t="shared" si="0"/>
        <v>0.1875</v>
      </c>
      <c r="L29" s="25" t="s">
        <v>86</v>
      </c>
    </row>
    <row r="30" spans="1:12" x14ac:dyDescent="0.25">
      <c r="A30" s="165">
        <v>43244</v>
      </c>
      <c r="B30" s="59" t="s">
        <v>80</v>
      </c>
      <c r="C30" s="55">
        <v>0.3125</v>
      </c>
      <c r="D30" s="7">
        <v>0.52083333333333337</v>
      </c>
      <c r="E30" s="7">
        <v>0.5625</v>
      </c>
      <c r="F30" s="7">
        <v>0.75</v>
      </c>
      <c r="G30" s="5"/>
      <c r="H30" s="13"/>
      <c r="I30" s="234"/>
      <c r="J30" s="235"/>
      <c r="K30" s="22">
        <f t="shared" si="0"/>
        <v>0.39583333333333348</v>
      </c>
      <c r="L30" s="25"/>
    </row>
    <row r="31" spans="1:12" x14ac:dyDescent="0.25">
      <c r="A31" s="165">
        <v>43245</v>
      </c>
      <c r="B31" s="59" t="s">
        <v>80</v>
      </c>
      <c r="C31" s="56">
        <v>0.3125</v>
      </c>
      <c r="D31" s="5">
        <v>0.52083333333333337</v>
      </c>
      <c r="E31" s="5">
        <v>0.5625</v>
      </c>
      <c r="F31" s="5">
        <v>0.75</v>
      </c>
      <c r="G31" s="5"/>
      <c r="H31" s="13"/>
      <c r="I31" s="234"/>
      <c r="J31" s="235"/>
      <c r="K31" s="22">
        <f t="shared" si="0"/>
        <v>0.39583333333333348</v>
      </c>
      <c r="L31" s="25"/>
    </row>
    <row r="32" spans="1:12" x14ac:dyDescent="0.25">
      <c r="A32" s="165">
        <v>43246</v>
      </c>
      <c r="B32" s="59" t="s">
        <v>31</v>
      </c>
      <c r="C32" s="56"/>
      <c r="D32" s="5"/>
      <c r="E32" s="5"/>
      <c r="F32" s="5"/>
      <c r="G32" s="5"/>
      <c r="H32" s="13"/>
      <c r="I32" s="234"/>
      <c r="J32" s="235"/>
      <c r="K32" s="22">
        <f t="shared" si="0"/>
        <v>0</v>
      </c>
      <c r="L32" s="25"/>
    </row>
    <row r="33" spans="1:12" x14ac:dyDescent="0.25">
      <c r="A33" s="165">
        <v>43247</v>
      </c>
      <c r="B33" s="59" t="s">
        <v>31</v>
      </c>
      <c r="C33" s="56"/>
      <c r="D33" s="5"/>
      <c r="E33" s="5"/>
      <c r="F33" s="5"/>
      <c r="G33" s="5"/>
      <c r="H33" s="13"/>
      <c r="I33" s="234"/>
      <c r="J33" s="235"/>
      <c r="K33" s="22">
        <f t="shared" si="0"/>
        <v>0</v>
      </c>
      <c r="L33" s="25"/>
    </row>
    <row r="34" spans="1:12" x14ac:dyDescent="0.25">
      <c r="A34" s="165">
        <v>43248</v>
      </c>
      <c r="B34" s="59" t="s">
        <v>80</v>
      </c>
      <c r="C34" s="56">
        <v>0.3125</v>
      </c>
      <c r="D34" s="5">
        <v>0.5</v>
      </c>
      <c r="E34" s="5">
        <v>0.5625</v>
      </c>
      <c r="F34" s="5">
        <v>0.72916666666666663</v>
      </c>
      <c r="G34" s="5"/>
      <c r="H34" s="13"/>
      <c r="I34" s="234"/>
      <c r="J34" s="235"/>
      <c r="K34" s="22">
        <f t="shared" si="0"/>
        <v>0.35416666666666652</v>
      </c>
      <c r="L34" s="25"/>
    </row>
    <row r="35" spans="1:12" x14ac:dyDescent="0.25">
      <c r="A35" s="165">
        <v>43249</v>
      </c>
      <c r="B35" s="59" t="s">
        <v>80</v>
      </c>
      <c r="C35" s="55">
        <v>0.3125</v>
      </c>
      <c r="D35" s="7">
        <v>0.5</v>
      </c>
      <c r="E35" s="7">
        <v>0.5625</v>
      </c>
      <c r="F35" s="7">
        <v>0.70833333333333337</v>
      </c>
      <c r="G35" s="5"/>
      <c r="H35" s="13"/>
      <c r="I35" s="234"/>
      <c r="J35" s="235"/>
      <c r="K35" s="22">
        <f t="shared" si="0"/>
        <v>0.33333333333333348</v>
      </c>
      <c r="L35" s="25"/>
    </row>
    <row r="36" spans="1:12" ht="12" thickBot="1" x14ac:dyDescent="0.3">
      <c r="A36" s="165">
        <v>43250</v>
      </c>
      <c r="B36" s="59" t="s">
        <v>80</v>
      </c>
      <c r="C36" s="55">
        <v>0.3125</v>
      </c>
      <c r="D36" s="7">
        <v>0.5</v>
      </c>
      <c r="E36" s="7">
        <v>0</v>
      </c>
      <c r="F36" s="7">
        <v>0</v>
      </c>
      <c r="G36" s="5"/>
      <c r="H36" s="13"/>
      <c r="I36" s="43"/>
      <c r="J36" s="45"/>
      <c r="K36" s="22">
        <f t="shared" si="0"/>
        <v>0.1875</v>
      </c>
      <c r="L36" s="25" t="s">
        <v>86</v>
      </c>
    </row>
    <row r="37" spans="1:12" ht="12" thickBot="1" x14ac:dyDescent="0.3">
      <c r="A37" s="166">
        <v>43251</v>
      </c>
      <c r="B37" s="60" t="s">
        <v>80</v>
      </c>
      <c r="C37" s="55">
        <v>0.29166666666666669</v>
      </c>
      <c r="D37" s="7">
        <v>0.5</v>
      </c>
      <c r="E37" s="7">
        <v>0.5625</v>
      </c>
      <c r="F37" s="7">
        <v>0.6875</v>
      </c>
      <c r="G37" s="6"/>
      <c r="H37" s="15"/>
      <c r="I37" s="218"/>
      <c r="J37" s="218"/>
      <c r="K37" s="23" t="str">
        <f t="shared" ref="K37" si="1">IF(B37="Bureau",D37+F37-C37-E37,IF(AND(B37="Déplacement",G37&lt;&gt;"",H37&lt;&gt;""),H37-G37-100/1440,"0:00"))</f>
        <v>0:00</v>
      </c>
      <c r="L37" s="26"/>
    </row>
    <row r="38" spans="1:12" x14ac:dyDescent="0.25">
      <c r="A38" s="64"/>
      <c r="B38" s="61"/>
      <c r="C38" s="324" t="s">
        <v>55</v>
      </c>
      <c r="D38" s="325"/>
      <c r="E38" s="325"/>
      <c r="F38" s="325"/>
      <c r="G38" s="325"/>
      <c r="H38" s="326"/>
      <c r="I38" s="219"/>
      <c r="J38" s="219"/>
      <c r="K38" s="68">
        <f>SUM(K7:K37)*24</f>
        <v>168.50000000000006</v>
      </c>
      <c r="L38" s="62"/>
    </row>
    <row r="39" spans="1:12" ht="12" thickBot="1" x14ac:dyDescent="0.3">
      <c r="A39" s="64"/>
      <c r="B39" s="61"/>
      <c r="C39" s="327" t="s">
        <v>56</v>
      </c>
      <c r="D39" s="328"/>
      <c r="E39" s="328"/>
      <c r="F39" s="328"/>
      <c r="G39" s="328"/>
      <c r="H39" s="329"/>
      <c r="I39" s="220"/>
      <c r="J39" s="220"/>
      <c r="K39" s="69">
        <f>Planning!AA46</f>
        <v>140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41"/>
      <c r="J40" s="41"/>
      <c r="K40" s="70">
        <f>K39-K38</f>
        <v>-28.500000000000057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343"/>
      <c r="C42" s="319"/>
      <c r="D42" s="321"/>
      <c r="E42" s="41"/>
      <c r="F42" s="322" t="s">
        <v>38</v>
      </c>
      <c r="G42" s="344"/>
      <c r="H42" s="319"/>
      <c r="I42" s="320"/>
      <c r="J42" s="320"/>
      <c r="K42" s="321"/>
      <c r="L42" s="41"/>
    </row>
  </sheetData>
  <mergeCells count="17">
    <mergeCell ref="C40:H40"/>
    <mergeCell ref="A42:B42"/>
    <mergeCell ref="C42:D42"/>
    <mergeCell ref="F42:G42"/>
    <mergeCell ref="H42:K42"/>
    <mergeCell ref="A5:A6"/>
    <mergeCell ref="B5:B6"/>
    <mergeCell ref="C5:F5"/>
    <mergeCell ref="G5:H5"/>
    <mergeCell ref="K5:K6"/>
    <mergeCell ref="C38:H38"/>
    <mergeCell ref="C39:H39"/>
    <mergeCell ref="C1:L1"/>
    <mergeCell ref="C2:D2"/>
    <mergeCell ref="C3:D3"/>
    <mergeCell ref="L5:L6"/>
    <mergeCell ref="I5:J5"/>
  </mergeCells>
  <conditionalFormatting sqref="C7:H7 C42 H42 E42:F42 C43:H1048576 C41:H41 C12:H14 G8:H11 C19:H21 G15:H18 C26:H27 G22:H25 C31:H34 G28:H30 G35:H37">
    <cfRule type="expression" dxfId="537" priority="65">
      <formula>$B7="-"</formula>
    </cfRule>
  </conditionalFormatting>
  <conditionalFormatting sqref="G7:H37 H42 G43:H1048576 G41:H41">
    <cfRule type="expression" dxfId="536" priority="61">
      <formula>$B7="Bureau"</formula>
    </cfRule>
    <cfRule type="expression" dxfId="535" priority="62">
      <formula>$B7="Déplacement"</formula>
    </cfRule>
  </conditionalFormatting>
  <conditionalFormatting sqref="C7:F7 C42 E42:F42 C43:F1048576 C41:F41 C12:F14 C19:F21 C26:F27 C31:F34">
    <cfRule type="expression" dxfId="534" priority="63">
      <formula>$B7="Bureau"</formula>
    </cfRule>
    <cfRule type="expression" dxfId="533" priority="64">
      <formula>$B7="Déplacement"</formula>
    </cfRule>
  </conditionalFormatting>
  <conditionalFormatting sqref="C8:F8">
    <cfRule type="expression" dxfId="532" priority="57">
      <formula>$B8="-"</formula>
    </cfRule>
  </conditionalFormatting>
  <conditionalFormatting sqref="C8:F8">
    <cfRule type="expression" dxfId="531" priority="55">
      <formula>$B8="Bureau"</formula>
    </cfRule>
    <cfRule type="expression" dxfId="530" priority="56">
      <formula>$B8="Déplacement"</formula>
    </cfRule>
  </conditionalFormatting>
  <conditionalFormatting sqref="C9:F9">
    <cfRule type="expression" dxfId="529" priority="54">
      <formula>$B9="-"</formula>
    </cfRule>
  </conditionalFormatting>
  <conditionalFormatting sqref="C9:F9">
    <cfRule type="expression" dxfId="528" priority="52">
      <formula>$B9="Bureau"</formula>
    </cfRule>
    <cfRule type="expression" dxfId="527" priority="53">
      <formula>$B9="Déplacement"</formula>
    </cfRule>
  </conditionalFormatting>
  <conditionalFormatting sqref="C10:F10">
    <cfRule type="expression" dxfId="526" priority="51">
      <formula>$B10="-"</formula>
    </cfRule>
  </conditionalFormatting>
  <conditionalFormatting sqref="C10:F10">
    <cfRule type="expression" dxfId="525" priority="49">
      <formula>$B10="Bureau"</formula>
    </cfRule>
    <cfRule type="expression" dxfId="524" priority="50">
      <formula>$B10="Déplacement"</formula>
    </cfRule>
  </conditionalFormatting>
  <conditionalFormatting sqref="C11:F11">
    <cfRule type="expression" dxfId="523" priority="48">
      <formula>$B11="-"</formula>
    </cfRule>
  </conditionalFormatting>
  <conditionalFormatting sqref="C11:F11">
    <cfRule type="expression" dxfId="522" priority="46">
      <formula>$B11="Bureau"</formula>
    </cfRule>
    <cfRule type="expression" dxfId="521" priority="47">
      <formula>$B11="Déplacement"</formula>
    </cfRule>
  </conditionalFormatting>
  <conditionalFormatting sqref="C15:F15">
    <cfRule type="expression" dxfId="520" priority="45">
      <formula>$B15="-"</formula>
    </cfRule>
  </conditionalFormatting>
  <conditionalFormatting sqref="C15:F15">
    <cfRule type="expression" dxfId="519" priority="43">
      <formula>$B15="Bureau"</formula>
    </cfRule>
    <cfRule type="expression" dxfId="518" priority="44">
      <formula>$B15="Déplacement"</formula>
    </cfRule>
  </conditionalFormatting>
  <conditionalFormatting sqref="C16:F16">
    <cfRule type="expression" dxfId="517" priority="42">
      <formula>$B16="-"</formula>
    </cfRule>
  </conditionalFormatting>
  <conditionalFormatting sqref="C16:F16">
    <cfRule type="expression" dxfId="516" priority="40">
      <formula>$B16="Bureau"</formula>
    </cfRule>
    <cfRule type="expression" dxfId="515" priority="41">
      <formula>$B16="Déplacement"</formula>
    </cfRule>
  </conditionalFormatting>
  <conditionalFormatting sqref="C17:F17">
    <cfRule type="expression" dxfId="514" priority="39">
      <formula>$B17="-"</formula>
    </cfRule>
  </conditionalFormatting>
  <conditionalFormatting sqref="C17:F17">
    <cfRule type="expression" dxfId="513" priority="37">
      <formula>$B17="Bureau"</formula>
    </cfRule>
    <cfRule type="expression" dxfId="512" priority="38">
      <formula>$B17="Déplacement"</formula>
    </cfRule>
  </conditionalFormatting>
  <conditionalFormatting sqref="C18:F18">
    <cfRule type="expression" dxfId="511" priority="36">
      <formula>$B18="-"</formula>
    </cfRule>
  </conditionalFormatting>
  <conditionalFormatting sqref="C18:F18">
    <cfRule type="expression" dxfId="510" priority="34">
      <formula>$B18="Bureau"</formula>
    </cfRule>
    <cfRule type="expression" dxfId="509" priority="35">
      <formula>$B18="Déplacement"</formula>
    </cfRule>
  </conditionalFormatting>
  <conditionalFormatting sqref="C22:F22">
    <cfRule type="expression" dxfId="508" priority="33">
      <formula>$B22="-"</formula>
    </cfRule>
  </conditionalFormatting>
  <conditionalFormatting sqref="C22:F22">
    <cfRule type="expression" dxfId="507" priority="31">
      <formula>$B22="Bureau"</formula>
    </cfRule>
    <cfRule type="expression" dxfId="506" priority="32">
      <formula>$B22="Déplacement"</formula>
    </cfRule>
  </conditionalFormatting>
  <conditionalFormatting sqref="C23:F23">
    <cfRule type="expression" dxfId="505" priority="30">
      <formula>$B23="-"</formula>
    </cfRule>
  </conditionalFormatting>
  <conditionalFormatting sqref="C23:F23">
    <cfRule type="expression" dxfId="504" priority="28">
      <formula>$B23="Bureau"</formula>
    </cfRule>
    <cfRule type="expression" dxfId="503" priority="29">
      <formula>$B23="Déplacement"</formula>
    </cfRule>
  </conditionalFormatting>
  <conditionalFormatting sqref="C24:F24">
    <cfRule type="expression" dxfId="502" priority="27">
      <formula>$B24="-"</formula>
    </cfRule>
  </conditionalFormatting>
  <conditionalFormatting sqref="C24:F24">
    <cfRule type="expression" dxfId="501" priority="25">
      <formula>$B24="Bureau"</formula>
    </cfRule>
    <cfRule type="expression" dxfId="500" priority="26">
      <formula>$B24="Déplacement"</formula>
    </cfRule>
  </conditionalFormatting>
  <conditionalFormatting sqref="C25:F25">
    <cfRule type="expression" dxfId="499" priority="24">
      <formula>$B25="-"</formula>
    </cfRule>
  </conditionalFormatting>
  <conditionalFormatting sqref="C25:F25">
    <cfRule type="expression" dxfId="498" priority="22">
      <formula>$B25="Bureau"</formula>
    </cfRule>
    <cfRule type="expression" dxfId="497" priority="23">
      <formula>$B25="Déplacement"</formula>
    </cfRule>
  </conditionalFormatting>
  <conditionalFormatting sqref="C28:F28">
    <cfRule type="expression" dxfId="496" priority="21">
      <formula>$B28="-"</formula>
    </cfRule>
  </conditionalFormatting>
  <conditionalFormatting sqref="C28:F28">
    <cfRule type="expression" dxfId="495" priority="19">
      <formula>$B28="Bureau"</formula>
    </cfRule>
    <cfRule type="expression" dxfId="494" priority="20">
      <formula>$B28="Déplacement"</formula>
    </cfRule>
  </conditionalFormatting>
  <conditionalFormatting sqref="C29:F29">
    <cfRule type="expression" dxfId="493" priority="18">
      <formula>$B29="-"</formula>
    </cfRule>
  </conditionalFormatting>
  <conditionalFormatting sqref="C29:F29">
    <cfRule type="expression" dxfId="492" priority="16">
      <formula>$B29="Bureau"</formula>
    </cfRule>
    <cfRule type="expression" dxfId="491" priority="17">
      <formula>$B29="Déplacement"</formula>
    </cfRule>
  </conditionalFormatting>
  <conditionalFormatting sqref="C30:F30">
    <cfRule type="expression" dxfId="490" priority="15">
      <formula>$B30="-"</formula>
    </cfRule>
  </conditionalFormatting>
  <conditionalFormatting sqref="C30:F30">
    <cfRule type="expression" dxfId="489" priority="13">
      <formula>$B30="Bureau"</formula>
    </cfRule>
    <cfRule type="expression" dxfId="488" priority="14">
      <formula>$B30="Déplacement"</formula>
    </cfRule>
  </conditionalFormatting>
  <conditionalFormatting sqref="C35:F35">
    <cfRule type="expression" dxfId="487" priority="12">
      <formula>$B35="-"</formula>
    </cfRule>
  </conditionalFormatting>
  <conditionalFormatting sqref="C35:F35">
    <cfRule type="expression" dxfId="486" priority="10">
      <formula>$B35="Bureau"</formula>
    </cfRule>
    <cfRule type="expression" dxfId="485" priority="11">
      <formula>$B35="Déplacement"</formula>
    </cfRule>
  </conditionalFormatting>
  <conditionalFormatting sqref="C36:F36">
    <cfRule type="expression" dxfId="484" priority="9">
      <formula>$B36="-"</formula>
    </cfRule>
  </conditionalFormatting>
  <conditionalFormatting sqref="C36:F36">
    <cfRule type="expression" dxfId="483" priority="7">
      <formula>$B36="Bureau"</formula>
    </cfRule>
    <cfRule type="expression" dxfId="482" priority="8">
      <formula>$B36="Déplacement"</formula>
    </cfRule>
  </conditionalFormatting>
  <conditionalFormatting sqref="C37:F37">
    <cfRule type="expression" dxfId="481" priority="6">
      <formula>$B37="-"</formula>
    </cfRule>
  </conditionalFormatting>
  <conditionalFormatting sqref="C37:F37">
    <cfRule type="expression" dxfId="480" priority="4">
      <formula>$B37="Bureau"</formula>
    </cfRule>
    <cfRule type="expression" dxfId="479" priority="5">
      <formula>$B37="Déplacement"</formula>
    </cfRule>
  </conditionalFormatting>
  <dataValidations count="5"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type="time" allowBlank="1" showInputMessage="1" showErrorMessage="1" error="Veuillez saisir une heure au format HH:MM." sqref="C7:J10 K7:K37">
      <formula1>0</formula1>
      <formula2>0.999305555555556</formula2>
    </dataValidation>
    <dataValidation type="list" allowBlank="1" showInputMessage="1" showErrorMessage="1" sqref="B43:B1048576 B38:B41">
      <formula1>"-,Bureau,Déplacement"</formula1>
    </dataValidation>
    <dataValidation allowBlank="1" showInputMessage="1" showErrorMessage="1" error="Veuillez saisir une heure au format HH:MM." sqref="K38:K40"/>
    <dataValidation type="list" allowBlank="1" showInputMessage="1" showErrorMessage="1" sqref="B7:B37">
      <formula1>"-,Chantier,Travail de nuit,Déplacement"</formula1>
    </dataValidation>
  </dataValidations>
  <pageMargins left="0.7" right="0.7" top="0.75" bottom="0.75" header="0.3" footer="0.3"/>
  <pageSetup paperSize="9" scale="8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0" id="{2A37ED9A-2E9D-40B1-8805-4BE5BA76A72B}">
            <xm:f>Janvier!$B38="-"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58" id="{9CC88477-A7DF-4005-9BD0-81400DCED73C}">
            <xm:f>Janvier!$B38="Bureau"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59" id="{8E70D319-2498-4AB7-83A7-B33FFE874897}">
            <xm:f>Janvier!$B38="Déplacement"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3" id="{3F2C1311-6BE8-4C4E-AB78-EC1325CC657B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A9A0A407-DF04-4F22-A193-3AD2962FCF95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61719DE2-4577-4296-A1A5-991A6C229FA5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N41"/>
  <sheetViews>
    <sheetView workbookViewId="0">
      <selection activeCell="B7" sqref="B7"/>
    </sheetView>
  </sheetViews>
  <sheetFormatPr baseColWidth="10" defaultColWidth="11.54296875" defaultRowHeight="11.5" x14ac:dyDescent="0.25"/>
  <cols>
    <col min="1" max="1" width="13.36328125" style="16" customWidth="1"/>
    <col min="2" max="2" width="11.632812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45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34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ht="12" thickBot="1" x14ac:dyDescent="0.3">
      <c r="A7" s="48">
        <v>43252</v>
      </c>
      <c r="B7" s="60" t="s">
        <v>80</v>
      </c>
      <c r="C7" s="10">
        <v>0.3125</v>
      </c>
      <c r="D7" s="7">
        <v>0.5</v>
      </c>
      <c r="E7" s="7">
        <v>0.5625</v>
      </c>
      <c r="F7" s="7">
        <v>0.72916666666666663</v>
      </c>
      <c r="G7" s="51"/>
      <c r="H7" s="52"/>
      <c r="I7" s="10"/>
      <c r="J7" s="11"/>
      <c r="K7" s="22">
        <f t="shared" ref="K7:K36" si="0">IF(B7="Chantier",D7+F7-C7-E7,IF(AND(B7="Déplacement",G7&lt;&gt;"",H7&lt;&gt;""),H7-G7-100/1440,IF(B7="Travail de nuit",MOD(J7-I7,1),0)))</f>
        <v>0.35416666666666652</v>
      </c>
      <c r="L7" s="54"/>
    </row>
    <row r="8" spans="1:14" ht="12" thickBot="1" x14ac:dyDescent="0.3">
      <c r="A8" s="46">
        <v>43253</v>
      </c>
      <c r="B8" s="60" t="s">
        <v>31</v>
      </c>
      <c r="C8" s="10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/>
    </row>
    <row r="9" spans="1:14" ht="12" thickBot="1" x14ac:dyDescent="0.3">
      <c r="A9" s="46">
        <v>43254</v>
      </c>
      <c r="B9" s="60" t="s">
        <v>31</v>
      </c>
      <c r="C9" s="10"/>
      <c r="D9" s="7"/>
      <c r="E9" s="7"/>
      <c r="F9" s="7"/>
      <c r="G9" s="7"/>
      <c r="H9" s="11"/>
      <c r="I9" s="234"/>
      <c r="J9" s="235"/>
      <c r="K9" s="22">
        <f t="shared" si="0"/>
        <v>0</v>
      </c>
      <c r="L9" s="25"/>
    </row>
    <row r="10" spans="1:14" ht="12" thickBot="1" x14ac:dyDescent="0.3">
      <c r="A10" s="46">
        <v>43255</v>
      </c>
      <c r="B10" s="60" t="s">
        <v>80</v>
      </c>
      <c r="C10" s="12">
        <v>0.3125</v>
      </c>
      <c r="D10" s="5">
        <v>0.5</v>
      </c>
      <c r="E10" s="5">
        <v>0.5625</v>
      </c>
      <c r="F10" s="5">
        <v>0.6875</v>
      </c>
      <c r="G10" s="5"/>
      <c r="H10" s="13"/>
      <c r="I10" s="234"/>
      <c r="J10" s="235"/>
      <c r="K10" s="22">
        <f t="shared" si="0"/>
        <v>0.3125</v>
      </c>
      <c r="L10" s="25"/>
      <c r="M10" s="3"/>
      <c r="N10" s="3"/>
    </row>
    <row r="11" spans="1:14" ht="12" thickBot="1" x14ac:dyDescent="0.3">
      <c r="A11" s="46">
        <v>43256</v>
      </c>
      <c r="B11" s="60" t="s">
        <v>80</v>
      </c>
      <c r="C11" s="10">
        <v>0.3125</v>
      </c>
      <c r="D11" s="7">
        <v>0.5</v>
      </c>
      <c r="E11" s="7">
        <v>0.5625</v>
      </c>
      <c r="F11" s="7">
        <v>0.6875</v>
      </c>
      <c r="G11" s="5"/>
      <c r="H11" s="13"/>
      <c r="I11" s="234"/>
      <c r="J11" s="235"/>
      <c r="K11" s="22">
        <f t="shared" si="0"/>
        <v>0.3125</v>
      </c>
      <c r="L11" s="25"/>
    </row>
    <row r="12" spans="1:14" ht="12" thickBot="1" x14ac:dyDescent="0.3">
      <c r="A12" s="46">
        <v>43257</v>
      </c>
      <c r="B12" s="60" t="s">
        <v>80</v>
      </c>
      <c r="C12" s="12">
        <v>0.3125</v>
      </c>
      <c r="D12" s="5">
        <v>0.5</v>
      </c>
      <c r="E12" s="5">
        <v>0.5625</v>
      </c>
      <c r="F12" s="5">
        <v>0.72916666666666663</v>
      </c>
      <c r="G12" s="5"/>
      <c r="H12" s="13"/>
      <c r="I12" s="234"/>
      <c r="J12" s="235"/>
      <c r="K12" s="22">
        <f t="shared" si="0"/>
        <v>0.35416666666666652</v>
      </c>
      <c r="L12" s="25"/>
    </row>
    <row r="13" spans="1:14" ht="12" thickBot="1" x14ac:dyDescent="0.3">
      <c r="A13" s="46">
        <v>43258</v>
      </c>
      <c r="B13" s="60" t="s">
        <v>80</v>
      </c>
      <c r="C13" s="12">
        <v>0.3125</v>
      </c>
      <c r="D13" s="5">
        <v>0.52083333333333337</v>
      </c>
      <c r="E13" s="5">
        <v>0</v>
      </c>
      <c r="F13" s="5">
        <v>0</v>
      </c>
      <c r="G13" s="5"/>
      <c r="H13" s="13"/>
      <c r="I13" s="234"/>
      <c r="J13" s="235"/>
      <c r="K13" s="22">
        <f t="shared" si="0"/>
        <v>0.20833333333333337</v>
      </c>
      <c r="L13" s="25"/>
    </row>
    <row r="14" spans="1:14" ht="12" thickBot="1" x14ac:dyDescent="0.3">
      <c r="A14" s="46">
        <v>43259</v>
      </c>
      <c r="B14" s="60" t="s">
        <v>80</v>
      </c>
      <c r="C14" s="10">
        <v>0.3125</v>
      </c>
      <c r="D14" s="7">
        <v>0.5</v>
      </c>
      <c r="E14" s="7">
        <v>0.60416666666666663</v>
      </c>
      <c r="F14" s="7">
        <v>0.75</v>
      </c>
      <c r="G14" s="5"/>
      <c r="H14" s="13"/>
      <c r="I14" s="234"/>
      <c r="J14" s="235"/>
      <c r="K14" s="22">
        <f t="shared" si="0"/>
        <v>0.33333333333333337</v>
      </c>
      <c r="L14" s="25"/>
    </row>
    <row r="15" spans="1:14" ht="12" thickBot="1" x14ac:dyDescent="0.3">
      <c r="A15" s="46">
        <v>43260</v>
      </c>
      <c r="B15" s="60" t="s">
        <v>31</v>
      </c>
      <c r="C15" s="10"/>
      <c r="D15" s="7"/>
      <c r="E15" s="7"/>
      <c r="F15" s="7"/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</v>
      </c>
      <c r="L15" s="25"/>
    </row>
    <row r="16" spans="1:14" ht="12" thickBot="1" x14ac:dyDescent="0.3">
      <c r="A16" s="46">
        <v>43261</v>
      </c>
      <c r="B16" s="60" t="s">
        <v>31</v>
      </c>
      <c r="C16" s="12"/>
      <c r="D16" s="5"/>
      <c r="E16" s="5"/>
      <c r="F16" s="5"/>
      <c r="G16" s="5"/>
      <c r="H16" s="13"/>
      <c r="I16" s="234"/>
      <c r="J16" s="235"/>
      <c r="K16" s="22">
        <f t="shared" si="0"/>
        <v>0</v>
      </c>
      <c r="L16" s="25"/>
    </row>
    <row r="17" spans="1:12" ht="12" thickBot="1" x14ac:dyDescent="0.3">
      <c r="A17" s="46">
        <v>43262</v>
      </c>
      <c r="B17" s="60" t="s">
        <v>80</v>
      </c>
      <c r="C17" s="12">
        <v>0.3125</v>
      </c>
      <c r="D17" s="5">
        <v>0.4375</v>
      </c>
      <c r="E17" s="5">
        <v>0.625</v>
      </c>
      <c r="F17" s="5">
        <v>0.70833333333333337</v>
      </c>
      <c r="G17" s="5"/>
      <c r="H17" s="13"/>
      <c r="I17" s="234"/>
      <c r="J17" s="235"/>
      <c r="K17" s="22">
        <f t="shared" si="0"/>
        <v>0.20833333333333348</v>
      </c>
      <c r="L17" s="25"/>
    </row>
    <row r="18" spans="1:12" ht="12" thickBot="1" x14ac:dyDescent="0.3">
      <c r="A18" s="46">
        <v>43263</v>
      </c>
      <c r="B18" s="60" t="s">
        <v>80</v>
      </c>
      <c r="C18" s="10">
        <v>0.3125</v>
      </c>
      <c r="D18" s="7">
        <v>0.5</v>
      </c>
      <c r="E18" s="7">
        <v>0.5625</v>
      </c>
      <c r="F18" s="7">
        <v>0.66666666666666663</v>
      </c>
      <c r="G18" s="5"/>
      <c r="H18" s="13"/>
      <c r="I18" s="234"/>
      <c r="J18" s="235"/>
      <c r="K18" s="22">
        <f t="shared" si="0"/>
        <v>0.29166666666666652</v>
      </c>
      <c r="L18" s="25"/>
    </row>
    <row r="19" spans="1:12" ht="12" thickBot="1" x14ac:dyDescent="0.3">
      <c r="A19" s="46">
        <v>43264</v>
      </c>
      <c r="B19" s="60" t="s">
        <v>80</v>
      </c>
      <c r="C19" s="10">
        <v>0</v>
      </c>
      <c r="D19" s="7">
        <v>0</v>
      </c>
      <c r="E19" s="7">
        <v>0.5625</v>
      </c>
      <c r="F19" s="7">
        <v>0.70833333333333337</v>
      </c>
      <c r="G19" s="5"/>
      <c r="H19" s="13"/>
      <c r="I19" s="234"/>
      <c r="J19" s="235"/>
      <c r="K19" s="22">
        <f t="shared" si="0"/>
        <v>0.14583333333333337</v>
      </c>
      <c r="L19" s="25" t="s">
        <v>92</v>
      </c>
    </row>
    <row r="20" spans="1:12" ht="12" thickBot="1" x14ac:dyDescent="0.3">
      <c r="A20" s="46">
        <v>43265</v>
      </c>
      <c r="B20" s="60" t="s">
        <v>80</v>
      </c>
      <c r="C20" s="10">
        <v>0.3125</v>
      </c>
      <c r="D20" s="7">
        <v>0.52083333333333337</v>
      </c>
      <c r="E20" s="7">
        <v>0.54166666666666663</v>
      </c>
      <c r="F20" s="7">
        <v>0.75</v>
      </c>
      <c r="G20" s="5"/>
      <c r="H20" s="13"/>
      <c r="I20" s="234"/>
      <c r="J20" s="235"/>
      <c r="K20" s="22">
        <f t="shared" si="0"/>
        <v>0.41666666666666685</v>
      </c>
      <c r="L20" s="25"/>
    </row>
    <row r="21" spans="1:12" ht="12" thickBot="1" x14ac:dyDescent="0.3">
      <c r="A21" s="46">
        <v>43266</v>
      </c>
      <c r="B21" s="60" t="s">
        <v>80</v>
      </c>
      <c r="C21" s="12">
        <v>0.3125</v>
      </c>
      <c r="D21" s="7">
        <v>0.5</v>
      </c>
      <c r="E21" s="7">
        <v>0.5625</v>
      </c>
      <c r="F21" s="7">
        <v>0.77083333333333337</v>
      </c>
      <c r="G21" s="5"/>
      <c r="H21" s="13"/>
      <c r="I21" s="234"/>
      <c r="J21" s="235"/>
      <c r="K21" s="22">
        <f t="shared" si="0"/>
        <v>0.39583333333333348</v>
      </c>
      <c r="L21" s="25"/>
    </row>
    <row r="22" spans="1:12" ht="12" thickBot="1" x14ac:dyDescent="0.3">
      <c r="A22" s="46">
        <v>43267</v>
      </c>
      <c r="B22" s="60" t="s">
        <v>31</v>
      </c>
      <c r="C22" s="12"/>
      <c r="D22" s="7"/>
      <c r="E22" s="7"/>
      <c r="F22" s="7"/>
      <c r="G22" s="5"/>
      <c r="H22" s="13"/>
      <c r="I22" s="234"/>
      <c r="J22" s="235"/>
      <c r="K22" s="22">
        <f t="shared" si="0"/>
        <v>0</v>
      </c>
      <c r="L22" s="25"/>
    </row>
    <row r="23" spans="1:12" ht="12" thickBot="1" x14ac:dyDescent="0.3">
      <c r="A23" s="46">
        <v>43268</v>
      </c>
      <c r="B23" s="60" t="s">
        <v>31</v>
      </c>
      <c r="C23" s="12"/>
      <c r="D23" s="5"/>
      <c r="E23" s="5"/>
      <c r="F23" s="5"/>
      <c r="G23" s="5"/>
      <c r="H23" s="13"/>
      <c r="I23" s="234"/>
      <c r="J23" s="235"/>
      <c r="K23" s="22">
        <f t="shared" si="0"/>
        <v>0</v>
      </c>
      <c r="L23" s="25"/>
    </row>
    <row r="24" spans="1:12" ht="12" thickBot="1" x14ac:dyDescent="0.3">
      <c r="A24" s="46">
        <v>43269</v>
      </c>
      <c r="B24" s="60" t="s">
        <v>31</v>
      </c>
      <c r="C24" s="12"/>
      <c r="D24" s="5"/>
      <c r="E24" s="5"/>
      <c r="F24" s="5"/>
      <c r="G24" s="5"/>
      <c r="H24" s="13"/>
      <c r="I24" s="234"/>
      <c r="J24" s="235"/>
      <c r="K24" s="22">
        <f t="shared" si="0"/>
        <v>0</v>
      </c>
      <c r="L24" s="25"/>
    </row>
    <row r="25" spans="1:12" ht="12" thickBot="1" x14ac:dyDescent="0.3">
      <c r="A25" s="46">
        <v>43270</v>
      </c>
      <c r="B25" s="60" t="s">
        <v>80</v>
      </c>
      <c r="C25" s="12">
        <v>0.3125</v>
      </c>
      <c r="D25" s="5">
        <v>0.5</v>
      </c>
      <c r="E25" s="5">
        <v>0.5625</v>
      </c>
      <c r="F25" s="5">
        <v>0.66666666666666663</v>
      </c>
      <c r="G25" s="5"/>
      <c r="H25" s="13"/>
      <c r="I25" s="234"/>
      <c r="J25" s="235"/>
      <c r="K25" s="22">
        <f t="shared" si="0"/>
        <v>0.29166666666666652</v>
      </c>
      <c r="L25" s="25"/>
    </row>
    <row r="26" spans="1:12" ht="12" thickBot="1" x14ac:dyDescent="0.3">
      <c r="A26" s="46">
        <v>43271</v>
      </c>
      <c r="B26" s="60" t="s">
        <v>80</v>
      </c>
      <c r="C26" s="12">
        <v>0.3125</v>
      </c>
      <c r="D26" s="7">
        <v>0.5</v>
      </c>
      <c r="E26" s="7">
        <v>0.5625</v>
      </c>
      <c r="F26" s="7">
        <v>0.66666666666666663</v>
      </c>
      <c r="G26" s="5"/>
      <c r="H26" s="13"/>
      <c r="I26" s="234"/>
      <c r="J26" s="235"/>
      <c r="K26" s="22">
        <f t="shared" si="0"/>
        <v>0.29166666666666652</v>
      </c>
      <c r="L26" s="25"/>
    </row>
    <row r="27" spans="1:12" ht="12" thickBot="1" x14ac:dyDescent="0.3">
      <c r="A27" s="46">
        <v>43272</v>
      </c>
      <c r="B27" s="60" t="s">
        <v>80</v>
      </c>
      <c r="C27" s="12">
        <v>0.3125</v>
      </c>
      <c r="D27" s="5">
        <v>0.5</v>
      </c>
      <c r="E27" s="7">
        <v>0.5625</v>
      </c>
      <c r="F27" s="7">
        <v>0.66666666666666663</v>
      </c>
      <c r="G27" s="5"/>
      <c r="H27" s="13"/>
      <c r="I27" s="234"/>
      <c r="J27" s="235"/>
      <c r="K27" s="22">
        <f t="shared" si="0"/>
        <v>0.29166666666666652</v>
      </c>
      <c r="L27" s="25"/>
    </row>
    <row r="28" spans="1:12" ht="12" thickBot="1" x14ac:dyDescent="0.3">
      <c r="A28" s="46">
        <v>43273</v>
      </c>
      <c r="B28" s="60" t="s">
        <v>80</v>
      </c>
      <c r="C28" s="12">
        <v>0.3125</v>
      </c>
      <c r="D28" s="7">
        <v>0.5</v>
      </c>
      <c r="E28" s="7">
        <v>0.5625</v>
      </c>
      <c r="F28" s="7">
        <v>0.75</v>
      </c>
      <c r="G28" s="5"/>
      <c r="H28" s="13"/>
      <c r="I28" s="234"/>
      <c r="J28" s="235"/>
      <c r="K28" s="22">
        <f t="shared" si="0"/>
        <v>0.375</v>
      </c>
      <c r="L28" s="25"/>
    </row>
    <row r="29" spans="1:12" ht="12" thickBot="1" x14ac:dyDescent="0.3">
      <c r="A29" s="46">
        <v>43274</v>
      </c>
      <c r="B29" s="60" t="s">
        <v>31</v>
      </c>
      <c r="C29" s="12"/>
      <c r="D29" s="7"/>
      <c r="E29" s="7"/>
      <c r="F29" s="7"/>
      <c r="G29" s="5"/>
      <c r="H29" s="13"/>
      <c r="I29" s="234"/>
      <c r="J29" s="235"/>
      <c r="K29" s="22">
        <f t="shared" si="0"/>
        <v>0</v>
      </c>
      <c r="L29" s="25"/>
    </row>
    <row r="30" spans="1:12" ht="12" thickBot="1" x14ac:dyDescent="0.3">
      <c r="A30" s="46">
        <v>43275</v>
      </c>
      <c r="B30" s="60" t="s">
        <v>31</v>
      </c>
      <c r="C30" s="12"/>
      <c r="D30" s="5"/>
      <c r="E30" s="5"/>
      <c r="F30" s="5"/>
      <c r="G30" s="5"/>
      <c r="H30" s="13"/>
      <c r="I30" s="234"/>
      <c r="J30" s="235"/>
      <c r="K30" s="22">
        <f t="shared" si="0"/>
        <v>0</v>
      </c>
      <c r="L30" s="25"/>
    </row>
    <row r="31" spans="1:12" ht="12" thickBot="1" x14ac:dyDescent="0.3">
      <c r="A31" s="46">
        <v>43276</v>
      </c>
      <c r="B31" s="60" t="s">
        <v>80</v>
      </c>
      <c r="C31" s="12">
        <v>0.3125</v>
      </c>
      <c r="D31" s="5">
        <v>0.5</v>
      </c>
      <c r="E31" s="5">
        <v>0.5625</v>
      </c>
      <c r="F31" s="5">
        <v>0.6875</v>
      </c>
      <c r="G31" s="5"/>
      <c r="H31" s="13"/>
      <c r="I31" s="234"/>
      <c r="J31" s="235"/>
      <c r="K31" s="22">
        <f t="shared" si="0"/>
        <v>0.3125</v>
      </c>
      <c r="L31" s="25"/>
    </row>
    <row r="32" spans="1:12" ht="12" thickBot="1" x14ac:dyDescent="0.3">
      <c r="A32" s="46">
        <v>43277</v>
      </c>
      <c r="B32" s="60" t="s">
        <v>80</v>
      </c>
      <c r="C32" s="12">
        <v>0.3125</v>
      </c>
      <c r="D32" s="7">
        <v>0.5</v>
      </c>
      <c r="E32" s="7">
        <v>0.54166666666666663</v>
      </c>
      <c r="F32" s="7">
        <v>0.70833333333333337</v>
      </c>
      <c r="G32" s="5"/>
      <c r="H32" s="13"/>
      <c r="I32" s="234"/>
      <c r="J32" s="235"/>
      <c r="K32" s="22">
        <f t="shared" si="0"/>
        <v>0.35416666666666685</v>
      </c>
      <c r="L32" s="25"/>
    </row>
    <row r="33" spans="1:12" ht="12" thickBot="1" x14ac:dyDescent="0.3">
      <c r="A33" s="46">
        <v>43278</v>
      </c>
      <c r="B33" s="60" t="s">
        <v>80</v>
      </c>
      <c r="C33" s="12">
        <v>0.3125</v>
      </c>
      <c r="D33" s="7">
        <v>0.5</v>
      </c>
      <c r="E33" s="5">
        <v>0.5625</v>
      </c>
      <c r="F33" s="5">
        <v>0.70833333333333337</v>
      </c>
      <c r="G33" s="5"/>
      <c r="H33" s="13"/>
      <c r="I33" s="234"/>
      <c r="J33" s="235"/>
      <c r="K33" s="22">
        <f t="shared" si="0"/>
        <v>0.33333333333333348</v>
      </c>
      <c r="L33" s="25"/>
    </row>
    <row r="34" spans="1:12" ht="12" thickBot="1" x14ac:dyDescent="0.3">
      <c r="A34" s="46">
        <v>43279</v>
      </c>
      <c r="B34" s="60" t="s">
        <v>80</v>
      </c>
      <c r="C34" s="12">
        <v>0.3125</v>
      </c>
      <c r="D34" s="7">
        <v>0.5</v>
      </c>
      <c r="E34" s="5">
        <v>0.5625</v>
      </c>
      <c r="F34" s="5">
        <v>0.70833333333333337</v>
      </c>
      <c r="G34" s="5"/>
      <c r="H34" s="13"/>
      <c r="I34" s="234"/>
      <c r="J34" s="235"/>
      <c r="K34" s="22">
        <f t="shared" si="0"/>
        <v>0.33333333333333348</v>
      </c>
      <c r="L34" s="25"/>
    </row>
    <row r="35" spans="1:12" ht="12" thickBot="1" x14ac:dyDescent="0.3">
      <c r="A35" s="46">
        <v>43280</v>
      </c>
      <c r="B35" s="60" t="s">
        <v>80</v>
      </c>
      <c r="C35" s="12">
        <v>0.3125</v>
      </c>
      <c r="D35" s="7">
        <v>0.5</v>
      </c>
      <c r="E35" s="7">
        <v>0.54166666666666663</v>
      </c>
      <c r="F35" s="7">
        <v>0.6875</v>
      </c>
      <c r="G35" s="5"/>
      <c r="H35" s="13"/>
      <c r="I35" s="234"/>
      <c r="J35" s="235"/>
      <c r="K35" s="22">
        <f t="shared" si="0"/>
        <v>0.33333333333333337</v>
      </c>
      <c r="L35" s="25"/>
    </row>
    <row r="36" spans="1:12" ht="12" thickBot="1" x14ac:dyDescent="0.3">
      <c r="A36" s="47">
        <v>43281</v>
      </c>
      <c r="B36" s="60" t="s">
        <v>31</v>
      </c>
      <c r="C36" s="12"/>
      <c r="D36" s="7"/>
      <c r="E36" s="7"/>
      <c r="F36" s="7"/>
      <c r="G36" s="6"/>
      <c r="H36" s="15"/>
      <c r="I36" s="43"/>
      <c r="J36" s="45"/>
      <c r="K36" s="22">
        <f t="shared" si="0"/>
        <v>0</v>
      </c>
      <c r="L36" s="26"/>
    </row>
    <row r="37" spans="1:12" x14ac:dyDescent="0.25">
      <c r="A37" s="64"/>
      <c r="B37" s="61"/>
      <c r="C37" s="324" t="s">
        <v>55</v>
      </c>
      <c r="D37" s="325"/>
      <c r="E37" s="325"/>
      <c r="F37" s="325"/>
      <c r="G37" s="325"/>
      <c r="H37" s="326"/>
      <c r="I37" s="218"/>
      <c r="J37" s="218"/>
      <c r="K37" s="68">
        <f>SUM(K6:K36)*24</f>
        <v>150.00000000000003</v>
      </c>
      <c r="L37" s="62"/>
    </row>
    <row r="38" spans="1:12" x14ac:dyDescent="0.25">
      <c r="A38" s="64"/>
      <c r="B38" s="61"/>
      <c r="C38" s="327" t="s">
        <v>56</v>
      </c>
      <c r="D38" s="328"/>
      <c r="E38" s="328"/>
      <c r="F38" s="328"/>
      <c r="G38" s="328"/>
      <c r="H38" s="329"/>
      <c r="I38" s="219"/>
      <c r="J38" s="219"/>
      <c r="K38" s="69">
        <f>Planning!AG46</f>
        <v>147</v>
      </c>
      <c r="L38" s="62"/>
    </row>
    <row r="39" spans="1:12" ht="12" thickBot="1" x14ac:dyDescent="0.3">
      <c r="A39" s="39"/>
      <c r="B39" s="40"/>
      <c r="C39" s="330" t="s">
        <v>57</v>
      </c>
      <c r="D39" s="331"/>
      <c r="E39" s="331"/>
      <c r="F39" s="331"/>
      <c r="G39" s="331"/>
      <c r="H39" s="332"/>
      <c r="I39" s="220"/>
      <c r="J39" s="220"/>
      <c r="K39" s="70">
        <f>K38-K37</f>
        <v>-3.0000000000000284</v>
      </c>
      <c r="L39" s="41"/>
    </row>
    <row r="40" spans="1:12" ht="12" thickBot="1" x14ac:dyDescent="0.3">
      <c r="A40" s="39"/>
      <c r="B40" s="40"/>
      <c r="C40" s="41"/>
      <c r="D40" s="41"/>
      <c r="E40" s="41"/>
      <c r="F40" s="41"/>
      <c r="G40" s="41"/>
      <c r="H40" s="41"/>
      <c r="I40" s="41"/>
      <c r="J40" s="41"/>
      <c r="K40" s="42"/>
      <c r="L40" s="41"/>
    </row>
    <row r="41" spans="1:12" ht="42.65" customHeight="1" thickBot="1" x14ac:dyDescent="0.3">
      <c r="A41" s="297" t="s">
        <v>37</v>
      </c>
      <c r="B41" s="298"/>
      <c r="C41" s="319"/>
      <c r="D41" s="321"/>
      <c r="E41" s="41"/>
      <c r="F41" s="322" t="s">
        <v>38</v>
      </c>
      <c r="G41" s="323"/>
      <c r="H41" s="319"/>
      <c r="I41" s="320"/>
      <c r="J41" s="320"/>
      <c r="K41" s="321"/>
      <c r="L41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1:B41"/>
    <mergeCell ref="C41:D41"/>
    <mergeCell ref="F41:G41"/>
    <mergeCell ref="H41:K41"/>
    <mergeCell ref="C37:H37"/>
    <mergeCell ref="C38:H38"/>
    <mergeCell ref="C39:H39"/>
  </mergeCells>
  <conditionalFormatting sqref="C41 H41 E41:F41 C9:H10 C42:H1048576 C40:H40 G7:H8 C12:H13 G11:H11 C16:H17 G14:H15 C23:H25 G18:H22 C30:H31 C26 C27:D27 G26:H29 G35:H36 G32:H32 E33:H34">
    <cfRule type="expression" dxfId="472" priority="131">
      <formula>$B7="-"</formula>
    </cfRule>
  </conditionalFormatting>
  <conditionalFormatting sqref="H41 G7:H36 G42:H1048576 G40:H40">
    <cfRule type="expression" dxfId="471" priority="127">
      <formula>$B7="Bureau"</formula>
    </cfRule>
    <cfRule type="expression" dxfId="470" priority="128">
      <formula>$B7="Déplacement"</formula>
    </cfRule>
  </conditionalFormatting>
  <conditionalFormatting sqref="C41 E41:F41 C9:F10 C42:F1048576 C40:F40 C12:F13 C16:F17 C23:F25 C30:F31 C26 C27:D27 E33:F34">
    <cfRule type="expression" dxfId="469" priority="129">
      <formula>$B9="Bureau"</formula>
    </cfRule>
    <cfRule type="expression" dxfId="468" priority="130">
      <formula>$B9="Déplacement"</formula>
    </cfRule>
  </conditionalFormatting>
  <conditionalFormatting sqref="C7:F7">
    <cfRule type="expression" dxfId="467" priority="123">
      <formula>$B7="-"</formula>
    </cfRule>
  </conditionalFormatting>
  <conditionalFormatting sqref="C7:F7">
    <cfRule type="expression" dxfId="466" priority="121">
      <formula>$B7="Bureau"</formula>
    </cfRule>
    <cfRule type="expression" dxfId="465" priority="122">
      <formula>$B7="Déplacement"</formula>
    </cfRule>
  </conditionalFormatting>
  <conditionalFormatting sqref="C8:F8">
    <cfRule type="expression" dxfId="464" priority="120">
      <formula>$B8="-"</formula>
    </cfRule>
  </conditionalFormatting>
  <conditionalFormatting sqref="C8:F8">
    <cfRule type="expression" dxfId="463" priority="118">
      <formula>$B8="Bureau"</formula>
    </cfRule>
    <cfRule type="expression" dxfId="462" priority="119">
      <formula>$B8="Déplacement"</formula>
    </cfRule>
  </conditionalFormatting>
  <conditionalFormatting sqref="C11:F11">
    <cfRule type="expression" dxfId="461" priority="117">
      <formula>$B11="-"</formula>
    </cfRule>
  </conditionalFormatting>
  <conditionalFormatting sqref="C11:F11">
    <cfRule type="expression" dxfId="460" priority="115">
      <formula>$B11="Bureau"</formula>
    </cfRule>
    <cfRule type="expression" dxfId="459" priority="116">
      <formula>$B11="Déplacement"</formula>
    </cfRule>
  </conditionalFormatting>
  <conditionalFormatting sqref="C14:F14">
    <cfRule type="expression" dxfId="458" priority="114">
      <formula>$B14="-"</formula>
    </cfRule>
  </conditionalFormatting>
  <conditionalFormatting sqref="C14:F14">
    <cfRule type="expression" dxfId="457" priority="112">
      <formula>$B14="Bureau"</formula>
    </cfRule>
    <cfRule type="expression" dxfId="456" priority="113">
      <formula>$B14="Déplacement"</formula>
    </cfRule>
  </conditionalFormatting>
  <conditionalFormatting sqref="C15:F15">
    <cfRule type="expression" dxfId="455" priority="111">
      <formula>$B15="-"</formula>
    </cfRule>
  </conditionalFormatting>
  <conditionalFormatting sqref="C15:F15">
    <cfRule type="expression" dxfId="454" priority="109">
      <formula>$B15="Bureau"</formula>
    </cfRule>
    <cfRule type="expression" dxfId="453" priority="110">
      <formula>$B15="Déplacement"</formula>
    </cfRule>
  </conditionalFormatting>
  <conditionalFormatting sqref="C18:F18">
    <cfRule type="expression" dxfId="452" priority="108">
      <formula>$B18="-"</formula>
    </cfRule>
  </conditionalFormatting>
  <conditionalFormatting sqref="C18:F18">
    <cfRule type="expression" dxfId="451" priority="106">
      <formula>$B18="Bureau"</formula>
    </cfRule>
    <cfRule type="expression" dxfId="450" priority="107">
      <formula>$B18="Déplacement"</formula>
    </cfRule>
  </conditionalFormatting>
  <conditionalFormatting sqref="C19:F19">
    <cfRule type="expression" dxfId="449" priority="105">
      <formula>$B19="-"</formula>
    </cfRule>
  </conditionalFormatting>
  <conditionalFormatting sqref="C19:F19">
    <cfRule type="expression" dxfId="448" priority="103">
      <formula>$B19="Bureau"</formula>
    </cfRule>
    <cfRule type="expression" dxfId="447" priority="104">
      <formula>$B19="Déplacement"</formula>
    </cfRule>
  </conditionalFormatting>
  <conditionalFormatting sqref="C20:F20">
    <cfRule type="expression" dxfId="446" priority="102">
      <formula>$B20="-"</formula>
    </cfRule>
  </conditionalFormatting>
  <conditionalFormatting sqref="C20:F20">
    <cfRule type="expression" dxfId="445" priority="100">
      <formula>$B20="Bureau"</formula>
    </cfRule>
    <cfRule type="expression" dxfId="444" priority="101">
      <formula>$B20="Déplacement"</formula>
    </cfRule>
  </conditionalFormatting>
  <conditionalFormatting sqref="E21">
    <cfRule type="expression" dxfId="443" priority="99">
      <formula>$B21="-"</formula>
    </cfRule>
  </conditionalFormatting>
  <conditionalFormatting sqref="E21">
    <cfRule type="expression" dxfId="442" priority="97">
      <formula>$B21="Bureau"</formula>
    </cfRule>
    <cfRule type="expression" dxfId="441" priority="98">
      <formula>$B21="Déplacement"</formula>
    </cfRule>
  </conditionalFormatting>
  <conditionalFormatting sqref="F21">
    <cfRule type="expression" dxfId="440" priority="96">
      <formula>$B21="-"</formula>
    </cfRule>
  </conditionalFormatting>
  <conditionalFormatting sqref="F21">
    <cfRule type="expression" dxfId="439" priority="94">
      <formula>$B21="Bureau"</formula>
    </cfRule>
    <cfRule type="expression" dxfId="438" priority="95">
      <formula>$B21="Déplacement"</formula>
    </cfRule>
  </conditionalFormatting>
  <conditionalFormatting sqref="E22">
    <cfRule type="expression" dxfId="437" priority="90">
      <formula>$B22="-"</formula>
    </cfRule>
  </conditionalFormatting>
  <conditionalFormatting sqref="E22">
    <cfRule type="expression" dxfId="436" priority="88">
      <formula>$B22="Bureau"</formula>
    </cfRule>
    <cfRule type="expression" dxfId="435" priority="89">
      <formula>$B22="Déplacement"</formula>
    </cfRule>
  </conditionalFormatting>
  <conditionalFormatting sqref="F22">
    <cfRule type="expression" dxfId="434" priority="87">
      <formula>$B22="-"</formula>
    </cfRule>
  </conditionalFormatting>
  <conditionalFormatting sqref="F22">
    <cfRule type="expression" dxfId="433" priority="85">
      <formula>$B22="Bureau"</formula>
    </cfRule>
    <cfRule type="expression" dxfId="432" priority="86">
      <formula>$B22="Déplacement"</formula>
    </cfRule>
  </conditionalFormatting>
  <conditionalFormatting sqref="D26:F26">
    <cfRule type="expression" dxfId="431" priority="84">
      <formula>$B26="-"</formula>
    </cfRule>
  </conditionalFormatting>
  <conditionalFormatting sqref="D26:F26">
    <cfRule type="expression" dxfId="430" priority="82">
      <formula>$B26="Bureau"</formula>
    </cfRule>
    <cfRule type="expression" dxfId="429" priority="83">
      <formula>$B26="Déplacement"</formula>
    </cfRule>
  </conditionalFormatting>
  <conditionalFormatting sqref="E27:F27">
    <cfRule type="expression" dxfId="428" priority="81">
      <formula>$B27="-"</formula>
    </cfRule>
  </conditionalFormatting>
  <conditionalFormatting sqref="E27:F27">
    <cfRule type="expression" dxfId="427" priority="79">
      <formula>$B27="Bureau"</formula>
    </cfRule>
    <cfRule type="expression" dxfId="426" priority="80">
      <formula>$B27="Déplacement"</formula>
    </cfRule>
  </conditionalFormatting>
  <conditionalFormatting sqref="E28:F28">
    <cfRule type="expression" dxfId="425" priority="78">
      <formula>$B28="-"</formula>
    </cfRule>
  </conditionalFormatting>
  <conditionalFormatting sqref="E28:F28">
    <cfRule type="expression" dxfId="424" priority="76">
      <formula>$B28="Bureau"</formula>
    </cfRule>
    <cfRule type="expression" dxfId="423" priority="77">
      <formula>$B28="Déplacement"</formula>
    </cfRule>
  </conditionalFormatting>
  <conditionalFormatting sqref="C29">
    <cfRule type="expression" dxfId="422" priority="75">
      <formula>$B29="-"</formula>
    </cfRule>
  </conditionalFormatting>
  <conditionalFormatting sqref="C29">
    <cfRule type="expression" dxfId="421" priority="73">
      <formula>$B29="Bureau"</formula>
    </cfRule>
    <cfRule type="expression" dxfId="420" priority="74">
      <formula>$B29="Déplacement"</formula>
    </cfRule>
  </conditionalFormatting>
  <conditionalFormatting sqref="D29:E29">
    <cfRule type="expression" dxfId="419" priority="72">
      <formula>$B29="-"</formula>
    </cfRule>
  </conditionalFormatting>
  <conditionalFormatting sqref="D29:E29">
    <cfRule type="expression" dxfId="418" priority="70">
      <formula>$B29="Bureau"</formula>
    </cfRule>
    <cfRule type="expression" dxfId="417" priority="71">
      <formula>$B29="Déplacement"</formula>
    </cfRule>
  </conditionalFormatting>
  <conditionalFormatting sqref="F29">
    <cfRule type="expression" dxfId="416" priority="69">
      <formula>$B29="-"</formula>
    </cfRule>
  </conditionalFormatting>
  <conditionalFormatting sqref="F29">
    <cfRule type="expression" dxfId="415" priority="67">
      <formula>$B29="Bureau"</formula>
    </cfRule>
    <cfRule type="expression" dxfId="414" priority="68">
      <formula>$B29="Déplacement"</formula>
    </cfRule>
  </conditionalFormatting>
  <conditionalFormatting sqref="C35">
    <cfRule type="expression" dxfId="413" priority="66">
      <formula>$B35="-"</formula>
    </cfRule>
  </conditionalFormatting>
  <conditionalFormatting sqref="C35">
    <cfRule type="expression" dxfId="412" priority="64">
      <formula>$B35="Bureau"</formula>
    </cfRule>
    <cfRule type="expression" dxfId="411" priority="65">
      <formula>$B35="Déplacement"</formula>
    </cfRule>
  </conditionalFormatting>
  <conditionalFormatting sqref="D35:E35">
    <cfRule type="expression" dxfId="410" priority="63">
      <formula>$B35="-"</formula>
    </cfRule>
  </conditionalFormatting>
  <conditionalFormatting sqref="D35:E35">
    <cfRule type="expression" dxfId="409" priority="61">
      <formula>$B35="Bureau"</formula>
    </cfRule>
    <cfRule type="expression" dxfId="408" priority="62">
      <formula>$B35="Déplacement"</formula>
    </cfRule>
  </conditionalFormatting>
  <conditionalFormatting sqref="F35">
    <cfRule type="expression" dxfId="407" priority="60">
      <formula>$B35="-"</formula>
    </cfRule>
  </conditionalFormatting>
  <conditionalFormatting sqref="F35">
    <cfRule type="expression" dxfId="406" priority="58">
      <formula>$B35="Bureau"</formula>
    </cfRule>
    <cfRule type="expression" dxfId="405" priority="59">
      <formula>$B35="Déplacement"</formula>
    </cfRule>
  </conditionalFormatting>
  <conditionalFormatting sqref="C36">
    <cfRule type="expression" dxfId="404" priority="57">
      <formula>$B36="-"</formula>
    </cfRule>
  </conditionalFormatting>
  <conditionalFormatting sqref="C36">
    <cfRule type="expression" dxfId="403" priority="55">
      <formula>$B36="Bureau"</formula>
    </cfRule>
    <cfRule type="expression" dxfId="402" priority="56">
      <formula>$B36="Déplacement"</formula>
    </cfRule>
  </conditionalFormatting>
  <conditionalFormatting sqref="D36:E36">
    <cfRule type="expression" dxfId="401" priority="54">
      <formula>$B36="-"</formula>
    </cfRule>
  </conditionalFormatting>
  <conditionalFormatting sqref="D36:E36">
    <cfRule type="expression" dxfId="400" priority="52">
      <formula>$B36="Bureau"</formula>
    </cfRule>
    <cfRule type="expression" dxfId="399" priority="53">
      <formula>$B36="Déplacement"</formula>
    </cfRule>
  </conditionalFormatting>
  <conditionalFormatting sqref="F36">
    <cfRule type="expression" dxfId="398" priority="51">
      <formula>$B36="-"</formula>
    </cfRule>
  </conditionalFormatting>
  <conditionalFormatting sqref="F36">
    <cfRule type="expression" dxfId="397" priority="49">
      <formula>$B36="Bureau"</formula>
    </cfRule>
    <cfRule type="expression" dxfId="396" priority="50">
      <formula>$B36="Déplacement"</formula>
    </cfRule>
  </conditionalFormatting>
  <conditionalFormatting sqref="C32">
    <cfRule type="expression" dxfId="395" priority="48">
      <formula>$B32="-"</formula>
    </cfRule>
  </conditionalFormatting>
  <conditionalFormatting sqref="C32">
    <cfRule type="expression" dxfId="394" priority="46">
      <formula>$B32="Bureau"</formula>
    </cfRule>
    <cfRule type="expression" dxfId="393" priority="47">
      <formula>$B32="Déplacement"</formula>
    </cfRule>
  </conditionalFormatting>
  <conditionalFormatting sqref="D32:E32">
    <cfRule type="expression" dxfId="392" priority="45">
      <formula>$B32="-"</formula>
    </cfRule>
  </conditionalFormatting>
  <conditionalFormatting sqref="D32:E32">
    <cfRule type="expression" dxfId="391" priority="43">
      <formula>$B32="Bureau"</formula>
    </cfRule>
    <cfRule type="expression" dxfId="390" priority="44">
      <formula>$B32="Déplacement"</formula>
    </cfRule>
  </conditionalFormatting>
  <conditionalFormatting sqref="F32">
    <cfRule type="expression" dxfId="389" priority="42">
      <formula>$B32="-"</formula>
    </cfRule>
  </conditionalFormatting>
  <conditionalFormatting sqref="F32">
    <cfRule type="expression" dxfId="388" priority="40">
      <formula>$B32="Bureau"</formula>
    </cfRule>
    <cfRule type="expression" dxfId="387" priority="41">
      <formula>$B32="Déplacement"</formula>
    </cfRule>
  </conditionalFormatting>
  <conditionalFormatting sqref="C21">
    <cfRule type="expression" dxfId="386" priority="39">
      <formula>$B21="-"</formula>
    </cfRule>
  </conditionalFormatting>
  <conditionalFormatting sqref="C21">
    <cfRule type="expression" dxfId="385" priority="37">
      <formula>$B21="Bureau"</formula>
    </cfRule>
    <cfRule type="expression" dxfId="384" priority="38">
      <formula>$B21="Déplacement"</formula>
    </cfRule>
  </conditionalFormatting>
  <conditionalFormatting sqref="D21">
    <cfRule type="expression" dxfId="383" priority="36">
      <formula>$B21="-"</formula>
    </cfRule>
  </conditionalFormatting>
  <conditionalFormatting sqref="D21">
    <cfRule type="expression" dxfId="382" priority="34">
      <formula>$B21="Bureau"</formula>
    </cfRule>
    <cfRule type="expression" dxfId="381" priority="35">
      <formula>$B21="Déplacement"</formula>
    </cfRule>
  </conditionalFormatting>
  <conditionalFormatting sqref="C33">
    <cfRule type="expression" dxfId="380" priority="33">
      <formula>$B33="-"</formula>
    </cfRule>
  </conditionalFormatting>
  <conditionalFormatting sqref="C33">
    <cfRule type="expression" dxfId="379" priority="31">
      <formula>$B33="Bureau"</formula>
    </cfRule>
    <cfRule type="expression" dxfId="378" priority="32">
      <formula>$B33="Déplacement"</formula>
    </cfRule>
  </conditionalFormatting>
  <conditionalFormatting sqref="D33">
    <cfRule type="expression" dxfId="377" priority="30">
      <formula>$B33="-"</formula>
    </cfRule>
  </conditionalFormatting>
  <conditionalFormatting sqref="D33">
    <cfRule type="expression" dxfId="376" priority="28">
      <formula>$B33="Bureau"</formula>
    </cfRule>
    <cfRule type="expression" dxfId="375" priority="29">
      <formula>$B33="Déplacement"</formula>
    </cfRule>
  </conditionalFormatting>
  <conditionalFormatting sqref="C34">
    <cfRule type="expression" dxfId="374" priority="27">
      <formula>$B34="-"</formula>
    </cfRule>
  </conditionalFormatting>
  <conditionalFormatting sqref="C34">
    <cfRule type="expression" dxfId="373" priority="25">
      <formula>$B34="Bureau"</formula>
    </cfRule>
    <cfRule type="expression" dxfId="372" priority="26">
      <formula>$B34="Déplacement"</formula>
    </cfRule>
  </conditionalFormatting>
  <conditionalFormatting sqref="D34">
    <cfRule type="expression" dxfId="371" priority="24">
      <formula>$B34="-"</formula>
    </cfRule>
  </conditionalFormatting>
  <conditionalFormatting sqref="D34">
    <cfRule type="expression" dxfId="370" priority="22">
      <formula>$B34="Bureau"</formula>
    </cfRule>
    <cfRule type="expression" dxfId="369" priority="23">
      <formula>$B34="Déplacement"</formula>
    </cfRule>
  </conditionalFormatting>
  <conditionalFormatting sqref="C22">
    <cfRule type="expression" dxfId="368" priority="21">
      <formula>$B22="-"</formula>
    </cfRule>
  </conditionalFormatting>
  <conditionalFormatting sqref="C22">
    <cfRule type="expression" dxfId="367" priority="19">
      <formula>$B22="Bureau"</formula>
    </cfRule>
    <cfRule type="expression" dxfId="366" priority="20">
      <formula>$B22="Déplacement"</formula>
    </cfRule>
  </conditionalFormatting>
  <conditionalFormatting sqref="D22">
    <cfRule type="expression" dxfId="365" priority="18">
      <formula>$B22="-"</formula>
    </cfRule>
  </conditionalFormatting>
  <conditionalFormatting sqref="D22">
    <cfRule type="expression" dxfId="364" priority="16">
      <formula>$B22="Bureau"</formula>
    </cfRule>
    <cfRule type="expression" dxfId="363" priority="17">
      <formula>$B22="Déplacement"</formula>
    </cfRule>
  </conditionalFormatting>
  <conditionalFormatting sqref="C28">
    <cfRule type="expression" dxfId="362" priority="9">
      <formula>$B28="-"</formula>
    </cfRule>
  </conditionalFormatting>
  <conditionalFormatting sqref="C28">
    <cfRule type="expression" dxfId="361" priority="7">
      <formula>$B28="Bureau"</formula>
    </cfRule>
    <cfRule type="expression" dxfId="360" priority="8">
      <formula>$B28="Déplacement"</formula>
    </cfRule>
  </conditionalFormatting>
  <conditionalFormatting sqref="D28">
    <cfRule type="expression" dxfId="359" priority="6">
      <formula>$B28="-"</formula>
    </cfRule>
  </conditionalFormatting>
  <conditionalFormatting sqref="D28">
    <cfRule type="expression" dxfId="358" priority="4">
      <formula>$B28="Bureau"</formula>
    </cfRule>
    <cfRule type="expression" dxfId="357" priority="5">
      <formula>$B28="Déplacement"</formula>
    </cfRule>
  </conditionalFormatting>
  <dataValidations count="5">
    <dataValidation type="list" allowBlank="1" showInputMessage="1" showErrorMessage="1" sqref="B42:B1048576 B37:B40">
      <formula1>"-,Bureau,Déplacement"</formula1>
    </dataValidation>
    <dataValidation type="time" allowBlank="1" showInputMessage="1" showErrorMessage="1" error="Veuillez saisir une heure au format HH:MM." sqref="C7:J10 K7:K36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8">
      <formula1>42736</formula1>
    </dataValidation>
    <dataValidation allowBlank="1" showInputMessage="1" showErrorMessage="1" error="Veuillez saisir une heure au format HH:MM." sqref="K37:K39"/>
    <dataValidation type="list" allowBlank="1" showInputMessage="1" showErrorMessage="1" sqref="B7:B36">
      <formula1>"-,Chantier,Travail de nuit,Déplacement"</formula1>
    </dataValidation>
  </dataValidations>
  <pageMargins left="0.7" right="0.7" top="0.75" bottom="0.75" header="0.3" footer="0.3"/>
  <pageSetup paperSize="9" scale="9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6" id="{397DA0A8-9485-43CA-A9A9-DEFE3D0D66FE}">
            <xm:f>Janvier!$B37="-"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124" id="{ED6B079D-3B88-4F6E-892B-2EC6F72EEA82}">
            <xm:f>Janvier!$B37="Bureau"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125" id="{9A7EC190-A7A5-4738-A063-3440E9F00CCD}">
            <xm:f>Janvier!$B37="Déplacement"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3" id="{A7B25D94-070C-4EEE-9967-D18F6AF68361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02E91458-2FA1-46BC-83DC-676E83AFFEB4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BCA485D6-D0AE-47B4-A9D9-268D28DB7DB4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N42"/>
  <sheetViews>
    <sheetView workbookViewId="0">
      <selection activeCell="B33" sqref="B33"/>
    </sheetView>
  </sheetViews>
  <sheetFormatPr baseColWidth="10" defaultColWidth="11.54296875" defaultRowHeight="11.5" x14ac:dyDescent="0.25"/>
  <cols>
    <col min="1" max="1" width="13.36328125" style="16" customWidth="1"/>
    <col min="2" max="2" width="17.3632812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46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06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42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164">
        <v>43282</v>
      </c>
      <c r="B7" s="57" t="s">
        <v>31</v>
      </c>
      <c r="C7" s="55"/>
      <c r="D7" s="7"/>
      <c r="E7" s="7"/>
      <c r="F7" s="7"/>
      <c r="G7" s="7"/>
      <c r="H7" s="11"/>
      <c r="I7" s="10"/>
      <c r="J7" s="11"/>
      <c r="K7" s="22">
        <f t="shared" ref="K7:K37" si="0">IF(B7="Chantier",D7+F7-C7-E7,IF(AND(B7="Déplacement",G7&lt;&gt;"",H7&lt;&gt;""),H7-G7-100/1440,IF(B7="Travail de nuit",MOD(J7-I7,1),0)))</f>
        <v>0</v>
      </c>
      <c r="L7" s="24"/>
    </row>
    <row r="8" spans="1:14" x14ac:dyDescent="0.25">
      <c r="A8" s="165">
        <v>43283</v>
      </c>
      <c r="B8" s="59" t="s">
        <v>31</v>
      </c>
      <c r="C8" s="55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 t="s">
        <v>87</v>
      </c>
    </row>
    <row r="9" spans="1:14" x14ac:dyDescent="0.25">
      <c r="A9" s="165">
        <v>43284</v>
      </c>
      <c r="B9" s="59" t="s">
        <v>80</v>
      </c>
      <c r="C9" s="55">
        <v>0.3125</v>
      </c>
      <c r="D9" s="7">
        <v>0.5</v>
      </c>
      <c r="E9" s="5">
        <v>0.5625</v>
      </c>
      <c r="F9" s="5">
        <v>0.70833333333333337</v>
      </c>
      <c r="G9" s="7"/>
      <c r="H9" s="11"/>
      <c r="I9" s="234"/>
      <c r="J9" s="235"/>
      <c r="K9" s="22">
        <f t="shared" si="0"/>
        <v>0.33333333333333348</v>
      </c>
      <c r="L9" s="25"/>
    </row>
    <row r="10" spans="1:14" x14ac:dyDescent="0.25">
      <c r="A10" s="165">
        <v>43285</v>
      </c>
      <c r="B10" s="59" t="s">
        <v>80</v>
      </c>
      <c r="C10" s="55">
        <v>0.3125</v>
      </c>
      <c r="D10" s="7">
        <v>0.5</v>
      </c>
      <c r="E10" s="5">
        <v>0.5625</v>
      </c>
      <c r="F10" s="5">
        <v>0.77083333333333337</v>
      </c>
      <c r="G10" s="5"/>
      <c r="H10" s="13"/>
      <c r="I10" s="234"/>
      <c r="J10" s="235"/>
      <c r="K10" s="22">
        <f t="shared" si="0"/>
        <v>0.39583333333333348</v>
      </c>
      <c r="L10" s="25"/>
      <c r="M10" s="3"/>
      <c r="N10" s="3"/>
    </row>
    <row r="11" spans="1:14" x14ac:dyDescent="0.25">
      <c r="A11" s="165">
        <v>43286</v>
      </c>
      <c r="B11" s="59" t="s">
        <v>80</v>
      </c>
      <c r="C11" s="55">
        <v>0.3125</v>
      </c>
      <c r="D11" s="7">
        <v>0.5</v>
      </c>
      <c r="E11" s="5">
        <v>0.5625</v>
      </c>
      <c r="F11" s="5">
        <v>0.6875</v>
      </c>
      <c r="G11" s="5"/>
      <c r="H11" s="13"/>
      <c r="I11" s="234"/>
      <c r="J11" s="235"/>
      <c r="K11" s="22">
        <f t="shared" si="0"/>
        <v>0.3125</v>
      </c>
      <c r="L11" s="25"/>
    </row>
    <row r="12" spans="1:14" x14ac:dyDescent="0.25">
      <c r="A12" s="165">
        <v>43287</v>
      </c>
      <c r="B12" s="59" t="s">
        <v>80</v>
      </c>
      <c r="C12" s="55">
        <v>0.3125</v>
      </c>
      <c r="D12" s="7">
        <v>0.5</v>
      </c>
      <c r="E12" s="5">
        <v>0.5625</v>
      </c>
      <c r="F12" s="5">
        <v>0.72916666666666663</v>
      </c>
      <c r="G12" s="5"/>
      <c r="H12" s="13"/>
      <c r="I12" s="234"/>
      <c r="J12" s="235"/>
      <c r="K12" s="22">
        <f t="shared" si="0"/>
        <v>0.35416666666666652</v>
      </c>
      <c r="L12" s="25"/>
    </row>
    <row r="13" spans="1:14" x14ac:dyDescent="0.25">
      <c r="A13" s="165">
        <v>43288</v>
      </c>
      <c r="B13" s="59" t="s">
        <v>31</v>
      </c>
      <c r="C13" s="55">
        <v>0.375</v>
      </c>
      <c r="D13" s="7">
        <v>0.54166666666666663</v>
      </c>
      <c r="E13" s="5"/>
      <c r="F13" s="5"/>
      <c r="G13" s="5"/>
      <c r="H13" s="13"/>
      <c r="I13" s="234"/>
      <c r="J13" s="235"/>
      <c r="K13" s="22">
        <f t="shared" si="0"/>
        <v>0</v>
      </c>
      <c r="L13" s="25"/>
    </row>
    <row r="14" spans="1:14" x14ac:dyDescent="0.25">
      <c r="A14" s="165">
        <v>43289</v>
      </c>
      <c r="B14" s="59" t="s">
        <v>31</v>
      </c>
      <c r="C14" s="56"/>
      <c r="D14" s="5"/>
      <c r="E14" s="5"/>
      <c r="F14" s="5"/>
      <c r="G14" s="5"/>
      <c r="H14" s="13"/>
      <c r="I14" s="234"/>
      <c r="J14" s="235"/>
      <c r="K14" s="22">
        <f t="shared" si="0"/>
        <v>0</v>
      </c>
      <c r="L14" s="25"/>
    </row>
    <row r="15" spans="1:14" x14ac:dyDescent="0.25">
      <c r="A15" s="165">
        <v>43290</v>
      </c>
      <c r="B15" s="59" t="s">
        <v>80</v>
      </c>
      <c r="C15" s="56">
        <v>0.3125</v>
      </c>
      <c r="D15" s="5">
        <v>0.5</v>
      </c>
      <c r="E15" s="5">
        <v>0.5625</v>
      </c>
      <c r="F15" s="5">
        <v>0.66666666666666663</v>
      </c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0.29166666666666652</v>
      </c>
      <c r="L15" s="25"/>
    </row>
    <row r="16" spans="1:14" x14ac:dyDescent="0.25">
      <c r="A16" s="165">
        <v>43291</v>
      </c>
      <c r="B16" s="59" t="s">
        <v>80</v>
      </c>
      <c r="C16" s="56">
        <v>0.3125</v>
      </c>
      <c r="D16" s="5">
        <v>0.5</v>
      </c>
      <c r="E16" s="5">
        <v>0.5625</v>
      </c>
      <c r="F16" s="5">
        <v>0.66666666666666663</v>
      </c>
      <c r="G16" s="5"/>
      <c r="H16" s="13"/>
      <c r="I16" s="234"/>
      <c r="J16" s="235"/>
      <c r="K16" s="22">
        <f t="shared" si="0"/>
        <v>0.29166666666666652</v>
      </c>
      <c r="L16" s="25"/>
    </row>
    <row r="17" spans="1:12" x14ac:dyDescent="0.25">
      <c r="A17" s="165">
        <v>43292</v>
      </c>
      <c r="B17" s="59" t="s">
        <v>80</v>
      </c>
      <c r="C17" s="56">
        <v>0.3125</v>
      </c>
      <c r="D17" s="5">
        <v>0.5</v>
      </c>
      <c r="E17" s="5">
        <v>0.5625</v>
      </c>
      <c r="F17" s="5">
        <v>0.66666666666666663</v>
      </c>
      <c r="G17" s="5"/>
      <c r="H17" s="13"/>
      <c r="I17" s="234"/>
      <c r="J17" s="235"/>
      <c r="K17" s="22">
        <f t="shared" si="0"/>
        <v>0.29166666666666652</v>
      </c>
      <c r="L17" s="25"/>
    </row>
    <row r="18" spans="1:12" x14ac:dyDescent="0.25">
      <c r="A18" s="165">
        <v>43293</v>
      </c>
      <c r="B18" s="59" t="s">
        <v>80</v>
      </c>
      <c r="C18" s="56">
        <v>0.3125</v>
      </c>
      <c r="D18" s="5">
        <v>0.5</v>
      </c>
      <c r="E18" s="5">
        <v>0.5625</v>
      </c>
      <c r="F18" s="5">
        <v>0.70833333333333337</v>
      </c>
      <c r="G18" s="5"/>
      <c r="H18" s="13"/>
      <c r="I18" s="234"/>
      <c r="J18" s="235"/>
      <c r="K18" s="22">
        <f t="shared" si="0"/>
        <v>0.33333333333333348</v>
      </c>
      <c r="L18" s="25"/>
    </row>
    <row r="19" spans="1:12" x14ac:dyDescent="0.25">
      <c r="A19" s="165">
        <v>43294</v>
      </c>
      <c r="B19" s="59" t="s">
        <v>80</v>
      </c>
      <c r="C19" s="56">
        <v>0.4375</v>
      </c>
      <c r="D19" s="5">
        <v>0.5</v>
      </c>
      <c r="E19" s="5">
        <v>0.5625</v>
      </c>
      <c r="F19" s="5">
        <v>0.70833333333333337</v>
      </c>
      <c r="G19" s="5"/>
      <c r="H19" s="13"/>
      <c r="I19" s="234"/>
      <c r="J19" s="235"/>
      <c r="K19" s="22">
        <f t="shared" si="0"/>
        <v>0.20833333333333348</v>
      </c>
      <c r="L19" s="25"/>
    </row>
    <row r="20" spans="1:12" x14ac:dyDescent="0.25">
      <c r="A20" s="165">
        <v>43295</v>
      </c>
      <c r="B20" s="59" t="s">
        <v>31</v>
      </c>
      <c r="C20" s="56"/>
      <c r="D20" s="5"/>
      <c r="E20" s="5"/>
      <c r="F20" s="5"/>
      <c r="G20" s="5"/>
      <c r="H20" s="13"/>
      <c r="I20" s="234"/>
      <c r="J20" s="235"/>
      <c r="K20" s="22">
        <f t="shared" si="0"/>
        <v>0</v>
      </c>
      <c r="L20" s="25" t="s">
        <v>75</v>
      </c>
    </row>
    <row r="21" spans="1:12" x14ac:dyDescent="0.25">
      <c r="A21" s="165">
        <v>43296</v>
      </c>
      <c r="B21" s="59" t="s">
        <v>31</v>
      </c>
      <c r="C21" s="56"/>
      <c r="D21" s="5"/>
      <c r="E21" s="5"/>
      <c r="F21" s="5"/>
      <c r="G21" s="5"/>
      <c r="H21" s="13"/>
      <c r="I21" s="234"/>
      <c r="J21" s="235"/>
      <c r="K21" s="22">
        <f t="shared" si="0"/>
        <v>0</v>
      </c>
      <c r="L21" s="25"/>
    </row>
    <row r="22" spans="1:12" x14ac:dyDescent="0.25">
      <c r="A22" s="165">
        <v>43297</v>
      </c>
      <c r="B22" s="59" t="s">
        <v>80</v>
      </c>
      <c r="C22" s="56">
        <v>0.3125</v>
      </c>
      <c r="D22" s="5">
        <v>0.5</v>
      </c>
      <c r="E22" s="5">
        <v>0.54166666666666663</v>
      </c>
      <c r="F22" s="5">
        <v>0.625</v>
      </c>
      <c r="G22" s="5"/>
      <c r="H22" s="13"/>
      <c r="I22" s="234"/>
      <c r="J22" s="235"/>
      <c r="K22" s="22">
        <f t="shared" si="0"/>
        <v>0.27083333333333337</v>
      </c>
      <c r="L22" s="25"/>
    </row>
    <row r="23" spans="1:12" x14ac:dyDescent="0.25">
      <c r="A23" s="165">
        <v>43298</v>
      </c>
      <c r="B23" s="59" t="s">
        <v>80</v>
      </c>
      <c r="C23" s="56">
        <v>0.3125</v>
      </c>
      <c r="D23" s="5">
        <v>0.52083333333333337</v>
      </c>
      <c r="E23" s="5">
        <v>0.5625</v>
      </c>
      <c r="F23" s="5">
        <v>0.75</v>
      </c>
      <c r="G23" s="5"/>
      <c r="H23" s="13"/>
      <c r="I23" s="234"/>
      <c r="J23" s="235"/>
      <c r="K23" s="22">
        <f t="shared" si="0"/>
        <v>0.39583333333333348</v>
      </c>
      <c r="L23" s="25"/>
    </row>
    <row r="24" spans="1:12" x14ac:dyDescent="0.25">
      <c r="A24" s="165">
        <v>43299</v>
      </c>
      <c r="B24" s="59" t="s">
        <v>80</v>
      </c>
      <c r="C24" s="56">
        <v>0.3125</v>
      </c>
      <c r="D24" s="5">
        <v>0.5</v>
      </c>
      <c r="E24" s="5">
        <v>0.54166666666666663</v>
      </c>
      <c r="F24" s="5">
        <v>0.75</v>
      </c>
      <c r="G24" s="5"/>
      <c r="H24" s="13"/>
      <c r="I24" s="234"/>
      <c r="J24" s="235"/>
      <c r="K24" s="22">
        <f t="shared" si="0"/>
        <v>0.39583333333333337</v>
      </c>
      <c r="L24" s="25"/>
    </row>
    <row r="25" spans="1:12" x14ac:dyDescent="0.25">
      <c r="A25" s="165">
        <v>43300</v>
      </c>
      <c r="B25" s="59" t="s">
        <v>80</v>
      </c>
      <c r="C25" s="56">
        <v>0.3125</v>
      </c>
      <c r="D25" s="5">
        <v>0.5</v>
      </c>
      <c r="E25" s="5">
        <v>0</v>
      </c>
      <c r="F25" s="5">
        <v>0</v>
      </c>
      <c r="G25" s="5"/>
      <c r="H25" s="13"/>
      <c r="I25" s="234"/>
      <c r="J25" s="235"/>
      <c r="K25" s="22">
        <f t="shared" si="0"/>
        <v>0.1875</v>
      </c>
      <c r="L25" s="25"/>
    </row>
    <row r="26" spans="1:12" x14ac:dyDescent="0.25">
      <c r="A26" s="165">
        <v>43301</v>
      </c>
      <c r="B26" s="59" t="s">
        <v>80</v>
      </c>
      <c r="C26" s="56">
        <v>0.3125</v>
      </c>
      <c r="D26" s="5">
        <v>0.5</v>
      </c>
      <c r="E26" s="5">
        <v>0.5625</v>
      </c>
      <c r="F26" s="5">
        <v>0.72916666666666663</v>
      </c>
      <c r="G26" s="5"/>
      <c r="H26" s="13"/>
      <c r="I26" s="234"/>
      <c r="J26" s="235"/>
      <c r="K26" s="22">
        <f t="shared" si="0"/>
        <v>0.35416666666666652</v>
      </c>
      <c r="L26" s="25"/>
    </row>
    <row r="27" spans="1:12" x14ac:dyDescent="0.25">
      <c r="A27" s="165">
        <v>43302</v>
      </c>
      <c r="B27" s="59" t="s">
        <v>31</v>
      </c>
      <c r="C27" s="56">
        <v>0.375</v>
      </c>
      <c r="D27" s="5">
        <v>0.54166666666666663</v>
      </c>
      <c r="E27" s="5">
        <v>0.58333333333333337</v>
      </c>
      <c r="F27" s="5">
        <v>0.6875</v>
      </c>
      <c r="G27" s="5"/>
      <c r="H27" s="13"/>
      <c r="I27" s="234"/>
      <c r="J27" s="235"/>
      <c r="K27" s="22">
        <f t="shared" si="0"/>
        <v>0</v>
      </c>
      <c r="L27" s="25"/>
    </row>
    <row r="28" spans="1:12" x14ac:dyDescent="0.25">
      <c r="A28" s="165">
        <v>43303</v>
      </c>
      <c r="B28" s="59" t="s">
        <v>31</v>
      </c>
      <c r="C28" s="56"/>
      <c r="D28" s="5"/>
      <c r="E28" s="5"/>
      <c r="F28" s="5"/>
      <c r="G28" s="5"/>
      <c r="H28" s="13"/>
      <c r="I28" s="234"/>
      <c r="J28" s="235"/>
      <c r="K28" s="22">
        <f t="shared" si="0"/>
        <v>0</v>
      </c>
      <c r="L28" s="25"/>
    </row>
    <row r="29" spans="1:12" x14ac:dyDescent="0.25">
      <c r="A29" s="165">
        <v>43304</v>
      </c>
      <c r="B29" s="59" t="s">
        <v>80</v>
      </c>
      <c r="C29" s="56">
        <v>0.3125</v>
      </c>
      <c r="D29" s="5">
        <v>0.5</v>
      </c>
      <c r="E29" s="5">
        <v>0.5625</v>
      </c>
      <c r="F29" s="5">
        <v>0.70833333333333337</v>
      </c>
      <c r="G29" s="5"/>
      <c r="H29" s="13"/>
      <c r="I29" s="234"/>
      <c r="J29" s="235"/>
      <c r="K29" s="22">
        <f t="shared" si="0"/>
        <v>0.33333333333333348</v>
      </c>
      <c r="L29" s="25"/>
    </row>
    <row r="30" spans="1:12" x14ac:dyDescent="0.25">
      <c r="A30" s="165">
        <v>43305</v>
      </c>
      <c r="B30" s="59" t="s">
        <v>80</v>
      </c>
      <c r="C30" s="56">
        <v>0.3125</v>
      </c>
      <c r="D30" s="5">
        <v>0.5</v>
      </c>
      <c r="E30" s="5">
        <v>0.5625</v>
      </c>
      <c r="F30" s="5">
        <v>0.72916666666666663</v>
      </c>
      <c r="G30" s="5"/>
      <c r="H30" s="13"/>
      <c r="I30" s="234"/>
      <c r="J30" s="235"/>
      <c r="K30" s="22">
        <f t="shared" si="0"/>
        <v>0.35416666666666652</v>
      </c>
      <c r="L30" s="25"/>
    </row>
    <row r="31" spans="1:12" x14ac:dyDescent="0.25">
      <c r="A31" s="165">
        <v>43306</v>
      </c>
      <c r="B31" s="59" t="s">
        <v>80</v>
      </c>
      <c r="C31" s="56">
        <v>0.3125</v>
      </c>
      <c r="D31" s="5">
        <v>0.5</v>
      </c>
      <c r="E31" s="5">
        <v>0.5625</v>
      </c>
      <c r="F31" s="5">
        <v>0.6875</v>
      </c>
      <c r="G31" s="5"/>
      <c r="H31" s="13"/>
      <c r="I31" s="234"/>
      <c r="J31" s="235"/>
      <c r="K31" s="22">
        <f t="shared" si="0"/>
        <v>0.3125</v>
      </c>
      <c r="L31" s="25"/>
    </row>
    <row r="32" spans="1:12" x14ac:dyDescent="0.25">
      <c r="A32" s="165">
        <v>43307</v>
      </c>
      <c r="B32" s="59" t="s">
        <v>80</v>
      </c>
      <c r="C32" s="56">
        <v>0.3125</v>
      </c>
      <c r="D32" s="5">
        <v>0.5</v>
      </c>
      <c r="E32" s="5">
        <v>0.5625</v>
      </c>
      <c r="F32" s="5">
        <v>0.70833333333333337</v>
      </c>
      <c r="G32" s="5"/>
      <c r="H32" s="13"/>
      <c r="I32" s="234"/>
      <c r="J32" s="235"/>
      <c r="K32" s="22">
        <f t="shared" si="0"/>
        <v>0.33333333333333348</v>
      </c>
      <c r="L32" s="25"/>
    </row>
    <row r="33" spans="1:12" x14ac:dyDescent="0.25">
      <c r="A33" s="165">
        <v>43308</v>
      </c>
      <c r="B33" s="59" t="s">
        <v>80</v>
      </c>
      <c r="C33" s="56">
        <v>0.3125</v>
      </c>
      <c r="D33" s="5">
        <v>0.5</v>
      </c>
      <c r="E33" s="5">
        <v>0.5625</v>
      </c>
      <c r="F33" s="5">
        <v>0.625</v>
      </c>
      <c r="G33" s="5"/>
      <c r="H33" s="13"/>
      <c r="I33" s="234"/>
      <c r="J33" s="235"/>
      <c r="K33" s="22">
        <f t="shared" si="0"/>
        <v>0.25</v>
      </c>
      <c r="L33" s="25"/>
    </row>
    <row r="34" spans="1:12" x14ac:dyDescent="0.25">
      <c r="A34" s="165">
        <v>43309</v>
      </c>
      <c r="B34" s="59" t="s">
        <v>31</v>
      </c>
      <c r="C34" s="56"/>
      <c r="D34" s="5"/>
      <c r="E34" s="5"/>
      <c r="F34" s="5"/>
      <c r="G34" s="5"/>
      <c r="H34" s="13"/>
      <c r="I34" s="234"/>
      <c r="J34" s="235"/>
      <c r="K34" s="22">
        <f t="shared" si="0"/>
        <v>0</v>
      </c>
      <c r="L34" s="25"/>
    </row>
    <row r="35" spans="1:12" x14ac:dyDescent="0.25">
      <c r="A35" s="165">
        <v>43310</v>
      </c>
      <c r="B35" s="59" t="s">
        <v>31</v>
      </c>
      <c r="C35" s="56"/>
      <c r="D35" s="5"/>
      <c r="E35" s="5"/>
      <c r="F35" s="5"/>
      <c r="G35" s="5"/>
      <c r="H35" s="13"/>
      <c r="I35" s="234"/>
      <c r="J35" s="235"/>
      <c r="K35" s="22">
        <f t="shared" si="0"/>
        <v>0</v>
      </c>
      <c r="L35" s="25"/>
    </row>
    <row r="36" spans="1:12" ht="12" thickBot="1" x14ac:dyDescent="0.3">
      <c r="A36" s="165">
        <v>43311</v>
      </c>
      <c r="B36" s="59" t="s">
        <v>80</v>
      </c>
      <c r="C36" s="56">
        <v>0.3125</v>
      </c>
      <c r="D36" s="5">
        <v>0.5</v>
      </c>
      <c r="E36" s="5">
        <v>0.5625</v>
      </c>
      <c r="F36" s="5">
        <v>0.70833333333333337</v>
      </c>
      <c r="G36" s="5"/>
      <c r="H36" s="13"/>
      <c r="I36" s="43"/>
      <c r="J36" s="45"/>
      <c r="K36" s="22">
        <f t="shared" si="0"/>
        <v>0.33333333333333348</v>
      </c>
      <c r="L36" s="25"/>
    </row>
    <row r="37" spans="1:12" ht="12" thickBot="1" x14ac:dyDescent="0.3">
      <c r="A37" s="166">
        <v>43312</v>
      </c>
      <c r="B37" s="60" t="s">
        <v>80</v>
      </c>
      <c r="C37" s="56">
        <v>0.33333333333333331</v>
      </c>
      <c r="D37" s="5">
        <v>0.5</v>
      </c>
      <c r="E37" s="5">
        <v>0.5625</v>
      </c>
      <c r="F37" s="5">
        <v>0.72916666666666663</v>
      </c>
      <c r="G37" s="6"/>
      <c r="H37" s="15"/>
      <c r="I37" s="218"/>
      <c r="J37" s="218"/>
      <c r="K37" s="22">
        <f t="shared" si="0"/>
        <v>0.33333333333333326</v>
      </c>
      <c r="L37" s="26"/>
    </row>
    <row r="38" spans="1:12" x14ac:dyDescent="0.25">
      <c r="A38" s="64"/>
      <c r="B38" s="61"/>
      <c r="C38" s="324" t="s">
        <v>55</v>
      </c>
      <c r="D38" s="325"/>
      <c r="E38" s="325"/>
      <c r="F38" s="325"/>
      <c r="G38" s="325"/>
      <c r="H38" s="326"/>
      <c r="I38" s="219"/>
      <c r="J38" s="219"/>
      <c r="K38" s="68">
        <f>SUM(K7:K37)*24</f>
        <v>160</v>
      </c>
      <c r="L38" s="62"/>
    </row>
    <row r="39" spans="1:12" ht="12" thickBot="1" x14ac:dyDescent="0.3">
      <c r="A39" s="64"/>
      <c r="B39" s="61"/>
      <c r="C39" s="327" t="s">
        <v>56</v>
      </c>
      <c r="D39" s="328"/>
      <c r="E39" s="328"/>
      <c r="F39" s="328"/>
      <c r="G39" s="328"/>
      <c r="H39" s="329"/>
      <c r="I39" s="220"/>
      <c r="J39" s="220"/>
      <c r="K39" s="69">
        <f>Planning!C82</f>
        <v>154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41"/>
      <c r="J40" s="41"/>
      <c r="K40" s="70">
        <f>K39-K38</f>
        <v>-6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298"/>
      <c r="C42" s="319"/>
      <c r="D42" s="321"/>
      <c r="E42" s="41"/>
      <c r="F42" s="322" t="s">
        <v>38</v>
      </c>
      <c r="G42" s="323"/>
      <c r="H42" s="319"/>
      <c r="I42" s="320"/>
      <c r="J42" s="320"/>
      <c r="K42" s="321"/>
      <c r="L42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2:B42"/>
    <mergeCell ref="C42:D42"/>
    <mergeCell ref="F42:G42"/>
    <mergeCell ref="H42:K42"/>
    <mergeCell ref="C38:H38"/>
    <mergeCell ref="C39:H39"/>
    <mergeCell ref="C40:H40"/>
  </mergeCells>
  <conditionalFormatting sqref="C42 H42 E42:F42 C43:H1048576 C41:H41 C7:H37">
    <cfRule type="expression" dxfId="350" priority="11">
      <formula>$B7="-"</formula>
    </cfRule>
  </conditionalFormatting>
  <conditionalFormatting sqref="G7:H37 H42 G43:H1048576 G41:H41">
    <cfRule type="expression" dxfId="349" priority="7">
      <formula>$B7="Bureau"</formula>
    </cfRule>
    <cfRule type="expression" dxfId="348" priority="8">
      <formula>$B7="Déplacement"</formula>
    </cfRule>
  </conditionalFormatting>
  <conditionalFormatting sqref="C42 E42:F42 C43:F1048576 C41:F41 C7:F37">
    <cfRule type="expression" dxfId="347" priority="9">
      <formula>$B7="Bureau"</formula>
    </cfRule>
    <cfRule type="expression" dxfId="346" priority="10">
      <formula>$B7="Déplacement"</formula>
    </cfRule>
  </conditionalFormatting>
  <dataValidations count="5">
    <dataValidation type="list" allowBlank="1" showInputMessage="1" showErrorMessage="1" sqref="B43:B1048576 B38:B41">
      <formula1>"-,Bureau,Déplacement"</formula1>
    </dataValidation>
    <dataValidation type="time" allowBlank="1" showInputMessage="1" showErrorMessage="1" error="Veuillez saisir une heure au format HH:MM." sqref="C7:J10 K7:K37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allowBlank="1" showInputMessage="1" showErrorMessage="1" error="Veuillez saisir une heure au format HH:MM." sqref="K38:K40"/>
    <dataValidation type="list" allowBlank="1" showInputMessage="1" showErrorMessage="1" sqref="B7:B37">
      <formula1>"-,Chantier,Travail de nuit,Déplacement"</formula1>
    </dataValidation>
  </dataValidations>
  <pageMargins left="0.7" right="0.7" top="0.75" bottom="0.75" header="0.3" footer="0.3"/>
  <pageSetup paperSize="9" scale="8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6BC52B7-4FD1-45F9-B056-707B51B4B617}">
            <xm:f>Janvier!$B38="-"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4" id="{B230E6BB-AF0B-478A-B117-665AF643230E}">
            <xm:f>Janvier!$B38="Bureau"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5" id="{9569AF43-8A41-47DD-BD5A-A0793085D5D4}">
            <xm:f>Janvier!$B38="Déplacement"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3" id="{71BF0C27-C840-4200-BB6D-0852211DBB7E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AC967591-246D-40B6-838C-39B450B6E658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CC3BEA9D-7885-4B39-A096-9FBF79ED4969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N42"/>
  <sheetViews>
    <sheetView workbookViewId="0">
      <selection activeCell="B30" sqref="B30"/>
    </sheetView>
  </sheetViews>
  <sheetFormatPr baseColWidth="10" defaultColWidth="11.54296875" defaultRowHeight="11.5" x14ac:dyDescent="0.25"/>
  <cols>
    <col min="1" max="1" width="13.36328125" style="16" customWidth="1"/>
    <col min="2" max="2" width="16.5429687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47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46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164">
        <v>43313</v>
      </c>
      <c r="B7" s="59" t="s">
        <v>80</v>
      </c>
      <c r="C7" s="55">
        <v>0.3125</v>
      </c>
      <c r="D7" s="7">
        <v>0.5</v>
      </c>
      <c r="E7" s="7">
        <v>0.5625</v>
      </c>
      <c r="F7" s="7">
        <v>0.70833333333333337</v>
      </c>
      <c r="G7" s="7"/>
      <c r="H7" s="11"/>
      <c r="I7" s="10"/>
      <c r="J7" s="11"/>
      <c r="K7" s="22">
        <f t="shared" ref="K7:K36" si="0">IF(B7="Chantier",D7+F7-C7-E7,IF(AND(B7="Déplacement",G7&lt;&gt;"",H7&lt;&gt;""),H7-G7-100/1440,IF(B7="Travail de nuit",MOD(J7-I7,1),0)))</f>
        <v>0.33333333333333348</v>
      </c>
      <c r="L7" s="24"/>
    </row>
    <row r="8" spans="1:14" x14ac:dyDescent="0.25">
      <c r="A8" s="165">
        <v>43314</v>
      </c>
      <c r="B8" s="59" t="s">
        <v>80</v>
      </c>
      <c r="C8" s="55">
        <v>0.3125</v>
      </c>
      <c r="D8" s="7">
        <v>0.5</v>
      </c>
      <c r="E8" s="7">
        <v>0.54166666666666663</v>
      </c>
      <c r="F8" s="7">
        <v>0.64583333333333337</v>
      </c>
      <c r="G8" s="7"/>
      <c r="H8" s="11"/>
      <c r="I8" s="234"/>
      <c r="J8" s="235"/>
      <c r="K8" s="22">
        <f t="shared" si="0"/>
        <v>0.29166666666666685</v>
      </c>
      <c r="L8" s="25"/>
    </row>
    <row r="9" spans="1:14" x14ac:dyDescent="0.25">
      <c r="A9" s="165">
        <v>43315</v>
      </c>
      <c r="B9" s="59" t="s">
        <v>80</v>
      </c>
      <c r="C9" s="55">
        <v>0.3125</v>
      </c>
      <c r="D9" s="7">
        <v>0.5</v>
      </c>
      <c r="E9" s="7">
        <v>0.5625</v>
      </c>
      <c r="F9" s="7">
        <v>0.66666666666666663</v>
      </c>
      <c r="G9" s="7"/>
      <c r="H9" s="11"/>
      <c r="I9" s="234"/>
      <c r="J9" s="235"/>
      <c r="K9" s="22">
        <f t="shared" si="0"/>
        <v>0.29166666666666652</v>
      </c>
      <c r="L9" s="25"/>
    </row>
    <row r="10" spans="1:14" x14ac:dyDescent="0.25">
      <c r="A10" s="165">
        <v>43316</v>
      </c>
      <c r="B10" s="59" t="s">
        <v>80</v>
      </c>
      <c r="C10" s="55">
        <v>0.33333333333333331</v>
      </c>
      <c r="D10" s="7">
        <v>0.54166666666666663</v>
      </c>
      <c r="E10" s="5"/>
      <c r="F10" s="5"/>
      <c r="G10" s="5"/>
      <c r="H10" s="13"/>
      <c r="I10" s="234"/>
      <c r="J10" s="235"/>
      <c r="K10" s="22">
        <f t="shared" si="0"/>
        <v>0.20833333333333331</v>
      </c>
      <c r="L10" s="25"/>
      <c r="M10" s="3"/>
      <c r="N10" s="3"/>
    </row>
    <row r="11" spans="1:14" x14ac:dyDescent="0.25">
      <c r="A11" s="165">
        <v>43317</v>
      </c>
      <c r="B11" s="59" t="s">
        <v>31</v>
      </c>
      <c r="C11" s="56"/>
      <c r="D11" s="5"/>
      <c r="E11" s="5"/>
      <c r="F11" s="5"/>
      <c r="G11" s="5"/>
      <c r="H11" s="13"/>
      <c r="I11" s="234"/>
      <c r="J11" s="235"/>
      <c r="K11" s="22">
        <f t="shared" si="0"/>
        <v>0</v>
      </c>
      <c r="L11" s="25"/>
    </row>
    <row r="12" spans="1:14" x14ac:dyDescent="0.25">
      <c r="A12" s="165">
        <v>43318</v>
      </c>
      <c r="B12" s="59" t="s">
        <v>31</v>
      </c>
      <c r="C12" s="56"/>
      <c r="D12" s="5"/>
      <c r="E12" s="5"/>
      <c r="F12" s="5"/>
      <c r="G12" s="5"/>
      <c r="H12" s="13"/>
      <c r="I12" s="234"/>
      <c r="J12" s="235"/>
      <c r="K12" s="22">
        <f t="shared" si="0"/>
        <v>0</v>
      </c>
      <c r="L12" s="25" t="s">
        <v>76</v>
      </c>
    </row>
    <row r="13" spans="1:14" x14ac:dyDescent="0.25">
      <c r="A13" s="165">
        <v>43319</v>
      </c>
      <c r="B13" s="59" t="s">
        <v>31</v>
      </c>
      <c r="C13" s="55">
        <v>0.375</v>
      </c>
      <c r="D13" s="7">
        <v>0.54166666666666663</v>
      </c>
      <c r="E13" s="7">
        <v>0.58333333333333337</v>
      </c>
      <c r="F13" s="7">
        <v>0.70833333333333337</v>
      </c>
      <c r="G13" s="5"/>
      <c r="H13" s="13"/>
      <c r="I13" s="234"/>
      <c r="J13" s="235"/>
      <c r="K13" s="22">
        <f t="shared" si="0"/>
        <v>0</v>
      </c>
      <c r="L13" s="25" t="s">
        <v>76</v>
      </c>
    </row>
    <row r="14" spans="1:14" x14ac:dyDescent="0.25">
      <c r="A14" s="165">
        <v>43320</v>
      </c>
      <c r="B14" s="59" t="s">
        <v>31</v>
      </c>
      <c r="C14" s="55">
        <v>0.375</v>
      </c>
      <c r="D14" s="7">
        <v>0.54166666666666663</v>
      </c>
      <c r="E14" s="7">
        <v>0.58333333333333337</v>
      </c>
      <c r="F14" s="7">
        <v>0.70833333333333337</v>
      </c>
      <c r="G14" s="5"/>
      <c r="H14" s="13"/>
      <c r="I14" s="234"/>
      <c r="J14" s="235"/>
      <c r="K14" s="22">
        <f t="shared" si="0"/>
        <v>0</v>
      </c>
      <c r="L14" s="25" t="s">
        <v>76</v>
      </c>
    </row>
    <row r="15" spans="1:14" x14ac:dyDescent="0.25">
      <c r="A15" s="165">
        <v>43321</v>
      </c>
      <c r="B15" s="59" t="s">
        <v>31</v>
      </c>
      <c r="C15" s="56"/>
      <c r="D15" s="5"/>
      <c r="E15" s="5"/>
      <c r="F15" s="5"/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</v>
      </c>
      <c r="L15" s="25" t="s">
        <v>76</v>
      </c>
    </row>
    <row r="16" spans="1:14" x14ac:dyDescent="0.25">
      <c r="A16" s="165">
        <v>43322</v>
      </c>
      <c r="B16" s="59" t="s">
        <v>31</v>
      </c>
      <c r="C16" s="55">
        <v>0.33333333333333331</v>
      </c>
      <c r="D16" s="7">
        <v>0.54166666666666663</v>
      </c>
      <c r="E16" s="5"/>
      <c r="F16" s="5"/>
      <c r="G16" s="5"/>
      <c r="H16" s="13"/>
      <c r="I16" s="234"/>
      <c r="J16" s="235"/>
      <c r="K16" s="22">
        <f t="shared" si="0"/>
        <v>0</v>
      </c>
      <c r="L16" s="25" t="s">
        <v>76</v>
      </c>
    </row>
    <row r="17" spans="1:12" x14ac:dyDescent="0.25">
      <c r="A17" s="165">
        <v>43323</v>
      </c>
      <c r="B17" s="59" t="s">
        <v>31</v>
      </c>
      <c r="C17" s="56"/>
      <c r="D17" s="5"/>
      <c r="E17" s="5"/>
      <c r="F17" s="5"/>
      <c r="G17" s="5"/>
      <c r="H17" s="13"/>
      <c r="I17" s="234"/>
      <c r="J17" s="235"/>
      <c r="K17" s="22">
        <f t="shared" si="0"/>
        <v>0</v>
      </c>
      <c r="L17" s="25"/>
    </row>
    <row r="18" spans="1:12" x14ac:dyDescent="0.25">
      <c r="A18" s="165">
        <v>43324</v>
      </c>
      <c r="B18" s="59" t="s">
        <v>31</v>
      </c>
      <c r="C18" s="56"/>
      <c r="D18" s="5"/>
      <c r="E18" s="5"/>
      <c r="F18" s="5"/>
      <c r="G18" s="5"/>
      <c r="H18" s="13"/>
      <c r="I18" s="234"/>
      <c r="J18" s="235"/>
      <c r="K18" s="22">
        <f t="shared" si="0"/>
        <v>0</v>
      </c>
      <c r="L18" s="25"/>
    </row>
    <row r="19" spans="1:12" x14ac:dyDescent="0.25">
      <c r="A19" s="165">
        <v>43325</v>
      </c>
      <c r="B19" s="59" t="s">
        <v>31</v>
      </c>
      <c r="C19" s="56"/>
      <c r="D19" s="5"/>
      <c r="E19" s="5"/>
      <c r="F19" s="5"/>
      <c r="G19" s="5"/>
      <c r="H19" s="13"/>
      <c r="I19" s="234"/>
      <c r="J19" s="235"/>
      <c r="K19" s="22">
        <f t="shared" si="0"/>
        <v>0</v>
      </c>
      <c r="L19" s="25" t="s">
        <v>76</v>
      </c>
    </row>
    <row r="20" spans="1:12" x14ac:dyDescent="0.25">
      <c r="A20" s="165">
        <v>43326</v>
      </c>
      <c r="B20" s="59" t="s">
        <v>31</v>
      </c>
      <c r="C20" s="56"/>
      <c r="D20" s="5"/>
      <c r="E20" s="5"/>
      <c r="F20" s="5"/>
      <c r="G20" s="5"/>
      <c r="H20" s="13"/>
      <c r="I20" s="234"/>
      <c r="J20" s="235"/>
      <c r="K20" s="22">
        <f t="shared" si="0"/>
        <v>0</v>
      </c>
      <c r="L20" s="25" t="s">
        <v>76</v>
      </c>
    </row>
    <row r="21" spans="1:12" x14ac:dyDescent="0.25">
      <c r="A21" s="165">
        <v>43327</v>
      </c>
      <c r="B21" s="59" t="s">
        <v>31</v>
      </c>
      <c r="C21" s="56"/>
      <c r="D21" s="5"/>
      <c r="E21" s="5"/>
      <c r="F21" s="5"/>
      <c r="G21" s="5"/>
      <c r="H21" s="13"/>
      <c r="I21" s="234"/>
      <c r="J21" s="235"/>
      <c r="K21" s="22">
        <f t="shared" si="0"/>
        <v>0</v>
      </c>
      <c r="L21" s="25" t="s">
        <v>75</v>
      </c>
    </row>
    <row r="22" spans="1:12" x14ac:dyDescent="0.25">
      <c r="A22" s="165">
        <v>43328</v>
      </c>
      <c r="B22" s="59" t="s">
        <v>31</v>
      </c>
      <c r="C22" s="56"/>
      <c r="D22" s="5"/>
      <c r="E22" s="5"/>
      <c r="F22" s="5"/>
      <c r="G22" s="5"/>
      <c r="H22" s="13"/>
      <c r="I22" s="234"/>
      <c r="J22" s="235"/>
      <c r="K22" s="22">
        <f t="shared" si="0"/>
        <v>0</v>
      </c>
      <c r="L22" s="25" t="s">
        <v>76</v>
      </c>
    </row>
    <row r="23" spans="1:12" x14ac:dyDescent="0.25">
      <c r="A23" s="165">
        <v>43329</v>
      </c>
      <c r="B23" s="59" t="s">
        <v>31</v>
      </c>
      <c r="C23" s="56"/>
      <c r="D23" s="5"/>
      <c r="E23" s="5"/>
      <c r="F23" s="5"/>
      <c r="G23" s="5"/>
      <c r="H23" s="13"/>
      <c r="I23" s="234"/>
      <c r="J23" s="235"/>
      <c r="K23" s="22">
        <f t="shared" si="0"/>
        <v>0</v>
      </c>
      <c r="L23" s="25" t="s">
        <v>76</v>
      </c>
    </row>
    <row r="24" spans="1:12" x14ac:dyDescent="0.25">
      <c r="A24" s="165">
        <v>43330</v>
      </c>
      <c r="B24" s="59" t="s">
        <v>31</v>
      </c>
      <c r="C24" s="56"/>
      <c r="D24" s="5"/>
      <c r="E24" s="5"/>
      <c r="F24" s="5"/>
      <c r="G24" s="5"/>
      <c r="H24" s="13"/>
      <c r="I24" s="234"/>
      <c r="J24" s="235"/>
      <c r="K24" s="22">
        <f t="shared" si="0"/>
        <v>0</v>
      </c>
      <c r="L24" s="25"/>
    </row>
    <row r="25" spans="1:12" x14ac:dyDescent="0.25">
      <c r="A25" s="165">
        <v>43331</v>
      </c>
      <c r="B25" s="59" t="s">
        <v>31</v>
      </c>
      <c r="C25" s="56"/>
      <c r="D25" s="5"/>
      <c r="E25" s="5"/>
      <c r="F25" s="5"/>
      <c r="G25" s="5"/>
      <c r="H25" s="13"/>
      <c r="I25" s="234"/>
      <c r="J25" s="235"/>
      <c r="K25" s="22">
        <f t="shared" si="0"/>
        <v>0</v>
      </c>
      <c r="L25" s="25"/>
    </row>
    <row r="26" spans="1:12" x14ac:dyDescent="0.25">
      <c r="A26" s="165">
        <v>43332</v>
      </c>
      <c r="B26" s="59" t="s">
        <v>80</v>
      </c>
      <c r="C26" s="56">
        <v>0.3125</v>
      </c>
      <c r="D26" s="5">
        <v>0.5</v>
      </c>
      <c r="E26" s="5">
        <v>0.5625</v>
      </c>
      <c r="F26" s="5">
        <v>0.70833333333333337</v>
      </c>
      <c r="G26" s="5"/>
      <c r="H26" s="13"/>
      <c r="I26" s="234"/>
      <c r="J26" s="235"/>
      <c r="K26" s="22">
        <f t="shared" si="0"/>
        <v>0.33333333333333348</v>
      </c>
      <c r="L26" s="25"/>
    </row>
    <row r="27" spans="1:12" x14ac:dyDescent="0.25">
      <c r="A27" s="165">
        <v>43333</v>
      </c>
      <c r="B27" s="59" t="s">
        <v>80</v>
      </c>
      <c r="C27" s="56">
        <v>0.3125</v>
      </c>
      <c r="D27" s="5">
        <v>0.5</v>
      </c>
      <c r="E27" s="5">
        <v>0.5625</v>
      </c>
      <c r="F27" s="5">
        <v>0.6875</v>
      </c>
      <c r="G27" s="5"/>
      <c r="H27" s="13"/>
      <c r="I27" s="234"/>
      <c r="J27" s="235"/>
      <c r="K27" s="22">
        <f t="shared" si="0"/>
        <v>0.3125</v>
      </c>
      <c r="L27" s="25"/>
    </row>
    <row r="28" spans="1:12" x14ac:dyDescent="0.25">
      <c r="A28" s="165">
        <v>43334</v>
      </c>
      <c r="B28" s="59" t="s">
        <v>80</v>
      </c>
      <c r="C28" s="56">
        <v>0.3125</v>
      </c>
      <c r="D28" s="5">
        <v>0.5</v>
      </c>
      <c r="E28" s="5">
        <v>0.5625</v>
      </c>
      <c r="F28" s="5">
        <v>0.60416666666666663</v>
      </c>
      <c r="G28" s="5"/>
      <c r="H28" s="13"/>
      <c r="I28" s="234"/>
      <c r="J28" s="235"/>
      <c r="K28" s="22">
        <f t="shared" si="0"/>
        <v>0.22916666666666652</v>
      </c>
      <c r="L28" s="25"/>
    </row>
    <row r="29" spans="1:12" x14ac:dyDescent="0.25">
      <c r="A29" s="165">
        <v>43335</v>
      </c>
      <c r="B29" s="59" t="s">
        <v>80</v>
      </c>
      <c r="C29" s="56">
        <v>0.3125</v>
      </c>
      <c r="D29" s="5">
        <v>0.5</v>
      </c>
      <c r="E29" s="5">
        <v>0.5625</v>
      </c>
      <c r="F29" s="5">
        <v>0.66666666666666663</v>
      </c>
      <c r="G29" s="5"/>
      <c r="H29" s="13"/>
      <c r="I29" s="234"/>
      <c r="J29" s="235"/>
      <c r="K29" s="22">
        <f t="shared" si="0"/>
        <v>0.29166666666666652</v>
      </c>
      <c r="L29" s="25"/>
    </row>
    <row r="30" spans="1:12" x14ac:dyDescent="0.25">
      <c r="A30" s="165">
        <v>43336</v>
      </c>
      <c r="B30" s="59" t="s">
        <v>80</v>
      </c>
      <c r="C30" s="56">
        <v>0.3125</v>
      </c>
      <c r="D30" s="5">
        <v>0.5</v>
      </c>
      <c r="E30" s="5">
        <v>0.5625</v>
      </c>
      <c r="F30" s="5">
        <v>0.60416666666666663</v>
      </c>
      <c r="G30" s="5"/>
      <c r="H30" s="13"/>
      <c r="I30" s="234"/>
      <c r="J30" s="235"/>
      <c r="K30" s="22">
        <f t="shared" si="0"/>
        <v>0.22916666666666652</v>
      </c>
      <c r="L30" s="25"/>
    </row>
    <row r="31" spans="1:12" x14ac:dyDescent="0.25">
      <c r="A31" s="165">
        <v>43337</v>
      </c>
      <c r="B31" s="59" t="s">
        <v>31</v>
      </c>
      <c r="C31" s="56"/>
      <c r="D31" s="5"/>
      <c r="E31" s="5"/>
      <c r="F31" s="5"/>
      <c r="G31" s="5"/>
      <c r="H31" s="13"/>
      <c r="I31" s="234"/>
      <c r="J31" s="235"/>
      <c r="K31" s="22">
        <f t="shared" si="0"/>
        <v>0</v>
      </c>
      <c r="L31" s="25"/>
    </row>
    <row r="32" spans="1:12" x14ac:dyDescent="0.25">
      <c r="A32" s="165">
        <v>43338</v>
      </c>
      <c r="B32" s="59" t="s">
        <v>31</v>
      </c>
      <c r="C32" s="56"/>
      <c r="D32" s="5"/>
      <c r="E32" s="5"/>
      <c r="F32" s="5"/>
      <c r="G32" s="5"/>
      <c r="H32" s="13"/>
      <c r="I32" s="234"/>
      <c r="J32" s="235"/>
      <c r="K32" s="22">
        <f t="shared" si="0"/>
        <v>0</v>
      </c>
      <c r="L32" s="25"/>
    </row>
    <row r="33" spans="1:12" x14ac:dyDescent="0.25">
      <c r="A33" s="165">
        <v>43339</v>
      </c>
      <c r="B33" s="59" t="s">
        <v>80</v>
      </c>
      <c r="C33" s="56">
        <v>0.3125</v>
      </c>
      <c r="D33" s="5">
        <v>0.5</v>
      </c>
      <c r="E33" s="5">
        <v>0.54166666666666663</v>
      </c>
      <c r="F33" s="5">
        <v>0.72916666666666663</v>
      </c>
      <c r="G33" s="5"/>
      <c r="H33" s="13"/>
      <c r="I33" s="234"/>
      <c r="J33" s="235"/>
      <c r="K33" s="22">
        <f t="shared" si="0"/>
        <v>0.37499999999999989</v>
      </c>
      <c r="L33" s="25"/>
    </row>
    <row r="34" spans="1:12" x14ac:dyDescent="0.25">
      <c r="A34" s="165">
        <v>43340</v>
      </c>
      <c r="B34" s="59" t="s">
        <v>80</v>
      </c>
      <c r="C34" s="56">
        <v>0.3125</v>
      </c>
      <c r="D34" s="5">
        <v>0.5</v>
      </c>
      <c r="E34" s="5">
        <v>0.54166666666666663</v>
      </c>
      <c r="F34" s="5">
        <v>0.625</v>
      </c>
      <c r="G34" s="5"/>
      <c r="H34" s="13"/>
      <c r="I34" s="234"/>
      <c r="J34" s="235"/>
      <c r="K34" s="22">
        <f t="shared" si="0"/>
        <v>0.27083333333333337</v>
      </c>
      <c r="L34" s="25"/>
    </row>
    <row r="35" spans="1:12" x14ac:dyDescent="0.25">
      <c r="A35" s="165">
        <v>43341</v>
      </c>
      <c r="B35" s="59" t="s">
        <v>80</v>
      </c>
      <c r="C35" s="56">
        <v>0.3125</v>
      </c>
      <c r="D35" s="5">
        <v>0.47916666666666669</v>
      </c>
      <c r="E35" s="5">
        <v>0.54166666666666663</v>
      </c>
      <c r="F35" s="5">
        <v>0.70833333333333337</v>
      </c>
      <c r="G35" s="5"/>
      <c r="H35" s="13"/>
      <c r="I35" s="234"/>
      <c r="J35" s="235"/>
      <c r="K35" s="22">
        <f t="shared" si="0"/>
        <v>0.33333333333333337</v>
      </c>
      <c r="L35" s="25"/>
    </row>
    <row r="36" spans="1:12" ht="12" thickBot="1" x14ac:dyDescent="0.3">
      <c r="A36" s="165">
        <v>43342</v>
      </c>
      <c r="B36" s="59" t="s">
        <v>80</v>
      </c>
      <c r="C36" s="56">
        <v>0.3125</v>
      </c>
      <c r="D36" s="5">
        <v>0.5</v>
      </c>
      <c r="E36" s="5">
        <v>0.5625</v>
      </c>
      <c r="F36" s="5">
        <v>0.66666666666666663</v>
      </c>
      <c r="G36" s="5"/>
      <c r="H36" s="13"/>
      <c r="I36" s="43"/>
      <c r="J36" s="45"/>
      <c r="K36" s="22">
        <f t="shared" si="0"/>
        <v>0.29166666666666652</v>
      </c>
      <c r="L36" s="25"/>
    </row>
    <row r="37" spans="1:12" ht="12" thickBot="1" x14ac:dyDescent="0.3">
      <c r="A37" s="166">
        <v>43343</v>
      </c>
      <c r="B37" s="60" t="s">
        <v>80</v>
      </c>
      <c r="C37" s="168">
        <v>0.3125</v>
      </c>
      <c r="D37" s="6">
        <v>0</v>
      </c>
      <c r="E37" s="6"/>
      <c r="F37" s="6"/>
      <c r="G37" s="6"/>
      <c r="H37" s="15"/>
      <c r="I37" s="218"/>
      <c r="J37" s="218"/>
      <c r="K37" s="23" t="str">
        <f t="shared" ref="K37" si="1">IF(B37="Bureau",D37+F37-C37-E37,IF(AND(B37="Déplacement",G37&lt;&gt;"",H37&lt;&gt;""),H37-G37-100/1440,"0:00"))</f>
        <v>0:00</v>
      </c>
      <c r="L37" s="25" t="s">
        <v>88</v>
      </c>
    </row>
    <row r="38" spans="1:12" x14ac:dyDescent="0.25">
      <c r="A38" s="64"/>
      <c r="B38" s="61"/>
      <c r="C38" s="324" t="s">
        <v>55</v>
      </c>
      <c r="D38" s="325"/>
      <c r="E38" s="325"/>
      <c r="F38" s="325"/>
      <c r="G38" s="325"/>
      <c r="H38" s="326"/>
      <c r="I38" s="219"/>
      <c r="J38" s="219"/>
      <c r="K38" s="68">
        <f>SUM(K7:K37)*24</f>
        <v>91</v>
      </c>
      <c r="L38" s="62"/>
    </row>
    <row r="39" spans="1:12" ht="12" thickBot="1" x14ac:dyDescent="0.3">
      <c r="A39" s="64"/>
      <c r="B39" s="61"/>
      <c r="C39" s="327" t="s">
        <v>56</v>
      </c>
      <c r="D39" s="328"/>
      <c r="E39" s="328"/>
      <c r="F39" s="328"/>
      <c r="G39" s="328"/>
      <c r="H39" s="329"/>
      <c r="I39" s="220"/>
      <c r="J39" s="220"/>
      <c r="K39" s="69">
        <f>Planning!I82</f>
        <v>91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41"/>
      <c r="J40" s="41"/>
      <c r="K40" s="70">
        <f>K39-K38</f>
        <v>0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298"/>
      <c r="C42" s="319"/>
      <c r="D42" s="321"/>
      <c r="E42" s="41"/>
      <c r="F42" s="322" t="s">
        <v>38</v>
      </c>
      <c r="G42" s="323"/>
      <c r="H42" s="319"/>
      <c r="I42" s="320"/>
      <c r="J42" s="320"/>
      <c r="K42" s="321"/>
      <c r="L42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2:B42"/>
    <mergeCell ref="C42:D42"/>
    <mergeCell ref="F42:G42"/>
    <mergeCell ref="H42:K42"/>
    <mergeCell ref="C38:H38"/>
    <mergeCell ref="C39:H39"/>
    <mergeCell ref="C40:H40"/>
  </mergeCells>
  <conditionalFormatting sqref="C42 H42 E42:F42 C43:H1048576 C41:H41 C7:H37">
    <cfRule type="expression" dxfId="339" priority="11">
      <formula>$B7="-"</formula>
    </cfRule>
  </conditionalFormatting>
  <conditionalFormatting sqref="G7:H37 H42 G43:H1048576 G41:H41">
    <cfRule type="expression" dxfId="338" priority="7">
      <formula>$B7="Bureau"</formula>
    </cfRule>
    <cfRule type="expression" dxfId="337" priority="8">
      <formula>$B7="Déplacement"</formula>
    </cfRule>
  </conditionalFormatting>
  <conditionalFormatting sqref="C42 E42:F42 C43:F1048576 C41:F41 C7:F37">
    <cfRule type="expression" dxfId="336" priority="9">
      <formula>$B7="Bureau"</formula>
    </cfRule>
    <cfRule type="expression" dxfId="335" priority="10">
      <formula>$B7="Déplacement"</formula>
    </cfRule>
  </conditionalFormatting>
  <dataValidations count="5">
    <dataValidation type="list" allowBlank="1" showInputMessage="1" showErrorMessage="1" sqref="B43:B1048576 B38:B41">
      <formula1>"-,Bureau,Déplacement"</formula1>
    </dataValidation>
    <dataValidation type="time" allowBlank="1" showInputMessage="1" showErrorMessage="1" error="Veuillez saisir une heure au format HH:MM." sqref="C7:J10 K7:K37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allowBlank="1" showInputMessage="1" showErrorMessage="1" error="Veuillez saisir une heure au format HH:MM." sqref="K38:K40"/>
    <dataValidation type="list" allowBlank="1" showInputMessage="1" showErrorMessage="1" sqref="B7:B37">
      <formula1>"-,Chantier,Travail de nuit,Déplacement"</formula1>
    </dataValidation>
  </dataValidations>
  <pageMargins left="0.7" right="0.7" top="0.75" bottom="0.75" header="0.3" footer="0.3"/>
  <pageSetup paperSize="9" scale="8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14B5D6D-7ABD-44D5-82CF-D73FAC1A0225}">
            <xm:f>Janvier!$B38="-"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4" id="{916ED627-A8A6-4326-8A20-0085861AF89B}">
            <xm:f>Janvier!$B38="Bureau"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5" id="{04C89BDE-8471-484D-94EB-56C2D145F1BD}">
            <xm:f>Janvier!$B38="Déplacement"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3" id="{ACF9659B-6C5B-4436-A847-358B55718C76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B66CA104-0E06-49B3-A6D8-FC9599043C39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CC964FAA-C966-4391-A610-9C9A79ECE768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N41"/>
  <sheetViews>
    <sheetView workbookViewId="0">
      <selection activeCell="B36" sqref="B36"/>
    </sheetView>
  </sheetViews>
  <sheetFormatPr baseColWidth="10" defaultColWidth="11.54296875" defaultRowHeight="11.5" x14ac:dyDescent="0.25"/>
  <cols>
    <col min="1" max="1" width="13.36328125" style="16" customWidth="1"/>
    <col min="2" max="2" width="20.0898437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48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06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07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48">
        <v>43344</v>
      </c>
      <c r="B7" s="58" t="s">
        <v>31</v>
      </c>
      <c r="C7" s="167"/>
      <c r="D7" s="51"/>
      <c r="E7" s="51"/>
      <c r="F7" s="51"/>
      <c r="G7" s="51"/>
      <c r="H7" s="52"/>
      <c r="I7" s="10"/>
      <c r="J7" s="11"/>
      <c r="K7" s="22">
        <f t="shared" ref="K7:K36" si="0">IF(B7="Chantier",D7+F7-C7-E7,IF(AND(B7="Déplacement",G7&lt;&gt;"",H7&lt;&gt;""),H7-G7-100/1440,IF(B7="Travail de nuit",MOD(J7-I7,1),0)))</f>
        <v>0</v>
      </c>
      <c r="L7" s="25"/>
    </row>
    <row r="8" spans="1:14" x14ac:dyDescent="0.25">
      <c r="A8" s="46">
        <v>43345</v>
      </c>
      <c r="B8" s="59" t="s">
        <v>31</v>
      </c>
      <c r="C8" s="55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/>
    </row>
    <row r="9" spans="1:14" x14ac:dyDescent="0.25">
      <c r="A9" s="46">
        <v>43346</v>
      </c>
      <c r="B9" s="59" t="s">
        <v>31</v>
      </c>
      <c r="C9" s="55"/>
      <c r="D9" s="7"/>
      <c r="E9" s="7"/>
      <c r="F9" s="7"/>
      <c r="G9" s="7"/>
      <c r="H9" s="11"/>
      <c r="I9" s="234"/>
      <c r="J9" s="235"/>
      <c r="K9" s="22">
        <f t="shared" si="0"/>
        <v>0</v>
      </c>
      <c r="L9" s="25"/>
    </row>
    <row r="10" spans="1:14" x14ac:dyDescent="0.25">
      <c r="A10" s="46">
        <v>43347</v>
      </c>
      <c r="B10" s="59" t="s">
        <v>31</v>
      </c>
      <c r="C10" s="55"/>
      <c r="D10" s="7"/>
      <c r="E10" s="7"/>
      <c r="F10" s="7"/>
      <c r="G10" s="5"/>
      <c r="H10" s="13"/>
      <c r="I10" s="234"/>
      <c r="J10" s="235"/>
      <c r="K10" s="22">
        <f t="shared" si="0"/>
        <v>0</v>
      </c>
      <c r="L10" s="25"/>
      <c r="M10" s="3"/>
      <c r="N10" s="3"/>
    </row>
    <row r="11" spans="1:14" x14ac:dyDescent="0.25">
      <c r="A11" s="46">
        <v>43348</v>
      </c>
      <c r="B11" s="59" t="s">
        <v>31</v>
      </c>
      <c r="C11" s="55"/>
      <c r="D11" s="7"/>
      <c r="E11" s="7"/>
      <c r="F11" s="7"/>
      <c r="G11" s="5"/>
      <c r="H11" s="13"/>
      <c r="I11" s="234"/>
      <c r="J11" s="235"/>
      <c r="K11" s="22">
        <f t="shared" si="0"/>
        <v>0</v>
      </c>
      <c r="L11" s="25"/>
    </row>
    <row r="12" spans="1:14" x14ac:dyDescent="0.25">
      <c r="A12" s="46">
        <v>43349</v>
      </c>
      <c r="B12" s="59" t="s">
        <v>31</v>
      </c>
      <c r="C12" s="55"/>
      <c r="D12" s="7"/>
      <c r="E12" s="7"/>
      <c r="F12" s="7"/>
      <c r="G12" s="5"/>
      <c r="H12" s="13"/>
      <c r="I12" s="234"/>
      <c r="J12" s="235"/>
      <c r="K12" s="22">
        <f t="shared" si="0"/>
        <v>0</v>
      </c>
      <c r="L12" s="25"/>
    </row>
    <row r="13" spans="1:14" x14ac:dyDescent="0.25">
      <c r="A13" s="46">
        <v>43350</v>
      </c>
      <c r="B13" s="59" t="s">
        <v>31</v>
      </c>
      <c r="C13" s="55"/>
      <c r="D13" s="7"/>
      <c r="E13" s="7"/>
      <c r="F13" s="7"/>
      <c r="G13" s="5"/>
      <c r="H13" s="13"/>
      <c r="I13" s="234"/>
      <c r="J13" s="235"/>
      <c r="K13" s="22">
        <f t="shared" si="0"/>
        <v>0</v>
      </c>
      <c r="L13" s="25"/>
    </row>
    <row r="14" spans="1:14" x14ac:dyDescent="0.25">
      <c r="A14" s="46">
        <v>43351</v>
      </c>
      <c r="B14" s="59" t="s">
        <v>31</v>
      </c>
      <c r="C14" s="55"/>
      <c r="D14" s="7"/>
      <c r="E14" s="7"/>
      <c r="F14" s="7"/>
      <c r="G14" s="5"/>
      <c r="H14" s="13"/>
      <c r="I14" s="234"/>
      <c r="J14" s="235"/>
      <c r="K14" s="22">
        <f t="shared" si="0"/>
        <v>0</v>
      </c>
      <c r="L14" s="25"/>
    </row>
    <row r="15" spans="1:14" x14ac:dyDescent="0.25">
      <c r="A15" s="46">
        <v>43352</v>
      </c>
      <c r="B15" s="59" t="s">
        <v>31</v>
      </c>
      <c r="C15" s="56"/>
      <c r="D15" s="5"/>
      <c r="E15" s="5"/>
      <c r="F15" s="5"/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</v>
      </c>
      <c r="L15" s="25"/>
    </row>
    <row r="16" spans="1:14" x14ac:dyDescent="0.25">
      <c r="A16" s="46">
        <v>43353</v>
      </c>
      <c r="B16" s="59" t="s">
        <v>31</v>
      </c>
      <c r="C16" s="56"/>
      <c r="D16" s="5"/>
      <c r="E16" s="5"/>
      <c r="F16" s="5"/>
      <c r="G16" s="5"/>
      <c r="H16" s="13"/>
      <c r="I16" s="234"/>
      <c r="J16" s="235"/>
      <c r="K16" s="22">
        <f t="shared" si="0"/>
        <v>0</v>
      </c>
      <c r="L16" s="25"/>
    </row>
    <row r="17" spans="1:12" x14ac:dyDescent="0.25">
      <c r="A17" s="46">
        <v>43354</v>
      </c>
      <c r="B17" s="59" t="s">
        <v>31</v>
      </c>
      <c r="C17" s="55"/>
      <c r="D17" s="7"/>
      <c r="E17" s="7"/>
      <c r="F17" s="7"/>
      <c r="G17" s="5"/>
      <c r="H17" s="13"/>
      <c r="I17" s="234"/>
      <c r="J17" s="235"/>
      <c r="K17" s="22">
        <f t="shared" si="0"/>
        <v>0</v>
      </c>
      <c r="L17" s="25"/>
    </row>
    <row r="18" spans="1:12" x14ac:dyDescent="0.25">
      <c r="A18" s="46">
        <v>43355</v>
      </c>
      <c r="B18" s="59" t="s">
        <v>31</v>
      </c>
      <c r="C18" s="55"/>
      <c r="D18" s="7"/>
      <c r="E18" s="7"/>
      <c r="F18" s="7"/>
      <c r="G18" s="5"/>
      <c r="H18" s="13"/>
      <c r="I18" s="234"/>
      <c r="J18" s="235"/>
      <c r="K18" s="22">
        <f t="shared" si="0"/>
        <v>0</v>
      </c>
      <c r="L18" s="25"/>
    </row>
    <row r="19" spans="1:12" x14ac:dyDescent="0.25">
      <c r="A19" s="46">
        <v>43356</v>
      </c>
      <c r="B19" s="59" t="s">
        <v>31</v>
      </c>
      <c r="C19" s="55"/>
      <c r="D19" s="7"/>
      <c r="E19" s="7"/>
      <c r="F19" s="7"/>
      <c r="G19" s="5"/>
      <c r="H19" s="13"/>
      <c r="I19" s="234"/>
      <c r="J19" s="235"/>
      <c r="K19" s="22">
        <f t="shared" si="0"/>
        <v>0</v>
      </c>
      <c r="L19" s="25"/>
    </row>
    <row r="20" spans="1:12" x14ac:dyDescent="0.25">
      <c r="A20" s="46">
        <v>43357</v>
      </c>
      <c r="B20" s="59" t="s">
        <v>31</v>
      </c>
      <c r="C20" s="55"/>
      <c r="D20" s="7"/>
      <c r="E20" s="7"/>
      <c r="F20" s="7"/>
      <c r="G20" s="5"/>
      <c r="H20" s="13"/>
      <c r="I20" s="234"/>
      <c r="J20" s="235"/>
      <c r="K20" s="22">
        <f t="shared" si="0"/>
        <v>0</v>
      </c>
      <c r="L20" s="25"/>
    </row>
    <row r="21" spans="1:12" x14ac:dyDescent="0.25">
      <c r="A21" s="46">
        <v>43358</v>
      </c>
      <c r="B21" s="59" t="s">
        <v>31</v>
      </c>
      <c r="C21" s="55"/>
      <c r="D21" s="7"/>
      <c r="E21" s="7"/>
      <c r="F21" s="5"/>
      <c r="G21" s="5"/>
      <c r="H21" s="13"/>
      <c r="I21" s="234"/>
      <c r="J21" s="235"/>
      <c r="K21" s="22">
        <f t="shared" si="0"/>
        <v>0</v>
      </c>
      <c r="L21" s="25"/>
    </row>
    <row r="22" spans="1:12" x14ac:dyDescent="0.25">
      <c r="A22" s="46">
        <v>43359</v>
      </c>
      <c r="B22" s="59" t="s">
        <v>31</v>
      </c>
      <c r="C22" s="56"/>
      <c r="D22" s="5"/>
      <c r="E22" s="5"/>
      <c r="F22" s="5"/>
      <c r="G22" s="5"/>
      <c r="H22" s="13"/>
      <c r="I22" s="234"/>
      <c r="J22" s="235"/>
      <c r="K22" s="22">
        <f t="shared" si="0"/>
        <v>0</v>
      </c>
      <c r="L22" s="25"/>
    </row>
    <row r="23" spans="1:12" x14ac:dyDescent="0.25">
      <c r="A23" s="46">
        <v>43360</v>
      </c>
      <c r="B23" s="59" t="s">
        <v>31</v>
      </c>
      <c r="C23" s="56"/>
      <c r="D23" s="5"/>
      <c r="E23" s="5"/>
      <c r="F23" s="5"/>
      <c r="G23" s="5"/>
      <c r="H23" s="13"/>
      <c r="I23" s="234"/>
      <c r="J23" s="235"/>
      <c r="K23" s="22">
        <f t="shared" si="0"/>
        <v>0</v>
      </c>
      <c r="L23" s="25"/>
    </row>
    <row r="24" spans="1:12" x14ac:dyDescent="0.25">
      <c r="A24" s="46">
        <v>43361</v>
      </c>
      <c r="B24" s="59" t="s">
        <v>31</v>
      </c>
      <c r="C24" s="55"/>
      <c r="D24" s="7"/>
      <c r="E24" s="7"/>
      <c r="F24" s="7"/>
      <c r="G24" s="5"/>
      <c r="H24" s="13"/>
      <c r="I24" s="234"/>
      <c r="J24" s="235"/>
      <c r="K24" s="22">
        <f t="shared" si="0"/>
        <v>0</v>
      </c>
      <c r="L24" s="25"/>
    </row>
    <row r="25" spans="1:12" x14ac:dyDescent="0.25">
      <c r="A25" s="46">
        <v>43362</v>
      </c>
      <c r="B25" s="59" t="s">
        <v>31</v>
      </c>
      <c r="C25" s="55"/>
      <c r="D25" s="7"/>
      <c r="E25" s="7"/>
      <c r="F25" s="7"/>
      <c r="G25" s="5"/>
      <c r="H25" s="13"/>
      <c r="I25" s="234"/>
      <c r="J25" s="235"/>
      <c r="K25" s="22">
        <f t="shared" si="0"/>
        <v>0</v>
      </c>
      <c r="L25" s="25"/>
    </row>
    <row r="26" spans="1:12" x14ac:dyDescent="0.25">
      <c r="A26" s="46">
        <v>43363</v>
      </c>
      <c r="B26" s="59" t="s">
        <v>31</v>
      </c>
      <c r="C26" s="55"/>
      <c r="D26" s="7"/>
      <c r="E26" s="7"/>
      <c r="F26" s="7"/>
      <c r="G26" s="5"/>
      <c r="H26" s="13"/>
      <c r="I26" s="234"/>
      <c r="J26" s="235"/>
      <c r="K26" s="22">
        <f t="shared" si="0"/>
        <v>0</v>
      </c>
      <c r="L26" s="25"/>
    </row>
    <row r="27" spans="1:12" x14ac:dyDescent="0.25">
      <c r="A27" s="46">
        <v>43364</v>
      </c>
      <c r="B27" s="59" t="s">
        <v>31</v>
      </c>
      <c r="C27" s="55"/>
      <c r="D27" s="7"/>
      <c r="E27" s="7"/>
      <c r="F27" s="7"/>
      <c r="G27" s="5"/>
      <c r="H27" s="13"/>
      <c r="I27" s="234"/>
      <c r="J27" s="235"/>
      <c r="K27" s="22">
        <f t="shared" si="0"/>
        <v>0</v>
      </c>
      <c r="L27" s="25"/>
    </row>
    <row r="28" spans="1:12" x14ac:dyDescent="0.25">
      <c r="A28" s="46">
        <v>43365</v>
      </c>
      <c r="B28" s="59" t="s">
        <v>31</v>
      </c>
      <c r="C28" s="55"/>
      <c r="D28" s="7"/>
      <c r="E28" s="7"/>
      <c r="F28" s="7"/>
      <c r="G28" s="5"/>
      <c r="H28" s="13"/>
      <c r="I28" s="234"/>
      <c r="J28" s="235"/>
      <c r="K28" s="22">
        <f t="shared" si="0"/>
        <v>0</v>
      </c>
      <c r="L28" s="25"/>
    </row>
    <row r="29" spans="1:12" x14ac:dyDescent="0.25">
      <c r="A29" s="46">
        <v>43366</v>
      </c>
      <c r="B29" s="59" t="s">
        <v>31</v>
      </c>
      <c r="C29" s="56"/>
      <c r="D29" s="5"/>
      <c r="E29" s="5"/>
      <c r="F29" s="5"/>
      <c r="G29" s="5"/>
      <c r="H29" s="13"/>
      <c r="I29" s="234"/>
      <c r="J29" s="235"/>
      <c r="K29" s="22">
        <f t="shared" si="0"/>
        <v>0</v>
      </c>
      <c r="L29" s="25"/>
    </row>
    <row r="30" spans="1:12" x14ac:dyDescent="0.25">
      <c r="A30" s="46">
        <v>43367</v>
      </c>
      <c r="B30" s="59" t="s">
        <v>31</v>
      </c>
      <c r="C30" s="56"/>
      <c r="D30" s="5"/>
      <c r="E30" s="5"/>
      <c r="F30" s="5"/>
      <c r="G30" s="5"/>
      <c r="H30" s="13"/>
      <c r="I30" s="234"/>
      <c r="J30" s="235"/>
      <c r="K30" s="22">
        <f t="shared" si="0"/>
        <v>0</v>
      </c>
      <c r="L30" s="25"/>
    </row>
    <row r="31" spans="1:12" x14ac:dyDescent="0.25">
      <c r="A31" s="46">
        <v>43368</v>
      </c>
      <c r="B31" s="59" t="s">
        <v>31</v>
      </c>
      <c r="C31" s="55"/>
      <c r="D31" s="7"/>
      <c r="E31" s="7"/>
      <c r="F31" s="7"/>
      <c r="G31" s="5"/>
      <c r="H31" s="13"/>
      <c r="I31" s="234"/>
      <c r="J31" s="235"/>
      <c r="K31" s="22">
        <f t="shared" si="0"/>
        <v>0</v>
      </c>
      <c r="L31" s="25"/>
    </row>
    <row r="32" spans="1:12" x14ac:dyDescent="0.25">
      <c r="A32" s="46">
        <v>43369</v>
      </c>
      <c r="B32" s="59" t="s">
        <v>31</v>
      </c>
      <c r="C32" s="55"/>
      <c r="D32" s="7"/>
      <c r="E32" s="7"/>
      <c r="F32" s="7"/>
      <c r="G32" s="5"/>
      <c r="H32" s="13"/>
      <c r="I32" s="234"/>
      <c r="J32" s="235"/>
      <c r="K32" s="22">
        <f t="shared" si="0"/>
        <v>0</v>
      </c>
      <c r="L32" s="25"/>
    </row>
    <row r="33" spans="1:12" x14ac:dyDescent="0.25">
      <c r="A33" s="46">
        <v>43370</v>
      </c>
      <c r="B33" s="59" t="s">
        <v>31</v>
      </c>
      <c r="C33" s="55"/>
      <c r="D33" s="7"/>
      <c r="E33" s="7"/>
      <c r="F33" s="7"/>
      <c r="G33" s="5"/>
      <c r="H33" s="13"/>
      <c r="I33" s="234"/>
      <c r="J33" s="235"/>
      <c r="K33" s="22">
        <f t="shared" si="0"/>
        <v>0</v>
      </c>
      <c r="L33" s="25"/>
    </row>
    <row r="34" spans="1:12" x14ac:dyDescent="0.25">
      <c r="A34" s="46">
        <v>43371</v>
      </c>
      <c r="B34" s="59" t="s">
        <v>31</v>
      </c>
      <c r="C34" s="55"/>
      <c r="D34" s="7"/>
      <c r="E34" s="7"/>
      <c r="F34" s="7"/>
      <c r="G34" s="5"/>
      <c r="H34" s="13"/>
      <c r="I34" s="234"/>
      <c r="J34" s="235"/>
      <c r="K34" s="22">
        <f t="shared" si="0"/>
        <v>0</v>
      </c>
      <c r="L34" s="25"/>
    </row>
    <row r="35" spans="1:12" x14ac:dyDescent="0.25">
      <c r="A35" s="46">
        <v>43372</v>
      </c>
      <c r="B35" s="59" t="s">
        <v>31</v>
      </c>
      <c r="C35" s="55"/>
      <c r="D35" s="7"/>
      <c r="E35" s="7"/>
      <c r="F35" s="5"/>
      <c r="G35" s="5"/>
      <c r="H35" s="13"/>
      <c r="I35" s="234"/>
      <c r="J35" s="235"/>
      <c r="K35" s="22">
        <f t="shared" si="0"/>
        <v>0</v>
      </c>
      <c r="L35" s="25"/>
    </row>
    <row r="36" spans="1:12" ht="12" thickBot="1" x14ac:dyDescent="0.3">
      <c r="A36" s="47">
        <v>43373</v>
      </c>
      <c r="B36" s="59" t="s">
        <v>31</v>
      </c>
      <c r="C36" s="168"/>
      <c r="D36" s="6"/>
      <c r="E36" s="6"/>
      <c r="F36" s="6"/>
      <c r="G36" s="6"/>
      <c r="H36" s="15"/>
      <c r="I36" s="43"/>
      <c r="J36" s="45"/>
      <c r="K36" s="22">
        <f t="shared" si="0"/>
        <v>0</v>
      </c>
      <c r="L36" s="26"/>
    </row>
    <row r="37" spans="1:12" x14ac:dyDescent="0.25">
      <c r="A37" s="64"/>
      <c r="B37" s="61"/>
      <c r="C37" s="324" t="s">
        <v>55</v>
      </c>
      <c r="D37" s="325"/>
      <c r="E37" s="325"/>
      <c r="F37" s="325"/>
      <c r="G37" s="325"/>
      <c r="H37" s="326"/>
      <c r="I37" s="218"/>
      <c r="J37" s="218"/>
      <c r="K37" s="68">
        <f>SUM(K6:K36)*24</f>
        <v>0</v>
      </c>
      <c r="L37" s="62"/>
    </row>
    <row r="38" spans="1:12" x14ac:dyDescent="0.25">
      <c r="A38" s="64"/>
      <c r="B38" s="61"/>
      <c r="C38" s="327" t="s">
        <v>56</v>
      </c>
      <c r="D38" s="328"/>
      <c r="E38" s="328"/>
      <c r="F38" s="328"/>
      <c r="G38" s="328"/>
      <c r="H38" s="329"/>
      <c r="I38" s="219"/>
      <c r="J38" s="219"/>
      <c r="K38" s="69">
        <f>Planning!O82</f>
        <v>140</v>
      </c>
      <c r="L38" s="62"/>
    </row>
    <row r="39" spans="1:12" ht="12" thickBot="1" x14ac:dyDescent="0.3">
      <c r="A39" s="39"/>
      <c r="B39" s="40"/>
      <c r="C39" s="330" t="s">
        <v>57</v>
      </c>
      <c r="D39" s="331"/>
      <c r="E39" s="331"/>
      <c r="F39" s="331"/>
      <c r="G39" s="331"/>
      <c r="H39" s="332"/>
      <c r="I39" s="220"/>
      <c r="J39" s="220"/>
      <c r="K39" s="70">
        <f>K38-K37</f>
        <v>140</v>
      </c>
      <c r="L39" s="41"/>
    </row>
    <row r="40" spans="1:12" ht="12" thickBot="1" x14ac:dyDescent="0.3">
      <c r="A40" s="39"/>
      <c r="B40" s="40"/>
      <c r="C40" s="41"/>
      <c r="D40" s="41"/>
      <c r="E40" s="41"/>
      <c r="F40" s="41"/>
      <c r="G40" s="41"/>
      <c r="H40" s="41"/>
      <c r="I40" s="41"/>
      <c r="J40" s="41"/>
      <c r="K40" s="42"/>
      <c r="L40" s="41"/>
    </row>
    <row r="41" spans="1:12" ht="42.65" customHeight="1" thickBot="1" x14ac:dyDescent="0.3">
      <c r="A41" s="297" t="s">
        <v>37</v>
      </c>
      <c r="B41" s="298"/>
      <c r="C41" s="319"/>
      <c r="D41" s="321"/>
      <c r="E41" s="41"/>
      <c r="F41" s="322" t="s">
        <v>38</v>
      </c>
      <c r="G41" s="323"/>
      <c r="H41" s="319"/>
      <c r="I41" s="320"/>
      <c r="J41" s="320"/>
      <c r="K41" s="321"/>
      <c r="L41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1:B41"/>
    <mergeCell ref="C41:D41"/>
    <mergeCell ref="F41:G41"/>
    <mergeCell ref="H41:K41"/>
    <mergeCell ref="C37:H37"/>
    <mergeCell ref="C38:H38"/>
    <mergeCell ref="C39:H39"/>
  </mergeCells>
  <conditionalFormatting sqref="C41 H41 E41:F41 C7:H9 C42:H1048576 C40:H40 C15:H16 G10:H14 C22:H23 G17:H20 F21:H21 C29:H30 G24:H28 C36:H36 G31:H35">
    <cfRule type="expression" dxfId="328" priority="56">
      <formula>$B7="-"</formula>
    </cfRule>
  </conditionalFormatting>
  <conditionalFormatting sqref="H41 G7:H36 G42:H1048576 G40:H40">
    <cfRule type="expression" dxfId="327" priority="52">
      <formula>$B7="Bureau"</formula>
    </cfRule>
    <cfRule type="expression" dxfId="326" priority="53">
      <formula>$B7="Déplacement"</formula>
    </cfRule>
  </conditionalFormatting>
  <conditionalFormatting sqref="C41 E41:F41 C7:F9 C42:F1048576 C40:F40 C15:F16 C22:F23 F21 C29:F30 C36:F36">
    <cfRule type="expression" dxfId="325" priority="54">
      <formula>$B7="Bureau"</formula>
    </cfRule>
    <cfRule type="expression" dxfId="324" priority="55">
      <formula>$B7="Déplacement"</formula>
    </cfRule>
  </conditionalFormatting>
  <conditionalFormatting sqref="C10:F10">
    <cfRule type="expression" dxfId="323" priority="48">
      <formula>$B10="-"</formula>
    </cfRule>
  </conditionalFormatting>
  <conditionalFormatting sqref="C10:F10">
    <cfRule type="expression" dxfId="322" priority="46">
      <formula>$B10="Bureau"</formula>
    </cfRule>
    <cfRule type="expression" dxfId="321" priority="47">
      <formula>$B10="Déplacement"</formula>
    </cfRule>
  </conditionalFormatting>
  <conditionalFormatting sqref="C11:E11">
    <cfRule type="expression" dxfId="320" priority="45">
      <formula>$B11="-"</formula>
    </cfRule>
  </conditionalFormatting>
  <conditionalFormatting sqref="C11:E11">
    <cfRule type="expression" dxfId="319" priority="43">
      <formula>$B11="Bureau"</formula>
    </cfRule>
    <cfRule type="expression" dxfId="318" priority="44">
      <formula>$B11="Déplacement"</formula>
    </cfRule>
  </conditionalFormatting>
  <conditionalFormatting sqref="C12:E12">
    <cfRule type="expression" dxfId="317" priority="42">
      <formula>$B12="-"</formula>
    </cfRule>
  </conditionalFormatting>
  <conditionalFormatting sqref="C12:E12">
    <cfRule type="expression" dxfId="316" priority="40">
      <formula>$B12="Bureau"</formula>
    </cfRule>
    <cfRule type="expression" dxfId="315" priority="41">
      <formula>$B12="Déplacement"</formula>
    </cfRule>
  </conditionalFormatting>
  <conditionalFormatting sqref="C13:E13">
    <cfRule type="expression" dxfId="314" priority="39">
      <formula>$B13="-"</formula>
    </cfRule>
  </conditionalFormatting>
  <conditionalFormatting sqref="C13:E13">
    <cfRule type="expression" dxfId="313" priority="37">
      <formula>$B13="Bureau"</formula>
    </cfRule>
    <cfRule type="expression" dxfId="312" priority="38">
      <formula>$B13="Déplacement"</formula>
    </cfRule>
  </conditionalFormatting>
  <conditionalFormatting sqref="C14:E14">
    <cfRule type="expression" dxfId="311" priority="36">
      <formula>$B14="-"</formula>
    </cfRule>
  </conditionalFormatting>
  <conditionalFormatting sqref="C14:E14">
    <cfRule type="expression" dxfId="310" priority="34">
      <formula>$B14="Bureau"</formula>
    </cfRule>
    <cfRule type="expression" dxfId="309" priority="35">
      <formula>$B14="Déplacement"</formula>
    </cfRule>
  </conditionalFormatting>
  <conditionalFormatting sqref="F11">
    <cfRule type="expression" dxfId="308" priority="33">
      <formula>$B11="-"</formula>
    </cfRule>
  </conditionalFormatting>
  <conditionalFormatting sqref="F11">
    <cfRule type="expression" dxfId="307" priority="31">
      <formula>$B11="Bureau"</formula>
    </cfRule>
    <cfRule type="expression" dxfId="306" priority="32">
      <formula>$B11="Déplacement"</formula>
    </cfRule>
  </conditionalFormatting>
  <conditionalFormatting sqref="F12">
    <cfRule type="expression" dxfId="305" priority="30">
      <formula>$B12="-"</formula>
    </cfRule>
  </conditionalFormatting>
  <conditionalFormatting sqref="F12">
    <cfRule type="expression" dxfId="304" priority="28">
      <formula>$B12="Bureau"</formula>
    </cfRule>
    <cfRule type="expression" dxfId="303" priority="29">
      <formula>$B12="Déplacement"</formula>
    </cfRule>
  </conditionalFormatting>
  <conditionalFormatting sqref="F13">
    <cfRule type="expression" dxfId="302" priority="27">
      <formula>$B13="-"</formula>
    </cfRule>
  </conditionalFormatting>
  <conditionalFormatting sqref="F13">
    <cfRule type="expression" dxfId="301" priority="25">
      <formula>$B13="Bureau"</formula>
    </cfRule>
    <cfRule type="expression" dxfId="300" priority="26">
      <formula>$B13="Déplacement"</formula>
    </cfRule>
  </conditionalFormatting>
  <conditionalFormatting sqref="F14">
    <cfRule type="expression" dxfId="299" priority="24">
      <formula>$B14="-"</formula>
    </cfRule>
  </conditionalFormatting>
  <conditionalFormatting sqref="F14">
    <cfRule type="expression" dxfId="298" priority="22">
      <formula>$B14="Bureau"</formula>
    </cfRule>
    <cfRule type="expression" dxfId="297" priority="23">
      <formula>$B14="Déplacement"</formula>
    </cfRule>
  </conditionalFormatting>
  <conditionalFormatting sqref="C17:F20 C21:E21">
    <cfRule type="expression" dxfId="296" priority="21">
      <formula>$B17="-"</formula>
    </cfRule>
  </conditionalFormatting>
  <conditionalFormatting sqref="C17:F20 C21:E21">
    <cfRule type="expression" dxfId="295" priority="19">
      <formula>$B17="Bureau"</formula>
    </cfRule>
    <cfRule type="expression" dxfId="294" priority="20">
      <formula>$B17="Déplacement"</formula>
    </cfRule>
  </conditionalFormatting>
  <conditionalFormatting sqref="C24:F27 C28:E28">
    <cfRule type="expression" dxfId="293" priority="15">
      <formula>$B24="-"</formula>
    </cfRule>
  </conditionalFormatting>
  <conditionalFormatting sqref="C24:F27 C28:E28">
    <cfRule type="expression" dxfId="292" priority="13">
      <formula>$B24="Bureau"</formula>
    </cfRule>
    <cfRule type="expression" dxfId="291" priority="14">
      <formula>$B24="Déplacement"</formula>
    </cfRule>
  </conditionalFormatting>
  <conditionalFormatting sqref="F35">
    <cfRule type="expression" dxfId="290" priority="12">
      <formula>$B35="-"</formula>
    </cfRule>
  </conditionalFormatting>
  <conditionalFormatting sqref="F35">
    <cfRule type="expression" dxfId="289" priority="10">
      <formula>$B35="Bureau"</formula>
    </cfRule>
    <cfRule type="expression" dxfId="288" priority="11">
      <formula>$B35="Déplacement"</formula>
    </cfRule>
  </conditionalFormatting>
  <conditionalFormatting sqref="C31:F34 C35:E35">
    <cfRule type="expression" dxfId="287" priority="9">
      <formula>$B31="-"</formula>
    </cfRule>
  </conditionalFormatting>
  <conditionalFormatting sqref="C31:F34 C35:E35">
    <cfRule type="expression" dxfId="286" priority="7">
      <formula>$B31="Bureau"</formula>
    </cfRule>
    <cfRule type="expression" dxfId="285" priority="8">
      <formula>$B31="Déplacement"</formula>
    </cfRule>
  </conditionalFormatting>
  <conditionalFormatting sqref="F28">
    <cfRule type="expression" dxfId="284" priority="6">
      <formula>$B28="-"</formula>
    </cfRule>
  </conditionalFormatting>
  <conditionalFormatting sqref="F28">
    <cfRule type="expression" dxfId="283" priority="4">
      <formula>$B28="Bureau"</formula>
    </cfRule>
    <cfRule type="expression" dxfId="282" priority="5">
      <formula>$B28="Déplacement"</formula>
    </cfRule>
  </conditionalFormatting>
  <dataValidations count="5">
    <dataValidation type="date" operator="greaterThanOrEqual" allowBlank="1" showInputMessage="1" showErrorMessage="1" error="Veuillez saisir une date, supérieure ou égale au 01/01/2017." sqref="A7:A38">
      <formula1>42736</formula1>
    </dataValidation>
    <dataValidation type="time" allowBlank="1" showInputMessage="1" showErrorMessage="1" error="Veuillez saisir une heure au format HH:MM." sqref="C7:J10 K7:K36">
      <formula1>0</formula1>
      <formula2>0.999305555555556</formula2>
    </dataValidation>
    <dataValidation type="list" allowBlank="1" showInputMessage="1" showErrorMessage="1" sqref="B42:B1048576 B37:B40">
      <formula1>"-,Bureau,Déplacement"</formula1>
    </dataValidation>
    <dataValidation allowBlank="1" showInputMessage="1" showErrorMessage="1" error="Veuillez saisir une heure au format HH:MM." sqref="K37:K39"/>
    <dataValidation type="list" allowBlank="1" showInputMessage="1" showErrorMessage="1" sqref="B7:B36">
      <formula1>"-,Chantier,Travail de nuit,Déplacement"</formula1>
    </dataValidation>
  </dataValidations>
  <pageMargins left="0.7" right="0.7" top="0.75" bottom="0.75" header="0.3" footer="0.3"/>
  <pageSetup paperSize="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1" id="{C598885D-A01A-42AF-8F8E-D76868F1A674}">
            <xm:f>Janvier!$B37="-"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49" id="{EF55D39F-B5AC-406D-A097-204F3D36BF70}">
            <xm:f>Janvier!$B37="Bureau"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50" id="{ECB8AB37-E5C1-4112-B2DC-1E61467D7F8D}">
            <xm:f>Janvier!$B37="Déplacement"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3" id="{C63077AB-8555-4250-81E2-46FF94857DEA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3AB622A8-A9DC-4069-B345-397CBD248C92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884D8916-B6CF-43A4-B794-B95D41073824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N42"/>
  <sheetViews>
    <sheetView workbookViewId="0">
      <selection activeCell="B7" sqref="B7"/>
    </sheetView>
  </sheetViews>
  <sheetFormatPr baseColWidth="10" defaultColWidth="11.54296875" defaultRowHeight="11.5" x14ac:dyDescent="0.25"/>
  <cols>
    <col min="1" max="1" width="13.36328125" style="16" customWidth="1"/>
    <col min="2" max="2" width="15.179687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49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34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48">
        <v>43374</v>
      </c>
      <c r="B7" s="57" t="s">
        <v>31</v>
      </c>
      <c r="C7" s="10"/>
      <c r="D7" s="7"/>
      <c r="E7" s="7"/>
      <c r="F7" s="7"/>
      <c r="G7" s="7"/>
      <c r="H7" s="11"/>
      <c r="I7" s="10"/>
      <c r="J7" s="11"/>
      <c r="K7" s="22">
        <f t="shared" ref="K7:K36" si="0">IF(B7="Chantier",D7+F7-C7-E7,IF(AND(B7="Déplacement",G7&lt;&gt;"",H7&lt;&gt;""),H7-G7-100/1440,IF(B7="Travail de nuit",MOD(J7-I7,1),0)))</f>
        <v>0</v>
      </c>
      <c r="L7" s="24"/>
    </row>
    <row r="8" spans="1:14" x14ac:dyDescent="0.25">
      <c r="A8" s="46">
        <v>43375</v>
      </c>
      <c r="B8" s="59" t="s">
        <v>31</v>
      </c>
      <c r="C8" s="10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/>
    </row>
    <row r="9" spans="1:14" x14ac:dyDescent="0.25">
      <c r="A9" s="46">
        <v>43376</v>
      </c>
      <c r="B9" s="59" t="s">
        <v>31</v>
      </c>
      <c r="C9" s="10"/>
      <c r="D9" s="7"/>
      <c r="E9" s="7"/>
      <c r="F9" s="7"/>
      <c r="G9" s="7"/>
      <c r="H9" s="11"/>
      <c r="I9" s="234"/>
      <c r="J9" s="235"/>
      <c r="K9" s="22">
        <f t="shared" si="0"/>
        <v>0</v>
      </c>
      <c r="L9" s="25"/>
    </row>
    <row r="10" spans="1:14" x14ac:dyDescent="0.25">
      <c r="A10" s="46">
        <v>43377</v>
      </c>
      <c r="B10" s="59" t="s">
        <v>31</v>
      </c>
      <c r="C10" s="10"/>
      <c r="D10" s="7"/>
      <c r="E10" s="7"/>
      <c r="F10" s="7"/>
      <c r="G10" s="5"/>
      <c r="H10" s="13"/>
      <c r="I10" s="234"/>
      <c r="J10" s="235"/>
      <c r="K10" s="22">
        <f t="shared" si="0"/>
        <v>0</v>
      </c>
      <c r="L10" s="25"/>
      <c r="M10" s="3"/>
      <c r="N10" s="3"/>
    </row>
    <row r="11" spans="1:14" x14ac:dyDescent="0.25">
      <c r="A11" s="46">
        <v>43378</v>
      </c>
      <c r="B11" s="59" t="s">
        <v>31</v>
      </c>
      <c r="C11" s="10"/>
      <c r="D11" s="7"/>
      <c r="E11" s="7"/>
      <c r="F11" s="7"/>
      <c r="G11" s="5"/>
      <c r="H11" s="13"/>
      <c r="I11" s="234"/>
      <c r="J11" s="235"/>
      <c r="K11" s="22">
        <f t="shared" si="0"/>
        <v>0</v>
      </c>
      <c r="L11" s="25"/>
    </row>
    <row r="12" spans="1:14" x14ac:dyDescent="0.25">
      <c r="A12" s="46">
        <v>43379</v>
      </c>
      <c r="B12" s="59" t="s">
        <v>31</v>
      </c>
      <c r="C12" s="10"/>
      <c r="D12" s="7"/>
      <c r="E12" s="7"/>
      <c r="F12" s="7"/>
      <c r="G12" s="5"/>
      <c r="H12" s="13"/>
      <c r="I12" s="234"/>
      <c r="J12" s="235"/>
      <c r="K12" s="22">
        <f t="shared" si="0"/>
        <v>0</v>
      </c>
      <c r="L12" s="25"/>
    </row>
    <row r="13" spans="1:14" x14ac:dyDescent="0.25">
      <c r="A13" s="46">
        <v>43380</v>
      </c>
      <c r="B13" s="59" t="s">
        <v>31</v>
      </c>
      <c r="C13" s="12"/>
      <c r="D13" s="5"/>
      <c r="E13" s="5"/>
      <c r="F13" s="5"/>
      <c r="G13" s="5"/>
      <c r="H13" s="13"/>
      <c r="I13" s="234"/>
      <c r="J13" s="235"/>
      <c r="K13" s="22">
        <f t="shared" si="0"/>
        <v>0</v>
      </c>
      <c r="L13" s="25"/>
    </row>
    <row r="14" spans="1:14" x14ac:dyDescent="0.25">
      <c r="A14" s="46">
        <v>43381</v>
      </c>
      <c r="B14" s="59" t="s">
        <v>31</v>
      </c>
      <c r="C14" s="12"/>
      <c r="D14" s="5"/>
      <c r="E14" s="5"/>
      <c r="F14" s="5"/>
      <c r="G14" s="5"/>
      <c r="H14" s="13"/>
      <c r="I14" s="234"/>
      <c r="J14" s="235"/>
      <c r="K14" s="22">
        <f t="shared" si="0"/>
        <v>0</v>
      </c>
      <c r="L14" s="25"/>
    </row>
    <row r="15" spans="1:14" x14ac:dyDescent="0.25">
      <c r="A15" s="46">
        <v>43382</v>
      </c>
      <c r="B15" s="59" t="s">
        <v>31</v>
      </c>
      <c r="C15" s="10"/>
      <c r="D15" s="7"/>
      <c r="E15" s="7"/>
      <c r="F15" s="7"/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</v>
      </c>
      <c r="L15" s="25"/>
    </row>
    <row r="16" spans="1:14" x14ac:dyDescent="0.25">
      <c r="A16" s="46">
        <v>43383</v>
      </c>
      <c r="B16" s="59" t="s">
        <v>31</v>
      </c>
      <c r="C16" s="10"/>
      <c r="D16" s="7"/>
      <c r="E16" s="7"/>
      <c r="F16" s="7"/>
      <c r="G16" s="5"/>
      <c r="H16" s="13"/>
      <c r="I16" s="234"/>
      <c r="J16" s="235"/>
      <c r="K16" s="22">
        <f t="shared" si="0"/>
        <v>0</v>
      </c>
      <c r="L16" s="25"/>
    </row>
    <row r="17" spans="1:12" x14ac:dyDescent="0.25">
      <c r="A17" s="46">
        <v>43384</v>
      </c>
      <c r="B17" s="59" t="s">
        <v>31</v>
      </c>
      <c r="C17" s="10"/>
      <c r="D17" s="7"/>
      <c r="E17" s="7"/>
      <c r="F17" s="7"/>
      <c r="G17" s="5"/>
      <c r="H17" s="13"/>
      <c r="I17" s="234"/>
      <c r="J17" s="235"/>
      <c r="K17" s="22">
        <f t="shared" si="0"/>
        <v>0</v>
      </c>
      <c r="L17" s="25"/>
    </row>
    <row r="18" spans="1:12" x14ac:dyDescent="0.25">
      <c r="A18" s="46">
        <v>43385</v>
      </c>
      <c r="B18" s="59" t="s">
        <v>31</v>
      </c>
      <c r="C18" s="10"/>
      <c r="D18" s="7"/>
      <c r="E18" s="7"/>
      <c r="F18" s="7"/>
      <c r="G18" s="5"/>
      <c r="H18" s="13"/>
      <c r="I18" s="234"/>
      <c r="J18" s="235"/>
      <c r="K18" s="22">
        <f t="shared" si="0"/>
        <v>0</v>
      </c>
      <c r="L18" s="25"/>
    </row>
    <row r="19" spans="1:12" x14ac:dyDescent="0.25">
      <c r="A19" s="46">
        <v>43386</v>
      </c>
      <c r="B19" s="59" t="s">
        <v>31</v>
      </c>
      <c r="C19" s="10"/>
      <c r="D19" s="7"/>
      <c r="E19" s="7"/>
      <c r="F19" s="7"/>
      <c r="G19" s="5"/>
      <c r="H19" s="13"/>
      <c r="I19" s="234"/>
      <c r="J19" s="235"/>
      <c r="K19" s="22">
        <f t="shared" si="0"/>
        <v>0</v>
      </c>
      <c r="L19" s="25"/>
    </row>
    <row r="20" spans="1:12" x14ac:dyDescent="0.25">
      <c r="A20" s="46">
        <v>43387</v>
      </c>
      <c r="B20" s="59" t="s">
        <v>31</v>
      </c>
      <c r="C20" s="12"/>
      <c r="D20" s="5"/>
      <c r="E20" s="5"/>
      <c r="F20" s="5"/>
      <c r="G20" s="5"/>
      <c r="H20" s="13"/>
      <c r="I20" s="234"/>
      <c r="J20" s="235"/>
      <c r="K20" s="22">
        <f t="shared" si="0"/>
        <v>0</v>
      </c>
      <c r="L20" s="25"/>
    </row>
    <row r="21" spans="1:12" x14ac:dyDescent="0.25">
      <c r="A21" s="46">
        <v>43388</v>
      </c>
      <c r="B21" s="59" t="s">
        <v>31</v>
      </c>
      <c r="C21" s="12"/>
      <c r="D21" s="5"/>
      <c r="E21" s="5"/>
      <c r="F21" s="5"/>
      <c r="G21" s="5"/>
      <c r="H21" s="13"/>
      <c r="I21" s="234"/>
      <c r="J21" s="235"/>
      <c r="K21" s="22">
        <f t="shared" si="0"/>
        <v>0</v>
      </c>
      <c r="L21" s="25"/>
    </row>
    <row r="22" spans="1:12" x14ac:dyDescent="0.25">
      <c r="A22" s="46">
        <v>43389</v>
      </c>
      <c r="B22" s="59" t="s">
        <v>31</v>
      </c>
      <c r="C22" s="10"/>
      <c r="D22" s="7"/>
      <c r="E22" s="7"/>
      <c r="F22" s="7"/>
      <c r="G22" s="5"/>
      <c r="H22" s="13"/>
      <c r="I22" s="234"/>
      <c r="J22" s="235"/>
      <c r="K22" s="22">
        <f t="shared" si="0"/>
        <v>0</v>
      </c>
      <c r="L22" s="25"/>
    </row>
    <row r="23" spans="1:12" x14ac:dyDescent="0.25">
      <c r="A23" s="46">
        <v>43390</v>
      </c>
      <c r="B23" s="59" t="s">
        <v>31</v>
      </c>
      <c r="C23" s="10"/>
      <c r="D23" s="7"/>
      <c r="E23" s="7"/>
      <c r="F23" s="7"/>
      <c r="G23" s="5"/>
      <c r="H23" s="13"/>
      <c r="I23" s="234"/>
      <c r="J23" s="235"/>
      <c r="K23" s="22">
        <f t="shared" si="0"/>
        <v>0</v>
      </c>
      <c r="L23" s="25"/>
    </row>
    <row r="24" spans="1:12" x14ac:dyDescent="0.25">
      <c r="A24" s="46">
        <v>43391</v>
      </c>
      <c r="B24" s="59" t="s">
        <v>31</v>
      </c>
      <c r="C24" s="10"/>
      <c r="D24" s="7"/>
      <c r="E24" s="7"/>
      <c r="F24" s="7"/>
      <c r="G24" s="5"/>
      <c r="H24" s="13"/>
      <c r="I24" s="234"/>
      <c r="J24" s="235"/>
      <c r="K24" s="22">
        <f t="shared" si="0"/>
        <v>0</v>
      </c>
      <c r="L24" s="25"/>
    </row>
    <row r="25" spans="1:12" x14ac:dyDescent="0.25">
      <c r="A25" s="46">
        <v>43392</v>
      </c>
      <c r="B25" s="59" t="s">
        <v>31</v>
      </c>
      <c r="C25" s="10"/>
      <c r="D25" s="7"/>
      <c r="E25" s="7"/>
      <c r="F25" s="7"/>
      <c r="G25" s="5"/>
      <c r="H25" s="13"/>
      <c r="I25" s="234"/>
      <c r="J25" s="235"/>
      <c r="K25" s="22">
        <f t="shared" si="0"/>
        <v>0</v>
      </c>
      <c r="L25" s="25"/>
    </row>
    <row r="26" spans="1:12" x14ac:dyDescent="0.25">
      <c r="A26" s="46">
        <v>43393</v>
      </c>
      <c r="B26" s="59" t="s">
        <v>31</v>
      </c>
      <c r="C26" s="10"/>
      <c r="D26" s="7"/>
      <c r="E26" s="7"/>
      <c r="F26" s="7"/>
      <c r="G26" s="5"/>
      <c r="H26" s="13"/>
      <c r="I26" s="234"/>
      <c r="J26" s="235"/>
      <c r="K26" s="22">
        <f t="shared" si="0"/>
        <v>0</v>
      </c>
      <c r="L26" s="25"/>
    </row>
    <row r="27" spans="1:12" x14ac:dyDescent="0.25">
      <c r="A27" s="46">
        <v>43394</v>
      </c>
      <c r="B27" s="59" t="s">
        <v>31</v>
      </c>
      <c r="C27" s="12"/>
      <c r="D27" s="5"/>
      <c r="E27" s="5"/>
      <c r="F27" s="5"/>
      <c r="G27" s="5"/>
      <c r="H27" s="13"/>
      <c r="I27" s="234"/>
      <c r="J27" s="235"/>
      <c r="K27" s="22">
        <f t="shared" si="0"/>
        <v>0</v>
      </c>
      <c r="L27" s="25"/>
    </row>
    <row r="28" spans="1:12" x14ac:dyDescent="0.25">
      <c r="A28" s="46">
        <v>43395</v>
      </c>
      <c r="B28" s="59" t="s">
        <v>31</v>
      </c>
      <c r="C28" s="12"/>
      <c r="D28" s="5"/>
      <c r="E28" s="5"/>
      <c r="F28" s="5"/>
      <c r="G28" s="5"/>
      <c r="H28" s="13"/>
      <c r="I28" s="234"/>
      <c r="J28" s="235"/>
      <c r="K28" s="22">
        <f t="shared" si="0"/>
        <v>0</v>
      </c>
      <c r="L28" s="25"/>
    </row>
    <row r="29" spans="1:12" x14ac:dyDescent="0.25">
      <c r="A29" s="46">
        <v>43396</v>
      </c>
      <c r="B29" s="59" t="s">
        <v>31</v>
      </c>
      <c r="C29" s="10"/>
      <c r="D29" s="7"/>
      <c r="E29" s="7"/>
      <c r="F29" s="7"/>
      <c r="G29" s="5"/>
      <c r="H29" s="13"/>
      <c r="I29" s="234"/>
      <c r="J29" s="235"/>
      <c r="K29" s="22">
        <f t="shared" si="0"/>
        <v>0</v>
      </c>
      <c r="L29" s="25"/>
    </row>
    <row r="30" spans="1:12" x14ac:dyDescent="0.25">
      <c r="A30" s="46">
        <v>43397</v>
      </c>
      <c r="B30" s="59" t="s">
        <v>31</v>
      </c>
      <c r="C30" s="10"/>
      <c r="D30" s="7"/>
      <c r="E30" s="7"/>
      <c r="F30" s="7"/>
      <c r="G30" s="5"/>
      <c r="H30" s="13"/>
      <c r="I30" s="234"/>
      <c r="J30" s="235"/>
      <c r="K30" s="22">
        <f t="shared" si="0"/>
        <v>0</v>
      </c>
      <c r="L30" s="25"/>
    </row>
    <row r="31" spans="1:12" x14ac:dyDescent="0.25">
      <c r="A31" s="46">
        <v>43398</v>
      </c>
      <c r="B31" s="59" t="s">
        <v>31</v>
      </c>
      <c r="C31" s="10"/>
      <c r="D31" s="7"/>
      <c r="E31" s="7"/>
      <c r="F31" s="7"/>
      <c r="G31" s="5"/>
      <c r="H31" s="13"/>
      <c r="I31" s="234"/>
      <c r="J31" s="235"/>
      <c r="K31" s="22">
        <f t="shared" si="0"/>
        <v>0</v>
      </c>
      <c r="L31" s="25"/>
    </row>
    <row r="32" spans="1:12" x14ac:dyDescent="0.25">
      <c r="A32" s="46">
        <v>43399</v>
      </c>
      <c r="B32" s="59" t="s">
        <v>31</v>
      </c>
      <c r="C32" s="10"/>
      <c r="D32" s="7"/>
      <c r="E32" s="7"/>
      <c r="F32" s="7"/>
      <c r="G32" s="5"/>
      <c r="H32" s="13"/>
      <c r="I32" s="234"/>
      <c r="J32" s="235"/>
      <c r="K32" s="22">
        <f t="shared" si="0"/>
        <v>0</v>
      </c>
      <c r="L32" s="25"/>
    </row>
    <row r="33" spans="1:12" x14ac:dyDescent="0.25">
      <c r="A33" s="46">
        <v>43400</v>
      </c>
      <c r="B33" s="59" t="s">
        <v>31</v>
      </c>
      <c r="C33" s="10"/>
      <c r="D33" s="7"/>
      <c r="E33" s="7"/>
      <c r="F33" s="7"/>
      <c r="G33" s="5"/>
      <c r="H33" s="13"/>
      <c r="I33" s="234"/>
      <c r="J33" s="235"/>
      <c r="K33" s="22">
        <f t="shared" si="0"/>
        <v>0</v>
      </c>
      <c r="L33" s="25"/>
    </row>
    <row r="34" spans="1:12" x14ac:dyDescent="0.25">
      <c r="A34" s="46">
        <v>43401</v>
      </c>
      <c r="B34" s="59" t="s">
        <v>31</v>
      </c>
      <c r="C34" s="12"/>
      <c r="D34" s="5"/>
      <c r="E34" s="5"/>
      <c r="F34" s="5"/>
      <c r="G34" s="5"/>
      <c r="H34" s="13"/>
      <c r="I34" s="234"/>
      <c r="J34" s="235"/>
      <c r="K34" s="22">
        <f t="shared" si="0"/>
        <v>0</v>
      </c>
      <c r="L34" s="25"/>
    </row>
    <row r="35" spans="1:12" x14ac:dyDescent="0.25">
      <c r="A35" s="46">
        <v>43402</v>
      </c>
      <c r="B35" s="59" t="s">
        <v>31</v>
      </c>
      <c r="C35" s="12"/>
      <c r="D35" s="5"/>
      <c r="E35" s="5"/>
      <c r="F35" s="5"/>
      <c r="G35" s="5"/>
      <c r="H35" s="13"/>
      <c r="I35" s="234"/>
      <c r="J35" s="235"/>
      <c r="K35" s="22">
        <f t="shared" si="0"/>
        <v>0</v>
      </c>
      <c r="L35" s="25"/>
    </row>
    <row r="36" spans="1:12" ht="12" thickBot="1" x14ac:dyDescent="0.3">
      <c r="A36" s="46">
        <v>43403</v>
      </c>
      <c r="B36" s="59" t="s">
        <v>31</v>
      </c>
      <c r="C36" s="10"/>
      <c r="D36" s="7"/>
      <c r="E36" s="7"/>
      <c r="F36" s="7"/>
      <c r="G36" s="5"/>
      <c r="H36" s="13"/>
      <c r="I36" s="43"/>
      <c r="J36" s="45"/>
      <c r="K36" s="22">
        <f t="shared" si="0"/>
        <v>0</v>
      </c>
      <c r="L36" s="25"/>
    </row>
    <row r="37" spans="1:12" ht="12" thickBot="1" x14ac:dyDescent="0.3">
      <c r="A37" s="47">
        <v>43404</v>
      </c>
      <c r="B37" s="60" t="s">
        <v>31</v>
      </c>
      <c r="C37" s="10"/>
      <c r="D37" s="7"/>
      <c r="E37" s="7"/>
      <c r="F37" s="7"/>
      <c r="G37" s="6"/>
      <c r="H37" s="15"/>
      <c r="I37" s="218"/>
      <c r="J37" s="218"/>
      <c r="K37" s="23" t="str">
        <f t="shared" ref="K37" si="1">IF(B37="Bureau",D37+F37-C37-E37,IF(AND(B37="Déplacement",G37&lt;&gt;"",H37&lt;&gt;""),H37-G37-100/1440,"0:00"))</f>
        <v>0:00</v>
      </c>
      <c r="L37" s="26"/>
    </row>
    <row r="38" spans="1:12" x14ac:dyDescent="0.25">
      <c r="A38" s="64"/>
      <c r="B38" s="61"/>
      <c r="C38" s="324" t="s">
        <v>55</v>
      </c>
      <c r="D38" s="325"/>
      <c r="E38" s="325"/>
      <c r="F38" s="325"/>
      <c r="G38" s="325"/>
      <c r="H38" s="326"/>
      <c r="I38" s="219"/>
      <c r="J38" s="219"/>
      <c r="K38" s="68">
        <f>SUM(K7:K37)*24</f>
        <v>0</v>
      </c>
      <c r="L38" s="62"/>
    </row>
    <row r="39" spans="1:12" ht="12" thickBot="1" x14ac:dyDescent="0.3">
      <c r="A39" s="64"/>
      <c r="B39" s="61"/>
      <c r="C39" s="327" t="s">
        <v>56</v>
      </c>
      <c r="D39" s="328"/>
      <c r="E39" s="328"/>
      <c r="F39" s="328"/>
      <c r="G39" s="328"/>
      <c r="H39" s="329"/>
      <c r="I39" s="220"/>
      <c r="J39" s="220"/>
      <c r="K39" s="69">
        <f>Planning!U82</f>
        <v>161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41"/>
      <c r="J40" s="41"/>
      <c r="K40" s="70">
        <f>K39-K38</f>
        <v>161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298"/>
      <c r="C42" s="319"/>
      <c r="D42" s="321"/>
      <c r="E42" s="41"/>
      <c r="F42" s="322" t="s">
        <v>38</v>
      </c>
      <c r="G42" s="323"/>
      <c r="H42" s="319"/>
      <c r="I42" s="320"/>
      <c r="J42" s="320"/>
      <c r="K42" s="321"/>
      <c r="L42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2:B42"/>
    <mergeCell ref="C42:D42"/>
    <mergeCell ref="F42:G42"/>
    <mergeCell ref="H42:K42"/>
    <mergeCell ref="C38:H38"/>
    <mergeCell ref="C39:H39"/>
    <mergeCell ref="C40:H40"/>
  </mergeCells>
  <conditionalFormatting sqref="C13:H14 C42 H42 E42:F42 C43:H1048576 C41:H41 G7:H12 C20:H21 G15:H19 C27:H28 G22:H26 C34:H35 G29:H33 G36:H37">
    <cfRule type="expression" dxfId="275" priority="83">
      <formula>$B7="-"</formula>
    </cfRule>
  </conditionalFormatting>
  <conditionalFormatting sqref="G7:H37 H42 G43:H1048576 G41:H41">
    <cfRule type="expression" dxfId="274" priority="79">
      <formula>$B7="Bureau"</formula>
    </cfRule>
    <cfRule type="expression" dxfId="273" priority="80">
      <formula>$B7="Déplacement"</formula>
    </cfRule>
  </conditionalFormatting>
  <conditionalFormatting sqref="C13:F14 C42 E42:F42 C43:F1048576 C41:F41 C20:F21 C27:F28 C34:F35">
    <cfRule type="expression" dxfId="272" priority="81">
      <formula>$B13="Bureau"</formula>
    </cfRule>
    <cfRule type="expression" dxfId="271" priority="82">
      <formula>$B13="Déplacement"</formula>
    </cfRule>
  </conditionalFormatting>
  <conditionalFormatting sqref="C7:F7">
    <cfRule type="expression" dxfId="270" priority="75">
      <formula>$B7="-"</formula>
    </cfRule>
  </conditionalFormatting>
  <conditionalFormatting sqref="C7:F7">
    <cfRule type="expression" dxfId="269" priority="73">
      <formula>$B7="Bureau"</formula>
    </cfRule>
    <cfRule type="expression" dxfId="268" priority="74">
      <formula>$B7="Déplacement"</formula>
    </cfRule>
  </conditionalFormatting>
  <conditionalFormatting sqref="C8:F8">
    <cfRule type="expression" dxfId="267" priority="72">
      <formula>$B8="-"</formula>
    </cfRule>
  </conditionalFormatting>
  <conditionalFormatting sqref="C8:F8">
    <cfRule type="expression" dxfId="266" priority="70">
      <formula>$B8="Bureau"</formula>
    </cfRule>
    <cfRule type="expression" dxfId="265" priority="71">
      <formula>$B8="Déplacement"</formula>
    </cfRule>
  </conditionalFormatting>
  <conditionalFormatting sqref="C9:F12">
    <cfRule type="expression" dxfId="264" priority="69">
      <formula>$B9="-"</formula>
    </cfRule>
  </conditionalFormatting>
  <conditionalFormatting sqref="C9:F12">
    <cfRule type="expression" dxfId="263" priority="67">
      <formula>$B9="Bureau"</formula>
    </cfRule>
    <cfRule type="expression" dxfId="262" priority="68">
      <formula>$B9="Déplacement"</formula>
    </cfRule>
  </conditionalFormatting>
  <conditionalFormatting sqref="C15:F15">
    <cfRule type="expression" dxfId="261" priority="66">
      <formula>$B15="-"</formula>
    </cfRule>
  </conditionalFormatting>
  <conditionalFormatting sqref="C15:F15">
    <cfRule type="expression" dxfId="260" priority="64">
      <formula>$B15="Bureau"</formula>
    </cfRule>
    <cfRule type="expression" dxfId="259" priority="65">
      <formula>$B15="Déplacement"</formula>
    </cfRule>
  </conditionalFormatting>
  <conditionalFormatting sqref="C16:F18">
    <cfRule type="expression" dxfId="258" priority="63">
      <formula>$B16="-"</formula>
    </cfRule>
  </conditionalFormatting>
  <conditionalFormatting sqref="C16:F18">
    <cfRule type="expression" dxfId="257" priority="61">
      <formula>$B16="Bureau"</formula>
    </cfRule>
    <cfRule type="expression" dxfId="256" priority="62">
      <formula>$B16="Déplacement"</formula>
    </cfRule>
  </conditionalFormatting>
  <conditionalFormatting sqref="C19:F19">
    <cfRule type="expression" dxfId="255" priority="48">
      <formula>$B19="-"</formula>
    </cfRule>
  </conditionalFormatting>
  <conditionalFormatting sqref="C19:F19">
    <cfRule type="expression" dxfId="254" priority="46">
      <formula>$B19="Bureau"</formula>
    </cfRule>
    <cfRule type="expression" dxfId="253" priority="47">
      <formula>$B19="Déplacement"</formula>
    </cfRule>
  </conditionalFormatting>
  <conditionalFormatting sqref="C22:E22">
    <cfRule type="expression" dxfId="252" priority="45">
      <formula>$B22="-"</formula>
    </cfRule>
  </conditionalFormatting>
  <conditionalFormatting sqref="C22:E22">
    <cfRule type="expression" dxfId="251" priority="43">
      <formula>$B22="Bureau"</formula>
    </cfRule>
    <cfRule type="expression" dxfId="250" priority="44">
      <formula>$B22="Déplacement"</formula>
    </cfRule>
  </conditionalFormatting>
  <conditionalFormatting sqref="F22">
    <cfRule type="expression" dxfId="249" priority="42">
      <formula>$B22="-"</formula>
    </cfRule>
  </conditionalFormatting>
  <conditionalFormatting sqref="F22">
    <cfRule type="expression" dxfId="248" priority="40">
      <formula>$B22="Bureau"</formula>
    </cfRule>
    <cfRule type="expression" dxfId="247" priority="41">
      <formula>$B22="Déplacement"</formula>
    </cfRule>
  </conditionalFormatting>
  <conditionalFormatting sqref="C23:E23">
    <cfRule type="expression" dxfId="246" priority="39">
      <formula>$B23="-"</formula>
    </cfRule>
  </conditionalFormatting>
  <conditionalFormatting sqref="C23:E23">
    <cfRule type="expression" dxfId="245" priority="37">
      <formula>$B23="Bureau"</formula>
    </cfRule>
    <cfRule type="expression" dxfId="244" priority="38">
      <formula>$B23="Déplacement"</formula>
    </cfRule>
  </conditionalFormatting>
  <conditionalFormatting sqref="F23">
    <cfRule type="expression" dxfId="243" priority="36">
      <formula>$B23="-"</formula>
    </cfRule>
  </conditionalFormatting>
  <conditionalFormatting sqref="F23">
    <cfRule type="expression" dxfId="242" priority="34">
      <formula>$B23="Bureau"</formula>
    </cfRule>
    <cfRule type="expression" dxfId="241" priority="35">
      <formula>$B23="Déplacement"</formula>
    </cfRule>
  </conditionalFormatting>
  <conditionalFormatting sqref="C24:F24">
    <cfRule type="expression" dxfId="240" priority="33">
      <formula>$B24="-"</formula>
    </cfRule>
  </conditionalFormatting>
  <conditionalFormatting sqref="C24:F24">
    <cfRule type="expression" dxfId="239" priority="31">
      <formula>$B24="Bureau"</formula>
    </cfRule>
    <cfRule type="expression" dxfId="238" priority="32">
      <formula>$B24="Déplacement"</formula>
    </cfRule>
  </conditionalFormatting>
  <conditionalFormatting sqref="C25:F25">
    <cfRule type="expression" dxfId="237" priority="30">
      <formula>$B25="-"</formula>
    </cfRule>
  </conditionalFormatting>
  <conditionalFormatting sqref="C25:F25">
    <cfRule type="expression" dxfId="236" priority="28">
      <formula>$B25="Bureau"</formula>
    </cfRule>
    <cfRule type="expression" dxfId="235" priority="29">
      <formula>$B25="Déplacement"</formula>
    </cfRule>
  </conditionalFormatting>
  <conditionalFormatting sqref="C26:F26">
    <cfRule type="expression" dxfId="234" priority="27">
      <formula>$B26="-"</formula>
    </cfRule>
  </conditionalFormatting>
  <conditionalFormatting sqref="C26:F26">
    <cfRule type="expression" dxfId="233" priority="25">
      <formula>$B26="Bureau"</formula>
    </cfRule>
    <cfRule type="expression" dxfId="232" priority="26">
      <formula>$B26="Déplacement"</formula>
    </cfRule>
  </conditionalFormatting>
  <conditionalFormatting sqref="C29:F29">
    <cfRule type="expression" dxfId="231" priority="24">
      <formula>$B29="-"</formula>
    </cfRule>
  </conditionalFormatting>
  <conditionalFormatting sqref="C29:F29">
    <cfRule type="expression" dxfId="230" priority="22">
      <formula>$B29="Bureau"</formula>
    </cfRule>
    <cfRule type="expression" dxfId="229" priority="23">
      <formula>$B29="Déplacement"</formula>
    </cfRule>
  </conditionalFormatting>
  <conditionalFormatting sqref="C30:F30">
    <cfRule type="expression" dxfId="228" priority="21">
      <formula>$B30="-"</formula>
    </cfRule>
  </conditionalFormatting>
  <conditionalFormatting sqref="C30:F30">
    <cfRule type="expression" dxfId="227" priority="19">
      <formula>$B30="Bureau"</formula>
    </cfRule>
    <cfRule type="expression" dxfId="226" priority="20">
      <formula>$B30="Déplacement"</formula>
    </cfRule>
  </conditionalFormatting>
  <conditionalFormatting sqref="C31:F31">
    <cfRule type="expression" dxfId="225" priority="18">
      <formula>$B31="-"</formula>
    </cfRule>
  </conditionalFormatting>
  <conditionalFormatting sqref="C31:F31">
    <cfRule type="expression" dxfId="224" priority="16">
      <formula>$B31="Bureau"</formula>
    </cfRule>
    <cfRule type="expression" dxfId="223" priority="17">
      <formula>$B31="Déplacement"</formula>
    </cfRule>
  </conditionalFormatting>
  <conditionalFormatting sqref="C32:F32">
    <cfRule type="expression" dxfId="222" priority="15">
      <formula>$B32="-"</formula>
    </cfRule>
  </conditionalFormatting>
  <conditionalFormatting sqref="C32:F32">
    <cfRule type="expression" dxfId="221" priority="13">
      <formula>$B32="Bureau"</formula>
    </cfRule>
    <cfRule type="expression" dxfId="220" priority="14">
      <formula>$B32="Déplacement"</formula>
    </cfRule>
  </conditionalFormatting>
  <conditionalFormatting sqref="C33:F33">
    <cfRule type="expression" dxfId="219" priority="12">
      <formula>$B33="-"</formula>
    </cfRule>
  </conditionalFormatting>
  <conditionalFormatting sqref="C33:F33">
    <cfRule type="expression" dxfId="218" priority="10">
      <formula>$B33="Bureau"</formula>
    </cfRule>
    <cfRule type="expression" dxfId="217" priority="11">
      <formula>$B33="Déplacement"</formula>
    </cfRule>
  </conditionalFormatting>
  <conditionalFormatting sqref="C36:F36">
    <cfRule type="expression" dxfId="216" priority="9">
      <formula>$B36="-"</formula>
    </cfRule>
  </conditionalFormatting>
  <conditionalFormatting sqref="C36:F36">
    <cfRule type="expression" dxfId="215" priority="7">
      <formula>$B36="Bureau"</formula>
    </cfRule>
    <cfRule type="expression" dxfId="214" priority="8">
      <formula>$B36="Déplacement"</formula>
    </cfRule>
  </conditionalFormatting>
  <conditionalFormatting sqref="C37:F37">
    <cfRule type="expression" dxfId="213" priority="6">
      <formula>$B37="-"</formula>
    </cfRule>
  </conditionalFormatting>
  <conditionalFormatting sqref="C37:F37">
    <cfRule type="expression" dxfId="212" priority="4">
      <formula>$B37="Bureau"</formula>
    </cfRule>
    <cfRule type="expression" dxfId="211" priority="5">
      <formula>$B37="Déplacement"</formula>
    </cfRule>
  </conditionalFormatting>
  <dataValidations count="5">
    <dataValidation type="list" allowBlank="1" showInputMessage="1" showErrorMessage="1" sqref="B43:B1048576 B38:B41">
      <formula1>"-,Bureau,Déplacement"</formula1>
    </dataValidation>
    <dataValidation type="time" allowBlank="1" showInputMessage="1" showErrorMessage="1" error="Veuillez saisir une heure au format HH:MM." sqref="C7:J10 K7:K37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allowBlank="1" showInputMessage="1" showErrorMessage="1" error="Veuillez saisir une heure au format HH:MM." sqref="K38:K40"/>
    <dataValidation type="list" allowBlank="1" showInputMessage="1" showErrorMessage="1" sqref="B7:B37">
      <formula1>"-,Chantier,Travail de nuit,Déplacement"</formula1>
    </dataValidation>
  </dataValidations>
  <pageMargins left="0.7" right="0.7" top="0.75" bottom="0.75" header="0.3" footer="0.3"/>
  <pageSetup paperSize="9" scale="8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8" id="{2EB37CFD-8F9E-43C1-B452-AAF0612BDC56}">
            <xm:f>Janvier!$B38="-"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76" id="{FC0106CB-C740-47B8-AE52-B73323B0B987}">
            <xm:f>Janvier!$B38="Bureau"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77" id="{1B52DBDC-281A-4730-8E79-A6D910FE8444}">
            <xm:f>Janvier!$B38="Déplacement"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3" id="{CB66230E-EB86-4C50-81CE-BE5D7782B0EA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BD5F0DEC-9076-44B5-AE07-5B6B4C4A4961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310C8CF0-447B-43D0-9B92-C1A5F6E6E8FC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N41"/>
  <sheetViews>
    <sheetView workbookViewId="0">
      <selection activeCell="B7" sqref="B7"/>
    </sheetView>
  </sheetViews>
  <sheetFormatPr baseColWidth="10" defaultColWidth="11.54296875" defaultRowHeight="11.5" x14ac:dyDescent="0.25"/>
  <cols>
    <col min="1" max="1" width="13.36328125" style="16" customWidth="1"/>
    <col min="2" max="2" width="16.179687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50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46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164">
        <v>43405</v>
      </c>
      <c r="B7" s="57" t="s">
        <v>31</v>
      </c>
      <c r="C7" s="167"/>
      <c r="D7" s="51"/>
      <c r="E7" s="51"/>
      <c r="F7" s="51"/>
      <c r="G7" s="51"/>
      <c r="H7" s="52"/>
      <c r="I7" s="10"/>
      <c r="J7" s="11"/>
      <c r="K7" s="22">
        <f t="shared" ref="K7:K14" si="0">IF(B7="Chantier",D7+F7-C7-E7,IF(AND(B7="Déplacement",G7&lt;&gt;"",H7&lt;&gt;""),H7-G7-100/1440,IF(B7="Travail de nuit",MOD(J7-I7,1),0)))</f>
        <v>0</v>
      </c>
      <c r="L7" s="54" t="s">
        <v>75</v>
      </c>
    </row>
    <row r="8" spans="1:14" x14ac:dyDescent="0.25">
      <c r="A8" s="165">
        <v>43406</v>
      </c>
      <c r="B8" s="59" t="s">
        <v>31</v>
      </c>
      <c r="C8" s="55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/>
    </row>
    <row r="9" spans="1:14" x14ac:dyDescent="0.25">
      <c r="A9" s="165">
        <v>43407</v>
      </c>
      <c r="B9" s="59" t="s">
        <v>31</v>
      </c>
      <c r="C9" s="55"/>
      <c r="D9" s="7"/>
      <c r="E9" s="7"/>
      <c r="F9" s="7"/>
      <c r="G9" s="7"/>
      <c r="H9" s="11"/>
      <c r="I9" s="234"/>
      <c r="J9" s="235"/>
      <c r="K9" s="22">
        <f t="shared" si="0"/>
        <v>0</v>
      </c>
      <c r="L9" s="25"/>
    </row>
    <row r="10" spans="1:14" x14ac:dyDescent="0.25">
      <c r="A10" s="165">
        <v>43408</v>
      </c>
      <c r="B10" s="59" t="s">
        <v>31</v>
      </c>
      <c r="C10" s="56"/>
      <c r="D10" s="5"/>
      <c r="E10" s="5"/>
      <c r="F10" s="5"/>
      <c r="G10" s="5"/>
      <c r="H10" s="13"/>
      <c r="I10" s="234"/>
      <c r="J10" s="235"/>
      <c r="K10" s="22">
        <f t="shared" si="0"/>
        <v>0</v>
      </c>
      <c r="L10" s="25"/>
      <c r="M10" s="3"/>
      <c r="N10" s="3"/>
    </row>
    <row r="11" spans="1:14" x14ac:dyDescent="0.25">
      <c r="A11" s="165">
        <v>43409</v>
      </c>
      <c r="B11" s="59" t="s">
        <v>31</v>
      </c>
      <c r="C11" s="56"/>
      <c r="D11" s="5"/>
      <c r="E11" s="5"/>
      <c r="F11" s="5"/>
      <c r="G11" s="5"/>
      <c r="H11" s="13"/>
      <c r="I11" s="234"/>
      <c r="J11" s="235"/>
      <c r="K11" s="22">
        <f t="shared" si="0"/>
        <v>0</v>
      </c>
      <c r="L11" s="25"/>
    </row>
    <row r="12" spans="1:14" x14ac:dyDescent="0.25">
      <c r="A12" s="165">
        <v>43410</v>
      </c>
      <c r="B12" s="59" t="s">
        <v>31</v>
      </c>
      <c r="C12" s="55"/>
      <c r="D12" s="7"/>
      <c r="E12" s="5"/>
      <c r="F12" s="5"/>
      <c r="G12" s="5"/>
      <c r="H12" s="13"/>
      <c r="I12" s="234"/>
      <c r="J12" s="235"/>
      <c r="K12" s="22">
        <f t="shared" si="0"/>
        <v>0</v>
      </c>
      <c r="L12" s="25"/>
    </row>
    <row r="13" spans="1:14" x14ac:dyDescent="0.25">
      <c r="A13" s="165">
        <v>43411</v>
      </c>
      <c r="B13" s="59" t="s">
        <v>31</v>
      </c>
      <c r="C13" s="55"/>
      <c r="D13" s="7"/>
      <c r="E13" s="5"/>
      <c r="F13" s="5"/>
      <c r="G13" s="5"/>
      <c r="H13" s="13"/>
      <c r="I13" s="234"/>
      <c r="J13" s="235"/>
      <c r="K13" s="22">
        <f t="shared" si="0"/>
        <v>0</v>
      </c>
      <c r="L13" s="25"/>
    </row>
    <row r="14" spans="1:14" x14ac:dyDescent="0.25">
      <c r="A14" s="165">
        <v>43412</v>
      </c>
      <c r="B14" s="59" t="s">
        <v>31</v>
      </c>
      <c r="C14" s="55"/>
      <c r="D14" s="7"/>
      <c r="E14" s="7"/>
      <c r="F14" s="5"/>
      <c r="G14" s="5"/>
      <c r="H14" s="13"/>
      <c r="I14" s="234"/>
      <c r="J14" s="235"/>
      <c r="K14" s="22">
        <f t="shared" si="0"/>
        <v>0</v>
      </c>
      <c r="L14" s="25"/>
    </row>
    <row r="15" spans="1:14" x14ac:dyDescent="0.25">
      <c r="A15" s="165">
        <v>43413</v>
      </c>
      <c r="B15" s="59" t="s">
        <v>31</v>
      </c>
      <c r="C15" s="55"/>
      <c r="D15" s="7"/>
      <c r="E15" s="5"/>
      <c r="F15" s="5"/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</v>
      </c>
      <c r="L15" s="25"/>
    </row>
    <row r="16" spans="1:14" x14ac:dyDescent="0.25">
      <c r="A16" s="165">
        <v>43414</v>
      </c>
      <c r="B16" s="59" t="s">
        <v>31</v>
      </c>
      <c r="C16" s="55"/>
      <c r="D16" s="7"/>
      <c r="E16" s="7"/>
      <c r="F16" s="5"/>
      <c r="G16" s="5"/>
      <c r="H16" s="13"/>
      <c r="I16" s="234"/>
      <c r="J16" s="235"/>
      <c r="K16" s="22">
        <f t="shared" ref="K16:K36" si="1">IF(B16="Chantier",D16+F16-C16-E16,IF(AND(B16="Déplacement",G16&lt;&gt;"",H16&lt;&gt;""),H16-G16-100/1440,IF(B16="Travail de nuit",MOD(J16-I16,1),0)))</f>
        <v>0</v>
      </c>
      <c r="L16" s="25"/>
    </row>
    <row r="17" spans="1:12" x14ac:dyDescent="0.25">
      <c r="A17" s="165">
        <v>43415</v>
      </c>
      <c r="B17" s="59" t="s">
        <v>31</v>
      </c>
      <c r="C17" s="56"/>
      <c r="D17" s="5"/>
      <c r="E17" s="5"/>
      <c r="F17" s="5"/>
      <c r="G17" s="5"/>
      <c r="H17" s="13"/>
      <c r="I17" s="234"/>
      <c r="J17" s="235"/>
      <c r="K17" s="22">
        <f t="shared" si="1"/>
        <v>0</v>
      </c>
      <c r="L17" s="25"/>
    </row>
    <row r="18" spans="1:12" x14ac:dyDescent="0.25">
      <c r="A18" s="165">
        <v>43416</v>
      </c>
      <c r="B18" s="59" t="s">
        <v>31</v>
      </c>
      <c r="C18" s="56"/>
      <c r="D18" s="5"/>
      <c r="E18" s="5"/>
      <c r="F18" s="5"/>
      <c r="G18" s="5"/>
      <c r="H18" s="13"/>
      <c r="I18" s="234"/>
      <c r="J18" s="235"/>
      <c r="K18" s="22">
        <f t="shared" si="1"/>
        <v>0</v>
      </c>
      <c r="L18" s="25"/>
    </row>
    <row r="19" spans="1:12" x14ac:dyDescent="0.25">
      <c r="A19" s="165">
        <v>43417</v>
      </c>
      <c r="B19" s="59" t="s">
        <v>31</v>
      </c>
      <c r="C19" s="55"/>
      <c r="D19" s="7"/>
      <c r="E19" s="7"/>
      <c r="F19" s="5"/>
      <c r="G19" s="5"/>
      <c r="H19" s="13"/>
      <c r="I19" s="234"/>
      <c r="J19" s="235"/>
      <c r="K19" s="22">
        <f t="shared" si="1"/>
        <v>0</v>
      </c>
      <c r="L19" s="25"/>
    </row>
    <row r="20" spans="1:12" x14ac:dyDescent="0.25">
      <c r="A20" s="165">
        <v>43418</v>
      </c>
      <c r="B20" s="59" t="s">
        <v>31</v>
      </c>
      <c r="C20" s="55"/>
      <c r="D20" s="7"/>
      <c r="E20" s="7"/>
      <c r="F20" s="5"/>
      <c r="G20" s="5"/>
      <c r="H20" s="13"/>
      <c r="I20" s="234"/>
      <c r="J20" s="235"/>
      <c r="K20" s="22">
        <f t="shared" si="1"/>
        <v>0</v>
      </c>
      <c r="L20" s="25"/>
    </row>
    <row r="21" spans="1:12" x14ac:dyDescent="0.25">
      <c r="A21" s="165">
        <v>43419</v>
      </c>
      <c r="B21" s="59" t="s">
        <v>31</v>
      </c>
      <c r="C21" s="55"/>
      <c r="D21" s="7"/>
      <c r="E21" s="7"/>
      <c r="F21" s="5"/>
      <c r="G21" s="5"/>
      <c r="H21" s="13"/>
      <c r="I21" s="234"/>
      <c r="J21" s="235"/>
      <c r="K21" s="22">
        <f t="shared" si="1"/>
        <v>0</v>
      </c>
      <c r="L21" s="25"/>
    </row>
    <row r="22" spans="1:12" x14ac:dyDescent="0.25">
      <c r="A22" s="165">
        <v>43420</v>
      </c>
      <c r="B22" s="59" t="s">
        <v>31</v>
      </c>
      <c r="C22" s="55"/>
      <c r="D22" s="7"/>
      <c r="E22" s="7"/>
      <c r="F22" s="5"/>
      <c r="G22" s="5"/>
      <c r="H22" s="13"/>
      <c r="I22" s="234"/>
      <c r="J22" s="235"/>
      <c r="K22" s="22">
        <f t="shared" si="1"/>
        <v>0</v>
      </c>
      <c r="L22" s="25"/>
    </row>
    <row r="23" spans="1:12" x14ac:dyDescent="0.25">
      <c r="A23" s="165">
        <v>43421</v>
      </c>
      <c r="B23" s="59" t="s">
        <v>31</v>
      </c>
      <c r="C23" s="55"/>
      <c r="D23" s="7"/>
      <c r="E23" s="7"/>
      <c r="F23" s="5"/>
      <c r="G23" s="5"/>
      <c r="H23" s="13"/>
      <c r="I23" s="234"/>
      <c r="J23" s="235"/>
      <c r="K23" s="22">
        <f t="shared" si="1"/>
        <v>0</v>
      </c>
      <c r="L23" s="25"/>
    </row>
    <row r="24" spans="1:12" x14ac:dyDescent="0.25">
      <c r="A24" s="165">
        <v>43422</v>
      </c>
      <c r="B24" s="59" t="s">
        <v>31</v>
      </c>
      <c r="C24" s="56"/>
      <c r="D24" s="5"/>
      <c r="E24" s="5"/>
      <c r="F24" s="5"/>
      <c r="G24" s="5"/>
      <c r="H24" s="13"/>
      <c r="I24" s="234"/>
      <c r="J24" s="235"/>
      <c r="K24" s="22">
        <f t="shared" si="1"/>
        <v>0</v>
      </c>
      <c r="L24" s="25"/>
    </row>
    <row r="25" spans="1:12" x14ac:dyDescent="0.25">
      <c r="A25" s="165">
        <v>43423</v>
      </c>
      <c r="B25" s="59" t="s">
        <v>31</v>
      </c>
      <c r="C25" s="56"/>
      <c r="D25" s="5"/>
      <c r="E25" s="5"/>
      <c r="F25" s="5"/>
      <c r="G25" s="5"/>
      <c r="H25" s="13"/>
      <c r="I25" s="234"/>
      <c r="J25" s="235"/>
      <c r="K25" s="22">
        <f t="shared" si="1"/>
        <v>0</v>
      </c>
      <c r="L25" s="25"/>
    </row>
    <row r="26" spans="1:12" x14ac:dyDescent="0.25">
      <c r="A26" s="165">
        <v>43424</v>
      </c>
      <c r="B26" s="59" t="s">
        <v>31</v>
      </c>
      <c r="C26" s="56"/>
      <c r="D26" s="5"/>
      <c r="E26" s="5"/>
      <c r="F26" s="5"/>
      <c r="G26" s="5"/>
      <c r="H26" s="13"/>
      <c r="I26" s="234"/>
      <c r="J26" s="235"/>
      <c r="K26" s="22">
        <f t="shared" si="1"/>
        <v>0</v>
      </c>
      <c r="L26" s="25"/>
    </row>
    <row r="27" spans="1:12" x14ac:dyDescent="0.25">
      <c r="A27" s="165">
        <v>43425</v>
      </c>
      <c r="B27" s="59" t="s">
        <v>31</v>
      </c>
      <c r="C27" s="55"/>
      <c r="D27" s="7"/>
      <c r="E27" s="7"/>
      <c r="F27" s="5"/>
      <c r="G27" s="5"/>
      <c r="H27" s="13"/>
      <c r="I27" s="234"/>
      <c r="J27" s="235"/>
      <c r="K27" s="22">
        <f t="shared" si="1"/>
        <v>0</v>
      </c>
      <c r="L27" s="25"/>
    </row>
    <row r="28" spans="1:12" x14ac:dyDescent="0.25">
      <c r="A28" s="165">
        <v>43426</v>
      </c>
      <c r="B28" s="59" t="s">
        <v>31</v>
      </c>
      <c r="C28" s="55"/>
      <c r="D28" s="7"/>
      <c r="E28" s="7"/>
      <c r="F28" s="5"/>
      <c r="G28" s="5"/>
      <c r="H28" s="13"/>
      <c r="I28" s="234"/>
      <c r="J28" s="235"/>
      <c r="K28" s="22">
        <f t="shared" si="1"/>
        <v>0</v>
      </c>
      <c r="L28" s="25"/>
    </row>
    <row r="29" spans="1:12" x14ac:dyDescent="0.25">
      <c r="A29" s="165">
        <v>43427</v>
      </c>
      <c r="B29" s="59" t="s">
        <v>31</v>
      </c>
      <c r="C29" s="55"/>
      <c r="D29" s="7"/>
      <c r="E29" s="7"/>
      <c r="F29" s="5"/>
      <c r="G29" s="5"/>
      <c r="H29" s="13"/>
      <c r="I29" s="234"/>
      <c r="J29" s="235"/>
      <c r="K29" s="22">
        <f t="shared" si="1"/>
        <v>0</v>
      </c>
      <c r="L29" s="25"/>
    </row>
    <row r="30" spans="1:12" x14ac:dyDescent="0.25">
      <c r="A30" s="165">
        <v>43428</v>
      </c>
      <c r="B30" s="59" t="s">
        <v>31</v>
      </c>
      <c r="C30" s="55"/>
      <c r="D30" s="7"/>
      <c r="E30" s="7"/>
      <c r="F30" s="5"/>
      <c r="G30" s="5"/>
      <c r="H30" s="13"/>
      <c r="I30" s="234"/>
      <c r="J30" s="235"/>
      <c r="K30" s="22">
        <f t="shared" si="1"/>
        <v>0</v>
      </c>
      <c r="L30" s="25"/>
    </row>
    <row r="31" spans="1:12" x14ac:dyDescent="0.25">
      <c r="A31" s="165">
        <v>43429</v>
      </c>
      <c r="B31" s="59" t="s">
        <v>31</v>
      </c>
      <c r="C31" s="56"/>
      <c r="D31" s="5"/>
      <c r="E31" s="5"/>
      <c r="F31" s="5"/>
      <c r="G31" s="5"/>
      <c r="H31" s="13"/>
      <c r="I31" s="234"/>
      <c r="J31" s="235"/>
      <c r="K31" s="22">
        <f t="shared" si="1"/>
        <v>0</v>
      </c>
      <c r="L31" s="25"/>
    </row>
    <row r="32" spans="1:12" x14ac:dyDescent="0.25">
      <c r="A32" s="165">
        <v>43430</v>
      </c>
      <c r="B32" s="59" t="s">
        <v>31</v>
      </c>
      <c r="C32" s="56"/>
      <c r="D32" s="5"/>
      <c r="E32" s="5"/>
      <c r="F32" s="5"/>
      <c r="G32" s="5"/>
      <c r="H32" s="13"/>
      <c r="I32" s="234"/>
      <c r="J32" s="235"/>
      <c r="K32" s="22">
        <f t="shared" si="1"/>
        <v>0</v>
      </c>
      <c r="L32" s="25"/>
    </row>
    <row r="33" spans="1:12" x14ac:dyDescent="0.25">
      <c r="A33" s="165">
        <v>43431</v>
      </c>
      <c r="B33" s="59" t="s">
        <v>31</v>
      </c>
      <c r="C33" s="55"/>
      <c r="D33" s="7"/>
      <c r="E33" s="7"/>
      <c r="F33" s="5"/>
      <c r="G33" s="5"/>
      <c r="H33" s="13"/>
      <c r="I33" s="234"/>
      <c r="J33" s="235"/>
      <c r="K33" s="22">
        <f t="shared" si="1"/>
        <v>0</v>
      </c>
      <c r="L33" s="25"/>
    </row>
    <row r="34" spans="1:12" x14ac:dyDescent="0.25">
      <c r="A34" s="165">
        <v>43432</v>
      </c>
      <c r="B34" s="59" t="s">
        <v>31</v>
      </c>
      <c r="C34" s="55"/>
      <c r="D34" s="7"/>
      <c r="E34" s="7"/>
      <c r="F34" s="5"/>
      <c r="G34" s="5"/>
      <c r="H34" s="13"/>
      <c r="I34" s="234"/>
      <c r="J34" s="235"/>
      <c r="K34" s="22">
        <f t="shared" si="1"/>
        <v>0</v>
      </c>
      <c r="L34" s="25"/>
    </row>
    <row r="35" spans="1:12" x14ac:dyDescent="0.25">
      <c r="A35" s="165">
        <v>43433</v>
      </c>
      <c r="B35" s="59" t="s">
        <v>31</v>
      </c>
      <c r="C35" s="55"/>
      <c r="D35" s="7"/>
      <c r="E35" s="7"/>
      <c r="F35" s="5"/>
      <c r="G35" s="5"/>
      <c r="H35" s="13"/>
      <c r="I35" s="234"/>
      <c r="J35" s="235"/>
      <c r="K35" s="22">
        <f t="shared" si="1"/>
        <v>0</v>
      </c>
      <c r="L35" s="25"/>
    </row>
    <row r="36" spans="1:12" ht="12" thickBot="1" x14ac:dyDescent="0.3">
      <c r="A36" s="166">
        <v>43434</v>
      </c>
      <c r="B36" s="60" t="s">
        <v>31</v>
      </c>
      <c r="C36" s="240"/>
      <c r="D36" s="169"/>
      <c r="E36" s="169"/>
      <c r="F36" s="6"/>
      <c r="G36" s="6"/>
      <c r="H36" s="15"/>
      <c r="I36" s="43"/>
      <c r="J36" s="45"/>
      <c r="K36" s="22">
        <f t="shared" si="1"/>
        <v>0</v>
      </c>
      <c r="L36" s="26"/>
    </row>
    <row r="37" spans="1:12" x14ac:dyDescent="0.25">
      <c r="A37" s="64"/>
      <c r="B37" s="61"/>
      <c r="C37" s="337" t="s">
        <v>55</v>
      </c>
      <c r="D37" s="338"/>
      <c r="E37" s="338"/>
      <c r="F37" s="338"/>
      <c r="G37" s="338"/>
      <c r="H37" s="339"/>
      <c r="I37" s="218"/>
      <c r="J37" s="218"/>
      <c r="K37" s="71">
        <f>SUM(K6:K36)*24</f>
        <v>0</v>
      </c>
      <c r="L37" s="62"/>
    </row>
    <row r="38" spans="1:12" x14ac:dyDescent="0.25">
      <c r="A38" s="64"/>
      <c r="B38" s="61"/>
      <c r="C38" s="327" t="s">
        <v>56</v>
      </c>
      <c r="D38" s="328"/>
      <c r="E38" s="328"/>
      <c r="F38" s="328"/>
      <c r="G38" s="328"/>
      <c r="H38" s="329"/>
      <c r="I38" s="219"/>
      <c r="J38" s="219"/>
      <c r="K38" s="69">
        <f>Planning!AA82</f>
        <v>148</v>
      </c>
      <c r="L38" s="62"/>
    </row>
    <row r="39" spans="1:12" ht="12" thickBot="1" x14ac:dyDescent="0.3">
      <c r="A39" s="39"/>
      <c r="B39" s="40"/>
      <c r="C39" s="330" t="s">
        <v>57</v>
      </c>
      <c r="D39" s="331"/>
      <c r="E39" s="331"/>
      <c r="F39" s="331"/>
      <c r="G39" s="331"/>
      <c r="H39" s="332"/>
      <c r="I39" s="220"/>
      <c r="J39" s="220"/>
      <c r="K39" s="70">
        <f>K38-K37</f>
        <v>148</v>
      </c>
      <c r="L39" s="41"/>
    </row>
    <row r="40" spans="1:12" ht="12" thickBot="1" x14ac:dyDescent="0.3">
      <c r="A40" s="39"/>
      <c r="B40" s="40"/>
      <c r="C40" s="41"/>
      <c r="D40" s="41"/>
      <c r="E40" s="41"/>
      <c r="F40" s="41"/>
      <c r="G40" s="41"/>
      <c r="H40" s="41"/>
      <c r="I40" s="41"/>
      <c r="J40" s="41"/>
      <c r="K40" s="42"/>
      <c r="L40" s="41"/>
    </row>
    <row r="41" spans="1:12" ht="42.65" customHeight="1" thickBot="1" x14ac:dyDescent="0.3">
      <c r="A41" s="297" t="s">
        <v>37</v>
      </c>
      <c r="B41" s="298"/>
      <c r="C41" s="319"/>
      <c r="D41" s="321"/>
      <c r="E41" s="41"/>
      <c r="F41" s="322" t="s">
        <v>38</v>
      </c>
      <c r="G41" s="323"/>
      <c r="H41" s="319"/>
      <c r="I41" s="320"/>
      <c r="J41" s="320"/>
      <c r="K41" s="321"/>
      <c r="L41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1:B41"/>
    <mergeCell ref="C41:D41"/>
    <mergeCell ref="F41:G41"/>
    <mergeCell ref="H41:K41"/>
    <mergeCell ref="C37:H37"/>
    <mergeCell ref="C38:H38"/>
    <mergeCell ref="C39:H39"/>
  </mergeCells>
  <conditionalFormatting sqref="C41 H41 E41:F41 C7:H7 C42:H1048576 C40:H40 C10:H11 G8:H9 E15:H15 F14:H14 E12:H13 C17:H18 G16:H16 C24:H26 C31:H32 G27:H30 G33:H36 G19:H23">
    <cfRule type="expression" dxfId="204" priority="173">
      <formula>$B7="-"</formula>
    </cfRule>
  </conditionalFormatting>
  <conditionalFormatting sqref="H41 G7:H36 G42:H1048576 G40:H40">
    <cfRule type="expression" dxfId="203" priority="169">
      <formula>$B7="Bureau"</formula>
    </cfRule>
    <cfRule type="expression" dxfId="202" priority="170">
      <formula>$B7="Déplacement"</formula>
    </cfRule>
  </conditionalFormatting>
  <conditionalFormatting sqref="C41 E41:F41 C7:F7 C42:F1048576 C40:F40 C10:F11 E15:F15 F14 E12:F13 C17:F18 C24:F26 C31:F32">
    <cfRule type="expression" dxfId="201" priority="171">
      <formula>$B7="Bureau"</formula>
    </cfRule>
    <cfRule type="expression" dxfId="200" priority="172">
      <formula>$B7="Déplacement"</formula>
    </cfRule>
  </conditionalFormatting>
  <conditionalFormatting sqref="C8:F8">
    <cfRule type="expression" dxfId="199" priority="165">
      <formula>$B8="-"</formula>
    </cfRule>
  </conditionalFormatting>
  <conditionalFormatting sqref="C8:F8">
    <cfRule type="expression" dxfId="198" priority="163">
      <formula>$B8="Bureau"</formula>
    </cfRule>
    <cfRule type="expression" dxfId="197" priority="164">
      <formula>$B8="Déplacement"</formula>
    </cfRule>
  </conditionalFormatting>
  <conditionalFormatting sqref="C9:F9">
    <cfRule type="expression" dxfId="196" priority="162">
      <formula>$B9="-"</formula>
    </cfRule>
  </conditionalFormatting>
  <conditionalFormatting sqref="C9:F9">
    <cfRule type="expression" dxfId="195" priority="160">
      <formula>$B9="Bureau"</formula>
    </cfRule>
    <cfRule type="expression" dxfId="194" priority="161">
      <formula>$B9="Déplacement"</formula>
    </cfRule>
  </conditionalFormatting>
  <conditionalFormatting sqref="C14:E14 C15:D15">
    <cfRule type="expression" dxfId="193" priority="159">
      <formula>$B14="-"</formula>
    </cfRule>
  </conditionalFormatting>
  <conditionalFormatting sqref="C14:E14 C15:D15">
    <cfRule type="expression" dxfId="192" priority="157">
      <formula>$B14="Bureau"</formula>
    </cfRule>
    <cfRule type="expression" dxfId="191" priority="158">
      <formula>$B14="Déplacement"</formula>
    </cfRule>
  </conditionalFormatting>
  <conditionalFormatting sqref="C12:D13">
    <cfRule type="expression" dxfId="190" priority="156">
      <formula>$B12="-"</formula>
    </cfRule>
  </conditionalFormatting>
  <conditionalFormatting sqref="C12:D13">
    <cfRule type="expression" dxfId="189" priority="154">
      <formula>$B12="Bureau"</formula>
    </cfRule>
    <cfRule type="expression" dxfId="188" priority="155">
      <formula>$B12="Déplacement"</formula>
    </cfRule>
  </conditionalFormatting>
  <conditionalFormatting sqref="F16">
    <cfRule type="expression" dxfId="187" priority="153">
      <formula>$B16="-"</formula>
    </cfRule>
  </conditionalFormatting>
  <conditionalFormatting sqref="F16">
    <cfRule type="expression" dxfId="186" priority="151">
      <formula>$B16="Bureau"</formula>
    </cfRule>
    <cfRule type="expression" dxfId="185" priority="152">
      <formula>$B16="Déplacement"</formula>
    </cfRule>
  </conditionalFormatting>
  <conditionalFormatting sqref="C16:E16">
    <cfRule type="expression" dxfId="184" priority="150">
      <formula>$B16="-"</formula>
    </cfRule>
  </conditionalFormatting>
  <conditionalFormatting sqref="C16:E16">
    <cfRule type="expression" dxfId="183" priority="148">
      <formula>$B16="Bureau"</formula>
    </cfRule>
    <cfRule type="expression" dxfId="182" priority="149">
      <formula>$B16="Déplacement"</formula>
    </cfRule>
  </conditionalFormatting>
  <conditionalFormatting sqref="F20">
    <cfRule type="expression" dxfId="181" priority="144">
      <formula>$B20="-"</formula>
    </cfRule>
  </conditionalFormatting>
  <conditionalFormatting sqref="F20">
    <cfRule type="expression" dxfId="180" priority="142">
      <formula>$B20="Bureau"</formula>
    </cfRule>
    <cfRule type="expression" dxfId="179" priority="143">
      <formula>$B20="Déplacement"</formula>
    </cfRule>
  </conditionalFormatting>
  <conditionalFormatting sqref="C20:E20 C21:D21">
    <cfRule type="expression" dxfId="178" priority="141">
      <formula>$B20="-"</formula>
    </cfRule>
  </conditionalFormatting>
  <conditionalFormatting sqref="C20:E20 C21:D21">
    <cfRule type="expression" dxfId="177" priority="139">
      <formula>$B20="Bureau"</formula>
    </cfRule>
    <cfRule type="expression" dxfId="176" priority="140">
      <formula>$B20="Déplacement"</formula>
    </cfRule>
  </conditionalFormatting>
  <conditionalFormatting sqref="F27">
    <cfRule type="expression" dxfId="175" priority="126">
      <formula>$B27="-"</formula>
    </cfRule>
  </conditionalFormatting>
  <conditionalFormatting sqref="F27">
    <cfRule type="expression" dxfId="174" priority="124">
      <formula>$B27="Bureau"</formula>
    </cfRule>
    <cfRule type="expression" dxfId="173" priority="125">
      <formula>$B27="Déplacement"</formula>
    </cfRule>
  </conditionalFormatting>
  <conditionalFormatting sqref="D27:E27">
    <cfRule type="expression" dxfId="172" priority="123">
      <formula>$B27="-"</formula>
    </cfRule>
  </conditionalFormatting>
  <conditionalFormatting sqref="D27:E27">
    <cfRule type="expression" dxfId="171" priority="121">
      <formula>$B27="Bureau"</formula>
    </cfRule>
    <cfRule type="expression" dxfId="170" priority="122">
      <formula>$B27="Déplacement"</formula>
    </cfRule>
  </conditionalFormatting>
  <conditionalFormatting sqref="F28:F29">
    <cfRule type="expression" dxfId="169" priority="120">
      <formula>$B28="-"</formula>
    </cfRule>
  </conditionalFormatting>
  <conditionalFormatting sqref="F28:F29">
    <cfRule type="expression" dxfId="168" priority="118">
      <formula>$B28="Bureau"</formula>
    </cfRule>
    <cfRule type="expression" dxfId="167" priority="119">
      <formula>$B28="Déplacement"</formula>
    </cfRule>
  </conditionalFormatting>
  <conditionalFormatting sqref="D28:E28 E29">
    <cfRule type="expression" dxfId="166" priority="117">
      <formula>$B28="-"</formula>
    </cfRule>
  </conditionalFormatting>
  <conditionalFormatting sqref="D28:E28 E29">
    <cfRule type="expression" dxfId="165" priority="115">
      <formula>$B28="Bureau"</formula>
    </cfRule>
    <cfRule type="expression" dxfId="164" priority="116">
      <formula>$B28="Déplacement"</formula>
    </cfRule>
  </conditionalFormatting>
  <conditionalFormatting sqref="F30">
    <cfRule type="expression" dxfId="163" priority="114">
      <formula>$B30="-"</formula>
    </cfRule>
  </conditionalFormatting>
  <conditionalFormatting sqref="F30">
    <cfRule type="expression" dxfId="162" priority="112">
      <formula>$B30="Bureau"</formula>
    </cfRule>
    <cfRule type="expression" dxfId="161" priority="113">
      <formula>$B30="Déplacement"</formula>
    </cfRule>
  </conditionalFormatting>
  <conditionalFormatting sqref="D30:E30">
    <cfRule type="expression" dxfId="160" priority="111">
      <formula>$B30="-"</formula>
    </cfRule>
  </conditionalFormatting>
  <conditionalFormatting sqref="D30:E30">
    <cfRule type="expression" dxfId="159" priority="109">
      <formula>$B30="Bureau"</formula>
    </cfRule>
    <cfRule type="expression" dxfId="158" priority="110">
      <formula>$B30="Déplacement"</formula>
    </cfRule>
  </conditionalFormatting>
  <conditionalFormatting sqref="D29">
    <cfRule type="expression" dxfId="157" priority="108">
      <formula>$B29="-"</formula>
    </cfRule>
  </conditionalFormatting>
  <conditionalFormatting sqref="D29">
    <cfRule type="expression" dxfId="156" priority="106">
      <formula>$B29="Bureau"</formula>
    </cfRule>
    <cfRule type="expression" dxfId="155" priority="107">
      <formula>$B29="Déplacement"</formula>
    </cfRule>
  </conditionalFormatting>
  <conditionalFormatting sqref="D34">
    <cfRule type="expression" dxfId="154" priority="102">
      <formula>$B34="-"</formula>
    </cfRule>
  </conditionalFormatting>
  <conditionalFormatting sqref="D34">
    <cfRule type="expression" dxfId="153" priority="100">
      <formula>$B34="Bureau"</formula>
    </cfRule>
    <cfRule type="expression" dxfId="152" priority="101">
      <formula>$B34="Déplacement"</formula>
    </cfRule>
  </conditionalFormatting>
  <conditionalFormatting sqref="F33">
    <cfRule type="expression" dxfId="151" priority="93">
      <formula>$B33="-"</formula>
    </cfRule>
  </conditionalFormatting>
  <conditionalFormatting sqref="F33">
    <cfRule type="expression" dxfId="150" priority="91">
      <formula>$B33="Bureau"</formula>
    </cfRule>
    <cfRule type="expression" dxfId="149" priority="92">
      <formula>$B33="Déplacement"</formula>
    </cfRule>
  </conditionalFormatting>
  <conditionalFormatting sqref="E33">
    <cfRule type="expression" dxfId="148" priority="90">
      <formula>$B33="-"</formula>
    </cfRule>
  </conditionalFormatting>
  <conditionalFormatting sqref="E33">
    <cfRule type="expression" dxfId="147" priority="88">
      <formula>$B33="Bureau"</formula>
    </cfRule>
    <cfRule type="expression" dxfId="146" priority="89">
      <formula>$B33="Déplacement"</formula>
    </cfRule>
  </conditionalFormatting>
  <conditionalFormatting sqref="F36">
    <cfRule type="expression" dxfId="145" priority="87">
      <formula>$B36="-"</formula>
    </cfRule>
  </conditionalFormatting>
  <conditionalFormatting sqref="F36">
    <cfRule type="expression" dxfId="144" priority="85">
      <formula>$B36="Bureau"</formula>
    </cfRule>
    <cfRule type="expression" dxfId="143" priority="86">
      <formula>$B36="Déplacement"</formula>
    </cfRule>
  </conditionalFormatting>
  <conditionalFormatting sqref="E36">
    <cfRule type="expression" dxfId="142" priority="84">
      <formula>$B36="-"</formula>
    </cfRule>
  </conditionalFormatting>
  <conditionalFormatting sqref="E36">
    <cfRule type="expression" dxfId="141" priority="82">
      <formula>$B36="Bureau"</formula>
    </cfRule>
    <cfRule type="expression" dxfId="140" priority="83">
      <formula>$B36="Déplacement"</formula>
    </cfRule>
  </conditionalFormatting>
  <conditionalFormatting sqref="F34">
    <cfRule type="expression" dxfId="139" priority="78">
      <formula>$B34="-"</formula>
    </cfRule>
  </conditionalFormatting>
  <conditionalFormatting sqref="F34">
    <cfRule type="expression" dxfId="138" priority="76">
      <formula>$B34="Bureau"</formula>
    </cfRule>
    <cfRule type="expression" dxfId="137" priority="77">
      <formula>$B34="Déplacement"</formula>
    </cfRule>
  </conditionalFormatting>
  <conditionalFormatting sqref="E34">
    <cfRule type="expression" dxfId="136" priority="75">
      <formula>$B34="-"</formula>
    </cfRule>
  </conditionalFormatting>
  <conditionalFormatting sqref="E34">
    <cfRule type="expression" dxfId="135" priority="73">
      <formula>$B34="Bureau"</formula>
    </cfRule>
    <cfRule type="expression" dxfId="134" priority="74">
      <formula>$B34="Déplacement"</formula>
    </cfRule>
  </conditionalFormatting>
  <conditionalFormatting sqref="D33">
    <cfRule type="expression" dxfId="133" priority="72">
      <formula>$B33="-"</formula>
    </cfRule>
  </conditionalFormatting>
  <conditionalFormatting sqref="D33">
    <cfRule type="expression" dxfId="132" priority="70">
      <formula>$B33="Bureau"</formula>
    </cfRule>
    <cfRule type="expression" dxfId="131" priority="71">
      <formula>$B33="Déplacement"</formula>
    </cfRule>
  </conditionalFormatting>
  <conditionalFormatting sqref="F19">
    <cfRule type="expression" dxfId="130" priority="69">
      <formula>$B19="-"</formula>
    </cfRule>
  </conditionalFormatting>
  <conditionalFormatting sqref="F19">
    <cfRule type="expression" dxfId="129" priority="67">
      <formula>$B19="Bureau"</formula>
    </cfRule>
    <cfRule type="expression" dxfId="128" priority="68">
      <formula>$B19="Déplacement"</formula>
    </cfRule>
  </conditionalFormatting>
  <conditionalFormatting sqref="C19:E19">
    <cfRule type="expression" dxfId="127" priority="66">
      <formula>$B19="-"</formula>
    </cfRule>
  </conditionalFormatting>
  <conditionalFormatting sqref="C19:E19">
    <cfRule type="expression" dxfId="126" priority="64">
      <formula>$B19="Bureau"</formula>
    </cfRule>
    <cfRule type="expression" dxfId="125" priority="65">
      <formula>$B19="Déplacement"</formula>
    </cfRule>
  </conditionalFormatting>
  <conditionalFormatting sqref="F21">
    <cfRule type="expression" dxfId="124" priority="63">
      <formula>$B21="-"</formula>
    </cfRule>
  </conditionalFormatting>
  <conditionalFormatting sqref="F21">
    <cfRule type="expression" dxfId="123" priority="61">
      <formula>$B21="Bureau"</formula>
    </cfRule>
    <cfRule type="expression" dxfId="122" priority="62">
      <formula>$B21="Déplacement"</formula>
    </cfRule>
  </conditionalFormatting>
  <conditionalFormatting sqref="E21">
    <cfRule type="expression" dxfId="121" priority="60">
      <formula>$B21="-"</formula>
    </cfRule>
  </conditionalFormatting>
  <conditionalFormatting sqref="E21">
    <cfRule type="expression" dxfId="120" priority="58">
      <formula>$B21="Bureau"</formula>
    </cfRule>
    <cfRule type="expression" dxfId="119" priority="59">
      <formula>$B21="Déplacement"</formula>
    </cfRule>
  </conditionalFormatting>
  <conditionalFormatting sqref="F22:F23">
    <cfRule type="expression" dxfId="118" priority="57">
      <formula>$B22="-"</formula>
    </cfRule>
  </conditionalFormatting>
  <conditionalFormatting sqref="F22:F23">
    <cfRule type="expression" dxfId="117" priority="55">
      <formula>$B22="Bureau"</formula>
    </cfRule>
    <cfRule type="expression" dxfId="116" priority="56">
      <formula>$B22="Déplacement"</formula>
    </cfRule>
  </conditionalFormatting>
  <conditionalFormatting sqref="C22:E22 E23">
    <cfRule type="expression" dxfId="115" priority="54">
      <formula>$B22="-"</formula>
    </cfRule>
  </conditionalFormatting>
  <conditionalFormatting sqref="C22:E22 E23">
    <cfRule type="expression" dxfId="114" priority="52">
      <formula>$B22="Bureau"</formula>
    </cfRule>
    <cfRule type="expression" dxfId="113" priority="53">
      <formula>$B22="Déplacement"</formula>
    </cfRule>
  </conditionalFormatting>
  <conditionalFormatting sqref="C23:D23">
    <cfRule type="expression" dxfId="112" priority="51">
      <formula>$B23="-"</formula>
    </cfRule>
  </conditionalFormatting>
  <conditionalFormatting sqref="C23:D23">
    <cfRule type="expression" dxfId="111" priority="49">
      <formula>$B23="Bureau"</formula>
    </cfRule>
    <cfRule type="expression" dxfId="110" priority="50">
      <formula>$B23="Déplacement"</formula>
    </cfRule>
  </conditionalFormatting>
  <conditionalFormatting sqref="C27:C30">
    <cfRule type="expression" dxfId="109" priority="48">
      <formula>$B27="-"</formula>
    </cfRule>
  </conditionalFormatting>
  <conditionalFormatting sqref="C27:C30">
    <cfRule type="expression" dxfId="108" priority="46">
      <formula>$B27="Bureau"</formula>
    </cfRule>
    <cfRule type="expression" dxfId="107" priority="47">
      <formula>$B27="Déplacement"</formula>
    </cfRule>
  </conditionalFormatting>
  <conditionalFormatting sqref="C33">
    <cfRule type="expression" dxfId="106" priority="30">
      <formula>$B33="-"</formula>
    </cfRule>
  </conditionalFormatting>
  <conditionalFormatting sqref="C33">
    <cfRule type="expression" dxfId="105" priority="28">
      <formula>$B33="Bureau"</formula>
    </cfRule>
    <cfRule type="expression" dxfId="104" priority="29">
      <formula>$B33="Déplacement"</formula>
    </cfRule>
  </conditionalFormatting>
  <conditionalFormatting sqref="C34">
    <cfRule type="expression" dxfId="103" priority="27">
      <formula>$B34="-"</formula>
    </cfRule>
  </conditionalFormatting>
  <conditionalFormatting sqref="C34">
    <cfRule type="expression" dxfId="102" priority="25">
      <formula>$B34="Bureau"</formula>
    </cfRule>
    <cfRule type="expression" dxfId="101" priority="26">
      <formula>$B34="Déplacement"</formula>
    </cfRule>
  </conditionalFormatting>
  <conditionalFormatting sqref="F35">
    <cfRule type="expression" dxfId="100" priority="21">
      <formula>$B35="-"</formula>
    </cfRule>
  </conditionalFormatting>
  <conditionalFormatting sqref="F35">
    <cfRule type="expression" dxfId="99" priority="19">
      <formula>$B35="Bureau"</formula>
    </cfRule>
    <cfRule type="expression" dxfId="98" priority="20">
      <formula>$B35="Déplacement"</formula>
    </cfRule>
  </conditionalFormatting>
  <conditionalFormatting sqref="E35">
    <cfRule type="expression" dxfId="97" priority="18">
      <formula>$B35="-"</formula>
    </cfRule>
  </conditionalFormatting>
  <conditionalFormatting sqref="E35">
    <cfRule type="expression" dxfId="96" priority="16">
      <formula>$B35="Bureau"</formula>
    </cfRule>
    <cfRule type="expression" dxfId="95" priority="17">
      <formula>$B35="Déplacement"</formula>
    </cfRule>
  </conditionalFormatting>
  <conditionalFormatting sqref="D36">
    <cfRule type="expression" dxfId="94" priority="15">
      <formula>$B36="-"</formula>
    </cfRule>
  </conditionalFormatting>
  <conditionalFormatting sqref="D36">
    <cfRule type="expression" dxfId="93" priority="13">
      <formula>$B36="Bureau"</formula>
    </cfRule>
    <cfRule type="expression" dxfId="92" priority="14">
      <formula>$B36="Déplacement"</formula>
    </cfRule>
  </conditionalFormatting>
  <conditionalFormatting sqref="C36">
    <cfRule type="expression" dxfId="91" priority="12">
      <formula>$B36="-"</formula>
    </cfRule>
  </conditionalFormatting>
  <conditionalFormatting sqref="C36">
    <cfRule type="expression" dxfId="90" priority="10">
      <formula>$B36="Bureau"</formula>
    </cfRule>
    <cfRule type="expression" dxfId="89" priority="11">
      <formula>$B36="Déplacement"</formula>
    </cfRule>
  </conditionalFormatting>
  <conditionalFormatting sqref="D35">
    <cfRule type="expression" dxfId="88" priority="9">
      <formula>$B35="-"</formula>
    </cfRule>
  </conditionalFormatting>
  <conditionalFormatting sqref="D35">
    <cfRule type="expression" dxfId="87" priority="7">
      <formula>$B35="Bureau"</formula>
    </cfRule>
    <cfRule type="expression" dxfId="86" priority="8">
      <formula>$B35="Déplacement"</formula>
    </cfRule>
  </conditionalFormatting>
  <conditionalFormatting sqref="C35">
    <cfRule type="expression" dxfId="85" priority="6">
      <formula>$B35="-"</formula>
    </cfRule>
  </conditionalFormatting>
  <conditionalFormatting sqref="C35">
    <cfRule type="expression" dxfId="84" priority="4">
      <formula>$B35="Bureau"</formula>
    </cfRule>
    <cfRule type="expression" dxfId="83" priority="5">
      <formula>$B35="Déplacement"</formula>
    </cfRule>
  </conditionalFormatting>
  <dataValidations count="5">
    <dataValidation type="date" operator="greaterThanOrEqual" allowBlank="1" showInputMessage="1" showErrorMessage="1" error="Veuillez saisir une date, supérieure ou égale au 01/01/2017." sqref="A7:A38">
      <formula1>42736</formula1>
    </dataValidation>
    <dataValidation type="time" allowBlank="1" showInputMessage="1" showErrorMessage="1" error="Veuillez saisir une heure au format HH:MM." sqref="C7:J10 K7:K36">
      <formula1>0</formula1>
      <formula2>0.999305555555556</formula2>
    </dataValidation>
    <dataValidation type="list" allowBlank="1" showInputMessage="1" showErrorMessage="1" sqref="B42:B1048576 B37:B40">
      <formula1>"-,Bureau,Déplacement"</formula1>
    </dataValidation>
    <dataValidation allowBlank="1" showInputMessage="1" showErrorMessage="1" error="Veuillez saisir une heure au format HH:MM." sqref="K37:K39"/>
    <dataValidation type="list" allowBlank="1" showInputMessage="1" showErrorMessage="1" sqref="B7:B36">
      <formula1>"-,Chantier,Travail de nuit,Déplacement"</formula1>
    </dataValidation>
  </dataValidations>
  <pageMargins left="0.7" right="0.7" top="0.75" bottom="0.75" header="0.3" footer="0.3"/>
  <pageSetup paperSize="9" scale="9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8" id="{2F7A02C4-E663-45B4-BE5F-369A4FAD94E1}">
            <xm:f>Janvier!$B37="-"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166" id="{70235E26-D192-4923-8937-7E8C3D8087C8}">
            <xm:f>Janvier!$B37="Bureau"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167" id="{65F14855-EB48-4D8F-8951-755A13F2455B}">
            <xm:f>Janvier!$B37="Déplacement"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C37:C39</xm:sqref>
        </x14:conditionalFormatting>
        <x14:conditionalFormatting xmlns:xm="http://schemas.microsoft.com/office/excel/2006/main">
          <x14:cfRule type="expression" priority="3" id="{542EBBBF-8796-4F01-83CC-AEFB20D80AD8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D3B95C49-9E85-49D7-908B-ED0456CE4D0E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CB8C29CE-9F10-431D-9C65-74A854DC76C8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N42"/>
  <sheetViews>
    <sheetView workbookViewId="0">
      <selection activeCell="N20" sqref="N20"/>
    </sheetView>
  </sheetViews>
  <sheetFormatPr baseColWidth="10" defaultColWidth="11.54296875" defaultRowHeight="11.5" x14ac:dyDescent="0.25"/>
  <cols>
    <col min="1" max="1" width="13.36328125" style="16" customWidth="1"/>
    <col min="2" max="2" width="17.54296875" style="9" customWidth="1"/>
    <col min="3" max="10" width="10.36328125" style="3" customWidth="1"/>
    <col min="11" max="11" width="10.36328125" style="8" customWidth="1"/>
    <col min="12" max="12" width="37.36328125" style="3" customWidth="1"/>
    <col min="13" max="16384" width="11.54296875" style="1"/>
  </cols>
  <sheetData>
    <row r="1" spans="1:14" s="19" customFormat="1" ht="26" customHeight="1" thickBot="1" x14ac:dyDescent="0.3">
      <c r="A1" s="27"/>
      <c r="B1" s="28"/>
      <c r="C1" s="316" t="s">
        <v>97</v>
      </c>
      <c r="D1" s="317"/>
      <c r="E1" s="317"/>
      <c r="F1" s="317"/>
      <c r="G1" s="317"/>
      <c r="H1" s="317"/>
      <c r="I1" s="317"/>
      <c r="J1" s="317"/>
      <c r="K1" s="317"/>
      <c r="L1" s="318"/>
    </row>
    <row r="2" spans="1:14" ht="13.25" customHeight="1" x14ac:dyDescent="0.25">
      <c r="A2" s="29"/>
      <c r="B2" s="30"/>
      <c r="C2" s="312" t="s">
        <v>34</v>
      </c>
      <c r="D2" s="313"/>
      <c r="E2" s="20" t="str">
        <f>Planning!C2</f>
        <v>Léo</v>
      </c>
      <c r="F2" s="31"/>
      <c r="G2" s="31"/>
      <c r="H2" s="31"/>
      <c r="I2" s="31"/>
      <c r="J2" s="31"/>
      <c r="K2" s="32"/>
      <c r="L2" s="33"/>
    </row>
    <row r="3" spans="1:14" ht="14" customHeight="1" thickBot="1" x14ac:dyDescent="0.3">
      <c r="A3" s="34"/>
      <c r="B3" s="35"/>
      <c r="C3" s="314" t="s">
        <v>35</v>
      </c>
      <c r="D3" s="315"/>
      <c r="E3" s="21" t="s">
        <v>51</v>
      </c>
      <c r="F3" s="36"/>
      <c r="G3" s="36"/>
      <c r="H3" s="36"/>
      <c r="I3" s="36"/>
      <c r="J3" s="36"/>
      <c r="K3" s="37"/>
      <c r="L3" s="38"/>
    </row>
    <row r="4" spans="1:14" ht="6" customHeight="1" thickBot="1" x14ac:dyDescent="0.3">
      <c r="A4" s="39"/>
      <c r="B4" s="40"/>
      <c r="C4" s="41"/>
      <c r="D4" s="41"/>
      <c r="E4" s="41"/>
      <c r="F4" s="41"/>
      <c r="G4" s="41"/>
      <c r="H4" s="41"/>
      <c r="I4" s="41"/>
      <c r="J4" s="41"/>
      <c r="K4" s="42"/>
      <c r="L4" s="41"/>
    </row>
    <row r="5" spans="1:14" ht="17" customHeight="1" x14ac:dyDescent="0.25">
      <c r="A5" s="304" t="s">
        <v>22</v>
      </c>
      <c r="B5" s="333" t="s">
        <v>98</v>
      </c>
      <c r="C5" s="335" t="s">
        <v>23</v>
      </c>
      <c r="D5" s="302"/>
      <c r="E5" s="302"/>
      <c r="F5" s="302"/>
      <c r="G5" s="302" t="s">
        <v>24</v>
      </c>
      <c r="H5" s="303"/>
      <c r="I5" s="308" t="s">
        <v>81</v>
      </c>
      <c r="J5" s="309"/>
      <c r="K5" s="299" t="s">
        <v>29</v>
      </c>
      <c r="L5" s="310" t="s">
        <v>40</v>
      </c>
    </row>
    <row r="6" spans="1:14" s="2" customFormat="1" ht="27.65" customHeight="1" thickBot="1" x14ac:dyDescent="0.3">
      <c r="A6" s="345"/>
      <c r="B6" s="346"/>
      <c r="C6" s="43" t="s">
        <v>25</v>
      </c>
      <c r="D6" s="44" t="s">
        <v>26</v>
      </c>
      <c r="E6" s="44" t="s">
        <v>27</v>
      </c>
      <c r="F6" s="44" t="s">
        <v>28</v>
      </c>
      <c r="G6" s="44" t="s">
        <v>32</v>
      </c>
      <c r="H6" s="45" t="s">
        <v>33</v>
      </c>
      <c r="I6" s="236" t="s">
        <v>82</v>
      </c>
      <c r="J6" s="237" t="s">
        <v>83</v>
      </c>
      <c r="K6" s="300"/>
      <c r="L6" s="311"/>
    </row>
    <row r="7" spans="1:14" x14ac:dyDescent="0.25">
      <c r="A7" s="164">
        <v>43435</v>
      </c>
      <c r="B7" s="57" t="s">
        <v>31</v>
      </c>
      <c r="C7" s="55"/>
      <c r="D7" s="7"/>
      <c r="E7" s="7"/>
      <c r="F7" s="5"/>
      <c r="G7" s="51"/>
      <c r="H7" s="52"/>
      <c r="I7" s="10"/>
      <c r="J7" s="11"/>
      <c r="K7" s="22">
        <f t="shared" ref="K7:K37" si="0">IF(B7="Chantier",D7+F7-C7-E7,IF(AND(B7="Déplacement",G7&lt;&gt;"",H7&lt;&gt;""),H7-G7-100/1440,IF(B7="Travail de nuit",MOD(J7-I7,1),0)))</f>
        <v>0</v>
      </c>
      <c r="L7" s="54"/>
    </row>
    <row r="8" spans="1:14" x14ac:dyDescent="0.25">
      <c r="A8" s="165">
        <v>43436</v>
      </c>
      <c r="B8" s="59" t="s">
        <v>31</v>
      </c>
      <c r="C8" s="55"/>
      <c r="D8" s="7"/>
      <c r="E8" s="7"/>
      <c r="F8" s="7"/>
      <c r="G8" s="7"/>
      <c r="H8" s="11"/>
      <c r="I8" s="234"/>
      <c r="J8" s="235"/>
      <c r="K8" s="22">
        <f t="shared" si="0"/>
        <v>0</v>
      </c>
      <c r="L8" s="25"/>
    </row>
    <row r="9" spans="1:14" x14ac:dyDescent="0.25">
      <c r="A9" s="165">
        <v>43437</v>
      </c>
      <c r="B9" s="59" t="s">
        <v>31</v>
      </c>
      <c r="C9" s="55"/>
      <c r="D9" s="7"/>
      <c r="E9" s="7"/>
      <c r="F9" s="7"/>
      <c r="G9" s="7"/>
      <c r="H9" s="11"/>
      <c r="I9" s="234"/>
      <c r="J9" s="235"/>
      <c r="K9" s="22">
        <f t="shared" si="0"/>
        <v>0</v>
      </c>
      <c r="L9" s="25"/>
    </row>
    <row r="10" spans="1:14" x14ac:dyDescent="0.25">
      <c r="A10" s="165">
        <v>43438</v>
      </c>
      <c r="B10" s="59" t="s">
        <v>31</v>
      </c>
      <c r="C10" s="55"/>
      <c r="D10" s="7"/>
      <c r="E10" s="5"/>
      <c r="F10" s="5"/>
      <c r="G10" s="5"/>
      <c r="H10" s="13"/>
      <c r="I10" s="234"/>
      <c r="J10" s="235"/>
      <c r="K10" s="22">
        <f t="shared" si="0"/>
        <v>0</v>
      </c>
      <c r="L10" s="25"/>
      <c r="M10" s="3"/>
      <c r="N10" s="3"/>
    </row>
    <row r="11" spans="1:14" x14ac:dyDescent="0.25">
      <c r="A11" s="165">
        <v>43439</v>
      </c>
      <c r="B11" s="59" t="s">
        <v>31</v>
      </c>
      <c r="C11" s="55"/>
      <c r="D11" s="7"/>
      <c r="E11" s="5"/>
      <c r="F11" s="5"/>
      <c r="G11" s="5"/>
      <c r="H11" s="13"/>
      <c r="I11" s="234"/>
      <c r="J11" s="235"/>
      <c r="K11" s="22">
        <f t="shared" si="0"/>
        <v>0</v>
      </c>
      <c r="L11" s="25"/>
    </row>
    <row r="12" spans="1:14" x14ac:dyDescent="0.25">
      <c r="A12" s="165">
        <v>43440</v>
      </c>
      <c r="B12" s="59" t="s">
        <v>31</v>
      </c>
      <c r="C12" s="55"/>
      <c r="D12" s="7"/>
      <c r="E12" s="5"/>
      <c r="F12" s="5"/>
      <c r="G12" s="5"/>
      <c r="H12" s="13"/>
      <c r="I12" s="234"/>
      <c r="J12" s="235"/>
      <c r="K12" s="22">
        <f t="shared" si="0"/>
        <v>0</v>
      </c>
      <c r="L12" s="25"/>
    </row>
    <row r="13" spans="1:14" x14ac:dyDescent="0.25">
      <c r="A13" s="165">
        <v>43441</v>
      </c>
      <c r="B13" s="59" t="s">
        <v>31</v>
      </c>
      <c r="C13" s="56"/>
      <c r="D13" s="5"/>
      <c r="E13" s="5"/>
      <c r="F13" s="5"/>
      <c r="G13" s="5"/>
      <c r="H13" s="13"/>
      <c r="I13" s="234"/>
      <c r="J13" s="235"/>
      <c r="K13" s="22">
        <f t="shared" si="0"/>
        <v>0</v>
      </c>
      <c r="L13" s="25"/>
    </row>
    <row r="14" spans="1:14" x14ac:dyDescent="0.25">
      <c r="A14" s="165">
        <v>43442</v>
      </c>
      <c r="B14" s="59" t="s">
        <v>31</v>
      </c>
      <c r="C14" s="55"/>
      <c r="D14" s="7"/>
      <c r="E14" s="5"/>
      <c r="F14" s="5"/>
      <c r="G14" s="5"/>
      <c r="H14" s="13"/>
      <c r="I14" s="234"/>
      <c r="J14" s="235"/>
      <c r="K14" s="22">
        <f t="shared" si="0"/>
        <v>0</v>
      </c>
      <c r="L14" s="25"/>
    </row>
    <row r="15" spans="1:14" x14ac:dyDescent="0.25">
      <c r="A15" s="165">
        <v>43443</v>
      </c>
      <c r="B15" s="59" t="s">
        <v>31</v>
      </c>
      <c r="C15" s="56"/>
      <c r="D15" s="5"/>
      <c r="E15" s="5"/>
      <c r="F15" s="5"/>
      <c r="G15" s="5"/>
      <c r="H15" s="13"/>
      <c r="I15" s="234"/>
      <c r="J15" s="235"/>
      <c r="K15" s="22">
        <f>IF(B15="Chantier",D15+F15-C15-E15,IF(AND(B15="Déplacement",G15&lt;&gt;"",H15&lt;&gt;""),H15-G15-100/1440,IF(B15="Travail de nuit",MOD(J15-I15,1),0)))</f>
        <v>0</v>
      </c>
      <c r="L15" s="25"/>
    </row>
    <row r="16" spans="1:14" x14ac:dyDescent="0.25">
      <c r="A16" s="165">
        <v>43444</v>
      </c>
      <c r="B16" s="59" t="s">
        <v>31</v>
      </c>
      <c r="C16" s="56"/>
      <c r="D16" s="5"/>
      <c r="E16" s="5"/>
      <c r="F16" s="5"/>
      <c r="G16" s="5"/>
      <c r="H16" s="13"/>
      <c r="I16" s="234"/>
      <c r="J16" s="235"/>
      <c r="K16" s="22">
        <f t="shared" si="0"/>
        <v>0</v>
      </c>
      <c r="L16" s="25"/>
    </row>
    <row r="17" spans="1:12" x14ac:dyDescent="0.25">
      <c r="A17" s="165">
        <v>43445</v>
      </c>
      <c r="B17" s="59" t="s">
        <v>31</v>
      </c>
      <c r="C17" s="55"/>
      <c r="D17" s="7"/>
      <c r="E17" s="5"/>
      <c r="F17" s="5"/>
      <c r="G17" s="5"/>
      <c r="H17" s="13"/>
      <c r="I17" s="234"/>
      <c r="J17" s="235"/>
      <c r="K17" s="22">
        <f t="shared" si="0"/>
        <v>0</v>
      </c>
      <c r="L17" s="25"/>
    </row>
    <row r="18" spans="1:12" x14ac:dyDescent="0.25">
      <c r="A18" s="165">
        <v>43446</v>
      </c>
      <c r="B18" s="59" t="s">
        <v>31</v>
      </c>
      <c r="C18" s="55"/>
      <c r="D18" s="7"/>
      <c r="E18" s="5"/>
      <c r="F18" s="5"/>
      <c r="G18" s="5"/>
      <c r="H18" s="13"/>
      <c r="I18" s="234"/>
      <c r="J18" s="235"/>
      <c r="K18" s="22">
        <f t="shared" si="0"/>
        <v>0</v>
      </c>
      <c r="L18" s="25"/>
    </row>
    <row r="19" spans="1:12" x14ac:dyDescent="0.25">
      <c r="A19" s="165">
        <v>43447</v>
      </c>
      <c r="B19" s="59" t="s">
        <v>31</v>
      </c>
      <c r="C19" s="55"/>
      <c r="D19" s="7"/>
      <c r="E19" s="5"/>
      <c r="F19" s="5"/>
      <c r="G19" s="5"/>
      <c r="H19" s="13"/>
      <c r="I19" s="234"/>
      <c r="J19" s="235"/>
      <c r="K19" s="22">
        <f t="shared" si="0"/>
        <v>0</v>
      </c>
      <c r="L19" s="25"/>
    </row>
    <row r="20" spans="1:12" x14ac:dyDescent="0.25">
      <c r="A20" s="165">
        <v>43448</v>
      </c>
      <c r="B20" s="59" t="s">
        <v>31</v>
      </c>
      <c r="C20" s="55"/>
      <c r="D20" s="7"/>
      <c r="E20" s="5"/>
      <c r="F20" s="5"/>
      <c r="G20" s="5"/>
      <c r="H20" s="13"/>
      <c r="I20" s="234"/>
      <c r="J20" s="235"/>
      <c r="K20" s="22">
        <f t="shared" si="0"/>
        <v>0</v>
      </c>
      <c r="L20" s="25"/>
    </row>
    <row r="21" spans="1:12" x14ac:dyDescent="0.25">
      <c r="A21" s="165">
        <v>43449</v>
      </c>
      <c r="B21" s="59" t="s">
        <v>31</v>
      </c>
      <c r="C21" s="55"/>
      <c r="D21" s="7"/>
      <c r="E21" s="5"/>
      <c r="F21" s="5"/>
      <c r="G21" s="5"/>
      <c r="H21" s="13"/>
      <c r="I21" s="234"/>
      <c r="J21" s="235"/>
      <c r="K21" s="22">
        <f t="shared" si="0"/>
        <v>0</v>
      </c>
      <c r="L21" s="25"/>
    </row>
    <row r="22" spans="1:12" x14ac:dyDescent="0.25">
      <c r="A22" s="165">
        <v>43450</v>
      </c>
      <c r="B22" s="59" t="s">
        <v>31</v>
      </c>
      <c r="C22" s="56"/>
      <c r="D22" s="5"/>
      <c r="E22" s="5"/>
      <c r="F22" s="5"/>
      <c r="G22" s="5"/>
      <c r="H22" s="13"/>
      <c r="I22" s="234"/>
      <c r="J22" s="235"/>
      <c r="K22" s="22">
        <f t="shared" si="0"/>
        <v>0</v>
      </c>
      <c r="L22" s="25"/>
    </row>
    <row r="23" spans="1:12" x14ac:dyDescent="0.25">
      <c r="A23" s="165">
        <v>43451</v>
      </c>
      <c r="B23" s="59" t="s">
        <v>31</v>
      </c>
      <c r="C23" s="56"/>
      <c r="D23" s="5"/>
      <c r="E23" s="5"/>
      <c r="F23" s="5"/>
      <c r="G23" s="5"/>
      <c r="H23" s="13"/>
      <c r="I23" s="234"/>
      <c r="J23" s="235"/>
      <c r="K23" s="22">
        <f t="shared" si="0"/>
        <v>0</v>
      </c>
      <c r="L23" s="25"/>
    </row>
    <row r="24" spans="1:12" x14ac:dyDescent="0.25">
      <c r="A24" s="165">
        <v>43452</v>
      </c>
      <c r="B24" s="59" t="s">
        <v>31</v>
      </c>
      <c r="C24" s="55"/>
      <c r="D24" s="7"/>
      <c r="E24" s="5"/>
      <c r="F24" s="5"/>
      <c r="G24" s="5"/>
      <c r="H24" s="13"/>
      <c r="I24" s="234"/>
      <c r="J24" s="235"/>
      <c r="K24" s="22">
        <f t="shared" si="0"/>
        <v>0</v>
      </c>
      <c r="L24" s="25"/>
    </row>
    <row r="25" spans="1:12" x14ac:dyDescent="0.25">
      <c r="A25" s="165">
        <v>43453</v>
      </c>
      <c r="B25" s="59" t="s">
        <v>31</v>
      </c>
      <c r="C25" s="55"/>
      <c r="D25" s="7"/>
      <c r="E25" s="5"/>
      <c r="F25" s="5"/>
      <c r="G25" s="5"/>
      <c r="H25" s="13"/>
      <c r="I25" s="234"/>
      <c r="J25" s="235"/>
      <c r="K25" s="22">
        <f t="shared" si="0"/>
        <v>0</v>
      </c>
      <c r="L25" s="25"/>
    </row>
    <row r="26" spans="1:12" x14ac:dyDescent="0.25">
      <c r="A26" s="165">
        <v>43454</v>
      </c>
      <c r="B26" s="59" t="s">
        <v>31</v>
      </c>
      <c r="C26" s="56"/>
      <c r="D26" s="5"/>
      <c r="E26" s="5"/>
      <c r="F26" s="5"/>
      <c r="G26" s="5"/>
      <c r="H26" s="13"/>
      <c r="I26" s="234"/>
      <c r="J26" s="235"/>
      <c r="K26" s="22">
        <f t="shared" si="0"/>
        <v>0</v>
      </c>
      <c r="L26" s="25"/>
    </row>
    <row r="27" spans="1:12" x14ac:dyDescent="0.25">
      <c r="A27" s="165">
        <v>43455</v>
      </c>
      <c r="B27" s="59" t="s">
        <v>31</v>
      </c>
      <c r="C27" s="55"/>
      <c r="D27" s="7"/>
      <c r="E27" s="5"/>
      <c r="F27" s="5"/>
      <c r="G27" s="5"/>
      <c r="H27" s="13"/>
      <c r="I27" s="234"/>
      <c r="J27" s="235"/>
      <c r="K27" s="22">
        <f t="shared" si="0"/>
        <v>0</v>
      </c>
      <c r="L27" s="25"/>
    </row>
    <row r="28" spans="1:12" x14ac:dyDescent="0.25">
      <c r="A28" s="165">
        <v>43456</v>
      </c>
      <c r="B28" s="59" t="s">
        <v>31</v>
      </c>
      <c r="C28" s="55"/>
      <c r="D28" s="7"/>
      <c r="E28" s="5"/>
      <c r="F28" s="5"/>
      <c r="G28" s="5"/>
      <c r="H28" s="13"/>
      <c r="I28" s="234"/>
      <c r="J28" s="235"/>
      <c r="K28" s="22">
        <f t="shared" si="0"/>
        <v>0</v>
      </c>
      <c r="L28" s="25"/>
    </row>
    <row r="29" spans="1:12" x14ac:dyDescent="0.25">
      <c r="A29" s="165">
        <v>43457</v>
      </c>
      <c r="B29" s="59" t="s">
        <v>31</v>
      </c>
      <c r="C29" s="56"/>
      <c r="D29" s="5"/>
      <c r="E29" s="5"/>
      <c r="F29" s="5"/>
      <c r="G29" s="5"/>
      <c r="H29" s="13"/>
      <c r="I29" s="234"/>
      <c r="J29" s="235"/>
      <c r="K29" s="22">
        <f t="shared" si="0"/>
        <v>0</v>
      </c>
      <c r="L29" s="25"/>
    </row>
    <row r="30" spans="1:12" x14ac:dyDescent="0.25">
      <c r="A30" s="165">
        <v>43458</v>
      </c>
      <c r="B30" s="59" t="s">
        <v>31</v>
      </c>
      <c r="C30" s="56"/>
      <c r="D30" s="5"/>
      <c r="E30" s="5"/>
      <c r="F30" s="5"/>
      <c r="G30" s="5"/>
      <c r="H30" s="13"/>
      <c r="I30" s="234"/>
      <c r="J30" s="235"/>
      <c r="K30" s="22">
        <f t="shared" si="0"/>
        <v>0</v>
      </c>
      <c r="L30" s="25" t="s">
        <v>76</v>
      </c>
    </row>
    <row r="31" spans="1:12" x14ac:dyDescent="0.25">
      <c r="A31" s="165">
        <v>43459</v>
      </c>
      <c r="B31" s="59" t="s">
        <v>31</v>
      </c>
      <c r="C31" s="56"/>
      <c r="D31" s="5"/>
      <c r="E31" s="5"/>
      <c r="F31" s="5"/>
      <c r="G31" s="5"/>
      <c r="H31" s="13"/>
      <c r="I31" s="234"/>
      <c r="J31" s="235"/>
      <c r="K31" s="22">
        <f t="shared" si="0"/>
        <v>0</v>
      </c>
      <c r="L31" s="25" t="s">
        <v>75</v>
      </c>
    </row>
    <row r="32" spans="1:12" x14ac:dyDescent="0.25">
      <c r="A32" s="165">
        <v>43460</v>
      </c>
      <c r="B32" s="59" t="s">
        <v>31</v>
      </c>
      <c r="C32" s="56"/>
      <c r="D32" s="5"/>
      <c r="E32" s="5"/>
      <c r="F32" s="5"/>
      <c r="G32" s="5"/>
      <c r="H32" s="13"/>
      <c r="I32" s="234"/>
      <c r="J32" s="235"/>
      <c r="K32" s="22">
        <f t="shared" si="0"/>
        <v>0</v>
      </c>
      <c r="L32" s="25" t="s">
        <v>76</v>
      </c>
    </row>
    <row r="33" spans="1:12" x14ac:dyDescent="0.25">
      <c r="A33" s="165">
        <v>43461</v>
      </c>
      <c r="B33" s="59" t="s">
        <v>31</v>
      </c>
      <c r="C33" s="55"/>
      <c r="D33" s="7"/>
      <c r="E33" s="5"/>
      <c r="F33" s="5"/>
      <c r="G33" s="5"/>
      <c r="H33" s="13"/>
      <c r="I33" s="234"/>
      <c r="J33" s="235"/>
      <c r="K33" s="22">
        <f t="shared" si="0"/>
        <v>0</v>
      </c>
      <c r="L33" s="25" t="s">
        <v>76</v>
      </c>
    </row>
    <row r="34" spans="1:12" x14ac:dyDescent="0.25">
      <c r="A34" s="165">
        <v>43462</v>
      </c>
      <c r="B34" s="59" t="s">
        <v>31</v>
      </c>
      <c r="C34" s="55"/>
      <c r="D34" s="7"/>
      <c r="E34" s="5"/>
      <c r="F34" s="5"/>
      <c r="G34" s="5"/>
      <c r="H34" s="13"/>
      <c r="I34" s="234"/>
      <c r="J34" s="235"/>
      <c r="K34" s="22">
        <f t="shared" si="0"/>
        <v>0</v>
      </c>
      <c r="L34" s="25" t="s">
        <v>76</v>
      </c>
    </row>
    <row r="35" spans="1:12" x14ac:dyDescent="0.25">
      <c r="A35" s="165">
        <v>43463</v>
      </c>
      <c r="B35" s="59" t="s">
        <v>31</v>
      </c>
      <c r="C35" s="56"/>
      <c r="D35" s="5"/>
      <c r="E35" s="5"/>
      <c r="F35" s="5"/>
      <c r="G35" s="5"/>
      <c r="H35" s="13"/>
      <c r="I35" s="234"/>
      <c r="J35" s="235"/>
      <c r="K35" s="22">
        <f t="shared" si="0"/>
        <v>0</v>
      </c>
      <c r="L35" s="25"/>
    </row>
    <row r="36" spans="1:12" ht="12" thickBot="1" x14ac:dyDescent="0.3">
      <c r="A36" s="165">
        <v>43464</v>
      </c>
      <c r="B36" s="59" t="s">
        <v>31</v>
      </c>
      <c r="C36" s="56"/>
      <c r="D36" s="5"/>
      <c r="E36" s="5"/>
      <c r="F36" s="5"/>
      <c r="G36" s="5"/>
      <c r="H36" s="13"/>
      <c r="I36" s="43"/>
      <c r="J36" s="45"/>
      <c r="K36" s="22">
        <f t="shared" si="0"/>
        <v>0</v>
      </c>
      <c r="L36" s="25"/>
    </row>
    <row r="37" spans="1:12" ht="12" thickBot="1" x14ac:dyDescent="0.3">
      <c r="A37" s="166">
        <v>43465</v>
      </c>
      <c r="B37" s="60" t="s">
        <v>31</v>
      </c>
      <c r="C37" s="168"/>
      <c r="D37" s="6"/>
      <c r="E37" s="6"/>
      <c r="F37" s="6"/>
      <c r="G37" s="6"/>
      <c r="H37" s="15"/>
      <c r="I37" s="218"/>
      <c r="J37" s="218"/>
      <c r="K37" s="22">
        <f t="shared" si="0"/>
        <v>0</v>
      </c>
      <c r="L37" s="26" t="s">
        <v>76</v>
      </c>
    </row>
    <row r="38" spans="1:12" x14ac:dyDescent="0.25">
      <c r="A38" s="64"/>
      <c r="B38" s="61"/>
      <c r="C38" s="324" t="s">
        <v>55</v>
      </c>
      <c r="D38" s="325"/>
      <c r="E38" s="325"/>
      <c r="F38" s="325"/>
      <c r="G38" s="325"/>
      <c r="H38" s="326"/>
      <c r="I38" s="219"/>
      <c r="J38" s="219"/>
      <c r="K38" s="68">
        <f>SUM(K7:K37)*24</f>
        <v>0</v>
      </c>
      <c r="L38" s="62"/>
    </row>
    <row r="39" spans="1:12" ht="12" thickBot="1" x14ac:dyDescent="0.3">
      <c r="A39" s="64"/>
      <c r="B39" s="61"/>
      <c r="C39" s="327" t="s">
        <v>56</v>
      </c>
      <c r="D39" s="328"/>
      <c r="E39" s="328"/>
      <c r="F39" s="328"/>
      <c r="G39" s="328"/>
      <c r="H39" s="329"/>
      <c r="I39" s="220"/>
      <c r="J39" s="220"/>
      <c r="K39" s="69">
        <f>Planning!AG82</f>
        <v>105</v>
      </c>
      <c r="L39" s="62"/>
    </row>
    <row r="40" spans="1:12" ht="12" thickBot="1" x14ac:dyDescent="0.3">
      <c r="A40" s="39"/>
      <c r="B40" s="40"/>
      <c r="C40" s="330" t="s">
        <v>57</v>
      </c>
      <c r="D40" s="331"/>
      <c r="E40" s="331"/>
      <c r="F40" s="331"/>
      <c r="G40" s="331"/>
      <c r="H40" s="332"/>
      <c r="I40" s="41"/>
      <c r="J40" s="41"/>
      <c r="K40" s="70">
        <f>K39-K38</f>
        <v>105</v>
      </c>
      <c r="L40" s="41"/>
    </row>
    <row r="41" spans="1:12" ht="12" thickBot="1" x14ac:dyDescent="0.3">
      <c r="A41" s="39"/>
      <c r="B41" s="40"/>
      <c r="C41" s="41"/>
      <c r="D41" s="41"/>
      <c r="E41" s="41"/>
      <c r="F41" s="41"/>
      <c r="G41" s="41"/>
      <c r="H41" s="41"/>
      <c r="I41" s="41"/>
      <c r="J41" s="41"/>
      <c r="K41" s="42"/>
      <c r="L41" s="41"/>
    </row>
    <row r="42" spans="1:12" ht="42.65" customHeight="1" thickBot="1" x14ac:dyDescent="0.3">
      <c r="A42" s="297" t="s">
        <v>37</v>
      </c>
      <c r="B42" s="298"/>
      <c r="C42" s="319"/>
      <c r="D42" s="321"/>
      <c r="E42" s="41"/>
      <c r="F42" s="322" t="s">
        <v>38</v>
      </c>
      <c r="G42" s="323"/>
      <c r="H42" s="319"/>
      <c r="I42" s="320"/>
      <c r="J42" s="320"/>
      <c r="K42" s="321"/>
      <c r="L42" s="41"/>
    </row>
  </sheetData>
  <mergeCells count="17">
    <mergeCell ref="C1:L1"/>
    <mergeCell ref="C2:D2"/>
    <mergeCell ref="C3:D3"/>
    <mergeCell ref="A5:A6"/>
    <mergeCell ref="B5:B6"/>
    <mergeCell ref="C5:F5"/>
    <mergeCell ref="G5:H5"/>
    <mergeCell ref="K5:K6"/>
    <mergeCell ref="L5:L6"/>
    <mergeCell ref="I5:J5"/>
    <mergeCell ref="A42:B42"/>
    <mergeCell ref="C42:D42"/>
    <mergeCell ref="F42:G42"/>
    <mergeCell ref="H42:K42"/>
    <mergeCell ref="C38:H38"/>
    <mergeCell ref="C39:H39"/>
    <mergeCell ref="C40:H40"/>
  </mergeCells>
  <conditionalFormatting sqref="C8:H9 C42 H42 E42:F42 C43:H1048576 C41:H41 G7:H7 C13:H13 G10:H12 G14:H14 C15:H16 C22:H23 G17:H21 C26:H26 G24:H24 C29:H32 G27:H28 C35:H37 G33:H34 F25:H25">
    <cfRule type="expression" dxfId="76" priority="77">
      <formula>$B7="-"</formula>
    </cfRule>
  </conditionalFormatting>
  <conditionalFormatting sqref="H42 G43:H1048576 G41:H41 G7:H37">
    <cfRule type="expression" dxfId="75" priority="73">
      <formula>$B7="Bureau"</formula>
    </cfRule>
    <cfRule type="expression" dxfId="74" priority="74">
      <formula>$B7="Déplacement"</formula>
    </cfRule>
  </conditionalFormatting>
  <conditionalFormatting sqref="C8:F9 C42 E42:F42 C43:F1048576 C41:F41 C13:F13 C15:F16 C22:F23 C26:F26 C29:F32 C35:F37 F25">
    <cfRule type="expression" dxfId="73" priority="75">
      <formula>$B8="Bureau"</formula>
    </cfRule>
    <cfRule type="expression" dxfId="72" priority="76">
      <formula>$B8="Déplacement"</formula>
    </cfRule>
  </conditionalFormatting>
  <conditionalFormatting sqref="F7">
    <cfRule type="expression" dxfId="71" priority="69">
      <formula>$B7="-"</formula>
    </cfRule>
  </conditionalFormatting>
  <conditionalFormatting sqref="F7">
    <cfRule type="expression" dxfId="70" priority="67">
      <formula>$B7="Bureau"</formula>
    </cfRule>
    <cfRule type="expression" dxfId="69" priority="68">
      <formula>$B7="Déplacement"</formula>
    </cfRule>
  </conditionalFormatting>
  <conditionalFormatting sqref="E7">
    <cfRule type="expression" dxfId="68" priority="66">
      <formula>$B7="-"</formula>
    </cfRule>
  </conditionalFormatting>
  <conditionalFormatting sqref="E7">
    <cfRule type="expression" dxfId="67" priority="64">
      <formula>$B7="Bureau"</formula>
    </cfRule>
    <cfRule type="expression" dxfId="66" priority="65">
      <formula>$B7="Déplacement"</formula>
    </cfRule>
  </conditionalFormatting>
  <conditionalFormatting sqref="C7:D7">
    <cfRule type="expression" dxfId="65" priority="63">
      <formula>$B7="-"</formula>
    </cfRule>
  </conditionalFormatting>
  <conditionalFormatting sqref="C7:D7">
    <cfRule type="expression" dxfId="64" priority="61">
      <formula>$B7="Bureau"</formula>
    </cfRule>
    <cfRule type="expression" dxfId="63" priority="62">
      <formula>$B7="Déplacement"</formula>
    </cfRule>
  </conditionalFormatting>
  <conditionalFormatting sqref="E10:F12">
    <cfRule type="expression" dxfId="62" priority="60">
      <formula>$B10="-"</formula>
    </cfRule>
  </conditionalFormatting>
  <conditionalFormatting sqref="E10:F12">
    <cfRule type="expression" dxfId="61" priority="58">
      <formula>$B10="Bureau"</formula>
    </cfRule>
    <cfRule type="expression" dxfId="60" priority="59">
      <formula>$B10="Déplacement"</formula>
    </cfRule>
  </conditionalFormatting>
  <conditionalFormatting sqref="C10:D12">
    <cfRule type="expression" dxfId="59" priority="57">
      <formula>$B10="-"</formula>
    </cfRule>
  </conditionalFormatting>
  <conditionalFormatting sqref="C10:D12">
    <cfRule type="expression" dxfId="58" priority="55">
      <formula>$B10="Bureau"</formula>
    </cfRule>
    <cfRule type="expression" dxfId="57" priority="56">
      <formula>$B10="Déplacement"</formula>
    </cfRule>
  </conditionalFormatting>
  <conditionalFormatting sqref="E14:F14">
    <cfRule type="expression" dxfId="56" priority="54">
      <formula>$B14="-"</formula>
    </cfRule>
  </conditionalFormatting>
  <conditionalFormatting sqref="E14:F14">
    <cfRule type="expression" dxfId="55" priority="52">
      <formula>$B14="Bureau"</formula>
    </cfRule>
    <cfRule type="expression" dxfId="54" priority="53">
      <formula>$B14="Déplacement"</formula>
    </cfRule>
  </conditionalFormatting>
  <conditionalFormatting sqref="C14:D14">
    <cfRule type="expression" dxfId="53" priority="51">
      <formula>$B14="-"</formula>
    </cfRule>
  </conditionalFormatting>
  <conditionalFormatting sqref="C14:D14">
    <cfRule type="expression" dxfId="52" priority="49">
      <formula>$B14="Bureau"</formula>
    </cfRule>
    <cfRule type="expression" dxfId="51" priority="50">
      <formula>$B14="Déplacement"</formula>
    </cfRule>
  </conditionalFormatting>
  <conditionalFormatting sqref="E17:F20">
    <cfRule type="expression" dxfId="50" priority="48">
      <formula>$B17="-"</formula>
    </cfRule>
  </conditionalFormatting>
  <conditionalFormatting sqref="E17:F20">
    <cfRule type="expression" dxfId="49" priority="46">
      <formula>$B17="Bureau"</formula>
    </cfRule>
    <cfRule type="expression" dxfId="48" priority="47">
      <formula>$B17="Déplacement"</formula>
    </cfRule>
  </conditionalFormatting>
  <conditionalFormatting sqref="C17:D20">
    <cfRule type="expression" dxfId="47" priority="45">
      <formula>$B17="-"</formula>
    </cfRule>
  </conditionalFormatting>
  <conditionalFormatting sqref="C17:D20">
    <cfRule type="expression" dxfId="46" priority="43">
      <formula>$B17="Bureau"</formula>
    </cfRule>
    <cfRule type="expression" dxfId="45" priority="44">
      <formula>$B17="Déplacement"</formula>
    </cfRule>
  </conditionalFormatting>
  <conditionalFormatting sqref="E21:F21">
    <cfRule type="expression" dxfId="44" priority="42">
      <formula>$B21="-"</formula>
    </cfRule>
  </conditionalFormatting>
  <conditionalFormatting sqref="E21:F21">
    <cfRule type="expression" dxfId="43" priority="40">
      <formula>$B21="Bureau"</formula>
    </cfRule>
    <cfRule type="expression" dxfId="42" priority="41">
      <formula>$B21="Déplacement"</formula>
    </cfRule>
  </conditionalFormatting>
  <conditionalFormatting sqref="C21:D21">
    <cfRule type="expression" dxfId="41" priority="39">
      <formula>$B21="-"</formula>
    </cfRule>
  </conditionalFormatting>
  <conditionalFormatting sqref="C21:D21">
    <cfRule type="expression" dxfId="40" priority="37">
      <formula>$B21="Bureau"</formula>
    </cfRule>
    <cfRule type="expression" dxfId="39" priority="38">
      <formula>$B21="Déplacement"</formula>
    </cfRule>
  </conditionalFormatting>
  <conditionalFormatting sqref="E24:F24 E25">
    <cfRule type="expression" dxfId="38" priority="36">
      <formula>$B24="-"</formula>
    </cfRule>
  </conditionalFormatting>
  <conditionalFormatting sqref="E24:F24 E25">
    <cfRule type="expression" dxfId="37" priority="34">
      <formula>$B24="Bureau"</formula>
    </cfRule>
    <cfRule type="expression" dxfId="36" priority="35">
      <formula>$B24="Déplacement"</formula>
    </cfRule>
  </conditionalFormatting>
  <conditionalFormatting sqref="C24:D24">
    <cfRule type="expression" dxfId="35" priority="33">
      <formula>$B24="-"</formula>
    </cfRule>
  </conditionalFormatting>
  <conditionalFormatting sqref="C24:D24">
    <cfRule type="expression" dxfId="34" priority="31">
      <formula>$B24="Bureau"</formula>
    </cfRule>
    <cfRule type="expression" dxfId="33" priority="32">
      <formula>$B24="Déplacement"</formula>
    </cfRule>
  </conditionalFormatting>
  <conditionalFormatting sqref="E27:F27">
    <cfRule type="expression" dxfId="32" priority="30">
      <formula>$B27="-"</formula>
    </cfRule>
  </conditionalFormatting>
  <conditionalFormatting sqref="E27:F27">
    <cfRule type="expression" dxfId="31" priority="28">
      <formula>$B27="Bureau"</formula>
    </cfRule>
    <cfRule type="expression" dxfId="30" priority="29">
      <formula>$B27="Déplacement"</formula>
    </cfRule>
  </conditionalFormatting>
  <conditionalFormatting sqref="C27:D27">
    <cfRule type="expression" dxfId="29" priority="27">
      <formula>$B27="-"</formula>
    </cfRule>
  </conditionalFormatting>
  <conditionalFormatting sqref="C27:D27">
    <cfRule type="expression" dxfId="28" priority="25">
      <formula>$B27="Bureau"</formula>
    </cfRule>
    <cfRule type="expression" dxfId="27" priority="26">
      <formula>$B27="Déplacement"</formula>
    </cfRule>
  </conditionalFormatting>
  <conditionalFormatting sqref="E28:F28">
    <cfRule type="expression" dxfId="26" priority="24">
      <formula>$B28="-"</formula>
    </cfRule>
  </conditionalFormatting>
  <conditionalFormatting sqref="E28:F28">
    <cfRule type="expression" dxfId="25" priority="22">
      <formula>$B28="Bureau"</formula>
    </cfRule>
    <cfRule type="expression" dxfId="24" priority="23">
      <formula>$B28="Déplacement"</formula>
    </cfRule>
  </conditionalFormatting>
  <conditionalFormatting sqref="C28:D28">
    <cfRule type="expression" dxfId="23" priority="21">
      <formula>$B28="-"</formula>
    </cfRule>
  </conditionalFormatting>
  <conditionalFormatting sqref="C28:D28">
    <cfRule type="expression" dxfId="22" priority="19">
      <formula>$B28="Bureau"</formula>
    </cfRule>
    <cfRule type="expression" dxfId="21" priority="20">
      <formula>$B28="Déplacement"</formula>
    </cfRule>
  </conditionalFormatting>
  <conditionalFormatting sqref="E33:F33">
    <cfRule type="expression" dxfId="20" priority="18">
      <formula>$B33="-"</formula>
    </cfRule>
  </conditionalFormatting>
  <conditionalFormatting sqref="E33:F33">
    <cfRule type="expression" dxfId="19" priority="16">
      <formula>$B33="Bureau"</formula>
    </cfRule>
    <cfRule type="expression" dxfId="18" priority="17">
      <formula>$B33="Déplacement"</formula>
    </cfRule>
  </conditionalFormatting>
  <conditionalFormatting sqref="C33:D33">
    <cfRule type="expression" dxfId="17" priority="15">
      <formula>$B33="-"</formula>
    </cfRule>
  </conditionalFormatting>
  <conditionalFormatting sqref="C33:D33">
    <cfRule type="expression" dxfId="16" priority="13">
      <formula>$B33="Bureau"</formula>
    </cfRule>
    <cfRule type="expression" dxfId="15" priority="14">
      <formula>$B33="Déplacement"</formula>
    </cfRule>
  </conditionalFormatting>
  <conditionalFormatting sqref="E34:F34">
    <cfRule type="expression" dxfId="14" priority="12">
      <formula>$B34="-"</formula>
    </cfRule>
  </conditionalFormatting>
  <conditionalFormatting sqref="E34:F34">
    <cfRule type="expression" dxfId="13" priority="10">
      <formula>$B34="Bureau"</formula>
    </cfRule>
    <cfRule type="expression" dxfId="12" priority="11">
      <formula>$B34="Déplacement"</formula>
    </cfRule>
  </conditionalFormatting>
  <conditionalFormatting sqref="C34:D34">
    <cfRule type="expression" dxfId="11" priority="9">
      <formula>$B34="-"</formula>
    </cfRule>
  </conditionalFormatting>
  <conditionalFormatting sqref="C34:D34">
    <cfRule type="expression" dxfId="10" priority="7">
      <formula>$B34="Bureau"</formula>
    </cfRule>
    <cfRule type="expression" dxfId="9" priority="8">
      <formula>$B34="Déplacement"</formula>
    </cfRule>
  </conditionalFormatting>
  <conditionalFormatting sqref="C25:D25">
    <cfRule type="expression" dxfId="8" priority="6">
      <formula>$B25="-"</formula>
    </cfRule>
  </conditionalFormatting>
  <conditionalFormatting sqref="C25:D25">
    <cfRule type="expression" dxfId="7" priority="4">
      <formula>$B25="Bureau"</formula>
    </cfRule>
    <cfRule type="expression" dxfId="6" priority="5">
      <formula>$B25="Déplacement"</formula>
    </cfRule>
  </conditionalFormatting>
  <dataValidations count="5">
    <dataValidation type="list" allowBlank="1" showInputMessage="1" showErrorMessage="1" sqref="B43:B1048576 B38:B41">
      <formula1>"-,Bureau,Déplacement"</formula1>
    </dataValidation>
    <dataValidation type="time" allowBlank="1" showInputMessage="1" showErrorMessage="1" error="Veuillez saisir une heure au format HH:MM." sqref="C7:J10 K7:K37">
      <formula1>0</formula1>
      <formula2>0.999305555555556</formula2>
    </dataValidation>
    <dataValidation type="date" operator="greaterThanOrEqual" allowBlank="1" showInputMessage="1" showErrorMessage="1" error="Veuillez saisir une date, supérieure ou égale au 01/01/2017." sqref="A7:A39">
      <formula1>42736</formula1>
    </dataValidation>
    <dataValidation allowBlank="1" showInputMessage="1" showErrorMessage="1" error="Veuillez saisir une heure au format HH:MM." sqref="K38:K40"/>
    <dataValidation type="list" allowBlank="1" showInputMessage="1" showErrorMessage="1" sqref="B7:B37">
      <formula1>"-,Chantier,Travail de nuit,Déplacement"</formula1>
    </dataValidation>
  </dataValidations>
  <pageMargins left="0.7" right="0.7" top="0.75" bottom="0.75" header="0.3" footer="0.3"/>
  <pageSetup paperSize="9" scale="9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2" id="{2D4BF7EE-54D7-4773-883A-B34D430DBD76}">
            <xm:f>Janvier!$B38="-"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70" id="{F801E3B8-36C1-460B-8657-6320151AC03A}">
            <xm:f>Janvier!$B38="Bureau"</xm:f>
            <x14:dxf>
              <fill>
                <patternFill patternType="none">
                  <bgColor auto="1"/>
                </patternFill>
              </fill>
            </x14:dxf>
          </x14:cfRule>
          <x14:cfRule type="expression" priority="71" id="{BA80B6B5-64AB-4599-9E20-79186F9C8E2D}">
            <xm:f>Janvier!$B38="Déplacement"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C38:C40</xm:sqref>
        </x14:conditionalFormatting>
        <x14:conditionalFormatting xmlns:xm="http://schemas.microsoft.com/office/excel/2006/main">
          <x14:cfRule type="expression" priority="3" id="{C1CDB100-DC56-4899-860B-F26DD1D39C45}">
            <xm:f>Avril!$B7="-"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m:sqref>I7:J7 I40:J1048576</xm:sqref>
        </x14:conditionalFormatting>
        <x14:conditionalFormatting xmlns:xm="http://schemas.microsoft.com/office/excel/2006/main">
          <x14:cfRule type="expression" priority="1" id="{77CED100-F8C0-4634-85E0-FE754EB8FCDD}">
            <xm:f>Avril!$B7="Bureau"</xm:f>
            <x14:dxf>
              <font>
                <color theme="0" tint="-4.9989318521683403E-2"/>
              </font>
              <fill>
                <patternFill>
                  <bgColor theme="0" tint="-4.9989318521683403E-2"/>
                </patternFill>
              </fill>
            </x14:dxf>
          </x14:cfRule>
          <x14:cfRule type="expression" priority="2" id="{979E5878-E0FA-4E12-A6F8-08D514CDD483}">
            <xm:f>Avril!$B7="Déplacement"</xm:f>
            <x14:dxf>
              <fill>
                <patternFill patternType="none">
                  <bgColor auto="1"/>
                </patternFill>
              </fill>
            </x14:dxf>
          </x14:cfRule>
          <xm:sqref>I7:J7 I40:J1048576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1"/>
  <sheetViews>
    <sheetView workbookViewId="0">
      <selection activeCell="B1" sqref="B1"/>
    </sheetView>
  </sheetViews>
  <sheetFormatPr baseColWidth="10" defaultRowHeight="12.5" x14ac:dyDescent="0.25"/>
  <sheetData>
    <row r="1" spans="1:2" x14ac:dyDescent="0.25">
      <c r="A1" s="4" t="s">
        <v>30</v>
      </c>
      <c r="B1">
        <v>2018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Planning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</vt:lpstr>
      <vt:lpstr>Planning!Zone_d_impression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Gwenaelle HILLIET</dc:creator>
  <cp:lastModifiedBy>Michel</cp:lastModifiedBy>
  <cp:lastPrinted>2017-12-04T15:32:39Z</cp:lastPrinted>
  <dcterms:created xsi:type="dcterms:W3CDTF">2003-10-10T13:44:10Z</dcterms:created>
  <dcterms:modified xsi:type="dcterms:W3CDTF">2019-01-31T05:12:24Z</dcterms:modified>
</cp:coreProperties>
</file>