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alcul heure f" sheetId="1" r:id="rId1"/>
    <sheet name="TR.liste" sheetId="3" r:id="rId2"/>
    <sheet name="jour férié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C8" i="1" l="1"/>
  <c r="C5" i="1"/>
  <c r="E8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9" i="1"/>
  <c r="D9" i="1"/>
  <c r="C10" i="1"/>
  <c r="D10" i="1"/>
  <c r="C11" i="1"/>
  <c r="D11" i="1"/>
  <c r="J8" i="1" l="1"/>
  <c r="H8" i="1"/>
  <c r="I8" i="1" s="1"/>
  <c r="F8" i="1"/>
  <c r="C4" i="1"/>
  <c r="E9" i="1" l="1"/>
  <c r="J9" i="1" l="1"/>
  <c r="F9" i="1"/>
  <c r="E10" i="1" s="1"/>
  <c r="H9" i="1"/>
  <c r="I9" i="1" s="1"/>
  <c r="F10" i="1" l="1"/>
  <c r="E11" i="1" s="1"/>
  <c r="J10" i="1"/>
  <c r="H10" i="1"/>
  <c r="I10" i="1" s="1"/>
  <c r="J11" i="1" l="1"/>
  <c r="H11" i="1"/>
  <c r="I11" i="1" s="1"/>
  <c r="F11" i="1"/>
  <c r="E12" i="1" s="1"/>
  <c r="F12" i="1" l="1"/>
  <c r="E13" i="1" s="1"/>
  <c r="J12" i="1"/>
  <c r="H12" i="1"/>
  <c r="I12" i="1" s="1"/>
  <c r="F13" i="1" l="1"/>
  <c r="E14" i="1" s="1"/>
  <c r="J13" i="1"/>
  <c r="H13" i="1"/>
  <c r="I13" i="1" s="1"/>
  <c r="F14" i="1" l="1"/>
  <c r="E15" i="1" s="1"/>
  <c r="J14" i="1"/>
  <c r="H14" i="1"/>
  <c r="I14" i="1" s="1"/>
  <c r="F15" i="1" l="1"/>
  <c r="E16" i="1" s="1"/>
  <c r="J15" i="1"/>
  <c r="H15" i="1"/>
  <c r="I15" i="1" s="1"/>
  <c r="F16" i="1" l="1"/>
  <c r="E17" i="1" s="1"/>
  <c r="J16" i="1"/>
  <c r="H16" i="1"/>
  <c r="I16" i="1" s="1"/>
  <c r="F17" i="1" l="1"/>
  <c r="E18" i="1" s="1"/>
  <c r="J17" i="1"/>
  <c r="H17" i="1"/>
  <c r="I17" i="1" s="1"/>
  <c r="F18" i="1" l="1"/>
  <c r="E19" i="1" s="1"/>
  <c r="J18" i="1"/>
  <c r="H18" i="1"/>
  <c r="I18" i="1" s="1"/>
  <c r="F19" i="1" l="1"/>
  <c r="E20" i="1" s="1"/>
  <c r="J19" i="1"/>
  <c r="H19" i="1"/>
  <c r="I19" i="1" s="1"/>
  <c r="F20" i="1" l="1"/>
  <c r="J20" i="1"/>
  <c r="H20" i="1"/>
  <c r="I20" i="1" s="1"/>
</calcChain>
</file>

<file path=xl/sharedStrings.xml><?xml version="1.0" encoding="utf-8"?>
<sst xmlns="http://schemas.openxmlformats.org/spreadsheetml/2006/main" count="39" uniqueCount="30">
  <si>
    <t>jour férié 2019-fermeture machine</t>
  </si>
  <si>
    <t>mardi</t>
  </si>
  <si>
    <t>dimanche</t>
  </si>
  <si>
    <t>jeudi</t>
  </si>
  <si>
    <t>lundi</t>
  </si>
  <si>
    <t>mercredi</t>
  </si>
  <si>
    <t>vendredi</t>
  </si>
  <si>
    <t>Date début plannif</t>
  </si>
  <si>
    <t>Client</t>
  </si>
  <si>
    <t>Temps de gamme</t>
  </si>
  <si>
    <t>client</t>
  </si>
  <si>
    <t>tmp gamme</t>
  </si>
  <si>
    <t>Heure d'ouverture</t>
  </si>
  <si>
    <t>Temps de fermeture</t>
  </si>
  <si>
    <t>Heure de fermeture</t>
  </si>
  <si>
    <t>a</t>
  </si>
  <si>
    <t>b</t>
  </si>
  <si>
    <t>c</t>
  </si>
  <si>
    <t>d</t>
  </si>
  <si>
    <t>f</t>
  </si>
  <si>
    <t>e</t>
  </si>
  <si>
    <t>h</t>
  </si>
  <si>
    <t>q</t>
  </si>
  <si>
    <t>n</t>
  </si>
  <si>
    <t>Temps d'ouverture</t>
  </si>
  <si>
    <t>Date_Heure de début</t>
  </si>
  <si>
    <t>Date de fin hors WE et JF</t>
  </si>
  <si>
    <t>heure de fin</t>
  </si>
  <si>
    <t>délai nb de jour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</si>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</sst>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[$-F400]h:mm:ss\ AM/PM"/>
    <numFmt numFmtId="166" formatCode="dd/mm/yy;@"/>
    <numFmt numFmtId="167" formatCode="[h]:mm;@"/>
    <numFmt numFmtId="169" formatCode="[hh]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22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16" fontId="0" fillId="3" borderId="0" xfId="0" applyNumberFormat="1" applyFill="1" applyAlignment="1">
      <alignment vertical="center"/>
    </xf>
    <xf numFmtId="21" fontId="0" fillId="3" borderId="0" xfId="0" applyNumberFormat="1" applyFill="1" applyAlignment="1">
      <alignment vertical="center"/>
    </xf>
    <xf numFmtId="164" fontId="0" fillId="3" borderId="0" xfId="0" applyNumberFormat="1" applyFill="1" applyAlignment="1">
      <alignment vertical="center"/>
    </xf>
    <xf numFmtId="165" fontId="0" fillId="3" borderId="0" xfId="0" applyNumberFormat="1" applyFill="1" applyAlignment="1">
      <alignment vertical="center"/>
    </xf>
    <xf numFmtId="167" fontId="0" fillId="3" borderId="0" xfId="0" applyNumberFormat="1" applyFill="1" applyAlignment="1">
      <alignment vertical="center"/>
    </xf>
    <xf numFmtId="0" fontId="0" fillId="3" borderId="0" xfId="0" applyFill="1" applyBorder="1" applyAlignment="1">
      <alignment vertical="center"/>
    </xf>
    <xf numFmtId="167" fontId="0" fillId="3" borderId="0" xfId="0" applyNumberFormat="1" applyFill="1" applyBorder="1" applyAlignment="1">
      <alignment vertical="center"/>
    </xf>
    <xf numFmtId="22" fontId="0" fillId="2" borderId="0" xfId="0" applyNumberForma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165" fontId="0" fillId="0" borderId="0" xfId="0" applyNumberForma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0" xfId="0" applyNumberFormat="1" applyFill="1" applyAlignment="1">
      <alignment vertical="center"/>
    </xf>
    <xf numFmtId="14" fontId="0" fillId="2" borderId="0" xfId="0" applyNumberFormat="1" applyFill="1" applyAlignment="1">
      <alignment vertical="center"/>
    </xf>
    <xf numFmtId="169" fontId="0" fillId="2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showZeros="0" tabSelected="1" zoomScale="85" zoomScaleNormal="85" workbookViewId="0">
      <pane ySplit="7" topLeftCell="A8" activePane="bottomLeft" state="frozen"/>
      <selection pane="bottomLeft" activeCell="J8" sqref="J8"/>
    </sheetView>
  </sheetViews>
  <sheetFormatPr baseColWidth="10" defaultColWidth="3.54296875" defaultRowHeight="14.5" x14ac:dyDescent="0.35"/>
  <cols>
    <col min="1" max="1" width="4.453125" style="4" customWidth="1"/>
    <col min="2" max="2" width="17.81640625" style="4" bestFit="1" customWidth="1"/>
    <col min="3" max="3" width="8.453125" style="4" bestFit="1" customWidth="1"/>
    <col min="4" max="4" width="15.54296875" style="5" bestFit="1" customWidth="1"/>
    <col min="5" max="5" width="18.81640625" style="6" bestFit="1" customWidth="1"/>
    <col min="6" max="6" width="21.54296875" style="6" bestFit="1" customWidth="1"/>
    <col min="7" max="7" width="5.36328125" style="4" customWidth="1"/>
    <col min="8" max="8" width="13.81640625" style="4" bestFit="1" customWidth="1"/>
    <col min="9" max="9" width="11" style="4" bestFit="1" customWidth="1"/>
    <col min="10" max="10" width="10.90625" style="4" bestFit="1" customWidth="1"/>
    <col min="11" max="16" width="11.54296875" style="4" customWidth="1"/>
    <col min="17" max="22" width="21.453125" style="4" customWidth="1"/>
    <col min="23" max="16384" width="3.54296875" style="4"/>
  </cols>
  <sheetData>
    <row r="1" spans="1:10" x14ac:dyDescent="0.35">
      <c r="B1" s="14" t="s">
        <v>7</v>
      </c>
      <c r="C1" s="15">
        <v>43472</v>
      </c>
    </row>
    <row r="2" spans="1:10" x14ac:dyDescent="0.35">
      <c r="B2" s="14" t="s">
        <v>12</v>
      </c>
      <c r="C2" s="16">
        <v>0.33333333333333331</v>
      </c>
    </row>
    <row r="3" spans="1:10" x14ac:dyDescent="0.35">
      <c r="B3" s="14" t="s">
        <v>14</v>
      </c>
      <c r="C3" s="16">
        <v>0.91666666666666663</v>
      </c>
    </row>
    <row r="4" spans="1:10" s="7" customFormat="1" x14ac:dyDescent="0.35">
      <c r="B4" s="17" t="s">
        <v>13</v>
      </c>
      <c r="C4" s="18">
        <f>MOD(C2-C3,1)</f>
        <v>0.41666666666666674</v>
      </c>
      <c r="D4" s="5"/>
      <c r="E4" s="6"/>
      <c r="F4" s="6"/>
    </row>
    <row r="5" spans="1:10" s="7" customFormat="1" x14ac:dyDescent="0.35">
      <c r="B5" s="17" t="s">
        <v>24</v>
      </c>
      <c r="C5" s="18">
        <f>C3-C2</f>
        <v>0.58333333333333326</v>
      </c>
      <c r="D5" s="5"/>
      <c r="E5" s="6"/>
      <c r="F5" s="8"/>
    </row>
    <row r="6" spans="1:10" s="7" customFormat="1" x14ac:dyDescent="0.35">
      <c r="D6" s="5"/>
      <c r="E6" s="6"/>
      <c r="F6" s="6"/>
    </row>
    <row r="7" spans="1:10" ht="29" x14ac:dyDescent="0.35">
      <c r="A7" s="9"/>
      <c r="C7" s="23" t="s">
        <v>8</v>
      </c>
      <c r="D7" s="24" t="s">
        <v>9</v>
      </c>
      <c r="E7" s="25" t="s">
        <v>25</v>
      </c>
      <c r="F7" s="25" t="s">
        <v>26</v>
      </c>
      <c r="G7" s="26"/>
      <c r="H7" s="26" t="s">
        <v>28</v>
      </c>
      <c r="I7" s="26" t="s">
        <v>29</v>
      </c>
      <c r="J7" s="4" t="s">
        <v>27</v>
      </c>
    </row>
    <row r="8" spans="1:10" x14ac:dyDescent="0.35">
      <c r="C8" s="14" t="str">
        <f>TR.liste!A2</f>
        <v>a</v>
      </c>
      <c r="D8" s="19">
        <f>TR.liste!B2/24</f>
        <v>0.20833333333333334</v>
      </c>
      <c r="E8" s="10">
        <f>C1+C2</f>
        <v>43472.333333333336</v>
      </c>
      <c r="F8" s="10">
        <f>WORKDAY(INT(E8)+INT(D8/$C$5)+IF((MOD(E8,1)+D8-INT(D8/$C$5)*$C$5)&gt;$C$3,1,0)-1,1,'jour férié'!$A$2:$A$12)
+(MOD(E8,1)+D8-INT(D8/$C$5)*$C$5)+IF((MOD(E8,1)+D8-INT(D8/$C$5)*$C$5)&gt;$C$3,$C$4-1,0)</f>
        <v>43472.541666666672</v>
      </c>
      <c r="H8" s="27">
        <f>INT(D8/$C$5)+IF((MOD(E8,1)+D8-INT(D8/$C$5)*$C$5)&gt;$C$3,1,0)</f>
        <v>0</v>
      </c>
      <c r="I8" s="28">
        <f>WORKDAY(INT(E8)+H8-1,1,'jour férié'!$A$2:$A$12)</f>
        <v>43472</v>
      </c>
      <c r="J8" s="29">
        <f>(MOD(E8,1)+D8-INT(D8/$C$5)*$C$5)+IF((MOD(E8,1)+D8-INT(D8/$C$5)*$C$5)&gt;$C$3,$C$4-1,0)</f>
        <v>0.54166666666909202</v>
      </c>
    </row>
    <row r="9" spans="1:10" x14ac:dyDescent="0.35">
      <c r="C9" s="14" t="str">
        <f>TR.liste!A3</f>
        <v>b</v>
      </c>
      <c r="D9" s="19">
        <f>TR.liste!B3/24</f>
        <v>0.25</v>
      </c>
      <c r="E9" s="10">
        <f>F8</f>
        <v>43472.541666666672</v>
      </c>
      <c r="F9" s="10">
        <f>WORKDAY(INT(E9)+INT(D9/$C$5)+IF((MOD(E9,1)+D9-INT(D9/$C$5)*$C$5)&gt;$C$3,1,0)-1,1,'jour férié'!$A$2:$A$12)
+(MOD(E9,1)+D9-INT(D9/$C$5)*$C$5)+IF((MOD(E9,1)+D9-INT(D9/$C$5)*$C$5)&gt;$C$3,$C$4-1,0)</f>
        <v>43472.791666666672</v>
      </c>
      <c r="H9" s="27">
        <f t="shared" ref="H9:H20" si="0">INT(D9/$C$5)+IF((MOD(E9,1)+D9-INT(D9/$C$5)*$C$5)&gt;$C$3,1,0)</f>
        <v>0</v>
      </c>
      <c r="I9" s="28">
        <f>WORKDAY(INT(E9)+H9-1,1,'jour férié'!$A$2:$A$12)</f>
        <v>43472</v>
      </c>
      <c r="J9" s="29">
        <f t="shared" ref="J9:J20" si="1">(MOD(E9,1)+D9-INT(D9/$C$5)*$C$5)+IF((MOD(E9,1)+D9-INT(D9/$C$5)*$C$5)&gt;$C$3,$C$4-1,0)</f>
        <v>0.79166666667151731</v>
      </c>
    </row>
    <row r="10" spans="1:10" x14ac:dyDescent="0.35">
      <c r="C10" s="14" t="str">
        <f>TR.liste!A4</f>
        <v>c</v>
      </c>
      <c r="D10" s="19">
        <f>TR.liste!B4/24</f>
        <v>0.375</v>
      </c>
      <c r="E10" s="10">
        <f t="shared" ref="E10:E20" si="2">F9</f>
        <v>43472.791666666672</v>
      </c>
      <c r="F10" s="10">
        <f>WORKDAY(INT(E10)+INT(D10/$C$5)+IF((MOD(E10,1)+D10-INT(D10/$C$5)*$C$5)&gt;$C$3,1,0)-1,1,'jour férié'!$A$2:$A$12)
+(MOD(E10,1)+D10-INT(D10/$C$5)*$C$5)+IF((MOD(E10,1)+D10-INT(D10/$C$5)*$C$5)&gt;$C$3,$C$4-1,0)</f>
        <v>43473.583333333336</v>
      </c>
      <c r="H10" s="27">
        <f t="shared" si="0"/>
        <v>1</v>
      </c>
      <c r="I10" s="28">
        <f>WORKDAY(INT(E10)+H10-1,1,'jour férié'!$A$2:$A$12)</f>
        <v>43473</v>
      </c>
      <c r="J10" s="29">
        <f t="shared" si="1"/>
        <v>0.58333333333818405</v>
      </c>
    </row>
    <row r="11" spans="1:10" x14ac:dyDescent="0.35">
      <c r="C11" s="14" t="str">
        <f>TR.liste!A5</f>
        <v>c</v>
      </c>
      <c r="D11" s="19">
        <f>TR.liste!B5/24</f>
        <v>0.52500000000000002</v>
      </c>
      <c r="E11" s="10">
        <f t="shared" si="2"/>
        <v>43473.583333333336</v>
      </c>
      <c r="F11" s="10">
        <f>WORKDAY(INT(E11)+INT(D11/$C$5)+IF((MOD(E11,1)+D11-INT(D11/$C$5)*$C$5)&gt;$C$3,1,0)-1,1,'jour férié'!$A$2:$A$12)
+(MOD(E11,1)+D11-INT(D11/$C$5)*$C$5)+IF((MOD(E11,1)+D11-INT(D11/$C$5)*$C$5)&gt;$C$3,$C$4-1,0)</f>
        <v>43474.525000000001</v>
      </c>
      <c r="H11" s="27">
        <f t="shared" si="0"/>
        <v>1</v>
      </c>
      <c r="I11" s="28">
        <f>WORKDAY(INT(E11)+H11-1,1,'jour férié'!$A$2:$A$12)</f>
        <v>43474</v>
      </c>
      <c r="J11" s="29">
        <f t="shared" si="1"/>
        <v>0.5250000000024253</v>
      </c>
    </row>
    <row r="12" spans="1:10" x14ac:dyDescent="0.35">
      <c r="C12" s="14" t="str">
        <f>TR.liste!A6</f>
        <v>d</v>
      </c>
      <c r="D12" s="19">
        <f>TR.liste!B6/24</f>
        <v>1.4070833333333335</v>
      </c>
      <c r="E12" s="10">
        <f t="shared" si="2"/>
        <v>43474.525000000001</v>
      </c>
      <c r="F12" s="10">
        <f>WORKDAY(INT(E12)+INT(D12/$C$5)+IF((MOD(E12,1)+D12-INT(D12/$C$5)*$C$5)&gt;$C$3,1,0)-1,1,'jour férié'!$A$2:$A$12)
+(MOD(E12,1)+D12-INT(D12/$C$5)*$C$5)+IF((MOD(E12,1)+D12-INT(D12/$C$5)*$C$5)&gt;$C$3,$C$4-1,0)</f>
        <v>43476.765416666669</v>
      </c>
      <c r="H12" s="27">
        <f t="shared" si="0"/>
        <v>2</v>
      </c>
      <c r="I12" s="28">
        <f>WORKDAY(INT(E12)+H12-1,1,'jour férié'!$A$2:$A$12)</f>
        <v>43476</v>
      </c>
      <c r="J12" s="29">
        <f t="shared" si="1"/>
        <v>0.76541666666812214</v>
      </c>
    </row>
    <row r="13" spans="1:10" x14ac:dyDescent="0.35">
      <c r="C13" s="20" t="str">
        <f>TR.liste!A7</f>
        <v>f</v>
      </c>
      <c r="D13" s="21">
        <f>TR.liste!B7/24</f>
        <v>0.18999999999999997</v>
      </c>
      <c r="E13" s="22">
        <f t="shared" si="2"/>
        <v>43476.765416666669</v>
      </c>
      <c r="F13" s="10">
        <f>WORKDAY(INT(E13)+INT(D13/$C$5)+IF((MOD(E13,1)+D13-INT(D13/$C$5)*$C$5)&gt;$C$3,1,0)-1,1,'jour férié'!$A$2:$A$12)
+(MOD(E13,1)+D13-INT(D13/$C$5)*$C$5)+IF((MOD(E13,1)+D13-INT(D13/$C$5)*$C$5)&gt;$C$3,$C$4-1,0)</f>
        <v>43479.372083333335</v>
      </c>
      <c r="H13" s="27">
        <f t="shared" si="0"/>
        <v>1</v>
      </c>
      <c r="I13" s="28">
        <f>WORKDAY(INT(E13)+H13-1,1,'jour férié'!$A$2:$A$12)</f>
        <v>43479</v>
      </c>
      <c r="J13" s="29">
        <f t="shared" si="1"/>
        <v>0.37208333333556465</v>
      </c>
    </row>
    <row r="14" spans="1:10" x14ac:dyDescent="0.35">
      <c r="C14" s="14" t="str">
        <f>TR.liste!A8</f>
        <v>e</v>
      </c>
      <c r="D14" s="19">
        <f>TR.liste!B8/24</f>
        <v>0.315</v>
      </c>
      <c r="E14" s="10">
        <f t="shared" si="2"/>
        <v>43479.372083333335</v>
      </c>
      <c r="F14" s="10">
        <f>WORKDAY(INT(E14)+INT(D14/$C$5)+IF((MOD(E14,1)+D14-INT(D14/$C$5)*$C$5)&gt;$C$3,1,0)-1,1,'jour férié'!$A$2:$A$12)
+(MOD(E14,1)+D14-INT(D14/$C$5)*$C$5)+IF((MOD(E14,1)+D14-INT(D14/$C$5)*$C$5)&gt;$C$3,$C$4-1,0)</f>
        <v>43479.687083333338</v>
      </c>
      <c r="H14" s="27">
        <f t="shared" si="0"/>
        <v>0</v>
      </c>
      <c r="I14" s="28">
        <f>WORKDAY(INT(E14)+H14-1,1,'jour férié'!$A$2:$A$12)</f>
        <v>43479</v>
      </c>
      <c r="J14" s="29">
        <f t="shared" si="1"/>
        <v>0.68708333333546756</v>
      </c>
    </row>
    <row r="15" spans="1:10" x14ac:dyDescent="0.35">
      <c r="C15" s="14" t="str">
        <f>TR.liste!A9</f>
        <v>f</v>
      </c>
      <c r="D15" s="19">
        <f>TR.liste!B9/24</f>
        <v>0.16375000000000001</v>
      </c>
      <c r="E15" s="10">
        <f t="shared" si="2"/>
        <v>43479.687083333338</v>
      </c>
      <c r="F15" s="10">
        <f>WORKDAY(INT(E15)+INT(D15/$C$5)+IF((MOD(E15,1)+D15-INT(D15/$C$5)*$C$5)&gt;$C$3,1,0)-1,1,'jour férié'!$A$2:$A$12)
+(MOD(E15,1)+D15-INT(D15/$C$5)*$C$5)+IF((MOD(E15,1)+D15-INT(D15/$C$5)*$C$5)&gt;$C$3,$C$4-1,0)</f>
        <v>43479.850833333338</v>
      </c>
      <c r="H15" s="27">
        <f t="shared" si="0"/>
        <v>0</v>
      </c>
      <c r="I15" s="28">
        <f>WORKDAY(INT(E15)+H15-1,1,'jour férié'!$A$2:$A$12)</f>
        <v>43479</v>
      </c>
      <c r="J15" s="29">
        <f t="shared" si="1"/>
        <v>0.85083333333779598</v>
      </c>
    </row>
    <row r="16" spans="1:10" x14ac:dyDescent="0.35">
      <c r="C16" s="14" t="str">
        <f>TR.liste!A10</f>
        <v>h</v>
      </c>
      <c r="D16" s="19">
        <f>TR.liste!B10/24</f>
        <v>8.3333333333333329E-2</v>
      </c>
      <c r="E16" s="10">
        <f t="shared" si="2"/>
        <v>43479.850833333338</v>
      </c>
      <c r="F16" s="10">
        <f>WORKDAY(INT(E16)+INT(D16/$C$5)+IF((MOD(E16,1)+D16-INT(D16/$C$5)*$C$5)&gt;$C$3,1,0)-1,1,'jour férié'!$A$2:$A$12)
+(MOD(E16,1)+D16-INT(D16/$C$5)*$C$5)+IF((MOD(E16,1)+D16-INT(D16/$C$5)*$C$5)&gt;$C$3,$C$4-1,0)</f>
        <v>43480.350833333338</v>
      </c>
      <c r="H16" s="27">
        <f t="shared" si="0"/>
        <v>1</v>
      </c>
      <c r="I16" s="28">
        <f>WORKDAY(INT(E16)+H16-1,1,'jour férié'!$A$2:$A$12)</f>
        <v>43480</v>
      </c>
      <c r="J16" s="29">
        <f t="shared" si="1"/>
        <v>0.35083333333750499</v>
      </c>
    </row>
    <row r="17" spans="3:10" x14ac:dyDescent="0.35">
      <c r="C17" s="14" t="str">
        <f>TR.liste!A11</f>
        <v>q</v>
      </c>
      <c r="D17" s="19">
        <f>TR.liste!B11/24</f>
        <v>6.25E-2</v>
      </c>
      <c r="E17" s="10">
        <f t="shared" si="2"/>
        <v>43480.350833333338</v>
      </c>
      <c r="F17" s="10">
        <f>WORKDAY(INT(E17)+INT(D17/$C$5)+IF((MOD(E17,1)+D17-INT(D17/$C$5)*$C$5)&gt;$C$3,1,0)-1,1,'jour férié'!$A$2:$A$12)
+(MOD(E17,1)+D17-INT(D17/$C$5)*$C$5)+IF((MOD(E17,1)+D17-INT(D17/$C$5)*$C$5)&gt;$C$3,$C$4-1,0)</f>
        <v>43480.413333333338</v>
      </c>
      <c r="H17" s="27">
        <f t="shared" si="0"/>
        <v>0</v>
      </c>
      <c r="I17" s="28">
        <f>WORKDAY(INT(E17)+H17-1,1,'jour férié'!$A$2:$A$12)</f>
        <v>43480</v>
      </c>
      <c r="J17" s="29">
        <f t="shared" si="1"/>
        <v>0.41333333333750488</v>
      </c>
    </row>
    <row r="18" spans="3:10" x14ac:dyDescent="0.35">
      <c r="C18" s="14" t="str">
        <f>TR.liste!A12</f>
        <v>d</v>
      </c>
      <c r="D18" s="19">
        <f>TR.liste!B12/24</f>
        <v>0.15</v>
      </c>
      <c r="E18" s="10">
        <f t="shared" si="2"/>
        <v>43480.413333333338</v>
      </c>
      <c r="F18" s="10">
        <f>WORKDAY(INT(E18)+INT(D18/$C$5)+IF((MOD(E18,1)+D18-INT(D18/$C$5)*$C$5)&gt;$C$3,1,0)-1,1,'jour férié'!$A$2:$A$12)
+(MOD(E18,1)+D18-INT(D18/$C$5)*$C$5)+IF((MOD(E18,1)+D18-INT(D18/$C$5)*$C$5)&gt;$C$3,$C$4-1,0)</f>
        <v>43480.563333333339</v>
      </c>
      <c r="H18" s="27">
        <f t="shared" si="0"/>
        <v>0</v>
      </c>
      <c r="I18" s="28">
        <f>WORKDAY(INT(E18)+H18-1,1,'jour férié'!$A$2:$A$12)</f>
        <v>43480</v>
      </c>
      <c r="J18" s="29">
        <f t="shared" si="1"/>
        <v>0.5633333333375049</v>
      </c>
    </row>
    <row r="19" spans="3:10" x14ac:dyDescent="0.35">
      <c r="C19" s="14" t="str">
        <f>TR.liste!A13</f>
        <v>n</v>
      </c>
      <c r="D19" s="19">
        <f>TR.liste!B13/24</f>
        <v>0.32083333333333336</v>
      </c>
      <c r="E19" s="10">
        <f t="shared" si="2"/>
        <v>43480.563333333339</v>
      </c>
      <c r="F19" s="10">
        <f>WORKDAY(INT(E19)+INT(D19/$C$5)+IF((MOD(E19,1)+D19-INT(D19/$C$5)*$C$5)&gt;$C$3,1,0)-1,1,'jour férié'!$A$2:$A$12)
+(MOD(E19,1)+D19-INT(D19/$C$5)*$C$5)+IF((MOD(E19,1)+D19-INT(D19/$C$5)*$C$5)&gt;$C$3,$C$4-1,0)</f>
        <v>43480.88416666667</v>
      </c>
      <c r="H19" s="27">
        <f t="shared" si="0"/>
        <v>0</v>
      </c>
      <c r="I19" s="28">
        <f>WORKDAY(INT(E19)+H19-1,1,'jour férié'!$A$2:$A$12)</f>
        <v>43480</v>
      </c>
      <c r="J19" s="29">
        <f t="shared" si="1"/>
        <v>0.88416666667229338</v>
      </c>
    </row>
    <row r="20" spans="3:10" x14ac:dyDescent="0.35">
      <c r="C20" s="14" t="str">
        <f>TR.liste!A14</f>
        <v>f</v>
      </c>
      <c r="D20" s="19">
        <f>TR.liste!B14/24</f>
        <v>0.42083333333333334</v>
      </c>
      <c r="E20" s="10">
        <f t="shared" si="2"/>
        <v>43480.88416666667</v>
      </c>
      <c r="F20" s="10">
        <f>WORKDAY(INT(E20)+INT(D20/$C$5)+IF((MOD(E20,1)+D20-INT(D20/$C$5)*$C$5)&gt;$C$3,1,0)-1,1,'jour férié'!$A$2:$A$12)
+(MOD(E20,1)+D20-INT(D20/$C$5)*$C$5)+IF((MOD(E20,1)+D20-INT(D20/$C$5)*$C$5)&gt;$C$3,$C$4-1,0)</f>
        <v>43481.721666666665</v>
      </c>
      <c r="H20" s="27">
        <f t="shared" si="0"/>
        <v>1</v>
      </c>
      <c r="I20" s="28">
        <f>WORKDAY(INT(E20)+H20-1,1,'jour férié'!$A$2:$A$12)</f>
        <v>43481</v>
      </c>
      <c r="J20" s="29">
        <f t="shared" si="1"/>
        <v>0.72166666667035329</v>
      </c>
    </row>
    <row r="21" spans="3:10" x14ac:dyDescent="0.35">
      <c r="C21" s="11"/>
      <c r="D21" s="12"/>
      <c r="E21" s="13"/>
      <c r="F21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H15" sqref="H15"/>
    </sheetView>
  </sheetViews>
  <sheetFormatPr baseColWidth="10" defaultRowHeight="14.5" x14ac:dyDescent="0.35"/>
  <sheetData>
    <row r="1" spans="1:4" x14ac:dyDescent="0.35">
      <c r="A1" t="s">
        <v>10</v>
      </c>
      <c r="B1" t="s">
        <v>11</v>
      </c>
    </row>
    <row r="2" spans="1:4" x14ac:dyDescent="0.35">
      <c r="A2" t="s">
        <v>15</v>
      </c>
      <c r="B2" s="3">
        <v>5</v>
      </c>
      <c r="C2" s="1"/>
      <c r="D2" s="2"/>
    </row>
    <row r="3" spans="1:4" x14ac:dyDescent="0.35">
      <c r="A3" t="s">
        <v>16</v>
      </c>
      <c r="B3" s="3">
        <v>6</v>
      </c>
    </row>
    <row r="4" spans="1:4" x14ac:dyDescent="0.35">
      <c r="A4" t="s">
        <v>17</v>
      </c>
      <c r="B4" s="3">
        <v>9</v>
      </c>
    </row>
    <row r="5" spans="1:4" x14ac:dyDescent="0.35">
      <c r="A5" t="s">
        <v>17</v>
      </c>
      <c r="B5" s="3">
        <v>12.6</v>
      </c>
    </row>
    <row r="6" spans="1:4" x14ac:dyDescent="0.35">
      <c r="A6" t="s">
        <v>18</v>
      </c>
      <c r="B6" s="3">
        <v>33.770000000000003</v>
      </c>
    </row>
    <row r="7" spans="1:4" x14ac:dyDescent="0.35">
      <c r="A7" t="s">
        <v>19</v>
      </c>
      <c r="B7" s="3">
        <v>4.5599999999999996</v>
      </c>
    </row>
    <row r="8" spans="1:4" x14ac:dyDescent="0.35">
      <c r="A8" t="s">
        <v>20</v>
      </c>
      <c r="B8" s="3">
        <v>7.56</v>
      </c>
    </row>
    <row r="9" spans="1:4" x14ac:dyDescent="0.35">
      <c r="A9" t="s">
        <v>19</v>
      </c>
      <c r="B9" s="3">
        <v>3.93</v>
      </c>
    </row>
    <row r="10" spans="1:4" x14ac:dyDescent="0.35">
      <c r="A10" t="s">
        <v>21</v>
      </c>
      <c r="B10" s="3">
        <v>2</v>
      </c>
    </row>
    <row r="11" spans="1:4" x14ac:dyDescent="0.35">
      <c r="A11" t="s">
        <v>22</v>
      </c>
      <c r="B11" s="3">
        <v>1.5</v>
      </c>
    </row>
    <row r="12" spans="1:4" x14ac:dyDescent="0.35">
      <c r="A12" t="s">
        <v>18</v>
      </c>
      <c r="B12" s="3">
        <v>3.6</v>
      </c>
    </row>
    <row r="13" spans="1:4" x14ac:dyDescent="0.35">
      <c r="A13" t="s">
        <v>23</v>
      </c>
      <c r="B13" s="3">
        <v>7.7</v>
      </c>
    </row>
    <row r="14" spans="1:4" x14ac:dyDescent="0.35">
      <c r="A14" t="s">
        <v>19</v>
      </c>
      <c r="B14" s="3">
        <v>10.1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A2" sqref="A2:A12"/>
    </sheetView>
  </sheetViews>
  <sheetFormatPr baseColWidth="10" defaultRowHeight="14.5" x14ac:dyDescent="0.35"/>
  <sheetData>
    <row r="1" spans="1:2" x14ac:dyDescent="0.35">
      <c r="A1" t="s">
        <v>0</v>
      </c>
    </row>
    <row r="2" spans="1:2" x14ac:dyDescent="0.35">
      <c r="A2" s="1">
        <v>43466</v>
      </c>
      <c r="B2" t="s">
        <v>1</v>
      </c>
    </row>
    <row r="3" spans="1:2" x14ac:dyDescent="0.35">
      <c r="A3" s="1">
        <v>43577</v>
      </c>
      <c r="B3" t="s">
        <v>4</v>
      </c>
    </row>
    <row r="4" spans="1:2" x14ac:dyDescent="0.35">
      <c r="A4" s="1">
        <v>43586</v>
      </c>
      <c r="B4" t="s">
        <v>5</v>
      </c>
    </row>
    <row r="5" spans="1:2" x14ac:dyDescent="0.35">
      <c r="A5" s="1">
        <v>43593</v>
      </c>
      <c r="B5" t="s">
        <v>5</v>
      </c>
    </row>
    <row r="6" spans="1:2" x14ac:dyDescent="0.35">
      <c r="A6" s="1">
        <v>43615</v>
      </c>
      <c r="B6" t="s">
        <v>3</v>
      </c>
    </row>
    <row r="7" spans="1:2" x14ac:dyDescent="0.35">
      <c r="A7" s="1">
        <v>43626</v>
      </c>
      <c r="B7" t="s">
        <v>4</v>
      </c>
    </row>
    <row r="8" spans="1:2" x14ac:dyDescent="0.35">
      <c r="A8" s="1">
        <v>43660</v>
      </c>
      <c r="B8" t="s">
        <v>2</v>
      </c>
    </row>
    <row r="9" spans="1:2" x14ac:dyDescent="0.35">
      <c r="A9" s="1">
        <v>43692</v>
      </c>
      <c r="B9" t="s">
        <v>3</v>
      </c>
    </row>
    <row r="10" spans="1:2" x14ac:dyDescent="0.35">
      <c r="A10" s="1">
        <v>43770</v>
      </c>
      <c r="B10" t="s">
        <v>6</v>
      </c>
    </row>
    <row r="11" spans="1:2" x14ac:dyDescent="0.35">
      <c r="A11" s="1">
        <v>43780</v>
      </c>
      <c r="B11" t="s">
        <v>4</v>
      </c>
    </row>
    <row r="12" spans="1:2" x14ac:dyDescent="0.35">
      <c r="A12" s="1">
        <v>43824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heure f</vt:lpstr>
      <vt:lpstr>TR.liste</vt:lpstr>
      <vt:lpstr>jour férié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Michel</cp:lastModifiedBy>
  <dcterms:created xsi:type="dcterms:W3CDTF">2019-01-05T21:15:02Z</dcterms:created>
  <dcterms:modified xsi:type="dcterms:W3CDTF">2019-01-18T16:28:21Z</dcterms:modified>
</cp:coreProperties>
</file>