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620" yWindow="1005" windowWidth="24780" windowHeight="11895" activeTab="2"/>
  </bookViews>
  <sheets>
    <sheet name="Comptes" sheetId="1" r:id="rId1"/>
    <sheet name="2013" sheetId="6" r:id="rId2"/>
    <sheet name="2014" sheetId="5" r:id="rId3"/>
    <sheet name="Valorisation bénévolat" sheetId="4" r:id="rId4"/>
    <sheet name="Param" sheetId="3" r:id="rId5"/>
  </sheets>
  <definedNames>
    <definedName name="_xlnm._FilterDatabase" localSheetId="0" hidden="1">Comptes!$A$1:$N$1</definedName>
    <definedName name="Bénévole">Param!$G$3:$G$6</definedName>
    <definedName name="Catégorie">Param!$C$3:$C$16</definedName>
    <definedName name="DR">Param!$B$3:$B$4</definedName>
    <definedName name="_xlnm.Print_Titles" localSheetId="0">Comptes!$1:$1</definedName>
    <definedName name="Moyen_paiement">Param!$F$3:$F$7</definedName>
    <definedName name="SousCateg">Param!$D$3:$D$51</definedName>
    <definedName name="Tiers">Param!$A$3:$A$38</definedName>
    <definedName name="Type">Param!$E$3:$E$8</definedName>
    <definedName name="TypePièce">Param!$I$3:$I$8</definedName>
  </definedNames>
  <calcPr calcId="145621"/>
</workbook>
</file>

<file path=xl/calcChain.xml><?xml version="1.0" encoding="utf-8"?>
<calcChain xmlns="http://schemas.openxmlformats.org/spreadsheetml/2006/main">
  <c r="M23" i="5" l="1"/>
  <c r="M17" i="5"/>
  <c r="J23" i="5"/>
  <c r="J22" i="5"/>
  <c r="J21" i="5"/>
  <c r="J20" i="5"/>
  <c r="J19" i="5"/>
  <c r="J18" i="5"/>
  <c r="J17" i="5"/>
  <c r="G23" i="5"/>
  <c r="G17" i="5"/>
  <c r="D23" i="5"/>
  <c r="D17" i="5"/>
  <c r="A23" i="5"/>
  <c r="A17" i="5"/>
  <c r="A16" i="5"/>
  <c r="E37" i="4" l="1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3" i="4"/>
  <c r="E2" i="4"/>
  <c r="B30" i="5"/>
  <c r="M14" i="5"/>
  <c r="O24" i="5" s="1"/>
  <c r="J14" i="5"/>
  <c r="L24" i="5" s="1"/>
  <c r="G14" i="5"/>
  <c r="I24" i="5" s="1"/>
  <c r="D14" i="5"/>
  <c r="F24" i="5" s="1"/>
  <c r="A14" i="5"/>
  <c r="C24" i="5" s="1"/>
  <c r="Z11" i="5"/>
  <c r="W11" i="5"/>
  <c r="T11" i="5"/>
  <c r="Q11" i="5"/>
  <c r="N11" i="5"/>
  <c r="K11" i="5"/>
  <c r="H11" i="5"/>
  <c r="E11" i="5"/>
  <c r="B11" i="5"/>
  <c r="Y10" i="5"/>
  <c r="AA10" i="5" s="1"/>
  <c r="V10" i="5"/>
  <c r="X10" i="5" s="1"/>
  <c r="S10" i="5"/>
  <c r="U10" i="5" s="1"/>
  <c r="P10" i="5"/>
  <c r="R10" i="5" s="1"/>
  <c r="M10" i="5"/>
  <c r="O10" i="5" s="1"/>
  <c r="J10" i="5"/>
  <c r="L10" i="5" s="1"/>
  <c r="G10" i="5"/>
  <c r="I10" i="5" s="1"/>
  <c r="D10" i="5"/>
  <c r="F10" i="5" s="1"/>
  <c r="A10" i="5"/>
  <c r="C10" i="5" s="1"/>
  <c r="D9" i="5"/>
  <c r="F9" i="5" s="1"/>
  <c r="P8" i="5"/>
  <c r="R8" i="5" s="1"/>
  <c r="D8" i="5"/>
  <c r="F8" i="5" s="1"/>
  <c r="P7" i="5"/>
  <c r="R7" i="5" s="1"/>
  <c r="M7" i="5"/>
  <c r="O7" i="5" s="1"/>
  <c r="J7" i="5"/>
  <c r="L7" i="5" s="1"/>
  <c r="G7" i="5"/>
  <c r="I7" i="5" s="1"/>
  <c r="D7" i="5"/>
  <c r="F7" i="5" s="1"/>
  <c r="A7" i="5"/>
  <c r="C7" i="5" s="1"/>
  <c r="P6" i="5"/>
  <c r="R6" i="5" s="1"/>
  <c r="M6" i="5"/>
  <c r="O6" i="5" s="1"/>
  <c r="J6" i="5"/>
  <c r="L6" i="5" s="1"/>
  <c r="G6" i="5"/>
  <c r="I6" i="5" s="1"/>
  <c r="D6" i="5"/>
  <c r="F6" i="5" s="1"/>
  <c r="A6" i="5"/>
  <c r="C6" i="5" s="1"/>
  <c r="Y5" i="5"/>
  <c r="AA5" i="5" s="1"/>
  <c r="V5" i="5"/>
  <c r="X5" i="5" s="1"/>
  <c r="S5" i="5"/>
  <c r="U5" i="5" s="1"/>
  <c r="U11" i="5" s="1"/>
  <c r="P5" i="5"/>
  <c r="R5" i="5" s="1"/>
  <c r="M5" i="5"/>
  <c r="O5" i="5" s="1"/>
  <c r="J5" i="5"/>
  <c r="L5" i="5" s="1"/>
  <c r="G5" i="5"/>
  <c r="I5" i="5" s="1"/>
  <c r="D5" i="5"/>
  <c r="F5" i="5" s="1"/>
  <c r="A5" i="5"/>
  <c r="C5" i="5" s="1"/>
  <c r="Y3" i="5"/>
  <c r="V3" i="5"/>
  <c r="S3" i="5"/>
  <c r="P3" i="5"/>
  <c r="M3" i="5"/>
  <c r="J3" i="5"/>
  <c r="G3" i="5"/>
  <c r="D3" i="5"/>
  <c r="A3" i="5"/>
  <c r="C8" i="6"/>
  <c r="D8" i="6" s="1"/>
  <c r="C7" i="6"/>
  <c r="D7" i="6" s="1"/>
  <c r="I6" i="6"/>
  <c r="J6" i="6" s="1"/>
  <c r="G6" i="6"/>
  <c r="H6" i="6" s="1"/>
  <c r="E6" i="6"/>
  <c r="F6" i="6" s="1"/>
  <c r="C6" i="6"/>
  <c r="D6" i="6" s="1"/>
  <c r="A6" i="6"/>
  <c r="B6" i="6" s="1"/>
  <c r="J5" i="6"/>
  <c r="I5" i="6"/>
  <c r="G5" i="6"/>
  <c r="H5" i="6" s="1"/>
  <c r="E5" i="6"/>
  <c r="F5" i="6" s="1"/>
  <c r="C5" i="6"/>
  <c r="D5" i="6" s="1"/>
  <c r="B5" i="6"/>
  <c r="A5" i="6"/>
  <c r="K4" i="6"/>
  <c r="L4" i="6" s="1"/>
  <c r="L9" i="6" s="1"/>
  <c r="I4" i="6"/>
  <c r="J4" i="6" s="1"/>
  <c r="G4" i="6"/>
  <c r="H4" i="6" s="1"/>
  <c r="F4" i="6"/>
  <c r="E4" i="6"/>
  <c r="C4" i="6"/>
  <c r="D4" i="6" s="1"/>
  <c r="A4" i="6"/>
  <c r="B4" i="6" s="1"/>
  <c r="Q3" i="6"/>
  <c r="Q9" i="6" s="1"/>
  <c r="P3" i="6"/>
  <c r="P9" i="6" s="1"/>
  <c r="O3" i="6"/>
  <c r="O9" i="6" s="1"/>
  <c r="N3" i="6"/>
  <c r="N9" i="6" s="1"/>
  <c r="M3" i="6"/>
  <c r="M9" i="6" s="1"/>
  <c r="O198" i="1"/>
  <c r="K198" i="1"/>
  <c r="O197" i="1"/>
  <c r="K197" i="1"/>
  <c r="O196" i="1"/>
  <c r="K196" i="1"/>
  <c r="O195" i="1"/>
  <c r="K195" i="1"/>
  <c r="O194" i="1"/>
  <c r="K194" i="1"/>
  <c r="O193" i="1"/>
  <c r="K193" i="1"/>
  <c r="O192" i="1"/>
  <c r="K192" i="1"/>
  <c r="O191" i="1"/>
  <c r="K191" i="1"/>
  <c r="O190" i="1"/>
  <c r="K190" i="1"/>
  <c r="O189" i="1"/>
  <c r="K189" i="1"/>
  <c r="O188" i="1"/>
  <c r="K188" i="1"/>
  <c r="O187" i="1"/>
  <c r="K187" i="1"/>
  <c r="O186" i="1"/>
  <c r="O185" i="1"/>
  <c r="O184" i="1"/>
  <c r="O183" i="1"/>
  <c r="O182" i="1"/>
  <c r="O181" i="1"/>
  <c r="O180" i="1"/>
  <c r="O179" i="1"/>
  <c r="O178" i="1"/>
  <c r="O177" i="1"/>
  <c r="O176" i="1"/>
  <c r="O175" i="1"/>
  <c r="O174" i="1"/>
  <c r="O173" i="1"/>
  <c r="O172" i="1"/>
  <c r="O171" i="1"/>
  <c r="O170" i="1"/>
  <c r="O169" i="1"/>
  <c r="O168" i="1"/>
  <c r="O167" i="1"/>
  <c r="O166" i="1"/>
  <c r="O165" i="1"/>
  <c r="O164" i="1"/>
  <c r="O163" i="1"/>
  <c r="O162" i="1"/>
  <c r="O161" i="1"/>
  <c r="O160" i="1"/>
  <c r="O159" i="1"/>
  <c r="O158" i="1"/>
  <c r="O157" i="1"/>
  <c r="O156" i="1"/>
  <c r="O155" i="1"/>
  <c r="O154" i="1"/>
  <c r="O153" i="1"/>
  <c r="O152" i="1"/>
  <c r="O151" i="1"/>
  <c r="O150" i="1"/>
  <c r="O149" i="1"/>
  <c r="O148" i="1"/>
  <c r="O147" i="1"/>
  <c r="O146" i="1"/>
  <c r="O145" i="1"/>
  <c r="O144" i="1"/>
  <c r="O143" i="1"/>
  <c r="O141" i="1"/>
  <c r="O140" i="1"/>
  <c r="O139" i="1"/>
  <c r="O138" i="1"/>
  <c r="O137" i="1"/>
  <c r="O136" i="1"/>
  <c r="O135" i="1"/>
  <c r="O134" i="1"/>
  <c r="O133" i="1"/>
  <c r="O132" i="1"/>
  <c r="O131" i="1"/>
  <c r="O130" i="1"/>
  <c r="O129" i="1"/>
  <c r="K129" i="1"/>
  <c r="K130" i="1" s="1"/>
  <c r="K131" i="1" s="1"/>
  <c r="K132" i="1" s="1"/>
  <c r="K133" i="1" s="1"/>
  <c r="K134" i="1" s="1"/>
  <c r="K135" i="1" s="1"/>
  <c r="K136" i="1" s="1"/>
  <c r="K137" i="1" s="1"/>
  <c r="K138" i="1" s="1"/>
  <c r="K139" i="1" s="1"/>
  <c r="K140" i="1" s="1"/>
  <c r="K141" i="1" s="1"/>
  <c r="K142" i="1" s="1"/>
  <c r="K143" i="1" s="1"/>
  <c r="K144" i="1" s="1"/>
  <c r="K145" i="1" s="1"/>
  <c r="K146" i="1" s="1"/>
  <c r="K147" i="1" s="1"/>
  <c r="K148" i="1" s="1"/>
  <c r="K149" i="1" s="1"/>
  <c r="K150" i="1" s="1"/>
  <c r="K151" i="1" s="1"/>
  <c r="K152" i="1" s="1"/>
  <c r="K153" i="1" s="1"/>
  <c r="K154" i="1" s="1"/>
  <c r="K155" i="1" s="1"/>
  <c r="K156" i="1" s="1"/>
  <c r="K157" i="1" s="1"/>
  <c r="K158" i="1" s="1"/>
  <c r="K159" i="1" s="1"/>
  <c r="K160" i="1" s="1"/>
  <c r="K161" i="1" s="1"/>
  <c r="K162" i="1" s="1"/>
  <c r="K163" i="1" s="1"/>
  <c r="K164" i="1" s="1"/>
  <c r="K165" i="1" s="1"/>
  <c r="K166" i="1" s="1"/>
  <c r="K167" i="1" s="1"/>
  <c r="K168" i="1" s="1"/>
  <c r="K169" i="1" s="1"/>
  <c r="K170" i="1" s="1"/>
  <c r="K171" i="1" s="1"/>
  <c r="K172" i="1" s="1"/>
  <c r="K173" i="1" s="1"/>
  <c r="K174" i="1" s="1"/>
  <c r="K175" i="1" s="1"/>
  <c r="K176" i="1" s="1"/>
  <c r="K177" i="1" s="1"/>
  <c r="K178" i="1" s="1"/>
  <c r="K179" i="1" s="1"/>
  <c r="K180" i="1" s="1"/>
  <c r="K181" i="1" s="1"/>
  <c r="K182" i="1" s="1"/>
  <c r="K183" i="1" s="1"/>
  <c r="K184" i="1" s="1"/>
  <c r="K185" i="1" s="1"/>
  <c r="K186" i="1" s="1"/>
  <c r="O128" i="1"/>
  <c r="K128" i="1"/>
  <c r="O127" i="1"/>
  <c r="K127" i="1"/>
  <c r="O126" i="1"/>
  <c r="K126" i="1"/>
  <c r="O125" i="1"/>
  <c r="K125" i="1"/>
  <c r="O124" i="1"/>
  <c r="K124" i="1"/>
  <c r="O123" i="1"/>
  <c r="K123" i="1"/>
  <c r="O122" i="1"/>
  <c r="K122" i="1"/>
  <c r="O121" i="1"/>
  <c r="K121" i="1"/>
  <c r="O120" i="1"/>
  <c r="K120" i="1"/>
  <c r="O119" i="1"/>
  <c r="K119" i="1"/>
  <c r="O118" i="1"/>
  <c r="K118" i="1"/>
  <c r="O117" i="1"/>
  <c r="K117" i="1"/>
  <c r="O116" i="1"/>
  <c r="K116" i="1"/>
  <c r="O115" i="1"/>
  <c r="K115" i="1"/>
  <c r="O114" i="1"/>
  <c r="K114" i="1"/>
  <c r="O113" i="1"/>
  <c r="K113" i="1"/>
  <c r="O112" i="1"/>
  <c r="K112" i="1"/>
  <c r="O111" i="1"/>
  <c r="K111" i="1"/>
  <c r="O110" i="1"/>
  <c r="K110" i="1"/>
  <c r="O109" i="1"/>
  <c r="K109" i="1"/>
  <c r="O108" i="1"/>
  <c r="K108" i="1"/>
  <c r="O107" i="1"/>
  <c r="K107" i="1"/>
  <c r="O106" i="1"/>
  <c r="K106" i="1"/>
  <c r="O105" i="1"/>
  <c r="K105" i="1"/>
  <c r="O104" i="1"/>
  <c r="K104" i="1"/>
  <c r="O103" i="1"/>
  <c r="K103" i="1"/>
  <c r="O102" i="1"/>
  <c r="K102" i="1"/>
  <c r="O101" i="1"/>
  <c r="K101" i="1"/>
  <c r="O100" i="1"/>
  <c r="K100" i="1"/>
  <c r="O99" i="1"/>
  <c r="K99" i="1"/>
  <c r="O98" i="1"/>
  <c r="K98" i="1"/>
  <c r="O97" i="1"/>
  <c r="K97" i="1"/>
  <c r="O96" i="1"/>
  <c r="K96" i="1"/>
  <c r="O95" i="1"/>
  <c r="K95" i="1"/>
  <c r="O94" i="1"/>
  <c r="K94" i="1"/>
  <c r="O93" i="1"/>
  <c r="K93" i="1"/>
  <c r="O92" i="1"/>
  <c r="K92" i="1"/>
  <c r="O91" i="1"/>
  <c r="K91" i="1"/>
  <c r="O90" i="1"/>
  <c r="K90" i="1"/>
  <c r="O89" i="1"/>
  <c r="K89" i="1"/>
  <c r="O88" i="1"/>
  <c r="K88" i="1"/>
  <c r="O87" i="1"/>
  <c r="K87" i="1"/>
  <c r="O86" i="1"/>
  <c r="K86" i="1"/>
  <c r="O85" i="1"/>
  <c r="K85" i="1"/>
  <c r="O84" i="1"/>
  <c r="K84" i="1"/>
  <c r="O83" i="1"/>
  <c r="K83" i="1"/>
  <c r="O82" i="1"/>
  <c r="K82" i="1"/>
  <c r="O81" i="1"/>
  <c r="K81" i="1"/>
  <c r="O80" i="1"/>
  <c r="K80" i="1"/>
  <c r="O79" i="1"/>
  <c r="K79" i="1"/>
  <c r="O78" i="1"/>
  <c r="K78" i="1"/>
  <c r="O77" i="1"/>
  <c r="K77" i="1"/>
  <c r="O76" i="1"/>
  <c r="K76" i="1"/>
  <c r="O75" i="1"/>
  <c r="K75" i="1"/>
  <c r="O74" i="1"/>
  <c r="K74" i="1"/>
  <c r="O73" i="1"/>
  <c r="K73" i="1"/>
  <c r="O72" i="1"/>
  <c r="K72" i="1"/>
  <c r="O71" i="1"/>
  <c r="K71" i="1"/>
  <c r="O70" i="1"/>
  <c r="K70" i="1"/>
  <c r="O69" i="1"/>
  <c r="K69" i="1"/>
  <c r="O68" i="1"/>
  <c r="K68" i="1"/>
  <c r="O67" i="1"/>
  <c r="K67" i="1"/>
  <c r="O66" i="1"/>
  <c r="K66" i="1"/>
  <c r="O65" i="1"/>
  <c r="K65" i="1"/>
  <c r="O64" i="1"/>
  <c r="K64" i="1"/>
  <c r="O63" i="1"/>
  <c r="K63" i="1"/>
  <c r="O62" i="1"/>
  <c r="K62" i="1"/>
  <c r="O61" i="1"/>
  <c r="K61" i="1"/>
  <c r="O60" i="1"/>
  <c r="K60" i="1"/>
  <c r="O59" i="1"/>
  <c r="K59" i="1"/>
  <c r="O58" i="1"/>
  <c r="K58" i="1"/>
  <c r="O57" i="1"/>
  <c r="K57" i="1"/>
  <c r="O56" i="1"/>
  <c r="K56" i="1"/>
  <c r="O55" i="1"/>
  <c r="K55" i="1"/>
  <c r="O54" i="1"/>
  <c r="K54" i="1"/>
  <c r="O53" i="1"/>
  <c r="K53" i="1"/>
  <c r="O52" i="1"/>
  <c r="K52" i="1"/>
  <c r="O51" i="1"/>
  <c r="K51" i="1"/>
  <c r="O50" i="1"/>
  <c r="K50" i="1"/>
  <c r="O49" i="1"/>
  <c r="K49" i="1"/>
  <c r="O48" i="1"/>
  <c r="K48" i="1"/>
  <c r="O47" i="1"/>
  <c r="K47" i="1"/>
  <c r="O46" i="1"/>
  <c r="K46" i="1"/>
  <c r="O45" i="1"/>
  <c r="K45" i="1"/>
  <c r="O44" i="1"/>
  <c r="K44" i="1"/>
  <c r="O43" i="1"/>
  <c r="K43" i="1"/>
  <c r="O42" i="1"/>
  <c r="K42" i="1"/>
  <c r="O41" i="1"/>
  <c r="K41" i="1"/>
  <c r="O40" i="1"/>
  <c r="K40" i="1"/>
  <c r="O39" i="1"/>
  <c r="K39" i="1"/>
  <c r="O38" i="1"/>
  <c r="K38" i="1"/>
  <c r="O37" i="1"/>
  <c r="K37" i="1"/>
  <c r="O36" i="1"/>
  <c r="K36" i="1"/>
  <c r="O35" i="1"/>
  <c r="K35" i="1"/>
  <c r="O34" i="1"/>
  <c r="K34" i="1"/>
  <c r="O33" i="1"/>
  <c r="K33" i="1"/>
  <c r="O32" i="1"/>
  <c r="K32" i="1"/>
  <c r="O31" i="1"/>
  <c r="K31" i="1"/>
  <c r="O30" i="1"/>
  <c r="K30" i="1"/>
  <c r="O29" i="1"/>
  <c r="K29" i="1"/>
  <c r="O28" i="1"/>
  <c r="K28" i="1"/>
  <c r="O27" i="1"/>
  <c r="K27" i="1"/>
  <c r="O26" i="1"/>
  <c r="K26" i="1"/>
  <c r="O25" i="1"/>
  <c r="K25" i="1"/>
  <c r="O24" i="1"/>
  <c r="K24" i="1"/>
  <c r="O23" i="1"/>
  <c r="K23" i="1"/>
  <c r="O22" i="1"/>
  <c r="K22" i="1"/>
  <c r="O21" i="1"/>
  <c r="K21" i="1"/>
  <c r="O20" i="1"/>
  <c r="K20" i="1"/>
  <c r="O19" i="1"/>
  <c r="K19" i="1"/>
  <c r="O18" i="1"/>
  <c r="K18" i="1"/>
  <c r="O17" i="1"/>
  <c r="K17" i="1"/>
  <c r="O16" i="1"/>
  <c r="K16" i="1"/>
  <c r="O15" i="1"/>
  <c r="K15" i="1"/>
  <c r="O14" i="1"/>
  <c r="K14" i="1"/>
  <c r="O13" i="1"/>
  <c r="K13" i="1"/>
  <c r="O12" i="1"/>
  <c r="K12" i="1"/>
  <c r="O11" i="1"/>
  <c r="K11" i="1"/>
  <c r="O10" i="1"/>
  <c r="K10" i="1"/>
  <c r="O9" i="1"/>
  <c r="K9" i="1"/>
  <c r="O8" i="1"/>
  <c r="K8" i="1"/>
  <c r="O7" i="1"/>
  <c r="K7" i="1"/>
  <c r="O6" i="1"/>
  <c r="K6" i="1"/>
  <c r="O5" i="1"/>
  <c r="K5" i="1"/>
  <c r="O4" i="1"/>
  <c r="K4" i="1"/>
  <c r="O3" i="1"/>
  <c r="K3" i="1"/>
  <c r="B28" i="5" l="1"/>
  <c r="O199" i="1"/>
  <c r="AA11" i="5"/>
  <c r="X11" i="5"/>
  <c r="R11" i="5"/>
  <c r="F9" i="6"/>
  <c r="C30" i="5"/>
  <c r="N12" i="6"/>
  <c r="F11" i="5"/>
  <c r="B9" i="6"/>
  <c r="J9" i="6"/>
  <c r="L11" i="5"/>
  <c r="H9" i="6"/>
  <c r="D9" i="6"/>
  <c r="O11" i="5"/>
  <c r="I11" i="5"/>
  <c r="C11" i="5"/>
  <c r="C28" i="5" l="1"/>
  <c r="B12" i="6"/>
</calcChain>
</file>

<file path=xl/sharedStrings.xml><?xml version="1.0" encoding="utf-8"?>
<sst xmlns="http://schemas.openxmlformats.org/spreadsheetml/2006/main" count="1896" uniqueCount="524">
  <si>
    <t>N°</t>
  </si>
  <si>
    <t>Dépense / Revenu</t>
  </si>
  <si>
    <t>Tiers</t>
  </si>
  <si>
    <t>Solde</t>
  </si>
  <si>
    <t>Dépense</t>
  </si>
  <si>
    <t>Revenu</t>
  </si>
  <si>
    <t>Description précise</t>
  </si>
  <si>
    <t>Date</t>
  </si>
  <si>
    <t>Paiement direct</t>
  </si>
  <si>
    <t>Espèces</t>
  </si>
  <si>
    <t>Chèque</t>
  </si>
  <si>
    <t>Virement</t>
  </si>
  <si>
    <t>Publication au Journal Officiel</t>
  </si>
  <si>
    <t>Première mensualité du site web</t>
  </si>
  <si>
    <t>Mois</t>
  </si>
  <si>
    <t>Heures</t>
  </si>
  <si>
    <t>Valeur de l'heure</t>
  </si>
  <si>
    <t>Total</t>
  </si>
  <si>
    <t>Actions</t>
  </si>
  <si>
    <t>Bénévole</t>
  </si>
  <si>
    <t>FV</t>
  </si>
  <si>
    <t>CV</t>
  </si>
  <si>
    <t>PV</t>
  </si>
  <si>
    <t>MV</t>
  </si>
  <si>
    <t>Démarches administratives, contacts, création du site web et de la charte graphique, préparation d'autocollants, ouverture du compte en banque, comptes-rendus, réunions</t>
  </si>
  <si>
    <t>Autocollants</t>
  </si>
  <si>
    <t>DILA</t>
  </si>
  <si>
    <t>1and1</t>
  </si>
  <si>
    <t>Lyon Parc Auto</t>
  </si>
  <si>
    <t>Stationnement parking souterrain (rdv banque pour ouverture de compte)</t>
  </si>
  <si>
    <t>IGS</t>
  </si>
  <si>
    <t>Directions de mémoires Elodie Biette et Lucie Quesnel : 16h x 54,30€ ht/h</t>
  </si>
  <si>
    <t>Approvisionnement du compte + part sociétaire C Mutuel (virement CH3V13316N301835 du compte de FV au compte de FORSE)</t>
  </si>
  <si>
    <t>F-20131201</t>
  </si>
  <si>
    <t>Montant HT</t>
  </si>
  <si>
    <t>Montant TTC</t>
  </si>
  <si>
    <t>PB1</t>
  </si>
  <si>
    <t>A1</t>
  </si>
  <si>
    <t>A2</t>
  </si>
  <si>
    <t>A3</t>
  </si>
  <si>
    <t>A4</t>
  </si>
  <si>
    <t>A5</t>
  </si>
  <si>
    <t>Pièce bancaire</t>
  </si>
  <si>
    <t>Type de pièce</t>
  </si>
  <si>
    <t>Facture achat</t>
  </si>
  <si>
    <t>Facture vente</t>
  </si>
  <si>
    <t>Ticket de parking 14 décembre (banque, pour aide sur mot de passe en ligne)</t>
  </si>
  <si>
    <t>A6</t>
  </si>
  <si>
    <t>Intercalaires</t>
  </si>
  <si>
    <t>StockBureau</t>
  </si>
  <si>
    <t>A7</t>
  </si>
  <si>
    <t>Note de frais n°</t>
  </si>
  <si>
    <t>SpiderOak</t>
  </si>
  <si>
    <t>Classeur et pochettes plastifiées perforées</t>
  </si>
  <si>
    <t>A8</t>
  </si>
  <si>
    <t>Amazon</t>
  </si>
  <si>
    <t>A9</t>
  </si>
  <si>
    <t>A10</t>
  </si>
  <si>
    <t>Sauvegardes en ligne, partage de fichiers</t>
  </si>
  <si>
    <t>PB2</t>
  </si>
  <si>
    <t>Livret Bleu</t>
  </si>
  <si>
    <t>Epargne</t>
  </si>
  <si>
    <t xml:space="preserve">Versement initial sur le livret d'épargne de l'association -  VIR 07314 00021024402  </t>
  </si>
  <si>
    <t>PB3</t>
  </si>
  <si>
    <t>Souscription part sociale Crédit Mutuel</t>
  </si>
  <si>
    <t>A11</t>
  </si>
  <si>
    <t>Facture partielle Bouygues tel (précédemment facture personnelle, puis prise en charge par l'association, directement prélevée)</t>
  </si>
  <si>
    <t>Mensualité site web - Prélèvement n° 2100415410</t>
  </si>
  <si>
    <t>2014-1</t>
  </si>
  <si>
    <t>TCL</t>
  </si>
  <si>
    <t>Transports en commun novembre 2013</t>
  </si>
  <si>
    <t>Transports en commun décembre 2013</t>
  </si>
  <si>
    <t>Même facture, mais partie facturée à FV (avant facturation à FORSE) puis remboursée sur note de frais</t>
  </si>
  <si>
    <t>A12</t>
  </si>
  <si>
    <t>SNCF</t>
  </si>
  <si>
    <t>Billet de train pour Paris - Convention LUCIE du 6 février 2014</t>
  </si>
  <si>
    <t>PB4</t>
  </si>
  <si>
    <t>Indemnités kilométriques FV novembre-décembre 2013. Détails : Voir note de frais n° 2014-01</t>
  </si>
  <si>
    <t>NF2014-01</t>
  </si>
  <si>
    <t>Avoir cotisation Eurocompte Association</t>
  </si>
  <si>
    <t>Moyen de paiement</t>
  </si>
  <si>
    <t>Type</t>
  </si>
  <si>
    <t>A13</t>
  </si>
  <si>
    <t>A14</t>
  </si>
  <si>
    <t>La Poste</t>
  </si>
  <si>
    <t>2014-2</t>
  </si>
  <si>
    <t>Enveloppes A5 et A4</t>
  </si>
  <si>
    <t>Toners noir et couleur imprimante laser</t>
  </si>
  <si>
    <t>Papier imprimante</t>
  </si>
  <si>
    <t>Gomme</t>
  </si>
  <si>
    <t>Repas de midi de la journée RSE Nicomak, avec de nombreux consultants RSE et partenaires.</t>
  </si>
  <si>
    <t>Chemises cartonnées</t>
  </si>
  <si>
    <t>Scotch, enveloppes</t>
  </si>
  <si>
    <t>A16</t>
  </si>
  <si>
    <t>A17</t>
  </si>
  <si>
    <t>A18</t>
  </si>
  <si>
    <t>Restaurant</t>
  </si>
  <si>
    <t>Crédit Mutuel</t>
  </si>
  <si>
    <t>VistaPrint</t>
  </si>
  <si>
    <t>Cartes de visites, blocs, stylos, porte-clefs, etc.</t>
  </si>
  <si>
    <t>A19</t>
  </si>
  <si>
    <t>Transports en commun janvier 2014</t>
  </si>
  <si>
    <t>A20</t>
  </si>
  <si>
    <t>A15</t>
  </si>
  <si>
    <t>Stickair</t>
  </si>
  <si>
    <t>Autocollants moyenne et grande taille</t>
  </si>
  <si>
    <t>A21</t>
  </si>
  <si>
    <t>A22</t>
  </si>
  <si>
    <t>A23</t>
  </si>
  <si>
    <t>Envoi courrier</t>
  </si>
  <si>
    <t>PB5</t>
  </si>
  <si>
    <t>A24</t>
  </si>
  <si>
    <t>A25</t>
  </si>
  <si>
    <t>A26</t>
  </si>
  <si>
    <t>Adhésion</t>
  </si>
  <si>
    <t>Siderlog</t>
  </si>
  <si>
    <t>Cotisation</t>
  </si>
  <si>
    <t>A27</t>
  </si>
  <si>
    <t>Synergie Copy</t>
  </si>
  <si>
    <t>Impression des plaquettes de présentation de l'association</t>
  </si>
  <si>
    <t>A28</t>
  </si>
  <si>
    <t>Brasserie de la poste (rdv avec Julie Poty, consultante QSE, adhérente potentielle)</t>
  </si>
  <si>
    <t>A29</t>
  </si>
  <si>
    <t>Ooprint</t>
  </si>
  <si>
    <t>A30</t>
  </si>
  <si>
    <t>A31</t>
  </si>
  <si>
    <t>A32</t>
  </si>
  <si>
    <t>Tampon encreur monture écologique</t>
  </si>
  <si>
    <t>F-20140101</t>
  </si>
  <si>
    <t>A33</t>
  </si>
  <si>
    <t>Abonnement téléphonique</t>
  </si>
  <si>
    <t>Bouygues Tel</t>
  </si>
  <si>
    <t>A34</t>
  </si>
  <si>
    <t>A35</t>
  </si>
  <si>
    <t>Taxi gare Part-Dieu / domicile</t>
  </si>
  <si>
    <t>Taxi Levallois / Gare de Lyon (convention du label Lucie)</t>
  </si>
  <si>
    <t>2014-3</t>
  </si>
  <si>
    <t>Taxi</t>
  </si>
  <si>
    <t>Mensualité site web - Prélèvement n° 2100431322</t>
  </si>
  <si>
    <t>PB6</t>
  </si>
  <si>
    <t>Cotisation eurocompte (frais gestion du compte en banque) - Cf relevé de compte (PB6)</t>
  </si>
  <si>
    <t>Prélèvement</t>
  </si>
  <si>
    <t>A36</t>
  </si>
  <si>
    <t>Afnor</t>
  </si>
  <si>
    <t>Achat du texte de la norme X30-029</t>
  </si>
  <si>
    <t>PB7</t>
  </si>
  <si>
    <t>Virement remboursement frais n° 2014-02 de 814,90 €. Nota : Les différents éléments figurent déjà séparément ici. J'ai donc juste mentionné la pièce (les sommes sont déjà présentes ailleurs).</t>
  </si>
  <si>
    <t>Mensualité site web - Prélèvement n° 2100444424</t>
  </si>
  <si>
    <t>A37</t>
  </si>
  <si>
    <t>A38</t>
  </si>
  <si>
    <t>Rdv avec Alain Garcia (président du GEVIL) - adhésion, partenariat</t>
  </si>
  <si>
    <t>A39</t>
  </si>
  <si>
    <t>A40</t>
  </si>
  <si>
    <t>Repas de midi formation IGS</t>
  </si>
  <si>
    <t>Pochettes transparentes pour baguettes  à relier</t>
  </si>
  <si>
    <t>Baguettes de reliure, pochettes transparentes perforées (pour classeurs)</t>
  </si>
  <si>
    <t>F-20140201</t>
  </si>
  <si>
    <t>Journée de sensibilisation / Formation à la RSE (professionnels RH en formation continue)</t>
  </si>
  <si>
    <t>A41</t>
  </si>
  <si>
    <t>Transports en commun février 2014</t>
  </si>
  <si>
    <t>A42</t>
  </si>
  <si>
    <t>A43</t>
  </si>
  <si>
    <t>A44</t>
  </si>
  <si>
    <t>Impressions A4 couleur (lancement de l'association)</t>
  </si>
  <si>
    <t>Maison de la presse</t>
  </si>
  <si>
    <t>Enveloppes craft A5</t>
  </si>
  <si>
    <t>A45</t>
  </si>
  <si>
    <t>Repas de travail du bureau</t>
  </si>
  <si>
    <t>A46</t>
  </si>
  <si>
    <t>400  plaquettes couleur, papier brillant épais</t>
  </si>
  <si>
    <t>Remboursement frais bancaires</t>
  </si>
  <si>
    <t>PB8</t>
  </si>
  <si>
    <t>A47</t>
  </si>
  <si>
    <t>Envoi en nombre (démarchage adhérents potentiels)</t>
  </si>
  <si>
    <t>2014-4</t>
  </si>
  <si>
    <t>A48</t>
  </si>
  <si>
    <t>Etiquettes pour imprimante laser</t>
  </si>
  <si>
    <t>A49</t>
  </si>
  <si>
    <t>A50</t>
  </si>
  <si>
    <t>A51</t>
  </si>
  <si>
    <t>Timbres</t>
  </si>
  <si>
    <t>Parking Gratte-ciel pour réunion consultants Lucie et FORSE</t>
  </si>
  <si>
    <t>Brasserie 33 TNP avec les consultants partenaires Lucie</t>
  </si>
  <si>
    <t>Facture annuelle (nouvelle formule, qui revient moins cher sur l'année)</t>
  </si>
  <si>
    <t>A52</t>
  </si>
  <si>
    <t>A53</t>
  </si>
  <si>
    <t>Ciseaux</t>
  </si>
  <si>
    <t>Suivi de mémoire S. Mauranges</t>
  </si>
  <si>
    <t>PB9</t>
  </si>
  <si>
    <t>Frais bancaires</t>
  </si>
  <si>
    <t>PB10</t>
  </si>
  <si>
    <t>A54</t>
  </si>
  <si>
    <t>Envoi courrier expert comptable (dossier impôt sur les sociétés etc.)</t>
  </si>
  <si>
    <t>Adhérent FORSE</t>
  </si>
  <si>
    <t>Adhésion Julie Poty</t>
  </si>
  <si>
    <t>Adhésion SVU</t>
  </si>
  <si>
    <t>Adhésion Nicole Pillon</t>
  </si>
  <si>
    <t>Adhésion Thierry de Wispelaere</t>
  </si>
  <si>
    <t>Adhésion C Vermeulin</t>
  </si>
  <si>
    <t>Adhésion F Vermeulin</t>
  </si>
  <si>
    <t>Adhésion P Vermeulin</t>
  </si>
  <si>
    <t>A55</t>
  </si>
  <si>
    <t>Badges</t>
  </si>
  <si>
    <t>Virement remboursement frais n° 2014-03 de  801,67 €. Nota : Les différents éléments figurent déjà séparément ici. J'ai donc juste mentionné la pièce (les sommes sont déjà présentes ailleurs).</t>
  </si>
  <si>
    <t>Dépense/Revenu</t>
  </si>
  <si>
    <t>A56</t>
  </si>
  <si>
    <t>A57</t>
  </si>
  <si>
    <t>Assurance</t>
  </si>
  <si>
    <t>MAIF</t>
  </si>
  <si>
    <t>Petit déjeuner de travail avec Nicolle Pillon - préparation convention consultants partenaires Lucie</t>
  </si>
  <si>
    <t>A58</t>
  </si>
  <si>
    <t>A59</t>
  </si>
  <si>
    <t>Repas de travail avec Anabel Insua (Particip'Activ)</t>
  </si>
  <si>
    <r>
      <t xml:space="preserve">Virement remboursement frais n° 2014-01 de  503,33 €. </t>
    </r>
    <r>
      <rPr>
        <b/>
        <sz val="8"/>
        <color theme="1"/>
        <rFont val="Calibri"/>
        <family val="2"/>
        <scheme val="minor"/>
      </rPr>
      <t>Nota : Les différents éléments figurent déjà séparément ici. J'ai donc juste mentionné la pièce (les sommes sont déjà présentes ailleurs).</t>
    </r>
  </si>
  <si>
    <t>Rt à FV</t>
  </si>
  <si>
    <t>Rt à CV</t>
  </si>
  <si>
    <t>A60</t>
  </si>
  <si>
    <t>Fournitures de bureau (batons de colle)</t>
  </si>
  <si>
    <t>Revenus</t>
  </si>
  <si>
    <t>Dépenses</t>
  </si>
  <si>
    <t>Adhésion Particip'Activ (Anabel Insua)</t>
  </si>
  <si>
    <t>A61</t>
  </si>
  <si>
    <t>Fournitures de bureau (taille-crayon)</t>
  </si>
  <si>
    <t>A62</t>
  </si>
  <si>
    <t>Vista Print (cartes de visite Julie Poty)</t>
  </si>
  <si>
    <t>Metro</t>
  </si>
  <si>
    <t>Fournitures de bureau (enveloppes, post-it, pochettes, chemises)</t>
  </si>
  <si>
    <t>A63</t>
  </si>
  <si>
    <t>A64</t>
  </si>
  <si>
    <t>Ted+ (par Amazon) - Ramettes de papier recyclé blanc</t>
  </si>
  <si>
    <t>2014-5</t>
  </si>
  <si>
    <t>PB11</t>
  </si>
  <si>
    <t>PB12</t>
  </si>
  <si>
    <t>Adhésion Ideal Immos (Jean-claude Berviller)</t>
  </si>
  <si>
    <t>Microsoft</t>
  </si>
  <si>
    <t>A66</t>
  </si>
  <si>
    <t>3 licenses Windows 8,1 à prix réduit (opération de mécénat)</t>
  </si>
  <si>
    <t>A67</t>
  </si>
  <si>
    <t>3 licenses Microsoft Office à prix réduit (opération de mécénat) -A66 car A65 pour ajustement Bouygues décembre 2013</t>
  </si>
  <si>
    <t>Virement remboursement frais n° 2014-04 de 270,16 €. Nota : Les différents éléments figurent déjà séparément ici. J'ai donc juste mentionné la pièce (les sommes sont déjà présentes ailleurs).</t>
  </si>
  <si>
    <t>Stylos bleus et stylos noirs</t>
  </si>
  <si>
    <t>A68</t>
  </si>
  <si>
    <t>Adhésion Batigere Rhône-Alpes</t>
  </si>
  <si>
    <t>Adhésion Decomatic</t>
  </si>
  <si>
    <t>E20140402</t>
  </si>
  <si>
    <t>E20140401</t>
  </si>
  <si>
    <t>A69</t>
  </si>
  <si>
    <t>Envoi documents complémentaires AFNOR</t>
  </si>
  <si>
    <t>A70</t>
  </si>
  <si>
    <t>Marqueurs tableau blanc, tampon encreur, bloc notes, gomme</t>
  </si>
  <si>
    <t>CB</t>
  </si>
  <si>
    <t>Participation carte TCL</t>
  </si>
  <si>
    <t>A71</t>
  </si>
  <si>
    <t>Adhésion Marie-Neige Blanc</t>
  </si>
  <si>
    <t>A72</t>
  </si>
  <si>
    <t>A73</t>
  </si>
  <si>
    <t>Envoi dossier</t>
  </si>
  <si>
    <t>A74</t>
  </si>
  <si>
    <t>Envoi documents</t>
  </si>
  <si>
    <t>A75</t>
  </si>
  <si>
    <t>Rt à JP</t>
  </si>
  <si>
    <t>2014-6</t>
  </si>
  <si>
    <t>Repas Julie  Poty réunion du 4 avril</t>
  </si>
  <si>
    <t>Virement remboursement frais n° 2014-05 de 213,76 €. Nota : Les différents éléments figurent déjà séparément ici. J'ai donc juste mentionné la pièce (les sommes sont déjà présentes ailleurs).</t>
  </si>
  <si>
    <t>PB13</t>
  </si>
  <si>
    <t>PB14</t>
  </si>
  <si>
    <t>TVA à rembourser</t>
  </si>
  <si>
    <t>PB16</t>
  </si>
  <si>
    <t>Frais paiement CB en dollars (voir PB16 - relevé de compte)</t>
  </si>
  <si>
    <t>Cartes de visite de remplacement FV (suite erreur)</t>
  </si>
  <si>
    <t>A76</t>
  </si>
  <si>
    <t>A77</t>
  </si>
  <si>
    <t>Adhésion Laëtita Kapps</t>
  </si>
  <si>
    <t>P20140401</t>
  </si>
  <si>
    <t>P20140501</t>
  </si>
  <si>
    <t>Petit déjeuner bio de la rencontre du 4 avril 2014 (buffet)</t>
  </si>
  <si>
    <t>Soline</t>
  </si>
  <si>
    <t>Frais bancaires mars</t>
  </si>
  <si>
    <t>PB17</t>
  </si>
  <si>
    <t>Frais bancaires avril</t>
  </si>
  <si>
    <t>Trésor Public</t>
  </si>
  <si>
    <t>Impôt / Taxe</t>
  </si>
  <si>
    <t>TVA 2013</t>
  </si>
  <si>
    <t>IS 2013</t>
  </si>
  <si>
    <t>A79</t>
  </si>
  <si>
    <t>Courrier</t>
  </si>
  <si>
    <t>2014-7</t>
  </si>
  <si>
    <t>A80</t>
  </si>
  <si>
    <t>Transports en commun (avril-mai) - participation forfaitaire</t>
  </si>
  <si>
    <t>A82</t>
  </si>
  <si>
    <t>Ramette de papier recyclé blanc</t>
  </si>
  <si>
    <t>A83</t>
  </si>
  <si>
    <t>Fournitures de bureau (dévidoir scotch, stylos)</t>
  </si>
  <si>
    <t>A81</t>
  </si>
  <si>
    <t>A84</t>
  </si>
  <si>
    <t>Abonnement téléphonique (participation forfaitaire)</t>
  </si>
  <si>
    <t>A85</t>
  </si>
  <si>
    <t>Fournitures informatiques</t>
  </si>
  <si>
    <t>P20140502</t>
  </si>
  <si>
    <t>Adhésion Véronique Carrier (Ikea) à titre individuel</t>
  </si>
  <si>
    <t>A86</t>
  </si>
  <si>
    <t>Supermarché</t>
  </si>
  <si>
    <t>Cartouche d'encre JP (Carrefour)</t>
  </si>
  <si>
    <t>JP</t>
  </si>
  <si>
    <t>Note de frais n° NF201406 (Julie Poty) : 97,52€</t>
  </si>
  <si>
    <t>Boîtes d'archivage</t>
  </si>
  <si>
    <t>A87</t>
  </si>
  <si>
    <t>Autoroute</t>
  </si>
  <si>
    <t>Journée CCI Nord Isère Performance Durable</t>
  </si>
  <si>
    <t>A88</t>
  </si>
  <si>
    <t>A89</t>
  </si>
  <si>
    <t>Petit déjeuner de travail du bureau de l'association</t>
  </si>
  <si>
    <t>Frais CB</t>
  </si>
  <si>
    <t>Prêt de 100€ de FV à FORSE</t>
  </si>
  <si>
    <t>Déplacements</t>
  </si>
  <si>
    <t>Frais de déplacements</t>
  </si>
  <si>
    <t>Indemnités kilométriques FV. Détails : Voir note de frais n° 2014-02</t>
  </si>
  <si>
    <t>NF2014-03</t>
  </si>
  <si>
    <t>NF2014-02</t>
  </si>
  <si>
    <t>Indemnités kilométriques FV. Détails : Voir note de frais n° 2014-03</t>
  </si>
  <si>
    <t>NF2014-05</t>
  </si>
  <si>
    <t>Indemnités kilométriques FV. Détails : Voir note de frais n° 2014-05</t>
  </si>
  <si>
    <t>NF2014-06</t>
  </si>
  <si>
    <t>Indemnités kilométriques JP. Détails : Voir note de frais n° 2014-06</t>
  </si>
  <si>
    <t>PB18 et D1</t>
  </si>
  <si>
    <t>Adhésion Lamy Environnement (tarif consultant)</t>
  </si>
  <si>
    <t>PB19</t>
  </si>
  <si>
    <t>Catégorie</t>
  </si>
  <si>
    <t>2. Communication</t>
  </si>
  <si>
    <t>1. Informatique</t>
  </si>
  <si>
    <t>1.1 Webservices</t>
  </si>
  <si>
    <t>1.2 Logiciels</t>
  </si>
  <si>
    <t>1.3 Matériel informatique et consommables</t>
  </si>
  <si>
    <t>3. Administratif</t>
  </si>
  <si>
    <t>3.1 Fournitures de bureau</t>
  </si>
  <si>
    <t>2.4 Envois postaux</t>
  </si>
  <si>
    <t>2.1 Supports de com (plaquettes, autocollants, cartes de visite...)</t>
  </si>
  <si>
    <t>3.2 Comptes et frais bancaires</t>
  </si>
  <si>
    <t>5.1 Impôt sur les Sociétés</t>
  </si>
  <si>
    <t>5.2 TVA</t>
  </si>
  <si>
    <t>5. Impôts et démarches</t>
  </si>
  <si>
    <t>4.2 Frais bancaires</t>
  </si>
  <si>
    <t>2.5 Téléphone</t>
  </si>
  <si>
    <t>2.3 Rdv et colloques (dont déplacements, hébergements, repas)</t>
  </si>
  <si>
    <t>6. Autres dépenses</t>
  </si>
  <si>
    <t>4. Banque et assurance</t>
  </si>
  <si>
    <t>4.3 Assurances</t>
  </si>
  <si>
    <t>3.2 Réunions</t>
  </si>
  <si>
    <t>5.3 Démarches officielles</t>
  </si>
  <si>
    <t>Dates de début et de fin</t>
  </si>
  <si>
    <t>TOTAL Dépenses</t>
  </si>
  <si>
    <t>TOTAL recettes</t>
  </si>
  <si>
    <t>2.2 Objets griffés (stylos, porte-clefs etc.)</t>
  </si>
  <si>
    <t>Budget</t>
  </si>
  <si>
    <t>Réalisé</t>
  </si>
  <si>
    <t>Total Dépenses</t>
  </si>
  <si>
    <t>Total Recettes</t>
  </si>
  <si>
    <t>Dates de début et de fin :</t>
  </si>
  <si>
    <t>C20140403</t>
  </si>
  <si>
    <t>Adhésion Gilles Dumoulin (adhésion en avril, paiement en juin)</t>
  </si>
  <si>
    <t>E20140701</t>
  </si>
  <si>
    <t>Adhésion Alliade Habitat</t>
  </si>
  <si>
    <t>Total TVA</t>
  </si>
  <si>
    <t>PB22</t>
  </si>
  <si>
    <t>Transports en commun (juin) - participation forfaitaire</t>
  </si>
  <si>
    <t>A90</t>
  </si>
  <si>
    <t>Mini-viennoiseries atelier thématique</t>
  </si>
  <si>
    <t>Boulangerie</t>
  </si>
  <si>
    <t>A91</t>
  </si>
  <si>
    <t>8. Autres dépenses</t>
  </si>
  <si>
    <t>12. Revenu cotisation</t>
  </si>
  <si>
    <t>8.1 Documents et normes</t>
  </si>
  <si>
    <t>7.1 Viennoiseries / boissons</t>
  </si>
  <si>
    <t>A92</t>
  </si>
  <si>
    <t>A94</t>
  </si>
  <si>
    <t>A93</t>
  </si>
  <si>
    <t>Rdv CCI Nord-Isère (aller)</t>
  </si>
  <si>
    <t>Rdv CCI Nord-Isère (retour)</t>
  </si>
  <si>
    <t>A95</t>
  </si>
  <si>
    <t>A96</t>
  </si>
  <si>
    <t>A97</t>
  </si>
  <si>
    <t>33 TNP (rdv entreprise Facility)</t>
  </si>
  <si>
    <t>A78/chèque7431233</t>
  </si>
  <si>
    <t>Frais paiement CB en dollars (voir également PB23-relevé de compte)</t>
  </si>
  <si>
    <t>PB24</t>
  </si>
  <si>
    <t>A98</t>
  </si>
  <si>
    <t>A99</t>
  </si>
  <si>
    <t>Frais kilométriques note de frais n°2014-7</t>
  </si>
  <si>
    <t>NF-201407</t>
  </si>
  <si>
    <t>NF-201408</t>
  </si>
  <si>
    <t>A100</t>
  </si>
  <si>
    <t>2014-8</t>
  </si>
  <si>
    <t>A101</t>
  </si>
  <si>
    <t>Pignol</t>
  </si>
  <si>
    <t>Stationnement</t>
  </si>
  <si>
    <t>A102</t>
  </si>
  <si>
    <t>A103</t>
  </si>
  <si>
    <t>A104</t>
  </si>
  <si>
    <t>A105</t>
  </si>
  <si>
    <t>Casino (boissons, gobelets etc. pour l'atelier thématique)</t>
  </si>
  <si>
    <t>ASF (trajet Valence - rdv 2MS) - Retour</t>
  </si>
  <si>
    <t>ASF (trajet Valence - rdv 2MS) - Aller</t>
  </si>
  <si>
    <t>Mondial Cartouche (cartouche d'encre)</t>
  </si>
  <si>
    <t>Frais de déplacements voir note de frais n°201408</t>
  </si>
  <si>
    <t>Note de frais n° NF201408 (Christian Vermeulin) : 226,14€ (détail plus haut)</t>
  </si>
  <si>
    <t>PB25</t>
  </si>
  <si>
    <t>A106</t>
  </si>
  <si>
    <t>Parking</t>
  </si>
  <si>
    <t>2014-09</t>
  </si>
  <si>
    <t>NF-201409</t>
  </si>
  <si>
    <t>Frais kilométriques note de frais n°2014-9</t>
  </si>
  <si>
    <t>Note de frais n° NF201409 (Julie Poty) : 22,24€</t>
  </si>
  <si>
    <t>PB26</t>
  </si>
  <si>
    <t>Remboursement du prêt de FV à FORSE (10/06/2014)</t>
  </si>
  <si>
    <t>Note de frais n° NF201407 (FV) :  345,07€</t>
  </si>
  <si>
    <t>PB27</t>
  </si>
  <si>
    <t>Adhésion à l'association "Les Ateliers de l'Entreprenariat Humaniste", dans le cadre du partenariat que nous sommes en train d'établir</t>
  </si>
  <si>
    <t>chèque 4731232</t>
  </si>
  <si>
    <t>Association</t>
  </si>
  <si>
    <t>PB29</t>
  </si>
  <si>
    <t>Adhésion ALDES (paiement cf relevé PB29)</t>
  </si>
  <si>
    <t>PB30</t>
  </si>
  <si>
    <t>PB31</t>
  </si>
  <si>
    <t>Détail commissions (déjà comptées dans les frais bancaires)</t>
  </si>
  <si>
    <t>PB32</t>
  </si>
  <si>
    <t>Relevé de compte août</t>
  </si>
  <si>
    <t>Relevé de compte juillet</t>
  </si>
  <si>
    <t>PB28</t>
  </si>
  <si>
    <t>E20140702</t>
  </si>
  <si>
    <t>Adhésion AFNOR (fiche d'adhésion ?)</t>
  </si>
  <si>
    <t>E20140703</t>
  </si>
  <si>
    <t>Adhésion Sylvie Donati (en tant que particulier)</t>
  </si>
  <si>
    <t>P20140801</t>
  </si>
  <si>
    <t>A107</t>
  </si>
  <si>
    <t>A108</t>
  </si>
  <si>
    <t>A109</t>
  </si>
  <si>
    <t>Rdv prospection Ethifinance, repas au restaurant Le Leffe</t>
  </si>
  <si>
    <t>P20140901</t>
  </si>
  <si>
    <t>Adhésion LM Blanchard</t>
  </si>
  <si>
    <t>A110</t>
  </si>
  <si>
    <t>Kaspersky</t>
  </si>
  <si>
    <t>Abonnement annuel solution de sécurité PC (antivirus etc.)</t>
  </si>
  <si>
    <t>A111</t>
  </si>
  <si>
    <t>Envoi éléments complémentaires modif bureau à la préfecture</t>
  </si>
  <si>
    <t>TOTAUX</t>
  </si>
  <si>
    <t>C20140501</t>
  </si>
  <si>
    <t>Adhésion Origo (adhésion en mai, mais paiement oublié)</t>
  </si>
  <si>
    <t>A112</t>
  </si>
  <si>
    <t>LDLC</t>
  </si>
  <si>
    <t>Ecran d'ordinateur</t>
  </si>
  <si>
    <t>A113</t>
  </si>
  <si>
    <t>Adobe</t>
  </si>
  <si>
    <t>Abonnement annuel Adobe pdf XI Pro</t>
  </si>
  <si>
    <t>Adhésion Ethifinance</t>
  </si>
  <si>
    <t>E20140901</t>
  </si>
  <si>
    <t>8.9 Divers</t>
  </si>
  <si>
    <t>Adhésion Facility</t>
  </si>
  <si>
    <t>D1. Informatique</t>
  </si>
  <si>
    <t>D3. Administratif</t>
  </si>
  <si>
    <t>D5. Impôts et démarches</t>
  </si>
  <si>
    <t>D6. Locaux et personnel</t>
  </si>
  <si>
    <t>D7. Actions</t>
  </si>
  <si>
    <t>D8. Trophées</t>
  </si>
  <si>
    <t>D9. Autres dépenses</t>
  </si>
  <si>
    <t>R1. Revenu formation</t>
  </si>
  <si>
    <t>R2. Revenu prestation</t>
  </si>
  <si>
    <t>R3. Revenu subvention</t>
  </si>
  <si>
    <t>R4. Revenu cotisation</t>
  </si>
  <si>
    <t>R5. Revenu autre</t>
  </si>
  <si>
    <t>D1.1 Webservices</t>
  </si>
  <si>
    <t>D1.2 Logiciels</t>
  </si>
  <si>
    <t>D1.3 Matériel informatique et consommables</t>
  </si>
  <si>
    <t>D1.9 Divers</t>
  </si>
  <si>
    <t>D2.1 Supports de com (plaquettes, autocollants, cartes de visite...)</t>
  </si>
  <si>
    <t>D2.2 Objets griffés (stylos, porte-clefs etc.)</t>
  </si>
  <si>
    <t>D2.3 Rdv et colloques (dont déplacements, hébergements, repas)</t>
  </si>
  <si>
    <t>D2.4 Envois postaux</t>
  </si>
  <si>
    <t>D2.5 Téléphone</t>
  </si>
  <si>
    <t>D2.9 Divers</t>
  </si>
  <si>
    <t>D3.1 Fournitures de bureau</t>
  </si>
  <si>
    <t>D3.2 Réunions</t>
  </si>
  <si>
    <t>D3.3 Autres</t>
  </si>
  <si>
    <t>D3.9 Divers</t>
  </si>
  <si>
    <t>D4.1 Expert Comptable</t>
  </si>
  <si>
    <t>D4.2 Frais bancaires</t>
  </si>
  <si>
    <t>D4.3 Assurances</t>
  </si>
  <si>
    <t>D4.9 Divers</t>
  </si>
  <si>
    <t>D5.1 Impôt sur les Sociétés</t>
  </si>
  <si>
    <t>D5.2 TVA</t>
  </si>
  <si>
    <t>D5.3 Démarches officielles</t>
  </si>
  <si>
    <t>D5.9 Divers</t>
  </si>
  <si>
    <t>D6.1 Loyer et charges</t>
  </si>
  <si>
    <t>D6.2 Energie</t>
  </si>
  <si>
    <t>D6.3 Salaire</t>
  </si>
  <si>
    <t>D6.4 Autres</t>
  </si>
  <si>
    <t>D6.9 Divers</t>
  </si>
  <si>
    <t>D7.1 Viennoiseries / boissons</t>
  </si>
  <si>
    <t>D7.9 Divers</t>
  </si>
  <si>
    <t>D9.1 Documents et normes</t>
  </si>
  <si>
    <t>D9.9 Divers</t>
  </si>
  <si>
    <t>Catégories</t>
  </si>
  <si>
    <t>R1.2 Formation entreprise(s)</t>
  </si>
  <si>
    <t>R1.1 Ecole</t>
  </si>
  <si>
    <t>R2.1 Diagnostic, conseil</t>
  </si>
  <si>
    <t>R1.9 Divers</t>
  </si>
  <si>
    <t>R2.9 Divers</t>
  </si>
  <si>
    <t>R3.1 Subvention trophées</t>
  </si>
  <si>
    <t>R3.9 Divers</t>
  </si>
  <si>
    <t>R4.1 Cotisation demandeur d'emploi</t>
  </si>
  <si>
    <t>R4.2 Cotisation autre particulier</t>
  </si>
  <si>
    <t>R4.4 Entreprise 20 à 250</t>
  </si>
  <si>
    <t>R4.5 Entreprise &gt;250</t>
  </si>
  <si>
    <t>R4.3 Entreprise &lt;20</t>
  </si>
  <si>
    <t>R4.6 Consultants / indépendants</t>
  </si>
  <si>
    <t>R4.9 Divers</t>
  </si>
  <si>
    <t>D8.9 Divers</t>
  </si>
  <si>
    <t>D8.1 Phase de préparation</t>
  </si>
  <si>
    <t>D2. Développement</t>
  </si>
  <si>
    <t>D4. Frais comptables et financiers</t>
  </si>
  <si>
    <t>Sous-catégories</t>
  </si>
  <si>
    <t>E20140101</t>
  </si>
  <si>
    <t>R5.1 Remboursement frais bancaires</t>
  </si>
  <si>
    <t>R5.9 Divers</t>
  </si>
  <si>
    <t>Sous-catégorie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</si>
</sst>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[$€-40C]_-;\-* #,##0.00\ [$€-40C]_-;_-* &quot;-&quot;??\ [$€-40C]_-;_-@_-"/>
    <numFmt numFmtId="166" formatCode="#,##0.00\ [$€-40C];\-#,##0.00\ [$€-40C]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2"/>
      <color theme="3"/>
      <name val="Calibri"/>
      <family val="2"/>
      <scheme val="minor"/>
    </font>
    <font>
      <b/>
      <sz val="10"/>
      <color theme="4"/>
      <name val="Calibri"/>
      <family val="2"/>
      <scheme val="minor"/>
    </font>
    <font>
      <b/>
      <sz val="9"/>
      <color theme="4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3"/>
      <name val="Calibri"/>
      <family val="2"/>
      <scheme val="minor"/>
    </font>
    <font>
      <b/>
      <sz val="10"/>
      <color theme="3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4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5" tint="-0.249977111117893"/>
      <name val="Calibri"/>
      <family val="2"/>
      <scheme val="minor"/>
    </font>
    <font>
      <b/>
      <sz val="9"/>
      <color theme="7" tint="-0.249977111117893"/>
      <name val="Calibri"/>
      <family val="2"/>
      <scheme val="minor"/>
    </font>
    <font>
      <b/>
      <sz val="9"/>
      <color theme="6" tint="-0.499984740745262"/>
      <name val="Calibri"/>
      <family val="2"/>
      <scheme val="minor"/>
    </font>
    <font>
      <b/>
      <sz val="10"/>
      <name val="Calibri"/>
      <family val="2"/>
      <scheme val="minor"/>
    </font>
    <font>
      <sz val="8"/>
      <color theme="9" tint="-0.499984740745262"/>
      <name val="Calibri"/>
      <family val="2"/>
      <scheme val="minor"/>
    </font>
    <font>
      <b/>
      <sz val="8"/>
      <color theme="9" tint="-0.499984740745262"/>
      <name val="Calibri"/>
      <family val="2"/>
      <scheme val="minor"/>
    </font>
    <font>
      <sz val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38">
    <xf numFmtId="0" fontId="0" fillId="0" borderId="0" xfId="0"/>
    <xf numFmtId="0" fontId="0" fillId="0" borderId="1" xfId="0" applyBorder="1"/>
    <xf numFmtId="44" fontId="0" fillId="0" borderId="1" xfId="1" applyFont="1" applyBorder="1"/>
    <xf numFmtId="17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3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14" fontId="4" fillId="0" borderId="1" xfId="0" applyNumberFormat="1" applyFont="1" applyBorder="1" applyAlignment="1">
      <alignment horizontal="left" vertical="center" wrapText="1"/>
    </xf>
    <xf numFmtId="14" fontId="4" fillId="6" borderId="1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4" fillId="6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0" xfId="0" applyFont="1" applyAlignment="1">
      <alignment vertical="center" wrapText="1"/>
    </xf>
    <xf numFmtId="8" fontId="4" fillId="3" borderId="1" xfId="0" applyNumberFormat="1" applyFont="1" applyFill="1" applyBorder="1" applyAlignment="1">
      <alignment vertical="center" wrapText="1"/>
    </xf>
    <xf numFmtId="8" fontId="4" fillId="0" borderId="1" xfId="0" applyNumberFormat="1" applyFont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8" fontId="4" fillId="6" borderId="1" xfId="0" applyNumberFormat="1" applyFont="1" applyFill="1" applyBorder="1" applyAlignment="1">
      <alignment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8" fontId="4" fillId="4" borderId="1" xfId="0" applyNumberFormat="1" applyFont="1" applyFill="1" applyBorder="1" applyAlignment="1">
      <alignment vertical="center" wrapText="1"/>
    </xf>
    <xf numFmtId="8" fontId="4" fillId="0" borderId="1" xfId="0" applyNumberFormat="1" applyFont="1" applyFill="1" applyBorder="1" applyAlignment="1">
      <alignment vertical="center" wrapText="1"/>
    </xf>
    <xf numFmtId="0" fontId="4" fillId="5" borderId="1" xfId="0" applyFont="1" applyFill="1" applyBorder="1" applyAlignment="1">
      <alignment horizontal="center" vertical="center" wrapText="1"/>
    </xf>
    <xf numFmtId="8" fontId="5" fillId="0" borderId="1" xfId="0" applyNumberFormat="1" applyFont="1" applyBorder="1" applyAlignment="1">
      <alignment vertical="center" wrapText="1"/>
    </xf>
    <xf numFmtId="0" fontId="5" fillId="6" borderId="1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horizontal="left" vertical="center" wrapText="1"/>
    </xf>
    <xf numFmtId="8" fontId="4" fillId="5" borderId="1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3" borderId="0" xfId="0" applyFont="1" applyFill="1" applyAlignment="1">
      <alignment vertical="center" wrapText="1"/>
    </xf>
    <xf numFmtId="16" fontId="4" fillId="0" borderId="1" xfId="0" applyNumberFormat="1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164" fontId="7" fillId="0" borderId="1" xfId="0" applyNumberFormat="1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left" vertical="center" wrapText="1"/>
    </xf>
    <xf numFmtId="44" fontId="8" fillId="8" borderId="1" xfId="1" applyFont="1" applyFill="1" applyBorder="1" applyAlignment="1">
      <alignment horizontal="left" vertical="center" wrapText="1"/>
    </xf>
    <xf numFmtId="44" fontId="8" fillId="9" borderId="1" xfId="1" applyFont="1" applyFill="1" applyBorder="1" applyAlignment="1">
      <alignment horizontal="left" vertical="center" wrapText="1"/>
    </xf>
    <xf numFmtId="0" fontId="0" fillId="3" borderId="0" xfId="0" applyFill="1" applyAlignment="1">
      <alignment vertical="center" wrapText="1"/>
    </xf>
    <xf numFmtId="14" fontId="0" fillId="3" borderId="0" xfId="0" applyNumberFormat="1" applyFill="1" applyAlignment="1">
      <alignment vertical="center" wrapText="1"/>
    </xf>
    <xf numFmtId="0" fontId="10" fillId="0" borderId="0" xfId="0" applyFont="1" applyAlignment="1">
      <alignment horizontal="left" vertical="center" wrapText="1"/>
    </xf>
    <xf numFmtId="49" fontId="9" fillId="6" borderId="1" xfId="0" applyNumberFormat="1" applyFont="1" applyFill="1" applyBorder="1" applyAlignment="1">
      <alignment horizontal="right" vertical="center" wrapText="1"/>
    </xf>
    <xf numFmtId="49" fontId="9" fillId="7" borderId="1" xfId="0" applyNumberFormat="1" applyFont="1" applyFill="1" applyBorder="1" applyAlignment="1">
      <alignment horizontal="right" vertical="center" wrapText="1"/>
    </xf>
    <xf numFmtId="0" fontId="11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left" vertical="center" wrapText="1"/>
    </xf>
    <xf numFmtId="0" fontId="7" fillId="3" borderId="0" xfId="0" applyFont="1" applyFill="1" applyAlignment="1">
      <alignment vertical="center" wrapText="1"/>
    </xf>
    <xf numFmtId="14" fontId="7" fillId="3" borderId="0" xfId="0" applyNumberFormat="1" applyFont="1" applyFill="1" applyAlignment="1">
      <alignment vertical="center" wrapText="1"/>
    </xf>
    <xf numFmtId="0" fontId="4" fillId="0" borderId="0" xfId="0" applyFont="1"/>
    <xf numFmtId="0" fontId="4" fillId="0" borderId="0" xfId="0" applyFont="1" applyBorder="1" applyAlignment="1">
      <alignment horizontal="left" vertical="center" wrapText="1"/>
    </xf>
    <xf numFmtId="0" fontId="4" fillId="0" borderId="0" xfId="0" applyNumberFormat="1" applyFont="1" applyAlignment="1">
      <alignment vertical="center" wrapText="1"/>
    </xf>
    <xf numFmtId="0" fontId="4" fillId="0" borderId="0" xfId="0" applyNumberFormat="1" applyFont="1"/>
    <xf numFmtId="165" fontId="4" fillId="0" borderId="1" xfId="1" applyNumberFormat="1" applyFont="1" applyBorder="1" applyAlignment="1">
      <alignment horizontal="left" vertical="center" wrapText="1"/>
    </xf>
    <xf numFmtId="0" fontId="12" fillId="10" borderId="1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49" fontId="7" fillId="0" borderId="0" xfId="0" applyNumberFormat="1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0" xfId="0" applyNumberFormat="1" applyFont="1" applyAlignment="1">
      <alignment vertical="center" wrapText="1"/>
    </xf>
    <xf numFmtId="0" fontId="16" fillId="0" borderId="0" xfId="0" applyNumberFormat="1" applyFont="1" applyAlignment="1">
      <alignment horizontal="right" vertical="center" wrapText="1"/>
    </xf>
    <xf numFmtId="0" fontId="7" fillId="0" borderId="0" xfId="0" applyNumberFormat="1" applyFont="1"/>
    <xf numFmtId="44" fontId="14" fillId="9" borderId="1" xfId="1" applyFont="1" applyFill="1" applyBorder="1" applyAlignment="1">
      <alignment horizontal="left" vertical="center" wrapText="1"/>
    </xf>
    <xf numFmtId="0" fontId="18" fillId="0" borderId="0" xfId="0" applyNumberFormat="1" applyFont="1" applyAlignment="1">
      <alignment horizontal="right"/>
    </xf>
    <xf numFmtId="0" fontId="17" fillId="2" borderId="1" xfId="0" applyFont="1" applyFill="1" applyBorder="1" applyAlignment="1">
      <alignment horizontal="left" vertical="center" wrapText="1"/>
    </xf>
    <xf numFmtId="44" fontId="14" fillId="2" borderId="1" xfId="1" applyFont="1" applyFill="1" applyBorder="1" applyAlignment="1">
      <alignment horizontal="left" vertical="center" wrapText="1"/>
    </xf>
    <xf numFmtId="0" fontId="17" fillId="9" borderId="1" xfId="0" applyFont="1" applyFill="1" applyBorder="1" applyAlignment="1">
      <alignment horizontal="left" vertical="center" wrapText="1"/>
    </xf>
    <xf numFmtId="0" fontId="19" fillId="0" borderId="0" xfId="0" applyNumberFormat="1" applyFont="1" applyAlignment="1">
      <alignment horizontal="right" vertical="center" wrapText="1"/>
    </xf>
    <xf numFmtId="0" fontId="20" fillId="0" borderId="0" xfId="0" applyNumberFormat="1" applyFont="1" applyAlignment="1">
      <alignment horizontal="right"/>
    </xf>
    <xf numFmtId="0" fontId="21" fillId="0" borderId="1" xfId="0" applyNumberFormat="1" applyFont="1" applyBorder="1" applyAlignment="1">
      <alignment horizontal="left" vertical="center" wrapText="1"/>
    </xf>
    <xf numFmtId="164" fontId="14" fillId="10" borderId="1" xfId="0" applyNumberFormat="1" applyFont="1" applyFill="1" applyBorder="1" applyAlignment="1">
      <alignment horizontal="right" vertical="center" wrapText="1"/>
    </xf>
    <xf numFmtId="164" fontId="14" fillId="2" borderId="1" xfId="0" applyNumberFormat="1" applyFont="1" applyFill="1" applyBorder="1" applyAlignment="1">
      <alignment horizontal="right" vertical="center" wrapText="1"/>
    </xf>
    <xf numFmtId="44" fontId="14" fillId="9" borderId="1" xfId="0" applyNumberFormat="1" applyFont="1" applyFill="1" applyBorder="1" applyAlignment="1">
      <alignment horizontal="right" vertical="center" wrapText="1"/>
    </xf>
    <xf numFmtId="0" fontId="22" fillId="0" borderId="2" xfId="0" applyFont="1" applyBorder="1" applyAlignment="1">
      <alignment horizontal="center" vertical="center" wrapText="1"/>
    </xf>
    <xf numFmtId="0" fontId="23" fillId="3" borderId="0" xfId="0" applyFont="1" applyFill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8" fontId="4" fillId="11" borderId="1" xfId="0" applyNumberFormat="1" applyFont="1" applyFill="1" applyBorder="1" applyAlignment="1">
      <alignment vertical="center" wrapText="1"/>
    </xf>
    <xf numFmtId="0" fontId="4" fillId="5" borderId="1" xfId="0" applyFont="1" applyFill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left" vertical="center" wrapText="1"/>
    </xf>
    <xf numFmtId="166" fontId="7" fillId="10" borderId="1" xfId="1" applyNumberFormat="1" applyFont="1" applyFill="1" applyBorder="1" applyAlignment="1">
      <alignment horizontal="right" vertical="center" wrapText="1"/>
    </xf>
    <xf numFmtId="165" fontId="7" fillId="10" borderId="1" xfId="1" applyNumberFormat="1" applyFont="1" applyFill="1" applyBorder="1" applyAlignment="1">
      <alignment horizontal="right" vertical="center" wrapText="1"/>
    </xf>
    <xf numFmtId="164" fontId="7" fillId="8" borderId="1" xfId="0" applyNumberFormat="1" applyFont="1" applyFill="1" applyBorder="1" applyAlignment="1">
      <alignment horizontal="right" vertical="center" wrapText="1"/>
    </xf>
    <xf numFmtId="0" fontId="7" fillId="8" borderId="1" xfId="0" applyFont="1" applyFill="1" applyBorder="1" applyAlignment="1">
      <alignment horizontal="right" vertical="center" wrapText="1"/>
    </xf>
    <xf numFmtId="44" fontId="13" fillId="10" borderId="1" xfId="1" applyFont="1" applyFill="1" applyBorder="1" applyAlignment="1">
      <alignment horizontal="right" vertical="center" wrapText="1"/>
    </xf>
    <xf numFmtId="0" fontId="12" fillId="10" borderId="1" xfId="0" applyFont="1" applyFill="1" applyBorder="1" applyAlignment="1">
      <alignment horizontal="right" vertical="center" wrapText="1"/>
    </xf>
    <xf numFmtId="0" fontId="12" fillId="8" borderId="1" xfId="0" applyFont="1" applyFill="1" applyBorder="1" applyAlignment="1">
      <alignment horizontal="right" vertical="center" wrapText="1"/>
    </xf>
    <xf numFmtId="0" fontId="12" fillId="0" borderId="3" xfId="0" applyFont="1" applyBorder="1" applyAlignment="1">
      <alignment horizontal="center" vertical="center" wrapText="1"/>
    </xf>
    <xf numFmtId="164" fontId="13" fillId="8" borderId="1" xfId="1" applyNumberFormat="1" applyFont="1" applyFill="1" applyBorder="1" applyAlignment="1">
      <alignment horizontal="right" vertical="center" wrapText="1"/>
    </xf>
    <xf numFmtId="0" fontId="1" fillId="0" borderId="0" xfId="0" applyNumberFormat="1" applyFont="1"/>
    <xf numFmtId="0" fontId="0" fillId="0" borderId="0" xfId="0" applyNumberFormat="1"/>
    <xf numFmtId="0" fontId="7" fillId="0" borderId="1" xfId="0" applyNumberFormat="1" applyFont="1" applyBorder="1" applyAlignment="1">
      <alignment wrapText="1"/>
    </xf>
    <xf numFmtId="0" fontId="1" fillId="0" borderId="1" xfId="0" applyNumberFormat="1" applyFont="1" applyBorder="1" applyAlignment="1">
      <alignment wrapText="1"/>
    </xf>
    <xf numFmtId="0" fontId="13" fillId="0" borderId="1" xfId="0" applyNumberFormat="1" applyFont="1" applyBorder="1" applyAlignment="1">
      <alignment horizontal="left" vertical="center" wrapText="1"/>
    </xf>
    <xf numFmtId="0" fontId="24" fillId="0" borderId="1" xfId="0" applyNumberFormat="1" applyFont="1" applyFill="1" applyBorder="1" applyAlignment="1">
      <alignment horizontal="left" vertical="center" wrapText="1"/>
    </xf>
    <xf numFmtId="0" fontId="21" fillId="0" borderId="1" xfId="1" applyNumberFormat="1" applyFont="1" applyFill="1" applyBorder="1" applyAlignment="1">
      <alignment horizontal="left" vertical="center" wrapText="1"/>
    </xf>
    <xf numFmtId="0" fontId="17" fillId="0" borderId="1" xfId="0" applyNumberFormat="1" applyFont="1" applyFill="1" applyBorder="1" applyAlignment="1">
      <alignment horizontal="left" vertical="center" wrapText="1"/>
    </xf>
    <xf numFmtId="0" fontId="14" fillId="0" borderId="1" xfId="1" applyNumberFormat="1" applyFont="1" applyFill="1" applyBorder="1" applyAlignment="1">
      <alignment horizontal="left" vertical="center" wrapText="1"/>
    </xf>
    <xf numFmtId="0" fontId="4" fillId="0" borderId="1" xfId="0" applyNumberFormat="1" applyFont="1" applyBorder="1" applyAlignment="1">
      <alignment wrapText="1"/>
    </xf>
    <xf numFmtId="0" fontId="17" fillId="0" borderId="1" xfId="0" applyNumberFormat="1" applyFont="1" applyBorder="1" applyAlignment="1">
      <alignment wrapText="1"/>
    </xf>
    <xf numFmtId="164" fontId="14" fillId="7" borderId="1" xfId="0" applyNumberFormat="1" applyFont="1" applyFill="1" applyBorder="1" applyAlignment="1">
      <alignment horizontal="right" vertical="center" wrapText="1"/>
    </xf>
    <xf numFmtId="0" fontId="3" fillId="2" borderId="1" xfId="0" applyNumberFormat="1" applyFont="1" applyFill="1" applyBorder="1" applyAlignment="1">
      <alignment vertical="center" wrapText="1"/>
    </xf>
    <xf numFmtId="0" fontId="4" fillId="3" borderId="1" xfId="0" applyNumberFormat="1" applyFont="1" applyFill="1" applyBorder="1" applyAlignment="1">
      <alignment vertical="center" wrapText="1"/>
    </xf>
    <xf numFmtId="0" fontId="4" fillId="6" borderId="1" xfId="0" applyNumberFormat="1" applyFont="1" applyFill="1" applyBorder="1" applyAlignment="1">
      <alignment vertical="center" wrapText="1"/>
    </xf>
    <xf numFmtId="0" fontId="4" fillId="0" borderId="1" xfId="0" applyNumberFormat="1" applyFont="1" applyBorder="1" applyAlignment="1">
      <alignment vertical="center" wrapText="1"/>
    </xf>
    <xf numFmtId="0" fontId="4" fillId="4" borderId="1" xfId="0" applyNumberFormat="1" applyFont="1" applyFill="1" applyBorder="1" applyAlignment="1">
      <alignment vertical="center" wrapText="1"/>
    </xf>
    <xf numFmtId="0" fontId="4" fillId="5" borderId="1" xfId="0" applyNumberFormat="1" applyFont="1" applyFill="1" applyBorder="1" applyAlignment="1">
      <alignment horizontal="left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vertical="center" wrapText="1"/>
    </xf>
    <xf numFmtId="0" fontId="4" fillId="5" borderId="1" xfId="0" applyNumberFormat="1" applyFont="1" applyFill="1" applyBorder="1" applyAlignment="1">
      <alignment horizontal="center" vertical="center" wrapText="1"/>
    </xf>
    <xf numFmtId="0" fontId="4" fillId="11" borderId="1" xfId="0" applyNumberFormat="1" applyFont="1" applyFill="1" applyBorder="1" applyAlignment="1">
      <alignment horizontal="center" vertical="center" wrapText="1"/>
    </xf>
    <xf numFmtId="0" fontId="4" fillId="5" borderId="1" xfId="0" applyNumberFormat="1" applyFont="1" applyFill="1" applyBorder="1" applyAlignment="1">
      <alignment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12" borderId="0" xfId="0" applyNumberFormat="1" applyFont="1" applyFill="1" applyAlignment="1">
      <alignment horizontal="center" vertical="center" wrapText="1"/>
    </xf>
    <xf numFmtId="0" fontId="12" fillId="7" borderId="3" xfId="0" applyFont="1" applyFill="1" applyBorder="1" applyAlignment="1">
      <alignment horizontal="center" vertical="center" wrapText="1"/>
    </xf>
    <xf numFmtId="0" fontId="12" fillId="7" borderId="5" xfId="0" applyFont="1" applyFill="1" applyBorder="1" applyAlignment="1">
      <alignment horizontal="center" vertical="center" wrapText="1"/>
    </xf>
    <xf numFmtId="0" fontId="12" fillId="7" borderId="4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5" fillId="6" borderId="6" xfId="0" applyFont="1" applyFill="1" applyBorder="1" applyAlignment="1">
      <alignment horizontal="center" vertical="center" wrapText="1"/>
    </xf>
    <xf numFmtId="0" fontId="15" fillId="6" borderId="7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376">
    <dxf>
      <fill>
        <patternFill>
          <bgColor theme="5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4" tint="-0.24994659260841701"/>
      </font>
    </dxf>
    <dxf>
      <font>
        <b/>
        <i val="0"/>
        <color theme="9" tint="-0.24994659260841701"/>
      </font>
    </dxf>
    <dxf>
      <font>
        <b val="0"/>
        <i val="0"/>
        <color theme="5" tint="-0.24994659260841701"/>
      </font>
    </dxf>
    <dxf>
      <font>
        <b/>
        <i val="0"/>
        <color theme="8"/>
      </font>
    </dxf>
    <dxf>
      <font>
        <b/>
        <i val="0"/>
        <color theme="3" tint="-0.24994659260841701"/>
      </font>
      <fill>
        <patternFill>
          <bgColor theme="3" tint="0.39994506668294322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theme="3" tint="-0.24994659260841701"/>
      </font>
      <fill>
        <patternFill>
          <bgColor theme="3" tint="0.39994506668294322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3" tint="-0.24994659260841701"/>
      </font>
      <fill>
        <patternFill>
          <bgColor theme="3" tint="0.39994506668294322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3" tint="-0.24994659260841701"/>
      </font>
      <fill>
        <patternFill>
          <bgColor theme="3" tint="0.39994506668294322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3" tint="-0.24994659260841701"/>
      </font>
      <fill>
        <patternFill>
          <bgColor theme="3" tint="0.39994506668294322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3" tint="-0.24994659260841701"/>
      </font>
      <fill>
        <patternFill>
          <bgColor theme="3" tint="0.39994506668294322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rgb="FFFF0000"/>
      </font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rgb="FFFF0000"/>
      </font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9"/>
  <sheetViews>
    <sheetView zoomScale="120" zoomScaleNormal="120" workbookViewId="0">
      <pane ySplit="1" topLeftCell="A2" activePane="bottomLeft" state="frozen"/>
      <selection pane="bottomLeft" activeCell="H4" sqref="H4"/>
    </sheetView>
  </sheetViews>
  <sheetFormatPr baseColWidth="10" defaultRowHeight="11.25" x14ac:dyDescent="0.25"/>
  <cols>
    <col min="1" max="1" width="10.140625" style="8" customWidth="1"/>
    <col min="2" max="3" width="8.85546875" style="8" customWidth="1"/>
    <col min="4" max="4" width="14.42578125" style="16" bestFit="1" customWidth="1"/>
    <col min="5" max="5" width="43.7109375" style="16" customWidth="1"/>
    <col min="6" max="6" width="6.85546875" style="16" customWidth="1"/>
    <col min="7" max="7" width="14.42578125" style="16" customWidth="1"/>
    <col min="8" max="8" width="26.28515625" style="60" customWidth="1"/>
    <col min="9" max="10" width="8.140625" style="16" customWidth="1"/>
    <col min="11" max="11" width="8.28515625" style="16" customWidth="1"/>
    <col min="12" max="12" width="11.85546875" style="16" bestFit="1" customWidth="1"/>
    <col min="13" max="13" width="6.28515625" style="16" bestFit="1" customWidth="1"/>
    <col min="14" max="14" width="9.7109375" style="16" bestFit="1" customWidth="1"/>
    <col min="15" max="15" width="8.42578125" style="33" bestFit="1" customWidth="1"/>
    <col min="16" max="16384" width="11.42578125" style="16"/>
  </cols>
  <sheetData>
    <row r="1" spans="1:15" ht="33.75" x14ac:dyDescent="0.25">
      <c r="A1" s="5" t="s">
        <v>43</v>
      </c>
      <c r="B1" s="5" t="s">
        <v>0</v>
      </c>
      <c r="C1" s="5" t="s">
        <v>7</v>
      </c>
      <c r="D1" s="11" t="s">
        <v>2</v>
      </c>
      <c r="E1" s="11" t="s">
        <v>6</v>
      </c>
      <c r="F1" s="11" t="s">
        <v>204</v>
      </c>
      <c r="G1" s="11" t="s">
        <v>327</v>
      </c>
      <c r="H1" s="109" t="s">
        <v>523</v>
      </c>
      <c r="I1" s="11" t="s">
        <v>34</v>
      </c>
      <c r="J1" s="11" t="s">
        <v>35</v>
      </c>
      <c r="K1" s="11" t="s">
        <v>3</v>
      </c>
      <c r="L1" s="11" t="s">
        <v>81</v>
      </c>
      <c r="M1" s="11" t="s">
        <v>51</v>
      </c>
      <c r="N1" s="11" t="s">
        <v>80</v>
      </c>
      <c r="O1" s="81" t="s">
        <v>266</v>
      </c>
    </row>
    <row r="2" spans="1:15" ht="33.75" x14ac:dyDescent="0.25">
      <c r="A2" s="6" t="s">
        <v>42</v>
      </c>
      <c r="B2" s="6" t="s">
        <v>36</v>
      </c>
      <c r="C2" s="9">
        <v>41590</v>
      </c>
      <c r="D2" s="12"/>
      <c r="E2" s="14" t="s">
        <v>32</v>
      </c>
      <c r="F2" s="12"/>
      <c r="G2" s="12"/>
      <c r="H2" s="110"/>
      <c r="I2" s="17"/>
      <c r="J2" s="17"/>
      <c r="K2" s="18">
        <v>50</v>
      </c>
      <c r="L2" s="14" t="s">
        <v>214</v>
      </c>
      <c r="M2" s="19" t="s">
        <v>68</v>
      </c>
      <c r="N2" s="14" t="s">
        <v>11</v>
      </c>
      <c r="O2" s="81"/>
    </row>
    <row r="3" spans="1:15" ht="22.5" x14ac:dyDescent="0.25">
      <c r="A3" s="7" t="s">
        <v>45</v>
      </c>
      <c r="B3" s="7" t="s">
        <v>33</v>
      </c>
      <c r="C3" s="10">
        <v>41286</v>
      </c>
      <c r="D3" s="13" t="s">
        <v>30</v>
      </c>
      <c r="E3" s="13" t="s">
        <v>31</v>
      </c>
      <c r="F3" s="13" t="s">
        <v>5</v>
      </c>
      <c r="G3" s="13" t="s">
        <v>464</v>
      </c>
      <c r="H3" s="111" t="s">
        <v>502</v>
      </c>
      <c r="I3" s="20">
        <v>868.8</v>
      </c>
      <c r="J3" s="20">
        <v>1039.08</v>
      </c>
      <c r="K3" s="20">
        <f t="shared" ref="K3:K34" si="0">IF(F3="Revenu",K2+J3,IF(F3="Dépense",K2-J3,""))</f>
        <v>1089.08</v>
      </c>
      <c r="L3" s="13" t="s">
        <v>5</v>
      </c>
      <c r="M3" s="21"/>
      <c r="N3" s="13" t="s">
        <v>11</v>
      </c>
      <c r="O3" s="81">
        <f t="shared" ref="O3:O34" si="1">IF((A3="Facture Vente")*AND(F3="Revenu")*AND(I3&lt;&gt;0)*AND(J3&lt;&gt;0),J3-I3,"")</f>
        <v>170.27999999999997</v>
      </c>
    </row>
    <row r="4" spans="1:15" ht="22.5" x14ac:dyDescent="0.25">
      <c r="A4" s="6" t="s">
        <v>44</v>
      </c>
      <c r="B4" s="6" t="s">
        <v>37</v>
      </c>
      <c r="C4" s="9">
        <v>41568</v>
      </c>
      <c r="D4" s="14" t="s">
        <v>26</v>
      </c>
      <c r="E4" s="14" t="s">
        <v>12</v>
      </c>
      <c r="F4" s="14" t="s">
        <v>4</v>
      </c>
      <c r="G4" s="14" t="s">
        <v>459</v>
      </c>
      <c r="H4" s="112" t="s">
        <v>489</v>
      </c>
      <c r="I4" s="18"/>
      <c r="J4" s="18">
        <v>44</v>
      </c>
      <c r="K4" s="18">
        <f t="shared" si="0"/>
        <v>1045.08</v>
      </c>
      <c r="L4" s="14" t="s">
        <v>214</v>
      </c>
      <c r="M4" s="19" t="s">
        <v>68</v>
      </c>
      <c r="N4" s="14" t="s">
        <v>11</v>
      </c>
      <c r="O4" s="81" t="str">
        <f t="shared" si="1"/>
        <v/>
      </c>
    </row>
    <row r="5" spans="1:15" ht="22.5" x14ac:dyDescent="0.25">
      <c r="A5" s="6" t="s">
        <v>44</v>
      </c>
      <c r="B5" s="6" t="s">
        <v>38</v>
      </c>
      <c r="C5" s="9">
        <v>41572</v>
      </c>
      <c r="D5" s="14" t="s">
        <v>27</v>
      </c>
      <c r="E5" s="14" t="s">
        <v>13</v>
      </c>
      <c r="F5" s="14" t="s">
        <v>4</v>
      </c>
      <c r="G5" s="14" t="s">
        <v>457</v>
      </c>
      <c r="H5" s="112" t="s">
        <v>469</v>
      </c>
      <c r="I5" s="18">
        <v>9.99</v>
      </c>
      <c r="J5" s="18">
        <v>11.95</v>
      </c>
      <c r="K5" s="18">
        <f t="shared" si="0"/>
        <v>1033.1299999999999</v>
      </c>
      <c r="L5" s="14" t="s">
        <v>8</v>
      </c>
      <c r="M5" s="19" t="s">
        <v>68</v>
      </c>
      <c r="N5" s="14" t="s">
        <v>141</v>
      </c>
      <c r="O5" s="81" t="str">
        <f t="shared" si="1"/>
        <v/>
      </c>
    </row>
    <row r="6" spans="1:15" ht="33.75" x14ac:dyDescent="0.25">
      <c r="A6" s="6" t="s">
        <v>44</v>
      </c>
      <c r="B6" s="6" t="s">
        <v>39</v>
      </c>
      <c r="C6" s="9">
        <v>41590</v>
      </c>
      <c r="D6" s="14" t="s">
        <v>28</v>
      </c>
      <c r="E6" s="14" t="s">
        <v>29</v>
      </c>
      <c r="F6" s="14" t="s">
        <v>4</v>
      </c>
      <c r="G6" s="14" t="s">
        <v>517</v>
      </c>
      <c r="H6" s="112" t="s">
        <v>343</v>
      </c>
      <c r="I6" s="18">
        <v>3.43</v>
      </c>
      <c r="J6" s="18">
        <v>4.0999999999999996</v>
      </c>
      <c r="K6" s="18">
        <f t="shared" si="0"/>
        <v>1029.03</v>
      </c>
      <c r="L6" s="14" t="s">
        <v>214</v>
      </c>
      <c r="M6" s="19" t="s">
        <v>68</v>
      </c>
      <c r="N6" s="14" t="s">
        <v>11</v>
      </c>
      <c r="O6" s="81" t="str">
        <f t="shared" si="1"/>
        <v/>
      </c>
    </row>
    <row r="7" spans="1:15" ht="22.5" x14ac:dyDescent="0.25">
      <c r="A7" s="6" t="s">
        <v>44</v>
      </c>
      <c r="B7" s="6" t="s">
        <v>40</v>
      </c>
      <c r="C7" s="9">
        <v>41571</v>
      </c>
      <c r="D7" s="14" t="s">
        <v>104</v>
      </c>
      <c r="E7" s="14" t="s">
        <v>25</v>
      </c>
      <c r="F7" s="14" t="s">
        <v>4</v>
      </c>
      <c r="G7" s="14" t="s">
        <v>517</v>
      </c>
      <c r="H7" s="112" t="s">
        <v>336</v>
      </c>
      <c r="I7" s="18"/>
      <c r="J7" s="18">
        <v>23.45</v>
      </c>
      <c r="K7" s="18">
        <f t="shared" si="0"/>
        <v>1005.5799999999999</v>
      </c>
      <c r="L7" s="14" t="s">
        <v>214</v>
      </c>
      <c r="M7" s="19" t="s">
        <v>68</v>
      </c>
      <c r="N7" s="14" t="s">
        <v>11</v>
      </c>
      <c r="O7" s="81" t="str">
        <f t="shared" si="1"/>
        <v/>
      </c>
    </row>
    <row r="8" spans="1:15" ht="33.75" x14ac:dyDescent="0.25">
      <c r="A8" s="6" t="s">
        <v>44</v>
      </c>
      <c r="B8" s="6" t="s">
        <v>41</v>
      </c>
      <c r="C8" s="9"/>
      <c r="D8" s="14" t="s">
        <v>28</v>
      </c>
      <c r="E8" s="14" t="s">
        <v>46</v>
      </c>
      <c r="F8" s="14" t="s">
        <v>4</v>
      </c>
      <c r="G8" s="14" t="s">
        <v>517</v>
      </c>
      <c r="H8" s="112" t="s">
        <v>343</v>
      </c>
      <c r="I8" s="18">
        <v>1.3</v>
      </c>
      <c r="J8" s="18">
        <v>1.55</v>
      </c>
      <c r="K8" s="18">
        <f t="shared" si="0"/>
        <v>1004.03</v>
      </c>
      <c r="L8" s="14" t="s">
        <v>214</v>
      </c>
      <c r="M8" s="19" t="s">
        <v>68</v>
      </c>
      <c r="N8" s="14" t="s">
        <v>11</v>
      </c>
      <c r="O8" s="81" t="str">
        <f t="shared" si="1"/>
        <v/>
      </c>
    </row>
    <row r="9" spans="1:15" ht="22.5" x14ac:dyDescent="0.25">
      <c r="A9" s="6" t="s">
        <v>44</v>
      </c>
      <c r="B9" s="6" t="s">
        <v>47</v>
      </c>
      <c r="C9" s="9">
        <v>41627</v>
      </c>
      <c r="D9" s="14" t="s">
        <v>49</v>
      </c>
      <c r="E9" s="14" t="s">
        <v>48</v>
      </c>
      <c r="F9" s="14" t="s">
        <v>4</v>
      </c>
      <c r="G9" s="14" t="s">
        <v>458</v>
      </c>
      <c r="H9" s="112" t="s">
        <v>334</v>
      </c>
      <c r="I9" s="18">
        <v>3.81</v>
      </c>
      <c r="J9" s="18">
        <v>4.5599999999999996</v>
      </c>
      <c r="K9" s="18">
        <f t="shared" si="0"/>
        <v>999.47</v>
      </c>
      <c r="L9" s="14" t="s">
        <v>214</v>
      </c>
      <c r="M9" s="19" t="s">
        <v>68</v>
      </c>
      <c r="N9" s="14" t="s">
        <v>11</v>
      </c>
      <c r="O9" s="81" t="str">
        <f t="shared" si="1"/>
        <v/>
      </c>
    </row>
    <row r="10" spans="1:15" ht="22.5" x14ac:dyDescent="0.25">
      <c r="A10" s="6" t="s">
        <v>44</v>
      </c>
      <c r="B10" s="6" t="s">
        <v>50</v>
      </c>
      <c r="C10" s="9">
        <v>41602</v>
      </c>
      <c r="D10" s="14" t="s">
        <v>27</v>
      </c>
      <c r="E10" s="14" t="s">
        <v>67</v>
      </c>
      <c r="F10" s="14" t="s">
        <v>4</v>
      </c>
      <c r="G10" s="14" t="s">
        <v>457</v>
      </c>
      <c r="H10" s="112" t="s">
        <v>330</v>
      </c>
      <c r="I10" s="18">
        <v>9.99</v>
      </c>
      <c r="J10" s="18">
        <v>11.95</v>
      </c>
      <c r="K10" s="18">
        <f t="shared" si="0"/>
        <v>987.52</v>
      </c>
      <c r="L10" s="14" t="s">
        <v>8</v>
      </c>
      <c r="M10" s="22"/>
      <c r="N10" s="14" t="s">
        <v>141</v>
      </c>
      <c r="O10" s="81" t="str">
        <f t="shared" si="1"/>
        <v/>
      </c>
    </row>
    <row r="11" spans="1:15" ht="22.5" x14ac:dyDescent="0.25">
      <c r="A11" s="6" t="s">
        <v>44</v>
      </c>
      <c r="B11" s="6" t="s">
        <v>54</v>
      </c>
      <c r="C11" s="9">
        <v>41627</v>
      </c>
      <c r="D11" s="14" t="s">
        <v>55</v>
      </c>
      <c r="E11" s="14" t="s">
        <v>53</v>
      </c>
      <c r="F11" s="14" t="s">
        <v>4</v>
      </c>
      <c r="G11" s="14" t="s">
        <v>458</v>
      </c>
      <c r="H11" s="112" t="s">
        <v>334</v>
      </c>
      <c r="I11" s="18">
        <v>16.93</v>
      </c>
      <c r="J11" s="18">
        <v>20.239999999999998</v>
      </c>
      <c r="K11" s="18">
        <f t="shared" si="0"/>
        <v>967.28</v>
      </c>
      <c r="L11" s="14" t="s">
        <v>214</v>
      </c>
      <c r="M11" s="19" t="s">
        <v>68</v>
      </c>
      <c r="N11" s="14" t="s">
        <v>11</v>
      </c>
      <c r="O11" s="81" t="str">
        <f t="shared" si="1"/>
        <v/>
      </c>
    </row>
    <row r="12" spans="1:15" ht="22.5" x14ac:dyDescent="0.25">
      <c r="A12" s="6" t="s">
        <v>44</v>
      </c>
      <c r="B12" s="6" t="s">
        <v>56</v>
      </c>
      <c r="C12" s="9">
        <v>41581</v>
      </c>
      <c r="D12" s="14" t="s">
        <v>52</v>
      </c>
      <c r="E12" s="14" t="s">
        <v>58</v>
      </c>
      <c r="F12" s="14" t="s">
        <v>4</v>
      </c>
      <c r="G12" s="14" t="s">
        <v>457</v>
      </c>
      <c r="H12" s="112" t="s">
        <v>330</v>
      </c>
      <c r="I12" s="18"/>
      <c r="J12" s="18">
        <v>29.76</v>
      </c>
      <c r="K12" s="18">
        <f t="shared" si="0"/>
        <v>937.52</v>
      </c>
      <c r="L12" s="14" t="s">
        <v>214</v>
      </c>
      <c r="M12" s="19" t="s">
        <v>68</v>
      </c>
      <c r="N12" s="14" t="s">
        <v>11</v>
      </c>
      <c r="O12" s="81" t="str">
        <f t="shared" si="1"/>
        <v/>
      </c>
    </row>
    <row r="13" spans="1:15" ht="22.5" x14ac:dyDescent="0.25">
      <c r="A13" s="6" t="s">
        <v>44</v>
      </c>
      <c r="B13" s="6" t="s">
        <v>57</v>
      </c>
      <c r="C13" s="9">
        <v>41611</v>
      </c>
      <c r="D13" s="14" t="s">
        <v>52</v>
      </c>
      <c r="E13" s="14" t="s">
        <v>58</v>
      </c>
      <c r="F13" s="14" t="s">
        <v>4</v>
      </c>
      <c r="G13" s="14" t="s">
        <v>457</v>
      </c>
      <c r="H13" s="112" t="s">
        <v>330</v>
      </c>
      <c r="I13" s="18"/>
      <c r="J13" s="18">
        <v>29.54</v>
      </c>
      <c r="K13" s="18">
        <f t="shared" si="0"/>
        <v>907.98</v>
      </c>
      <c r="L13" s="14" t="s">
        <v>214</v>
      </c>
      <c r="M13" s="19" t="s">
        <v>68</v>
      </c>
      <c r="N13" s="14" t="s">
        <v>11</v>
      </c>
      <c r="O13" s="81" t="str">
        <f t="shared" si="1"/>
        <v/>
      </c>
    </row>
    <row r="14" spans="1:15" ht="33.75" x14ac:dyDescent="0.25">
      <c r="A14" s="6" t="s">
        <v>42</v>
      </c>
      <c r="B14" s="6" t="s">
        <v>59</v>
      </c>
      <c r="C14" s="9">
        <v>41594</v>
      </c>
      <c r="D14" s="14" t="s">
        <v>60</v>
      </c>
      <c r="E14" s="14" t="s">
        <v>62</v>
      </c>
      <c r="F14" s="14" t="s">
        <v>4</v>
      </c>
      <c r="G14" s="14" t="s">
        <v>518</v>
      </c>
      <c r="H14" s="112" t="s">
        <v>486</v>
      </c>
      <c r="I14" s="18"/>
      <c r="J14" s="18">
        <v>10</v>
      </c>
      <c r="K14" s="18">
        <f t="shared" si="0"/>
        <v>897.98</v>
      </c>
      <c r="L14" s="14" t="s">
        <v>61</v>
      </c>
      <c r="M14" s="22"/>
      <c r="N14" s="14" t="s">
        <v>11</v>
      </c>
      <c r="O14" s="81" t="str">
        <f t="shared" si="1"/>
        <v/>
      </c>
    </row>
    <row r="15" spans="1:15" ht="33.75" x14ac:dyDescent="0.25">
      <c r="A15" s="6" t="s">
        <v>42</v>
      </c>
      <c r="B15" s="6" t="s">
        <v>63</v>
      </c>
      <c r="C15" s="9">
        <v>41590</v>
      </c>
      <c r="D15" s="14" t="s">
        <v>97</v>
      </c>
      <c r="E15" s="14" t="s">
        <v>64</v>
      </c>
      <c r="F15" s="14" t="s">
        <v>4</v>
      </c>
      <c r="G15" s="14" t="s">
        <v>518</v>
      </c>
      <c r="H15" s="112" t="s">
        <v>341</v>
      </c>
      <c r="I15" s="18"/>
      <c r="J15" s="18">
        <v>15</v>
      </c>
      <c r="K15" s="18">
        <f t="shared" si="0"/>
        <v>882.98</v>
      </c>
      <c r="L15" s="14" t="s">
        <v>8</v>
      </c>
      <c r="M15" s="22"/>
      <c r="N15" s="14" t="s">
        <v>11</v>
      </c>
      <c r="O15" s="81" t="str">
        <f t="shared" si="1"/>
        <v/>
      </c>
    </row>
    <row r="16" spans="1:15" ht="33.75" x14ac:dyDescent="0.25">
      <c r="A16" s="6" t="s">
        <v>44</v>
      </c>
      <c r="B16" s="6" t="s">
        <v>65</v>
      </c>
      <c r="C16" s="9">
        <v>41621</v>
      </c>
      <c r="D16" s="14" t="s">
        <v>131</v>
      </c>
      <c r="E16" s="14" t="s">
        <v>66</v>
      </c>
      <c r="F16" s="14" t="s">
        <v>4</v>
      </c>
      <c r="G16" s="14" t="s">
        <v>517</v>
      </c>
      <c r="H16" s="112" t="s">
        <v>342</v>
      </c>
      <c r="I16" s="18"/>
      <c r="J16" s="18">
        <v>4.25</v>
      </c>
      <c r="K16" s="18">
        <f t="shared" si="0"/>
        <v>878.73</v>
      </c>
      <c r="L16" s="14" t="s">
        <v>8</v>
      </c>
      <c r="M16" s="22"/>
      <c r="N16" s="14" t="s">
        <v>11</v>
      </c>
      <c r="O16" s="81" t="str">
        <f t="shared" si="1"/>
        <v/>
      </c>
    </row>
    <row r="17" spans="1:15" ht="22.5" x14ac:dyDescent="0.25">
      <c r="A17" s="6" t="s">
        <v>44</v>
      </c>
      <c r="B17" s="6" t="s">
        <v>65</v>
      </c>
      <c r="C17" s="9">
        <v>41621</v>
      </c>
      <c r="D17" s="14" t="s">
        <v>131</v>
      </c>
      <c r="E17" s="14" t="s">
        <v>72</v>
      </c>
      <c r="F17" s="14" t="s">
        <v>4</v>
      </c>
      <c r="G17" s="14" t="s">
        <v>517</v>
      </c>
      <c r="H17" s="112" t="s">
        <v>342</v>
      </c>
      <c r="I17" s="18"/>
      <c r="J17" s="18">
        <v>37.590000000000003</v>
      </c>
      <c r="K17" s="18">
        <f t="shared" si="0"/>
        <v>841.14</v>
      </c>
      <c r="L17" s="14" t="s">
        <v>214</v>
      </c>
      <c r="M17" s="19" t="s">
        <v>68</v>
      </c>
      <c r="N17" s="14" t="s">
        <v>11</v>
      </c>
      <c r="O17" s="81" t="str">
        <f t="shared" si="1"/>
        <v/>
      </c>
    </row>
    <row r="18" spans="1:15" ht="33.75" x14ac:dyDescent="0.25">
      <c r="A18" s="6" t="s">
        <v>315</v>
      </c>
      <c r="B18" s="6" t="s">
        <v>78</v>
      </c>
      <c r="C18" s="9">
        <v>41639</v>
      </c>
      <c r="D18" s="14" t="s">
        <v>20</v>
      </c>
      <c r="E18" s="14" t="s">
        <v>77</v>
      </c>
      <c r="F18" s="14" t="s">
        <v>4</v>
      </c>
      <c r="G18" s="14" t="s">
        <v>517</v>
      </c>
      <c r="H18" s="112" t="s">
        <v>343</v>
      </c>
      <c r="I18" s="18"/>
      <c r="J18" s="18">
        <v>32.29</v>
      </c>
      <c r="K18" s="18">
        <f t="shared" si="0"/>
        <v>808.85</v>
      </c>
      <c r="L18" s="14" t="s">
        <v>214</v>
      </c>
      <c r="M18" s="19" t="s">
        <v>68</v>
      </c>
      <c r="N18" s="14" t="s">
        <v>11</v>
      </c>
      <c r="O18" s="81" t="str">
        <f t="shared" si="1"/>
        <v/>
      </c>
    </row>
    <row r="19" spans="1:15" ht="33.75" x14ac:dyDescent="0.25">
      <c r="A19" s="6" t="s">
        <v>44</v>
      </c>
      <c r="B19" s="6" t="s">
        <v>82</v>
      </c>
      <c r="C19" s="9">
        <v>41639</v>
      </c>
      <c r="D19" s="14" t="s">
        <v>69</v>
      </c>
      <c r="E19" s="14" t="s">
        <v>70</v>
      </c>
      <c r="F19" s="14" t="s">
        <v>4</v>
      </c>
      <c r="G19" s="14" t="s">
        <v>517</v>
      </c>
      <c r="H19" s="112" t="s">
        <v>343</v>
      </c>
      <c r="I19" s="18"/>
      <c r="J19" s="18">
        <v>53.7</v>
      </c>
      <c r="K19" s="18">
        <f t="shared" si="0"/>
        <v>755.15</v>
      </c>
      <c r="L19" s="14" t="s">
        <v>214</v>
      </c>
      <c r="M19" s="19" t="s">
        <v>68</v>
      </c>
      <c r="N19" s="14" t="s">
        <v>11</v>
      </c>
      <c r="O19" s="81" t="str">
        <f t="shared" si="1"/>
        <v/>
      </c>
    </row>
    <row r="20" spans="1:15" ht="33.75" x14ac:dyDescent="0.25">
      <c r="A20" s="6" t="s">
        <v>44</v>
      </c>
      <c r="B20" s="6" t="s">
        <v>83</v>
      </c>
      <c r="C20" s="9">
        <v>41639</v>
      </c>
      <c r="D20" s="14" t="s">
        <v>69</v>
      </c>
      <c r="E20" s="14" t="s">
        <v>71</v>
      </c>
      <c r="F20" s="14" t="s">
        <v>4</v>
      </c>
      <c r="G20" s="14" t="s">
        <v>517</v>
      </c>
      <c r="H20" s="112" t="s">
        <v>343</v>
      </c>
      <c r="I20" s="18"/>
      <c r="J20" s="18">
        <v>53.7</v>
      </c>
      <c r="K20" s="18">
        <f t="shared" si="0"/>
        <v>701.44999999999993</v>
      </c>
      <c r="L20" s="14" t="s">
        <v>214</v>
      </c>
      <c r="M20" s="19" t="s">
        <v>68</v>
      </c>
      <c r="N20" s="14" t="s">
        <v>11</v>
      </c>
      <c r="O20" s="81" t="str">
        <f t="shared" si="1"/>
        <v/>
      </c>
    </row>
    <row r="21" spans="1:15" ht="33.75" x14ac:dyDescent="0.25">
      <c r="A21" s="6" t="s">
        <v>44</v>
      </c>
      <c r="B21" s="6" t="s">
        <v>73</v>
      </c>
      <c r="C21" s="9">
        <v>41645</v>
      </c>
      <c r="D21" s="14" t="s">
        <v>74</v>
      </c>
      <c r="E21" s="14" t="s">
        <v>75</v>
      </c>
      <c r="F21" s="14" t="s">
        <v>4</v>
      </c>
      <c r="G21" s="14" t="s">
        <v>517</v>
      </c>
      <c r="H21" s="112" t="s">
        <v>343</v>
      </c>
      <c r="I21" s="18"/>
      <c r="J21" s="18">
        <v>118.85</v>
      </c>
      <c r="K21" s="18">
        <f t="shared" si="0"/>
        <v>582.59999999999991</v>
      </c>
      <c r="L21" s="14" t="s">
        <v>214</v>
      </c>
      <c r="M21" s="19" t="s">
        <v>68</v>
      </c>
      <c r="N21" s="14" t="s">
        <v>11</v>
      </c>
      <c r="O21" s="81" t="str">
        <f t="shared" si="1"/>
        <v/>
      </c>
    </row>
    <row r="22" spans="1:15" ht="45" x14ac:dyDescent="0.25">
      <c r="A22" s="6" t="s">
        <v>42</v>
      </c>
      <c r="B22" s="6" t="s">
        <v>76</v>
      </c>
      <c r="C22" s="9">
        <v>41645</v>
      </c>
      <c r="D22" s="14" t="s">
        <v>20</v>
      </c>
      <c r="E22" s="23" t="s">
        <v>213</v>
      </c>
      <c r="F22" s="14" t="s">
        <v>4</v>
      </c>
      <c r="G22" s="23"/>
      <c r="H22" s="113"/>
      <c r="I22" s="24"/>
      <c r="J22" s="24">
        <v>0</v>
      </c>
      <c r="K22" s="18">
        <f t="shared" si="0"/>
        <v>582.59999999999991</v>
      </c>
      <c r="L22" s="14" t="s">
        <v>214</v>
      </c>
      <c r="M22" s="19" t="s">
        <v>68</v>
      </c>
      <c r="N22" s="14" t="s">
        <v>11</v>
      </c>
      <c r="O22" s="81" t="str">
        <f t="shared" si="1"/>
        <v/>
      </c>
    </row>
    <row r="23" spans="1:15" ht="22.5" x14ac:dyDescent="0.25">
      <c r="A23" s="6" t="s">
        <v>42</v>
      </c>
      <c r="B23" s="6" t="s">
        <v>110</v>
      </c>
      <c r="C23" s="9">
        <v>41609</v>
      </c>
      <c r="D23" s="14" t="s">
        <v>97</v>
      </c>
      <c r="E23" s="14" t="s">
        <v>79</v>
      </c>
      <c r="F23" s="14" t="s">
        <v>5</v>
      </c>
      <c r="G23" s="14" t="s">
        <v>468</v>
      </c>
      <c r="H23" s="112" t="s">
        <v>521</v>
      </c>
      <c r="I23" s="18"/>
      <c r="J23" s="25">
        <v>7.5</v>
      </c>
      <c r="K23" s="18">
        <f t="shared" si="0"/>
        <v>590.09999999999991</v>
      </c>
      <c r="L23" s="14" t="s">
        <v>5</v>
      </c>
      <c r="M23" s="22"/>
      <c r="N23" s="14" t="s">
        <v>11</v>
      </c>
      <c r="O23" s="81" t="str">
        <f t="shared" si="1"/>
        <v/>
      </c>
    </row>
    <row r="24" spans="1:15" ht="22.5" x14ac:dyDescent="0.25">
      <c r="A24" s="6" t="s">
        <v>114</v>
      </c>
      <c r="B24" s="7" t="s">
        <v>520</v>
      </c>
      <c r="C24" s="10">
        <v>41305</v>
      </c>
      <c r="D24" s="13" t="s">
        <v>115</v>
      </c>
      <c r="E24" s="13" t="s">
        <v>116</v>
      </c>
      <c r="F24" s="13" t="s">
        <v>5</v>
      </c>
      <c r="G24" s="13" t="s">
        <v>467</v>
      </c>
      <c r="H24" s="111" t="s">
        <v>510</v>
      </c>
      <c r="I24" s="20"/>
      <c r="J24" s="20">
        <v>350</v>
      </c>
      <c r="K24" s="20">
        <f t="shared" si="0"/>
        <v>940.09999999999991</v>
      </c>
      <c r="L24" s="13" t="s">
        <v>5</v>
      </c>
      <c r="M24" s="21"/>
      <c r="N24" s="13" t="s">
        <v>10</v>
      </c>
      <c r="O24" s="81" t="str">
        <f t="shared" si="1"/>
        <v/>
      </c>
    </row>
    <row r="25" spans="1:15" ht="22.5" x14ac:dyDescent="0.25">
      <c r="A25" s="6" t="s">
        <v>44</v>
      </c>
      <c r="B25" s="6" t="s">
        <v>103</v>
      </c>
      <c r="C25" s="9">
        <v>41645</v>
      </c>
      <c r="D25" s="14" t="s">
        <v>84</v>
      </c>
      <c r="E25" s="14" t="s">
        <v>109</v>
      </c>
      <c r="F25" s="14" t="s">
        <v>4</v>
      </c>
      <c r="G25" s="14" t="s">
        <v>517</v>
      </c>
      <c r="H25" s="112" t="s">
        <v>335</v>
      </c>
      <c r="I25" s="18"/>
      <c r="J25" s="18">
        <v>4.5</v>
      </c>
      <c r="K25" s="18">
        <f t="shared" si="0"/>
        <v>935.59999999999991</v>
      </c>
      <c r="L25" s="14" t="s">
        <v>214</v>
      </c>
      <c r="M25" s="26" t="s">
        <v>85</v>
      </c>
      <c r="N25" s="14" t="s">
        <v>11</v>
      </c>
      <c r="O25" s="81" t="str">
        <f t="shared" si="1"/>
        <v/>
      </c>
    </row>
    <row r="26" spans="1:15" ht="22.5" x14ac:dyDescent="0.25">
      <c r="A26" s="6" t="s">
        <v>44</v>
      </c>
      <c r="B26" s="6" t="s">
        <v>93</v>
      </c>
      <c r="C26" s="9">
        <v>41647</v>
      </c>
      <c r="D26" s="14" t="s">
        <v>55</v>
      </c>
      <c r="E26" s="14" t="s">
        <v>92</v>
      </c>
      <c r="F26" s="14" t="s">
        <v>4</v>
      </c>
      <c r="G26" s="14" t="s">
        <v>458</v>
      </c>
      <c r="H26" s="112" t="s">
        <v>334</v>
      </c>
      <c r="I26" s="18">
        <v>19.71</v>
      </c>
      <c r="J26" s="18">
        <v>23.65</v>
      </c>
      <c r="K26" s="18">
        <f t="shared" si="0"/>
        <v>911.94999999999993</v>
      </c>
      <c r="L26" s="14" t="s">
        <v>214</v>
      </c>
      <c r="M26" s="26" t="s">
        <v>85</v>
      </c>
      <c r="N26" s="14" t="s">
        <v>11</v>
      </c>
      <c r="O26" s="81" t="str">
        <f t="shared" si="1"/>
        <v/>
      </c>
    </row>
    <row r="27" spans="1:15" ht="22.5" x14ac:dyDescent="0.25">
      <c r="A27" s="6" t="s">
        <v>44</v>
      </c>
      <c r="B27" s="6" t="s">
        <v>94</v>
      </c>
      <c r="C27" s="9">
        <v>41647</v>
      </c>
      <c r="D27" s="14" t="s">
        <v>55</v>
      </c>
      <c r="E27" s="14" t="s">
        <v>91</v>
      </c>
      <c r="F27" s="14" t="s">
        <v>4</v>
      </c>
      <c r="G27" s="14" t="s">
        <v>458</v>
      </c>
      <c r="H27" s="112" t="s">
        <v>334</v>
      </c>
      <c r="I27" s="18">
        <v>9.83</v>
      </c>
      <c r="J27" s="18">
        <v>11.8</v>
      </c>
      <c r="K27" s="18">
        <f t="shared" si="0"/>
        <v>900.15</v>
      </c>
      <c r="L27" s="14" t="s">
        <v>214</v>
      </c>
      <c r="M27" s="26" t="s">
        <v>85</v>
      </c>
      <c r="N27" s="14" t="s">
        <v>11</v>
      </c>
      <c r="O27" s="81" t="str">
        <f t="shared" si="1"/>
        <v/>
      </c>
    </row>
    <row r="28" spans="1:15" ht="33.75" x14ac:dyDescent="0.25">
      <c r="A28" s="6" t="s">
        <v>44</v>
      </c>
      <c r="B28" s="6" t="s">
        <v>95</v>
      </c>
      <c r="C28" s="9">
        <v>41649</v>
      </c>
      <c r="D28" s="14" t="s">
        <v>96</v>
      </c>
      <c r="E28" s="14" t="s">
        <v>90</v>
      </c>
      <c r="F28" s="14" t="s">
        <v>4</v>
      </c>
      <c r="G28" s="14" t="s">
        <v>517</v>
      </c>
      <c r="H28" s="112" t="s">
        <v>343</v>
      </c>
      <c r="I28" s="18"/>
      <c r="J28" s="27">
        <v>11.5</v>
      </c>
      <c r="K28" s="18">
        <f t="shared" si="0"/>
        <v>888.65</v>
      </c>
      <c r="L28" s="14" t="s">
        <v>214</v>
      </c>
      <c r="M28" s="26" t="s">
        <v>85</v>
      </c>
      <c r="N28" s="14" t="s">
        <v>11</v>
      </c>
      <c r="O28" s="81" t="str">
        <f t="shared" si="1"/>
        <v/>
      </c>
    </row>
    <row r="29" spans="1:15" ht="22.5" x14ac:dyDescent="0.25">
      <c r="A29" s="6" t="s">
        <v>44</v>
      </c>
      <c r="B29" s="6" t="s">
        <v>100</v>
      </c>
      <c r="C29" s="9">
        <v>41649</v>
      </c>
      <c r="D29" s="14" t="s">
        <v>98</v>
      </c>
      <c r="E29" s="14" t="s">
        <v>99</v>
      </c>
      <c r="F29" s="14" t="s">
        <v>4</v>
      </c>
      <c r="G29" s="14" t="s">
        <v>517</v>
      </c>
      <c r="H29" s="112" t="s">
        <v>352</v>
      </c>
      <c r="I29" s="18"/>
      <c r="J29" s="27">
        <v>179.23</v>
      </c>
      <c r="K29" s="18">
        <f t="shared" si="0"/>
        <v>709.42</v>
      </c>
      <c r="L29" s="14" t="s">
        <v>214</v>
      </c>
      <c r="M29" s="26" t="s">
        <v>85</v>
      </c>
      <c r="N29" s="14" t="s">
        <v>11</v>
      </c>
      <c r="O29" s="81" t="str">
        <f t="shared" si="1"/>
        <v/>
      </c>
    </row>
    <row r="30" spans="1:15" ht="33.75" x14ac:dyDescent="0.25">
      <c r="A30" s="6" t="s">
        <v>44</v>
      </c>
      <c r="B30" s="6" t="s">
        <v>102</v>
      </c>
      <c r="C30" s="9">
        <v>41649</v>
      </c>
      <c r="D30" s="14" t="s">
        <v>69</v>
      </c>
      <c r="E30" s="14" t="s">
        <v>101</v>
      </c>
      <c r="F30" s="14" t="s">
        <v>4</v>
      </c>
      <c r="G30" s="14" t="s">
        <v>517</v>
      </c>
      <c r="H30" s="112" t="s">
        <v>343</v>
      </c>
      <c r="I30" s="18"/>
      <c r="J30" s="18">
        <v>55</v>
      </c>
      <c r="K30" s="18">
        <f t="shared" si="0"/>
        <v>654.41999999999996</v>
      </c>
      <c r="L30" s="14" t="s">
        <v>214</v>
      </c>
      <c r="M30" s="26" t="s">
        <v>85</v>
      </c>
      <c r="N30" s="14" t="s">
        <v>11</v>
      </c>
      <c r="O30" s="81" t="str">
        <f t="shared" si="1"/>
        <v/>
      </c>
    </row>
    <row r="31" spans="1:15" ht="22.5" x14ac:dyDescent="0.25">
      <c r="A31" s="6" t="s">
        <v>44</v>
      </c>
      <c r="B31" s="6" t="s">
        <v>106</v>
      </c>
      <c r="C31" s="9">
        <v>41647</v>
      </c>
      <c r="D31" s="14" t="s">
        <v>104</v>
      </c>
      <c r="E31" s="14" t="s">
        <v>105</v>
      </c>
      <c r="F31" s="14" t="s">
        <v>4</v>
      </c>
      <c r="G31" s="14" t="s">
        <v>517</v>
      </c>
      <c r="H31" s="112" t="s">
        <v>336</v>
      </c>
      <c r="I31" s="18"/>
      <c r="J31" s="18">
        <v>96.39</v>
      </c>
      <c r="K31" s="18">
        <f t="shared" si="0"/>
        <v>558.03</v>
      </c>
      <c r="L31" s="14" t="s">
        <v>214</v>
      </c>
      <c r="M31" s="26" t="s">
        <v>85</v>
      </c>
      <c r="N31" s="14" t="s">
        <v>11</v>
      </c>
      <c r="O31" s="81" t="str">
        <f t="shared" si="1"/>
        <v/>
      </c>
    </row>
    <row r="32" spans="1:15" ht="22.5" x14ac:dyDescent="0.25">
      <c r="A32" s="6" t="s">
        <v>44</v>
      </c>
      <c r="B32" s="6" t="s">
        <v>107</v>
      </c>
      <c r="C32" s="9">
        <v>41647</v>
      </c>
      <c r="D32" s="14" t="s">
        <v>55</v>
      </c>
      <c r="E32" s="14" t="s">
        <v>88</v>
      </c>
      <c r="F32" s="14" t="s">
        <v>4</v>
      </c>
      <c r="G32" s="14" t="s">
        <v>458</v>
      </c>
      <c r="H32" s="112" t="s">
        <v>334</v>
      </c>
      <c r="I32" s="18"/>
      <c r="J32" s="27">
        <v>14.89</v>
      </c>
      <c r="K32" s="18">
        <f t="shared" si="0"/>
        <v>543.14</v>
      </c>
      <c r="L32" s="14" t="s">
        <v>214</v>
      </c>
      <c r="M32" s="26" t="s">
        <v>85</v>
      </c>
      <c r="N32" s="14" t="s">
        <v>11</v>
      </c>
      <c r="O32" s="81" t="str">
        <f t="shared" si="1"/>
        <v/>
      </c>
    </row>
    <row r="33" spans="1:15" ht="22.5" x14ac:dyDescent="0.25">
      <c r="A33" s="6" t="s">
        <v>44</v>
      </c>
      <c r="B33" s="6" t="s">
        <v>108</v>
      </c>
      <c r="C33" s="9">
        <v>41634</v>
      </c>
      <c r="D33" s="14" t="s">
        <v>52</v>
      </c>
      <c r="E33" s="14" t="s">
        <v>58</v>
      </c>
      <c r="F33" s="14" t="s">
        <v>4</v>
      </c>
      <c r="G33" s="14" t="s">
        <v>457</v>
      </c>
      <c r="H33" s="112" t="s">
        <v>330</v>
      </c>
      <c r="I33" s="18"/>
      <c r="J33" s="18">
        <v>30</v>
      </c>
      <c r="K33" s="18">
        <f t="shared" si="0"/>
        <v>513.14</v>
      </c>
      <c r="L33" s="14" t="s">
        <v>214</v>
      </c>
      <c r="M33" s="26" t="s">
        <v>85</v>
      </c>
      <c r="N33" s="14" t="s">
        <v>11</v>
      </c>
      <c r="O33" s="81" t="str">
        <f t="shared" si="1"/>
        <v/>
      </c>
    </row>
    <row r="34" spans="1:15" ht="22.5" x14ac:dyDescent="0.25">
      <c r="A34" s="6" t="s">
        <v>44</v>
      </c>
      <c r="B34" s="6" t="s">
        <v>113</v>
      </c>
      <c r="C34" s="9">
        <v>41647</v>
      </c>
      <c r="D34" s="14" t="s">
        <v>55</v>
      </c>
      <c r="E34" s="14" t="s">
        <v>86</v>
      </c>
      <c r="F34" s="14" t="s">
        <v>4</v>
      </c>
      <c r="G34" s="14" t="s">
        <v>458</v>
      </c>
      <c r="H34" s="112" t="s">
        <v>334</v>
      </c>
      <c r="I34" s="18"/>
      <c r="J34" s="27">
        <v>22.76</v>
      </c>
      <c r="K34" s="18">
        <f t="shared" si="0"/>
        <v>490.38</v>
      </c>
      <c r="L34" s="14" t="s">
        <v>214</v>
      </c>
      <c r="M34" s="26" t="s">
        <v>85</v>
      </c>
      <c r="N34" s="14" t="s">
        <v>11</v>
      </c>
      <c r="O34" s="81" t="str">
        <f t="shared" si="1"/>
        <v/>
      </c>
    </row>
    <row r="35" spans="1:15" ht="22.5" x14ac:dyDescent="0.25">
      <c r="A35" s="6" t="s">
        <v>44</v>
      </c>
      <c r="B35" s="6" t="s">
        <v>112</v>
      </c>
      <c r="C35" s="9">
        <v>41647</v>
      </c>
      <c r="D35" s="14" t="s">
        <v>55</v>
      </c>
      <c r="E35" s="14" t="s">
        <v>87</v>
      </c>
      <c r="F35" s="14" t="s">
        <v>4</v>
      </c>
      <c r="G35" s="14" t="s">
        <v>457</v>
      </c>
      <c r="H35" s="112" t="s">
        <v>332</v>
      </c>
      <c r="I35" s="18"/>
      <c r="J35" s="27">
        <v>132.9</v>
      </c>
      <c r="K35" s="18">
        <f t="shared" ref="K35:K66" si="2">IF(F35="Revenu",K34+J35,IF(F35="Dépense",K34-J35,""))</f>
        <v>357.48</v>
      </c>
      <c r="L35" s="14" t="s">
        <v>214</v>
      </c>
      <c r="M35" s="26" t="s">
        <v>85</v>
      </c>
      <c r="N35" s="14" t="s">
        <v>11</v>
      </c>
      <c r="O35" s="81" t="str">
        <f t="shared" ref="O35:O66" si="3">IF((A35="Facture Vente")*AND(F35="Revenu")*AND(I35&lt;&gt;0)*AND(J35&lt;&gt;0),J35-I35,"")</f>
        <v/>
      </c>
    </row>
    <row r="36" spans="1:15" ht="22.5" x14ac:dyDescent="0.25">
      <c r="A36" s="6" t="s">
        <v>44</v>
      </c>
      <c r="B36" s="6" t="s">
        <v>111</v>
      </c>
      <c r="C36" s="9">
        <v>41647</v>
      </c>
      <c r="D36" s="14" t="s">
        <v>55</v>
      </c>
      <c r="E36" s="14" t="s">
        <v>89</v>
      </c>
      <c r="F36" s="14" t="s">
        <v>4</v>
      </c>
      <c r="G36" s="14" t="s">
        <v>458</v>
      </c>
      <c r="H36" s="112" t="s">
        <v>334</v>
      </c>
      <c r="I36" s="18"/>
      <c r="J36" s="27">
        <v>1.93</v>
      </c>
      <c r="K36" s="18">
        <f t="shared" si="2"/>
        <v>355.55</v>
      </c>
      <c r="L36" s="14" t="s">
        <v>214</v>
      </c>
      <c r="M36" s="26" t="s">
        <v>85</v>
      </c>
      <c r="N36" s="14" t="s">
        <v>11</v>
      </c>
      <c r="O36" s="81" t="str">
        <f t="shared" si="3"/>
        <v/>
      </c>
    </row>
    <row r="37" spans="1:15" ht="22.5" x14ac:dyDescent="0.25">
      <c r="A37" s="6" t="s">
        <v>44</v>
      </c>
      <c r="B37" s="6" t="s">
        <v>117</v>
      </c>
      <c r="C37" s="9">
        <v>41663</v>
      </c>
      <c r="D37" s="14" t="s">
        <v>118</v>
      </c>
      <c r="E37" s="14" t="s">
        <v>119</v>
      </c>
      <c r="F37" s="14" t="s">
        <v>4</v>
      </c>
      <c r="G37" s="14" t="s">
        <v>517</v>
      </c>
      <c r="H37" s="112" t="s">
        <v>336</v>
      </c>
      <c r="I37" s="18"/>
      <c r="J37" s="18">
        <v>120</v>
      </c>
      <c r="K37" s="18">
        <f t="shared" si="2"/>
        <v>235.55</v>
      </c>
      <c r="L37" s="14" t="s">
        <v>214</v>
      </c>
      <c r="M37" s="26" t="s">
        <v>85</v>
      </c>
      <c r="N37" s="14" t="s">
        <v>11</v>
      </c>
      <c r="O37" s="81" t="str">
        <f t="shared" si="3"/>
        <v/>
      </c>
    </row>
    <row r="38" spans="1:15" ht="33.75" x14ac:dyDescent="0.25">
      <c r="A38" s="6" t="s">
        <v>44</v>
      </c>
      <c r="B38" s="6" t="s">
        <v>120</v>
      </c>
      <c r="C38" s="9">
        <v>41667</v>
      </c>
      <c r="D38" s="14" t="s">
        <v>96</v>
      </c>
      <c r="E38" s="14" t="s">
        <v>121</v>
      </c>
      <c r="F38" s="14" t="s">
        <v>4</v>
      </c>
      <c r="G38" s="14" t="s">
        <v>517</v>
      </c>
      <c r="H38" s="112" t="s">
        <v>343</v>
      </c>
      <c r="I38" s="18"/>
      <c r="J38" s="18">
        <v>29.2</v>
      </c>
      <c r="K38" s="18">
        <f t="shared" si="2"/>
        <v>206.35000000000002</v>
      </c>
      <c r="L38" s="14" t="s">
        <v>214</v>
      </c>
      <c r="M38" s="26" t="s">
        <v>85</v>
      </c>
      <c r="N38" s="14" t="s">
        <v>11</v>
      </c>
      <c r="O38" s="81" t="str">
        <f t="shared" si="3"/>
        <v/>
      </c>
    </row>
    <row r="39" spans="1:15" ht="22.5" x14ac:dyDescent="0.25">
      <c r="A39" s="6" t="s">
        <v>44</v>
      </c>
      <c r="B39" s="6" t="s">
        <v>122</v>
      </c>
      <c r="C39" s="9">
        <v>41669</v>
      </c>
      <c r="D39" s="14" t="s">
        <v>52</v>
      </c>
      <c r="E39" s="14" t="s">
        <v>58</v>
      </c>
      <c r="F39" s="14" t="s">
        <v>4</v>
      </c>
      <c r="G39" s="14" t="s">
        <v>457</v>
      </c>
      <c r="H39" s="112" t="s">
        <v>330</v>
      </c>
      <c r="I39" s="18"/>
      <c r="J39" s="18">
        <v>30</v>
      </c>
      <c r="K39" s="18">
        <f t="shared" si="2"/>
        <v>176.35000000000002</v>
      </c>
      <c r="L39" s="14" t="s">
        <v>214</v>
      </c>
      <c r="M39" s="26" t="s">
        <v>85</v>
      </c>
      <c r="N39" s="14" t="s">
        <v>11</v>
      </c>
      <c r="O39" s="81" t="str">
        <f t="shared" si="3"/>
        <v/>
      </c>
    </row>
    <row r="40" spans="1:15" ht="33.75" x14ac:dyDescent="0.25">
      <c r="A40" s="6" t="s">
        <v>315</v>
      </c>
      <c r="B40" s="6" t="s">
        <v>318</v>
      </c>
      <c r="C40" s="9">
        <v>41688</v>
      </c>
      <c r="D40" s="14" t="s">
        <v>20</v>
      </c>
      <c r="E40" s="14" t="s">
        <v>316</v>
      </c>
      <c r="F40" s="14" t="s">
        <v>4</v>
      </c>
      <c r="G40" s="14" t="s">
        <v>517</v>
      </c>
      <c r="H40" s="112" t="s">
        <v>343</v>
      </c>
      <c r="I40" s="18"/>
      <c r="J40" s="18">
        <v>14.09</v>
      </c>
      <c r="K40" s="18">
        <f t="shared" si="2"/>
        <v>162.26000000000002</v>
      </c>
      <c r="L40" s="14" t="s">
        <v>214</v>
      </c>
      <c r="M40" s="26" t="s">
        <v>136</v>
      </c>
      <c r="N40" s="14" t="s">
        <v>11</v>
      </c>
      <c r="O40" s="81" t="str">
        <f t="shared" si="3"/>
        <v/>
      </c>
    </row>
    <row r="41" spans="1:15" ht="22.5" x14ac:dyDescent="0.25">
      <c r="A41" s="6" t="s">
        <v>44</v>
      </c>
      <c r="B41" s="6" t="s">
        <v>126</v>
      </c>
      <c r="C41" s="9">
        <v>41669</v>
      </c>
      <c r="D41" s="14" t="s">
        <v>123</v>
      </c>
      <c r="E41" s="14" t="s">
        <v>127</v>
      </c>
      <c r="F41" s="14" t="s">
        <v>4</v>
      </c>
      <c r="G41" s="14" t="s">
        <v>458</v>
      </c>
      <c r="H41" s="112" t="s">
        <v>334</v>
      </c>
      <c r="I41" s="18"/>
      <c r="J41" s="18">
        <v>37.06</v>
      </c>
      <c r="K41" s="18">
        <f t="shared" si="2"/>
        <v>125.20000000000002</v>
      </c>
      <c r="L41" s="14" t="s">
        <v>214</v>
      </c>
      <c r="M41" s="26" t="s">
        <v>85</v>
      </c>
      <c r="N41" s="14" t="s">
        <v>11</v>
      </c>
      <c r="O41" s="81" t="str">
        <f t="shared" si="3"/>
        <v/>
      </c>
    </row>
    <row r="42" spans="1:15" ht="22.5" x14ac:dyDescent="0.25">
      <c r="A42" s="6" t="s">
        <v>45</v>
      </c>
      <c r="B42" s="7" t="s">
        <v>128</v>
      </c>
      <c r="C42" s="10"/>
      <c r="D42" s="13" t="s">
        <v>30</v>
      </c>
      <c r="E42" s="28" t="s">
        <v>187</v>
      </c>
      <c r="F42" s="13" t="s">
        <v>5</v>
      </c>
      <c r="G42" s="13" t="s">
        <v>464</v>
      </c>
      <c r="H42" s="111" t="s">
        <v>502</v>
      </c>
      <c r="I42" s="20">
        <v>434.4</v>
      </c>
      <c r="J42" s="20">
        <v>519.54</v>
      </c>
      <c r="K42" s="20">
        <f t="shared" si="2"/>
        <v>644.74</v>
      </c>
      <c r="L42" s="13" t="s">
        <v>5</v>
      </c>
      <c r="M42" s="21"/>
      <c r="N42" s="13" t="s">
        <v>11</v>
      </c>
      <c r="O42" s="81">
        <f t="shared" si="3"/>
        <v>85.139999999999986</v>
      </c>
    </row>
    <row r="43" spans="1:15" ht="45" x14ac:dyDescent="0.25">
      <c r="A43" s="6" t="s">
        <v>42</v>
      </c>
      <c r="B43" s="6" t="s">
        <v>145</v>
      </c>
      <c r="C43" s="9">
        <v>41688</v>
      </c>
      <c r="D43" s="14" t="s">
        <v>20</v>
      </c>
      <c r="E43" s="29" t="s">
        <v>146</v>
      </c>
      <c r="F43" s="14" t="s">
        <v>4</v>
      </c>
      <c r="G43" s="29"/>
      <c r="H43" s="114"/>
      <c r="I43" s="30"/>
      <c r="J43" s="30">
        <v>0</v>
      </c>
      <c r="K43" s="18">
        <f t="shared" si="2"/>
        <v>644.74</v>
      </c>
      <c r="L43" s="14" t="s">
        <v>214</v>
      </c>
      <c r="M43" s="26" t="s">
        <v>85</v>
      </c>
      <c r="N43" s="14" t="s">
        <v>11</v>
      </c>
      <c r="O43" s="81" t="str">
        <f t="shared" si="3"/>
        <v/>
      </c>
    </row>
    <row r="44" spans="1:15" ht="22.5" x14ac:dyDescent="0.25">
      <c r="A44" s="6" t="s">
        <v>44</v>
      </c>
      <c r="B44" s="6" t="s">
        <v>124</v>
      </c>
      <c r="C44" s="9">
        <v>41632</v>
      </c>
      <c r="D44" s="14" t="s">
        <v>27</v>
      </c>
      <c r="E44" s="14" t="s">
        <v>138</v>
      </c>
      <c r="F44" s="14" t="s">
        <v>4</v>
      </c>
      <c r="G44" s="14" t="s">
        <v>457</v>
      </c>
      <c r="H44" s="112" t="s">
        <v>330</v>
      </c>
      <c r="I44" s="18"/>
      <c r="J44" s="18">
        <v>11.95</v>
      </c>
      <c r="K44" s="18">
        <f t="shared" si="2"/>
        <v>632.79</v>
      </c>
      <c r="L44" s="14" t="s">
        <v>8</v>
      </c>
      <c r="M44" s="22"/>
      <c r="N44" s="14" t="s">
        <v>141</v>
      </c>
      <c r="O44" s="81" t="str">
        <f t="shared" si="3"/>
        <v/>
      </c>
    </row>
    <row r="45" spans="1:15" ht="22.5" x14ac:dyDescent="0.25">
      <c r="A45" s="6" t="s">
        <v>44</v>
      </c>
      <c r="B45" s="6" t="s">
        <v>125</v>
      </c>
      <c r="C45" s="9">
        <v>41676</v>
      </c>
      <c r="D45" s="14" t="s">
        <v>27</v>
      </c>
      <c r="E45" s="14" t="s">
        <v>147</v>
      </c>
      <c r="F45" s="14" t="s">
        <v>4</v>
      </c>
      <c r="G45" s="14" t="s">
        <v>457</v>
      </c>
      <c r="H45" s="112" t="s">
        <v>330</v>
      </c>
      <c r="I45" s="18"/>
      <c r="J45" s="18">
        <v>11.99</v>
      </c>
      <c r="K45" s="18">
        <f t="shared" si="2"/>
        <v>620.79999999999995</v>
      </c>
      <c r="L45" s="14" t="s">
        <v>8</v>
      </c>
      <c r="M45" s="22"/>
      <c r="N45" s="14" t="s">
        <v>141</v>
      </c>
      <c r="O45" s="81" t="str">
        <f t="shared" si="3"/>
        <v/>
      </c>
    </row>
    <row r="46" spans="1:15" ht="22.5" x14ac:dyDescent="0.25">
      <c r="A46" s="6" t="s">
        <v>44</v>
      </c>
      <c r="B46" s="6" t="s">
        <v>129</v>
      </c>
      <c r="C46" s="9">
        <v>41652</v>
      </c>
      <c r="D46" s="14" t="s">
        <v>131</v>
      </c>
      <c r="E46" s="14" t="s">
        <v>130</v>
      </c>
      <c r="F46" s="14" t="s">
        <v>4</v>
      </c>
      <c r="G46" s="14" t="s">
        <v>517</v>
      </c>
      <c r="H46" s="112" t="s">
        <v>342</v>
      </c>
      <c r="I46" s="18"/>
      <c r="J46" s="18">
        <v>71.86</v>
      </c>
      <c r="K46" s="18">
        <f t="shared" si="2"/>
        <v>548.93999999999994</v>
      </c>
      <c r="L46" s="14" t="s">
        <v>8</v>
      </c>
      <c r="M46" s="22"/>
      <c r="N46" s="14" t="s">
        <v>141</v>
      </c>
      <c r="O46" s="81" t="str">
        <f t="shared" si="3"/>
        <v/>
      </c>
    </row>
    <row r="47" spans="1:15" ht="33.75" x14ac:dyDescent="0.25">
      <c r="A47" s="6" t="s">
        <v>42</v>
      </c>
      <c r="B47" s="6" t="s">
        <v>139</v>
      </c>
      <c r="C47" s="9">
        <v>41649</v>
      </c>
      <c r="D47" s="14" t="s">
        <v>97</v>
      </c>
      <c r="E47" s="14" t="s">
        <v>140</v>
      </c>
      <c r="F47" s="14" t="s">
        <v>4</v>
      </c>
      <c r="G47" s="14" t="s">
        <v>518</v>
      </c>
      <c r="H47" s="112" t="s">
        <v>337</v>
      </c>
      <c r="I47" s="18"/>
      <c r="J47" s="18">
        <v>7.5</v>
      </c>
      <c r="K47" s="18">
        <f t="shared" si="2"/>
        <v>541.43999999999994</v>
      </c>
      <c r="L47" s="14" t="s">
        <v>8</v>
      </c>
      <c r="M47" s="22"/>
      <c r="N47" s="14"/>
      <c r="O47" s="81" t="str">
        <f t="shared" si="3"/>
        <v/>
      </c>
    </row>
    <row r="48" spans="1:15" ht="22.5" x14ac:dyDescent="0.25">
      <c r="A48" s="6" t="s">
        <v>42</v>
      </c>
      <c r="B48" s="6" t="s">
        <v>171</v>
      </c>
      <c r="C48" s="9">
        <v>41649</v>
      </c>
      <c r="D48" s="14" t="s">
        <v>97</v>
      </c>
      <c r="E48" s="14" t="s">
        <v>170</v>
      </c>
      <c r="F48" s="14" t="s">
        <v>5</v>
      </c>
      <c r="G48" s="14" t="s">
        <v>468</v>
      </c>
      <c r="H48" s="112" t="s">
        <v>521</v>
      </c>
      <c r="I48" s="18"/>
      <c r="J48" s="18">
        <v>7.5</v>
      </c>
      <c r="K48" s="18">
        <f t="shared" si="2"/>
        <v>548.93999999999994</v>
      </c>
      <c r="L48" s="14" t="s">
        <v>8</v>
      </c>
      <c r="M48" s="22"/>
      <c r="N48" s="14" t="s">
        <v>11</v>
      </c>
      <c r="O48" s="81" t="str">
        <f t="shared" si="3"/>
        <v/>
      </c>
    </row>
    <row r="49" spans="1:15" ht="33.75" x14ac:dyDescent="0.25">
      <c r="A49" s="6" t="s">
        <v>44</v>
      </c>
      <c r="B49" s="6" t="s">
        <v>132</v>
      </c>
      <c r="C49" s="9">
        <v>41676</v>
      </c>
      <c r="D49" s="14" t="s">
        <v>137</v>
      </c>
      <c r="E49" s="14" t="s">
        <v>135</v>
      </c>
      <c r="F49" s="14" t="s">
        <v>4</v>
      </c>
      <c r="G49" s="14" t="s">
        <v>517</v>
      </c>
      <c r="H49" s="112" t="s">
        <v>343</v>
      </c>
      <c r="I49" s="18"/>
      <c r="J49" s="18">
        <v>47.8</v>
      </c>
      <c r="K49" s="18">
        <f t="shared" si="2"/>
        <v>501.13999999999993</v>
      </c>
      <c r="L49" s="14" t="s">
        <v>214</v>
      </c>
      <c r="M49" s="19" t="s">
        <v>136</v>
      </c>
      <c r="N49" s="14" t="s">
        <v>11</v>
      </c>
      <c r="O49" s="81" t="str">
        <f t="shared" si="3"/>
        <v/>
      </c>
    </row>
    <row r="50" spans="1:15" ht="33.75" x14ac:dyDescent="0.25">
      <c r="A50" s="6" t="s">
        <v>44</v>
      </c>
      <c r="B50" s="6" t="s">
        <v>133</v>
      </c>
      <c r="C50" s="9">
        <v>41676</v>
      </c>
      <c r="D50" s="14" t="s">
        <v>137</v>
      </c>
      <c r="E50" s="14" t="s">
        <v>134</v>
      </c>
      <c r="F50" s="14" t="s">
        <v>4</v>
      </c>
      <c r="G50" s="14" t="s">
        <v>517</v>
      </c>
      <c r="H50" s="112" t="s">
        <v>343</v>
      </c>
      <c r="I50" s="18"/>
      <c r="J50" s="18">
        <v>8.6999999999999993</v>
      </c>
      <c r="K50" s="18">
        <f t="shared" si="2"/>
        <v>492.43999999999994</v>
      </c>
      <c r="L50" s="14" t="s">
        <v>214</v>
      </c>
      <c r="M50" s="19" t="s">
        <v>136</v>
      </c>
      <c r="N50" s="14" t="s">
        <v>11</v>
      </c>
      <c r="O50" s="81" t="str">
        <f t="shared" si="3"/>
        <v/>
      </c>
    </row>
    <row r="51" spans="1:15" ht="22.5" x14ac:dyDescent="0.25">
      <c r="A51" s="6" t="s">
        <v>44</v>
      </c>
      <c r="B51" s="6" t="s">
        <v>142</v>
      </c>
      <c r="C51" s="9">
        <v>41682</v>
      </c>
      <c r="D51" s="14" t="s">
        <v>143</v>
      </c>
      <c r="E51" s="14" t="s">
        <v>144</v>
      </c>
      <c r="F51" s="14" t="s">
        <v>4</v>
      </c>
      <c r="G51" s="14" t="s">
        <v>369</v>
      </c>
      <c r="H51" s="112" t="s">
        <v>371</v>
      </c>
      <c r="I51" s="18">
        <v>63.2</v>
      </c>
      <c r="J51" s="18">
        <v>66.680000000000007</v>
      </c>
      <c r="K51" s="18">
        <f t="shared" si="2"/>
        <v>425.75999999999993</v>
      </c>
      <c r="L51" s="14" t="s">
        <v>214</v>
      </c>
      <c r="M51" s="19" t="s">
        <v>136</v>
      </c>
      <c r="N51" s="14" t="s">
        <v>11</v>
      </c>
      <c r="O51" s="81" t="str">
        <f t="shared" si="3"/>
        <v/>
      </c>
    </row>
    <row r="52" spans="1:15" ht="22.5" x14ac:dyDescent="0.25">
      <c r="A52" s="6" t="s">
        <v>44</v>
      </c>
      <c r="B52" s="6" t="s">
        <v>148</v>
      </c>
      <c r="C52" s="9">
        <v>41683</v>
      </c>
      <c r="D52" s="14" t="s">
        <v>55</v>
      </c>
      <c r="E52" s="14" t="s">
        <v>155</v>
      </c>
      <c r="F52" s="14" t="s">
        <v>4</v>
      </c>
      <c r="G52" s="14" t="s">
        <v>458</v>
      </c>
      <c r="H52" s="112" t="s">
        <v>334</v>
      </c>
      <c r="I52" s="18">
        <v>19.23</v>
      </c>
      <c r="J52" s="18">
        <v>23.08</v>
      </c>
      <c r="K52" s="18">
        <f t="shared" si="2"/>
        <v>402.67999999999995</v>
      </c>
      <c r="L52" s="14" t="s">
        <v>214</v>
      </c>
      <c r="M52" s="19" t="s">
        <v>136</v>
      </c>
      <c r="N52" s="14" t="s">
        <v>11</v>
      </c>
      <c r="O52" s="81" t="str">
        <f t="shared" si="3"/>
        <v/>
      </c>
    </row>
    <row r="53" spans="1:15" ht="33.75" x14ac:dyDescent="0.25">
      <c r="A53" s="6" t="s">
        <v>44</v>
      </c>
      <c r="B53" s="6" t="s">
        <v>149</v>
      </c>
      <c r="C53" s="9">
        <v>41687</v>
      </c>
      <c r="D53" s="14" t="s">
        <v>96</v>
      </c>
      <c r="E53" s="14" t="s">
        <v>150</v>
      </c>
      <c r="F53" s="14" t="s">
        <v>4</v>
      </c>
      <c r="G53" s="14" t="s">
        <v>517</v>
      </c>
      <c r="H53" s="112" t="s">
        <v>343</v>
      </c>
      <c r="I53" s="18"/>
      <c r="J53" s="18">
        <v>20.95</v>
      </c>
      <c r="K53" s="18">
        <f t="shared" si="2"/>
        <v>381.72999999999996</v>
      </c>
      <c r="L53" s="14" t="s">
        <v>214</v>
      </c>
      <c r="M53" s="19" t="s">
        <v>136</v>
      </c>
      <c r="N53" s="14" t="s">
        <v>11</v>
      </c>
      <c r="O53" s="81" t="str">
        <f t="shared" si="3"/>
        <v/>
      </c>
    </row>
    <row r="54" spans="1:15" ht="33.75" x14ac:dyDescent="0.25">
      <c r="A54" s="6" t="s">
        <v>44</v>
      </c>
      <c r="B54" s="6" t="s">
        <v>151</v>
      </c>
      <c r="C54" s="9">
        <v>41688</v>
      </c>
      <c r="D54" s="14" t="s">
        <v>96</v>
      </c>
      <c r="E54" s="14" t="s">
        <v>153</v>
      </c>
      <c r="F54" s="14" t="s">
        <v>4</v>
      </c>
      <c r="G54" s="14" t="s">
        <v>517</v>
      </c>
      <c r="H54" s="112" t="s">
        <v>343</v>
      </c>
      <c r="I54" s="18">
        <v>19</v>
      </c>
      <c r="J54" s="18">
        <v>20.9</v>
      </c>
      <c r="K54" s="18">
        <f t="shared" si="2"/>
        <v>360.83</v>
      </c>
      <c r="L54" s="14" t="s">
        <v>214</v>
      </c>
      <c r="M54" s="19" t="s">
        <v>136</v>
      </c>
      <c r="N54" s="14" t="s">
        <v>11</v>
      </c>
      <c r="O54" s="81" t="str">
        <f t="shared" si="3"/>
        <v/>
      </c>
    </row>
    <row r="55" spans="1:15" ht="22.5" x14ac:dyDescent="0.25">
      <c r="A55" s="6" t="s">
        <v>44</v>
      </c>
      <c r="B55" s="6" t="s">
        <v>152</v>
      </c>
      <c r="C55" s="9">
        <v>41683</v>
      </c>
      <c r="D55" s="14" t="s">
        <v>55</v>
      </c>
      <c r="E55" s="14" t="s">
        <v>154</v>
      </c>
      <c r="F55" s="14" t="s">
        <v>4</v>
      </c>
      <c r="G55" s="14" t="s">
        <v>458</v>
      </c>
      <c r="H55" s="112" t="s">
        <v>334</v>
      </c>
      <c r="I55" s="18">
        <v>7.92</v>
      </c>
      <c r="J55" s="18">
        <v>9.5</v>
      </c>
      <c r="K55" s="18">
        <f t="shared" si="2"/>
        <v>351.33</v>
      </c>
      <c r="L55" s="14" t="s">
        <v>214</v>
      </c>
      <c r="M55" s="19" t="s">
        <v>136</v>
      </c>
      <c r="N55" s="14" t="s">
        <v>11</v>
      </c>
      <c r="O55" s="81" t="str">
        <f t="shared" si="3"/>
        <v/>
      </c>
    </row>
    <row r="56" spans="1:15" ht="22.5" x14ac:dyDescent="0.25">
      <c r="A56" s="6" t="s">
        <v>44</v>
      </c>
      <c r="B56" s="6" t="s">
        <v>158</v>
      </c>
      <c r="C56" s="9">
        <v>41683</v>
      </c>
      <c r="D56" s="14" t="s">
        <v>131</v>
      </c>
      <c r="E56" s="14" t="s">
        <v>130</v>
      </c>
      <c r="F56" s="14" t="s">
        <v>4</v>
      </c>
      <c r="G56" s="14" t="s">
        <v>517</v>
      </c>
      <c r="H56" s="112" t="s">
        <v>342</v>
      </c>
      <c r="I56" s="18"/>
      <c r="J56" s="18">
        <v>40.590000000000003</v>
      </c>
      <c r="K56" s="18">
        <f t="shared" si="2"/>
        <v>310.74</v>
      </c>
      <c r="L56" s="14" t="s">
        <v>8</v>
      </c>
      <c r="M56" s="22"/>
      <c r="N56" s="14" t="s">
        <v>141</v>
      </c>
      <c r="O56" s="81" t="str">
        <f t="shared" si="3"/>
        <v/>
      </c>
    </row>
    <row r="57" spans="1:15" ht="22.5" x14ac:dyDescent="0.25">
      <c r="A57" s="6" t="s">
        <v>44</v>
      </c>
      <c r="B57" s="6" t="s">
        <v>184</v>
      </c>
      <c r="C57" s="9">
        <v>41692</v>
      </c>
      <c r="D57" s="14" t="s">
        <v>27</v>
      </c>
      <c r="E57" s="14" t="s">
        <v>183</v>
      </c>
      <c r="F57" s="14" t="s">
        <v>4</v>
      </c>
      <c r="G57" s="14" t="s">
        <v>457</v>
      </c>
      <c r="H57" s="112" t="s">
        <v>330</v>
      </c>
      <c r="I57" s="18"/>
      <c r="J57" s="18">
        <v>250.66</v>
      </c>
      <c r="K57" s="18">
        <f t="shared" si="2"/>
        <v>60.080000000000013</v>
      </c>
      <c r="L57" s="14" t="s">
        <v>8</v>
      </c>
      <c r="M57" s="22"/>
      <c r="N57" s="14" t="s">
        <v>141</v>
      </c>
      <c r="O57" s="81" t="str">
        <f t="shared" si="3"/>
        <v/>
      </c>
    </row>
    <row r="58" spans="1:15" ht="33.75" x14ac:dyDescent="0.25">
      <c r="A58" s="6" t="s">
        <v>44</v>
      </c>
      <c r="B58" s="6" t="s">
        <v>160</v>
      </c>
      <c r="C58" s="9">
        <v>41698</v>
      </c>
      <c r="D58" s="14" t="s">
        <v>69</v>
      </c>
      <c r="E58" s="14" t="s">
        <v>159</v>
      </c>
      <c r="F58" s="14" t="s">
        <v>4</v>
      </c>
      <c r="G58" s="14" t="s">
        <v>517</v>
      </c>
      <c r="H58" s="112" t="s">
        <v>343</v>
      </c>
      <c r="I58" s="18"/>
      <c r="J58" s="18">
        <v>55</v>
      </c>
      <c r="K58" s="18">
        <f t="shared" si="2"/>
        <v>5.0800000000000125</v>
      </c>
      <c r="L58" s="14" t="s">
        <v>214</v>
      </c>
      <c r="M58" s="19" t="s">
        <v>136</v>
      </c>
      <c r="N58" s="14" t="s">
        <v>11</v>
      </c>
      <c r="O58" s="81" t="str">
        <f t="shared" si="3"/>
        <v/>
      </c>
    </row>
    <row r="59" spans="1:15" ht="22.5" x14ac:dyDescent="0.25">
      <c r="A59" s="6" t="s">
        <v>45</v>
      </c>
      <c r="B59" s="7" t="s">
        <v>156</v>
      </c>
      <c r="C59" s="10">
        <v>41716</v>
      </c>
      <c r="D59" s="13" t="s">
        <v>30</v>
      </c>
      <c r="E59" s="13" t="s">
        <v>157</v>
      </c>
      <c r="F59" s="13" t="s">
        <v>5</v>
      </c>
      <c r="G59" s="13" t="s">
        <v>464</v>
      </c>
      <c r="H59" s="111" t="s">
        <v>502</v>
      </c>
      <c r="I59" s="20">
        <v>455</v>
      </c>
      <c r="J59" s="20">
        <v>546</v>
      </c>
      <c r="K59" s="18">
        <f t="shared" si="2"/>
        <v>551.08000000000004</v>
      </c>
      <c r="L59" s="13" t="s">
        <v>5</v>
      </c>
      <c r="M59" s="21"/>
      <c r="N59" s="13" t="s">
        <v>11</v>
      </c>
      <c r="O59" s="81">
        <f t="shared" si="3"/>
        <v>91</v>
      </c>
    </row>
    <row r="60" spans="1:15" ht="22.5" x14ac:dyDescent="0.25">
      <c r="A60" s="6" t="s">
        <v>44</v>
      </c>
      <c r="B60" s="6" t="s">
        <v>161</v>
      </c>
      <c r="C60" s="9">
        <v>41694</v>
      </c>
      <c r="D60" s="14" t="s">
        <v>118</v>
      </c>
      <c r="E60" s="14" t="s">
        <v>163</v>
      </c>
      <c r="F60" s="14" t="s">
        <v>4</v>
      </c>
      <c r="G60" s="14" t="s">
        <v>517</v>
      </c>
      <c r="H60" s="112" t="s">
        <v>336</v>
      </c>
      <c r="I60" s="18">
        <v>24</v>
      </c>
      <c r="J60" s="18">
        <v>144</v>
      </c>
      <c r="K60" s="18">
        <f t="shared" si="2"/>
        <v>407.08000000000004</v>
      </c>
      <c r="L60" s="14" t="s">
        <v>214</v>
      </c>
      <c r="M60" s="19" t="s">
        <v>136</v>
      </c>
      <c r="N60" s="14" t="s">
        <v>11</v>
      </c>
      <c r="O60" s="81" t="str">
        <f t="shared" si="3"/>
        <v/>
      </c>
    </row>
    <row r="61" spans="1:15" ht="22.5" x14ac:dyDescent="0.25">
      <c r="A61" s="6" t="s">
        <v>44</v>
      </c>
      <c r="B61" s="6" t="s">
        <v>162</v>
      </c>
      <c r="C61" s="9">
        <v>41695</v>
      </c>
      <c r="D61" s="14" t="s">
        <v>164</v>
      </c>
      <c r="E61" s="14" t="s">
        <v>165</v>
      </c>
      <c r="F61" s="14" t="s">
        <v>4</v>
      </c>
      <c r="G61" s="14" t="s">
        <v>458</v>
      </c>
      <c r="H61" s="112" t="s">
        <v>334</v>
      </c>
      <c r="I61" s="18">
        <v>4.17</v>
      </c>
      <c r="J61" s="18">
        <v>25</v>
      </c>
      <c r="K61" s="18">
        <f t="shared" si="2"/>
        <v>382.08000000000004</v>
      </c>
      <c r="L61" s="14" t="s">
        <v>214</v>
      </c>
      <c r="M61" s="19" t="s">
        <v>136</v>
      </c>
      <c r="N61" s="14" t="s">
        <v>11</v>
      </c>
      <c r="O61" s="81" t="str">
        <f t="shared" si="3"/>
        <v/>
      </c>
    </row>
    <row r="62" spans="1:15" ht="33.75" x14ac:dyDescent="0.25">
      <c r="A62" s="6" t="s">
        <v>44</v>
      </c>
      <c r="B62" s="6" t="s">
        <v>166</v>
      </c>
      <c r="C62" s="9">
        <v>41696</v>
      </c>
      <c r="D62" s="14" t="s">
        <v>96</v>
      </c>
      <c r="E62" s="14" t="s">
        <v>167</v>
      </c>
      <c r="F62" s="14" t="s">
        <v>4</v>
      </c>
      <c r="G62" s="14" t="s">
        <v>517</v>
      </c>
      <c r="H62" s="112" t="s">
        <v>343</v>
      </c>
      <c r="I62" s="18"/>
      <c r="J62" s="18">
        <v>51.9</v>
      </c>
      <c r="K62" s="18">
        <f t="shared" si="2"/>
        <v>330.18000000000006</v>
      </c>
      <c r="L62" s="14" t="s">
        <v>214</v>
      </c>
      <c r="M62" s="19" t="s">
        <v>136</v>
      </c>
      <c r="N62" s="14" t="s">
        <v>11</v>
      </c>
      <c r="O62" s="81" t="str">
        <f t="shared" si="3"/>
        <v/>
      </c>
    </row>
    <row r="63" spans="1:15" ht="33.75" x14ac:dyDescent="0.25">
      <c r="A63" s="6" t="s">
        <v>315</v>
      </c>
      <c r="B63" s="6" t="s">
        <v>317</v>
      </c>
      <c r="C63" s="9"/>
      <c r="D63" s="14" t="s">
        <v>20</v>
      </c>
      <c r="E63" s="14" t="s">
        <v>319</v>
      </c>
      <c r="F63" s="14" t="s">
        <v>4</v>
      </c>
      <c r="G63" s="14" t="s">
        <v>517</v>
      </c>
      <c r="H63" s="112" t="s">
        <v>343</v>
      </c>
      <c r="I63" s="18"/>
      <c r="J63" s="18">
        <v>61.64</v>
      </c>
      <c r="K63" s="18">
        <f t="shared" si="2"/>
        <v>268.54000000000008</v>
      </c>
      <c r="L63" s="14" t="s">
        <v>214</v>
      </c>
      <c r="M63" s="19" t="s">
        <v>136</v>
      </c>
      <c r="N63" s="14" t="s">
        <v>11</v>
      </c>
      <c r="O63" s="81" t="str">
        <f t="shared" si="3"/>
        <v/>
      </c>
    </row>
    <row r="64" spans="1:15" ht="22.5" x14ac:dyDescent="0.25">
      <c r="A64" s="6" t="s">
        <v>44</v>
      </c>
      <c r="B64" s="6" t="s">
        <v>168</v>
      </c>
      <c r="C64" s="9">
        <v>41696</v>
      </c>
      <c r="D64" s="14" t="s">
        <v>118</v>
      </c>
      <c r="E64" s="14" t="s">
        <v>169</v>
      </c>
      <c r="F64" s="14" t="s">
        <v>4</v>
      </c>
      <c r="G64" s="14" t="s">
        <v>517</v>
      </c>
      <c r="H64" s="112" t="s">
        <v>336</v>
      </c>
      <c r="I64" s="18">
        <v>40</v>
      </c>
      <c r="J64" s="18">
        <v>240</v>
      </c>
      <c r="K64" s="18">
        <f t="shared" si="2"/>
        <v>28.540000000000077</v>
      </c>
      <c r="L64" s="14" t="s">
        <v>214</v>
      </c>
      <c r="M64" s="19" t="s">
        <v>136</v>
      </c>
      <c r="N64" s="14" t="s">
        <v>11</v>
      </c>
      <c r="O64" s="81" t="str">
        <f t="shared" si="3"/>
        <v/>
      </c>
    </row>
    <row r="65" spans="1:15" ht="45" x14ac:dyDescent="0.25">
      <c r="A65" s="6" t="s">
        <v>42</v>
      </c>
      <c r="B65" s="6" t="s">
        <v>232</v>
      </c>
      <c r="C65" s="9">
        <v>41738</v>
      </c>
      <c r="D65" s="14" t="s">
        <v>20</v>
      </c>
      <c r="E65" s="19" t="s">
        <v>203</v>
      </c>
      <c r="F65" s="14" t="s">
        <v>4</v>
      </c>
      <c r="G65" s="19"/>
      <c r="H65" s="115"/>
      <c r="I65" s="24"/>
      <c r="J65" s="24">
        <v>0</v>
      </c>
      <c r="K65" s="18">
        <f t="shared" si="2"/>
        <v>28.540000000000077</v>
      </c>
      <c r="L65" s="14" t="s">
        <v>214</v>
      </c>
      <c r="M65" s="19" t="s">
        <v>136</v>
      </c>
      <c r="N65" s="14" t="s">
        <v>11</v>
      </c>
      <c r="O65" s="81" t="str">
        <f t="shared" si="3"/>
        <v/>
      </c>
    </row>
    <row r="66" spans="1:15" ht="33.75" x14ac:dyDescent="0.25">
      <c r="A66" s="6" t="s">
        <v>42</v>
      </c>
      <c r="B66" s="6" t="s">
        <v>188</v>
      </c>
      <c r="C66" s="9">
        <v>41670</v>
      </c>
      <c r="D66" s="15" t="s">
        <v>97</v>
      </c>
      <c r="E66" s="31" t="s">
        <v>189</v>
      </c>
      <c r="F66" s="15" t="s">
        <v>4</v>
      </c>
      <c r="G66" s="15" t="s">
        <v>518</v>
      </c>
      <c r="H66" s="116" t="s">
        <v>337</v>
      </c>
      <c r="I66" s="25"/>
      <c r="J66" s="25">
        <v>7.5</v>
      </c>
      <c r="K66" s="18">
        <f t="shared" si="2"/>
        <v>21.040000000000077</v>
      </c>
      <c r="L66" s="15" t="s">
        <v>8</v>
      </c>
      <c r="M66" s="32"/>
      <c r="N66" s="15" t="s">
        <v>141</v>
      </c>
      <c r="O66" s="81" t="str">
        <f t="shared" si="3"/>
        <v/>
      </c>
    </row>
    <row r="67" spans="1:15" ht="22.5" x14ac:dyDescent="0.25">
      <c r="A67" s="6" t="s">
        <v>42</v>
      </c>
      <c r="B67" s="6" t="s">
        <v>190</v>
      </c>
      <c r="C67" s="9">
        <v>41680</v>
      </c>
      <c r="D67" s="14" t="s">
        <v>97</v>
      </c>
      <c r="E67" s="14" t="s">
        <v>170</v>
      </c>
      <c r="F67" s="14" t="s">
        <v>5</v>
      </c>
      <c r="G67" s="14"/>
      <c r="H67" s="112" t="s">
        <v>521</v>
      </c>
      <c r="I67" s="18"/>
      <c r="J67" s="18">
        <v>7.5</v>
      </c>
      <c r="K67" s="18">
        <f t="shared" ref="K67:K98" si="4">IF(F67="Revenu",K66+J67,IF(F67="Dépense",K66-J67,""))</f>
        <v>28.540000000000077</v>
      </c>
      <c r="L67" s="14" t="s">
        <v>5</v>
      </c>
      <c r="M67" s="22"/>
      <c r="N67" s="14" t="s">
        <v>11</v>
      </c>
      <c r="O67" s="81" t="str">
        <f t="shared" ref="O67:O98" si="5">IF((A67="Facture Vente")*AND(F67="Revenu")*AND(I67&lt;&gt;0)*AND(J67&lt;&gt;0),J67-I67,"")</f>
        <v/>
      </c>
    </row>
    <row r="68" spans="1:15" ht="22.5" x14ac:dyDescent="0.25">
      <c r="A68" s="6" t="s">
        <v>114</v>
      </c>
      <c r="B68" s="6"/>
      <c r="C68" s="9">
        <v>41716</v>
      </c>
      <c r="D68" s="14" t="s">
        <v>193</v>
      </c>
      <c r="E68" s="14" t="s">
        <v>198</v>
      </c>
      <c r="F68" s="14" t="s">
        <v>5</v>
      </c>
      <c r="G68" s="14" t="s">
        <v>467</v>
      </c>
      <c r="H68" s="112" t="s">
        <v>508</v>
      </c>
      <c r="I68" s="18"/>
      <c r="J68" s="18">
        <v>20</v>
      </c>
      <c r="K68" s="18">
        <f t="shared" si="4"/>
        <v>48.540000000000077</v>
      </c>
      <c r="L68" s="14" t="s">
        <v>5</v>
      </c>
      <c r="M68" s="22"/>
      <c r="N68" s="14" t="s">
        <v>10</v>
      </c>
      <c r="O68" s="81" t="str">
        <f t="shared" si="5"/>
        <v/>
      </c>
    </row>
    <row r="69" spans="1:15" ht="22.5" x14ac:dyDescent="0.25">
      <c r="A69" s="6" t="s">
        <v>114</v>
      </c>
      <c r="B69" s="6"/>
      <c r="C69" s="9">
        <v>41716</v>
      </c>
      <c r="D69" s="14" t="s">
        <v>193</v>
      </c>
      <c r="E69" s="14" t="s">
        <v>199</v>
      </c>
      <c r="F69" s="14" t="s">
        <v>5</v>
      </c>
      <c r="G69" s="14" t="s">
        <v>467</v>
      </c>
      <c r="H69" s="112" t="s">
        <v>508</v>
      </c>
      <c r="I69" s="18"/>
      <c r="J69" s="18">
        <v>20</v>
      </c>
      <c r="K69" s="18">
        <f t="shared" si="4"/>
        <v>68.540000000000077</v>
      </c>
      <c r="L69" s="14" t="s">
        <v>5</v>
      </c>
      <c r="M69" s="22"/>
      <c r="N69" s="14" t="s">
        <v>10</v>
      </c>
      <c r="O69" s="81" t="str">
        <f t="shared" si="5"/>
        <v/>
      </c>
    </row>
    <row r="70" spans="1:15" ht="22.5" x14ac:dyDescent="0.25">
      <c r="A70" s="6" t="s">
        <v>114</v>
      </c>
      <c r="B70" s="6"/>
      <c r="C70" s="9">
        <v>41717</v>
      </c>
      <c r="D70" s="14" t="s">
        <v>193</v>
      </c>
      <c r="E70" s="14" t="s">
        <v>200</v>
      </c>
      <c r="F70" s="14" t="s">
        <v>5</v>
      </c>
      <c r="G70" s="14" t="s">
        <v>467</v>
      </c>
      <c r="H70" s="112" t="s">
        <v>509</v>
      </c>
      <c r="I70" s="18"/>
      <c r="J70" s="18">
        <v>20</v>
      </c>
      <c r="K70" s="18">
        <f t="shared" si="4"/>
        <v>88.540000000000077</v>
      </c>
      <c r="L70" s="14" t="s">
        <v>5</v>
      </c>
      <c r="M70" s="22"/>
      <c r="N70" s="14" t="s">
        <v>10</v>
      </c>
      <c r="O70" s="81" t="str">
        <f t="shared" si="5"/>
        <v/>
      </c>
    </row>
    <row r="71" spans="1:15" ht="22.5" x14ac:dyDescent="0.25">
      <c r="A71" s="6" t="s">
        <v>114</v>
      </c>
      <c r="B71" s="6"/>
      <c r="C71" s="9">
        <v>41716</v>
      </c>
      <c r="D71" s="14" t="s">
        <v>193</v>
      </c>
      <c r="E71" s="14" t="s">
        <v>194</v>
      </c>
      <c r="F71" s="14" t="s">
        <v>5</v>
      </c>
      <c r="G71" s="14" t="s">
        <v>467</v>
      </c>
      <c r="H71" s="112" t="s">
        <v>508</v>
      </c>
      <c r="I71" s="18"/>
      <c r="J71" s="18">
        <v>20</v>
      </c>
      <c r="K71" s="18">
        <f t="shared" si="4"/>
        <v>108.54000000000008</v>
      </c>
      <c r="L71" s="14" t="s">
        <v>5</v>
      </c>
      <c r="M71" s="22"/>
      <c r="N71" s="14" t="s">
        <v>10</v>
      </c>
      <c r="O71" s="81" t="str">
        <f t="shared" si="5"/>
        <v/>
      </c>
    </row>
    <row r="72" spans="1:15" ht="22.5" x14ac:dyDescent="0.25">
      <c r="A72" s="6" t="s">
        <v>114</v>
      </c>
      <c r="B72" s="6"/>
      <c r="C72" s="9">
        <v>41716</v>
      </c>
      <c r="D72" s="14" t="s">
        <v>193</v>
      </c>
      <c r="E72" s="14" t="s">
        <v>195</v>
      </c>
      <c r="F72" s="14" t="s">
        <v>5</v>
      </c>
      <c r="G72" s="14" t="s">
        <v>467</v>
      </c>
      <c r="H72" s="112" t="s">
        <v>510</v>
      </c>
      <c r="I72" s="18"/>
      <c r="J72" s="18">
        <v>200</v>
      </c>
      <c r="K72" s="18">
        <f t="shared" si="4"/>
        <v>308.54000000000008</v>
      </c>
      <c r="L72" s="14" t="s">
        <v>5</v>
      </c>
      <c r="M72" s="22"/>
      <c r="N72" s="14" t="s">
        <v>10</v>
      </c>
      <c r="O72" s="81" t="str">
        <f t="shared" si="5"/>
        <v/>
      </c>
    </row>
    <row r="73" spans="1:15" ht="22.5" x14ac:dyDescent="0.25">
      <c r="A73" s="6" t="s">
        <v>114</v>
      </c>
      <c r="B73" s="6"/>
      <c r="C73" s="9">
        <v>41716</v>
      </c>
      <c r="D73" s="14" t="s">
        <v>193</v>
      </c>
      <c r="E73" s="14" t="s">
        <v>196</v>
      </c>
      <c r="F73" s="14" t="s">
        <v>5</v>
      </c>
      <c r="G73" s="14" t="s">
        <v>467</v>
      </c>
      <c r="H73" s="112" t="s">
        <v>509</v>
      </c>
      <c r="I73" s="18"/>
      <c r="J73" s="18">
        <v>45</v>
      </c>
      <c r="K73" s="18">
        <f t="shared" si="4"/>
        <v>353.54000000000008</v>
      </c>
      <c r="L73" s="14" t="s">
        <v>5</v>
      </c>
      <c r="M73" s="22"/>
      <c r="N73" s="14" t="s">
        <v>10</v>
      </c>
      <c r="O73" s="81" t="str">
        <f t="shared" si="5"/>
        <v/>
      </c>
    </row>
    <row r="74" spans="1:15" ht="22.5" x14ac:dyDescent="0.25">
      <c r="A74" s="6" t="s">
        <v>114</v>
      </c>
      <c r="B74" s="6"/>
      <c r="C74" s="9">
        <v>41716</v>
      </c>
      <c r="D74" s="14" t="s">
        <v>193</v>
      </c>
      <c r="E74" s="14" t="s">
        <v>197</v>
      </c>
      <c r="F74" s="14" t="s">
        <v>5</v>
      </c>
      <c r="G74" s="14" t="s">
        <v>467</v>
      </c>
      <c r="H74" s="112" t="s">
        <v>513</v>
      </c>
      <c r="I74" s="18"/>
      <c r="J74" s="18">
        <v>100</v>
      </c>
      <c r="K74" s="18">
        <f t="shared" si="4"/>
        <v>453.54000000000008</v>
      </c>
      <c r="L74" s="14" t="s">
        <v>5</v>
      </c>
      <c r="M74" s="22"/>
      <c r="N74" s="14" t="s">
        <v>10</v>
      </c>
      <c r="O74" s="81" t="str">
        <f t="shared" si="5"/>
        <v/>
      </c>
    </row>
    <row r="75" spans="1:15" ht="22.5" x14ac:dyDescent="0.25">
      <c r="A75" s="6" t="s">
        <v>114</v>
      </c>
      <c r="B75" s="6"/>
      <c r="C75" s="9">
        <v>41716</v>
      </c>
      <c r="D75" s="14" t="s">
        <v>193</v>
      </c>
      <c r="E75" s="14" t="s">
        <v>220</v>
      </c>
      <c r="F75" s="14" t="s">
        <v>5</v>
      </c>
      <c r="G75" s="14" t="s">
        <v>467</v>
      </c>
      <c r="H75" s="112" t="s">
        <v>510</v>
      </c>
      <c r="I75" s="18"/>
      <c r="J75" s="18">
        <v>200</v>
      </c>
      <c r="K75" s="18">
        <f t="shared" si="4"/>
        <v>653.54000000000008</v>
      </c>
      <c r="L75" s="14" t="s">
        <v>5</v>
      </c>
      <c r="M75" s="22"/>
      <c r="N75" s="14" t="s">
        <v>10</v>
      </c>
      <c r="O75" s="81" t="str">
        <f t="shared" si="5"/>
        <v/>
      </c>
    </row>
    <row r="76" spans="1:15" ht="22.5" x14ac:dyDescent="0.25">
      <c r="A76" s="6" t="s">
        <v>114</v>
      </c>
      <c r="B76" s="6"/>
      <c r="C76" s="9">
        <v>41739</v>
      </c>
      <c r="D76" s="14" t="s">
        <v>193</v>
      </c>
      <c r="E76" s="14" t="s">
        <v>233</v>
      </c>
      <c r="F76" s="14" t="s">
        <v>5</v>
      </c>
      <c r="G76" s="14" t="s">
        <v>467</v>
      </c>
      <c r="H76" s="112" t="s">
        <v>513</v>
      </c>
      <c r="I76" s="18"/>
      <c r="J76" s="18">
        <v>90</v>
      </c>
      <c r="K76" s="18">
        <f t="shared" si="4"/>
        <v>743.54000000000008</v>
      </c>
      <c r="L76" s="14" t="s">
        <v>5</v>
      </c>
      <c r="M76" s="22"/>
      <c r="N76" s="14" t="s">
        <v>10</v>
      </c>
      <c r="O76" s="81" t="str">
        <f t="shared" si="5"/>
        <v/>
      </c>
    </row>
    <row r="77" spans="1:15" ht="22.5" x14ac:dyDescent="0.25">
      <c r="A77" s="6" t="s">
        <v>44</v>
      </c>
      <c r="B77" s="6" t="s">
        <v>172</v>
      </c>
      <c r="C77" s="9">
        <v>41697</v>
      </c>
      <c r="D77" s="14" t="s">
        <v>84</v>
      </c>
      <c r="E77" s="14" t="s">
        <v>173</v>
      </c>
      <c r="F77" s="14" t="s">
        <v>4</v>
      </c>
      <c r="G77" s="14" t="s">
        <v>517</v>
      </c>
      <c r="H77" s="112" t="s">
        <v>335</v>
      </c>
      <c r="I77" s="18"/>
      <c r="J77" s="18">
        <v>145.62</v>
      </c>
      <c r="K77" s="18">
        <f t="shared" si="4"/>
        <v>597.92000000000007</v>
      </c>
      <c r="L77" s="14" t="s">
        <v>214</v>
      </c>
      <c r="M77" s="26" t="s">
        <v>174</v>
      </c>
      <c r="N77" s="14" t="s">
        <v>11</v>
      </c>
      <c r="O77" s="81" t="str">
        <f t="shared" si="5"/>
        <v/>
      </c>
    </row>
    <row r="78" spans="1:15" ht="22.5" x14ac:dyDescent="0.25">
      <c r="A78" s="6" t="s">
        <v>44</v>
      </c>
      <c r="B78" s="6" t="s">
        <v>175</v>
      </c>
      <c r="C78" s="9">
        <v>41698</v>
      </c>
      <c r="D78" s="14" t="s">
        <v>55</v>
      </c>
      <c r="E78" s="14" t="s">
        <v>176</v>
      </c>
      <c r="F78" s="14" t="s">
        <v>4</v>
      </c>
      <c r="G78" s="14" t="s">
        <v>458</v>
      </c>
      <c r="H78" s="112" t="s">
        <v>334</v>
      </c>
      <c r="I78" s="18">
        <v>18.03</v>
      </c>
      <c r="J78" s="18">
        <v>21.64</v>
      </c>
      <c r="K78" s="18">
        <f t="shared" si="4"/>
        <v>576.28000000000009</v>
      </c>
      <c r="L78" s="14" t="s">
        <v>214</v>
      </c>
      <c r="M78" s="26" t="s">
        <v>174</v>
      </c>
      <c r="N78" s="14" t="s">
        <v>11</v>
      </c>
      <c r="O78" s="81" t="str">
        <f t="shared" si="5"/>
        <v/>
      </c>
    </row>
    <row r="79" spans="1:15" ht="22.5" x14ac:dyDescent="0.25">
      <c r="A79" s="6" t="s">
        <v>42</v>
      </c>
      <c r="B79" s="6" t="s">
        <v>231</v>
      </c>
      <c r="C79" s="9">
        <v>41699</v>
      </c>
      <c r="D79" s="14" t="s">
        <v>97</v>
      </c>
      <c r="E79" s="14" t="s">
        <v>170</v>
      </c>
      <c r="F79" s="14" t="s">
        <v>5</v>
      </c>
      <c r="G79" s="14" t="s">
        <v>468</v>
      </c>
      <c r="H79" s="112" t="s">
        <v>521</v>
      </c>
      <c r="I79" s="18"/>
      <c r="J79" s="18">
        <v>7.5</v>
      </c>
      <c r="K79" s="18">
        <f t="shared" si="4"/>
        <v>583.78000000000009</v>
      </c>
      <c r="L79" s="14"/>
      <c r="M79" s="22"/>
      <c r="N79" s="14"/>
      <c r="O79" s="81" t="str">
        <f t="shared" si="5"/>
        <v/>
      </c>
    </row>
    <row r="80" spans="1:15" ht="33.75" x14ac:dyDescent="0.25">
      <c r="A80" s="6" t="s">
        <v>42</v>
      </c>
      <c r="B80" s="6" t="s">
        <v>232</v>
      </c>
      <c r="C80" s="9">
        <v>41730</v>
      </c>
      <c r="D80" s="14" t="s">
        <v>97</v>
      </c>
      <c r="E80" s="14" t="s">
        <v>277</v>
      </c>
      <c r="F80" s="14" t="s">
        <v>4</v>
      </c>
      <c r="G80" s="14" t="s">
        <v>518</v>
      </c>
      <c r="H80" s="112" t="s">
        <v>337</v>
      </c>
      <c r="I80" s="18"/>
      <c r="J80" s="18">
        <v>7.5</v>
      </c>
      <c r="K80" s="18">
        <f t="shared" si="4"/>
        <v>576.28000000000009</v>
      </c>
      <c r="L80" s="14"/>
      <c r="M80" s="22"/>
      <c r="N80" s="14"/>
      <c r="O80" s="81" t="str">
        <f t="shared" si="5"/>
        <v/>
      </c>
    </row>
    <row r="81" spans="1:15" ht="22.5" x14ac:dyDescent="0.25">
      <c r="A81" s="6" t="s">
        <v>44</v>
      </c>
      <c r="B81" s="6" t="s">
        <v>177</v>
      </c>
      <c r="C81" s="9">
        <v>41711</v>
      </c>
      <c r="D81" s="14" t="s">
        <v>84</v>
      </c>
      <c r="E81" s="14" t="s">
        <v>180</v>
      </c>
      <c r="F81" s="14" t="s">
        <v>4</v>
      </c>
      <c r="G81" s="14" t="s">
        <v>517</v>
      </c>
      <c r="H81" s="112" t="s">
        <v>335</v>
      </c>
      <c r="I81" s="18"/>
      <c r="J81" s="18">
        <v>24.4</v>
      </c>
      <c r="K81" s="18">
        <f t="shared" si="4"/>
        <v>551.88000000000011</v>
      </c>
      <c r="L81" s="14" t="s">
        <v>214</v>
      </c>
      <c r="M81" s="26" t="s">
        <v>174</v>
      </c>
      <c r="N81" s="14" t="s">
        <v>11</v>
      </c>
      <c r="O81" s="81" t="str">
        <f t="shared" si="5"/>
        <v/>
      </c>
    </row>
    <row r="82" spans="1:15" ht="33.75" x14ac:dyDescent="0.25">
      <c r="A82" s="6" t="s">
        <v>44</v>
      </c>
      <c r="B82" s="6" t="s">
        <v>178</v>
      </c>
      <c r="C82" s="9">
        <v>41711</v>
      </c>
      <c r="D82" s="14" t="s">
        <v>28</v>
      </c>
      <c r="E82" s="14" t="s">
        <v>181</v>
      </c>
      <c r="F82" s="14" t="s">
        <v>4</v>
      </c>
      <c r="G82" s="14" t="s">
        <v>517</v>
      </c>
      <c r="H82" s="112" t="s">
        <v>343</v>
      </c>
      <c r="I82" s="18"/>
      <c r="J82" s="18">
        <v>4.95</v>
      </c>
      <c r="K82" s="18">
        <f t="shared" si="4"/>
        <v>546.93000000000006</v>
      </c>
      <c r="L82" s="14" t="s">
        <v>214</v>
      </c>
      <c r="M82" s="26" t="s">
        <v>174</v>
      </c>
      <c r="N82" s="14" t="s">
        <v>11</v>
      </c>
      <c r="O82" s="81" t="str">
        <f t="shared" si="5"/>
        <v/>
      </c>
    </row>
    <row r="83" spans="1:15" ht="33.75" x14ac:dyDescent="0.25">
      <c r="A83" s="6" t="s">
        <v>44</v>
      </c>
      <c r="B83" s="6" t="s">
        <v>179</v>
      </c>
      <c r="C83" s="9">
        <v>41711</v>
      </c>
      <c r="D83" s="14" t="s">
        <v>96</v>
      </c>
      <c r="E83" s="14" t="s">
        <v>182</v>
      </c>
      <c r="F83" s="14" t="s">
        <v>4</v>
      </c>
      <c r="G83" s="14" t="s">
        <v>517</v>
      </c>
      <c r="H83" s="112" t="s">
        <v>343</v>
      </c>
      <c r="I83" s="18"/>
      <c r="J83" s="18">
        <v>19</v>
      </c>
      <c r="K83" s="18">
        <f t="shared" si="4"/>
        <v>527.93000000000006</v>
      </c>
      <c r="L83" s="14" t="s">
        <v>214</v>
      </c>
      <c r="M83" s="26" t="s">
        <v>174</v>
      </c>
      <c r="N83" s="14" t="s">
        <v>11</v>
      </c>
      <c r="O83" s="81" t="str">
        <f t="shared" si="5"/>
        <v/>
      </c>
    </row>
    <row r="84" spans="1:15" ht="22.5" x14ac:dyDescent="0.25">
      <c r="A84" s="6" t="s">
        <v>44</v>
      </c>
      <c r="B84" s="6" t="s">
        <v>185</v>
      </c>
      <c r="C84" s="9">
        <v>41710</v>
      </c>
      <c r="D84" s="14" t="s">
        <v>55</v>
      </c>
      <c r="E84" s="14" t="s">
        <v>186</v>
      </c>
      <c r="F84" s="14" t="s">
        <v>4</v>
      </c>
      <c r="G84" s="14" t="s">
        <v>458</v>
      </c>
      <c r="H84" s="112" t="s">
        <v>334</v>
      </c>
      <c r="I84" s="18"/>
      <c r="J84" s="18">
        <v>9.89</v>
      </c>
      <c r="K84" s="18">
        <f t="shared" si="4"/>
        <v>518.04000000000008</v>
      </c>
      <c r="L84" s="14" t="s">
        <v>214</v>
      </c>
      <c r="M84" s="26" t="s">
        <v>174</v>
      </c>
      <c r="N84" s="14" t="s">
        <v>11</v>
      </c>
      <c r="O84" s="81" t="str">
        <f t="shared" si="5"/>
        <v/>
      </c>
    </row>
    <row r="85" spans="1:15" ht="22.5" x14ac:dyDescent="0.25">
      <c r="A85" s="6" t="s">
        <v>44</v>
      </c>
      <c r="B85" s="6" t="s">
        <v>191</v>
      </c>
      <c r="C85" s="9">
        <v>41715</v>
      </c>
      <c r="D85" s="14" t="s">
        <v>84</v>
      </c>
      <c r="E85" s="14" t="s">
        <v>192</v>
      </c>
      <c r="F85" s="14" t="s">
        <v>4</v>
      </c>
      <c r="G85" s="14" t="s">
        <v>517</v>
      </c>
      <c r="H85" s="112" t="s">
        <v>335</v>
      </c>
      <c r="I85" s="18"/>
      <c r="J85" s="18">
        <v>1.65</v>
      </c>
      <c r="K85" s="18">
        <f t="shared" si="4"/>
        <v>516.3900000000001</v>
      </c>
      <c r="L85" s="14" t="s">
        <v>214</v>
      </c>
      <c r="M85" s="26" t="s">
        <v>174</v>
      </c>
      <c r="N85" s="14" t="s">
        <v>11</v>
      </c>
      <c r="O85" s="81" t="str">
        <f t="shared" si="5"/>
        <v/>
      </c>
    </row>
    <row r="86" spans="1:15" ht="22.5" x14ac:dyDescent="0.25">
      <c r="A86" s="6" t="s">
        <v>44</v>
      </c>
      <c r="B86" s="6" t="s">
        <v>201</v>
      </c>
      <c r="C86" s="9">
        <v>41716</v>
      </c>
      <c r="D86" s="14" t="s">
        <v>55</v>
      </c>
      <c r="E86" s="14" t="s">
        <v>202</v>
      </c>
      <c r="F86" s="14" t="s">
        <v>4</v>
      </c>
      <c r="G86" s="14" t="s">
        <v>517</v>
      </c>
      <c r="H86" s="112" t="s">
        <v>336</v>
      </c>
      <c r="I86" s="18"/>
      <c r="J86" s="18">
        <v>13.42</v>
      </c>
      <c r="K86" s="18">
        <f t="shared" si="4"/>
        <v>502.97000000000008</v>
      </c>
      <c r="L86" s="14" t="s">
        <v>214</v>
      </c>
      <c r="M86" s="26" t="s">
        <v>174</v>
      </c>
      <c r="N86" s="14" t="s">
        <v>11</v>
      </c>
      <c r="O86" s="81" t="str">
        <f t="shared" si="5"/>
        <v/>
      </c>
    </row>
    <row r="87" spans="1:15" ht="22.5" x14ac:dyDescent="0.25">
      <c r="A87" s="6" t="s">
        <v>44</v>
      </c>
      <c r="B87" s="6" t="s">
        <v>205</v>
      </c>
      <c r="C87" s="9">
        <v>41726</v>
      </c>
      <c r="D87" s="14" t="s">
        <v>131</v>
      </c>
      <c r="E87" s="14" t="s">
        <v>130</v>
      </c>
      <c r="F87" s="14" t="s">
        <v>4</v>
      </c>
      <c r="G87" s="14" t="s">
        <v>517</v>
      </c>
      <c r="H87" s="112" t="s">
        <v>342</v>
      </c>
      <c r="I87" s="18"/>
      <c r="J87" s="18">
        <v>59.16</v>
      </c>
      <c r="K87" s="18">
        <f t="shared" si="4"/>
        <v>443.81000000000006</v>
      </c>
      <c r="L87" s="14" t="s">
        <v>8</v>
      </c>
      <c r="M87" s="22"/>
      <c r="N87" s="14" t="s">
        <v>141</v>
      </c>
      <c r="O87" s="81" t="str">
        <f t="shared" si="5"/>
        <v/>
      </c>
    </row>
    <row r="88" spans="1:15" ht="33.75" x14ac:dyDescent="0.25">
      <c r="A88" s="6" t="s">
        <v>44</v>
      </c>
      <c r="B88" s="6" t="s">
        <v>206</v>
      </c>
      <c r="C88" s="9">
        <v>41720</v>
      </c>
      <c r="D88" s="14" t="s">
        <v>208</v>
      </c>
      <c r="E88" s="14" t="s">
        <v>207</v>
      </c>
      <c r="F88" s="14" t="s">
        <v>4</v>
      </c>
      <c r="G88" s="14" t="s">
        <v>518</v>
      </c>
      <c r="H88" s="112" t="s">
        <v>346</v>
      </c>
      <c r="I88" s="18"/>
      <c r="J88" s="18">
        <v>86.7</v>
      </c>
      <c r="K88" s="18">
        <f t="shared" si="4"/>
        <v>357.11000000000007</v>
      </c>
      <c r="L88" s="14" t="s">
        <v>8</v>
      </c>
      <c r="M88" s="22"/>
      <c r="N88" s="14" t="s">
        <v>141</v>
      </c>
      <c r="O88" s="81" t="str">
        <f t="shared" si="5"/>
        <v/>
      </c>
    </row>
    <row r="89" spans="1:15" ht="33.75" x14ac:dyDescent="0.25">
      <c r="A89" s="6" t="s">
        <v>44</v>
      </c>
      <c r="B89" s="6" t="s">
        <v>210</v>
      </c>
      <c r="C89" s="9">
        <v>41726</v>
      </c>
      <c r="D89" s="14" t="s">
        <v>96</v>
      </c>
      <c r="E89" s="14" t="s">
        <v>209</v>
      </c>
      <c r="F89" s="14" t="s">
        <v>4</v>
      </c>
      <c r="G89" s="14" t="s">
        <v>517</v>
      </c>
      <c r="H89" s="112" t="s">
        <v>343</v>
      </c>
      <c r="I89" s="18"/>
      <c r="J89" s="18">
        <v>8.65</v>
      </c>
      <c r="K89" s="18">
        <f t="shared" si="4"/>
        <v>348.46000000000009</v>
      </c>
      <c r="L89" s="14" t="s">
        <v>214</v>
      </c>
      <c r="M89" s="26" t="s">
        <v>174</v>
      </c>
      <c r="N89" s="14" t="s">
        <v>11</v>
      </c>
      <c r="O89" s="81" t="str">
        <f t="shared" si="5"/>
        <v/>
      </c>
    </row>
    <row r="90" spans="1:15" ht="33.75" x14ac:dyDescent="0.25">
      <c r="A90" s="6" t="s">
        <v>44</v>
      </c>
      <c r="B90" s="6" t="s">
        <v>211</v>
      </c>
      <c r="C90" s="9">
        <v>41722</v>
      </c>
      <c r="D90" s="14" t="s">
        <v>96</v>
      </c>
      <c r="E90" s="14" t="s">
        <v>212</v>
      </c>
      <c r="F90" s="14" t="s">
        <v>4</v>
      </c>
      <c r="G90" s="14" t="s">
        <v>517</v>
      </c>
      <c r="H90" s="112" t="s">
        <v>343</v>
      </c>
      <c r="I90" s="18"/>
      <c r="J90" s="18">
        <v>30</v>
      </c>
      <c r="K90" s="18">
        <f t="shared" si="4"/>
        <v>318.46000000000009</v>
      </c>
      <c r="L90" s="14" t="s">
        <v>214</v>
      </c>
      <c r="M90" s="26" t="s">
        <v>174</v>
      </c>
      <c r="N90" s="14" t="s">
        <v>11</v>
      </c>
      <c r="O90" s="81" t="str">
        <f t="shared" si="5"/>
        <v/>
      </c>
    </row>
    <row r="91" spans="1:15" ht="22.5" x14ac:dyDescent="0.25">
      <c r="A91" s="6" t="s">
        <v>44</v>
      </c>
      <c r="B91" s="6" t="s">
        <v>216</v>
      </c>
      <c r="C91" s="9">
        <v>41724</v>
      </c>
      <c r="D91" s="14" t="s">
        <v>55</v>
      </c>
      <c r="E91" s="14" t="s">
        <v>217</v>
      </c>
      <c r="F91" s="14" t="s">
        <v>4</v>
      </c>
      <c r="G91" s="14" t="s">
        <v>458</v>
      </c>
      <c r="H91" s="112" t="s">
        <v>334</v>
      </c>
      <c r="I91" s="18"/>
      <c r="J91" s="18">
        <v>13.39</v>
      </c>
      <c r="K91" s="18">
        <f t="shared" si="4"/>
        <v>305.07000000000011</v>
      </c>
      <c r="L91" s="14" t="s">
        <v>214</v>
      </c>
      <c r="M91" s="26" t="s">
        <v>174</v>
      </c>
      <c r="N91" s="14" t="s">
        <v>11</v>
      </c>
      <c r="O91" s="81" t="str">
        <f t="shared" si="5"/>
        <v/>
      </c>
    </row>
    <row r="92" spans="1:15" ht="22.5" x14ac:dyDescent="0.25">
      <c r="A92" s="6" t="s">
        <v>44</v>
      </c>
      <c r="B92" s="6" t="s">
        <v>221</v>
      </c>
      <c r="C92" s="9">
        <v>41731</v>
      </c>
      <c r="D92" s="14" t="s">
        <v>55</v>
      </c>
      <c r="E92" s="14" t="s">
        <v>222</v>
      </c>
      <c r="F92" s="14" t="s">
        <v>4</v>
      </c>
      <c r="G92" s="14" t="s">
        <v>458</v>
      </c>
      <c r="H92" s="112" t="s">
        <v>334</v>
      </c>
      <c r="I92" s="18"/>
      <c r="J92" s="18">
        <v>1.95</v>
      </c>
      <c r="K92" s="18">
        <f t="shared" si="4"/>
        <v>303.12000000000012</v>
      </c>
      <c r="L92" s="14" t="s">
        <v>214</v>
      </c>
      <c r="M92" s="26" t="s">
        <v>174</v>
      </c>
      <c r="N92" s="14" t="s">
        <v>11</v>
      </c>
      <c r="O92" s="81" t="str">
        <f t="shared" si="5"/>
        <v/>
      </c>
    </row>
    <row r="93" spans="1:15" ht="45" x14ac:dyDescent="0.25">
      <c r="A93" s="6" t="s">
        <v>42</v>
      </c>
      <c r="B93" s="6" t="s">
        <v>264</v>
      </c>
      <c r="C93" s="9">
        <v>41753</v>
      </c>
      <c r="D93" s="14" t="s">
        <v>20</v>
      </c>
      <c r="E93" s="26" t="s">
        <v>239</v>
      </c>
      <c r="F93" s="14" t="s">
        <v>4</v>
      </c>
      <c r="G93" s="26"/>
      <c r="H93" s="117"/>
      <c r="I93" s="30"/>
      <c r="J93" s="30">
        <v>0</v>
      </c>
      <c r="K93" s="18">
        <f t="shared" si="4"/>
        <v>303.12000000000012</v>
      </c>
      <c r="L93" s="14" t="s">
        <v>214</v>
      </c>
      <c r="M93" s="26" t="s">
        <v>174</v>
      </c>
      <c r="N93" s="14" t="s">
        <v>11</v>
      </c>
      <c r="O93" s="81" t="str">
        <f t="shared" si="5"/>
        <v/>
      </c>
    </row>
    <row r="94" spans="1:15" ht="22.5" x14ac:dyDescent="0.25">
      <c r="A94" s="6" t="s">
        <v>44</v>
      </c>
      <c r="B94" s="6" t="s">
        <v>223</v>
      </c>
      <c r="C94" s="9">
        <v>41733</v>
      </c>
      <c r="D94" s="14" t="s">
        <v>98</v>
      </c>
      <c r="E94" s="14" t="s">
        <v>224</v>
      </c>
      <c r="F94" s="14" t="s">
        <v>4</v>
      </c>
      <c r="G94" s="14" t="s">
        <v>517</v>
      </c>
      <c r="H94" s="112" t="s">
        <v>336</v>
      </c>
      <c r="I94" s="18"/>
      <c r="J94" s="18">
        <v>39.58</v>
      </c>
      <c r="K94" s="18">
        <f t="shared" si="4"/>
        <v>263.54000000000013</v>
      </c>
      <c r="L94" s="14" t="s">
        <v>214</v>
      </c>
      <c r="M94" s="19" t="s">
        <v>230</v>
      </c>
      <c r="N94" s="14" t="s">
        <v>11</v>
      </c>
      <c r="O94" s="81" t="str">
        <f t="shared" si="5"/>
        <v/>
      </c>
    </row>
    <row r="95" spans="1:15" ht="22.5" x14ac:dyDescent="0.25">
      <c r="A95" s="6" t="s">
        <v>44</v>
      </c>
      <c r="B95" s="6" t="s">
        <v>227</v>
      </c>
      <c r="C95" s="9">
        <v>41736</v>
      </c>
      <c r="D95" s="14" t="s">
        <v>225</v>
      </c>
      <c r="E95" s="14" t="s">
        <v>226</v>
      </c>
      <c r="F95" s="14" t="s">
        <v>4</v>
      </c>
      <c r="G95" s="14" t="s">
        <v>458</v>
      </c>
      <c r="H95" s="112" t="s">
        <v>334</v>
      </c>
      <c r="I95" s="18"/>
      <c r="J95" s="18">
        <v>36.299999999999997</v>
      </c>
      <c r="K95" s="18">
        <f t="shared" si="4"/>
        <v>227.24000000000012</v>
      </c>
      <c r="L95" s="14" t="s">
        <v>214</v>
      </c>
      <c r="M95" s="19" t="s">
        <v>230</v>
      </c>
      <c r="N95" s="14" t="s">
        <v>11</v>
      </c>
      <c r="O95" s="81" t="str">
        <f t="shared" si="5"/>
        <v/>
      </c>
    </row>
    <row r="96" spans="1:15" ht="22.5" x14ac:dyDescent="0.25">
      <c r="A96" s="6" t="s">
        <v>44</v>
      </c>
      <c r="B96" s="6" t="s">
        <v>228</v>
      </c>
      <c r="C96" s="9">
        <v>41732</v>
      </c>
      <c r="D96" s="14" t="s">
        <v>55</v>
      </c>
      <c r="E96" s="14" t="s">
        <v>229</v>
      </c>
      <c r="F96" s="14" t="s">
        <v>4</v>
      </c>
      <c r="G96" s="14" t="s">
        <v>458</v>
      </c>
      <c r="H96" s="112" t="s">
        <v>334</v>
      </c>
      <c r="I96" s="18"/>
      <c r="J96" s="18">
        <v>20.2</v>
      </c>
      <c r="K96" s="18">
        <f t="shared" si="4"/>
        <v>207.04000000000013</v>
      </c>
      <c r="L96" s="14" t="s">
        <v>214</v>
      </c>
      <c r="M96" s="19" t="s">
        <v>230</v>
      </c>
      <c r="N96" s="14" t="s">
        <v>11</v>
      </c>
      <c r="O96" s="81" t="str">
        <f t="shared" si="5"/>
        <v/>
      </c>
    </row>
    <row r="97" spans="1:15" ht="33.75" x14ac:dyDescent="0.25">
      <c r="A97" s="6" t="s">
        <v>44</v>
      </c>
      <c r="B97" s="6" t="s">
        <v>235</v>
      </c>
      <c r="C97" s="9">
        <v>41739</v>
      </c>
      <c r="D97" s="14" t="s">
        <v>234</v>
      </c>
      <c r="E97" s="14" t="s">
        <v>238</v>
      </c>
      <c r="F97" s="14" t="s">
        <v>4</v>
      </c>
      <c r="G97" s="14" t="s">
        <v>457</v>
      </c>
      <c r="H97" s="112" t="s">
        <v>331</v>
      </c>
      <c r="I97" s="18"/>
      <c r="J97" s="18">
        <v>64.8</v>
      </c>
      <c r="K97" s="18">
        <f t="shared" si="4"/>
        <v>142.24000000000012</v>
      </c>
      <c r="L97" s="14" t="s">
        <v>8</v>
      </c>
      <c r="M97" s="22"/>
      <c r="N97" s="14" t="s">
        <v>11</v>
      </c>
      <c r="O97" s="81" t="str">
        <f t="shared" si="5"/>
        <v/>
      </c>
    </row>
    <row r="98" spans="1:15" ht="22.5" x14ac:dyDescent="0.25">
      <c r="A98" s="6" t="s">
        <v>44</v>
      </c>
      <c r="B98" s="6" t="s">
        <v>237</v>
      </c>
      <c r="C98" s="9">
        <v>41739</v>
      </c>
      <c r="D98" s="14" t="s">
        <v>234</v>
      </c>
      <c r="E98" s="14" t="s">
        <v>236</v>
      </c>
      <c r="F98" s="14" t="s">
        <v>4</v>
      </c>
      <c r="G98" s="14" t="s">
        <v>457</v>
      </c>
      <c r="H98" s="112" t="s">
        <v>331</v>
      </c>
      <c r="I98" s="18"/>
      <c r="J98" s="18">
        <v>21.6</v>
      </c>
      <c r="K98" s="18">
        <f t="shared" si="4"/>
        <v>120.64000000000013</v>
      </c>
      <c r="L98" s="14" t="s">
        <v>8</v>
      </c>
      <c r="M98" s="22"/>
      <c r="N98" s="14" t="s">
        <v>11</v>
      </c>
      <c r="O98" s="81" t="str">
        <f t="shared" si="5"/>
        <v/>
      </c>
    </row>
    <row r="99" spans="1:15" ht="22.5" x14ac:dyDescent="0.25">
      <c r="A99" s="6" t="s">
        <v>44</v>
      </c>
      <c r="B99" s="6" t="s">
        <v>241</v>
      </c>
      <c r="C99" s="9">
        <v>41735</v>
      </c>
      <c r="D99" s="14" t="s">
        <v>55</v>
      </c>
      <c r="E99" s="14" t="s">
        <v>240</v>
      </c>
      <c r="F99" s="14" t="s">
        <v>4</v>
      </c>
      <c r="G99" s="14" t="s">
        <v>458</v>
      </c>
      <c r="H99" s="112" t="s">
        <v>334</v>
      </c>
      <c r="I99" s="18"/>
      <c r="J99" s="18">
        <v>14.59</v>
      </c>
      <c r="K99" s="18">
        <f t="shared" ref="K99:K162" si="6">IF(F99="Revenu",K98+J99,IF(F99="Dépense",K98-J99,""))</f>
        <v>106.05000000000013</v>
      </c>
      <c r="L99" s="14" t="s">
        <v>214</v>
      </c>
      <c r="M99" s="19" t="s">
        <v>230</v>
      </c>
      <c r="N99" s="14" t="s">
        <v>11</v>
      </c>
      <c r="O99" s="81" t="str">
        <f t="shared" ref="O99:O130" si="7">IF((A99="Facture Vente")*AND(F99="Revenu")*AND(I99&lt;&gt;0)*AND(J99&lt;&gt;0),J99-I99,"")</f>
        <v/>
      </c>
    </row>
    <row r="100" spans="1:15" ht="22.5" x14ac:dyDescent="0.25">
      <c r="A100" s="6" t="s">
        <v>114</v>
      </c>
      <c r="B100" s="6" t="s">
        <v>244</v>
      </c>
      <c r="C100" s="9">
        <v>41753</v>
      </c>
      <c r="D100" s="14" t="s">
        <v>193</v>
      </c>
      <c r="E100" s="14" t="s">
        <v>242</v>
      </c>
      <c r="F100" s="14" t="s">
        <v>5</v>
      </c>
      <c r="G100" s="14" t="s">
        <v>467</v>
      </c>
      <c r="H100" s="112" t="s">
        <v>510</v>
      </c>
      <c r="I100" s="18"/>
      <c r="J100" s="18">
        <v>400</v>
      </c>
      <c r="K100" s="18">
        <f t="shared" si="6"/>
        <v>506.05000000000013</v>
      </c>
      <c r="L100" s="14" t="s">
        <v>5</v>
      </c>
      <c r="M100" s="22"/>
      <c r="N100" s="14" t="s">
        <v>10</v>
      </c>
      <c r="O100" s="81" t="str">
        <f t="shared" si="7"/>
        <v/>
      </c>
    </row>
    <row r="101" spans="1:15" ht="22.5" x14ac:dyDescent="0.25">
      <c r="A101" s="6" t="s">
        <v>114</v>
      </c>
      <c r="B101" s="6" t="s">
        <v>245</v>
      </c>
      <c r="C101" s="9">
        <v>41753</v>
      </c>
      <c r="D101" s="14" t="s">
        <v>193</v>
      </c>
      <c r="E101" s="14" t="s">
        <v>243</v>
      </c>
      <c r="F101" s="14" t="s">
        <v>5</v>
      </c>
      <c r="G101" s="14" t="s">
        <v>467</v>
      </c>
      <c r="H101" s="112" t="s">
        <v>510</v>
      </c>
      <c r="I101" s="18"/>
      <c r="J101" s="18">
        <v>400</v>
      </c>
      <c r="K101" s="18">
        <f t="shared" si="6"/>
        <v>906.05000000000018</v>
      </c>
      <c r="L101" s="14" t="s">
        <v>5</v>
      </c>
      <c r="M101" s="22"/>
      <c r="N101" s="14" t="s">
        <v>10</v>
      </c>
      <c r="O101" s="81" t="str">
        <f t="shared" si="7"/>
        <v/>
      </c>
    </row>
    <row r="102" spans="1:15" ht="22.5" x14ac:dyDescent="0.25">
      <c r="A102" s="6" t="s">
        <v>44</v>
      </c>
      <c r="B102" s="6" t="s">
        <v>246</v>
      </c>
      <c r="C102" s="9">
        <v>41752</v>
      </c>
      <c r="D102" s="14" t="s">
        <v>84</v>
      </c>
      <c r="E102" s="14" t="s">
        <v>247</v>
      </c>
      <c r="F102" s="14" t="s">
        <v>4</v>
      </c>
      <c r="G102" s="14" t="s">
        <v>517</v>
      </c>
      <c r="H102" s="112" t="s">
        <v>335</v>
      </c>
      <c r="I102" s="18"/>
      <c r="J102" s="18">
        <v>7.45</v>
      </c>
      <c r="K102" s="18">
        <f t="shared" si="6"/>
        <v>898.60000000000014</v>
      </c>
      <c r="L102" s="14" t="s">
        <v>214</v>
      </c>
      <c r="M102" s="19" t="s">
        <v>230</v>
      </c>
      <c r="N102" s="14" t="s">
        <v>11</v>
      </c>
      <c r="O102" s="81" t="str">
        <f t="shared" si="7"/>
        <v/>
      </c>
    </row>
    <row r="103" spans="1:15" ht="22.5" x14ac:dyDescent="0.25">
      <c r="A103" s="6" t="s">
        <v>44</v>
      </c>
      <c r="B103" s="6" t="s">
        <v>248</v>
      </c>
      <c r="C103" s="9">
        <v>41752</v>
      </c>
      <c r="D103" s="14" t="s">
        <v>164</v>
      </c>
      <c r="E103" s="14" t="s">
        <v>249</v>
      </c>
      <c r="F103" s="14" t="s">
        <v>4</v>
      </c>
      <c r="G103" s="14" t="s">
        <v>458</v>
      </c>
      <c r="H103" s="112" t="s">
        <v>334</v>
      </c>
      <c r="I103" s="18"/>
      <c r="J103" s="18">
        <v>31.5</v>
      </c>
      <c r="K103" s="18">
        <f t="shared" si="6"/>
        <v>867.10000000000014</v>
      </c>
      <c r="L103" s="14" t="s">
        <v>8</v>
      </c>
      <c r="M103" s="22"/>
      <c r="N103" s="14" t="s">
        <v>250</v>
      </c>
      <c r="O103" s="81" t="str">
        <f t="shared" si="7"/>
        <v/>
      </c>
    </row>
    <row r="104" spans="1:15" ht="22.5" x14ac:dyDescent="0.25">
      <c r="A104" s="6" t="s">
        <v>114</v>
      </c>
      <c r="B104" s="6" t="s">
        <v>273</v>
      </c>
      <c r="C104" s="9">
        <v>41752</v>
      </c>
      <c r="D104" s="14" t="s">
        <v>193</v>
      </c>
      <c r="E104" s="14" t="s">
        <v>253</v>
      </c>
      <c r="F104" s="14" t="s">
        <v>5</v>
      </c>
      <c r="G104" s="14" t="s">
        <v>467</v>
      </c>
      <c r="H104" s="112" t="s">
        <v>508</v>
      </c>
      <c r="I104" s="18"/>
      <c r="J104" s="18">
        <v>20</v>
      </c>
      <c r="K104" s="18">
        <f t="shared" si="6"/>
        <v>887.10000000000014</v>
      </c>
      <c r="L104" s="14" t="s">
        <v>5</v>
      </c>
      <c r="M104" s="22"/>
      <c r="N104" s="14" t="s">
        <v>10</v>
      </c>
      <c r="O104" s="81" t="str">
        <f t="shared" si="7"/>
        <v/>
      </c>
    </row>
    <row r="105" spans="1:15" ht="33.75" x14ac:dyDescent="0.25">
      <c r="A105" s="6" t="s">
        <v>44</v>
      </c>
      <c r="B105" s="6" t="s">
        <v>252</v>
      </c>
      <c r="C105" s="9">
        <v>41726</v>
      </c>
      <c r="D105" s="14" t="s">
        <v>69</v>
      </c>
      <c r="E105" s="14" t="s">
        <v>251</v>
      </c>
      <c r="F105" s="14" t="s">
        <v>4</v>
      </c>
      <c r="G105" s="14" t="s">
        <v>517</v>
      </c>
      <c r="H105" s="112" t="s">
        <v>343</v>
      </c>
      <c r="I105" s="18"/>
      <c r="J105" s="18">
        <v>40</v>
      </c>
      <c r="K105" s="18">
        <f t="shared" si="6"/>
        <v>847.10000000000014</v>
      </c>
      <c r="L105" s="14" t="s">
        <v>214</v>
      </c>
      <c r="M105" s="19" t="s">
        <v>230</v>
      </c>
      <c r="N105" s="14" t="s">
        <v>11</v>
      </c>
      <c r="O105" s="81" t="str">
        <f t="shared" si="7"/>
        <v/>
      </c>
    </row>
    <row r="106" spans="1:15" ht="33.75" x14ac:dyDescent="0.25">
      <c r="A106" s="6" t="s">
        <v>44</v>
      </c>
      <c r="B106" s="6" t="s">
        <v>254</v>
      </c>
      <c r="C106" s="9">
        <v>41742</v>
      </c>
      <c r="D106" s="14" t="s">
        <v>131</v>
      </c>
      <c r="E106" s="14" t="s">
        <v>130</v>
      </c>
      <c r="F106" s="14" t="s">
        <v>4</v>
      </c>
      <c r="G106" s="14" t="s">
        <v>517</v>
      </c>
      <c r="H106" s="112" t="s">
        <v>343</v>
      </c>
      <c r="I106" s="18"/>
      <c r="J106" s="18">
        <v>68.03</v>
      </c>
      <c r="K106" s="18">
        <f t="shared" si="6"/>
        <v>779.07000000000016</v>
      </c>
      <c r="L106" s="14" t="s">
        <v>8</v>
      </c>
      <c r="M106" s="22"/>
      <c r="N106" s="14" t="s">
        <v>141</v>
      </c>
      <c r="O106" s="81" t="str">
        <f t="shared" si="7"/>
        <v/>
      </c>
    </row>
    <row r="107" spans="1:15" ht="22.5" x14ac:dyDescent="0.25">
      <c r="A107" s="6" t="s">
        <v>44</v>
      </c>
      <c r="B107" s="6" t="s">
        <v>255</v>
      </c>
      <c r="C107" s="9">
        <v>41740</v>
      </c>
      <c r="D107" s="14" t="s">
        <v>84</v>
      </c>
      <c r="E107" s="14" t="s">
        <v>256</v>
      </c>
      <c r="F107" s="14" t="s">
        <v>4</v>
      </c>
      <c r="G107" s="14" t="s">
        <v>517</v>
      </c>
      <c r="H107" s="112" t="s">
        <v>335</v>
      </c>
      <c r="I107" s="18"/>
      <c r="J107" s="18">
        <v>35</v>
      </c>
      <c r="K107" s="18">
        <f t="shared" si="6"/>
        <v>744.07000000000016</v>
      </c>
      <c r="L107" s="14" t="s">
        <v>214</v>
      </c>
      <c r="M107" s="19" t="s">
        <v>230</v>
      </c>
      <c r="N107" s="14" t="s">
        <v>11</v>
      </c>
      <c r="O107" s="81" t="str">
        <f t="shared" si="7"/>
        <v/>
      </c>
    </row>
    <row r="108" spans="1:15" ht="22.5" x14ac:dyDescent="0.25">
      <c r="A108" s="6" t="s">
        <v>44</v>
      </c>
      <c r="B108" s="6" t="s">
        <v>257</v>
      </c>
      <c r="C108" s="9">
        <v>41740</v>
      </c>
      <c r="D108" s="14" t="s">
        <v>84</v>
      </c>
      <c r="E108" s="14" t="s">
        <v>258</v>
      </c>
      <c r="F108" s="14" t="s">
        <v>4</v>
      </c>
      <c r="G108" s="14" t="s">
        <v>517</v>
      </c>
      <c r="H108" s="112" t="s">
        <v>335</v>
      </c>
      <c r="I108" s="18"/>
      <c r="J108" s="18">
        <v>6.55</v>
      </c>
      <c r="K108" s="18">
        <f t="shared" si="6"/>
        <v>737.52000000000021</v>
      </c>
      <c r="L108" s="14" t="s">
        <v>214</v>
      </c>
      <c r="M108" s="19" t="s">
        <v>230</v>
      </c>
      <c r="N108" s="14" t="s">
        <v>11</v>
      </c>
      <c r="O108" s="81" t="str">
        <f t="shared" si="7"/>
        <v/>
      </c>
    </row>
    <row r="109" spans="1:15" ht="22.5" x14ac:dyDescent="0.25">
      <c r="A109" s="6" t="s">
        <v>44</v>
      </c>
      <c r="B109" s="6" t="s">
        <v>259</v>
      </c>
      <c r="C109" s="9">
        <v>41733</v>
      </c>
      <c r="D109" s="14" t="s">
        <v>96</v>
      </c>
      <c r="E109" s="14" t="s">
        <v>262</v>
      </c>
      <c r="F109" s="14" t="s">
        <v>4</v>
      </c>
      <c r="G109" s="14" t="s">
        <v>517</v>
      </c>
      <c r="H109" s="112" t="s">
        <v>347</v>
      </c>
      <c r="I109" s="18"/>
      <c r="J109" s="18">
        <v>17.5</v>
      </c>
      <c r="K109" s="18">
        <f t="shared" si="6"/>
        <v>720.02000000000021</v>
      </c>
      <c r="L109" s="14" t="s">
        <v>260</v>
      </c>
      <c r="M109" s="26" t="s">
        <v>261</v>
      </c>
      <c r="N109" s="14"/>
      <c r="O109" s="81" t="str">
        <f t="shared" si="7"/>
        <v/>
      </c>
    </row>
    <row r="110" spans="1:15" ht="33.75" x14ac:dyDescent="0.25">
      <c r="A110" s="6" t="s">
        <v>315</v>
      </c>
      <c r="B110" s="6" t="s">
        <v>320</v>
      </c>
      <c r="C110" s="9"/>
      <c r="D110" s="14" t="s">
        <v>20</v>
      </c>
      <c r="E110" s="14" t="s">
        <v>321</v>
      </c>
      <c r="F110" s="14" t="s">
        <v>4</v>
      </c>
      <c r="G110" s="14" t="s">
        <v>517</v>
      </c>
      <c r="H110" s="112" t="s">
        <v>343</v>
      </c>
      <c r="I110" s="18"/>
      <c r="J110" s="18">
        <v>14.09</v>
      </c>
      <c r="K110" s="18">
        <f t="shared" si="6"/>
        <v>705.93000000000018</v>
      </c>
      <c r="L110" s="14" t="s">
        <v>214</v>
      </c>
      <c r="M110" s="19" t="s">
        <v>230</v>
      </c>
      <c r="N110" s="14" t="s">
        <v>11</v>
      </c>
      <c r="O110" s="81" t="str">
        <f t="shared" si="7"/>
        <v/>
      </c>
    </row>
    <row r="111" spans="1:15" ht="45" x14ac:dyDescent="0.25">
      <c r="A111" s="6" t="s">
        <v>42</v>
      </c>
      <c r="B111" s="35" t="s">
        <v>265</v>
      </c>
      <c r="C111" s="9">
        <v>41758</v>
      </c>
      <c r="D111" s="14" t="s">
        <v>20</v>
      </c>
      <c r="E111" s="19" t="s">
        <v>263</v>
      </c>
      <c r="F111" s="14" t="s">
        <v>4</v>
      </c>
      <c r="G111" s="19"/>
      <c r="H111" s="115"/>
      <c r="I111" s="19"/>
      <c r="J111" s="24">
        <v>0</v>
      </c>
      <c r="K111" s="18">
        <f t="shared" si="6"/>
        <v>705.93000000000018</v>
      </c>
      <c r="L111" s="14" t="s">
        <v>214</v>
      </c>
      <c r="M111" s="19" t="s">
        <v>230</v>
      </c>
      <c r="N111" s="14" t="s">
        <v>11</v>
      </c>
      <c r="O111" s="81" t="str">
        <f t="shared" si="7"/>
        <v/>
      </c>
    </row>
    <row r="112" spans="1:15" ht="33.75" x14ac:dyDescent="0.25">
      <c r="A112" s="6" t="s">
        <v>42</v>
      </c>
      <c r="B112" s="6" t="s">
        <v>267</v>
      </c>
      <c r="C112" s="9">
        <v>41757</v>
      </c>
      <c r="D112" s="14" t="s">
        <v>97</v>
      </c>
      <c r="E112" s="14" t="s">
        <v>268</v>
      </c>
      <c r="F112" s="14" t="s">
        <v>4</v>
      </c>
      <c r="G112" s="14" t="s">
        <v>518</v>
      </c>
      <c r="H112" s="112" t="s">
        <v>341</v>
      </c>
      <c r="I112" s="18"/>
      <c r="J112" s="18">
        <v>1.1499999999999999</v>
      </c>
      <c r="K112" s="18">
        <f t="shared" si="6"/>
        <v>704.7800000000002</v>
      </c>
      <c r="L112" s="14" t="s">
        <v>8</v>
      </c>
      <c r="M112" s="22"/>
      <c r="N112" s="14" t="s">
        <v>141</v>
      </c>
      <c r="O112" s="81" t="str">
        <f t="shared" si="7"/>
        <v/>
      </c>
    </row>
    <row r="113" spans="1:15" ht="22.5" x14ac:dyDescent="0.25">
      <c r="A113" s="6" t="s">
        <v>44</v>
      </c>
      <c r="B113" s="6" t="s">
        <v>270</v>
      </c>
      <c r="C113" s="9">
        <v>41757</v>
      </c>
      <c r="D113" s="14" t="s">
        <v>98</v>
      </c>
      <c r="E113" s="14" t="s">
        <v>269</v>
      </c>
      <c r="F113" s="14" t="s">
        <v>4</v>
      </c>
      <c r="G113" s="14" t="s">
        <v>517</v>
      </c>
      <c r="H113" s="112" t="s">
        <v>336</v>
      </c>
      <c r="I113" s="18"/>
      <c r="J113" s="18">
        <v>37.97</v>
      </c>
      <c r="K113" s="18">
        <f t="shared" si="6"/>
        <v>666.81000000000017</v>
      </c>
      <c r="L113" s="14" t="s">
        <v>8</v>
      </c>
      <c r="M113" s="22"/>
      <c r="N113" s="14" t="s">
        <v>250</v>
      </c>
      <c r="O113" s="81" t="str">
        <f t="shared" si="7"/>
        <v/>
      </c>
    </row>
    <row r="114" spans="1:15" ht="22.5" x14ac:dyDescent="0.25">
      <c r="A114" s="6" t="s">
        <v>44</v>
      </c>
      <c r="B114" s="6" t="s">
        <v>271</v>
      </c>
      <c r="C114" s="9">
        <v>41757</v>
      </c>
      <c r="D114" s="14" t="s">
        <v>52</v>
      </c>
      <c r="E114" s="14" t="s">
        <v>58</v>
      </c>
      <c r="F114" s="14" t="s">
        <v>4</v>
      </c>
      <c r="G114" s="14" t="s">
        <v>457</v>
      </c>
      <c r="H114" s="112" t="s">
        <v>330</v>
      </c>
      <c r="I114" s="18"/>
      <c r="J114" s="18">
        <v>36.28</v>
      </c>
      <c r="K114" s="18">
        <f t="shared" si="6"/>
        <v>630.5300000000002</v>
      </c>
      <c r="L114" s="14" t="s">
        <v>8</v>
      </c>
      <c r="M114" s="22"/>
      <c r="N114" s="14" t="s">
        <v>250</v>
      </c>
      <c r="O114" s="81" t="str">
        <f t="shared" si="7"/>
        <v/>
      </c>
    </row>
    <row r="115" spans="1:15" ht="22.5" x14ac:dyDescent="0.25">
      <c r="A115" s="6" t="s">
        <v>114</v>
      </c>
      <c r="B115" s="6" t="s">
        <v>274</v>
      </c>
      <c r="C115" s="9">
        <v>41773</v>
      </c>
      <c r="D115" s="14" t="s">
        <v>193</v>
      </c>
      <c r="E115" s="14" t="s">
        <v>272</v>
      </c>
      <c r="F115" s="14" t="s">
        <v>5</v>
      </c>
      <c r="G115" s="14" t="s">
        <v>370</v>
      </c>
      <c r="H115" s="112" t="s">
        <v>508</v>
      </c>
      <c r="I115" s="18"/>
      <c r="J115" s="18">
        <v>20</v>
      </c>
      <c r="K115" s="18">
        <f t="shared" si="6"/>
        <v>650.5300000000002</v>
      </c>
      <c r="L115" s="14"/>
      <c r="M115" s="22"/>
      <c r="N115" s="14" t="s">
        <v>10</v>
      </c>
      <c r="O115" s="81" t="str">
        <f t="shared" si="7"/>
        <v/>
      </c>
    </row>
    <row r="116" spans="1:15" ht="22.5" x14ac:dyDescent="0.25">
      <c r="A116" s="6" t="s">
        <v>44</v>
      </c>
      <c r="B116" s="6" t="s">
        <v>382</v>
      </c>
      <c r="C116" s="9">
        <v>41773</v>
      </c>
      <c r="D116" s="14" t="s">
        <v>276</v>
      </c>
      <c r="E116" s="14" t="s">
        <v>275</v>
      </c>
      <c r="F116" s="14" t="s">
        <v>4</v>
      </c>
      <c r="G116" s="14" t="s">
        <v>458</v>
      </c>
      <c r="H116" s="112" t="s">
        <v>347</v>
      </c>
      <c r="I116" s="18"/>
      <c r="J116" s="18">
        <v>247.5</v>
      </c>
      <c r="K116" s="18">
        <f t="shared" si="6"/>
        <v>403.0300000000002</v>
      </c>
      <c r="L116" s="14" t="s">
        <v>8</v>
      </c>
      <c r="M116" s="22"/>
      <c r="N116" s="14" t="s">
        <v>10</v>
      </c>
      <c r="O116" s="81" t="str">
        <f t="shared" si="7"/>
        <v/>
      </c>
    </row>
    <row r="117" spans="1:15" ht="33.75" x14ac:dyDescent="0.25">
      <c r="A117" s="6" t="s">
        <v>42</v>
      </c>
      <c r="B117" s="6" t="s">
        <v>278</v>
      </c>
      <c r="C117" s="9">
        <v>41765</v>
      </c>
      <c r="D117" s="14" t="s">
        <v>97</v>
      </c>
      <c r="E117" s="14" t="s">
        <v>279</v>
      </c>
      <c r="F117" s="14" t="s">
        <v>4</v>
      </c>
      <c r="G117" s="14" t="s">
        <v>518</v>
      </c>
      <c r="H117" s="112" t="s">
        <v>341</v>
      </c>
      <c r="I117" s="18"/>
      <c r="J117" s="18">
        <v>7.5</v>
      </c>
      <c r="K117" s="18">
        <f t="shared" si="6"/>
        <v>395.5300000000002</v>
      </c>
      <c r="L117" s="14" t="s">
        <v>8</v>
      </c>
      <c r="M117" s="22"/>
      <c r="N117" s="14" t="s">
        <v>141</v>
      </c>
      <c r="O117" s="81" t="str">
        <f t="shared" si="7"/>
        <v/>
      </c>
    </row>
    <row r="118" spans="1:15" ht="22.5" x14ac:dyDescent="0.25">
      <c r="A118" s="6" t="s">
        <v>281</v>
      </c>
      <c r="B118" s="6">
        <v>4731231</v>
      </c>
      <c r="C118" s="9">
        <v>41759</v>
      </c>
      <c r="D118" s="14" t="s">
        <v>280</v>
      </c>
      <c r="E118" s="14" t="s">
        <v>282</v>
      </c>
      <c r="F118" s="14" t="s">
        <v>4</v>
      </c>
      <c r="G118" s="14" t="s">
        <v>459</v>
      </c>
      <c r="H118" s="112" t="s">
        <v>339</v>
      </c>
      <c r="I118" s="18"/>
      <c r="J118" s="18">
        <v>149</v>
      </c>
      <c r="K118" s="18">
        <f t="shared" si="6"/>
        <v>246.5300000000002</v>
      </c>
      <c r="L118" s="14" t="s">
        <v>8</v>
      </c>
      <c r="M118" s="22"/>
      <c r="N118" s="14" t="s">
        <v>10</v>
      </c>
      <c r="O118" s="81" t="str">
        <f t="shared" si="7"/>
        <v/>
      </c>
    </row>
    <row r="119" spans="1:15" ht="22.5" x14ac:dyDescent="0.25">
      <c r="A119" s="6" t="s">
        <v>281</v>
      </c>
      <c r="B119" s="6">
        <v>4731234</v>
      </c>
      <c r="C119" s="9">
        <v>41773</v>
      </c>
      <c r="D119" s="14" t="s">
        <v>280</v>
      </c>
      <c r="E119" s="14" t="s">
        <v>283</v>
      </c>
      <c r="F119" s="14" t="s">
        <v>4</v>
      </c>
      <c r="G119" s="14" t="s">
        <v>459</v>
      </c>
      <c r="H119" s="112" t="s">
        <v>338</v>
      </c>
      <c r="I119" s="18"/>
      <c r="J119" s="18">
        <v>62</v>
      </c>
      <c r="K119" s="18">
        <f t="shared" si="6"/>
        <v>184.5300000000002</v>
      </c>
      <c r="L119" s="14" t="s">
        <v>8</v>
      </c>
      <c r="M119" s="22"/>
      <c r="N119" s="14" t="s">
        <v>10</v>
      </c>
      <c r="O119" s="81" t="str">
        <f t="shared" si="7"/>
        <v/>
      </c>
    </row>
    <row r="120" spans="1:15" ht="22.5" x14ac:dyDescent="0.25">
      <c r="A120" s="6" t="s">
        <v>44</v>
      </c>
      <c r="B120" s="6" t="s">
        <v>284</v>
      </c>
      <c r="C120" s="9">
        <v>41772</v>
      </c>
      <c r="D120" s="14" t="s">
        <v>84</v>
      </c>
      <c r="E120" s="14" t="s">
        <v>285</v>
      </c>
      <c r="F120" s="14" t="s">
        <v>4</v>
      </c>
      <c r="G120" s="14" t="s">
        <v>517</v>
      </c>
      <c r="H120" s="112" t="s">
        <v>335</v>
      </c>
      <c r="I120" s="18"/>
      <c r="J120" s="18">
        <v>1.55</v>
      </c>
      <c r="K120" s="18">
        <f t="shared" si="6"/>
        <v>182.98000000000019</v>
      </c>
      <c r="L120" s="14" t="s">
        <v>214</v>
      </c>
      <c r="M120" s="36" t="s">
        <v>286</v>
      </c>
      <c r="N120" s="14" t="s">
        <v>11</v>
      </c>
      <c r="O120" s="81" t="str">
        <f t="shared" si="7"/>
        <v/>
      </c>
    </row>
    <row r="121" spans="1:15" ht="22.5" x14ac:dyDescent="0.25">
      <c r="A121" s="6" t="s">
        <v>44</v>
      </c>
      <c r="B121" s="6" t="s">
        <v>287</v>
      </c>
      <c r="C121" s="9">
        <v>41772</v>
      </c>
      <c r="D121" s="14" t="s">
        <v>84</v>
      </c>
      <c r="E121" s="14" t="s">
        <v>285</v>
      </c>
      <c r="F121" s="14" t="s">
        <v>4</v>
      </c>
      <c r="G121" s="14" t="s">
        <v>517</v>
      </c>
      <c r="H121" s="112" t="s">
        <v>335</v>
      </c>
      <c r="I121" s="18"/>
      <c r="J121" s="18">
        <v>0.66</v>
      </c>
      <c r="K121" s="18">
        <f t="shared" si="6"/>
        <v>182.32000000000019</v>
      </c>
      <c r="L121" s="14" t="s">
        <v>214</v>
      </c>
      <c r="M121" s="36" t="s">
        <v>286</v>
      </c>
      <c r="N121" s="14" t="s">
        <v>11</v>
      </c>
      <c r="O121" s="81" t="str">
        <f t="shared" si="7"/>
        <v/>
      </c>
    </row>
    <row r="122" spans="1:15" ht="33.75" x14ac:dyDescent="0.25">
      <c r="A122" s="6" t="s">
        <v>44</v>
      </c>
      <c r="B122" s="6" t="s">
        <v>293</v>
      </c>
      <c r="C122" s="9">
        <v>41773</v>
      </c>
      <c r="D122" s="14" t="s">
        <v>69</v>
      </c>
      <c r="E122" s="14" t="s">
        <v>288</v>
      </c>
      <c r="F122" s="14" t="s">
        <v>4</v>
      </c>
      <c r="G122" s="14" t="s">
        <v>517</v>
      </c>
      <c r="H122" s="112" t="s">
        <v>343</v>
      </c>
      <c r="I122" s="18"/>
      <c r="J122" s="18">
        <v>80</v>
      </c>
      <c r="K122" s="18">
        <f t="shared" si="6"/>
        <v>102.32000000000019</v>
      </c>
      <c r="L122" s="14" t="s">
        <v>214</v>
      </c>
      <c r="M122" s="36" t="s">
        <v>286</v>
      </c>
      <c r="N122" s="14" t="s">
        <v>11</v>
      </c>
      <c r="O122" s="81" t="str">
        <f t="shared" si="7"/>
        <v/>
      </c>
    </row>
    <row r="123" spans="1:15" ht="22.5" x14ac:dyDescent="0.25">
      <c r="A123" s="6" t="s">
        <v>44</v>
      </c>
      <c r="B123" s="6" t="s">
        <v>289</v>
      </c>
      <c r="C123" s="9">
        <v>41773</v>
      </c>
      <c r="D123" s="14" t="s">
        <v>55</v>
      </c>
      <c r="E123" s="14" t="s">
        <v>290</v>
      </c>
      <c r="F123" s="14" t="s">
        <v>4</v>
      </c>
      <c r="G123" s="14" t="s">
        <v>458</v>
      </c>
      <c r="H123" s="112" t="s">
        <v>334</v>
      </c>
      <c r="I123" s="18"/>
      <c r="J123" s="18">
        <v>13.1</v>
      </c>
      <c r="K123" s="18">
        <f t="shared" si="6"/>
        <v>89.220000000000198</v>
      </c>
      <c r="L123" s="14" t="s">
        <v>8</v>
      </c>
      <c r="M123" s="22"/>
      <c r="N123" s="14" t="s">
        <v>250</v>
      </c>
      <c r="O123" s="81" t="str">
        <f t="shared" si="7"/>
        <v/>
      </c>
    </row>
    <row r="124" spans="1:15" ht="22.5" x14ac:dyDescent="0.25">
      <c r="A124" s="6" t="s">
        <v>44</v>
      </c>
      <c r="B124" s="6" t="s">
        <v>289</v>
      </c>
      <c r="C124" s="9">
        <v>41773</v>
      </c>
      <c r="D124" s="14" t="s">
        <v>55</v>
      </c>
      <c r="E124" s="14" t="s">
        <v>292</v>
      </c>
      <c r="F124" s="14" t="s">
        <v>4</v>
      </c>
      <c r="G124" s="14" t="s">
        <v>458</v>
      </c>
      <c r="H124" s="112" t="s">
        <v>334</v>
      </c>
      <c r="I124" s="18"/>
      <c r="J124" s="18">
        <v>26.88</v>
      </c>
      <c r="K124" s="18">
        <f t="shared" si="6"/>
        <v>62.340000000000202</v>
      </c>
      <c r="L124" s="14" t="s">
        <v>8</v>
      </c>
      <c r="M124" s="22"/>
      <c r="N124" s="14" t="s">
        <v>250</v>
      </c>
      <c r="O124" s="81" t="str">
        <f t="shared" si="7"/>
        <v/>
      </c>
    </row>
    <row r="125" spans="1:15" ht="22.5" x14ac:dyDescent="0.25">
      <c r="A125" s="6" t="s">
        <v>114</v>
      </c>
      <c r="B125" s="6" t="s">
        <v>298</v>
      </c>
      <c r="C125" s="9">
        <v>41781</v>
      </c>
      <c r="D125" s="14" t="s">
        <v>193</v>
      </c>
      <c r="E125" s="14" t="s">
        <v>325</v>
      </c>
      <c r="F125" s="14" t="s">
        <v>5</v>
      </c>
      <c r="G125" s="14" t="s">
        <v>467</v>
      </c>
      <c r="H125" s="112" t="s">
        <v>513</v>
      </c>
      <c r="I125" s="18"/>
      <c r="J125" s="18">
        <v>100</v>
      </c>
      <c r="K125" s="18">
        <f t="shared" si="6"/>
        <v>162.3400000000002</v>
      </c>
      <c r="L125" s="14" t="s">
        <v>5</v>
      </c>
      <c r="M125" s="22"/>
      <c r="N125" s="14" t="s">
        <v>10</v>
      </c>
      <c r="O125" s="81" t="str">
        <f t="shared" si="7"/>
        <v/>
      </c>
    </row>
    <row r="126" spans="1:15" ht="22.5" x14ac:dyDescent="0.25">
      <c r="A126" s="6" t="s">
        <v>44</v>
      </c>
      <c r="B126" s="6" t="s">
        <v>294</v>
      </c>
      <c r="C126" s="9">
        <v>41772</v>
      </c>
      <c r="D126" s="14" t="s">
        <v>131</v>
      </c>
      <c r="E126" s="14" t="s">
        <v>295</v>
      </c>
      <c r="F126" s="14" t="s">
        <v>4</v>
      </c>
      <c r="G126" s="14" t="s">
        <v>517</v>
      </c>
      <c r="H126" s="112" t="s">
        <v>342</v>
      </c>
      <c r="I126" s="18"/>
      <c r="J126" s="18">
        <v>50</v>
      </c>
      <c r="K126" s="18">
        <f t="shared" si="6"/>
        <v>112.3400000000002</v>
      </c>
      <c r="L126" s="14" t="s">
        <v>214</v>
      </c>
      <c r="M126" s="36" t="s">
        <v>286</v>
      </c>
      <c r="N126" s="14" t="s">
        <v>11</v>
      </c>
      <c r="O126" s="81" t="str">
        <f t="shared" si="7"/>
        <v/>
      </c>
    </row>
    <row r="127" spans="1:15" ht="22.5" x14ac:dyDescent="0.25">
      <c r="A127" s="6" t="s">
        <v>44</v>
      </c>
      <c r="B127" s="6" t="s">
        <v>296</v>
      </c>
      <c r="C127" s="9">
        <v>41774</v>
      </c>
      <c r="D127" s="14" t="s">
        <v>55</v>
      </c>
      <c r="E127" s="14" t="s">
        <v>297</v>
      </c>
      <c r="F127" s="14" t="s">
        <v>4</v>
      </c>
      <c r="G127" s="14" t="s">
        <v>457</v>
      </c>
      <c r="H127" s="112" t="s">
        <v>332</v>
      </c>
      <c r="I127" s="18"/>
      <c r="J127" s="18">
        <v>79.98</v>
      </c>
      <c r="K127" s="18">
        <f t="shared" si="6"/>
        <v>32.360000000000198</v>
      </c>
      <c r="L127" s="14" t="s">
        <v>8</v>
      </c>
      <c r="M127" s="22"/>
      <c r="N127" s="14" t="s">
        <v>250</v>
      </c>
      <c r="O127" s="81" t="str">
        <f t="shared" si="7"/>
        <v/>
      </c>
    </row>
    <row r="128" spans="1:15" ht="22.5" x14ac:dyDescent="0.25">
      <c r="A128" s="6" t="s">
        <v>114</v>
      </c>
      <c r="B128" s="6" t="s">
        <v>298</v>
      </c>
      <c r="C128" s="9">
        <v>41781</v>
      </c>
      <c r="D128" s="14" t="s">
        <v>193</v>
      </c>
      <c r="E128" s="14" t="s">
        <v>299</v>
      </c>
      <c r="F128" s="14" t="s">
        <v>5</v>
      </c>
      <c r="G128" s="14" t="s">
        <v>467</v>
      </c>
      <c r="H128" s="112" t="s">
        <v>509</v>
      </c>
      <c r="I128" s="18"/>
      <c r="J128" s="18">
        <v>40</v>
      </c>
      <c r="K128" s="18">
        <f t="shared" si="6"/>
        <v>72.360000000000198</v>
      </c>
      <c r="L128" s="14" t="s">
        <v>5</v>
      </c>
      <c r="M128" s="22"/>
      <c r="N128" s="14" t="s">
        <v>10</v>
      </c>
      <c r="O128" s="81" t="str">
        <f t="shared" si="7"/>
        <v/>
      </c>
    </row>
    <row r="129" spans="1:15" ht="22.5" x14ac:dyDescent="0.25">
      <c r="A129" s="6" t="s">
        <v>44</v>
      </c>
      <c r="B129" s="6" t="s">
        <v>300</v>
      </c>
      <c r="C129" s="9">
        <v>41747</v>
      </c>
      <c r="D129" s="14" t="s">
        <v>301</v>
      </c>
      <c r="E129" s="14" t="s">
        <v>302</v>
      </c>
      <c r="F129" s="14" t="s">
        <v>4</v>
      </c>
      <c r="G129" s="14" t="s">
        <v>457</v>
      </c>
      <c r="H129" s="112" t="s">
        <v>332</v>
      </c>
      <c r="I129" s="18"/>
      <c r="J129" s="18">
        <v>35.99</v>
      </c>
      <c r="K129" s="18">
        <f t="shared" si="6"/>
        <v>36.370000000000196</v>
      </c>
      <c r="L129" s="14" t="s">
        <v>260</v>
      </c>
      <c r="M129" s="26" t="s">
        <v>261</v>
      </c>
      <c r="N129" s="14" t="s">
        <v>11</v>
      </c>
      <c r="O129" s="81" t="str">
        <f t="shared" si="7"/>
        <v/>
      </c>
    </row>
    <row r="130" spans="1:15" ht="33.75" x14ac:dyDescent="0.25">
      <c r="A130" s="6" t="s">
        <v>315</v>
      </c>
      <c r="B130" s="6" t="s">
        <v>322</v>
      </c>
      <c r="C130" s="9"/>
      <c r="D130" s="14" t="s">
        <v>303</v>
      </c>
      <c r="E130" s="14" t="s">
        <v>323</v>
      </c>
      <c r="F130" s="14" t="s">
        <v>4</v>
      </c>
      <c r="G130" s="14" t="s">
        <v>517</v>
      </c>
      <c r="H130" s="112" t="s">
        <v>343</v>
      </c>
      <c r="I130" s="18"/>
      <c r="J130" s="18">
        <v>44.03</v>
      </c>
      <c r="K130" s="18">
        <f t="shared" si="6"/>
        <v>-7.6599999999998047</v>
      </c>
      <c r="L130" s="14" t="s">
        <v>214</v>
      </c>
      <c r="M130" s="19" t="s">
        <v>230</v>
      </c>
      <c r="N130" s="14" t="s">
        <v>11</v>
      </c>
      <c r="O130" s="81" t="str">
        <f t="shared" si="7"/>
        <v/>
      </c>
    </row>
    <row r="131" spans="1:15" ht="22.5" x14ac:dyDescent="0.25">
      <c r="A131" s="6" t="s">
        <v>42</v>
      </c>
      <c r="B131" s="6">
        <v>47311235</v>
      </c>
      <c r="C131" s="9">
        <v>41786</v>
      </c>
      <c r="D131" s="14" t="s">
        <v>303</v>
      </c>
      <c r="E131" s="26" t="s">
        <v>304</v>
      </c>
      <c r="F131" s="14" t="s">
        <v>4</v>
      </c>
      <c r="G131" s="26"/>
      <c r="H131" s="117"/>
      <c r="I131" s="30"/>
      <c r="J131" s="30">
        <v>0</v>
      </c>
      <c r="K131" s="18">
        <f t="shared" si="6"/>
        <v>-7.6599999999998047</v>
      </c>
      <c r="L131" s="14" t="s">
        <v>260</v>
      </c>
      <c r="M131" s="26" t="s">
        <v>261</v>
      </c>
      <c r="N131" s="14" t="s">
        <v>10</v>
      </c>
      <c r="O131" s="81" t="str">
        <f t="shared" ref="O131:O141" si="8">IF((A131="Facture Vente")*AND(F131="Revenu")*AND(I131&lt;&gt;0)*AND(J131&lt;&gt;0),J131-I131,"")</f>
        <v/>
      </c>
    </row>
    <row r="132" spans="1:15" ht="22.5" x14ac:dyDescent="0.25">
      <c r="A132" s="6" t="s">
        <v>44</v>
      </c>
      <c r="B132" s="6" t="s">
        <v>291</v>
      </c>
      <c r="C132" s="9">
        <v>41774</v>
      </c>
      <c r="D132" s="14" t="s">
        <v>84</v>
      </c>
      <c r="E132" s="14" t="s">
        <v>285</v>
      </c>
      <c r="F132" s="14" t="s">
        <v>4</v>
      </c>
      <c r="G132" s="14" t="s">
        <v>517</v>
      </c>
      <c r="H132" s="112" t="s">
        <v>335</v>
      </c>
      <c r="I132" s="18"/>
      <c r="J132" s="18">
        <v>3.95</v>
      </c>
      <c r="K132" s="18">
        <f t="shared" si="6"/>
        <v>-11.609999999999804</v>
      </c>
      <c r="L132" s="14" t="s">
        <v>8</v>
      </c>
      <c r="M132" s="22"/>
      <c r="N132" s="14" t="s">
        <v>250</v>
      </c>
      <c r="O132" s="81" t="str">
        <f t="shared" si="8"/>
        <v/>
      </c>
    </row>
    <row r="133" spans="1:15" ht="22.5" x14ac:dyDescent="0.25">
      <c r="A133" s="6" t="s">
        <v>44</v>
      </c>
      <c r="B133" s="6" t="s">
        <v>289</v>
      </c>
      <c r="C133" s="9">
        <v>41774</v>
      </c>
      <c r="D133" s="14" t="s">
        <v>55</v>
      </c>
      <c r="E133" s="14" t="s">
        <v>305</v>
      </c>
      <c r="F133" s="14" t="s">
        <v>4</v>
      </c>
      <c r="G133" s="14" t="s">
        <v>458</v>
      </c>
      <c r="H133" s="112" t="s">
        <v>334</v>
      </c>
      <c r="I133" s="18"/>
      <c r="J133" s="18">
        <v>14.15</v>
      </c>
      <c r="K133" s="18">
        <f t="shared" si="6"/>
        <v>-25.759999999999806</v>
      </c>
      <c r="L133" s="14" t="s">
        <v>8</v>
      </c>
      <c r="M133" s="22"/>
      <c r="N133" s="14" t="s">
        <v>250</v>
      </c>
      <c r="O133" s="81" t="str">
        <f t="shared" si="8"/>
        <v/>
      </c>
    </row>
    <row r="134" spans="1:15" ht="33.75" x14ac:dyDescent="0.25">
      <c r="A134" s="6" t="s">
        <v>44</v>
      </c>
      <c r="B134" s="6" t="s">
        <v>306</v>
      </c>
      <c r="C134" s="9">
        <v>41781</v>
      </c>
      <c r="D134" s="14" t="s">
        <v>307</v>
      </c>
      <c r="E134" s="14" t="s">
        <v>308</v>
      </c>
      <c r="F134" s="14" t="s">
        <v>4</v>
      </c>
      <c r="G134" s="14" t="s">
        <v>517</v>
      </c>
      <c r="H134" s="112" t="s">
        <v>343</v>
      </c>
      <c r="I134" s="18"/>
      <c r="J134" s="18">
        <v>2.4</v>
      </c>
      <c r="K134" s="18">
        <f t="shared" si="6"/>
        <v>-28.159999999999805</v>
      </c>
      <c r="L134" s="14" t="s">
        <v>214</v>
      </c>
      <c r="M134" s="36" t="s">
        <v>286</v>
      </c>
      <c r="N134" s="14" t="s">
        <v>11</v>
      </c>
      <c r="O134" s="81" t="str">
        <f t="shared" si="8"/>
        <v/>
      </c>
    </row>
    <row r="135" spans="1:15" ht="33.75" x14ac:dyDescent="0.25">
      <c r="A135" s="6" t="s">
        <v>44</v>
      </c>
      <c r="B135" s="6" t="s">
        <v>309</v>
      </c>
      <c r="C135" s="9">
        <v>41781</v>
      </c>
      <c r="D135" s="14" t="s">
        <v>307</v>
      </c>
      <c r="E135" s="14" t="s">
        <v>308</v>
      </c>
      <c r="F135" s="14" t="s">
        <v>4</v>
      </c>
      <c r="G135" s="14" t="s">
        <v>517</v>
      </c>
      <c r="H135" s="112" t="s">
        <v>343</v>
      </c>
      <c r="I135" s="18"/>
      <c r="J135" s="18">
        <v>2.4</v>
      </c>
      <c r="K135" s="18">
        <f t="shared" si="6"/>
        <v>-30.559999999999803</v>
      </c>
      <c r="L135" s="14" t="s">
        <v>214</v>
      </c>
      <c r="M135" s="36" t="s">
        <v>286</v>
      </c>
      <c r="N135" s="14" t="s">
        <v>11</v>
      </c>
      <c r="O135" s="81" t="str">
        <f t="shared" si="8"/>
        <v/>
      </c>
    </row>
    <row r="136" spans="1:15" ht="22.5" x14ac:dyDescent="0.25">
      <c r="A136" s="6" t="s">
        <v>42</v>
      </c>
      <c r="B136" s="6" t="s">
        <v>324</v>
      </c>
      <c r="C136" s="9">
        <v>41800</v>
      </c>
      <c r="D136" s="14" t="s">
        <v>97</v>
      </c>
      <c r="E136" s="14" t="s">
        <v>313</v>
      </c>
      <c r="F136" s="14" t="s">
        <v>5</v>
      </c>
      <c r="G136" s="14" t="s">
        <v>468</v>
      </c>
      <c r="H136" s="112" t="s">
        <v>522</v>
      </c>
      <c r="I136" s="18"/>
      <c r="J136" s="18">
        <v>100</v>
      </c>
      <c r="K136" s="18">
        <f t="shared" si="6"/>
        <v>69.440000000000197</v>
      </c>
      <c r="L136" s="14" t="s">
        <v>5</v>
      </c>
      <c r="M136" s="22"/>
      <c r="N136" s="14" t="s">
        <v>11</v>
      </c>
      <c r="O136" s="81" t="str">
        <f t="shared" si="8"/>
        <v/>
      </c>
    </row>
    <row r="137" spans="1:15" ht="22.5" x14ac:dyDescent="0.25">
      <c r="A137" s="6" t="s">
        <v>44</v>
      </c>
      <c r="B137" s="6" t="s">
        <v>310</v>
      </c>
      <c r="C137" s="9">
        <v>41785</v>
      </c>
      <c r="D137" s="14" t="s">
        <v>367</v>
      </c>
      <c r="E137" s="14" t="s">
        <v>311</v>
      </c>
      <c r="F137" s="14" t="s">
        <v>4</v>
      </c>
      <c r="G137" s="14" t="s">
        <v>458</v>
      </c>
      <c r="H137" s="112" t="s">
        <v>347</v>
      </c>
      <c r="I137" s="18"/>
      <c r="J137" s="18">
        <v>13.7</v>
      </c>
      <c r="K137" s="18">
        <f t="shared" si="6"/>
        <v>55.740000000000194</v>
      </c>
      <c r="L137" s="14" t="s">
        <v>8</v>
      </c>
      <c r="M137" s="22"/>
      <c r="N137" s="14" t="s">
        <v>250</v>
      </c>
      <c r="O137" s="81" t="str">
        <f t="shared" si="8"/>
        <v/>
      </c>
    </row>
    <row r="138" spans="1:15" ht="33.75" x14ac:dyDescent="0.25">
      <c r="A138" s="6" t="s">
        <v>42</v>
      </c>
      <c r="B138" s="6" t="s">
        <v>278</v>
      </c>
      <c r="C138" s="9">
        <v>41757</v>
      </c>
      <c r="D138" s="14" t="s">
        <v>97</v>
      </c>
      <c r="E138" s="14" t="s">
        <v>312</v>
      </c>
      <c r="F138" s="14" t="s">
        <v>4</v>
      </c>
      <c r="G138" s="14" t="s">
        <v>518</v>
      </c>
      <c r="H138" s="112" t="s">
        <v>341</v>
      </c>
      <c r="I138" s="18"/>
      <c r="J138" s="18">
        <v>1.1499999999999999</v>
      </c>
      <c r="K138" s="18">
        <f t="shared" si="6"/>
        <v>54.590000000000195</v>
      </c>
      <c r="L138" s="14" t="s">
        <v>8</v>
      </c>
      <c r="M138" s="22"/>
      <c r="N138" s="14" t="s">
        <v>141</v>
      </c>
      <c r="O138" s="81" t="str">
        <f t="shared" si="8"/>
        <v/>
      </c>
    </row>
    <row r="139" spans="1:15" ht="33.75" x14ac:dyDescent="0.25">
      <c r="A139" s="6" t="s">
        <v>42</v>
      </c>
      <c r="B139" s="6" t="s">
        <v>326</v>
      </c>
      <c r="C139" s="9">
        <v>41801</v>
      </c>
      <c r="D139" s="14" t="s">
        <v>97</v>
      </c>
      <c r="E139" s="14" t="s">
        <v>189</v>
      </c>
      <c r="F139" s="14" t="s">
        <v>4</v>
      </c>
      <c r="G139" s="14" t="s">
        <v>518</v>
      </c>
      <c r="H139" s="112" t="s">
        <v>341</v>
      </c>
      <c r="I139" s="18"/>
      <c r="J139" s="18">
        <v>9.43</v>
      </c>
      <c r="K139" s="18">
        <f t="shared" si="6"/>
        <v>45.160000000000196</v>
      </c>
      <c r="L139" s="14" t="s">
        <v>8</v>
      </c>
      <c r="M139" s="22"/>
      <c r="N139" s="14" t="s">
        <v>141</v>
      </c>
      <c r="O139" s="81" t="str">
        <f t="shared" si="8"/>
        <v/>
      </c>
    </row>
    <row r="140" spans="1:15" ht="22.5" x14ac:dyDescent="0.25">
      <c r="A140" s="6" t="s">
        <v>114</v>
      </c>
      <c r="B140" s="6" t="s">
        <v>358</v>
      </c>
      <c r="C140" s="9">
        <v>41807</v>
      </c>
      <c r="D140" s="14" t="s">
        <v>193</v>
      </c>
      <c r="E140" s="14" t="s">
        <v>359</v>
      </c>
      <c r="F140" s="14" t="s">
        <v>5</v>
      </c>
      <c r="G140" s="14" t="s">
        <v>467</v>
      </c>
      <c r="H140" s="112" t="s">
        <v>513</v>
      </c>
      <c r="I140" s="18"/>
      <c r="J140" s="18">
        <v>90</v>
      </c>
      <c r="K140" s="18">
        <f t="shared" si="6"/>
        <v>135.1600000000002</v>
      </c>
      <c r="L140" s="14" t="s">
        <v>5</v>
      </c>
      <c r="M140" s="22"/>
      <c r="N140" s="14" t="s">
        <v>10</v>
      </c>
      <c r="O140" s="81" t="str">
        <f t="shared" si="8"/>
        <v/>
      </c>
    </row>
    <row r="141" spans="1:15" ht="22.5" x14ac:dyDescent="0.25">
      <c r="A141" s="6" t="s">
        <v>114</v>
      </c>
      <c r="B141" s="6" t="s">
        <v>360</v>
      </c>
      <c r="C141" s="9">
        <v>41838</v>
      </c>
      <c r="D141" s="14" t="s">
        <v>193</v>
      </c>
      <c r="E141" s="14" t="s">
        <v>361</v>
      </c>
      <c r="F141" s="14" t="s">
        <v>5</v>
      </c>
      <c r="G141" s="14" t="s">
        <v>467</v>
      </c>
      <c r="H141" s="112" t="s">
        <v>511</v>
      </c>
      <c r="I141" s="18"/>
      <c r="J141" s="18">
        <v>600</v>
      </c>
      <c r="K141" s="18">
        <f t="shared" si="6"/>
        <v>735.1600000000002</v>
      </c>
      <c r="L141" s="14" t="s">
        <v>5</v>
      </c>
      <c r="M141" s="22"/>
      <c r="N141" s="14" t="s">
        <v>10</v>
      </c>
      <c r="O141" s="81" t="str">
        <f t="shared" si="8"/>
        <v/>
      </c>
    </row>
    <row r="142" spans="1:15" ht="22.5" x14ac:dyDescent="0.25">
      <c r="A142" s="6" t="s">
        <v>44</v>
      </c>
      <c r="B142" s="6" t="s">
        <v>385</v>
      </c>
      <c r="C142" s="9">
        <v>41783</v>
      </c>
      <c r="D142" s="14" t="s">
        <v>52</v>
      </c>
      <c r="E142" s="14" t="s">
        <v>58</v>
      </c>
      <c r="F142" s="14" t="s">
        <v>4</v>
      </c>
      <c r="G142" s="14" t="s">
        <v>457</v>
      </c>
      <c r="H142" s="112" t="s">
        <v>330</v>
      </c>
      <c r="I142" s="18"/>
      <c r="J142" s="18">
        <v>36.82</v>
      </c>
      <c r="K142" s="18">
        <f t="shared" si="6"/>
        <v>698.34000000000015</v>
      </c>
      <c r="L142" s="14" t="s">
        <v>8</v>
      </c>
      <c r="M142" s="22"/>
      <c r="N142" s="14" t="s">
        <v>141</v>
      </c>
      <c r="O142" s="81"/>
    </row>
    <row r="143" spans="1:15" ht="33.75" x14ac:dyDescent="0.25">
      <c r="A143" s="6" t="s">
        <v>42</v>
      </c>
      <c r="B143" s="6" t="s">
        <v>363</v>
      </c>
      <c r="C143" s="9">
        <v>41823</v>
      </c>
      <c r="D143" s="14" t="s">
        <v>97</v>
      </c>
      <c r="E143" s="14" t="s">
        <v>189</v>
      </c>
      <c r="F143" s="14" t="s">
        <v>4</v>
      </c>
      <c r="G143" s="14" t="s">
        <v>518</v>
      </c>
      <c r="H143" s="112" t="s">
        <v>341</v>
      </c>
      <c r="I143" s="18"/>
      <c r="J143" s="18">
        <v>9.43</v>
      </c>
      <c r="K143" s="18">
        <f t="shared" si="6"/>
        <v>688.9100000000002</v>
      </c>
      <c r="L143" s="14" t="s">
        <v>8</v>
      </c>
      <c r="M143" s="22"/>
      <c r="N143" s="14" t="s">
        <v>141</v>
      </c>
      <c r="O143" s="81" t="str">
        <f t="shared" ref="O143:O154" si="9">IF((A143="Facture Vente")*AND(F143="Revenu")*AND(I143&lt;&gt;0)*AND(J143&lt;&gt;0),J143-I143,"")</f>
        <v/>
      </c>
    </row>
    <row r="144" spans="1:15" ht="33.75" x14ac:dyDescent="0.25">
      <c r="A144" s="6" t="s">
        <v>44</v>
      </c>
      <c r="B144" s="6" t="s">
        <v>365</v>
      </c>
      <c r="C144" s="9"/>
      <c r="D144" s="14" t="s">
        <v>69</v>
      </c>
      <c r="E144" s="14" t="s">
        <v>364</v>
      </c>
      <c r="F144" s="14" t="s">
        <v>4</v>
      </c>
      <c r="G144" s="14" t="s">
        <v>517</v>
      </c>
      <c r="H144" s="112" t="s">
        <v>343</v>
      </c>
      <c r="I144" s="18"/>
      <c r="J144" s="18">
        <v>40</v>
      </c>
      <c r="K144" s="18">
        <f t="shared" si="6"/>
        <v>648.9100000000002</v>
      </c>
      <c r="L144" s="14" t="s">
        <v>214</v>
      </c>
      <c r="M144" s="36" t="s">
        <v>286</v>
      </c>
      <c r="N144" s="14" t="s">
        <v>11</v>
      </c>
      <c r="O144" s="81" t="str">
        <f t="shared" si="9"/>
        <v/>
      </c>
    </row>
    <row r="145" spans="1:15" ht="22.5" x14ac:dyDescent="0.25">
      <c r="A145" s="6" t="s">
        <v>44</v>
      </c>
      <c r="B145" s="6" t="s">
        <v>368</v>
      </c>
      <c r="C145" s="9">
        <v>41803</v>
      </c>
      <c r="D145" s="14" t="s">
        <v>131</v>
      </c>
      <c r="E145" s="14" t="s">
        <v>295</v>
      </c>
      <c r="F145" s="14" t="s">
        <v>4</v>
      </c>
      <c r="G145" s="14" t="s">
        <v>517</v>
      </c>
      <c r="H145" s="112" t="s">
        <v>342</v>
      </c>
      <c r="I145" s="18"/>
      <c r="J145" s="18">
        <v>40</v>
      </c>
      <c r="K145" s="18">
        <f t="shared" si="6"/>
        <v>608.9100000000002</v>
      </c>
      <c r="L145" s="14" t="s">
        <v>214</v>
      </c>
      <c r="M145" s="36" t="s">
        <v>286</v>
      </c>
      <c r="N145" s="14" t="s">
        <v>11</v>
      </c>
      <c r="O145" s="81" t="str">
        <f t="shared" si="9"/>
        <v/>
      </c>
    </row>
    <row r="146" spans="1:15" ht="33.75" x14ac:dyDescent="0.25">
      <c r="A146" s="6" t="s">
        <v>44</v>
      </c>
      <c r="B146" s="6" t="s">
        <v>373</v>
      </c>
      <c r="C146" s="9"/>
      <c r="D146" s="14" t="s">
        <v>69</v>
      </c>
      <c r="E146" s="14" t="s">
        <v>364</v>
      </c>
      <c r="F146" s="14" t="s">
        <v>4</v>
      </c>
      <c r="G146" s="14" t="s">
        <v>517</v>
      </c>
      <c r="H146" s="112" t="s">
        <v>343</v>
      </c>
      <c r="I146" s="18"/>
      <c r="J146" s="18">
        <v>40</v>
      </c>
      <c r="K146" s="18">
        <f t="shared" si="6"/>
        <v>568.9100000000002</v>
      </c>
      <c r="L146" s="14" t="s">
        <v>214</v>
      </c>
      <c r="M146" s="36" t="s">
        <v>286</v>
      </c>
      <c r="N146" s="14" t="s">
        <v>11</v>
      </c>
      <c r="O146" s="81" t="str">
        <f t="shared" si="9"/>
        <v/>
      </c>
    </row>
    <row r="147" spans="1:15" ht="22.5" x14ac:dyDescent="0.25">
      <c r="A147" s="6" t="s">
        <v>44</v>
      </c>
      <c r="B147" s="6" t="s">
        <v>375</v>
      </c>
      <c r="C147" s="9">
        <v>41833</v>
      </c>
      <c r="D147" s="14" t="s">
        <v>131</v>
      </c>
      <c r="E147" s="14" t="s">
        <v>295</v>
      </c>
      <c r="F147" s="14" t="s">
        <v>4</v>
      </c>
      <c r="G147" s="14" t="s">
        <v>517</v>
      </c>
      <c r="H147" s="112" t="s">
        <v>342</v>
      </c>
      <c r="I147" s="18"/>
      <c r="J147" s="18">
        <v>40</v>
      </c>
      <c r="K147" s="18">
        <f t="shared" si="6"/>
        <v>528.9100000000002</v>
      </c>
      <c r="L147" s="14" t="s">
        <v>214</v>
      </c>
      <c r="M147" s="36" t="s">
        <v>286</v>
      </c>
      <c r="N147" s="14" t="s">
        <v>11</v>
      </c>
      <c r="O147" s="81" t="str">
        <f t="shared" si="9"/>
        <v/>
      </c>
    </row>
    <row r="148" spans="1:15" ht="22.5" x14ac:dyDescent="0.25">
      <c r="A148" s="6" t="s">
        <v>44</v>
      </c>
      <c r="B148" s="6" t="s">
        <v>374</v>
      </c>
      <c r="C148" s="9">
        <v>41803</v>
      </c>
      <c r="D148" s="14" t="s">
        <v>367</v>
      </c>
      <c r="E148" s="14" t="s">
        <v>366</v>
      </c>
      <c r="F148" s="14" t="s">
        <v>4</v>
      </c>
      <c r="G148" s="14" t="s">
        <v>461</v>
      </c>
      <c r="H148" s="112" t="s">
        <v>372</v>
      </c>
      <c r="I148" s="18"/>
      <c r="J148" s="18">
        <v>8.4</v>
      </c>
      <c r="K148" s="18">
        <f t="shared" si="6"/>
        <v>520.51000000000022</v>
      </c>
      <c r="L148" s="14" t="s">
        <v>8</v>
      </c>
      <c r="M148" s="22"/>
      <c r="N148" s="14" t="s">
        <v>250</v>
      </c>
      <c r="O148" s="81" t="str">
        <f t="shared" si="9"/>
        <v/>
      </c>
    </row>
    <row r="149" spans="1:15" ht="33.75" x14ac:dyDescent="0.25">
      <c r="A149" s="6" t="s">
        <v>44</v>
      </c>
      <c r="B149" s="6" t="s">
        <v>378</v>
      </c>
      <c r="C149" s="9">
        <v>41814</v>
      </c>
      <c r="D149" s="14" t="s">
        <v>307</v>
      </c>
      <c r="E149" s="14" t="s">
        <v>376</v>
      </c>
      <c r="F149" s="14" t="s">
        <v>4</v>
      </c>
      <c r="G149" s="14" t="s">
        <v>517</v>
      </c>
      <c r="H149" s="112" t="s">
        <v>343</v>
      </c>
      <c r="I149" s="18"/>
      <c r="J149" s="18">
        <v>2</v>
      </c>
      <c r="K149" s="18">
        <f t="shared" si="6"/>
        <v>518.51000000000022</v>
      </c>
      <c r="L149" s="14" t="s">
        <v>214</v>
      </c>
      <c r="M149" s="36" t="s">
        <v>286</v>
      </c>
      <c r="N149" s="14" t="s">
        <v>11</v>
      </c>
      <c r="O149" s="81" t="str">
        <f t="shared" si="9"/>
        <v/>
      </c>
    </row>
    <row r="150" spans="1:15" ht="33.75" x14ac:dyDescent="0.25">
      <c r="A150" s="6" t="s">
        <v>44</v>
      </c>
      <c r="B150" s="6" t="s">
        <v>379</v>
      </c>
      <c r="C150" s="9">
        <v>41814</v>
      </c>
      <c r="D150" s="14" t="s">
        <v>307</v>
      </c>
      <c r="E150" s="14" t="s">
        <v>377</v>
      </c>
      <c r="F150" s="14" t="s">
        <v>4</v>
      </c>
      <c r="G150" s="14" t="s">
        <v>517</v>
      </c>
      <c r="H150" s="112" t="s">
        <v>343</v>
      </c>
      <c r="I150" s="18"/>
      <c r="J150" s="18">
        <v>2</v>
      </c>
      <c r="K150" s="18">
        <f t="shared" si="6"/>
        <v>516.51000000000022</v>
      </c>
      <c r="L150" s="14" t="s">
        <v>214</v>
      </c>
      <c r="M150" s="36" t="s">
        <v>286</v>
      </c>
      <c r="N150" s="14" t="s">
        <v>11</v>
      </c>
      <c r="O150" s="81" t="str">
        <f t="shared" si="9"/>
        <v/>
      </c>
    </row>
    <row r="151" spans="1:15" ht="33.75" x14ac:dyDescent="0.25">
      <c r="A151" s="6" t="s">
        <v>44</v>
      </c>
      <c r="B151" s="6" t="s">
        <v>380</v>
      </c>
      <c r="C151" s="9"/>
      <c r="D151" s="14" t="s">
        <v>96</v>
      </c>
      <c r="E151" s="14" t="s">
        <v>381</v>
      </c>
      <c r="F151" s="14" t="s">
        <v>4</v>
      </c>
      <c r="G151" s="14" t="s">
        <v>517</v>
      </c>
      <c r="H151" s="112" t="s">
        <v>343</v>
      </c>
      <c r="I151" s="18"/>
      <c r="J151" s="18">
        <v>54.7</v>
      </c>
      <c r="K151" s="18">
        <f t="shared" si="6"/>
        <v>461.81000000000023</v>
      </c>
      <c r="L151" s="14" t="s">
        <v>8</v>
      </c>
      <c r="M151" s="22"/>
      <c r="N151" s="14" t="s">
        <v>250</v>
      </c>
      <c r="O151" s="81" t="str">
        <f t="shared" si="9"/>
        <v/>
      </c>
    </row>
    <row r="152" spans="1:15" ht="33.75" x14ac:dyDescent="0.25">
      <c r="A152" s="6" t="s">
        <v>44</v>
      </c>
      <c r="B152" s="6" t="s">
        <v>417</v>
      </c>
      <c r="C152" s="9">
        <v>41814</v>
      </c>
      <c r="D152" s="14" t="s">
        <v>418</v>
      </c>
      <c r="E152" s="14" t="s">
        <v>416</v>
      </c>
      <c r="F152" s="14" t="s">
        <v>4</v>
      </c>
      <c r="G152" s="14" t="s">
        <v>463</v>
      </c>
      <c r="H152" s="112" t="s">
        <v>455</v>
      </c>
      <c r="I152" s="18"/>
      <c r="J152" s="18">
        <v>50</v>
      </c>
      <c r="K152" s="18">
        <f t="shared" si="6"/>
        <v>411.81000000000023</v>
      </c>
      <c r="L152" s="14" t="s">
        <v>8</v>
      </c>
      <c r="M152" s="22"/>
      <c r="N152" s="14" t="s">
        <v>10</v>
      </c>
      <c r="O152" s="81" t="str">
        <f t="shared" si="9"/>
        <v/>
      </c>
    </row>
    <row r="153" spans="1:15" ht="33.75" x14ac:dyDescent="0.25">
      <c r="A153" s="6" t="s">
        <v>42</v>
      </c>
      <c r="B153" s="6" t="s">
        <v>384</v>
      </c>
      <c r="C153" s="9">
        <v>41815</v>
      </c>
      <c r="D153" s="14" t="s">
        <v>97</v>
      </c>
      <c r="E153" s="14" t="s">
        <v>383</v>
      </c>
      <c r="F153" s="14" t="s">
        <v>4</v>
      </c>
      <c r="G153" s="14" t="s">
        <v>518</v>
      </c>
      <c r="H153" s="112" t="s">
        <v>341</v>
      </c>
      <c r="I153" s="18"/>
      <c r="J153" s="18">
        <v>1.1599999999999999</v>
      </c>
      <c r="K153" s="18">
        <f t="shared" si="6"/>
        <v>410.6500000000002</v>
      </c>
      <c r="L153" s="14"/>
      <c r="M153" s="22"/>
      <c r="N153" s="14" t="s">
        <v>141</v>
      </c>
      <c r="O153" s="81" t="str">
        <f t="shared" si="9"/>
        <v/>
      </c>
    </row>
    <row r="154" spans="1:15" ht="22.5" x14ac:dyDescent="0.25">
      <c r="A154" s="6" t="s">
        <v>44</v>
      </c>
      <c r="B154" s="6" t="s">
        <v>386</v>
      </c>
      <c r="C154" s="9">
        <v>41814</v>
      </c>
      <c r="D154" s="14" t="s">
        <v>52</v>
      </c>
      <c r="E154" s="14" t="s">
        <v>58</v>
      </c>
      <c r="F154" s="14" t="s">
        <v>4</v>
      </c>
      <c r="G154" s="14" t="s">
        <v>457</v>
      </c>
      <c r="H154" s="112" t="s">
        <v>330</v>
      </c>
      <c r="I154" s="18"/>
      <c r="J154" s="18">
        <v>36.880000000000003</v>
      </c>
      <c r="K154" s="18">
        <f t="shared" si="6"/>
        <v>373.77000000000021</v>
      </c>
      <c r="L154" s="14" t="s">
        <v>8</v>
      </c>
      <c r="M154" s="22"/>
      <c r="N154" s="14" t="s">
        <v>141</v>
      </c>
      <c r="O154" s="81" t="str">
        <f t="shared" si="9"/>
        <v/>
      </c>
    </row>
    <row r="155" spans="1:15" ht="33.75" x14ac:dyDescent="0.25">
      <c r="A155" s="6" t="s">
        <v>44</v>
      </c>
      <c r="B155" s="6" t="s">
        <v>390</v>
      </c>
      <c r="C155" s="9">
        <v>41740</v>
      </c>
      <c r="D155" s="14" t="s">
        <v>28</v>
      </c>
      <c r="E155" s="14" t="s">
        <v>394</v>
      </c>
      <c r="F155" s="14" t="s">
        <v>4</v>
      </c>
      <c r="G155" s="14" t="s">
        <v>517</v>
      </c>
      <c r="H155" s="112" t="s">
        <v>343</v>
      </c>
      <c r="I155" s="18"/>
      <c r="J155" s="18">
        <v>3.5</v>
      </c>
      <c r="K155" s="18">
        <f t="shared" si="6"/>
        <v>370.27000000000021</v>
      </c>
      <c r="L155" s="14" t="s">
        <v>215</v>
      </c>
      <c r="M155" s="83" t="s">
        <v>391</v>
      </c>
      <c r="N155" s="14" t="s">
        <v>11</v>
      </c>
      <c r="O155" s="81" t="str">
        <f t="shared" ref="O155:O161" si="10">IF((A155="Facture Vente")*AND(F155="Revenu")*AND(I155&lt;&gt;0)*AND(J155&lt;&gt;0),J155-I155,"")</f>
        <v/>
      </c>
    </row>
    <row r="156" spans="1:15" ht="33.75" x14ac:dyDescent="0.25">
      <c r="A156" s="6" t="s">
        <v>44</v>
      </c>
      <c r="B156" s="6" t="s">
        <v>392</v>
      </c>
      <c r="C156" s="9">
        <v>41794</v>
      </c>
      <c r="D156" s="14" t="s">
        <v>96</v>
      </c>
      <c r="E156" s="14" t="s">
        <v>393</v>
      </c>
      <c r="F156" s="14" t="s">
        <v>4</v>
      </c>
      <c r="G156" s="14" t="s">
        <v>517</v>
      </c>
      <c r="H156" s="112" t="s">
        <v>343</v>
      </c>
      <c r="I156" s="18"/>
      <c r="J156" s="18">
        <v>11.85</v>
      </c>
      <c r="K156" s="18">
        <f t="shared" si="6"/>
        <v>358.42000000000019</v>
      </c>
      <c r="L156" s="14" t="s">
        <v>215</v>
      </c>
      <c r="M156" s="83" t="s">
        <v>391</v>
      </c>
      <c r="N156" s="14" t="s">
        <v>11</v>
      </c>
      <c r="O156" s="81" t="str">
        <f t="shared" si="10"/>
        <v/>
      </c>
    </row>
    <row r="157" spans="1:15" ht="22.5" x14ac:dyDescent="0.25">
      <c r="A157" s="6" t="s">
        <v>44</v>
      </c>
      <c r="B157" s="6" t="s">
        <v>395</v>
      </c>
      <c r="C157" s="9">
        <v>41802</v>
      </c>
      <c r="D157" s="14" t="s">
        <v>301</v>
      </c>
      <c r="E157" s="14" t="s">
        <v>399</v>
      </c>
      <c r="F157" s="14" t="s">
        <v>4</v>
      </c>
      <c r="G157" s="14" t="s">
        <v>461</v>
      </c>
      <c r="H157" s="112" t="s">
        <v>372</v>
      </c>
      <c r="I157" s="18"/>
      <c r="J157" s="18">
        <v>12.61</v>
      </c>
      <c r="K157" s="18">
        <f t="shared" si="6"/>
        <v>345.81000000000017</v>
      </c>
      <c r="L157" s="14" t="s">
        <v>215</v>
      </c>
      <c r="M157" s="83" t="s">
        <v>391</v>
      </c>
      <c r="N157" s="14" t="s">
        <v>11</v>
      </c>
      <c r="O157" s="81" t="str">
        <f t="shared" si="10"/>
        <v/>
      </c>
    </row>
    <row r="158" spans="1:15" ht="33.75" x14ac:dyDescent="0.25">
      <c r="A158" s="6" t="s">
        <v>44</v>
      </c>
      <c r="B158" s="6" t="s">
        <v>396</v>
      </c>
      <c r="C158" s="9">
        <v>41806</v>
      </c>
      <c r="D158" s="14" t="s">
        <v>307</v>
      </c>
      <c r="E158" s="14" t="s">
        <v>401</v>
      </c>
      <c r="F158" s="14" t="s">
        <v>4</v>
      </c>
      <c r="G158" s="14" t="s">
        <v>517</v>
      </c>
      <c r="H158" s="112" t="s">
        <v>343</v>
      </c>
      <c r="I158" s="18"/>
      <c r="J158" s="18">
        <v>7.2</v>
      </c>
      <c r="K158" s="18">
        <f t="shared" si="6"/>
        <v>338.61000000000018</v>
      </c>
      <c r="L158" s="14" t="s">
        <v>215</v>
      </c>
      <c r="M158" s="83" t="s">
        <v>391</v>
      </c>
      <c r="N158" s="14" t="s">
        <v>11</v>
      </c>
      <c r="O158" s="81" t="str">
        <f t="shared" si="10"/>
        <v/>
      </c>
    </row>
    <row r="159" spans="1:15" ht="33.75" x14ac:dyDescent="0.25">
      <c r="A159" s="6" t="s">
        <v>44</v>
      </c>
      <c r="B159" s="6" t="s">
        <v>397</v>
      </c>
      <c r="C159" s="9">
        <v>41806</v>
      </c>
      <c r="D159" s="14" t="s">
        <v>307</v>
      </c>
      <c r="E159" s="14" t="s">
        <v>400</v>
      </c>
      <c r="F159" s="14" t="s">
        <v>4</v>
      </c>
      <c r="G159" s="14" t="s">
        <v>517</v>
      </c>
      <c r="H159" s="112" t="s">
        <v>343</v>
      </c>
      <c r="I159" s="18"/>
      <c r="J159" s="18">
        <v>7.2</v>
      </c>
      <c r="K159" s="18">
        <f t="shared" si="6"/>
        <v>331.4100000000002</v>
      </c>
      <c r="L159" s="14" t="s">
        <v>215</v>
      </c>
      <c r="M159" s="83" t="s">
        <v>391</v>
      </c>
      <c r="N159" s="14" t="s">
        <v>11</v>
      </c>
      <c r="O159" s="81" t="str">
        <f t="shared" si="10"/>
        <v/>
      </c>
    </row>
    <row r="160" spans="1:15" ht="22.5" x14ac:dyDescent="0.25">
      <c r="A160" s="6" t="s">
        <v>44</v>
      </c>
      <c r="B160" s="6" t="s">
        <v>398</v>
      </c>
      <c r="C160" s="9">
        <v>41810</v>
      </c>
      <c r="D160" s="14"/>
      <c r="E160" s="14" t="s">
        <v>402</v>
      </c>
      <c r="F160" s="14" t="s">
        <v>4</v>
      </c>
      <c r="G160" s="14" t="s">
        <v>457</v>
      </c>
      <c r="H160" s="112" t="s">
        <v>332</v>
      </c>
      <c r="I160" s="18"/>
      <c r="J160" s="18">
        <v>29.9</v>
      </c>
      <c r="K160" s="18">
        <f t="shared" si="6"/>
        <v>301.51000000000022</v>
      </c>
      <c r="L160" s="14" t="s">
        <v>215</v>
      </c>
      <c r="M160" s="83" t="s">
        <v>391</v>
      </c>
      <c r="N160" s="14" t="s">
        <v>11</v>
      </c>
      <c r="O160" s="81" t="str">
        <f t="shared" si="10"/>
        <v/>
      </c>
    </row>
    <row r="161" spans="1:15" ht="33.75" x14ac:dyDescent="0.25">
      <c r="A161" s="6" t="s">
        <v>315</v>
      </c>
      <c r="B161" s="6" t="s">
        <v>389</v>
      </c>
      <c r="C161" s="9">
        <v>41838</v>
      </c>
      <c r="D161" s="14" t="s">
        <v>21</v>
      </c>
      <c r="E161" s="14" t="s">
        <v>403</v>
      </c>
      <c r="F161" s="14" t="s">
        <v>4</v>
      </c>
      <c r="G161" s="14" t="s">
        <v>517</v>
      </c>
      <c r="H161" s="112" t="s">
        <v>343</v>
      </c>
      <c r="I161" s="18"/>
      <c r="J161" s="18">
        <v>153.88</v>
      </c>
      <c r="K161" s="18">
        <f t="shared" si="6"/>
        <v>147.63000000000022</v>
      </c>
      <c r="L161" s="14" t="s">
        <v>215</v>
      </c>
      <c r="M161" s="83" t="s">
        <v>391</v>
      </c>
      <c r="N161" s="14" t="s">
        <v>11</v>
      </c>
      <c r="O161" s="81" t="str">
        <f t="shared" si="10"/>
        <v/>
      </c>
    </row>
    <row r="162" spans="1:15" ht="22.5" x14ac:dyDescent="0.25">
      <c r="A162" s="6" t="s">
        <v>42</v>
      </c>
      <c r="B162" s="6" t="s">
        <v>405</v>
      </c>
      <c r="C162" s="9">
        <v>41838</v>
      </c>
      <c r="D162" s="14" t="s">
        <v>21</v>
      </c>
      <c r="E162" s="83" t="s">
        <v>404</v>
      </c>
      <c r="F162" s="14" t="s">
        <v>4</v>
      </c>
      <c r="G162" s="83"/>
      <c r="H162" s="118"/>
      <c r="I162" s="84"/>
      <c r="J162" s="84">
        <v>0</v>
      </c>
      <c r="K162" s="18">
        <f t="shared" si="6"/>
        <v>147.63000000000022</v>
      </c>
      <c r="L162" s="14" t="s">
        <v>215</v>
      </c>
      <c r="M162" s="83" t="s">
        <v>391</v>
      </c>
      <c r="N162" s="14" t="s">
        <v>11</v>
      </c>
      <c r="O162" s="81" t="str">
        <f t="shared" ref="O162:O172" si="11">IF((A162="Facture Vente")*AND(F162="Revenu")*AND(I162&lt;&gt;0)*AND(J162&lt;&gt;0),J162-I162,"")</f>
        <v/>
      </c>
    </row>
    <row r="163" spans="1:15" ht="22.5" x14ac:dyDescent="0.25">
      <c r="A163" s="6" t="s">
        <v>42</v>
      </c>
      <c r="B163" s="6" t="s">
        <v>412</v>
      </c>
      <c r="C163" s="9">
        <v>41838</v>
      </c>
      <c r="D163" s="14" t="s">
        <v>20</v>
      </c>
      <c r="E163" s="14" t="s">
        <v>413</v>
      </c>
      <c r="F163" s="14" t="s">
        <v>4</v>
      </c>
      <c r="G163" s="14" t="s">
        <v>468</v>
      </c>
      <c r="H163" s="112" t="s">
        <v>522</v>
      </c>
      <c r="I163" s="18"/>
      <c r="J163" s="18">
        <v>100</v>
      </c>
      <c r="K163" s="18">
        <f t="shared" ref="K163:K198" si="12">IF(F163="Revenu",K162+J163,IF(F163="Dépense",K162-J163,""))</f>
        <v>47.630000000000223</v>
      </c>
      <c r="L163" s="14"/>
      <c r="M163" s="22"/>
      <c r="N163" s="14" t="s">
        <v>11</v>
      </c>
      <c r="O163" s="81" t="str">
        <f t="shared" si="11"/>
        <v/>
      </c>
    </row>
    <row r="164" spans="1:15" ht="33.75" x14ac:dyDescent="0.25">
      <c r="A164" s="6" t="s">
        <v>44</v>
      </c>
      <c r="B164" s="6" t="s">
        <v>406</v>
      </c>
      <c r="C164" s="9">
        <v>41803</v>
      </c>
      <c r="D164" s="14" t="s">
        <v>28</v>
      </c>
      <c r="E164" s="14" t="s">
        <v>407</v>
      </c>
      <c r="F164" s="14" t="s">
        <v>4</v>
      </c>
      <c r="G164" s="14" t="s">
        <v>517</v>
      </c>
      <c r="H164" s="112" t="s">
        <v>343</v>
      </c>
      <c r="I164" s="18"/>
      <c r="J164" s="18">
        <v>5.8</v>
      </c>
      <c r="K164" s="18">
        <f t="shared" si="12"/>
        <v>41.830000000000226</v>
      </c>
      <c r="L164" s="14" t="s">
        <v>260</v>
      </c>
      <c r="M164" s="26" t="s">
        <v>408</v>
      </c>
      <c r="N164" s="14" t="s">
        <v>11</v>
      </c>
      <c r="O164" s="81" t="str">
        <f t="shared" si="11"/>
        <v/>
      </c>
    </row>
    <row r="165" spans="1:15" ht="33.75" x14ac:dyDescent="0.25">
      <c r="A165" s="6" t="s">
        <v>315</v>
      </c>
      <c r="B165" s="6" t="s">
        <v>409</v>
      </c>
      <c r="C165" s="9">
        <v>41839</v>
      </c>
      <c r="D165" s="14" t="s">
        <v>303</v>
      </c>
      <c r="E165" s="14" t="s">
        <v>410</v>
      </c>
      <c r="F165" s="14" t="s">
        <v>4</v>
      </c>
      <c r="G165" s="14" t="s">
        <v>517</v>
      </c>
      <c r="H165" s="112" t="s">
        <v>343</v>
      </c>
      <c r="I165" s="18"/>
      <c r="J165" s="18">
        <v>16.440000000000001</v>
      </c>
      <c r="K165" s="18">
        <f t="shared" si="12"/>
        <v>25.390000000000224</v>
      </c>
      <c r="L165" s="14" t="s">
        <v>260</v>
      </c>
      <c r="M165" s="26" t="s">
        <v>408</v>
      </c>
      <c r="N165" s="14" t="s">
        <v>11</v>
      </c>
      <c r="O165" s="81" t="str">
        <f t="shared" si="11"/>
        <v/>
      </c>
    </row>
    <row r="166" spans="1:15" ht="22.5" x14ac:dyDescent="0.25">
      <c r="A166" s="6" t="s">
        <v>42</v>
      </c>
      <c r="B166" s="6" t="s">
        <v>415</v>
      </c>
      <c r="C166" s="9">
        <v>41839</v>
      </c>
      <c r="D166" s="14" t="s">
        <v>303</v>
      </c>
      <c r="E166" s="85" t="s">
        <v>411</v>
      </c>
      <c r="F166" s="14" t="s">
        <v>4</v>
      </c>
      <c r="G166" s="85"/>
      <c r="H166" s="119"/>
      <c r="I166" s="30"/>
      <c r="J166" s="30">
        <v>0</v>
      </c>
      <c r="K166" s="18">
        <f t="shared" si="12"/>
        <v>25.390000000000224</v>
      </c>
      <c r="L166" s="14" t="s">
        <v>260</v>
      </c>
      <c r="M166" s="26" t="s">
        <v>408</v>
      </c>
      <c r="N166" s="14" t="s">
        <v>11</v>
      </c>
      <c r="O166" s="81" t="str">
        <f t="shared" si="11"/>
        <v/>
      </c>
    </row>
    <row r="167" spans="1:15" ht="22.5" x14ac:dyDescent="0.25">
      <c r="A167" s="6" t="s">
        <v>114</v>
      </c>
      <c r="B167" s="6" t="s">
        <v>428</v>
      </c>
      <c r="C167" s="9">
        <v>41842</v>
      </c>
      <c r="D167" s="14" t="s">
        <v>193</v>
      </c>
      <c r="E167" s="14" t="s">
        <v>420</v>
      </c>
      <c r="F167" s="14" t="s">
        <v>5</v>
      </c>
      <c r="G167" s="14" t="s">
        <v>467</v>
      </c>
      <c r="H167" s="112" t="s">
        <v>511</v>
      </c>
      <c r="I167" s="18"/>
      <c r="J167" s="18">
        <v>600</v>
      </c>
      <c r="K167" s="18">
        <f t="shared" si="12"/>
        <v>625.39000000000021</v>
      </c>
      <c r="L167" s="14"/>
      <c r="M167" s="22"/>
      <c r="N167" s="14" t="s">
        <v>11</v>
      </c>
      <c r="O167" s="81" t="str">
        <f t="shared" si="11"/>
        <v/>
      </c>
    </row>
    <row r="168" spans="1:15" ht="33.75" x14ac:dyDescent="0.25">
      <c r="A168" s="6" t="s">
        <v>315</v>
      </c>
      <c r="B168" s="6" t="s">
        <v>388</v>
      </c>
      <c r="C168" s="9">
        <v>41838</v>
      </c>
      <c r="D168" s="14" t="s">
        <v>20</v>
      </c>
      <c r="E168" s="14" t="s">
        <v>387</v>
      </c>
      <c r="F168" s="14" t="s">
        <v>4</v>
      </c>
      <c r="G168" s="14" t="s">
        <v>517</v>
      </c>
      <c r="H168" s="112" t="s">
        <v>343</v>
      </c>
      <c r="I168" s="18"/>
      <c r="J168" s="18">
        <v>110.36</v>
      </c>
      <c r="K168" s="18">
        <f t="shared" si="12"/>
        <v>515.0300000000002</v>
      </c>
      <c r="L168" s="14" t="s">
        <v>214</v>
      </c>
      <c r="M168" s="36" t="s">
        <v>286</v>
      </c>
      <c r="N168" s="14" t="s">
        <v>11</v>
      </c>
      <c r="O168" s="81" t="str">
        <f t="shared" si="11"/>
        <v/>
      </c>
    </row>
    <row r="169" spans="1:15" ht="22.5" x14ac:dyDescent="0.25">
      <c r="A169" s="6" t="s">
        <v>42</v>
      </c>
      <c r="B169" s="6" t="s">
        <v>427</v>
      </c>
      <c r="C169" s="9">
        <v>41842</v>
      </c>
      <c r="D169" s="14" t="s">
        <v>20</v>
      </c>
      <c r="E169" s="12" t="s">
        <v>414</v>
      </c>
      <c r="F169" s="14" t="s">
        <v>4</v>
      </c>
      <c r="G169" s="12"/>
      <c r="H169" s="110"/>
      <c r="I169" s="17"/>
      <c r="J169" s="17">
        <v>0</v>
      </c>
      <c r="K169" s="18">
        <f t="shared" si="12"/>
        <v>515.0300000000002</v>
      </c>
      <c r="L169" s="14" t="s">
        <v>214</v>
      </c>
      <c r="M169" s="36" t="s">
        <v>286</v>
      </c>
      <c r="N169" s="14" t="s">
        <v>11</v>
      </c>
      <c r="O169" s="81" t="str">
        <f t="shared" si="11"/>
        <v/>
      </c>
    </row>
    <row r="170" spans="1:15" ht="22.5" x14ac:dyDescent="0.25">
      <c r="A170" s="6" t="s">
        <v>42</v>
      </c>
      <c r="B170" s="6" t="s">
        <v>419</v>
      </c>
      <c r="C170" s="9">
        <v>41845</v>
      </c>
      <c r="D170" s="14" t="s">
        <v>97</v>
      </c>
      <c r="E170" s="14" t="s">
        <v>426</v>
      </c>
      <c r="F170" s="14" t="s">
        <v>4</v>
      </c>
      <c r="G170" s="14"/>
      <c r="H170" s="112"/>
      <c r="I170" s="18"/>
      <c r="J170" s="18">
        <v>0</v>
      </c>
      <c r="K170" s="18">
        <f t="shared" si="12"/>
        <v>515.0300000000002</v>
      </c>
      <c r="L170" s="14"/>
      <c r="M170" s="22"/>
      <c r="N170" s="14"/>
      <c r="O170" s="81" t="str">
        <f t="shared" si="11"/>
        <v/>
      </c>
    </row>
    <row r="171" spans="1:15" ht="33.75" x14ac:dyDescent="0.25">
      <c r="A171" s="6" t="s">
        <v>42</v>
      </c>
      <c r="B171" s="6" t="s">
        <v>421</v>
      </c>
      <c r="C171" s="9">
        <v>41851</v>
      </c>
      <c r="D171" s="14" t="s">
        <v>97</v>
      </c>
      <c r="E171" s="14" t="s">
        <v>189</v>
      </c>
      <c r="F171" s="14" t="s">
        <v>4</v>
      </c>
      <c r="G171" s="14" t="s">
        <v>518</v>
      </c>
      <c r="H171" s="112" t="s">
        <v>341</v>
      </c>
      <c r="I171" s="18"/>
      <c r="J171" s="18">
        <v>9.43</v>
      </c>
      <c r="K171" s="18">
        <f t="shared" si="12"/>
        <v>505.60000000000019</v>
      </c>
      <c r="L171" s="14" t="s">
        <v>8</v>
      </c>
      <c r="M171" s="22"/>
      <c r="N171" s="14" t="s">
        <v>141</v>
      </c>
      <c r="O171" s="81" t="str">
        <f t="shared" si="11"/>
        <v/>
      </c>
    </row>
    <row r="172" spans="1:15" ht="33.75" x14ac:dyDescent="0.25">
      <c r="A172" s="6" t="s">
        <v>42</v>
      </c>
      <c r="B172" s="6" t="s">
        <v>422</v>
      </c>
      <c r="C172" s="9">
        <v>41851</v>
      </c>
      <c r="D172" s="14" t="s">
        <v>97</v>
      </c>
      <c r="E172" s="14" t="s">
        <v>423</v>
      </c>
      <c r="F172" s="14" t="s">
        <v>4</v>
      </c>
      <c r="G172" s="14" t="s">
        <v>518</v>
      </c>
      <c r="H172" s="112" t="s">
        <v>341</v>
      </c>
      <c r="I172" s="18"/>
      <c r="J172" s="18">
        <v>0</v>
      </c>
      <c r="K172" s="18">
        <f t="shared" si="12"/>
        <v>505.60000000000019</v>
      </c>
      <c r="L172" s="14"/>
      <c r="M172" s="22"/>
      <c r="N172" s="14"/>
      <c r="O172" s="81" t="str">
        <f t="shared" si="11"/>
        <v/>
      </c>
    </row>
    <row r="173" spans="1:15" ht="22.5" x14ac:dyDescent="0.25">
      <c r="A173" s="6" t="s">
        <v>42</v>
      </c>
      <c r="B173" s="6" t="s">
        <v>424</v>
      </c>
      <c r="C173" s="9">
        <v>41882</v>
      </c>
      <c r="D173" s="14" t="s">
        <v>97</v>
      </c>
      <c r="E173" s="14" t="s">
        <v>425</v>
      </c>
      <c r="F173" s="14" t="s">
        <v>4</v>
      </c>
      <c r="G173" s="14"/>
      <c r="H173" s="112"/>
      <c r="I173" s="18"/>
      <c r="J173" s="18">
        <v>0</v>
      </c>
      <c r="K173" s="18">
        <f t="shared" si="12"/>
        <v>505.60000000000019</v>
      </c>
      <c r="L173" s="14"/>
      <c r="M173" s="22"/>
      <c r="N173" s="14"/>
      <c r="O173" s="81" t="str">
        <f t="shared" ref="O173:O185" si="13">IF((A173="Facture Vente")*AND(F173="Revenu")*AND(I173&lt;&gt;0)*AND(J173&lt;&gt;0),J173-I173,"")</f>
        <v/>
      </c>
    </row>
    <row r="174" spans="1:15" ht="22.5" x14ac:dyDescent="0.25">
      <c r="A174" s="6" t="s">
        <v>44</v>
      </c>
      <c r="B174" s="31" t="s">
        <v>434</v>
      </c>
      <c r="C174" s="9">
        <v>41845</v>
      </c>
      <c r="D174" s="14" t="s">
        <v>52</v>
      </c>
      <c r="E174" s="14" t="s">
        <v>58</v>
      </c>
      <c r="F174" s="14" t="s">
        <v>4</v>
      </c>
      <c r="G174" s="14" t="s">
        <v>457</v>
      </c>
      <c r="H174" s="112" t="s">
        <v>330</v>
      </c>
      <c r="I174" s="18"/>
      <c r="J174" s="18"/>
      <c r="K174" s="18">
        <f t="shared" si="12"/>
        <v>505.60000000000019</v>
      </c>
      <c r="L174" s="14"/>
      <c r="M174" s="22"/>
      <c r="N174" s="14"/>
      <c r="O174" s="81" t="str">
        <f t="shared" si="13"/>
        <v/>
      </c>
    </row>
    <row r="175" spans="1:15" ht="22.5" x14ac:dyDescent="0.25">
      <c r="A175" s="6" t="s">
        <v>44</v>
      </c>
      <c r="B175" s="31" t="s">
        <v>435</v>
      </c>
      <c r="C175" s="9">
        <v>41876</v>
      </c>
      <c r="D175" s="14" t="s">
        <v>52</v>
      </c>
      <c r="E175" s="14" t="s">
        <v>58</v>
      </c>
      <c r="F175" s="14" t="s">
        <v>4</v>
      </c>
      <c r="G175" s="14" t="s">
        <v>457</v>
      </c>
      <c r="H175" s="112" t="s">
        <v>330</v>
      </c>
      <c r="I175" s="18"/>
      <c r="J175" s="18"/>
      <c r="K175" s="18">
        <f t="shared" si="12"/>
        <v>505.60000000000019</v>
      </c>
      <c r="L175" s="14"/>
      <c r="M175" s="22"/>
      <c r="N175" s="14"/>
      <c r="O175" s="81" t="str">
        <f t="shared" si="13"/>
        <v/>
      </c>
    </row>
    <row r="176" spans="1:15" ht="22.5" x14ac:dyDescent="0.25">
      <c r="A176" s="6" t="s">
        <v>114</v>
      </c>
      <c r="B176" s="6" t="s">
        <v>430</v>
      </c>
      <c r="C176" s="9">
        <v>41871</v>
      </c>
      <c r="D176" s="14" t="s">
        <v>193</v>
      </c>
      <c r="E176" s="14" t="s">
        <v>429</v>
      </c>
      <c r="F176" s="14" t="s">
        <v>5</v>
      </c>
      <c r="G176" s="14" t="s">
        <v>467</v>
      </c>
      <c r="H176" s="112" t="s">
        <v>510</v>
      </c>
      <c r="I176" s="18"/>
      <c r="J176" s="18">
        <v>200</v>
      </c>
      <c r="K176" s="18">
        <f t="shared" si="12"/>
        <v>705.60000000000014</v>
      </c>
      <c r="L176" s="14"/>
      <c r="M176" s="22"/>
      <c r="N176" s="14" t="s">
        <v>11</v>
      </c>
      <c r="O176" s="81" t="str">
        <f t="shared" si="13"/>
        <v/>
      </c>
    </row>
    <row r="177" spans="1:15" ht="22.5" x14ac:dyDescent="0.25">
      <c r="A177" s="6" t="s">
        <v>114</v>
      </c>
      <c r="B177" s="6" t="s">
        <v>432</v>
      </c>
      <c r="C177" s="9">
        <v>41858</v>
      </c>
      <c r="D177" s="14" t="s">
        <v>193</v>
      </c>
      <c r="E177" s="14" t="s">
        <v>431</v>
      </c>
      <c r="F177" s="14" t="s">
        <v>5</v>
      </c>
      <c r="G177" s="14" t="s">
        <v>467</v>
      </c>
      <c r="H177" s="112" t="s">
        <v>509</v>
      </c>
      <c r="I177" s="18"/>
      <c r="J177" s="18">
        <v>40</v>
      </c>
      <c r="K177" s="18">
        <f t="shared" si="12"/>
        <v>745.60000000000014</v>
      </c>
      <c r="L177" s="14"/>
      <c r="M177" s="22"/>
      <c r="N177" s="14" t="s">
        <v>10</v>
      </c>
      <c r="O177" s="81" t="str">
        <f t="shared" si="13"/>
        <v/>
      </c>
    </row>
    <row r="178" spans="1:15" ht="33.75" x14ac:dyDescent="0.25">
      <c r="A178" s="6" t="s">
        <v>44</v>
      </c>
      <c r="B178" s="6" t="s">
        <v>433</v>
      </c>
      <c r="C178" s="9">
        <v>41884</v>
      </c>
      <c r="D178" s="14" t="s">
        <v>96</v>
      </c>
      <c r="E178" s="14" t="s">
        <v>436</v>
      </c>
      <c r="F178" s="14" t="s">
        <v>4</v>
      </c>
      <c r="G178" s="14" t="s">
        <v>517</v>
      </c>
      <c r="H178" s="112" t="s">
        <v>343</v>
      </c>
      <c r="I178" s="18"/>
      <c r="J178" s="18">
        <v>41.1</v>
      </c>
      <c r="K178" s="18">
        <f t="shared" si="12"/>
        <v>704.50000000000011</v>
      </c>
      <c r="L178" s="14"/>
      <c r="M178" s="22"/>
      <c r="N178" s="14" t="s">
        <v>250</v>
      </c>
      <c r="O178" s="81" t="str">
        <f t="shared" si="13"/>
        <v/>
      </c>
    </row>
    <row r="179" spans="1:15" ht="22.5" x14ac:dyDescent="0.25">
      <c r="A179" s="6" t="s">
        <v>114</v>
      </c>
      <c r="B179" s="6" t="s">
        <v>437</v>
      </c>
      <c r="C179" s="9">
        <v>41892</v>
      </c>
      <c r="D179" s="14" t="s">
        <v>193</v>
      </c>
      <c r="E179" s="14" t="s">
        <v>438</v>
      </c>
      <c r="F179" s="14" t="s">
        <v>5</v>
      </c>
      <c r="G179" s="14" t="s">
        <v>370</v>
      </c>
      <c r="H179" s="112" t="s">
        <v>508</v>
      </c>
      <c r="I179" s="18"/>
      <c r="J179" s="18">
        <v>20</v>
      </c>
      <c r="K179" s="18">
        <f t="shared" si="12"/>
        <v>724.50000000000011</v>
      </c>
      <c r="L179" s="14"/>
      <c r="M179" s="22"/>
      <c r="N179" s="14" t="s">
        <v>10</v>
      </c>
      <c r="O179" s="81" t="str">
        <f t="shared" si="13"/>
        <v/>
      </c>
    </row>
    <row r="180" spans="1:15" ht="22.5" x14ac:dyDescent="0.25">
      <c r="A180" s="6" t="s">
        <v>44</v>
      </c>
      <c r="B180" s="6" t="s">
        <v>439</v>
      </c>
      <c r="C180" s="9">
        <v>41901</v>
      </c>
      <c r="D180" s="14" t="s">
        <v>440</v>
      </c>
      <c r="E180" s="14" t="s">
        <v>441</v>
      </c>
      <c r="F180" s="14" t="s">
        <v>4</v>
      </c>
      <c r="G180" s="14" t="s">
        <v>457</v>
      </c>
      <c r="H180" s="112" t="s">
        <v>331</v>
      </c>
      <c r="I180" s="18"/>
      <c r="J180" s="18">
        <v>75.94</v>
      </c>
      <c r="K180" s="18">
        <f t="shared" si="12"/>
        <v>648.56000000000017</v>
      </c>
      <c r="L180" s="14"/>
      <c r="M180" s="22"/>
      <c r="N180" s="14" t="s">
        <v>250</v>
      </c>
      <c r="O180" s="81" t="str">
        <f t="shared" si="13"/>
        <v/>
      </c>
    </row>
    <row r="181" spans="1:15" ht="22.5" x14ac:dyDescent="0.25">
      <c r="A181" s="6" t="s">
        <v>44</v>
      </c>
      <c r="B181" s="6" t="s">
        <v>442</v>
      </c>
      <c r="C181" s="9">
        <v>41900</v>
      </c>
      <c r="D181" s="14" t="s">
        <v>84</v>
      </c>
      <c r="E181" s="14" t="s">
        <v>443</v>
      </c>
      <c r="F181" s="14" t="s">
        <v>4</v>
      </c>
      <c r="G181" s="14" t="s">
        <v>459</v>
      </c>
      <c r="H181" s="112" t="s">
        <v>348</v>
      </c>
      <c r="I181" s="18"/>
      <c r="J181" s="18">
        <v>1.02</v>
      </c>
      <c r="K181" s="18">
        <f t="shared" si="12"/>
        <v>647.54000000000019</v>
      </c>
      <c r="L181" s="14"/>
      <c r="M181" s="22"/>
      <c r="N181" s="14" t="s">
        <v>250</v>
      </c>
      <c r="O181" s="81" t="str">
        <f t="shared" si="13"/>
        <v/>
      </c>
    </row>
    <row r="182" spans="1:15" ht="22.5" x14ac:dyDescent="0.25">
      <c r="A182" s="6" t="s">
        <v>114</v>
      </c>
      <c r="B182" s="6" t="s">
        <v>445</v>
      </c>
      <c r="C182" s="9">
        <v>41906</v>
      </c>
      <c r="D182" s="14" t="s">
        <v>193</v>
      </c>
      <c r="E182" s="14" t="s">
        <v>446</v>
      </c>
      <c r="F182" s="14" t="s">
        <v>5</v>
      </c>
      <c r="G182" s="14" t="s">
        <v>370</v>
      </c>
      <c r="H182" s="112" t="s">
        <v>513</v>
      </c>
      <c r="I182" s="18"/>
      <c r="J182" s="18">
        <v>90</v>
      </c>
      <c r="K182" s="18">
        <f t="shared" si="12"/>
        <v>737.54000000000019</v>
      </c>
      <c r="L182" s="14"/>
      <c r="M182" s="22"/>
      <c r="N182" s="14"/>
      <c r="O182" s="81" t="str">
        <f t="shared" si="13"/>
        <v/>
      </c>
    </row>
    <row r="183" spans="1:15" ht="22.5" x14ac:dyDescent="0.25">
      <c r="A183" s="6" t="s">
        <v>44</v>
      </c>
      <c r="B183" s="6" t="s">
        <v>447</v>
      </c>
      <c r="C183" s="9">
        <v>41906</v>
      </c>
      <c r="D183" s="14" t="s">
        <v>448</v>
      </c>
      <c r="E183" s="14" t="s">
        <v>449</v>
      </c>
      <c r="F183" s="14" t="s">
        <v>4</v>
      </c>
      <c r="G183" s="14" t="s">
        <v>457</v>
      </c>
      <c r="H183" s="112" t="s">
        <v>332</v>
      </c>
      <c r="I183" s="18"/>
      <c r="J183" s="18">
        <v>420.85</v>
      </c>
      <c r="K183" s="18">
        <f t="shared" si="12"/>
        <v>316.69000000000017</v>
      </c>
      <c r="L183" s="14"/>
      <c r="M183" s="22"/>
      <c r="N183" s="14" t="s">
        <v>250</v>
      </c>
      <c r="O183" s="81" t="str">
        <f t="shared" si="13"/>
        <v/>
      </c>
    </row>
    <row r="184" spans="1:15" ht="22.5" x14ac:dyDescent="0.25">
      <c r="A184" s="6" t="s">
        <v>44</v>
      </c>
      <c r="B184" s="6" t="s">
        <v>450</v>
      </c>
      <c r="C184" s="9">
        <v>41921</v>
      </c>
      <c r="D184" s="14" t="s">
        <v>451</v>
      </c>
      <c r="E184" s="14" t="s">
        <v>452</v>
      </c>
      <c r="F184" s="14" t="s">
        <v>4</v>
      </c>
      <c r="G184" s="14" t="s">
        <v>457</v>
      </c>
      <c r="H184" s="112" t="s">
        <v>331</v>
      </c>
      <c r="I184" s="18"/>
      <c r="J184" s="18"/>
      <c r="K184" s="18">
        <f t="shared" si="12"/>
        <v>316.69000000000017</v>
      </c>
      <c r="L184" s="14"/>
      <c r="M184" s="22"/>
      <c r="N184" s="14" t="s">
        <v>250</v>
      </c>
      <c r="O184" s="81" t="str">
        <f t="shared" si="13"/>
        <v/>
      </c>
    </row>
    <row r="185" spans="1:15" ht="22.5" x14ac:dyDescent="0.25">
      <c r="A185" s="6" t="s">
        <v>114</v>
      </c>
      <c r="B185" s="6" t="s">
        <v>454</v>
      </c>
      <c r="C185" s="9">
        <v>41921</v>
      </c>
      <c r="D185" s="14" t="s">
        <v>193</v>
      </c>
      <c r="E185" s="14" t="s">
        <v>453</v>
      </c>
      <c r="F185" s="14" t="s">
        <v>5</v>
      </c>
      <c r="G185" s="14" t="s">
        <v>467</v>
      </c>
      <c r="H185" s="112" t="s">
        <v>512</v>
      </c>
      <c r="I185" s="18"/>
      <c r="J185" s="18">
        <v>200</v>
      </c>
      <c r="K185" s="18">
        <f t="shared" si="12"/>
        <v>516.69000000000017</v>
      </c>
      <c r="L185" s="14"/>
      <c r="M185" s="22"/>
      <c r="N185" s="14" t="s">
        <v>10</v>
      </c>
      <c r="O185" s="81" t="str">
        <f t="shared" si="13"/>
        <v/>
      </c>
    </row>
    <row r="186" spans="1:15" ht="22.5" x14ac:dyDescent="0.25">
      <c r="A186" s="6" t="s">
        <v>114</v>
      </c>
      <c r="B186" s="6"/>
      <c r="C186" s="9">
        <v>41921</v>
      </c>
      <c r="D186" s="14" t="s">
        <v>193</v>
      </c>
      <c r="E186" s="14" t="s">
        <v>456</v>
      </c>
      <c r="F186" s="14" t="s">
        <v>5</v>
      </c>
      <c r="G186" s="14" t="s">
        <v>467</v>
      </c>
      <c r="H186" s="112" t="s">
        <v>510</v>
      </c>
      <c r="I186" s="18"/>
      <c r="J186" s="18"/>
      <c r="K186" s="18">
        <f t="shared" si="12"/>
        <v>516.69000000000017</v>
      </c>
      <c r="L186" s="14"/>
      <c r="M186" s="22"/>
      <c r="N186" s="14"/>
      <c r="O186" s="81" t="str">
        <f>IF((A186="Facture Vente")*AND(F186="Revenu")*AND(I186&lt;&gt;0)*AND(J186&lt;&gt;0),J186-I186,"")</f>
        <v/>
      </c>
    </row>
    <row r="187" spans="1:15" x14ac:dyDescent="0.25">
      <c r="A187" s="6"/>
      <c r="B187" s="6"/>
      <c r="C187" s="9"/>
      <c r="D187" s="14"/>
      <c r="E187" s="14"/>
      <c r="F187" s="14"/>
      <c r="G187" s="14"/>
      <c r="H187" s="112"/>
      <c r="I187" s="18"/>
      <c r="J187" s="18"/>
      <c r="K187" s="18" t="str">
        <f t="shared" si="12"/>
        <v/>
      </c>
      <c r="L187" s="14"/>
      <c r="M187" s="22"/>
      <c r="N187" s="14"/>
      <c r="O187" s="81" t="str">
        <f t="shared" ref="O187:O192" si="14">IF((A187="Facture Vente")*AND(F187="Revenu")*AND(I187&lt;&gt;0)*AND(J187&lt;&gt;0),J187-I187,"")</f>
        <v/>
      </c>
    </row>
    <row r="188" spans="1:15" x14ac:dyDescent="0.25">
      <c r="A188" s="6"/>
      <c r="B188" s="6"/>
      <c r="C188" s="9"/>
      <c r="D188" s="14"/>
      <c r="E188" s="14"/>
      <c r="F188" s="14"/>
      <c r="G188" s="14"/>
      <c r="H188" s="112"/>
      <c r="I188" s="18"/>
      <c r="J188" s="18"/>
      <c r="K188" s="18" t="str">
        <f t="shared" si="12"/>
        <v/>
      </c>
      <c r="L188" s="14"/>
      <c r="M188" s="22"/>
      <c r="N188" s="14"/>
      <c r="O188" s="81" t="str">
        <f t="shared" si="14"/>
        <v/>
      </c>
    </row>
    <row r="189" spans="1:15" x14ac:dyDescent="0.25">
      <c r="A189" s="6"/>
      <c r="B189" s="6"/>
      <c r="C189" s="9"/>
      <c r="D189" s="14"/>
      <c r="E189" s="14"/>
      <c r="F189" s="14"/>
      <c r="G189" s="14"/>
      <c r="H189" s="112"/>
      <c r="I189" s="18"/>
      <c r="J189" s="18"/>
      <c r="K189" s="18" t="str">
        <f t="shared" si="12"/>
        <v/>
      </c>
      <c r="L189" s="14"/>
      <c r="M189" s="22"/>
      <c r="N189" s="14"/>
      <c r="O189" s="81" t="str">
        <f t="shared" si="14"/>
        <v/>
      </c>
    </row>
    <row r="190" spans="1:15" x14ac:dyDescent="0.25">
      <c r="A190" s="6"/>
      <c r="B190" s="6"/>
      <c r="C190" s="9"/>
      <c r="D190" s="14"/>
      <c r="E190" s="14"/>
      <c r="F190" s="14"/>
      <c r="G190" s="14"/>
      <c r="H190" s="112"/>
      <c r="I190" s="18"/>
      <c r="J190" s="18"/>
      <c r="K190" s="18" t="str">
        <f t="shared" si="12"/>
        <v/>
      </c>
      <c r="L190" s="14"/>
      <c r="M190" s="22"/>
      <c r="N190" s="14"/>
      <c r="O190" s="81" t="str">
        <f t="shared" si="14"/>
        <v/>
      </c>
    </row>
    <row r="191" spans="1:15" x14ac:dyDescent="0.25">
      <c r="A191" s="6"/>
      <c r="B191" s="6"/>
      <c r="C191" s="9"/>
      <c r="D191" s="14"/>
      <c r="E191" s="14"/>
      <c r="F191" s="14"/>
      <c r="G191" s="14"/>
      <c r="H191" s="112"/>
      <c r="I191" s="18"/>
      <c r="J191" s="18"/>
      <c r="K191" s="18" t="str">
        <f t="shared" si="12"/>
        <v/>
      </c>
      <c r="L191" s="14"/>
      <c r="M191" s="22"/>
      <c r="N191" s="14"/>
      <c r="O191" s="81" t="str">
        <f t="shared" si="14"/>
        <v/>
      </c>
    </row>
    <row r="192" spans="1:15" x14ac:dyDescent="0.25">
      <c r="A192" s="6"/>
      <c r="B192" s="6"/>
      <c r="C192" s="9"/>
      <c r="D192" s="14"/>
      <c r="E192" s="14"/>
      <c r="F192" s="14"/>
      <c r="G192" s="14"/>
      <c r="H192" s="112"/>
      <c r="I192" s="18"/>
      <c r="J192" s="18"/>
      <c r="K192" s="18" t="str">
        <f t="shared" si="12"/>
        <v/>
      </c>
      <c r="L192" s="14"/>
      <c r="M192" s="22"/>
      <c r="N192" s="14"/>
      <c r="O192" s="81" t="str">
        <f t="shared" si="14"/>
        <v/>
      </c>
    </row>
    <row r="193" spans="1:15" x14ac:dyDescent="0.25">
      <c r="A193" s="6"/>
      <c r="B193" s="6"/>
      <c r="C193" s="9"/>
      <c r="D193" s="14"/>
      <c r="E193" s="14"/>
      <c r="F193" s="14"/>
      <c r="G193" s="14"/>
      <c r="H193" s="112"/>
      <c r="I193" s="18"/>
      <c r="J193" s="18"/>
      <c r="K193" s="18" t="str">
        <f t="shared" si="12"/>
        <v/>
      </c>
      <c r="L193" s="14"/>
      <c r="M193" s="22"/>
      <c r="N193" s="14"/>
      <c r="O193" s="81" t="str">
        <f t="shared" ref="O193:O198" si="15">IF((A193="Facture Vente")*AND(F193="Revenu")*AND(I193&lt;&gt;0)*AND(J193&lt;&gt;0),J193-I193,"")</f>
        <v/>
      </c>
    </row>
    <row r="194" spans="1:15" x14ac:dyDescent="0.25">
      <c r="A194" s="6"/>
      <c r="B194" s="6"/>
      <c r="C194" s="9"/>
      <c r="D194" s="14"/>
      <c r="E194" s="14"/>
      <c r="F194" s="14"/>
      <c r="G194" s="14"/>
      <c r="H194" s="112"/>
      <c r="I194" s="18"/>
      <c r="J194" s="18"/>
      <c r="K194" s="18" t="str">
        <f t="shared" si="12"/>
        <v/>
      </c>
      <c r="L194" s="14"/>
      <c r="M194" s="22"/>
      <c r="N194" s="14"/>
      <c r="O194" s="81" t="str">
        <f t="shared" si="15"/>
        <v/>
      </c>
    </row>
    <row r="195" spans="1:15" x14ac:dyDescent="0.25">
      <c r="A195" s="6"/>
      <c r="B195" s="6"/>
      <c r="C195" s="9"/>
      <c r="D195" s="14"/>
      <c r="E195" s="14"/>
      <c r="F195" s="14"/>
      <c r="G195" s="14"/>
      <c r="H195" s="112"/>
      <c r="I195" s="18"/>
      <c r="J195" s="18"/>
      <c r="K195" s="18" t="str">
        <f t="shared" si="12"/>
        <v/>
      </c>
      <c r="L195" s="14"/>
      <c r="M195" s="22"/>
      <c r="N195" s="14"/>
      <c r="O195" s="81" t="str">
        <f t="shared" si="15"/>
        <v/>
      </c>
    </row>
    <row r="196" spans="1:15" x14ac:dyDescent="0.25">
      <c r="A196" s="6"/>
      <c r="B196" s="6"/>
      <c r="C196" s="9"/>
      <c r="D196" s="14"/>
      <c r="E196" s="14"/>
      <c r="F196" s="14"/>
      <c r="G196" s="14"/>
      <c r="H196" s="112"/>
      <c r="I196" s="18"/>
      <c r="J196" s="18"/>
      <c r="K196" s="18" t="str">
        <f t="shared" si="12"/>
        <v/>
      </c>
      <c r="L196" s="14"/>
      <c r="M196" s="22"/>
      <c r="N196" s="14"/>
      <c r="O196" s="81" t="str">
        <f t="shared" si="15"/>
        <v/>
      </c>
    </row>
    <row r="197" spans="1:15" x14ac:dyDescent="0.25">
      <c r="A197" s="6"/>
      <c r="B197" s="6"/>
      <c r="C197" s="9"/>
      <c r="D197" s="14"/>
      <c r="E197" s="14"/>
      <c r="F197" s="14"/>
      <c r="G197" s="14"/>
      <c r="H197" s="112"/>
      <c r="I197" s="18"/>
      <c r="J197" s="18"/>
      <c r="K197" s="18" t="str">
        <f t="shared" si="12"/>
        <v/>
      </c>
      <c r="L197" s="14"/>
      <c r="M197" s="22"/>
      <c r="N197" s="14"/>
      <c r="O197" s="81" t="str">
        <f t="shared" si="15"/>
        <v/>
      </c>
    </row>
    <row r="198" spans="1:15" x14ac:dyDescent="0.25">
      <c r="A198" s="6"/>
      <c r="B198" s="6"/>
      <c r="C198" s="9"/>
      <c r="D198" s="14"/>
      <c r="E198" s="14"/>
      <c r="F198" s="14"/>
      <c r="G198" s="14"/>
      <c r="H198" s="112"/>
      <c r="I198" s="18"/>
      <c r="J198" s="18"/>
      <c r="K198" s="18" t="str">
        <f t="shared" si="12"/>
        <v/>
      </c>
      <c r="L198" s="14"/>
      <c r="M198" s="22"/>
      <c r="N198" s="14"/>
      <c r="O198" s="81" t="str">
        <f t="shared" si="15"/>
        <v/>
      </c>
    </row>
    <row r="199" spans="1:15" x14ac:dyDescent="0.25">
      <c r="N199" s="34" t="s">
        <v>362</v>
      </c>
      <c r="O199" s="82">
        <f>SUM(O3:O198)</f>
        <v>346.41999999999996</v>
      </c>
    </row>
  </sheetData>
  <conditionalFormatting sqref="F28:G29 F31:G31 F33:G38 F41:G42 F46:G47 F49:G62 F96:G97 F102:G109 F2:G16 F64:G64 F77:G92 F132:G134 F126:G129 F18:G21 F17 F99:G100 F98 F148:G151 F197:G198 F112:G124 G155:H161 H168 F131 F94:G94 F93 F44:G44 F43 F23:G26 F22 G101 F136:H145">
    <cfRule type="cellIs" dxfId="375" priority="899" operator="equal">
      <formula>"Revenu"</formula>
    </cfRule>
    <cfRule type="cellIs" dxfId="374" priority="900" operator="equal">
      <formula>"Dépense"</formula>
    </cfRule>
  </conditionalFormatting>
  <conditionalFormatting sqref="F32:G32">
    <cfRule type="cellIs" dxfId="373" priority="890" operator="equal">
      <formula>"Revenu"</formula>
    </cfRule>
    <cfRule type="cellIs" dxfId="372" priority="891" operator="equal">
      <formula>"Dépense"</formula>
    </cfRule>
  </conditionalFormatting>
  <conditionalFormatting sqref="F27">
    <cfRule type="cellIs" dxfId="371" priority="878" operator="equal">
      <formula>"Revenu"</formula>
    </cfRule>
    <cfRule type="cellIs" dxfId="370" priority="879" operator="equal">
      <formula>"Dépense"</formula>
    </cfRule>
  </conditionalFormatting>
  <conditionalFormatting sqref="F30:G30">
    <cfRule type="cellIs" dxfId="369" priority="870" operator="equal">
      <formula>"Revenu"</formula>
    </cfRule>
    <cfRule type="cellIs" dxfId="368" priority="871" operator="equal">
      <formula>"Dépense"</formula>
    </cfRule>
  </conditionalFormatting>
  <conditionalFormatting sqref="F39:G39">
    <cfRule type="cellIs" dxfId="367" priority="859" operator="equal">
      <formula>"Revenu"</formula>
    </cfRule>
    <cfRule type="cellIs" dxfId="366" priority="860" operator="equal">
      <formula>"Dépense"</formula>
    </cfRule>
  </conditionalFormatting>
  <conditionalFormatting sqref="F45:G45">
    <cfRule type="cellIs" dxfId="365" priority="847" operator="equal">
      <formula>"Revenu"</formula>
    </cfRule>
    <cfRule type="cellIs" dxfId="364" priority="848" operator="equal">
      <formula>"Dépense"</formula>
    </cfRule>
  </conditionalFormatting>
  <conditionalFormatting sqref="F48:G48">
    <cfRule type="cellIs" dxfId="363" priority="815" operator="equal">
      <formula>"Revenu"</formula>
    </cfRule>
    <cfRule type="cellIs" dxfId="362" priority="816" operator="equal">
      <formula>"Dépense"</formula>
    </cfRule>
  </conditionalFormatting>
  <conditionalFormatting sqref="F66:G66 F65">
    <cfRule type="cellIs" dxfId="361" priority="804" operator="equal">
      <formula>"Revenu"</formula>
    </cfRule>
    <cfRule type="cellIs" dxfId="360" priority="805" operator="equal">
      <formula>"Dépense"</formula>
    </cfRule>
  </conditionalFormatting>
  <conditionalFormatting sqref="F67:G69 F70:F74 G69:G76">
    <cfRule type="cellIs" dxfId="359" priority="787" operator="equal">
      <formula>"Revenu"</formula>
    </cfRule>
    <cfRule type="cellIs" dxfId="358" priority="788" operator="equal">
      <formula>"Dépense"</formula>
    </cfRule>
  </conditionalFormatting>
  <conditionalFormatting sqref="F75:F76">
    <cfRule type="cellIs" dxfId="357" priority="764" operator="equal">
      <formula>"Revenu"</formula>
    </cfRule>
    <cfRule type="cellIs" dxfId="356" priority="765" operator="equal">
      <formula>"Dépense"</formula>
    </cfRule>
  </conditionalFormatting>
  <conditionalFormatting sqref="F95:G95">
    <cfRule type="cellIs" dxfId="355" priority="752" operator="equal">
      <formula>"Revenu"</formula>
    </cfRule>
    <cfRule type="cellIs" dxfId="354" priority="753" operator="equal">
      <formula>"Dépense"</formula>
    </cfRule>
  </conditionalFormatting>
  <conditionalFormatting sqref="F101">
    <cfRule type="cellIs" dxfId="353" priority="724" operator="equal">
      <formula>"Revenu"</formula>
    </cfRule>
    <cfRule type="cellIs" dxfId="352" priority="725" operator="equal">
      <formula>"Dépense"</formula>
    </cfRule>
  </conditionalFormatting>
  <conditionalFormatting sqref="F111">
    <cfRule type="cellIs" dxfId="351" priority="708" operator="equal">
      <formula>"Revenu"</formula>
    </cfRule>
    <cfRule type="cellIs" dxfId="350" priority="709" operator="equal">
      <formula>"Dépense"</formula>
    </cfRule>
  </conditionalFormatting>
  <conditionalFormatting sqref="F135:G135">
    <cfRule type="cellIs" dxfId="349" priority="686" operator="equal">
      <formula>"Revenu"</formula>
    </cfRule>
    <cfRule type="cellIs" dxfId="348" priority="687" operator="equal">
      <formula>"Dépense"</formula>
    </cfRule>
  </conditionalFormatting>
  <conditionalFormatting sqref="F40:G40">
    <cfRule type="cellIs" dxfId="347" priority="672" operator="equal">
      <formula>"Revenu"</formula>
    </cfRule>
    <cfRule type="cellIs" dxfId="346" priority="673" operator="equal">
      <formula>"Dépense"</formula>
    </cfRule>
  </conditionalFormatting>
  <conditionalFormatting sqref="F63:G63">
    <cfRule type="cellIs" dxfId="345" priority="658" operator="equal">
      <formula>"Revenu"</formula>
    </cfRule>
    <cfRule type="cellIs" dxfId="344" priority="659" operator="equal">
      <formula>"Dépense"</formula>
    </cfRule>
  </conditionalFormatting>
  <conditionalFormatting sqref="F110:G110">
    <cfRule type="cellIs" dxfId="343" priority="644" operator="equal">
      <formula>"Revenu"</formula>
    </cfRule>
    <cfRule type="cellIs" dxfId="342" priority="645" operator="equal">
      <formula>"Dépense"</formula>
    </cfRule>
  </conditionalFormatting>
  <conditionalFormatting sqref="F130:G130">
    <cfRule type="cellIs" dxfId="341" priority="630" operator="equal">
      <formula>"Revenu"</formula>
    </cfRule>
    <cfRule type="cellIs" dxfId="340" priority="631" operator="equal">
      <formula>"Dépense"</formula>
    </cfRule>
  </conditionalFormatting>
  <conditionalFormatting sqref="F125:G125">
    <cfRule type="cellIs" dxfId="339" priority="616" operator="equal">
      <formula>"Revenu"</formula>
    </cfRule>
    <cfRule type="cellIs" dxfId="338" priority="617" operator="equal">
      <formula>"Dépense"</formula>
    </cfRule>
  </conditionalFormatting>
  <conditionalFormatting sqref="H28:H29 H31 H33:H38 H41:H42 H46:H47 H49:H62 H96:H97 H102:H109 H2:H16 H64 H77:H92 H132:H134 H126:H129 H18:H21 H99:H100 H148:H151 H197:H198 H112:H124 H94 H44 H23:H26">
    <cfRule type="cellIs" dxfId="337" priority="606" operator="equal">
      <formula>"Revenu"</formula>
    </cfRule>
    <cfRule type="cellIs" dxfId="336" priority="607" operator="equal">
      <formula>"Dépense"</formula>
    </cfRule>
  </conditionalFormatting>
  <conditionalFormatting sqref="H32">
    <cfRule type="cellIs" dxfId="335" priority="604" operator="equal">
      <formula>"Revenu"</formula>
    </cfRule>
    <cfRule type="cellIs" dxfId="334" priority="605" operator="equal">
      <formula>"Dépense"</formula>
    </cfRule>
  </conditionalFormatting>
  <conditionalFormatting sqref="H39">
    <cfRule type="cellIs" dxfId="333" priority="598" operator="equal">
      <formula>"Revenu"</formula>
    </cfRule>
    <cfRule type="cellIs" dxfId="332" priority="599" operator="equal">
      <formula>"Dépense"</formula>
    </cfRule>
  </conditionalFormatting>
  <conditionalFormatting sqref="H30">
    <cfRule type="cellIs" dxfId="331" priority="600" operator="equal">
      <formula>"Revenu"</formula>
    </cfRule>
    <cfRule type="cellIs" dxfId="330" priority="601" operator="equal">
      <formula>"Dépense"</formula>
    </cfRule>
  </conditionalFormatting>
  <conditionalFormatting sqref="H45">
    <cfRule type="cellIs" dxfId="329" priority="596" operator="equal">
      <formula>"Revenu"</formula>
    </cfRule>
    <cfRule type="cellIs" dxfId="328" priority="597" operator="equal">
      <formula>"Dépense"</formula>
    </cfRule>
  </conditionalFormatting>
  <conditionalFormatting sqref="H48">
    <cfRule type="cellIs" dxfId="327" priority="594" operator="equal">
      <formula>"Revenu"</formula>
    </cfRule>
    <cfRule type="cellIs" dxfId="326" priority="595" operator="equal">
      <formula>"Dépense"</formula>
    </cfRule>
  </conditionalFormatting>
  <conditionalFormatting sqref="H66">
    <cfRule type="cellIs" dxfId="325" priority="592" operator="equal">
      <formula>"Revenu"</formula>
    </cfRule>
    <cfRule type="cellIs" dxfId="324" priority="593" operator="equal">
      <formula>"Dépense"</formula>
    </cfRule>
  </conditionalFormatting>
  <conditionalFormatting sqref="H67:H74">
    <cfRule type="cellIs" dxfId="323" priority="590" operator="equal">
      <formula>"Revenu"</formula>
    </cfRule>
    <cfRule type="cellIs" dxfId="322" priority="591" operator="equal">
      <formula>"Dépense"</formula>
    </cfRule>
  </conditionalFormatting>
  <conditionalFormatting sqref="H75:H76">
    <cfRule type="cellIs" dxfId="321" priority="588" operator="equal">
      <formula>"Revenu"</formula>
    </cfRule>
    <cfRule type="cellIs" dxfId="320" priority="589" operator="equal">
      <formula>"Dépense"</formula>
    </cfRule>
  </conditionalFormatting>
  <conditionalFormatting sqref="H95">
    <cfRule type="cellIs" dxfId="319" priority="586" operator="equal">
      <formula>"Revenu"</formula>
    </cfRule>
    <cfRule type="cellIs" dxfId="318" priority="587" operator="equal">
      <formula>"Dépense"</formula>
    </cfRule>
  </conditionalFormatting>
  <conditionalFormatting sqref="H101">
    <cfRule type="cellIs" dxfId="317" priority="584" operator="equal">
      <formula>"Revenu"</formula>
    </cfRule>
    <cfRule type="cellIs" dxfId="316" priority="585" operator="equal">
      <formula>"Dépense"</formula>
    </cfRule>
  </conditionalFormatting>
  <conditionalFormatting sqref="H135">
    <cfRule type="cellIs" dxfId="315" priority="580" operator="equal">
      <formula>"Revenu"</formula>
    </cfRule>
    <cfRule type="cellIs" dxfId="314" priority="581" operator="equal">
      <formula>"Dépense"</formula>
    </cfRule>
  </conditionalFormatting>
  <conditionalFormatting sqref="H40">
    <cfRule type="cellIs" dxfId="313" priority="578" operator="equal">
      <formula>"Revenu"</formula>
    </cfRule>
    <cfRule type="cellIs" dxfId="312" priority="579" operator="equal">
      <formula>"Dépense"</formula>
    </cfRule>
  </conditionalFormatting>
  <conditionalFormatting sqref="H63">
    <cfRule type="cellIs" dxfId="311" priority="576" operator="equal">
      <formula>"Revenu"</formula>
    </cfRule>
    <cfRule type="cellIs" dxfId="310" priority="577" operator="equal">
      <formula>"Dépense"</formula>
    </cfRule>
  </conditionalFormatting>
  <conditionalFormatting sqref="H110">
    <cfRule type="cellIs" dxfId="309" priority="574" operator="equal">
      <formula>"Revenu"</formula>
    </cfRule>
    <cfRule type="cellIs" dxfId="308" priority="575" operator="equal">
      <formula>"Dépense"</formula>
    </cfRule>
  </conditionalFormatting>
  <conditionalFormatting sqref="H130">
    <cfRule type="cellIs" dxfId="307" priority="572" operator="equal">
      <formula>"Revenu"</formula>
    </cfRule>
    <cfRule type="cellIs" dxfId="306" priority="573" operator="equal">
      <formula>"Dépense"</formula>
    </cfRule>
  </conditionalFormatting>
  <conditionalFormatting sqref="H125">
    <cfRule type="cellIs" dxfId="305" priority="570" operator="equal">
      <formula>"Revenu"</formula>
    </cfRule>
    <cfRule type="cellIs" dxfId="304" priority="571" operator="equal">
      <formula>"Dépense"</formula>
    </cfRule>
  </conditionalFormatting>
  <conditionalFormatting sqref="G17">
    <cfRule type="cellIs" dxfId="303" priority="568" operator="equal">
      <formula>"Revenu"</formula>
    </cfRule>
    <cfRule type="cellIs" dxfId="302" priority="569" operator="equal">
      <formula>"Dépense"</formula>
    </cfRule>
  </conditionalFormatting>
  <conditionalFormatting sqref="H17">
    <cfRule type="cellIs" dxfId="301" priority="566" operator="equal">
      <formula>"Revenu"</formula>
    </cfRule>
    <cfRule type="cellIs" dxfId="300" priority="567" operator="equal">
      <formula>"Dépense"</formula>
    </cfRule>
  </conditionalFormatting>
  <conditionalFormatting sqref="G27">
    <cfRule type="cellIs" dxfId="299" priority="564" operator="equal">
      <formula>"Revenu"</formula>
    </cfRule>
    <cfRule type="cellIs" dxfId="298" priority="565" operator="equal">
      <formula>"Dépense"</formula>
    </cfRule>
  </conditionalFormatting>
  <conditionalFormatting sqref="H27">
    <cfRule type="cellIs" dxfId="297" priority="562" operator="equal">
      <formula>"Revenu"</formula>
    </cfRule>
    <cfRule type="cellIs" dxfId="296" priority="563" operator="equal">
      <formula>"Dépense"</formula>
    </cfRule>
  </conditionalFormatting>
  <conditionalFormatting sqref="G98">
    <cfRule type="cellIs" dxfId="295" priority="560" operator="equal">
      <formula>"Revenu"</formula>
    </cfRule>
    <cfRule type="cellIs" dxfId="294" priority="561" operator="equal">
      <formula>"Dépense"</formula>
    </cfRule>
  </conditionalFormatting>
  <conditionalFormatting sqref="H98">
    <cfRule type="cellIs" dxfId="293" priority="558" operator="equal">
      <formula>"Revenu"</formula>
    </cfRule>
    <cfRule type="cellIs" dxfId="292" priority="559" operator="equal">
      <formula>"Dépense"</formula>
    </cfRule>
  </conditionalFormatting>
  <conditionalFormatting sqref="F146:G147">
    <cfRule type="cellIs" dxfId="291" priority="552" operator="equal">
      <formula>"Revenu"</formula>
    </cfRule>
    <cfRule type="cellIs" dxfId="290" priority="553" operator="equal">
      <formula>"Dépense"</formula>
    </cfRule>
  </conditionalFormatting>
  <conditionalFormatting sqref="H146:H147">
    <cfRule type="cellIs" dxfId="289" priority="542" operator="equal">
      <formula>"Revenu"</formula>
    </cfRule>
    <cfRule type="cellIs" dxfId="288" priority="543" operator="equal">
      <formula>"Dépense"</formula>
    </cfRule>
  </conditionalFormatting>
  <conditionalFormatting sqref="F196:G196">
    <cfRule type="cellIs" dxfId="287" priority="536" operator="equal">
      <formula>"Revenu"</formula>
    </cfRule>
    <cfRule type="cellIs" dxfId="286" priority="537" operator="equal">
      <formula>"Dépense"</formula>
    </cfRule>
  </conditionalFormatting>
  <conditionalFormatting sqref="H196">
    <cfRule type="cellIs" dxfId="285" priority="526" operator="equal">
      <formula>"Revenu"</formula>
    </cfRule>
    <cfRule type="cellIs" dxfId="284" priority="527" operator="equal">
      <formula>"Dépense"</formula>
    </cfRule>
  </conditionalFormatting>
  <conditionalFormatting sqref="F194:G195">
    <cfRule type="cellIs" dxfId="283" priority="520" operator="equal">
      <formula>"Revenu"</formula>
    </cfRule>
    <cfRule type="cellIs" dxfId="282" priority="521" operator="equal">
      <formula>"Dépense"</formula>
    </cfRule>
  </conditionalFormatting>
  <conditionalFormatting sqref="H194:H195">
    <cfRule type="cellIs" dxfId="281" priority="510" operator="equal">
      <formula>"Revenu"</formula>
    </cfRule>
    <cfRule type="cellIs" dxfId="280" priority="511" operator="equal">
      <formula>"Dépense"</formula>
    </cfRule>
  </conditionalFormatting>
  <conditionalFormatting sqref="F193:G193">
    <cfRule type="cellIs" dxfId="279" priority="504" operator="equal">
      <formula>"Revenu"</formula>
    </cfRule>
    <cfRule type="cellIs" dxfId="278" priority="505" operator="equal">
      <formula>"Dépense"</formula>
    </cfRule>
  </conditionalFormatting>
  <conditionalFormatting sqref="H193">
    <cfRule type="cellIs" dxfId="277" priority="494" operator="equal">
      <formula>"Revenu"</formula>
    </cfRule>
    <cfRule type="cellIs" dxfId="276" priority="495" operator="equal">
      <formula>"Dépense"</formula>
    </cfRule>
  </conditionalFormatting>
  <conditionalFormatting sqref="F191:G192">
    <cfRule type="cellIs" dxfId="275" priority="488" operator="equal">
      <formula>"Revenu"</formula>
    </cfRule>
    <cfRule type="cellIs" dxfId="274" priority="489" operator="equal">
      <formula>"Dépense"</formula>
    </cfRule>
  </conditionalFormatting>
  <conditionalFormatting sqref="H191:H192">
    <cfRule type="cellIs" dxfId="273" priority="478" operator="equal">
      <formula>"Revenu"</formula>
    </cfRule>
    <cfRule type="cellIs" dxfId="272" priority="479" operator="equal">
      <formula>"Dépense"</formula>
    </cfRule>
  </conditionalFormatting>
  <conditionalFormatting sqref="F190:G190">
    <cfRule type="cellIs" dxfId="271" priority="472" operator="equal">
      <formula>"Revenu"</formula>
    </cfRule>
    <cfRule type="cellIs" dxfId="270" priority="473" operator="equal">
      <formula>"Dépense"</formula>
    </cfRule>
  </conditionalFormatting>
  <conditionalFormatting sqref="H190">
    <cfRule type="cellIs" dxfId="269" priority="462" operator="equal">
      <formula>"Revenu"</formula>
    </cfRule>
    <cfRule type="cellIs" dxfId="268" priority="463" operator="equal">
      <formula>"Dépense"</formula>
    </cfRule>
  </conditionalFormatting>
  <conditionalFormatting sqref="F188:G189">
    <cfRule type="cellIs" dxfId="267" priority="456" operator="equal">
      <formula>"Revenu"</formula>
    </cfRule>
    <cfRule type="cellIs" dxfId="266" priority="457" operator="equal">
      <formula>"Dépense"</formula>
    </cfRule>
  </conditionalFormatting>
  <conditionalFormatting sqref="H188:H189">
    <cfRule type="cellIs" dxfId="265" priority="446" operator="equal">
      <formula>"Revenu"</formula>
    </cfRule>
    <cfRule type="cellIs" dxfId="264" priority="447" operator="equal">
      <formula>"Dépense"</formula>
    </cfRule>
  </conditionalFormatting>
  <conditionalFormatting sqref="F187:G187">
    <cfRule type="cellIs" dxfId="263" priority="440" operator="equal">
      <formula>"Revenu"</formula>
    </cfRule>
    <cfRule type="cellIs" dxfId="262" priority="441" operator="equal">
      <formula>"Dépense"</formula>
    </cfRule>
  </conditionalFormatting>
  <conditionalFormatting sqref="H187">
    <cfRule type="cellIs" dxfId="261" priority="430" operator="equal">
      <formula>"Revenu"</formula>
    </cfRule>
    <cfRule type="cellIs" dxfId="260" priority="431" operator="equal">
      <formula>"Dépense"</formula>
    </cfRule>
  </conditionalFormatting>
  <conditionalFormatting sqref="F186 F172">
    <cfRule type="cellIs" dxfId="259" priority="424" operator="equal">
      <formula>"Revenu"</formula>
    </cfRule>
    <cfRule type="cellIs" dxfId="258" priority="425" operator="equal">
      <formula>"Dépense"</formula>
    </cfRule>
  </conditionalFormatting>
  <conditionalFormatting sqref="H186">
    <cfRule type="cellIs" dxfId="257" priority="414" operator="equal">
      <formula>"Revenu"</formula>
    </cfRule>
    <cfRule type="cellIs" dxfId="256" priority="415" operator="equal">
      <formula>"Dépense"</formula>
    </cfRule>
  </conditionalFormatting>
  <conditionalFormatting sqref="F171:G171">
    <cfRule type="cellIs" dxfId="255" priority="408" operator="equal">
      <formula>"Revenu"</formula>
    </cfRule>
    <cfRule type="cellIs" dxfId="254" priority="409" operator="equal">
      <formula>"Dépense"</formula>
    </cfRule>
  </conditionalFormatting>
  <conditionalFormatting sqref="H171">
    <cfRule type="cellIs" dxfId="253" priority="398" operator="equal">
      <formula>"Revenu"</formula>
    </cfRule>
    <cfRule type="cellIs" dxfId="252" priority="399" operator="equal">
      <formula>"Dépense"</formula>
    </cfRule>
  </conditionalFormatting>
  <conditionalFormatting sqref="F170:G170 F169">
    <cfRule type="cellIs" dxfId="251" priority="392" operator="equal">
      <formula>"Revenu"</formula>
    </cfRule>
    <cfRule type="cellIs" dxfId="250" priority="393" operator="equal">
      <formula>"Dépense"</formula>
    </cfRule>
  </conditionalFormatting>
  <conditionalFormatting sqref="H170">
    <cfRule type="cellIs" dxfId="249" priority="382" operator="equal">
      <formula>"Revenu"</formula>
    </cfRule>
    <cfRule type="cellIs" dxfId="248" priority="383" operator="equal">
      <formula>"Dépense"</formula>
    </cfRule>
  </conditionalFormatting>
  <conditionalFormatting sqref="F167:G167">
    <cfRule type="cellIs" dxfId="247" priority="376" operator="equal">
      <formula>"Revenu"</formula>
    </cfRule>
    <cfRule type="cellIs" dxfId="246" priority="377" operator="equal">
      <formula>"Dépense"</formula>
    </cfRule>
  </conditionalFormatting>
  <conditionalFormatting sqref="H167">
    <cfRule type="cellIs" dxfId="245" priority="366" operator="equal">
      <formula>"Revenu"</formula>
    </cfRule>
    <cfRule type="cellIs" dxfId="244" priority="367" operator="equal">
      <formula>"Dépense"</formula>
    </cfRule>
  </conditionalFormatting>
  <conditionalFormatting sqref="F164:G165 F166">
    <cfRule type="cellIs" dxfId="243" priority="360" operator="equal">
      <formula>"Revenu"</formula>
    </cfRule>
    <cfRule type="cellIs" dxfId="242" priority="361" operator="equal">
      <formula>"Dépense"</formula>
    </cfRule>
  </conditionalFormatting>
  <conditionalFormatting sqref="H164:H165">
    <cfRule type="cellIs" dxfId="241" priority="350" operator="equal">
      <formula>"Revenu"</formula>
    </cfRule>
    <cfRule type="cellIs" dxfId="240" priority="351" operator="equal">
      <formula>"Dépense"</formula>
    </cfRule>
  </conditionalFormatting>
  <conditionalFormatting sqref="F163:G163">
    <cfRule type="cellIs" dxfId="239" priority="344" operator="equal">
      <formula>"Revenu"</formula>
    </cfRule>
    <cfRule type="cellIs" dxfId="238" priority="345" operator="equal">
      <formula>"Dépense"</formula>
    </cfRule>
  </conditionalFormatting>
  <conditionalFormatting sqref="H163">
    <cfRule type="cellIs" dxfId="237" priority="334" operator="equal">
      <formula>"Revenu"</formula>
    </cfRule>
    <cfRule type="cellIs" dxfId="236" priority="335" operator="equal">
      <formula>"Dépense"</formula>
    </cfRule>
  </conditionalFormatting>
  <conditionalFormatting sqref="F168:G168 F162">
    <cfRule type="cellIs" dxfId="235" priority="328" operator="equal">
      <formula>"Revenu"</formula>
    </cfRule>
    <cfRule type="cellIs" dxfId="234" priority="329" operator="equal">
      <formula>"Dépense"</formula>
    </cfRule>
  </conditionalFormatting>
  <conditionalFormatting sqref="F153:G153">
    <cfRule type="cellIs" dxfId="233" priority="312" operator="equal">
      <formula>"Revenu"</formula>
    </cfRule>
    <cfRule type="cellIs" dxfId="232" priority="313" operator="equal">
      <formula>"Dépense"</formula>
    </cfRule>
  </conditionalFormatting>
  <conditionalFormatting sqref="H153">
    <cfRule type="cellIs" dxfId="231" priority="302" operator="equal">
      <formula>"Revenu"</formula>
    </cfRule>
    <cfRule type="cellIs" dxfId="230" priority="303" operator="equal">
      <formula>"Dépense"</formula>
    </cfRule>
  </conditionalFormatting>
  <conditionalFormatting sqref="F152:G152">
    <cfRule type="cellIs" dxfId="229" priority="296" operator="equal">
      <formula>"Revenu"</formula>
    </cfRule>
    <cfRule type="cellIs" dxfId="228" priority="297" operator="equal">
      <formula>"Dépense"</formula>
    </cfRule>
  </conditionalFormatting>
  <conditionalFormatting sqref="H152">
    <cfRule type="cellIs" dxfId="227" priority="285" operator="equal">
      <formula>"Revenu"</formula>
    </cfRule>
    <cfRule type="cellIs" dxfId="226" priority="286" operator="equal">
      <formula>"Dépense"</formula>
    </cfRule>
  </conditionalFormatting>
  <conditionalFormatting sqref="F154:H154">
    <cfRule type="cellIs" dxfId="225" priority="262" operator="equal">
      <formula>"Revenu"</formula>
    </cfRule>
    <cfRule type="cellIs" dxfId="224" priority="263" operator="equal">
      <formula>"Dépense"</formula>
    </cfRule>
  </conditionalFormatting>
  <conditionalFormatting sqref="F156 F158:F161">
    <cfRule type="cellIs" dxfId="223" priority="178" operator="equal">
      <formula>"Revenu"</formula>
    </cfRule>
    <cfRule type="cellIs" dxfId="222" priority="179" operator="equal">
      <formula>"Dépense"</formula>
    </cfRule>
  </conditionalFormatting>
  <conditionalFormatting sqref="F155 F157">
    <cfRule type="cellIs" dxfId="221" priority="162" operator="equal">
      <formula>"Revenu"</formula>
    </cfRule>
    <cfRule type="cellIs" dxfId="220" priority="163" operator="equal">
      <formula>"Dépense"</formula>
    </cfRule>
  </conditionalFormatting>
  <conditionalFormatting sqref="G172">
    <cfRule type="cellIs" dxfId="219" priority="121" operator="equal">
      <formula>"Revenu"</formula>
    </cfRule>
    <cfRule type="cellIs" dxfId="218" priority="122" operator="equal">
      <formula>"Dépense"</formula>
    </cfRule>
  </conditionalFormatting>
  <conditionalFormatting sqref="H172">
    <cfRule type="cellIs" dxfId="217" priority="119" operator="equal">
      <formula>"Revenu"</formula>
    </cfRule>
    <cfRule type="cellIs" dxfId="216" priority="120" operator="equal">
      <formula>"Dépense"</formula>
    </cfRule>
  </conditionalFormatting>
  <conditionalFormatting sqref="F185:G185 G186">
    <cfRule type="cellIs" dxfId="215" priority="113" operator="equal">
      <formula>"Revenu"</formula>
    </cfRule>
    <cfRule type="cellIs" dxfId="214" priority="114" operator="equal">
      <formula>"Dépense"</formula>
    </cfRule>
  </conditionalFormatting>
  <conditionalFormatting sqref="H185">
    <cfRule type="cellIs" dxfId="213" priority="103" operator="equal">
      <formula>"Revenu"</formula>
    </cfRule>
    <cfRule type="cellIs" dxfId="212" priority="104" operator="equal">
      <formula>"Dépense"</formula>
    </cfRule>
  </conditionalFormatting>
  <conditionalFormatting sqref="F183:G184">
    <cfRule type="cellIs" dxfId="211" priority="101" operator="equal">
      <formula>"Revenu"</formula>
    </cfRule>
    <cfRule type="cellIs" dxfId="210" priority="102" operator="equal">
      <formula>"Dépense"</formula>
    </cfRule>
  </conditionalFormatting>
  <conditionalFormatting sqref="H183:H184">
    <cfRule type="cellIs" dxfId="209" priority="91" operator="equal">
      <formula>"Revenu"</formula>
    </cfRule>
    <cfRule type="cellIs" dxfId="208" priority="92" operator="equal">
      <formula>"Dépense"</formula>
    </cfRule>
  </conditionalFormatting>
  <conditionalFormatting sqref="F181:G182">
    <cfRule type="cellIs" dxfId="207" priority="89" operator="equal">
      <formula>"Revenu"</formula>
    </cfRule>
    <cfRule type="cellIs" dxfId="206" priority="90" operator="equal">
      <formula>"Dépense"</formula>
    </cfRule>
  </conditionalFormatting>
  <conditionalFormatting sqref="H181:H182">
    <cfRule type="cellIs" dxfId="205" priority="79" operator="equal">
      <formula>"Revenu"</formula>
    </cfRule>
    <cfRule type="cellIs" dxfId="204" priority="80" operator="equal">
      <formula>"Dépense"</formula>
    </cfRule>
  </conditionalFormatting>
  <conditionalFormatting sqref="F180:G180">
    <cfRule type="cellIs" dxfId="203" priority="77" operator="equal">
      <formula>"Revenu"</formula>
    </cfRule>
    <cfRule type="cellIs" dxfId="202" priority="78" operator="equal">
      <formula>"Dépense"</formula>
    </cfRule>
  </conditionalFormatting>
  <conditionalFormatting sqref="H180">
    <cfRule type="cellIs" dxfId="201" priority="67" operator="equal">
      <formula>"Revenu"</formula>
    </cfRule>
    <cfRule type="cellIs" dxfId="200" priority="68" operator="equal">
      <formula>"Dépense"</formula>
    </cfRule>
  </conditionalFormatting>
  <conditionalFormatting sqref="F178:G179">
    <cfRule type="cellIs" dxfId="199" priority="65" operator="equal">
      <formula>"Revenu"</formula>
    </cfRule>
    <cfRule type="cellIs" dxfId="198" priority="66" operator="equal">
      <formula>"Dépense"</formula>
    </cfRule>
  </conditionalFormatting>
  <conditionalFormatting sqref="H178:H179">
    <cfRule type="cellIs" dxfId="197" priority="55" operator="equal">
      <formula>"Revenu"</formula>
    </cfRule>
    <cfRule type="cellIs" dxfId="196" priority="56" operator="equal">
      <formula>"Dépense"</formula>
    </cfRule>
  </conditionalFormatting>
  <conditionalFormatting sqref="H177">
    <cfRule type="cellIs" dxfId="195" priority="43" operator="equal">
      <formula>"Revenu"</formula>
    </cfRule>
    <cfRule type="cellIs" dxfId="194" priority="44" operator="equal">
      <formula>"Dépense"</formula>
    </cfRule>
  </conditionalFormatting>
  <conditionalFormatting sqref="F176:G177">
    <cfRule type="cellIs" dxfId="193" priority="41" operator="equal">
      <formula>"Revenu"</formula>
    </cfRule>
    <cfRule type="cellIs" dxfId="192" priority="42" operator="equal">
      <formula>"Dépense"</formula>
    </cfRule>
  </conditionalFormatting>
  <conditionalFormatting sqref="H176">
    <cfRule type="cellIs" dxfId="191" priority="31" operator="equal">
      <formula>"Revenu"</formula>
    </cfRule>
    <cfRule type="cellIs" dxfId="190" priority="32" operator="equal">
      <formula>"Dépense"</formula>
    </cfRule>
  </conditionalFormatting>
  <conditionalFormatting sqref="F174:G175">
    <cfRule type="cellIs" dxfId="189" priority="29" operator="equal">
      <formula>"Revenu"</formula>
    </cfRule>
    <cfRule type="cellIs" dxfId="188" priority="30" operator="equal">
      <formula>"Dépense"</formula>
    </cfRule>
  </conditionalFormatting>
  <conditionalFormatting sqref="H174:H175">
    <cfRule type="cellIs" dxfId="187" priority="19" operator="equal">
      <formula>"Revenu"</formula>
    </cfRule>
    <cfRule type="cellIs" dxfId="186" priority="20" operator="equal">
      <formula>"Dépense"</formula>
    </cfRule>
  </conditionalFormatting>
  <conditionalFormatting sqref="F173:G173">
    <cfRule type="cellIs" dxfId="185" priority="17" operator="equal">
      <formula>"Revenu"</formula>
    </cfRule>
    <cfRule type="cellIs" dxfId="184" priority="18" operator="equal">
      <formula>"Dépense"</formula>
    </cfRule>
  </conditionalFormatting>
  <conditionalFormatting sqref="H173">
    <cfRule type="cellIs" dxfId="183" priority="7" operator="equal">
      <formula>"Revenu"</formula>
    </cfRule>
    <cfRule type="cellIs" dxfId="182" priority="8" operator="equal">
      <formula>"Dépense"</formula>
    </cfRule>
  </conditionalFormatting>
  <dataValidations count="8">
    <dataValidation allowBlank="1" sqref="G2:H2 M2:M198"/>
    <dataValidation type="list" allowBlank="1" sqref="F2:F198">
      <formula1>DR</formula1>
    </dataValidation>
    <dataValidation type="list" allowBlank="1" sqref="L2:L198">
      <formula1>Type</formula1>
    </dataValidation>
    <dataValidation type="list" allowBlank="1" sqref="A2:A198">
      <formula1>TypePièce</formula1>
    </dataValidation>
    <dataValidation type="list" allowBlank="1" sqref="D2:D198">
      <formula1>Tiers</formula1>
    </dataValidation>
    <dataValidation type="list" allowBlank="1" sqref="N2:N198">
      <formula1>Moyen_paiement</formula1>
    </dataValidation>
    <dataValidation type="list" allowBlank="1" sqref="G3:G198">
      <formula1>Catégorie</formula1>
    </dataValidation>
    <dataValidation type="list" allowBlank="1" sqref="H3:H198">
      <formula1>SousCateg</formula1>
    </dataValidation>
  </dataValidations>
  <printOptions horizontalCentered="1" verticalCentered="1"/>
  <pageMargins left="3.937007874015748E-2" right="3.937007874015748E-2" top="0.35433070866141736" bottom="0.35433070866141736" header="0.31496062992125984" footer="0.31496062992125984"/>
  <pageSetup paperSize="9" orientation="landscape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898" operator="equal" id="{CC208C0E-8378-4A71-8BEA-1789C2B937CC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L2:L16 L18 L29 L31 L34:L37 L21:L26 L42 L44:L47 L49:L51 L59 L82:L83 L56:L57 L87:L90 L68:L74 L97:L100 L102:L104 L106:L107 L109 L123:L124 L131:L134 L126:L129 L77 L148 L197:L198 L112:L121 L136:L145 L155:L161 L186</xm:sqref>
        </x14:conditionalFormatting>
        <x14:conditionalFormatting xmlns:xm="http://schemas.microsoft.com/office/excel/2006/main">
          <x14:cfRule type="cellIs" priority="895" operator="equal" id="{9DD8376F-60D2-4DAD-AC9F-95A4618A98D9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L19</xm:sqref>
        </x14:conditionalFormatting>
        <x14:conditionalFormatting xmlns:xm="http://schemas.microsoft.com/office/excel/2006/main">
          <x14:cfRule type="cellIs" priority="894" operator="equal" id="{87D6A992-6588-4E5F-8967-005BDC5D2F90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L20</xm:sqref>
        </x14:conditionalFormatting>
        <x14:conditionalFormatting xmlns:xm="http://schemas.microsoft.com/office/excel/2006/main">
          <x14:cfRule type="cellIs" priority="893" operator="equal" id="{69A7E3BF-7CC6-462C-89FF-039C30BCB6AA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L17</xm:sqref>
        </x14:conditionalFormatting>
        <x14:conditionalFormatting xmlns:xm="http://schemas.microsoft.com/office/excel/2006/main">
          <x14:cfRule type="cellIs" priority="889" operator="equal" id="{182D10C4-6441-4004-A836-166D190BB72C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L32</xm:sqref>
        </x14:conditionalFormatting>
        <x14:conditionalFormatting xmlns:xm="http://schemas.microsoft.com/office/excel/2006/main">
          <x14:cfRule type="cellIs" priority="877" operator="equal" id="{92CAEC40-DD62-4707-8B1A-7E9F9086F993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L27</xm:sqref>
        </x14:conditionalFormatting>
        <x14:conditionalFormatting xmlns:xm="http://schemas.microsoft.com/office/excel/2006/main">
          <x14:cfRule type="cellIs" priority="873" operator="equal" id="{A6A19B6A-E526-4DEA-805A-B1245F9E610A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L28</xm:sqref>
        </x14:conditionalFormatting>
        <x14:conditionalFormatting xmlns:xm="http://schemas.microsoft.com/office/excel/2006/main">
          <x14:cfRule type="cellIs" priority="869" operator="equal" id="{9E1B9484-ADFB-4715-8E3D-16433E69A5EB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L30</xm:sqref>
        </x14:conditionalFormatting>
        <x14:conditionalFormatting xmlns:xm="http://schemas.microsoft.com/office/excel/2006/main">
          <x14:cfRule type="cellIs" priority="865" operator="equal" id="{0C656D0E-531E-42B5-9F1D-EAD714E1A83A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L33</xm:sqref>
        </x14:conditionalFormatting>
        <x14:conditionalFormatting xmlns:xm="http://schemas.microsoft.com/office/excel/2006/main">
          <x14:cfRule type="cellIs" priority="863" operator="equal" id="{09996EEB-9CEC-4B34-8E5F-4F9D0C03EB83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A41:A44 A46:A47 A68:A73 A49:A62 A97:A100 A102:A109 A2:A38 A64 A77:A94 A131:A134 A126:A129 A148:A151 A197:A198 A112:A124 A136:A145 A186 A155:A162</xm:sqref>
        </x14:conditionalFormatting>
        <x14:conditionalFormatting xmlns:xm="http://schemas.microsoft.com/office/excel/2006/main">
          <x14:cfRule type="cellIs" priority="862" operator="equal" id="{2E812701-1EAB-4B4D-BC19-A051AF8CD076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L38</xm:sqref>
        </x14:conditionalFormatting>
        <x14:conditionalFormatting xmlns:xm="http://schemas.microsoft.com/office/excel/2006/main">
          <x14:cfRule type="cellIs" priority="856" operator="equal" id="{8BEFACE4-F8EC-4EEF-8A16-8A6C2AF02C69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L39</xm:sqref>
        </x14:conditionalFormatting>
        <x14:conditionalFormatting xmlns:xm="http://schemas.microsoft.com/office/excel/2006/main">
          <x14:cfRule type="cellIs" priority="854" operator="equal" id="{08E84D76-ACCB-44F4-9AF6-43AEE9CDC8EA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A39</xm:sqref>
        </x14:conditionalFormatting>
        <x14:conditionalFormatting xmlns:xm="http://schemas.microsoft.com/office/excel/2006/main">
          <x14:cfRule type="cellIs" priority="853" operator="equal" id="{5ED80102-A19F-4B83-8854-BA3E1DD07B66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L41</xm:sqref>
        </x14:conditionalFormatting>
        <x14:conditionalFormatting xmlns:xm="http://schemas.microsoft.com/office/excel/2006/main">
          <x14:cfRule type="cellIs" priority="844" operator="equal" id="{9D88F7E8-67CE-4DE3-A9DD-6C80474232F6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A45</xm:sqref>
        </x14:conditionalFormatting>
        <x14:conditionalFormatting xmlns:xm="http://schemas.microsoft.com/office/excel/2006/main">
          <x14:cfRule type="cellIs" priority="839" operator="equal" id="{EB12D54F-59EA-4C4C-B818-5DF51745898A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L43</xm:sqref>
        </x14:conditionalFormatting>
        <x14:conditionalFormatting xmlns:xm="http://schemas.microsoft.com/office/excel/2006/main">
          <x14:cfRule type="cellIs" priority="837" operator="equal" id="{44C64D51-96D2-4E6B-9052-1E79CA011D7A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L52</xm:sqref>
        </x14:conditionalFormatting>
        <x14:conditionalFormatting xmlns:xm="http://schemas.microsoft.com/office/excel/2006/main">
          <x14:cfRule type="cellIs" priority="835" operator="equal" id="{18DB1C04-62CF-4753-9666-6B01AB198BBE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L53</xm:sqref>
        </x14:conditionalFormatting>
        <x14:conditionalFormatting xmlns:xm="http://schemas.microsoft.com/office/excel/2006/main">
          <x14:cfRule type="cellIs" priority="833" operator="equal" id="{3ECEE981-F92E-4CA1-A1DC-990B07A63BEA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ellIs" priority="831" operator="equal" id="{D0127E50-DAB4-44CF-B4C1-B8214BFA64D4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ellIs" priority="829" operator="equal" id="{BCE3A591-47D8-4F4C-A1BC-E3D63253127C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L58</xm:sqref>
        </x14:conditionalFormatting>
        <x14:conditionalFormatting xmlns:xm="http://schemas.microsoft.com/office/excel/2006/main">
          <x14:cfRule type="cellIs" priority="827" operator="equal" id="{C9499803-E75E-4F81-9D0A-4C82B631D659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L60</xm:sqref>
        </x14:conditionalFormatting>
        <x14:conditionalFormatting xmlns:xm="http://schemas.microsoft.com/office/excel/2006/main">
          <x14:cfRule type="cellIs" priority="825" operator="equal" id="{DC21F44E-4D3F-439D-9ECE-F7CFE399D577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L61</xm:sqref>
        </x14:conditionalFormatting>
        <x14:conditionalFormatting xmlns:xm="http://schemas.microsoft.com/office/excel/2006/main">
          <x14:cfRule type="cellIs" priority="823" operator="equal" id="{C9E8B142-B533-4C18-BB2A-F8D2F8C7AEDA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L62</xm:sqref>
        </x14:conditionalFormatting>
        <x14:conditionalFormatting xmlns:xm="http://schemas.microsoft.com/office/excel/2006/main">
          <x14:cfRule type="cellIs" priority="821" operator="equal" id="{7C9723FD-C550-4C17-BEB9-207648B3A287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L64</xm:sqref>
        </x14:conditionalFormatting>
        <x14:conditionalFormatting xmlns:xm="http://schemas.microsoft.com/office/excel/2006/main">
          <x14:cfRule type="cellIs" priority="814" operator="equal" id="{BE74D921-B793-4C13-A0D3-08BB3169301F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L48</xm:sqref>
        </x14:conditionalFormatting>
        <x14:conditionalFormatting xmlns:xm="http://schemas.microsoft.com/office/excel/2006/main">
          <x14:cfRule type="cellIs" priority="810" operator="equal" id="{87F8EC1B-84A3-4B22-A408-597B5C117C6A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A48</xm:sqref>
        </x14:conditionalFormatting>
        <x14:conditionalFormatting xmlns:xm="http://schemas.microsoft.com/office/excel/2006/main">
          <x14:cfRule type="cellIs" priority="801" operator="equal" id="{BBC4A499-8498-459C-999F-F907B186A45D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A65:A66</xm:sqref>
        </x14:conditionalFormatting>
        <x14:conditionalFormatting xmlns:xm="http://schemas.microsoft.com/office/excel/2006/main">
          <x14:cfRule type="cellIs" priority="799" operator="equal" id="{56B37008-3773-447E-80BA-F629543173D9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L65:L66</xm:sqref>
        </x14:conditionalFormatting>
        <x14:conditionalFormatting xmlns:xm="http://schemas.microsoft.com/office/excel/2006/main">
          <x14:cfRule type="cellIs" priority="797" operator="equal" id="{272DD8F1-8FA9-4C9C-BD3D-F17A60DE86A9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L78:L80</xm:sqref>
        </x14:conditionalFormatting>
        <x14:conditionalFormatting xmlns:xm="http://schemas.microsoft.com/office/excel/2006/main">
          <x14:cfRule type="cellIs" priority="795" operator="equal" id="{2B14BB29-D07D-4A7C-92B4-2F89F9866A34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L81</xm:sqref>
        </x14:conditionalFormatting>
        <x14:conditionalFormatting xmlns:xm="http://schemas.microsoft.com/office/excel/2006/main">
          <x14:cfRule type="cellIs" priority="786" operator="equal" id="{02857DFD-9712-49E0-83CD-3891DF7C7EF1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L67</xm:sqref>
        </x14:conditionalFormatting>
        <x14:conditionalFormatting xmlns:xm="http://schemas.microsoft.com/office/excel/2006/main">
          <x14:cfRule type="cellIs" priority="782" operator="equal" id="{5657F8CC-8461-4815-880E-8B27C7F35FD2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A67</xm:sqref>
        </x14:conditionalFormatting>
        <x14:conditionalFormatting xmlns:xm="http://schemas.microsoft.com/office/excel/2006/main">
          <x14:cfRule type="cellIs" priority="780" operator="equal" id="{38DE3EC8-1A43-4D7B-8360-BDD8BC6FB227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L84:L85</xm:sqref>
        </x14:conditionalFormatting>
        <x14:conditionalFormatting xmlns:xm="http://schemas.microsoft.com/office/excel/2006/main">
          <x14:cfRule type="cellIs" priority="776" operator="equal" id="{D87C3EE1-060D-499A-B2F5-72F205ED5B0A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A74</xm:sqref>
        </x14:conditionalFormatting>
        <x14:conditionalFormatting xmlns:xm="http://schemas.microsoft.com/office/excel/2006/main">
          <x14:cfRule type="cellIs" priority="775" operator="equal" id="{C3A47542-F589-4E6E-901C-9CF3A31FE59F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L86</xm:sqref>
        </x14:conditionalFormatting>
        <x14:conditionalFormatting xmlns:xm="http://schemas.microsoft.com/office/excel/2006/main">
          <x14:cfRule type="cellIs" priority="773" operator="equal" id="{7E511681-5E6E-4361-A6B3-9AB88652A4E2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L91</xm:sqref>
        </x14:conditionalFormatting>
        <x14:conditionalFormatting xmlns:xm="http://schemas.microsoft.com/office/excel/2006/main">
          <x14:cfRule type="cellIs" priority="768" operator="equal" id="{45AE339F-5D7C-446D-9C4F-13B37C188E27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L75:L76</xm:sqref>
        </x14:conditionalFormatting>
        <x14:conditionalFormatting xmlns:xm="http://schemas.microsoft.com/office/excel/2006/main">
          <x14:cfRule type="cellIs" priority="761" operator="equal" id="{68330699-5177-49E1-B9AA-D777EC1DD98C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A75:A76</xm:sqref>
        </x14:conditionalFormatting>
        <x14:conditionalFormatting xmlns:xm="http://schemas.microsoft.com/office/excel/2006/main">
          <x14:cfRule type="cellIs" priority="760" operator="equal" id="{AB6D2599-BFF0-4CC2-89F8-C0F9982D4387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L92:L93</xm:sqref>
        </x14:conditionalFormatting>
        <x14:conditionalFormatting xmlns:xm="http://schemas.microsoft.com/office/excel/2006/main">
          <x14:cfRule type="cellIs" priority="758" operator="equal" id="{0BDEF607-FC4B-4BCF-9903-A9FBD495D91B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L94</xm:sqref>
        </x14:conditionalFormatting>
        <x14:conditionalFormatting xmlns:xm="http://schemas.microsoft.com/office/excel/2006/main">
          <x14:cfRule type="cellIs" priority="749" operator="equal" id="{10D3DE03-0ABB-4890-8CDB-869538966471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A95:A96</xm:sqref>
        </x14:conditionalFormatting>
        <x14:conditionalFormatting xmlns:xm="http://schemas.microsoft.com/office/excel/2006/main">
          <x14:cfRule type="cellIs" priority="747" operator="equal" id="{9752C3F0-0294-440C-9588-13CCE5824357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L95</xm:sqref>
        </x14:conditionalFormatting>
        <x14:conditionalFormatting xmlns:xm="http://schemas.microsoft.com/office/excel/2006/main">
          <x14:cfRule type="cellIs" priority="745" operator="equal" id="{B5B86A40-102D-423E-93C6-D8EC011B6E2A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L96</xm:sqref>
        </x14:conditionalFormatting>
        <x14:conditionalFormatting xmlns:xm="http://schemas.microsoft.com/office/excel/2006/main">
          <x14:cfRule type="cellIs" priority="723" operator="equal" id="{04F92827-0191-4986-8D8B-87AF94612634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L101</xm:sqref>
        </x14:conditionalFormatting>
        <x14:conditionalFormatting xmlns:xm="http://schemas.microsoft.com/office/excel/2006/main">
          <x14:cfRule type="cellIs" priority="719" operator="equal" id="{B80738B0-6AB8-42FF-BAEA-A7CE7C2F3080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A101</xm:sqref>
        </x14:conditionalFormatting>
        <x14:conditionalFormatting xmlns:xm="http://schemas.microsoft.com/office/excel/2006/main">
          <x14:cfRule type="cellIs" priority="717" operator="equal" id="{5D6AABAB-FD47-4E57-9542-64B6403B3DE2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L105</xm:sqref>
        </x14:conditionalFormatting>
        <x14:conditionalFormatting xmlns:xm="http://schemas.microsoft.com/office/excel/2006/main">
          <x14:cfRule type="cellIs" priority="715" operator="equal" id="{006EE09D-39F5-4C7C-9023-AB72371497E2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L108</xm:sqref>
        </x14:conditionalFormatting>
        <x14:conditionalFormatting xmlns:xm="http://schemas.microsoft.com/office/excel/2006/main">
          <x14:cfRule type="cellIs" priority="713" operator="equal" id="{D52AFFFB-1D6E-4F84-A4D3-7F244D18A301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L123:L124 L2:L39 L41:L62 L64:L109 L131:L134 L126:L129 L148 L197:L198 L112:L121 L136:L145 L155:L161 L186</xm:sqref>
        </x14:conditionalFormatting>
        <x14:conditionalFormatting xmlns:xm="http://schemas.microsoft.com/office/excel/2006/main">
          <x14:cfRule type="cellIs" priority="705" operator="equal" id="{5F693E5B-4754-44D7-81B7-ABD1162CB80A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A111</xm:sqref>
        </x14:conditionalFormatting>
        <x14:conditionalFormatting xmlns:xm="http://schemas.microsoft.com/office/excel/2006/main">
          <x14:cfRule type="cellIs" priority="703" operator="equal" id="{2757222B-EF77-4BB6-BC7F-D99AA22063DB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L111</xm:sqref>
        </x14:conditionalFormatting>
        <x14:conditionalFormatting xmlns:xm="http://schemas.microsoft.com/office/excel/2006/main">
          <x14:cfRule type="cellIs" priority="701" operator="equal" id="{EE22A401-45ED-481A-98E9-026F0DEC1F0B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L111</xm:sqref>
        </x14:conditionalFormatting>
        <x14:conditionalFormatting xmlns:xm="http://schemas.microsoft.com/office/excel/2006/main">
          <x14:cfRule type="cellIs" priority="700" operator="equal" id="{9B748A92-0BBD-4E25-A451-C94D7E3CBDCA}">
            <xm:f>Param!$A$37</xm:f>
            <x14:dxf>
              <font>
                <b/>
                <i val="0"/>
                <color rgb="FFFF0000"/>
              </font>
            </x14:dxf>
          </x14:cfRule>
          <xm:sqref>D118:D119</xm:sqref>
        </x14:conditionalFormatting>
        <x14:conditionalFormatting xmlns:xm="http://schemas.microsoft.com/office/excel/2006/main">
          <x14:cfRule type="cellIs" priority="698" operator="equal" id="{436CB8D1-1762-466C-8624-41A925B2C06E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L122</xm:sqref>
        </x14:conditionalFormatting>
        <x14:conditionalFormatting xmlns:xm="http://schemas.microsoft.com/office/excel/2006/main">
          <x14:cfRule type="cellIs" priority="696" operator="equal" id="{26EFDDD6-E3E2-4C38-B6CF-B8AA57D26829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L122</xm:sqref>
        </x14:conditionalFormatting>
        <x14:conditionalFormatting xmlns:xm="http://schemas.microsoft.com/office/excel/2006/main">
          <x14:cfRule type="cellIs" priority="685" operator="equal" id="{9533F1C9-FFE2-4F09-B097-AD102102949B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L135</xm:sqref>
        </x14:conditionalFormatting>
        <x14:conditionalFormatting xmlns:xm="http://schemas.microsoft.com/office/excel/2006/main">
          <x14:cfRule type="cellIs" priority="681" operator="equal" id="{1904B0DF-EC3E-4FC5-B024-88B2DC775046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A135</xm:sqref>
        </x14:conditionalFormatting>
        <x14:conditionalFormatting xmlns:xm="http://schemas.microsoft.com/office/excel/2006/main">
          <x14:cfRule type="cellIs" priority="680" operator="equal" id="{C597D291-A6CA-45C6-B088-42FAE04138D4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L135</xm:sqref>
        </x14:conditionalFormatting>
        <x14:conditionalFormatting xmlns:xm="http://schemas.microsoft.com/office/excel/2006/main">
          <x14:cfRule type="cellIs" priority="671" operator="equal" id="{5A9FC4B1-B1EE-4279-ACD9-F19CC88F9C2F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L40</xm:sqref>
        </x14:conditionalFormatting>
        <x14:conditionalFormatting xmlns:xm="http://schemas.microsoft.com/office/excel/2006/main">
          <x14:cfRule type="cellIs" priority="667" operator="equal" id="{F7A83929-DACC-4DE1-883C-7C7D5F9B5295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A40</xm:sqref>
        </x14:conditionalFormatting>
        <x14:conditionalFormatting xmlns:xm="http://schemas.microsoft.com/office/excel/2006/main">
          <x14:cfRule type="cellIs" priority="666" operator="equal" id="{21F4E0F5-46A3-467A-A3A3-EEF46D2FE5D0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L40</xm:sqref>
        </x14:conditionalFormatting>
        <x14:conditionalFormatting xmlns:xm="http://schemas.microsoft.com/office/excel/2006/main">
          <x14:cfRule type="cellIs" priority="657" operator="equal" id="{364D538A-08BA-4286-B830-A060C4158E35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L63</xm:sqref>
        </x14:conditionalFormatting>
        <x14:conditionalFormatting xmlns:xm="http://schemas.microsoft.com/office/excel/2006/main">
          <x14:cfRule type="cellIs" priority="653" operator="equal" id="{5B213F49-1FBF-495B-BBD6-404615BDC2B6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A63</xm:sqref>
        </x14:conditionalFormatting>
        <x14:conditionalFormatting xmlns:xm="http://schemas.microsoft.com/office/excel/2006/main">
          <x14:cfRule type="cellIs" priority="652" operator="equal" id="{6B65DCBA-9A30-4C8D-B06F-FAA8925C8EAE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L63</xm:sqref>
        </x14:conditionalFormatting>
        <x14:conditionalFormatting xmlns:xm="http://schemas.microsoft.com/office/excel/2006/main">
          <x14:cfRule type="cellIs" priority="643" operator="equal" id="{C41E64E7-AF84-4939-B5D4-35C07BD0C839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L110</xm:sqref>
        </x14:conditionalFormatting>
        <x14:conditionalFormatting xmlns:xm="http://schemas.microsoft.com/office/excel/2006/main">
          <x14:cfRule type="cellIs" priority="639" operator="equal" id="{94E368F1-997A-43F6-A358-1D708EE37E05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A110</xm:sqref>
        </x14:conditionalFormatting>
        <x14:conditionalFormatting xmlns:xm="http://schemas.microsoft.com/office/excel/2006/main">
          <x14:cfRule type="cellIs" priority="638" operator="equal" id="{0A415BD5-3418-475F-99E2-AE15EE15E487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L110</xm:sqref>
        </x14:conditionalFormatting>
        <x14:conditionalFormatting xmlns:xm="http://schemas.microsoft.com/office/excel/2006/main">
          <x14:cfRule type="cellIs" priority="629" operator="equal" id="{E63EA3CD-CDD7-438A-A7D3-7CBB59164B6A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L130</xm:sqref>
        </x14:conditionalFormatting>
        <x14:conditionalFormatting xmlns:xm="http://schemas.microsoft.com/office/excel/2006/main">
          <x14:cfRule type="cellIs" priority="625" operator="equal" id="{4AB08B8D-9B13-4B7B-B3AB-E59E5F663F2D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A130</xm:sqref>
        </x14:conditionalFormatting>
        <x14:conditionalFormatting xmlns:xm="http://schemas.microsoft.com/office/excel/2006/main">
          <x14:cfRule type="cellIs" priority="624" operator="equal" id="{F2E78EB9-2225-4063-B198-C0CB03534BEB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L130</xm:sqref>
        </x14:conditionalFormatting>
        <x14:conditionalFormatting xmlns:xm="http://schemas.microsoft.com/office/excel/2006/main">
          <x14:cfRule type="cellIs" priority="615" operator="equal" id="{3295A1F9-AD5F-450F-A023-829484888D4C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L125</xm:sqref>
        </x14:conditionalFormatting>
        <x14:conditionalFormatting xmlns:xm="http://schemas.microsoft.com/office/excel/2006/main">
          <x14:cfRule type="cellIs" priority="611" operator="equal" id="{F9EEEC10-7ABA-4CE6-AD1E-D4B281776966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A125</xm:sqref>
        </x14:conditionalFormatting>
        <x14:conditionalFormatting xmlns:xm="http://schemas.microsoft.com/office/excel/2006/main">
          <x14:cfRule type="cellIs" priority="610" operator="equal" id="{91849CDA-FF64-4F35-BD6B-84CA16ED6A86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L125</xm:sqref>
        </x14:conditionalFormatting>
        <x14:conditionalFormatting xmlns:xm="http://schemas.microsoft.com/office/excel/2006/main">
          <x14:cfRule type="cellIs" priority="551" operator="equal" id="{DB9FD74A-9F3D-4B47-9BEC-48284B724840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L146:L147</xm:sqref>
        </x14:conditionalFormatting>
        <x14:conditionalFormatting xmlns:xm="http://schemas.microsoft.com/office/excel/2006/main">
          <x14:cfRule type="cellIs" priority="547" operator="equal" id="{A187B399-27A9-43FE-9273-E9DA3F344389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A146:A147</xm:sqref>
        </x14:conditionalFormatting>
        <x14:conditionalFormatting xmlns:xm="http://schemas.microsoft.com/office/excel/2006/main">
          <x14:cfRule type="cellIs" priority="546" operator="equal" id="{BFB585A4-4A30-4CCB-8310-2EDB3926FC02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L146:L147</xm:sqref>
        </x14:conditionalFormatting>
        <x14:conditionalFormatting xmlns:xm="http://schemas.microsoft.com/office/excel/2006/main">
          <x14:cfRule type="cellIs" priority="535" operator="equal" id="{908B3240-DBF0-4109-9B1F-53461174B34D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L196</xm:sqref>
        </x14:conditionalFormatting>
        <x14:conditionalFormatting xmlns:xm="http://schemas.microsoft.com/office/excel/2006/main">
          <x14:cfRule type="cellIs" priority="531" operator="equal" id="{704B4582-8F08-46F6-BE07-9D731049A386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A196</xm:sqref>
        </x14:conditionalFormatting>
        <x14:conditionalFormatting xmlns:xm="http://schemas.microsoft.com/office/excel/2006/main">
          <x14:cfRule type="cellIs" priority="530" operator="equal" id="{6610EB8A-9786-493B-B8F9-CBD9199DB390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L196</xm:sqref>
        </x14:conditionalFormatting>
        <x14:conditionalFormatting xmlns:xm="http://schemas.microsoft.com/office/excel/2006/main">
          <x14:cfRule type="cellIs" priority="519" operator="equal" id="{FAC31661-3DA5-4CE4-9ABB-0EDDA31A60D5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L194:L195</xm:sqref>
        </x14:conditionalFormatting>
        <x14:conditionalFormatting xmlns:xm="http://schemas.microsoft.com/office/excel/2006/main">
          <x14:cfRule type="cellIs" priority="515" operator="equal" id="{3F716B19-D7F1-4162-83FB-A73000F0F14E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A194:A195</xm:sqref>
        </x14:conditionalFormatting>
        <x14:conditionalFormatting xmlns:xm="http://schemas.microsoft.com/office/excel/2006/main">
          <x14:cfRule type="cellIs" priority="514" operator="equal" id="{8C3A1AE3-17F5-4832-A9BE-AA8C66263D60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L194:L195</xm:sqref>
        </x14:conditionalFormatting>
        <x14:conditionalFormatting xmlns:xm="http://schemas.microsoft.com/office/excel/2006/main">
          <x14:cfRule type="cellIs" priority="503" operator="equal" id="{C6AFCF40-C978-4433-B0CF-A4D61BEC8ACC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L193</xm:sqref>
        </x14:conditionalFormatting>
        <x14:conditionalFormatting xmlns:xm="http://schemas.microsoft.com/office/excel/2006/main">
          <x14:cfRule type="cellIs" priority="499" operator="equal" id="{3A56E267-6C50-44D7-A456-E34DF266602F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A193</xm:sqref>
        </x14:conditionalFormatting>
        <x14:conditionalFormatting xmlns:xm="http://schemas.microsoft.com/office/excel/2006/main">
          <x14:cfRule type="cellIs" priority="498" operator="equal" id="{1C1F9D0C-6085-49D9-A26F-A70E2DC57617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L193</xm:sqref>
        </x14:conditionalFormatting>
        <x14:conditionalFormatting xmlns:xm="http://schemas.microsoft.com/office/excel/2006/main">
          <x14:cfRule type="cellIs" priority="487" operator="equal" id="{82519010-C3D4-4331-B303-C76321519E91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L191:L192</xm:sqref>
        </x14:conditionalFormatting>
        <x14:conditionalFormatting xmlns:xm="http://schemas.microsoft.com/office/excel/2006/main">
          <x14:cfRule type="cellIs" priority="483" operator="equal" id="{6A622222-BAC3-4737-8880-BE9ABDF72974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A191:A192</xm:sqref>
        </x14:conditionalFormatting>
        <x14:conditionalFormatting xmlns:xm="http://schemas.microsoft.com/office/excel/2006/main">
          <x14:cfRule type="cellIs" priority="482" operator="equal" id="{AB0ED004-5CF5-41D8-B3E8-5428EBE2E1E6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L191:L192</xm:sqref>
        </x14:conditionalFormatting>
        <x14:conditionalFormatting xmlns:xm="http://schemas.microsoft.com/office/excel/2006/main">
          <x14:cfRule type="cellIs" priority="471" operator="equal" id="{1D383EB4-F940-4ED9-8155-BEBDC37AF390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L190</xm:sqref>
        </x14:conditionalFormatting>
        <x14:conditionalFormatting xmlns:xm="http://schemas.microsoft.com/office/excel/2006/main">
          <x14:cfRule type="cellIs" priority="467" operator="equal" id="{3CC09CB8-D387-411F-94D0-E72FF24A9C7F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A190</xm:sqref>
        </x14:conditionalFormatting>
        <x14:conditionalFormatting xmlns:xm="http://schemas.microsoft.com/office/excel/2006/main">
          <x14:cfRule type="cellIs" priority="466" operator="equal" id="{C6A2D934-B681-44BD-BDBA-BEC0F8664613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L190</xm:sqref>
        </x14:conditionalFormatting>
        <x14:conditionalFormatting xmlns:xm="http://schemas.microsoft.com/office/excel/2006/main">
          <x14:cfRule type="cellIs" priority="455" operator="equal" id="{3808F740-4039-4EB1-9F5A-7D2D9260E781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L188:L189</xm:sqref>
        </x14:conditionalFormatting>
        <x14:conditionalFormatting xmlns:xm="http://schemas.microsoft.com/office/excel/2006/main">
          <x14:cfRule type="cellIs" priority="451" operator="equal" id="{8408796E-3B83-45A0-9454-F93C3D998254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A188:A189</xm:sqref>
        </x14:conditionalFormatting>
        <x14:conditionalFormatting xmlns:xm="http://schemas.microsoft.com/office/excel/2006/main">
          <x14:cfRule type="cellIs" priority="450" operator="equal" id="{30A86919-D153-4DD4-8FFF-332CF3063B4D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L188:L189</xm:sqref>
        </x14:conditionalFormatting>
        <x14:conditionalFormatting xmlns:xm="http://schemas.microsoft.com/office/excel/2006/main">
          <x14:cfRule type="cellIs" priority="439" operator="equal" id="{76C3D549-C8DF-417D-9882-D9108E744990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L187</xm:sqref>
        </x14:conditionalFormatting>
        <x14:conditionalFormatting xmlns:xm="http://schemas.microsoft.com/office/excel/2006/main">
          <x14:cfRule type="cellIs" priority="435" operator="equal" id="{133FF33A-35F8-4080-B443-C1E258632050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A187</xm:sqref>
        </x14:conditionalFormatting>
        <x14:conditionalFormatting xmlns:xm="http://schemas.microsoft.com/office/excel/2006/main">
          <x14:cfRule type="cellIs" priority="434" operator="equal" id="{DEE860DB-5E18-4731-B6C4-E70E098666B0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L187</xm:sqref>
        </x14:conditionalFormatting>
        <x14:conditionalFormatting xmlns:xm="http://schemas.microsoft.com/office/excel/2006/main">
          <x14:cfRule type="cellIs" priority="423" operator="equal" id="{6E4FCE08-1523-407B-82BD-F352B7DC487B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L172</xm:sqref>
        </x14:conditionalFormatting>
        <x14:conditionalFormatting xmlns:xm="http://schemas.microsoft.com/office/excel/2006/main">
          <x14:cfRule type="cellIs" priority="419" operator="equal" id="{A1DBEF47-1138-4CD9-BA65-7B014A5F65BD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A172</xm:sqref>
        </x14:conditionalFormatting>
        <x14:conditionalFormatting xmlns:xm="http://schemas.microsoft.com/office/excel/2006/main">
          <x14:cfRule type="cellIs" priority="418" operator="equal" id="{C6857121-DD79-4C0F-9199-4A3D5B8D2F61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L172</xm:sqref>
        </x14:conditionalFormatting>
        <x14:conditionalFormatting xmlns:xm="http://schemas.microsoft.com/office/excel/2006/main">
          <x14:cfRule type="cellIs" priority="407" operator="equal" id="{EB886372-C499-4304-A6FD-7C42A661D779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L171</xm:sqref>
        </x14:conditionalFormatting>
        <x14:conditionalFormatting xmlns:xm="http://schemas.microsoft.com/office/excel/2006/main">
          <x14:cfRule type="cellIs" priority="403" operator="equal" id="{F0C2F044-4927-40C1-A697-0D855B689A78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A171</xm:sqref>
        </x14:conditionalFormatting>
        <x14:conditionalFormatting xmlns:xm="http://schemas.microsoft.com/office/excel/2006/main">
          <x14:cfRule type="cellIs" priority="402" operator="equal" id="{43D212F1-8D58-4137-BD4F-A463D4E6E089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L171</xm:sqref>
        </x14:conditionalFormatting>
        <x14:conditionalFormatting xmlns:xm="http://schemas.microsoft.com/office/excel/2006/main">
          <x14:cfRule type="cellIs" priority="391" operator="equal" id="{AF7AA104-A68C-4D32-8024-0EC4372C1537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L170</xm:sqref>
        </x14:conditionalFormatting>
        <x14:conditionalFormatting xmlns:xm="http://schemas.microsoft.com/office/excel/2006/main">
          <x14:cfRule type="cellIs" priority="387" operator="equal" id="{099FBDF7-9A09-4907-B8AB-6B4C37E0762C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A170</xm:sqref>
        </x14:conditionalFormatting>
        <x14:conditionalFormatting xmlns:xm="http://schemas.microsoft.com/office/excel/2006/main">
          <x14:cfRule type="cellIs" priority="386" operator="equal" id="{0F0EFCFC-481C-4668-BBC7-6BD62B390711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L170</xm:sqref>
        </x14:conditionalFormatting>
        <x14:conditionalFormatting xmlns:xm="http://schemas.microsoft.com/office/excel/2006/main">
          <x14:cfRule type="cellIs" priority="375" operator="equal" id="{9581D4EB-52B2-4923-988B-CB2744914B30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L167</xm:sqref>
        </x14:conditionalFormatting>
        <x14:conditionalFormatting xmlns:xm="http://schemas.microsoft.com/office/excel/2006/main">
          <x14:cfRule type="cellIs" priority="371" operator="equal" id="{625720D5-8B7D-41C5-9557-C82BABD364AA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A167</xm:sqref>
        </x14:conditionalFormatting>
        <x14:conditionalFormatting xmlns:xm="http://schemas.microsoft.com/office/excel/2006/main">
          <x14:cfRule type="cellIs" priority="370" operator="equal" id="{9F2E963E-B37D-4955-9FB0-FB36D9A252D7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L167</xm:sqref>
        </x14:conditionalFormatting>
        <x14:conditionalFormatting xmlns:xm="http://schemas.microsoft.com/office/excel/2006/main">
          <x14:cfRule type="cellIs" priority="359" operator="equal" id="{E494030B-8982-4E85-BBF6-A3B453DA674E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L164</xm:sqref>
        </x14:conditionalFormatting>
        <x14:conditionalFormatting xmlns:xm="http://schemas.microsoft.com/office/excel/2006/main">
          <x14:cfRule type="cellIs" priority="355" operator="equal" id="{1EA654B4-8BE5-43E8-9F7B-151991FF808D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A164:A166</xm:sqref>
        </x14:conditionalFormatting>
        <x14:conditionalFormatting xmlns:xm="http://schemas.microsoft.com/office/excel/2006/main">
          <x14:cfRule type="cellIs" priority="354" operator="equal" id="{4F852BC3-994A-4826-B3CC-ACFF6A62FC2D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L164</xm:sqref>
        </x14:conditionalFormatting>
        <x14:conditionalFormatting xmlns:xm="http://schemas.microsoft.com/office/excel/2006/main">
          <x14:cfRule type="cellIs" priority="343" operator="equal" id="{6068F765-F01D-4078-B416-7E181C7CEE78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L163</xm:sqref>
        </x14:conditionalFormatting>
        <x14:conditionalFormatting xmlns:xm="http://schemas.microsoft.com/office/excel/2006/main">
          <x14:cfRule type="cellIs" priority="339" operator="equal" id="{07454C62-68C8-477C-BCDB-36AAD294557C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A163</xm:sqref>
        </x14:conditionalFormatting>
        <x14:conditionalFormatting xmlns:xm="http://schemas.microsoft.com/office/excel/2006/main">
          <x14:cfRule type="cellIs" priority="338" operator="equal" id="{8FC8D847-881F-4260-B246-3FC857F7B765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L163</xm:sqref>
        </x14:conditionalFormatting>
        <x14:conditionalFormatting xmlns:xm="http://schemas.microsoft.com/office/excel/2006/main">
          <x14:cfRule type="cellIs" priority="327" operator="equal" id="{6567EABC-FBB6-4739-BC1F-4893EC257B4C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L168</xm:sqref>
        </x14:conditionalFormatting>
        <x14:conditionalFormatting xmlns:xm="http://schemas.microsoft.com/office/excel/2006/main">
          <x14:cfRule type="cellIs" priority="323" operator="equal" id="{D2F9C5E7-8F10-49AF-9136-D540FDC27AB7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A168</xm:sqref>
        </x14:conditionalFormatting>
        <x14:conditionalFormatting xmlns:xm="http://schemas.microsoft.com/office/excel/2006/main">
          <x14:cfRule type="cellIs" priority="322" operator="equal" id="{79078120-998A-4FC5-A9F6-97133C7A08A3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L168</xm:sqref>
        </x14:conditionalFormatting>
        <x14:conditionalFormatting xmlns:xm="http://schemas.microsoft.com/office/excel/2006/main">
          <x14:cfRule type="cellIs" priority="311" operator="equal" id="{4B2ECD56-149A-4633-ABED-DBD63EA96369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L153</xm:sqref>
        </x14:conditionalFormatting>
        <x14:conditionalFormatting xmlns:xm="http://schemas.microsoft.com/office/excel/2006/main">
          <x14:cfRule type="cellIs" priority="307" operator="equal" id="{A5F106CA-01DC-4799-8EF2-68DF69ABE3D4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A153</xm:sqref>
        </x14:conditionalFormatting>
        <x14:conditionalFormatting xmlns:xm="http://schemas.microsoft.com/office/excel/2006/main">
          <x14:cfRule type="cellIs" priority="306" operator="equal" id="{34EB72A3-E29D-4CF8-AA96-441767071793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L153</xm:sqref>
        </x14:conditionalFormatting>
        <x14:conditionalFormatting xmlns:xm="http://schemas.microsoft.com/office/excel/2006/main">
          <x14:cfRule type="cellIs" priority="295" operator="equal" id="{A6D965A8-98A3-4374-B16D-590FB5BFB8DF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L151:L152</xm:sqref>
        </x14:conditionalFormatting>
        <x14:conditionalFormatting xmlns:xm="http://schemas.microsoft.com/office/excel/2006/main">
          <x14:cfRule type="cellIs" priority="291" operator="equal" id="{A0F50734-973A-470D-AC18-A825F2FD48AE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A152</xm:sqref>
        </x14:conditionalFormatting>
        <x14:conditionalFormatting xmlns:xm="http://schemas.microsoft.com/office/excel/2006/main">
          <x14:cfRule type="cellIs" priority="290" operator="equal" id="{E3EA0555-81BD-42DF-9EC0-2019609BE18B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L151:L152</xm:sqref>
        </x14:conditionalFormatting>
        <x14:conditionalFormatting xmlns:xm="http://schemas.microsoft.com/office/excel/2006/main">
          <x14:cfRule type="cellIs" priority="289" operator="equal" id="{B841B525-2BCC-4EFA-9F20-F5F3E30BC316}">
            <xm:f>Param!$A$37</xm:f>
            <x14:dxf>
              <font>
                <b/>
                <i val="0"/>
                <color rgb="FFFF0000"/>
              </font>
            </x14:dxf>
          </x14:cfRule>
          <xm:sqref>D152</xm:sqref>
        </x14:conditionalFormatting>
        <x14:conditionalFormatting xmlns:xm="http://schemas.microsoft.com/office/excel/2006/main">
          <x14:cfRule type="cellIs" priority="261" operator="equal" id="{FF8F1B96-9E00-4EA1-AE65-D5DE362DF26A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L154</xm:sqref>
        </x14:conditionalFormatting>
        <x14:conditionalFormatting xmlns:xm="http://schemas.microsoft.com/office/excel/2006/main">
          <x14:cfRule type="cellIs" priority="257" operator="equal" id="{AE317A38-2CEB-4134-A36E-0627DC4468C1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A154</xm:sqref>
        </x14:conditionalFormatting>
        <x14:conditionalFormatting xmlns:xm="http://schemas.microsoft.com/office/excel/2006/main">
          <x14:cfRule type="cellIs" priority="256" operator="equal" id="{269F4551-38EF-4BAD-8551-E644E372BA9D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L154</xm:sqref>
        </x14:conditionalFormatting>
        <x14:conditionalFormatting xmlns:xm="http://schemas.microsoft.com/office/excel/2006/main">
          <x14:cfRule type="cellIs" priority="253" operator="equal" id="{F0EA640B-D80B-4B21-832F-440B56579B7F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L149</xm:sqref>
        </x14:conditionalFormatting>
        <x14:conditionalFormatting xmlns:xm="http://schemas.microsoft.com/office/excel/2006/main">
          <x14:cfRule type="cellIs" priority="251" operator="equal" id="{BCA49D66-CE90-4F95-B4CC-A09129A52729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L149</xm:sqref>
        </x14:conditionalFormatting>
        <x14:conditionalFormatting xmlns:xm="http://schemas.microsoft.com/office/excel/2006/main">
          <x14:cfRule type="cellIs" priority="250" operator="equal" id="{CBB63470-0EDE-473B-A222-46D5DDDEF700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L150</xm:sqref>
        </x14:conditionalFormatting>
        <x14:conditionalFormatting xmlns:xm="http://schemas.microsoft.com/office/excel/2006/main">
          <x14:cfRule type="cellIs" priority="248" operator="equal" id="{282A286B-642B-4834-A2E8-D50B42A5071A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L150</xm:sqref>
        </x14:conditionalFormatting>
        <x14:conditionalFormatting xmlns:xm="http://schemas.microsoft.com/office/excel/2006/main">
          <x14:cfRule type="cellIs" priority="150" operator="equal" id="{34B27511-EDE0-41FC-8724-B24628C65F2D}">
            <xm:f>Param!$E$8</xm:f>
            <x14:dxf>
              <font>
                <b/>
                <i val="0"/>
                <color theme="3" tint="-0.24994659260841701"/>
              </font>
              <fill>
                <patternFill>
                  <bgColor theme="3" tint="0.39994506668294322"/>
                </patternFill>
              </fill>
            </x14:dxf>
          </x14:cfRule>
          <xm:sqref>L163:L164 L170:L172 L2:L161 L167:L168 L186:L197</xm:sqref>
        </x14:conditionalFormatting>
        <x14:conditionalFormatting xmlns:xm="http://schemas.microsoft.com/office/excel/2006/main">
          <x14:cfRule type="cellIs" priority="149" operator="equal" id="{B4DA7A4E-3915-4D71-ABEC-981919833EA3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L162</xm:sqref>
        </x14:conditionalFormatting>
        <x14:conditionalFormatting xmlns:xm="http://schemas.microsoft.com/office/excel/2006/main">
          <x14:cfRule type="cellIs" priority="147" operator="equal" id="{F3260764-F413-4D5F-AB27-FEDD1AD35B59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L162</xm:sqref>
        </x14:conditionalFormatting>
        <x14:conditionalFormatting xmlns:xm="http://schemas.microsoft.com/office/excel/2006/main">
          <x14:cfRule type="cellIs" priority="146" operator="equal" id="{7BD7CE02-9970-4417-8815-FF1F2DAEFA90}">
            <xm:f>Param!$E$8</xm:f>
            <x14:dxf>
              <font>
                <b/>
                <i val="0"/>
                <color theme="3" tint="-0.24994659260841701"/>
              </font>
              <fill>
                <patternFill>
                  <bgColor theme="3" tint="0.39994506668294322"/>
                </patternFill>
              </fill>
            </x14:dxf>
          </x14:cfRule>
          <xm:sqref>L162</xm:sqref>
        </x14:conditionalFormatting>
        <x14:conditionalFormatting xmlns:xm="http://schemas.microsoft.com/office/excel/2006/main">
          <x14:cfRule type="cellIs" priority="145" operator="equal" id="{751CD4BA-1AA9-4054-8582-3FCB95BF9875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L166</xm:sqref>
        </x14:conditionalFormatting>
        <x14:conditionalFormatting xmlns:xm="http://schemas.microsoft.com/office/excel/2006/main">
          <x14:cfRule type="cellIs" priority="143" operator="equal" id="{3B2F89C0-BD69-46F9-B90A-F1F25D7C80D6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L166</xm:sqref>
        </x14:conditionalFormatting>
        <x14:conditionalFormatting xmlns:xm="http://schemas.microsoft.com/office/excel/2006/main">
          <x14:cfRule type="cellIs" priority="142" operator="equal" id="{C0DF1B53-D567-4F66-959B-F99781A878DF}">
            <xm:f>Param!$E$8</xm:f>
            <x14:dxf>
              <font>
                <b/>
                <i val="0"/>
                <color theme="3" tint="-0.24994659260841701"/>
              </font>
              <fill>
                <patternFill>
                  <bgColor theme="3" tint="0.39994506668294322"/>
                </patternFill>
              </fill>
            </x14:dxf>
          </x14:cfRule>
          <xm:sqref>L166</xm:sqref>
        </x14:conditionalFormatting>
        <x14:conditionalFormatting xmlns:xm="http://schemas.microsoft.com/office/excel/2006/main">
          <x14:cfRule type="cellIs" priority="141" operator="equal" id="{65232D2D-32E9-44F0-89C8-D834753004CD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L165</xm:sqref>
        </x14:conditionalFormatting>
        <x14:conditionalFormatting xmlns:xm="http://schemas.microsoft.com/office/excel/2006/main">
          <x14:cfRule type="cellIs" priority="139" operator="equal" id="{70ECA872-4496-42C1-9C55-D6B331A3A478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L165</xm:sqref>
        </x14:conditionalFormatting>
        <x14:conditionalFormatting xmlns:xm="http://schemas.microsoft.com/office/excel/2006/main">
          <x14:cfRule type="cellIs" priority="138" operator="equal" id="{0C71D373-B789-4D9D-9537-13CF100084F8}">
            <xm:f>Param!$E$8</xm:f>
            <x14:dxf>
              <font>
                <b/>
                <i val="0"/>
                <color theme="3" tint="-0.24994659260841701"/>
              </font>
              <fill>
                <patternFill>
                  <bgColor theme="3" tint="0.39994506668294322"/>
                </patternFill>
              </fill>
            </x14:dxf>
          </x14:cfRule>
          <xm:sqref>L165</xm:sqref>
        </x14:conditionalFormatting>
        <x14:conditionalFormatting xmlns:xm="http://schemas.microsoft.com/office/excel/2006/main">
          <x14:cfRule type="cellIs" priority="137" operator="equal" id="{1CF029D4-4288-46F5-8782-5718A4DEC1DC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L169</xm:sqref>
        </x14:conditionalFormatting>
        <x14:conditionalFormatting xmlns:xm="http://schemas.microsoft.com/office/excel/2006/main">
          <x14:cfRule type="cellIs" priority="135" operator="equal" id="{9F258253-4049-483C-A619-817681E53F5F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L169</xm:sqref>
        </x14:conditionalFormatting>
        <x14:conditionalFormatting xmlns:xm="http://schemas.microsoft.com/office/excel/2006/main">
          <x14:cfRule type="cellIs" priority="134" operator="equal" id="{D097424B-A398-4F71-AE69-6CAD004A68A6}">
            <xm:f>Param!$E$8</xm:f>
            <x14:dxf>
              <font>
                <b/>
                <i val="0"/>
                <color theme="3" tint="-0.24994659260841701"/>
              </font>
              <fill>
                <patternFill>
                  <bgColor theme="3" tint="0.39994506668294322"/>
                </patternFill>
              </fill>
            </x14:dxf>
          </x14:cfRule>
          <xm:sqref>L169</xm:sqref>
        </x14:conditionalFormatting>
        <x14:conditionalFormatting xmlns:xm="http://schemas.microsoft.com/office/excel/2006/main">
          <x14:cfRule type="cellIs" priority="127" operator="equal" id="{31E84397-B8BF-4C4A-B0F9-1F22014FE929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A169</xm:sqref>
        </x14:conditionalFormatting>
        <x14:conditionalFormatting xmlns:xm="http://schemas.microsoft.com/office/excel/2006/main">
          <x14:cfRule type="cellIs" priority="112" operator="equal" id="{360889C2-245B-4A2D-9447-AA50A962FB1A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L184:L185</xm:sqref>
        </x14:conditionalFormatting>
        <x14:conditionalFormatting xmlns:xm="http://schemas.microsoft.com/office/excel/2006/main">
          <x14:cfRule type="cellIs" priority="108" operator="equal" id="{391AC72D-B8D1-41F7-93F4-BF7B05C791DC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A185</xm:sqref>
        </x14:conditionalFormatting>
        <x14:conditionalFormatting xmlns:xm="http://schemas.microsoft.com/office/excel/2006/main">
          <x14:cfRule type="cellIs" priority="107" operator="equal" id="{FCF276D9-A092-4AEA-8504-74916E008866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L184:L185</xm:sqref>
        </x14:conditionalFormatting>
        <x14:conditionalFormatting xmlns:xm="http://schemas.microsoft.com/office/excel/2006/main">
          <x14:cfRule type="cellIs" priority="100" operator="equal" id="{0626E3D4-1B9D-40E6-BC5D-07F70DAA22FA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L183</xm:sqref>
        </x14:conditionalFormatting>
        <x14:conditionalFormatting xmlns:xm="http://schemas.microsoft.com/office/excel/2006/main">
          <x14:cfRule type="cellIs" priority="96" operator="equal" id="{133A1301-E338-4097-B0AD-15932B0C123F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A183:A184</xm:sqref>
        </x14:conditionalFormatting>
        <x14:conditionalFormatting xmlns:xm="http://schemas.microsoft.com/office/excel/2006/main">
          <x14:cfRule type="cellIs" priority="95" operator="equal" id="{AB919F0C-D8D5-4819-95C2-19ED17027C84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L183</xm:sqref>
        </x14:conditionalFormatting>
        <x14:conditionalFormatting xmlns:xm="http://schemas.microsoft.com/office/excel/2006/main">
          <x14:cfRule type="cellIs" priority="88" operator="equal" id="{6B783E4A-187D-47A9-9063-9A4D307BD8F2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L181:L182</xm:sqref>
        </x14:conditionalFormatting>
        <x14:conditionalFormatting xmlns:xm="http://schemas.microsoft.com/office/excel/2006/main">
          <x14:cfRule type="cellIs" priority="84" operator="equal" id="{3C40D611-8D2F-4A9D-B074-E8F7ACD2EC56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A181:A182</xm:sqref>
        </x14:conditionalFormatting>
        <x14:conditionalFormatting xmlns:xm="http://schemas.microsoft.com/office/excel/2006/main">
          <x14:cfRule type="cellIs" priority="83" operator="equal" id="{68B76137-A601-458D-BF55-BC05799526DC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L181:L182</xm:sqref>
        </x14:conditionalFormatting>
        <x14:conditionalFormatting xmlns:xm="http://schemas.microsoft.com/office/excel/2006/main">
          <x14:cfRule type="cellIs" priority="76" operator="equal" id="{E456FC53-2326-40CF-A0EE-54747376CF98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L180</xm:sqref>
        </x14:conditionalFormatting>
        <x14:conditionalFormatting xmlns:xm="http://schemas.microsoft.com/office/excel/2006/main">
          <x14:cfRule type="cellIs" priority="72" operator="equal" id="{053ABC55-A823-4775-B445-A6EBFD56E727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A180</xm:sqref>
        </x14:conditionalFormatting>
        <x14:conditionalFormatting xmlns:xm="http://schemas.microsoft.com/office/excel/2006/main">
          <x14:cfRule type="cellIs" priority="71" operator="equal" id="{583027A8-72CB-44AB-BAAB-C3455D2F7216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L180</xm:sqref>
        </x14:conditionalFormatting>
        <x14:conditionalFormatting xmlns:xm="http://schemas.microsoft.com/office/excel/2006/main">
          <x14:cfRule type="cellIs" priority="64" operator="equal" id="{D05D7494-6F60-4CF1-9EF0-C61BEAA42A36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L178:L179</xm:sqref>
        </x14:conditionalFormatting>
        <x14:conditionalFormatting xmlns:xm="http://schemas.microsoft.com/office/excel/2006/main">
          <x14:cfRule type="cellIs" priority="60" operator="equal" id="{1F4A277F-9E99-4DF9-8E7A-78F4034468FB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A178:A179</xm:sqref>
        </x14:conditionalFormatting>
        <x14:conditionalFormatting xmlns:xm="http://schemas.microsoft.com/office/excel/2006/main">
          <x14:cfRule type="cellIs" priority="59" operator="equal" id="{DD313915-EB3F-4E84-842C-C42A866D5BED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L178:L179</xm:sqref>
        </x14:conditionalFormatting>
        <x14:conditionalFormatting xmlns:xm="http://schemas.microsoft.com/office/excel/2006/main">
          <x14:cfRule type="cellIs" priority="52" operator="equal" id="{C0D2B120-5F80-4F25-864E-24404009E3A9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L177</xm:sqref>
        </x14:conditionalFormatting>
        <x14:conditionalFormatting xmlns:xm="http://schemas.microsoft.com/office/excel/2006/main">
          <x14:cfRule type="cellIs" priority="47" operator="equal" id="{15E9E06E-BEBC-49A1-B620-3AF744161485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L177</xm:sqref>
        </x14:conditionalFormatting>
        <x14:conditionalFormatting xmlns:xm="http://schemas.microsoft.com/office/excel/2006/main">
          <x14:cfRule type="cellIs" priority="40" operator="equal" id="{DC5BBAED-1589-4863-A3B4-45C94E0CE85B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L175:L176</xm:sqref>
        </x14:conditionalFormatting>
        <x14:conditionalFormatting xmlns:xm="http://schemas.microsoft.com/office/excel/2006/main">
          <x14:cfRule type="cellIs" priority="36" operator="equal" id="{3889AF32-B8C5-4081-AE9F-1B6DAFA2B267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A176:A177</xm:sqref>
        </x14:conditionalFormatting>
        <x14:conditionalFormatting xmlns:xm="http://schemas.microsoft.com/office/excel/2006/main">
          <x14:cfRule type="cellIs" priority="35" operator="equal" id="{0AFBDDF5-21D4-46B3-B2E6-828D85AFAF63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L175:L176</xm:sqref>
        </x14:conditionalFormatting>
        <x14:conditionalFormatting xmlns:xm="http://schemas.microsoft.com/office/excel/2006/main">
          <x14:cfRule type="cellIs" priority="28" operator="equal" id="{0097AAFA-4711-4509-A777-6A5E8788ED6B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L174</xm:sqref>
        </x14:conditionalFormatting>
        <x14:conditionalFormatting xmlns:xm="http://schemas.microsoft.com/office/excel/2006/main">
          <x14:cfRule type="cellIs" priority="24" operator="equal" id="{18CBB07B-A7EB-4083-8293-8B4C44D72780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A174:A175</xm:sqref>
        </x14:conditionalFormatting>
        <x14:conditionalFormatting xmlns:xm="http://schemas.microsoft.com/office/excel/2006/main">
          <x14:cfRule type="cellIs" priority="23" operator="equal" id="{8217B526-6421-4A15-8471-AB5629B4FB58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L174</xm:sqref>
        </x14:conditionalFormatting>
        <x14:conditionalFormatting xmlns:xm="http://schemas.microsoft.com/office/excel/2006/main">
          <x14:cfRule type="cellIs" priority="16" operator="equal" id="{F7C6A1D3-7822-4180-B6CE-42BC781911B1}">
            <xm:f>Param!$E$6</xm:f>
            <x14:dxf>
              <font>
                <b/>
                <i val="0"/>
                <color rgb="FF0070C0"/>
              </font>
              <fill>
                <patternFill>
                  <bgColor theme="4" tint="0.59996337778862885"/>
                </patternFill>
              </fill>
            </x14:dxf>
          </x14:cfRule>
          <xm:sqref>L173</xm:sqref>
        </x14:conditionalFormatting>
        <x14:conditionalFormatting xmlns:xm="http://schemas.microsoft.com/office/excel/2006/main">
          <x14:cfRule type="cellIs" priority="12" operator="equal" id="{09B14FA3-2939-4C93-8843-7CCC03BD49FB}">
            <xm:f>Param!$I$3</xm:f>
            <x14:dxf>
              <font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A173</xm:sqref>
        </x14:conditionalFormatting>
        <x14:conditionalFormatting xmlns:xm="http://schemas.microsoft.com/office/excel/2006/main">
          <x14:cfRule type="cellIs" priority="11" operator="equal" id="{71758510-CD1B-49AA-A983-DA7C3F0935BA}">
            <xm:f>Param!$E$7</xm:f>
            <x14:dxf>
              <font>
                <b/>
                <i val="0"/>
                <color theme="7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m:sqref>L173</xm:sqref>
        </x14:conditionalFormatting>
        <x14:conditionalFormatting xmlns:xm="http://schemas.microsoft.com/office/excel/2006/main">
          <x14:cfRule type="cellIs" priority="6" operator="equal" id="{BE03941D-EBC9-4596-9D09-3A855491B007}">
            <xm:f>Param!$E$8</xm:f>
            <x14:dxf>
              <font>
                <b/>
                <i val="0"/>
                <color theme="3" tint="-0.24994659260841701"/>
              </font>
              <fill>
                <patternFill>
                  <bgColor theme="3" tint="0.39994506668294322"/>
                </patternFill>
              </fill>
            </x14:dxf>
          </x14:cfRule>
          <xm:sqref>L173:L184</xm:sqref>
        </x14:conditionalFormatting>
        <x14:conditionalFormatting xmlns:xm="http://schemas.microsoft.com/office/excel/2006/main">
          <x14:cfRule type="cellIs" priority="946" operator="equal" id="{55F55564-FDC0-4612-875C-D480E3CCF2E6}">
            <xm:f>Param!$A$13</xm:f>
            <x14:dxf>
              <font>
                <b/>
                <i val="0"/>
                <color theme="8"/>
              </font>
            </x14:dxf>
          </x14:cfRule>
          <x14:cfRule type="cellIs" priority="947" operator="equal" id="{640CD3B6-7447-4B92-A9E6-717A844C9495}">
            <xm:f>Param!$A$36</xm:f>
            <x14:dxf>
              <font>
                <b val="0"/>
                <i val="0"/>
                <color theme="5" tint="-0.24994659260841701"/>
              </font>
            </x14:dxf>
          </x14:cfRule>
          <x14:cfRule type="cellIs" priority="948" operator="equal" id="{8870F126-1885-497A-80BC-A3CA41129CD7}">
            <xm:f>Param!$A$31</xm:f>
            <x14:dxf>
              <font>
                <b/>
                <i val="0"/>
                <color theme="9" tint="-0.24994659260841701"/>
              </font>
            </x14:dxf>
          </x14:cfRule>
          <x14:cfRule type="cellIs" priority="949" operator="equal" id="{7DB6FA3E-5C41-46DA-B4A9-74C41B6A619C}">
            <xm:f>Param!$A$8</xm:f>
            <x14:dxf>
              <font>
                <b/>
                <i val="0"/>
                <color theme="4" tint="-0.24994659260841701"/>
              </font>
            </x14:dxf>
          </x14:cfRule>
          <xm:sqref>D2:D198</xm:sqref>
        </x14:conditionalFormatting>
        <x14:conditionalFormatting xmlns:xm="http://schemas.microsoft.com/office/excel/2006/main">
          <x14:cfRule type="cellIs" priority="1" operator="equal" id="{23EC2116-5C10-4045-903D-116BDF81321C}">
            <xm:f>Param!$I$6</xm:f>
            <x14:dxf>
              <fill>
                <patternFill>
                  <bgColor theme="0" tint="-0.24994659260841701"/>
                </patternFill>
              </fill>
            </x14:dxf>
          </x14:cfRule>
          <x14:cfRule type="cellIs" priority="2" operator="equal" id="{13CE70E9-C2BF-4D3C-9846-28F43A5C4773}">
            <xm:f>Param!$I$8</xm:f>
            <x14:dxf>
              <fill>
                <patternFill>
                  <bgColor rgb="FF92D050"/>
                </patternFill>
              </fill>
            </x14:dxf>
          </x14:cfRule>
          <x14:cfRule type="cellIs" priority="3" operator="equal" id="{8DEA8B76-4F82-4FD1-B1F2-6BB2E895F5D8}">
            <xm:f>Param!$I$5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4" operator="equal" id="{DB373E32-929F-4363-95A9-F4ABAFDE756F}">
            <xm:f>Param!$I$4</xm:f>
            <x14:dxf>
              <fill>
                <patternFill patternType="none">
                  <bgColor auto="1"/>
                </patternFill>
              </fill>
            </x14:dxf>
          </x14:cfRule>
          <x14:cfRule type="cellIs" priority="5" operator="equal" id="{74B8C3A3-9D37-461C-9F8E-3EF3AC80C9B4}">
            <xm:f>Param!$I$7</xm:f>
            <x14:dxf>
              <fill>
                <patternFill>
                  <bgColor theme="5" tint="0.39994506668294322"/>
                </patternFill>
              </fill>
            </x14:dxf>
          </x14:cfRule>
          <xm:sqref>A2:A198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workbookViewId="0">
      <selection activeCell="E15" sqref="E15"/>
    </sheetView>
  </sheetViews>
  <sheetFormatPr baseColWidth="10" defaultRowHeight="15" x14ac:dyDescent="0.25"/>
  <cols>
    <col min="1" max="17" width="13.28515625" style="37" customWidth="1"/>
  </cols>
  <sheetData>
    <row r="1" spans="1:17" ht="9" customHeight="1" x14ac:dyDescent="0.25">
      <c r="A1" s="48">
        <v>2013</v>
      </c>
    </row>
    <row r="2" spans="1:17" x14ac:dyDescent="0.25">
      <c r="A2" s="120" t="s">
        <v>219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2"/>
      <c r="M2" s="123" t="s">
        <v>218</v>
      </c>
      <c r="N2" s="123"/>
      <c r="O2" s="123"/>
      <c r="P2" s="123"/>
      <c r="Q2" s="123"/>
    </row>
    <row r="3" spans="1:17" ht="30" x14ac:dyDescent="0.25">
      <c r="A3" s="124" t="s">
        <v>329</v>
      </c>
      <c r="B3" s="124"/>
      <c r="C3" s="124" t="s">
        <v>328</v>
      </c>
      <c r="D3" s="124"/>
      <c r="E3" s="124" t="s">
        <v>333</v>
      </c>
      <c r="F3" s="124"/>
      <c r="G3" s="124" t="s">
        <v>345</v>
      </c>
      <c r="H3" s="124"/>
      <c r="I3" s="125" t="s">
        <v>340</v>
      </c>
      <c r="J3" s="126"/>
      <c r="K3" s="125" t="s">
        <v>344</v>
      </c>
      <c r="L3" s="126"/>
      <c r="M3" s="41" t="str">
        <f>Param!C12</f>
        <v>R1. Revenu formation</v>
      </c>
      <c r="N3" s="41" t="str">
        <f>Param!C13</f>
        <v>R2. Revenu prestation</v>
      </c>
      <c r="O3" s="41" t="str">
        <f>Param!C14</f>
        <v>R3. Revenu subvention</v>
      </c>
      <c r="P3" s="41" t="str">
        <f>Param!C15</f>
        <v>R4. Revenu cotisation</v>
      </c>
      <c r="Q3" s="41" t="str">
        <f>Param!C16</f>
        <v>R5. Revenu autre</v>
      </c>
    </row>
    <row r="4" spans="1:17" ht="68.25" x14ac:dyDescent="0.25">
      <c r="A4" s="40" t="str">
        <f>Param!D3</f>
        <v>D1.1 Webservices</v>
      </c>
      <c r="B4" s="39">
        <f>SUMIFS(Comptes!$J$3:$J$198,Comptes!$C$3:$C$198, "&gt;="&amp;$A$15,Comptes!$C$3:$C$198, "&lt;="&amp;$A$16,Comptes!$H$3:$H$198,"="&amp;A4)</f>
        <v>11.95</v>
      </c>
      <c r="C4" s="40" t="str">
        <f>Param!D7</f>
        <v>D2.1 Supports de com (plaquettes, autocollants, cartes de visite...)</v>
      </c>
      <c r="D4" s="39">
        <f>SUMIFS(Comptes!$J$3:$J$198,Comptes!$C$3:$C$198, "&gt;="&amp;$A$15,Comptes!$C$3:$C$198, "&lt;="&amp;$A$16,Comptes!$H$3:$H$198,"="&amp;C4)</f>
        <v>0</v>
      </c>
      <c r="E4" s="40" t="str">
        <f>Param!D13</f>
        <v>D3.1 Fournitures de bureau</v>
      </c>
      <c r="F4" s="39">
        <f>SUMIFS(Comptes!$J$3:$J$198,Comptes!$C$3:$C$198, "&gt;="&amp;$A$15,Comptes!$C$3:$C$198, "&lt;="&amp;$A$16,Comptes!$H$3:$H$198,"="&amp;E4)</f>
        <v>0</v>
      </c>
      <c r="G4" s="40" t="str">
        <f>Param!D17</f>
        <v>D4.1 Expert Comptable</v>
      </c>
      <c r="H4" s="39">
        <f>SUMIFS(Comptes!$J$3:$J$198,Comptes!$C$3:$C$198, "&gt;="&amp;$A$15,Comptes!$C$3:$C$198, "&lt;="&amp;$A$16,Comptes!$H$3:$H$198,"="&amp;G4)</f>
        <v>0</v>
      </c>
      <c r="I4" s="40" t="str">
        <f>Param!D21</f>
        <v>D5.1 Impôt sur les Sociétés</v>
      </c>
      <c r="J4" s="39">
        <f>SUMIFS(Comptes!$J$3:$J$198,Comptes!$C$3:$C$198, "&gt;="&amp;$A$15,Comptes!$C$3:$C$198, "&lt;="&amp;$A$16,Comptes!$H$3:$H$198,"="&amp;I4)</f>
        <v>0</v>
      </c>
      <c r="K4" s="40" t="str">
        <f>Param!D30</f>
        <v>D7.1 Viennoiseries / boissons</v>
      </c>
      <c r="L4" s="39">
        <f>SUMIFS(Comptes!$J$3:$J$198,Comptes!$C$3:$C$198, "&gt;="&amp;$A$15,Comptes!$C$3:$C$198, "&lt;="&amp;$A$16,Comptes!$H$3:$H$198,"="&amp;K4)</f>
        <v>0</v>
      </c>
      <c r="M4" s="39"/>
      <c r="N4" s="39"/>
      <c r="O4" s="39"/>
      <c r="P4" s="39"/>
      <c r="Q4" s="39"/>
    </row>
    <row r="5" spans="1:17" ht="34.5" x14ac:dyDescent="0.25">
      <c r="A5" s="40" t="str">
        <f>Param!D4</f>
        <v>D1.2 Logiciels</v>
      </c>
      <c r="B5" s="39">
        <f>SUMIFS(Comptes!$J$3:$J$198,Comptes!$C$3:$C$198, "&gt;="&amp;$A$15,Comptes!$C$3:$C$198, "&lt;="&amp;$A$16,Comptes!$H$3:$H$198,"="&amp;A5)</f>
        <v>0</v>
      </c>
      <c r="C5" s="40" t="str">
        <f>Param!D8</f>
        <v>D2.2 Objets griffés (stylos, porte-clefs etc.)</v>
      </c>
      <c r="D5" s="39">
        <f>SUMIFS(Comptes!$J$3:$J$198,Comptes!$C$3:$C$198, "&gt;="&amp;$A$15,Comptes!$C$3:$C$198, "&lt;="&amp;$A$16,Comptes!$H$3:$H$198,"="&amp;C5)</f>
        <v>0</v>
      </c>
      <c r="E5" s="40" t="str">
        <f>Param!D14</f>
        <v>D3.2 Réunions</v>
      </c>
      <c r="F5" s="39">
        <f>SUMIFS(Comptes!$J$3:$J$198,Comptes!$C$3:$C$198, "&gt;="&amp;$A$15,Comptes!$C$3:$C$198, "&lt;="&amp;$A$16,Comptes!$H$3:$H$198,"="&amp;E5)</f>
        <v>0</v>
      </c>
      <c r="G5" s="40" t="str">
        <f>Param!D18</f>
        <v>D4.2 Frais bancaires</v>
      </c>
      <c r="H5" s="39">
        <f>SUMIFS(Comptes!$J$3:$J$198,Comptes!$C$3:$C$198, "&gt;="&amp;$A$15,Comptes!$C$3:$C$198, "&lt;="&amp;$A$16,Comptes!$H$3:$H$198,"="&amp;G5)</f>
        <v>0</v>
      </c>
      <c r="I5" s="40" t="str">
        <f>Param!D22</f>
        <v>D5.2 TVA</v>
      </c>
      <c r="J5" s="39">
        <f>SUMIFS(Comptes!$J$3:$J$198,Comptes!$C$3:$C$198, "&gt;="&amp;$A$15,Comptes!$C$3:$C$198, "&lt;="&amp;$A$16,Comptes!$H$3:$H$198,"="&amp;I5)</f>
        <v>0</v>
      </c>
      <c r="K5" s="42"/>
      <c r="L5" s="38"/>
      <c r="M5" s="38"/>
      <c r="N5" s="38"/>
      <c r="O5" s="38"/>
      <c r="P5" s="38"/>
      <c r="Q5" s="38"/>
    </row>
    <row r="6" spans="1:17" ht="57" x14ac:dyDescent="0.25">
      <c r="A6" s="40" t="str">
        <f>Param!D5</f>
        <v>D1.3 Matériel informatique et consommables</v>
      </c>
      <c r="B6" s="39">
        <f>SUMIFS(Comptes!$J$3:$J$198,Comptes!$C$3:$C$198, "&gt;="&amp;$A$15,Comptes!$C$3:$C$198, "&lt;="&amp;$A$16,Comptes!$H$3:$H$198,"="&amp;A6)</f>
        <v>0</v>
      </c>
      <c r="C6" s="40" t="str">
        <f>Param!D9</f>
        <v>D2.3 Rdv et colloques (dont déplacements, hébergements, repas)</v>
      </c>
      <c r="D6" s="39">
        <f>SUMIFS(Comptes!$J$3:$J$198,Comptes!$C$3:$C$198, "&gt;="&amp;$A$15,Comptes!$C$3:$C$198, "&lt;="&amp;$A$16,Comptes!$H$3:$H$198,"="&amp;C6)</f>
        <v>0</v>
      </c>
      <c r="E6" s="40" t="str">
        <f>Param!D15</f>
        <v>D3.3 Autres</v>
      </c>
      <c r="F6" s="39">
        <f>SUMIFS(Comptes!$J$3:$J$198,Comptes!$C$3:$C$198, "&gt;="&amp;$A$15,Comptes!$C$3:$C$198, "&lt;="&amp;$A$16,Comptes!$H$3:$H$198,"="&amp;E6)</f>
        <v>0</v>
      </c>
      <c r="G6" s="40" t="str">
        <f>Param!D19</f>
        <v>D4.3 Assurances</v>
      </c>
      <c r="H6" s="39">
        <f>SUMIFS(Comptes!$J$3:$J$198,Comptes!$C$3:$C$198, "&gt;="&amp;$A$15,Comptes!$C$3:$C$198, "&lt;="&amp;$A$16,Comptes!$H$3:$H$198,"="&amp;G6)</f>
        <v>0</v>
      </c>
      <c r="I6" s="40" t="str">
        <f>Param!D23</f>
        <v>D5.3 Démarches officielles</v>
      </c>
      <c r="J6" s="39">
        <f>SUMIFS(Comptes!$J$3:$J$198,Comptes!$C$3:$C$198, "&gt;="&amp;$A$15,Comptes!$C$3:$C$198, "&lt;="&amp;$A$16,Comptes!$H$3:$H$198,"="&amp;I6)</f>
        <v>44</v>
      </c>
      <c r="K6" s="42"/>
      <c r="L6" s="38"/>
      <c r="M6" s="38"/>
      <c r="N6" s="38"/>
      <c r="O6" s="38"/>
      <c r="P6" s="38"/>
      <c r="Q6" s="38"/>
    </row>
    <row r="7" spans="1:17" ht="23.25" x14ac:dyDescent="0.25">
      <c r="A7" s="42"/>
      <c r="B7" s="38"/>
      <c r="C7" s="40" t="str">
        <f>Param!D10</f>
        <v>D2.4 Envois postaux</v>
      </c>
      <c r="D7" s="39">
        <f>SUMIFS(Comptes!$J$3:$J$198,Comptes!$C$3:$C$198, "&gt;="&amp;$A$15,Comptes!$C$3:$C$198, "&lt;="&amp;$A$16,Comptes!$H$3:$H$198,"="&amp;C7)</f>
        <v>0</v>
      </c>
      <c r="E7" s="42"/>
      <c r="F7" s="38"/>
      <c r="G7" s="40"/>
      <c r="H7" s="38"/>
      <c r="I7" s="42"/>
      <c r="J7" s="38"/>
      <c r="K7" s="42"/>
      <c r="L7" s="38"/>
      <c r="M7" s="38"/>
      <c r="N7" s="38"/>
      <c r="O7" s="38"/>
      <c r="P7" s="38"/>
      <c r="Q7" s="38"/>
    </row>
    <row r="8" spans="1:17" x14ac:dyDescent="0.25">
      <c r="A8" s="42"/>
      <c r="B8" s="38"/>
      <c r="C8" s="40" t="str">
        <f>Param!D11</f>
        <v>D2.5 Téléphone</v>
      </c>
      <c r="D8" s="39">
        <f>SUMIFS(Comptes!$J$3:$J$198,Comptes!$C$3:$C$198, "&gt;="&amp;$A$15,Comptes!$C$3:$C$198, "&lt;="&amp;$A$16,Comptes!$H$3:$H$198,"="&amp;C8)</f>
        <v>0</v>
      </c>
      <c r="E8" s="42"/>
      <c r="F8" s="38"/>
      <c r="G8" s="42"/>
      <c r="H8" s="38"/>
      <c r="I8" s="42"/>
      <c r="J8" s="38"/>
      <c r="K8" s="42"/>
      <c r="L8" s="38"/>
      <c r="M8" s="38"/>
      <c r="N8" s="38"/>
      <c r="O8" s="38"/>
      <c r="P8" s="38"/>
      <c r="Q8" s="38"/>
    </row>
    <row r="9" spans="1:17" x14ac:dyDescent="0.25">
      <c r="A9" s="43" t="s">
        <v>17</v>
      </c>
      <c r="B9" s="44">
        <f>SUM(B4:B8)</f>
        <v>11.95</v>
      </c>
      <c r="C9" s="42"/>
      <c r="D9" s="44">
        <f t="shared" ref="D9:L9" si="0">SUM(D4:D8)</f>
        <v>0</v>
      </c>
      <c r="E9" s="42"/>
      <c r="F9" s="44">
        <f t="shared" si="0"/>
        <v>0</v>
      </c>
      <c r="G9" s="42"/>
      <c r="H9" s="44">
        <f t="shared" si="0"/>
        <v>0</v>
      </c>
      <c r="I9" s="42"/>
      <c r="J9" s="44">
        <f t="shared" si="0"/>
        <v>44</v>
      </c>
      <c r="K9" s="42"/>
      <c r="L9" s="44">
        <f t="shared" si="0"/>
        <v>0</v>
      </c>
      <c r="M9" s="45">
        <f>SUMIFS(Comptes!$J$3:$J$198,Comptes!$C$3:$C$198, "&gt;="&amp;$A$15,Comptes!$C$3:$C$198, "&lt;="&amp;$A$16,Comptes!$G$3:$G$198,"="&amp;M$3)</f>
        <v>1039.08</v>
      </c>
      <c r="N9" s="45">
        <f>SUMIFS(Comptes!$J$3:$J$198,Comptes!$C$3:$C$198, "&gt;="&amp;$A$15,Comptes!$C$3:$C$198, "&lt;="&amp;$A$16,Comptes!$G$3:$G$198,"="&amp;N$3)</f>
        <v>0</v>
      </c>
      <c r="O9" s="45">
        <f>SUMIFS(Comptes!$J$3:$J$198,Comptes!$C$3:$C$198, "&gt;="&amp;$A$15,Comptes!$C$3:$C$198, "&lt;="&amp;$A$16,Comptes!$G$3:$G$198,"="&amp;O$3)</f>
        <v>0</v>
      </c>
      <c r="P9" s="45">
        <f>SUMIFS(Comptes!$J$3:$J$198,Comptes!$C$3:$C$198, "&gt;="&amp;$A$15,Comptes!$C$3:$C$198, "&lt;="&amp;$A$16,Comptes!$G$3:$G$198,"="&amp;P$3)</f>
        <v>350</v>
      </c>
      <c r="Q9" s="45">
        <f>SUMIFS(Comptes!$J$3:$J$198,Comptes!$C$3:$C$198, "&gt;="&amp;$A$15,Comptes!$C$3:$C$198, "&lt;="&amp;$A$16,Comptes!$G$3:$G$198,"="&amp;Q$3)</f>
        <v>7.5</v>
      </c>
    </row>
    <row r="10" spans="1:17" x14ac:dyDescent="0.25">
      <c r="A10" s="42"/>
      <c r="B10" s="38"/>
      <c r="C10" s="42"/>
      <c r="D10" s="38"/>
      <c r="E10" s="42"/>
      <c r="F10" s="38"/>
      <c r="G10" s="42"/>
      <c r="H10" s="38"/>
      <c r="I10" s="42"/>
      <c r="J10" s="38"/>
      <c r="K10" s="42"/>
      <c r="L10" s="38"/>
      <c r="M10" s="38"/>
      <c r="N10" s="38"/>
      <c r="O10" s="38"/>
      <c r="P10" s="38"/>
      <c r="Q10" s="38"/>
    </row>
    <row r="11" spans="1:17" x14ac:dyDescent="0.25">
      <c r="B11"/>
    </row>
    <row r="12" spans="1:17" ht="37.5" customHeight="1" x14ac:dyDescent="0.25">
      <c r="A12" s="43" t="s">
        <v>350</v>
      </c>
      <c r="B12" s="50">
        <f>SUM(B9,D9,F9,H9,J9,L9)</f>
        <v>55.95</v>
      </c>
      <c r="M12" s="43" t="s">
        <v>351</v>
      </c>
      <c r="N12" s="49">
        <f>SUM(M9:Q9)</f>
        <v>1396.58</v>
      </c>
    </row>
    <row r="13" spans="1:17" ht="23.25" customHeight="1" x14ac:dyDescent="0.25"/>
    <row r="14" spans="1:17" ht="45" x14ac:dyDescent="0.25">
      <c r="A14" s="46" t="s">
        <v>349</v>
      </c>
    </row>
    <row r="15" spans="1:17" x14ac:dyDescent="0.25">
      <c r="A15" s="47">
        <v>41275</v>
      </c>
    </row>
    <row r="16" spans="1:17" x14ac:dyDescent="0.25">
      <c r="A16" s="47">
        <v>41639</v>
      </c>
    </row>
  </sheetData>
  <mergeCells count="8">
    <mergeCell ref="A2:L2"/>
    <mergeCell ref="M2:Q2"/>
    <mergeCell ref="A3:B3"/>
    <mergeCell ref="C3:D3"/>
    <mergeCell ref="E3:F3"/>
    <mergeCell ref="G3:H3"/>
    <mergeCell ref="I3:J3"/>
    <mergeCell ref="K3:L3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5"/>
  <sheetViews>
    <sheetView tabSelected="1" zoomScaleNormal="100" workbookViewId="0">
      <selection activeCell="C5" sqref="C5"/>
    </sheetView>
  </sheetViews>
  <sheetFormatPr baseColWidth="10" defaultColWidth="9.28515625" defaultRowHeight="11.25" x14ac:dyDescent="0.2"/>
  <cols>
    <col min="1" max="27" width="11.140625" style="52" customWidth="1"/>
    <col min="28" max="32" width="9.28515625" style="16"/>
    <col min="33" max="16384" width="9.28515625" style="58"/>
  </cols>
  <sheetData>
    <row r="1" spans="1:42" x14ac:dyDescent="0.2">
      <c r="A1" s="51">
        <v>2014</v>
      </c>
      <c r="B1" s="51"/>
    </row>
    <row r="2" spans="1:42" ht="16.5" customHeight="1" x14ac:dyDescent="0.2">
      <c r="A2" s="131" t="s">
        <v>219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3"/>
    </row>
    <row r="3" spans="1:42" x14ac:dyDescent="0.2">
      <c r="A3" s="134" t="str">
        <f>Param!C3</f>
        <v>D1. Informatique</v>
      </c>
      <c r="B3" s="134"/>
      <c r="C3" s="134"/>
      <c r="D3" s="134" t="str">
        <f>Param!C4</f>
        <v>D2. Développement</v>
      </c>
      <c r="E3" s="134"/>
      <c r="F3" s="134"/>
      <c r="G3" s="134" t="str">
        <f>Param!C5</f>
        <v>D3. Administratif</v>
      </c>
      <c r="H3" s="134"/>
      <c r="I3" s="134"/>
      <c r="J3" s="134" t="str">
        <f>Param!C6</f>
        <v>D4. Frais comptables et financiers</v>
      </c>
      <c r="K3" s="134"/>
      <c r="L3" s="134"/>
      <c r="M3" s="127" t="str">
        <f>Param!C7</f>
        <v>D5. Impôts et démarches</v>
      </c>
      <c r="N3" s="128"/>
      <c r="O3" s="129"/>
      <c r="P3" s="127" t="str">
        <f>Param!C8</f>
        <v>D6. Locaux et personnel</v>
      </c>
      <c r="Q3" s="128"/>
      <c r="R3" s="129"/>
      <c r="S3" s="127" t="str">
        <f>Param!C9</f>
        <v>D7. Actions</v>
      </c>
      <c r="T3" s="128"/>
      <c r="U3" s="129"/>
      <c r="V3" s="127" t="str">
        <f>Param!C10</f>
        <v>D8. Trophées</v>
      </c>
      <c r="W3" s="128"/>
      <c r="X3" s="129"/>
      <c r="Y3" s="127" t="str">
        <f>Param!C11</f>
        <v>D9. Autres dépenses</v>
      </c>
      <c r="Z3" s="128"/>
      <c r="AA3" s="129"/>
    </row>
    <row r="4" spans="1:42" x14ac:dyDescent="0.2">
      <c r="A4" s="53"/>
      <c r="B4" s="63" t="s">
        <v>353</v>
      </c>
      <c r="C4" s="64" t="s">
        <v>354</v>
      </c>
      <c r="D4" s="53"/>
      <c r="E4" s="63" t="s">
        <v>353</v>
      </c>
      <c r="F4" s="64" t="s">
        <v>354</v>
      </c>
      <c r="G4" s="53"/>
      <c r="H4" s="63" t="s">
        <v>353</v>
      </c>
      <c r="I4" s="64" t="s">
        <v>354</v>
      </c>
      <c r="J4" s="53"/>
      <c r="K4" s="63" t="s">
        <v>353</v>
      </c>
      <c r="L4" s="64" t="s">
        <v>354</v>
      </c>
      <c r="M4" s="54"/>
      <c r="N4" s="63" t="s">
        <v>353</v>
      </c>
      <c r="O4" s="64" t="s">
        <v>354</v>
      </c>
      <c r="P4" s="86"/>
      <c r="Q4" s="63" t="s">
        <v>353</v>
      </c>
      <c r="R4" s="64" t="s">
        <v>354</v>
      </c>
      <c r="S4" s="86"/>
      <c r="T4" s="63" t="s">
        <v>353</v>
      </c>
      <c r="U4" s="64" t="s">
        <v>354</v>
      </c>
      <c r="V4" s="95"/>
      <c r="W4" s="63" t="s">
        <v>353</v>
      </c>
      <c r="X4" s="64" t="s">
        <v>354</v>
      </c>
      <c r="Y4" s="54"/>
      <c r="Z4" s="93" t="s">
        <v>353</v>
      </c>
      <c r="AA4" s="94" t="s">
        <v>354</v>
      </c>
    </row>
    <row r="5" spans="1:42" ht="78.75" x14ac:dyDescent="0.2">
      <c r="A5" s="99" t="str">
        <f>Param!D3</f>
        <v>D1.1 Webservices</v>
      </c>
      <c r="B5" s="89">
        <v>580</v>
      </c>
      <c r="C5" s="90">
        <f>SUMIFS(Comptes!$J$3:$J$198,Comptes!$C$3:$C$198, "&gt;="&amp;$A$34,Comptes!$C$3:$C$198, "&lt;="&amp;$A$35,Comptes!$H$3:$H$198,"="&amp;A5)</f>
        <v>0</v>
      </c>
      <c r="D5" s="99" t="str">
        <f>Param!D7</f>
        <v>D2.1 Supports de com (plaquettes, autocollants, cartes de visite...)</v>
      </c>
      <c r="E5" s="89">
        <v>950</v>
      </c>
      <c r="F5" s="90">
        <f>SUMIFS(Comptes!$J$3:$J$198,Comptes!$C$3:$C$198, "&gt;="&amp;$A$34,Comptes!$C$3:$C$198, "&lt;="&amp;$A$35,Comptes!$H$3:$H$198,"="&amp;D5)</f>
        <v>0</v>
      </c>
      <c r="G5" s="99" t="str">
        <f>Param!D13</f>
        <v>D3.1 Fournitures de bureau</v>
      </c>
      <c r="H5" s="89">
        <v>450</v>
      </c>
      <c r="I5" s="90">
        <f>SUMIFS(Comptes!$J$3:$J$198,Comptes!$C$3:$C$198, "&gt;="&amp;$A$34,Comptes!$C$3:$C$198, "&lt;="&amp;$A$35,Comptes!$H$3:$H$198,"="&amp;G5)</f>
        <v>0</v>
      </c>
      <c r="J5" s="99" t="str">
        <f>Param!D17</f>
        <v>D4.1 Expert Comptable</v>
      </c>
      <c r="K5" s="89">
        <v>200</v>
      </c>
      <c r="L5" s="90">
        <f>SUMIFS(Comptes!$J$3:$J$198,Comptes!$C$3:$C$198, "&gt;="&amp;$A$34,Comptes!$C$3:$C$198, "&lt;="&amp;$A$35,Comptes!$H$3:$H$198,"="&amp;J5)</f>
        <v>0</v>
      </c>
      <c r="M5" s="99" t="str">
        <f>Param!D21</f>
        <v>D5.1 Impôt sur les Sociétés</v>
      </c>
      <c r="N5" s="88">
        <v>100</v>
      </c>
      <c r="O5" s="90">
        <f>SUMIFS(Comptes!$J$3:$J$198,Comptes!$C$3:$C$198, "&gt;="&amp;$A$34,Comptes!$C$3:$C$198, "&lt;="&amp;$A$35,Comptes!$H$3:$H$198,"="&amp;M5)</f>
        <v>0</v>
      </c>
      <c r="P5" s="99" t="str">
        <f>Param!D25</f>
        <v>D6.1 Loyer et charges</v>
      </c>
      <c r="Q5" s="88">
        <v>0</v>
      </c>
      <c r="R5" s="90">
        <f>SUMIFS(Comptes!$J$3:$J$198,Comptes!$C$3:$C$198, "&gt;="&amp;$A$34,Comptes!$C$3:$C$198, "&lt;="&amp;$A$35,Comptes!$H$3:$H$198,"="&amp;P5)</f>
        <v>0</v>
      </c>
      <c r="S5" s="99" t="str">
        <f>Param!D30</f>
        <v>D7.1 Viennoiseries / boissons</v>
      </c>
      <c r="T5" s="88">
        <v>80</v>
      </c>
      <c r="U5" s="90">
        <f>SUMIFS(Comptes!$J$3:$J$198,Comptes!$C$3:$C$198, "&gt;="&amp;$A$34,Comptes!$C$3:$C$198, "&lt;="&amp;$A$35,Comptes!$H$3:$H$198,"="&amp;S5)</f>
        <v>0</v>
      </c>
      <c r="V5" s="99" t="str">
        <f>Param!D32</f>
        <v>D8.1 Phase de préparation</v>
      </c>
      <c r="W5" s="88"/>
      <c r="X5" s="90">
        <f>SUMIFS(Comptes!$J$3:$J$198,Comptes!$C$3:$C$198, "&gt;="&amp;$A$34,Comptes!$C$3:$C$198, "&lt;="&amp;$A$35,Comptes!$H$3:$H$198,"="&amp;V5)</f>
        <v>0</v>
      </c>
      <c r="Y5" s="99" t="str">
        <f>Param!D34</f>
        <v>D9.1 Documents et normes</v>
      </c>
      <c r="Z5" s="88">
        <v>70</v>
      </c>
      <c r="AA5" s="90">
        <f>SUMIFS(Comptes!$J$3:$J$198,Comptes!$C$3:$C$198, "&gt;="&amp;$A$34,Comptes!$C$3:$C$198, "&lt;="&amp;$A$35,Comptes!$H$3:$H$198,"="&amp;Y5)</f>
        <v>0</v>
      </c>
    </row>
    <row r="6" spans="1:42" ht="45.75" x14ac:dyDescent="0.25">
      <c r="A6" s="99" t="str">
        <f>Param!D4</f>
        <v>D1.2 Logiciels</v>
      </c>
      <c r="B6" s="89">
        <v>165</v>
      </c>
      <c r="C6" s="90">
        <f>SUMIFS(Comptes!$J$3:$J$198,Comptes!$C$3:$C$198, "&gt;="&amp;$A$34,Comptes!$C$3:$C$198, "&lt;="&amp;$A$35,Comptes!$H$3:$H$198,"="&amp;A6)</f>
        <v>0</v>
      </c>
      <c r="D6" s="99" t="str">
        <f>Param!D8</f>
        <v>D2.2 Objets griffés (stylos, porte-clefs etc.)</v>
      </c>
      <c r="E6" s="89">
        <v>200</v>
      </c>
      <c r="F6" s="90">
        <f>SUMIFS(Comptes!$J$3:$J$198,Comptes!$C$3:$C$198, "&gt;="&amp;$A$34,Comptes!$C$3:$C$198, "&lt;="&amp;$A$35,Comptes!$H$3:$H$198,"="&amp;D6)</f>
        <v>0</v>
      </c>
      <c r="G6" s="99" t="str">
        <f>Param!D14</f>
        <v>D3.2 Réunions</v>
      </c>
      <c r="H6" s="89">
        <v>450</v>
      </c>
      <c r="I6" s="90">
        <f>SUMIFS(Comptes!$J$3:$J$198,Comptes!$C$3:$C$198, "&gt;="&amp;$A$34,Comptes!$C$3:$C$198, "&lt;="&amp;$A$35,Comptes!$H$3:$H$198,"="&amp;G6)</f>
        <v>0</v>
      </c>
      <c r="J6" s="99" t="str">
        <f>Param!D18</f>
        <v>D4.2 Frais bancaires</v>
      </c>
      <c r="K6" s="89">
        <v>150</v>
      </c>
      <c r="L6" s="90">
        <f>SUMIFS(Comptes!$J$3:$J$198,Comptes!$C$3:$C$198, "&gt;="&amp;$A$34,Comptes!$C$3:$C$198, "&lt;="&amp;$A$35,Comptes!$H$3:$H$198,"="&amp;J6)</f>
        <v>0</v>
      </c>
      <c r="M6" s="99" t="str">
        <f>Param!D22</f>
        <v>D5.2 TVA</v>
      </c>
      <c r="N6" s="88">
        <v>149</v>
      </c>
      <c r="O6" s="90">
        <f>SUMIFS(Comptes!$J$3:$J$198,Comptes!$C$3:$C$198, "&gt;="&amp;$A$34,Comptes!$C$3:$C$198, "&lt;="&amp;$A$35,Comptes!$H$3:$H$198,"="&amp;M6)</f>
        <v>0</v>
      </c>
      <c r="P6" s="99" t="str">
        <f>Param!D26</f>
        <v>D6.2 Energie</v>
      </c>
      <c r="Q6" s="88">
        <v>0</v>
      </c>
      <c r="R6" s="90">
        <f>SUMIFS(Comptes!$J$3:$J$198,Comptes!$C$3:$C$198, "&gt;="&amp;$A$34,Comptes!$C$3:$C$198, "&lt;="&amp;$A$35,Comptes!$H$3:$H$198,"="&amp;P6)</f>
        <v>0</v>
      </c>
      <c r="S6" s="99"/>
      <c r="T6" s="88"/>
      <c r="U6" s="90"/>
      <c r="V6" s="100"/>
      <c r="W6" s="88"/>
      <c r="X6" s="90"/>
      <c r="Y6" s="87"/>
      <c r="Z6" s="88"/>
      <c r="AA6" s="90"/>
    </row>
    <row r="7" spans="1:42" ht="78.75" x14ac:dyDescent="0.2">
      <c r="A7" s="99" t="str">
        <f>Param!D5</f>
        <v>D1.3 Matériel informatique et consommables</v>
      </c>
      <c r="B7" s="89">
        <v>400</v>
      </c>
      <c r="C7" s="90">
        <f>SUMIFS(Comptes!$J$3:$J$198,Comptes!$C$3:$C$198, "&gt;="&amp;$A$34,Comptes!$C$3:$C$198, "&lt;="&amp;$A$35,Comptes!$H$3:$H$198,"="&amp;A7)</f>
        <v>0</v>
      </c>
      <c r="D7" s="99" t="str">
        <f>Param!D9</f>
        <v>D2.3 Rdv et colloques (dont déplacements, hébergements, repas)</v>
      </c>
      <c r="E7" s="89">
        <v>1000</v>
      </c>
      <c r="F7" s="90">
        <f>SUMIFS(Comptes!$J$3:$J$198,Comptes!$C$3:$C$198, "&gt;="&amp;$A$34,Comptes!$C$3:$C$198, "&lt;="&amp;$A$35,Comptes!$H$3:$H$198,"="&amp;D7)</f>
        <v>0</v>
      </c>
      <c r="G7" s="99" t="str">
        <f>Param!D15</f>
        <v>D3.3 Autres</v>
      </c>
      <c r="H7" s="89">
        <v>50</v>
      </c>
      <c r="I7" s="90">
        <f>SUMIFS(Comptes!$J$3:$J$198,Comptes!$C$3:$C$198, "&gt;="&amp;$A$34,Comptes!$C$3:$C$198, "&lt;="&amp;$A$35,Comptes!$H$3:$H$198,"="&amp;G7)</f>
        <v>0</v>
      </c>
      <c r="J7" s="99" t="str">
        <f>Param!D19</f>
        <v>D4.3 Assurances</v>
      </c>
      <c r="K7" s="89">
        <v>86.7</v>
      </c>
      <c r="L7" s="90">
        <f>SUMIFS(Comptes!$J$3:$J$198,Comptes!$C$3:$C$198, "&gt;="&amp;$A$34,Comptes!$C$3:$C$198, "&lt;="&amp;$A$35,Comptes!$H$3:$H$198,"="&amp;J7)</f>
        <v>0</v>
      </c>
      <c r="M7" s="99" t="str">
        <f>Param!D23</f>
        <v>D5.3 Démarches officielles</v>
      </c>
      <c r="N7" s="88">
        <v>0</v>
      </c>
      <c r="O7" s="90">
        <f>SUMIFS(Comptes!$J$3:$J$198,Comptes!$C$3:$C$198, "&gt;="&amp;$A$34,Comptes!$C$3:$C$198, "&lt;="&amp;$A$35,Comptes!$H$3:$H$198,"="&amp;M7)</f>
        <v>0</v>
      </c>
      <c r="P7" s="99" t="str">
        <f>Param!D27</f>
        <v>D6.3 Salaire</v>
      </c>
      <c r="Q7" s="88">
        <v>0</v>
      </c>
      <c r="R7" s="90">
        <f>SUMIFS(Comptes!$J$3:$J$198,Comptes!$C$3:$C$198, "&gt;="&amp;$A$34,Comptes!$C$3:$C$198, "&lt;="&amp;$A$35,Comptes!$H$3:$H$198,"="&amp;P7)</f>
        <v>0</v>
      </c>
      <c r="S7" s="99"/>
      <c r="T7" s="88"/>
      <c r="U7" s="90"/>
      <c r="V7" s="99"/>
      <c r="W7" s="88"/>
      <c r="X7" s="90"/>
      <c r="Y7" s="87"/>
      <c r="Z7" s="88"/>
      <c r="AA7" s="90"/>
      <c r="AD7" s="62"/>
    </row>
    <row r="8" spans="1:42" ht="22.5" x14ac:dyDescent="0.2">
      <c r="A8" s="99"/>
      <c r="B8" s="88"/>
      <c r="C8" s="90"/>
      <c r="D8" s="99" t="str">
        <f>Param!D10</f>
        <v>D2.4 Envois postaux</v>
      </c>
      <c r="E8" s="88">
        <v>250</v>
      </c>
      <c r="F8" s="91">
        <f>SUMIFS(Comptes!$J$3:$J$198,Comptes!$C$3:$C$198, "&gt;="&amp;$A$34,Comptes!$C$3:$C$198, "&lt;="&amp;$A$35,Comptes!$H$3:$H$198,"="&amp;D8)</f>
        <v>0</v>
      </c>
      <c r="G8" s="87"/>
      <c r="H8" s="88"/>
      <c r="I8" s="90"/>
      <c r="J8" s="99"/>
      <c r="K8" s="88"/>
      <c r="L8" s="90"/>
      <c r="M8" s="87"/>
      <c r="N8" s="88"/>
      <c r="O8" s="90"/>
      <c r="P8" s="99" t="str">
        <f>Param!D28</f>
        <v>D6.4 Autres</v>
      </c>
      <c r="Q8" s="88">
        <v>0</v>
      </c>
      <c r="R8" s="90">
        <f>SUMIFS(Comptes!$J$3:$J$198,Comptes!$C$3:$C$198, "&gt;="&amp;$A$34,Comptes!$C$3:$C$198, "&lt;="&amp;$A$35,Comptes!$H$3:$H$198,"="&amp;P8)</f>
        <v>0</v>
      </c>
      <c r="S8" s="87"/>
      <c r="T8" s="88"/>
      <c r="U8" s="90"/>
      <c r="V8" s="87"/>
      <c r="W8" s="88"/>
      <c r="X8" s="90"/>
      <c r="Y8" s="87"/>
      <c r="Z8" s="88"/>
      <c r="AA8" s="90"/>
    </row>
    <row r="9" spans="1:42" ht="22.5" x14ac:dyDescent="0.2">
      <c r="A9" s="99"/>
      <c r="B9" s="88"/>
      <c r="C9" s="90"/>
      <c r="D9" s="99" t="str">
        <f>Param!D11</f>
        <v>D2.5 Téléphone</v>
      </c>
      <c r="E9" s="88">
        <v>460</v>
      </c>
      <c r="F9" s="91">
        <f>SUMIFS(Comptes!$J$3:$J$198,Comptes!$C$3:$C$198, "&gt;="&amp;$A$34,Comptes!$C$3:$C$198, "&lt;="&amp;$A$35,Comptes!$H$3:$H$198,"="&amp;D9)</f>
        <v>0</v>
      </c>
      <c r="G9" s="87"/>
      <c r="H9" s="88"/>
      <c r="I9" s="90"/>
      <c r="J9" s="87"/>
      <c r="K9" s="88"/>
      <c r="L9" s="90"/>
      <c r="M9" s="87"/>
      <c r="N9" s="88"/>
      <c r="O9" s="90"/>
      <c r="P9" s="87"/>
      <c r="Q9" s="88"/>
      <c r="R9" s="90"/>
      <c r="S9" s="87"/>
      <c r="T9" s="88"/>
      <c r="U9" s="90"/>
      <c r="V9" s="87"/>
      <c r="W9" s="88"/>
      <c r="X9" s="90"/>
      <c r="Y9" s="87"/>
      <c r="Z9" s="88"/>
      <c r="AA9" s="90"/>
    </row>
    <row r="10" spans="1:42" ht="22.5" customHeight="1" x14ac:dyDescent="0.2">
      <c r="A10" s="99" t="str">
        <f>Param!D6</f>
        <v>D1.9 Divers</v>
      </c>
      <c r="B10" s="88"/>
      <c r="C10" s="90">
        <f>SUMIFS(Comptes!$J$3:$J$198,Comptes!$C$3:$C$198, "&gt;="&amp;$A$34,Comptes!$C$3:$C$198, "&lt;="&amp;$A$35,Comptes!$H$3:$H$198,"="&amp;A10)</f>
        <v>0</v>
      </c>
      <c r="D10" s="99" t="str">
        <f>Param!D12</f>
        <v>D2.9 Divers</v>
      </c>
      <c r="E10" s="88"/>
      <c r="F10" s="91">
        <f>SUMIFS(Comptes!$J$3:$J$198,Comptes!$C$3:$C$198, "&gt;="&amp;$A$34,Comptes!$C$3:$C$198, "&lt;="&amp;$A$35,Comptes!$H$3:$H$198,"="&amp;D10)</f>
        <v>0</v>
      </c>
      <c r="G10" s="87" t="str">
        <f>Param!D16</f>
        <v>D3.9 Divers</v>
      </c>
      <c r="H10" s="88"/>
      <c r="I10" s="90">
        <f>SUMIFS(Comptes!$J$3:$J$198,Comptes!$C$3:$C$198, "&gt;="&amp;$A$34,Comptes!$C$3:$C$198, "&lt;="&amp;$A$35,Comptes!$H$3:$H$198,"="&amp;G10)</f>
        <v>0</v>
      </c>
      <c r="J10" s="87" t="str">
        <f>Param!D20</f>
        <v>D4.9 Divers</v>
      </c>
      <c r="K10" s="88"/>
      <c r="L10" s="90">
        <f>SUMIFS(Comptes!$J$3:$J$198,Comptes!$C$3:$C$198, "&gt;="&amp;$A$34,Comptes!$C$3:$C$198, "&lt;="&amp;$A$35,Comptes!$H$3:$H$198,"="&amp;J10)</f>
        <v>0</v>
      </c>
      <c r="M10" s="87" t="str">
        <f>Param!D24</f>
        <v>D5.9 Divers</v>
      </c>
      <c r="N10" s="88"/>
      <c r="O10" s="90">
        <f>SUMIFS(Comptes!$J$3:$J$198,Comptes!$C$3:$C$198, "&gt;="&amp;$A$34,Comptes!$C$3:$C$198, "&lt;="&amp;$A$35,Comptes!$H$3:$H$198,"="&amp;M10)</f>
        <v>0</v>
      </c>
      <c r="P10" s="87" t="str">
        <f>Param!D29</f>
        <v>D6.9 Divers</v>
      </c>
      <c r="Q10" s="88"/>
      <c r="R10" s="90">
        <f>SUMIFS(Comptes!$J$3:$J$198,Comptes!$C$3:$C$198, "&gt;="&amp;$A$34,Comptes!$C$3:$C$198, "&lt;="&amp;$A$35,Comptes!$H$3:$H$198,"="&amp;P10)</f>
        <v>0</v>
      </c>
      <c r="S10" s="87" t="str">
        <f>Param!D31</f>
        <v>D7.9 Divers</v>
      </c>
      <c r="T10" s="88">
        <v>50</v>
      </c>
      <c r="U10" s="90">
        <f>SUMIFS(Comptes!$J$3:$J$198,Comptes!$C$3:$C$198, "&gt;="&amp;$A$34,Comptes!$C$3:$C$198, "&lt;="&amp;$A$35,Comptes!$H$3:$H$198,"="&amp;S10)</f>
        <v>0</v>
      </c>
      <c r="V10" s="99" t="str">
        <f>Param!D33</f>
        <v>D8.9 Divers</v>
      </c>
      <c r="W10" s="88"/>
      <c r="X10" s="90">
        <f>SUMIFS(Comptes!$J$3:$J$198,Comptes!$C$3:$C$198, "&gt;="&amp;$A$34,Comptes!$C$3:$C$198, "&lt;="&amp;$A$35,Comptes!$H$3:$H$198,"="&amp;V10)</f>
        <v>0</v>
      </c>
      <c r="Y10" s="87" t="str">
        <f>Param!D35</f>
        <v>D9.9 Divers</v>
      </c>
      <c r="Z10" s="88"/>
      <c r="AA10" s="90">
        <f>SUMIFS(Comptes!$J$3:$J$198,Comptes!$C$3:$C$198, "&gt;="&amp;$A$34,Comptes!$C$3:$C$198, "&lt;="&amp;$A$35,Comptes!$H$3:$H$198,"="&amp;Y10)</f>
        <v>0</v>
      </c>
    </row>
    <row r="11" spans="1:42" x14ac:dyDescent="0.2">
      <c r="A11" s="55" t="s">
        <v>17</v>
      </c>
      <c r="B11" s="92">
        <f>SUM(B5:B9)</f>
        <v>1145</v>
      </c>
      <c r="C11" s="96">
        <f>SUM(C5:C10)</f>
        <v>0</v>
      </c>
      <c r="D11" s="55"/>
      <c r="E11" s="92">
        <f>SUM(E5:E9)</f>
        <v>2860</v>
      </c>
      <c r="F11" s="96">
        <f>SUM(F5:F10)</f>
        <v>0</v>
      </c>
      <c r="G11" s="55"/>
      <c r="H11" s="92">
        <f>SUM(H5:H9)</f>
        <v>950</v>
      </c>
      <c r="I11" s="96">
        <f>SUM(I5:I10)</f>
        <v>0</v>
      </c>
      <c r="J11" s="55"/>
      <c r="K11" s="92">
        <f>SUM(K5:K9)</f>
        <v>436.7</v>
      </c>
      <c r="L11" s="96">
        <f>SUM(L5:L10)</f>
        <v>0</v>
      </c>
      <c r="M11" s="55"/>
      <c r="N11" s="92">
        <f>SUM(N5:N9)</f>
        <v>249</v>
      </c>
      <c r="O11" s="96">
        <f>SUM(O5:O10)</f>
        <v>0</v>
      </c>
      <c r="P11" s="55"/>
      <c r="Q11" s="92">
        <f>SUM(Q5:Q9)</f>
        <v>0</v>
      </c>
      <c r="R11" s="96">
        <f>SUM(R5:R10)</f>
        <v>0</v>
      </c>
      <c r="S11" s="55"/>
      <c r="T11" s="92">
        <f>SUM(T5:T10)</f>
        <v>130</v>
      </c>
      <c r="U11" s="96">
        <f>SUM(U5:U10)</f>
        <v>0</v>
      </c>
      <c r="V11" s="55"/>
      <c r="W11" s="92">
        <f>SUM(W5:W9)</f>
        <v>0</v>
      </c>
      <c r="X11" s="96">
        <f>SUM(X5:X10)</f>
        <v>0</v>
      </c>
      <c r="Y11" s="101"/>
      <c r="Z11" s="92">
        <f>SUM(Z5:Z9)</f>
        <v>70</v>
      </c>
      <c r="AA11" s="96">
        <f>SUM(AA5:AA10)</f>
        <v>0</v>
      </c>
    </row>
    <row r="12" spans="1:42" x14ac:dyDescent="0.2">
      <c r="A12" s="65"/>
      <c r="B12" s="65"/>
      <c r="C12" s="66"/>
      <c r="D12" s="65"/>
      <c r="E12" s="65"/>
      <c r="F12" s="66"/>
      <c r="G12" s="65"/>
      <c r="H12" s="65"/>
      <c r="I12" s="66"/>
      <c r="J12" s="65"/>
      <c r="K12" s="65"/>
      <c r="L12" s="66"/>
      <c r="M12" s="65"/>
      <c r="N12" s="65"/>
      <c r="O12" s="66"/>
      <c r="P12" s="65"/>
      <c r="Q12" s="65"/>
      <c r="R12" s="66"/>
      <c r="S12" s="65"/>
      <c r="T12" s="65"/>
      <c r="U12" s="66"/>
      <c r="V12" s="65"/>
      <c r="W12" s="65"/>
      <c r="X12" s="66"/>
      <c r="Y12" s="65"/>
      <c r="Z12" s="65"/>
      <c r="AA12" s="66"/>
      <c r="AB12" s="59"/>
      <c r="AC12" s="59"/>
      <c r="AD12" s="59"/>
      <c r="AE12" s="59"/>
      <c r="AF12" s="59"/>
    </row>
    <row r="13" spans="1:42" s="61" customFormat="1" ht="15" customHeight="1" x14ac:dyDescent="0.2">
      <c r="A13" s="135" t="s">
        <v>218</v>
      </c>
      <c r="B13" s="136"/>
      <c r="C13" s="136"/>
      <c r="D13" s="136"/>
      <c r="E13" s="136"/>
      <c r="F13" s="136"/>
      <c r="G13" s="136"/>
      <c r="H13" s="136"/>
      <c r="I13" s="136"/>
      <c r="J13" s="136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0"/>
      <c r="AC13" s="60"/>
      <c r="AD13" s="60"/>
      <c r="AE13" s="60"/>
      <c r="AF13" s="60"/>
    </row>
    <row r="14" spans="1:42" s="61" customFormat="1" ht="15" customHeight="1" x14ac:dyDescent="0.2">
      <c r="A14" s="137" t="str">
        <f>Param!C12</f>
        <v>R1. Revenu formation</v>
      </c>
      <c r="B14" s="137"/>
      <c r="C14" s="137"/>
      <c r="D14" s="137" t="str">
        <f>Param!C13</f>
        <v>R2. Revenu prestation</v>
      </c>
      <c r="E14" s="137"/>
      <c r="F14" s="137"/>
      <c r="G14" s="137" t="str">
        <f>Param!C14</f>
        <v>R3. Revenu subvention</v>
      </c>
      <c r="H14" s="137"/>
      <c r="I14" s="137"/>
      <c r="J14" s="137" t="str">
        <f>Param!C15</f>
        <v>R4. Revenu cotisation</v>
      </c>
      <c r="K14" s="137"/>
      <c r="L14" s="137"/>
      <c r="M14" s="137" t="str">
        <f>Param!C16</f>
        <v>R5. Revenu autre</v>
      </c>
      <c r="N14" s="137"/>
      <c r="O14" s="13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0"/>
      <c r="AH14" s="60"/>
      <c r="AI14" s="60"/>
      <c r="AJ14" s="60"/>
      <c r="AK14" s="60"/>
      <c r="AL14" s="60"/>
      <c r="AM14" s="60"/>
      <c r="AN14" s="60"/>
      <c r="AO14" s="60"/>
      <c r="AP14" s="60"/>
    </row>
    <row r="15" spans="1:42" ht="12" x14ac:dyDescent="0.2">
      <c r="A15" s="106"/>
      <c r="B15" s="72" t="s">
        <v>353</v>
      </c>
      <c r="C15" s="74" t="s">
        <v>354</v>
      </c>
      <c r="D15" s="102"/>
      <c r="E15" s="72" t="s">
        <v>353</v>
      </c>
      <c r="F15" s="74" t="s">
        <v>354</v>
      </c>
      <c r="G15" s="104"/>
      <c r="H15" s="72" t="s">
        <v>353</v>
      </c>
      <c r="I15" s="74" t="s">
        <v>354</v>
      </c>
      <c r="J15" s="104"/>
      <c r="K15" s="72" t="s">
        <v>353</v>
      </c>
      <c r="L15" s="74" t="s">
        <v>354</v>
      </c>
      <c r="M15" s="104"/>
      <c r="N15" s="72" t="s">
        <v>353</v>
      </c>
      <c r="O15" s="74" t="s">
        <v>354</v>
      </c>
      <c r="AB15" s="52"/>
      <c r="AC15" s="52"/>
      <c r="AD15" s="52"/>
      <c r="AE15" s="52"/>
      <c r="AF15" s="52"/>
      <c r="AG15" s="16"/>
      <c r="AH15" s="16"/>
      <c r="AI15" s="16"/>
      <c r="AJ15" s="16"/>
      <c r="AK15" s="16"/>
      <c r="AL15" s="16"/>
      <c r="AM15" s="16"/>
      <c r="AN15" s="16"/>
      <c r="AO15" s="16"/>
      <c r="AP15" s="16"/>
    </row>
    <row r="16" spans="1:42" ht="12" x14ac:dyDescent="0.2">
      <c r="A16" s="106" t="str">
        <f>Param!D36</f>
        <v>R1.1 Ecole</v>
      </c>
      <c r="B16" s="72"/>
      <c r="C16" s="74"/>
      <c r="D16" s="102"/>
      <c r="E16" s="72"/>
      <c r="F16" s="74"/>
      <c r="G16" s="104"/>
      <c r="H16" s="72"/>
      <c r="I16" s="74"/>
      <c r="J16" s="104"/>
      <c r="K16" s="72"/>
      <c r="L16" s="74"/>
      <c r="M16" s="104"/>
      <c r="N16" s="72"/>
      <c r="O16" s="74"/>
      <c r="AB16" s="52"/>
      <c r="AC16" s="52"/>
      <c r="AD16" s="52"/>
      <c r="AE16" s="52"/>
      <c r="AF16" s="52"/>
      <c r="AG16" s="16"/>
      <c r="AH16" s="16"/>
      <c r="AI16" s="16"/>
      <c r="AJ16" s="16"/>
      <c r="AK16" s="16"/>
      <c r="AL16" s="16"/>
      <c r="AM16" s="16"/>
      <c r="AN16" s="16"/>
      <c r="AO16" s="16"/>
      <c r="AP16" s="16"/>
    </row>
    <row r="17" spans="1:42" ht="48" x14ac:dyDescent="0.2">
      <c r="A17" s="107" t="str">
        <f>Param!D37</f>
        <v>R1.2 Formation entreprise(s)</v>
      </c>
      <c r="B17" s="72"/>
      <c r="C17" s="74"/>
      <c r="D17" s="102" t="str">
        <f>Param!D39</f>
        <v>R2.1 Diagnostic, conseil</v>
      </c>
      <c r="E17" s="72"/>
      <c r="F17" s="74"/>
      <c r="G17" s="104" t="str">
        <f>Param!D41</f>
        <v>R3.1 Subvention trophées</v>
      </c>
      <c r="H17" s="72"/>
      <c r="I17" s="74"/>
      <c r="J17" s="104" t="str">
        <f>Param!D43</f>
        <v>R4.1 Cotisation demandeur d'emploi</v>
      </c>
      <c r="K17" s="72"/>
      <c r="L17" s="74"/>
      <c r="M17" s="104" t="str">
        <f>Param!D50</f>
        <v>R5.1 Remboursement frais bancaires</v>
      </c>
      <c r="N17" s="72"/>
      <c r="O17" s="74"/>
      <c r="AB17" s="52"/>
      <c r="AC17" s="52"/>
      <c r="AD17" s="52"/>
      <c r="AE17" s="52"/>
      <c r="AF17" s="52"/>
      <c r="AG17" s="16"/>
      <c r="AH17" s="16"/>
      <c r="AI17" s="16"/>
      <c r="AJ17" s="16"/>
      <c r="AK17" s="16"/>
      <c r="AL17" s="16"/>
      <c r="AM17" s="16"/>
      <c r="AN17" s="16"/>
      <c r="AO17" s="16"/>
      <c r="AP17" s="16"/>
    </row>
    <row r="18" spans="1:42" ht="48" x14ac:dyDescent="0.2">
      <c r="A18" s="107"/>
      <c r="B18" s="72"/>
      <c r="C18" s="74"/>
      <c r="D18" s="102"/>
      <c r="E18" s="72"/>
      <c r="F18" s="74"/>
      <c r="G18" s="104"/>
      <c r="H18" s="72"/>
      <c r="I18" s="74"/>
      <c r="J18" s="104" t="str">
        <f>Param!D44</f>
        <v>R4.2 Cotisation autre particulier</v>
      </c>
      <c r="K18" s="72"/>
      <c r="L18" s="74"/>
      <c r="M18" s="104"/>
      <c r="N18" s="72"/>
      <c r="O18" s="74"/>
      <c r="AB18" s="52"/>
      <c r="AC18" s="52"/>
      <c r="AD18" s="52"/>
      <c r="AE18" s="52"/>
      <c r="AF18" s="52"/>
      <c r="AG18" s="16"/>
      <c r="AH18" s="16"/>
      <c r="AI18" s="16"/>
      <c r="AJ18" s="16"/>
      <c r="AK18" s="16"/>
      <c r="AL18" s="16"/>
      <c r="AM18" s="16"/>
      <c r="AN18" s="16"/>
      <c r="AO18" s="16"/>
      <c r="AP18" s="16"/>
    </row>
    <row r="19" spans="1:42" ht="36" x14ac:dyDescent="0.2">
      <c r="A19" s="107"/>
      <c r="B19" s="72"/>
      <c r="C19" s="74"/>
      <c r="D19" s="102"/>
      <c r="E19" s="72"/>
      <c r="F19" s="74"/>
      <c r="G19" s="104"/>
      <c r="H19" s="72"/>
      <c r="I19" s="74"/>
      <c r="J19" s="104" t="str">
        <f>Param!D45</f>
        <v>R4.3 Entreprise &lt;20</v>
      </c>
      <c r="K19" s="72"/>
      <c r="L19" s="74"/>
      <c r="M19" s="104"/>
      <c r="N19" s="72"/>
      <c r="O19" s="74"/>
      <c r="AB19" s="52"/>
      <c r="AC19" s="52"/>
      <c r="AD19" s="52"/>
      <c r="AE19" s="52"/>
      <c r="AF19" s="52"/>
      <c r="AG19" s="16"/>
      <c r="AH19" s="16"/>
      <c r="AI19" s="16"/>
      <c r="AJ19" s="16"/>
      <c r="AK19" s="16"/>
      <c r="AL19" s="16"/>
      <c r="AM19" s="16"/>
      <c r="AN19" s="16"/>
      <c r="AO19" s="16"/>
      <c r="AP19" s="16"/>
    </row>
    <row r="20" spans="1:42" ht="36" x14ac:dyDescent="0.2">
      <c r="A20" s="107"/>
      <c r="B20" s="72"/>
      <c r="C20" s="74"/>
      <c r="D20" s="102"/>
      <c r="E20" s="72"/>
      <c r="F20" s="74"/>
      <c r="G20" s="104"/>
      <c r="H20" s="72"/>
      <c r="I20" s="74"/>
      <c r="J20" s="104" t="str">
        <f>Param!D46</f>
        <v>R4.4 Entreprise 20 à 250</v>
      </c>
      <c r="K20" s="72"/>
      <c r="L20" s="74"/>
      <c r="M20" s="104"/>
      <c r="N20" s="72"/>
      <c r="O20" s="74"/>
      <c r="AB20" s="52"/>
      <c r="AC20" s="52"/>
      <c r="AD20" s="52"/>
      <c r="AE20" s="52"/>
      <c r="AF20" s="52"/>
      <c r="AG20" s="16"/>
      <c r="AH20" s="16"/>
      <c r="AI20" s="16"/>
      <c r="AJ20" s="16"/>
      <c r="AK20" s="16"/>
      <c r="AL20" s="16"/>
      <c r="AM20" s="16"/>
      <c r="AN20" s="16"/>
      <c r="AO20" s="16"/>
      <c r="AP20" s="16"/>
    </row>
    <row r="21" spans="1:42" ht="36" x14ac:dyDescent="0.2">
      <c r="A21" s="107"/>
      <c r="B21" s="72"/>
      <c r="C21" s="74"/>
      <c r="D21" s="102"/>
      <c r="E21" s="72"/>
      <c r="F21" s="74"/>
      <c r="G21" s="104"/>
      <c r="H21" s="72"/>
      <c r="I21" s="74"/>
      <c r="J21" s="104" t="str">
        <f>Param!D47</f>
        <v>R4.5 Entreprise &gt;250</v>
      </c>
      <c r="K21" s="72"/>
      <c r="L21" s="74"/>
      <c r="M21" s="104"/>
      <c r="N21" s="72"/>
      <c r="O21" s="74"/>
      <c r="AB21" s="52"/>
      <c r="AC21" s="52"/>
      <c r="AD21" s="52"/>
      <c r="AE21" s="52"/>
      <c r="AF21" s="52"/>
      <c r="AG21" s="16"/>
      <c r="AH21" s="16"/>
      <c r="AI21" s="16"/>
      <c r="AJ21" s="16"/>
      <c r="AK21" s="16"/>
      <c r="AL21" s="16"/>
      <c r="AM21" s="16"/>
      <c r="AN21" s="16"/>
      <c r="AO21" s="16"/>
      <c r="AP21" s="16"/>
    </row>
    <row r="22" spans="1:42" ht="60" x14ac:dyDescent="0.2">
      <c r="A22" s="107"/>
      <c r="B22" s="72"/>
      <c r="C22" s="74"/>
      <c r="D22" s="102"/>
      <c r="E22" s="72"/>
      <c r="F22" s="74"/>
      <c r="G22" s="104"/>
      <c r="H22" s="72"/>
      <c r="I22" s="74"/>
      <c r="J22" s="104" t="str">
        <f>Param!D48</f>
        <v>R4.6 Consultants / indépendants</v>
      </c>
      <c r="K22" s="72"/>
      <c r="L22" s="74"/>
      <c r="M22" s="104"/>
      <c r="N22" s="72"/>
      <c r="O22" s="74"/>
      <c r="AB22" s="52"/>
      <c r="AC22" s="52"/>
      <c r="AD22" s="52"/>
      <c r="AE22" s="52"/>
      <c r="AF22" s="52"/>
      <c r="AG22" s="16"/>
      <c r="AH22" s="16"/>
      <c r="AI22" s="16"/>
      <c r="AJ22" s="16"/>
      <c r="AK22" s="16"/>
      <c r="AL22" s="16"/>
      <c r="AM22" s="16"/>
      <c r="AN22" s="16"/>
      <c r="AO22" s="16"/>
      <c r="AP22" s="16"/>
    </row>
    <row r="23" spans="1:42" ht="12" x14ac:dyDescent="0.2">
      <c r="A23" s="107" t="str">
        <f>Param!D38</f>
        <v>R1.9 Divers</v>
      </c>
      <c r="B23" s="72"/>
      <c r="C23" s="74"/>
      <c r="D23" s="102" t="str">
        <f>Param!D40</f>
        <v>R2.9 Divers</v>
      </c>
      <c r="E23" s="72"/>
      <c r="F23" s="74"/>
      <c r="G23" s="104" t="str">
        <f>Param!D42</f>
        <v>R3.9 Divers</v>
      </c>
      <c r="H23" s="72"/>
      <c r="I23" s="74"/>
      <c r="J23" s="104" t="str">
        <f>Param!D49</f>
        <v>R4.9 Divers</v>
      </c>
      <c r="K23" s="72"/>
      <c r="L23" s="74"/>
      <c r="M23" s="104" t="str">
        <f>Param!D51</f>
        <v>R5.9 Divers</v>
      </c>
      <c r="N23" s="72"/>
      <c r="O23" s="74"/>
      <c r="AB23" s="52"/>
      <c r="AC23" s="52"/>
      <c r="AD23" s="52"/>
      <c r="AE23" s="52"/>
      <c r="AF23" s="52"/>
      <c r="AG23" s="16"/>
      <c r="AH23" s="16"/>
      <c r="AI23" s="16"/>
      <c r="AJ23" s="16"/>
      <c r="AK23" s="16"/>
      <c r="AL23" s="16"/>
      <c r="AM23" s="16"/>
      <c r="AN23" s="16"/>
      <c r="AO23" s="16"/>
      <c r="AP23" s="16"/>
    </row>
    <row r="24" spans="1:42" ht="16.5" customHeight="1" x14ac:dyDescent="0.2">
      <c r="A24" s="106"/>
      <c r="B24" s="73">
        <v>1800</v>
      </c>
      <c r="C24" s="70">
        <f>SUMIFS(Comptes!$J$3:$J$198,Comptes!$C$3:$C$198, "&gt;="&amp;$A$34,Comptes!$C$3:$C$198, "&lt;="&amp;$A$35,Comptes!$G$3:$G$198,"="&amp;A$14)</f>
        <v>546</v>
      </c>
      <c r="D24" s="103"/>
      <c r="E24" s="73">
        <v>1200</v>
      </c>
      <c r="F24" s="70">
        <f>SUMIFS(Comptes!$J$3:$J$198,Comptes!$C$3:$C$198, "&gt;="&amp;$A$34,Comptes!$C$3:$C$198, "&lt;="&amp;$A$35,Comptes!$G$3:$G$198,"="&amp;D$14)</f>
        <v>0</v>
      </c>
      <c r="G24" s="105"/>
      <c r="H24" s="73">
        <v>0</v>
      </c>
      <c r="I24" s="70">
        <f>SUMIFS(Comptes!$J$3:$J$198,Comptes!$C$3:$C$198, "&gt;="&amp;$A$34,Comptes!$C$3:$C$198, "&lt;="&amp;$A$35,Comptes!$G$3:$G$198,"="&amp;G$14)</f>
        <v>0</v>
      </c>
      <c r="J24" s="105"/>
      <c r="K24" s="73">
        <v>3000</v>
      </c>
      <c r="L24" s="70">
        <f>SUMIFS(Comptes!$J$3:$J$198,Comptes!$C$3:$C$198, "&gt;="&amp;$A$34,Comptes!$C$3:$C$198, "&lt;="&amp;$A$35,Comptes!$G$3:$G$198,"="&amp;J$14)</f>
        <v>3405</v>
      </c>
      <c r="M24" s="105"/>
      <c r="N24" s="73">
        <v>100</v>
      </c>
      <c r="O24" s="70">
        <f>SUMIFS(Comptes!$J$3:$J$198,Comptes!$C$3:$C$198, "&gt;="&amp;$A$34,Comptes!$C$3:$C$198, "&lt;="&amp;$A$35,Comptes!$G$3:$G$198,"="&amp;M$14)</f>
        <v>215</v>
      </c>
      <c r="AB24" s="52"/>
      <c r="AC24" s="52"/>
      <c r="AD24" s="52"/>
      <c r="AE24" s="52"/>
      <c r="AF24" s="52"/>
      <c r="AG24" s="16"/>
      <c r="AH24" s="16"/>
      <c r="AI24" s="16"/>
      <c r="AJ24" s="16"/>
      <c r="AK24" s="16"/>
      <c r="AL24" s="16"/>
      <c r="AM24" s="16"/>
      <c r="AN24" s="16"/>
      <c r="AO24" s="16"/>
      <c r="AP24" s="16"/>
    </row>
    <row r="25" spans="1:42" ht="24.75" customHeight="1" x14ac:dyDescent="0.2">
      <c r="A25" s="67"/>
      <c r="B25" s="67"/>
      <c r="C25" s="69"/>
    </row>
    <row r="26" spans="1:42" x14ac:dyDescent="0.2">
      <c r="A26" s="130" t="s">
        <v>444</v>
      </c>
      <c r="B26" s="130"/>
      <c r="C26" s="130"/>
      <c r="D26" s="67"/>
      <c r="E26" s="67"/>
    </row>
    <row r="27" spans="1:42" s="61" customFormat="1" x14ac:dyDescent="0.2">
      <c r="A27" s="67"/>
      <c r="B27" s="68" t="s">
        <v>353</v>
      </c>
      <c r="C27" s="71" t="s">
        <v>354</v>
      </c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0"/>
      <c r="AC27" s="60"/>
      <c r="AD27" s="60"/>
      <c r="AE27" s="60"/>
      <c r="AF27" s="60"/>
    </row>
    <row r="28" spans="1:42" s="61" customFormat="1" ht="24" x14ac:dyDescent="0.2">
      <c r="A28" s="77" t="s">
        <v>355</v>
      </c>
      <c r="B28" s="78">
        <f>SUM(B11,E11,H11,K11,N11,Q11,T11,Z11)</f>
        <v>5840.7</v>
      </c>
      <c r="C28" s="108">
        <f>SUM(C11,F11,I11,L11,O11,R11,U11,X11,AA11)</f>
        <v>0</v>
      </c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0"/>
      <c r="AC28" s="60"/>
      <c r="AD28" s="60"/>
      <c r="AE28" s="60"/>
      <c r="AF28" s="60"/>
    </row>
    <row r="29" spans="1:42" x14ac:dyDescent="0.2">
      <c r="A29" s="67"/>
      <c r="B29" s="75" t="s">
        <v>353</v>
      </c>
      <c r="C29" s="76" t="s">
        <v>354</v>
      </c>
      <c r="D29" s="67"/>
      <c r="E29" s="67"/>
    </row>
    <row r="30" spans="1:42" ht="24" x14ac:dyDescent="0.2">
      <c r="A30" s="77" t="s">
        <v>356</v>
      </c>
      <c r="B30" s="79">
        <f>SUM(B24,E24,H24,K24,N24)</f>
        <v>6100</v>
      </c>
      <c r="C30" s="80">
        <f>SUM(C24,F24,I24,L24,O24)</f>
        <v>4166</v>
      </c>
      <c r="D30" s="67"/>
      <c r="E30" s="67"/>
    </row>
    <row r="31" spans="1:42" x14ac:dyDescent="0.2">
      <c r="A31" s="67"/>
      <c r="B31" s="67"/>
      <c r="C31" s="69"/>
    </row>
    <row r="32" spans="1:42" ht="37.5" customHeight="1" x14ac:dyDescent="0.2">
      <c r="A32" s="67"/>
      <c r="B32" s="67"/>
      <c r="C32" s="69"/>
    </row>
    <row r="33" spans="1:1" ht="33.75" x14ac:dyDescent="0.2">
      <c r="A33" s="56" t="s">
        <v>357</v>
      </c>
    </row>
    <row r="34" spans="1:1" x14ac:dyDescent="0.2">
      <c r="A34" s="57">
        <v>41640</v>
      </c>
    </row>
    <row r="35" spans="1:1" x14ac:dyDescent="0.2">
      <c r="A35" s="57">
        <v>42004</v>
      </c>
    </row>
  </sheetData>
  <mergeCells count="17">
    <mergeCell ref="M14:O14"/>
    <mergeCell ref="V3:X3"/>
    <mergeCell ref="A26:C26"/>
    <mergeCell ref="Y3:AA3"/>
    <mergeCell ref="A2:AA2"/>
    <mergeCell ref="A3:C3"/>
    <mergeCell ref="D3:F3"/>
    <mergeCell ref="G3:I3"/>
    <mergeCell ref="J3:L3"/>
    <mergeCell ref="M3:O3"/>
    <mergeCell ref="P3:R3"/>
    <mergeCell ref="S3:U3"/>
    <mergeCell ref="A13:J13"/>
    <mergeCell ref="A14:C14"/>
    <mergeCell ref="D14:F14"/>
    <mergeCell ref="G14:I14"/>
    <mergeCell ref="J14:L14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workbookViewId="0">
      <selection activeCell="B2" sqref="B2"/>
    </sheetView>
  </sheetViews>
  <sheetFormatPr baseColWidth="10" defaultRowHeight="15" x14ac:dyDescent="0.25"/>
  <cols>
    <col min="1" max="1" width="9.7109375" customWidth="1"/>
    <col min="2" max="2" width="10.140625" customWidth="1"/>
    <col min="3" max="3" width="168.28515625" customWidth="1"/>
  </cols>
  <sheetData>
    <row r="1" spans="1:5" x14ac:dyDescent="0.25">
      <c r="A1" s="1" t="s">
        <v>14</v>
      </c>
      <c r="B1" s="1" t="s">
        <v>19</v>
      </c>
      <c r="C1" s="1" t="s">
        <v>18</v>
      </c>
      <c r="D1" s="1" t="s">
        <v>15</v>
      </c>
      <c r="E1" s="1" t="s">
        <v>17</v>
      </c>
    </row>
    <row r="2" spans="1:5" x14ac:dyDescent="0.25">
      <c r="A2" s="3">
        <v>41548</v>
      </c>
      <c r="B2" s="1" t="s">
        <v>20</v>
      </c>
      <c r="C2" s="1" t="s">
        <v>24</v>
      </c>
      <c r="D2" s="1"/>
      <c r="E2" s="2">
        <f>D2*Param!H3</f>
        <v>0</v>
      </c>
    </row>
    <row r="3" spans="1:5" x14ac:dyDescent="0.25">
      <c r="A3" s="4"/>
      <c r="B3" s="1"/>
      <c r="C3" s="1"/>
      <c r="D3" s="1"/>
      <c r="E3" s="2">
        <f>D3*Param!H4</f>
        <v>0</v>
      </c>
    </row>
    <row r="4" spans="1:5" x14ac:dyDescent="0.25">
      <c r="A4" s="4"/>
      <c r="B4" s="1"/>
      <c r="C4" s="1"/>
      <c r="D4" s="1"/>
      <c r="E4" s="2">
        <f>D4*Param!H5</f>
        <v>0</v>
      </c>
    </row>
    <row r="5" spans="1:5" x14ac:dyDescent="0.25">
      <c r="A5" s="4"/>
      <c r="B5" s="1"/>
      <c r="C5" s="1"/>
      <c r="D5" s="1"/>
      <c r="E5" s="2">
        <f>D5*Param!H6</f>
        <v>0</v>
      </c>
    </row>
    <row r="6" spans="1:5" x14ac:dyDescent="0.25">
      <c r="A6" s="4"/>
      <c r="B6" s="1"/>
      <c r="C6" s="1"/>
      <c r="D6" s="1"/>
      <c r="E6" s="2">
        <f>D6*Param!H7</f>
        <v>0</v>
      </c>
    </row>
    <row r="7" spans="1:5" x14ac:dyDescent="0.25">
      <c r="A7" s="4"/>
      <c r="B7" s="1"/>
      <c r="C7" s="1"/>
      <c r="D7" s="1"/>
      <c r="E7" s="2">
        <f>D7*Param!H8</f>
        <v>0</v>
      </c>
    </row>
    <row r="8" spans="1:5" x14ac:dyDescent="0.25">
      <c r="A8" s="4"/>
      <c r="B8" s="1"/>
      <c r="C8" s="1"/>
      <c r="D8" s="1"/>
      <c r="E8" s="2">
        <f>D8*Param!H9</f>
        <v>0</v>
      </c>
    </row>
    <row r="9" spans="1:5" x14ac:dyDescent="0.25">
      <c r="A9" s="4"/>
      <c r="B9" s="1"/>
      <c r="C9" s="1"/>
      <c r="D9" s="1"/>
      <c r="E9" s="2">
        <f>D9*Param!H10</f>
        <v>0</v>
      </c>
    </row>
    <row r="10" spans="1:5" x14ac:dyDescent="0.25">
      <c r="A10" s="4"/>
      <c r="B10" s="1"/>
      <c r="C10" s="1"/>
      <c r="D10" s="1"/>
      <c r="E10" s="2">
        <f>D10*Param!H11</f>
        <v>0</v>
      </c>
    </row>
    <row r="11" spans="1:5" x14ac:dyDescent="0.25">
      <c r="A11" s="4"/>
      <c r="B11" s="1"/>
      <c r="C11" s="1"/>
      <c r="D11" s="1"/>
      <c r="E11" s="2">
        <f>D11*Param!H12</f>
        <v>0</v>
      </c>
    </row>
    <row r="12" spans="1:5" x14ac:dyDescent="0.25">
      <c r="A12" s="4"/>
      <c r="B12" s="1"/>
      <c r="C12" s="1"/>
      <c r="D12" s="1"/>
      <c r="E12" s="2">
        <f>D12*Param!H13</f>
        <v>0</v>
      </c>
    </row>
    <row r="13" spans="1:5" x14ac:dyDescent="0.25">
      <c r="A13" s="4"/>
      <c r="B13" s="1"/>
      <c r="C13" s="1"/>
      <c r="D13" s="1"/>
      <c r="E13" s="2">
        <f>D13*Param!H14</f>
        <v>0</v>
      </c>
    </row>
    <row r="14" spans="1:5" x14ac:dyDescent="0.25">
      <c r="A14" s="4"/>
      <c r="B14" s="1"/>
      <c r="C14" s="1"/>
      <c r="D14" s="1"/>
      <c r="E14" s="2">
        <f>D14*Param!H15</f>
        <v>0</v>
      </c>
    </row>
    <row r="15" spans="1:5" x14ac:dyDescent="0.25">
      <c r="A15" s="4"/>
      <c r="B15" s="1"/>
      <c r="C15" s="1"/>
      <c r="D15" s="1"/>
      <c r="E15" s="2">
        <f>D15*Param!H16</f>
        <v>0</v>
      </c>
    </row>
    <row r="16" spans="1:5" x14ac:dyDescent="0.25">
      <c r="A16" s="4"/>
      <c r="B16" s="1"/>
      <c r="C16" s="1"/>
      <c r="D16" s="1"/>
      <c r="E16" s="2">
        <f>D16*Param!H17</f>
        <v>0</v>
      </c>
    </row>
    <row r="17" spans="1:5" x14ac:dyDescent="0.25">
      <c r="A17" s="4"/>
      <c r="B17" s="1"/>
      <c r="C17" s="1"/>
      <c r="D17" s="1"/>
      <c r="E17" s="2">
        <f>D17*Param!H18</f>
        <v>0</v>
      </c>
    </row>
    <row r="18" spans="1:5" x14ac:dyDescent="0.25">
      <c r="A18" s="4"/>
      <c r="B18" s="1"/>
      <c r="C18" s="1"/>
      <c r="D18" s="1"/>
      <c r="E18" s="2">
        <f>D18*Param!H19</f>
        <v>0</v>
      </c>
    </row>
    <row r="19" spans="1:5" x14ac:dyDescent="0.25">
      <c r="A19" s="4"/>
      <c r="B19" s="1"/>
      <c r="C19" s="1"/>
      <c r="D19" s="1"/>
      <c r="E19" s="2">
        <f>D19*Param!H20</f>
        <v>0</v>
      </c>
    </row>
    <row r="20" spans="1:5" x14ac:dyDescent="0.25">
      <c r="A20" s="4"/>
      <c r="B20" s="1"/>
      <c r="C20" s="1"/>
      <c r="D20" s="1"/>
      <c r="E20" s="2">
        <f>D20*Param!H21</f>
        <v>0</v>
      </c>
    </row>
    <row r="21" spans="1:5" x14ac:dyDescent="0.25">
      <c r="A21" s="4"/>
      <c r="B21" s="1"/>
      <c r="C21" s="1"/>
      <c r="D21" s="1"/>
      <c r="E21" s="2">
        <f>D21*Param!H22</f>
        <v>0</v>
      </c>
    </row>
    <row r="22" spans="1:5" x14ac:dyDescent="0.25">
      <c r="A22" s="4"/>
      <c r="B22" s="1"/>
      <c r="C22" s="1"/>
      <c r="D22" s="1"/>
      <c r="E22" s="2">
        <f>D22*Param!H23</f>
        <v>0</v>
      </c>
    </row>
    <row r="23" spans="1:5" x14ac:dyDescent="0.25">
      <c r="A23" s="4"/>
      <c r="B23" s="1"/>
      <c r="C23" s="1"/>
      <c r="D23" s="1"/>
      <c r="E23" s="2">
        <f>D23*Param!H24</f>
        <v>0</v>
      </c>
    </row>
    <row r="24" spans="1:5" x14ac:dyDescent="0.25">
      <c r="A24" s="4"/>
      <c r="B24" s="1"/>
      <c r="C24" s="1"/>
      <c r="D24" s="1"/>
      <c r="E24" s="2">
        <f>D24*Param!H25</f>
        <v>0</v>
      </c>
    </row>
    <row r="25" spans="1:5" x14ac:dyDescent="0.25">
      <c r="A25" s="4"/>
      <c r="B25" s="1"/>
      <c r="C25" s="1"/>
      <c r="D25" s="1"/>
      <c r="E25" s="2">
        <f>D25*Param!H26</f>
        <v>0</v>
      </c>
    </row>
    <row r="26" spans="1:5" x14ac:dyDescent="0.25">
      <c r="A26" s="4"/>
      <c r="B26" s="1"/>
      <c r="C26" s="1"/>
      <c r="D26" s="1"/>
      <c r="E26" s="2">
        <f>D26*Param!H27</f>
        <v>0</v>
      </c>
    </row>
    <row r="27" spans="1:5" x14ac:dyDescent="0.25">
      <c r="A27" s="4"/>
      <c r="B27" s="1"/>
      <c r="C27" s="1"/>
      <c r="D27" s="1"/>
      <c r="E27" s="2">
        <f>D27*Param!H28</f>
        <v>0</v>
      </c>
    </row>
    <row r="28" spans="1:5" x14ac:dyDescent="0.25">
      <c r="A28" s="4"/>
      <c r="B28" s="1"/>
      <c r="C28" s="1"/>
      <c r="D28" s="1"/>
      <c r="E28" s="2">
        <f>D28*Param!H29</f>
        <v>0</v>
      </c>
    </row>
    <row r="29" spans="1:5" x14ac:dyDescent="0.25">
      <c r="A29" s="4"/>
      <c r="B29" s="1"/>
      <c r="C29" s="1"/>
      <c r="D29" s="1"/>
      <c r="E29" s="2">
        <f>D29*Param!H30</f>
        <v>0</v>
      </c>
    </row>
    <row r="30" spans="1:5" x14ac:dyDescent="0.25">
      <c r="A30" s="4"/>
      <c r="B30" s="1"/>
      <c r="C30" s="1"/>
      <c r="D30" s="1"/>
      <c r="E30" s="2">
        <f>D30*Param!H31</f>
        <v>0</v>
      </c>
    </row>
    <row r="31" spans="1:5" x14ac:dyDescent="0.25">
      <c r="A31" s="4"/>
      <c r="B31" s="1"/>
      <c r="C31" s="1"/>
      <c r="D31" s="1"/>
      <c r="E31" s="2">
        <f>D31*Param!H32</f>
        <v>0</v>
      </c>
    </row>
    <row r="32" spans="1:5" x14ac:dyDescent="0.25">
      <c r="A32" s="4"/>
      <c r="B32" s="1"/>
      <c r="C32" s="1"/>
      <c r="D32" s="1"/>
      <c r="E32" s="2">
        <f>D32*Param!H33</f>
        <v>0</v>
      </c>
    </row>
    <row r="33" spans="1:5" x14ac:dyDescent="0.25">
      <c r="A33" s="4"/>
      <c r="B33" s="1"/>
      <c r="C33" s="1"/>
      <c r="D33" s="1"/>
      <c r="E33" s="2">
        <f>D33*Param!H34</f>
        <v>0</v>
      </c>
    </row>
    <row r="34" spans="1:5" x14ac:dyDescent="0.25">
      <c r="A34" s="4"/>
      <c r="B34" s="1"/>
      <c r="C34" s="1"/>
      <c r="D34" s="1"/>
      <c r="E34" s="2">
        <f>D34*Param!H35</f>
        <v>0</v>
      </c>
    </row>
    <row r="35" spans="1:5" x14ac:dyDescent="0.25">
      <c r="A35" s="4"/>
      <c r="B35" s="1"/>
      <c r="C35" s="1"/>
      <c r="D35" s="1"/>
      <c r="E35" s="2">
        <f>D35*Param!H36</f>
        <v>0</v>
      </c>
    </row>
    <row r="36" spans="1:5" x14ac:dyDescent="0.25">
      <c r="A36" s="4"/>
      <c r="B36" s="1"/>
      <c r="C36" s="1"/>
      <c r="D36" s="1"/>
      <c r="E36" s="2">
        <f>D36*Param!H37</f>
        <v>0</v>
      </c>
    </row>
    <row r="37" spans="1:5" x14ac:dyDescent="0.25">
      <c r="A37" s="4"/>
      <c r="B37" s="1"/>
      <c r="C37" s="1"/>
      <c r="D37" s="1"/>
      <c r="E37" s="2">
        <f>D37*Param!H38</f>
        <v>0</v>
      </c>
    </row>
  </sheetData>
  <dataValidations count="1">
    <dataValidation type="list" allowBlank="1" sqref="B2:B37">
      <formula1>Bénévole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1"/>
  <sheetViews>
    <sheetView workbookViewId="0">
      <selection activeCell="B40" sqref="B40"/>
    </sheetView>
  </sheetViews>
  <sheetFormatPr baseColWidth="10" defaultRowHeight="15" x14ac:dyDescent="0.25"/>
  <cols>
    <col min="1" max="1" width="19.85546875" style="98" customWidth="1"/>
    <col min="2" max="2" width="17.5703125" style="98" customWidth="1"/>
    <col min="3" max="3" width="31.5703125" style="98" customWidth="1"/>
    <col min="4" max="4" width="62" style="98" customWidth="1"/>
    <col min="5" max="5" width="18.42578125" style="98" customWidth="1"/>
    <col min="6" max="6" width="20.5703125" style="98" customWidth="1"/>
    <col min="7" max="7" width="11.42578125" style="98"/>
    <col min="8" max="8" width="17.28515625" style="98" customWidth="1"/>
    <col min="9" max="9" width="21.42578125" style="98" customWidth="1"/>
    <col min="10" max="16384" width="11.42578125" style="98"/>
  </cols>
  <sheetData>
    <row r="2" spans="1:9" s="97" customFormat="1" x14ac:dyDescent="0.25">
      <c r="A2" s="97" t="s">
        <v>2</v>
      </c>
      <c r="B2" s="97" t="s">
        <v>1</v>
      </c>
      <c r="C2" s="97" t="s">
        <v>500</v>
      </c>
      <c r="D2" s="97" t="s">
        <v>519</v>
      </c>
      <c r="E2" s="97" t="s">
        <v>81</v>
      </c>
      <c r="F2" s="97" t="s">
        <v>80</v>
      </c>
      <c r="G2" s="97" t="s">
        <v>19</v>
      </c>
      <c r="H2" s="97" t="s">
        <v>16</v>
      </c>
      <c r="I2" s="97" t="s">
        <v>43</v>
      </c>
    </row>
    <row r="3" spans="1:9" x14ac:dyDescent="0.25">
      <c r="A3" s="98" t="s">
        <v>20</v>
      </c>
      <c r="B3" s="98" t="s">
        <v>4</v>
      </c>
      <c r="C3" s="98" t="s">
        <v>457</v>
      </c>
      <c r="D3" s="98" t="s">
        <v>469</v>
      </c>
      <c r="E3" s="98" t="s">
        <v>5</v>
      </c>
      <c r="F3" s="98" t="s">
        <v>10</v>
      </c>
      <c r="G3" s="98" t="s">
        <v>20</v>
      </c>
      <c r="H3" s="98">
        <v>10</v>
      </c>
      <c r="I3" s="98" t="s">
        <v>114</v>
      </c>
    </row>
    <row r="4" spans="1:9" x14ac:dyDescent="0.25">
      <c r="A4" s="98" t="s">
        <v>193</v>
      </c>
      <c r="B4" s="98" t="s">
        <v>5</v>
      </c>
      <c r="C4" s="98" t="s">
        <v>517</v>
      </c>
      <c r="D4" s="98" t="s">
        <v>470</v>
      </c>
      <c r="E4" s="98" t="s">
        <v>61</v>
      </c>
      <c r="F4" s="98" t="s">
        <v>250</v>
      </c>
      <c r="G4" s="98" t="s">
        <v>21</v>
      </c>
      <c r="I4" s="98" t="s">
        <v>281</v>
      </c>
    </row>
    <row r="5" spans="1:9" x14ac:dyDescent="0.25">
      <c r="A5" s="98" t="s">
        <v>451</v>
      </c>
      <c r="C5" s="98" t="s">
        <v>458</v>
      </c>
      <c r="D5" s="98" t="s">
        <v>471</v>
      </c>
      <c r="E5" s="98" t="s">
        <v>8</v>
      </c>
      <c r="F5" s="98" t="s">
        <v>11</v>
      </c>
      <c r="G5" s="98" t="s">
        <v>22</v>
      </c>
      <c r="I5" s="98" t="s">
        <v>315</v>
      </c>
    </row>
    <row r="6" spans="1:9" x14ac:dyDescent="0.25">
      <c r="A6" s="98" t="s">
        <v>418</v>
      </c>
      <c r="C6" s="98" t="s">
        <v>518</v>
      </c>
      <c r="D6" s="98" t="s">
        <v>472</v>
      </c>
      <c r="E6" s="98" t="s">
        <v>214</v>
      </c>
      <c r="F6" s="98" t="s">
        <v>141</v>
      </c>
      <c r="G6" s="98" t="s">
        <v>23</v>
      </c>
      <c r="I6" s="98" t="s">
        <v>42</v>
      </c>
    </row>
    <row r="7" spans="1:9" x14ac:dyDescent="0.25">
      <c r="A7" s="98" t="s">
        <v>314</v>
      </c>
      <c r="C7" s="98" t="s">
        <v>459</v>
      </c>
      <c r="D7" s="98" t="s">
        <v>473</v>
      </c>
      <c r="E7" s="98" t="s">
        <v>260</v>
      </c>
      <c r="F7" s="98" t="s">
        <v>9</v>
      </c>
      <c r="I7" s="98" t="s">
        <v>44</v>
      </c>
    </row>
    <row r="8" spans="1:9" x14ac:dyDescent="0.25">
      <c r="A8" s="98" t="s">
        <v>27</v>
      </c>
      <c r="C8" s="98" t="s">
        <v>460</v>
      </c>
      <c r="D8" s="98" t="s">
        <v>474</v>
      </c>
      <c r="E8" s="98" t="s">
        <v>215</v>
      </c>
      <c r="I8" s="98" t="s">
        <v>45</v>
      </c>
    </row>
    <row r="9" spans="1:9" x14ac:dyDescent="0.25">
      <c r="A9" s="98" t="s">
        <v>143</v>
      </c>
      <c r="C9" s="98" t="s">
        <v>461</v>
      </c>
      <c r="D9" s="98" t="s">
        <v>475</v>
      </c>
    </row>
    <row r="10" spans="1:9" x14ac:dyDescent="0.25">
      <c r="A10" s="98" t="s">
        <v>55</v>
      </c>
      <c r="C10" s="98" t="s">
        <v>462</v>
      </c>
      <c r="D10" s="98" t="s">
        <v>476</v>
      </c>
    </row>
    <row r="11" spans="1:9" x14ac:dyDescent="0.25">
      <c r="A11" s="98" t="s">
        <v>307</v>
      </c>
      <c r="C11" s="98" t="s">
        <v>463</v>
      </c>
      <c r="D11" s="98" t="s">
        <v>477</v>
      </c>
    </row>
    <row r="12" spans="1:9" x14ac:dyDescent="0.25">
      <c r="A12" s="98" t="s">
        <v>367</v>
      </c>
      <c r="C12" s="98" t="s">
        <v>464</v>
      </c>
      <c r="D12" s="98" t="s">
        <v>478</v>
      </c>
    </row>
    <row r="13" spans="1:9" x14ac:dyDescent="0.25">
      <c r="A13" s="98" t="s">
        <v>131</v>
      </c>
      <c r="C13" s="98" t="s">
        <v>465</v>
      </c>
      <c r="D13" s="98" t="s">
        <v>479</v>
      </c>
    </row>
    <row r="14" spans="1:9" x14ac:dyDescent="0.25">
      <c r="A14" s="98" t="s">
        <v>97</v>
      </c>
      <c r="C14" s="98" t="s">
        <v>466</v>
      </c>
      <c r="D14" s="98" t="s">
        <v>480</v>
      </c>
    </row>
    <row r="15" spans="1:9" x14ac:dyDescent="0.25">
      <c r="A15" s="98" t="s">
        <v>21</v>
      </c>
      <c r="C15" s="98" t="s">
        <v>467</v>
      </c>
      <c r="D15" s="98" t="s">
        <v>481</v>
      </c>
    </row>
    <row r="16" spans="1:9" x14ac:dyDescent="0.25">
      <c r="A16" s="98" t="s">
        <v>30</v>
      </c>
      <c r="C16" s="98" t="s">
        <v>468</v>
      </c>
      <c r="D16" s="98" t="s">
        <v>482</v>
      </c>
    </row>
    <row r="17" spans="1:4" x14ac:dyDescent="0.25">
      <c r="A17" s="98" t="s">
        <v>303</v>
      </c>
      <c r="D17" s="98" t="s">
        <v>483</v>
      </c>
    </row>
    <row r="18" spans="1:4" x14ac:dyDescent="0.25">
      <c r="A18" s="98" t="s">
        <v>440</v>
      </c>
      <c r="D18" s="98" t="s">
        <v>484</v>
      </c>
    </row>
    <row r="19" spans="1:4" x14ac:dyDescent="0.25">
      <c r="A19" s="98" t="s">
        <v>84</v>
      </c>
      <c r="D19" s="98" t="s">
        <v>485</v>
      </c>
    </row>
    <row r="20" spans="1:4" x14ac:dyDescent="0.25">
      <c r="A20" s="98" t="s">
        <v>448</v>
      </c>
      <c r="D20" s="98" t="s">
        <v>486</v>
      </c>
    </row>
    <row r="21" spans="1:4" x14ac:dyDescent="0.25">
      <c r="A21" s="98" t="s">
        <v>60</v>
      </c>
      <c r="D21" s="98" t="s">
        <v>487</v>
      </c>
    </row>
    <row r="22" spans="1:4" x14ac:dyDescent="0.25">
      <c r="A22" s="98" t="s">
        <v>28</v>
      </c>
      <c r="D22" s="98" t="s">
        <v>488</v>
      </c>
    </row>
    <row r="23" spans="1:4" x14ac:dyDescent="0.25">
      <c r="A23" s="98" t="s">
        <v>208</v>
      </c>
      <c r="D23" s="98" t="s">
        <v>489</v>
      </c>
    </row>
    <row r="24" spans="1:4" x14ac:dyDescent="0.25">
      <c r="A24" s="98" t="s">
        <v>164</v>
      </c>
      <c r="D24" s="98" t="s">
        <v>490</v>
      </c>
    </row>
    <row r="25" spans="1:4" x14ac:dyDescent="0.25">
      <c r="A25" s="98" t="s">
        <v>225</v>
      </c>
      <c r="D25" s="98" t="s">
        <v>491</v>
      </c>
    </row>
    <row r="26" spans="1:4" x14ac:dyDescent="0.25">
      <c r="A26" s="98" t="s">
        <v>234</v>
      </c>
      <c r="D26" s="98" t="s">
        <v>492</v>
      </c>
    </row>
    <row r="27" spans="1:4" x14ac:dyDescent="0.25">
      <c r="A27" s="98" t="s">
        <v>96</v>
      </c>
      <c r="D27" s="98" t="s">
        <v>493</v>
      </c>
    </row>
    <row r="28" spans="1:4" x14ac:dyDescent="0.25">
      <c r="A28" s="98" t="s">
        <v>115</v>
      </c>
      <c r="D28" s="98" t="s">
        <v>494</v>
      </c>
    </row>
    <row r="29" spans="1:4" x14ac:dyDescent="0.25">
      <c r="A29" s="98" t="s">
        <v>74</v>
      </c>
      <c r="D29" s="98" t="s">
        <v>495</v>
      </c>
    </row>
    <row r="30" spans="1:4" x14ac:dyDescent="0.25">
      <c r="A30" s="98" t="s">
        <v>276</v>
      </c>
      <c r="D30" s="98" t="s">
        <v>496</v>
      </c>
    </row>
    <row r="31" spans="1:4" x14ac:dyDescent="0.25">
      <c r="A31" s="98" t="s">
        <v>52</v>
      </c>
      <c r="D31" s="98" t="s">
        <v>497</v>
      </c>
    </row>
    <row r="32" spans="1:4" x14ac:dyDescent="0.25">
      <c r="A32" s="98" t="s">
        <v>104</v>
      </c>
      <c r="D32" s="98" t="s">
        <v>516</v>
      </c>
    </row>
    <row r="33" spans="1:4" x14ac:dyDescent="0.25">
      <c r="A33" s="98" t="s">
        <v>301</v>
      </c>
      <c r="D33" s="98" t="s">
        <v>515</v>
      </c>
    </row>
    <row r="34" spans="1:4" x14ac:dyDescent="0.25">
      <c r="A34" s="98" t="s">
        <v>118</v>
      </c>
      <c r="D34" s="98" t="s">
        <v>498</v>
      </c>
    </row>
    <row r="35" spans="1:4" x14ac:dyDescent="0.25">
      <c r="A35" s="98" t="s">
        <v>137</v>
      </c>
      <c r="D35" s="98" t="s">
        <v>499</v>
      </c>
    </row>
    <row r="36" spans="1:4" x14ac:dyDescent="0.25">
      <c r="A36" s="98" t="s">
        <v>69</v>
      </c>
      <c r="D36" s="98" t="s">
        <v>502</v>
      </c>
    </row>
    <row r="37" spans="1:4" x14ac:dyDescent="0.25">
      <c r="A37" s="98" t="s">
        <v>280</v>
      </c>
      <c r="D37" s="98" t="s">
        <v>501</v>
      </c>
    </row>
    <row r="38" spans="1:4" x14ac:dyDescent="0.25">
      <c r="A38" s="98" t="s">
        <v>98</v>
      </c>
      <c r="D38" s="98" t="s">
        <v>504</v>
      </c>
    </row>
    <row r="39" spans="1:4" x14ac:dyDescent="0.25">
      <c r="D39" s="98" t="s">
        <v>503</v>
      </c>
    </row>
    <row r="40" spans="1:4" x14ac:dyDescent="0.25">
      <c r="D40" s="98" t="s">
        <v>505</v>
      </c>
    </row>
    <row r="41" spans="1:4" x14ac:dyDescent="0.25">
      <c r="D41" s="98" t="s">
        <v>506</v>
      </c>
    </row>
    <row r="42" spans="1:4" x14ac:dyDescent="0.25">
      <c r="D42" s="98" t="s">
        <v>507</v>
      </c>
    </row>
    <row r="43" spans="1:4" x14ac:dyDescent="0.25">
      <c r="D43" s="98" t="s">
        <v>508</v>
      </c>
    </row>
    <row r="44" spans="1:4" x14ac:dyDescent="0.25">
      <c r="D44" s="98" t="s">
        <v>509</v>
      </c>
    </row>
    <row r="45" spans="1:4" x14ac:dyDescent="0.25">
      <c r="D45" s="98" t="s">
        <v>512</v>
      </c>
    </row>
    <row r="46" spans="1:4" x14ac:dyDescent="0.25">
      <c r="D46" s="98" t="s">
        <v>510</v>
      </c>
    </row>
    <row r="47" spans="1:4" x14ac:dyDescent="0.25">
      <c r="D47" s="98" t="s">
        <v>511</v>
      </c>
    </row>
    <row r="48" spans="1:4" x14ac:dyDescent="0.25">
      <c r="D48" s="98" t="s">
        <v>513</v>
      </c>
    </row>
    <row r="49" spans="4:4" x14ac:dyDescent="0.25">
      <c r="D49" s="98" t="s">
        <v>514</v>
      </c>
    </row>
    <row r="50" spans="4:4" x14ac:dyDescent="0.25">
      <c r="D50" s="98" t="s">
        <v>521</v>
      </c>
    </row>
    <row r="51" spans="4:4" x14ac:dyDescent="0.25">
      <c r="D51" s="98" t="s">
        <v>522</v>
      </c>
    </row>
  </sheetData>
  <sortState ref="A4:A13">
    <sortCondition ref="A3"/>
  </sortState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Comptes</vt:lpstr>
      <vt:lpstr>2013</vt:lpstr>
      <vt:lpstr>2014</vt:lpstr>
      <vt:lpstr>Valorisation bénévolat</vt:lpstr>
      <vt:lpstr>Param</vt:lpstr>
      <vt:lpstr>Bénévole</vt:lpstr>
      <vt:lpstr>Catégorie</vt:lpstr>
      <vt:lpstr>DR</vt:lpstr>
      <vt:lpstr>Comptes!Impression_des_titres</vt:lpstr>
      <vt:lpstr>Moyen_paiement</vt:lpstr>
      <vt:lpstr>SousCateg</vt:lpstr>
      <vt:lpstr>Tiers</vt:lpstr>
      <vt:lpstr>Type</vt:lpstr>
      <vt:lpstr>TypePièce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freggy</dc:creator>
  <cp:lastModifiedBy>freggy</cp:lastModifiedBy>
  <cp:lastPrinted>2014-07-20T11:49:50Z</cp:lastPrinted>
  <dcterms:created xsi:type="dcterms:W3CDTF">2013-11-12T13:12:44Z</dcterms:created>
  <dcterms:modified xsi:type="dcterms:W3CDTF">2014-10-11T11:34:33Z</dcterms:modified>
</cp:coreProperties>
</file>