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45" windowWidth="19440" windowHeight="7995" activeTab="4"/>
  </bookViews>
  <sheets>
    <sheet name="DESSERTS" sheetId="1" r:id="rId1"/>
    <sheet name="PATISSERIE" sheetId="2" r:id="rId2"/>
    <sheet name="Feuil1" sheetId="4" state="hidden" r:id="rId3"/>
    <sheet name="tarif" sheetId="5" state="hidden" r:id="rId4"/>
    <sheet name="Feuil2" sheetId="6" r:id="rId5"/>
  </sheets>
  <externalReferences>
    <externalReference r:id="rId6"/>
  </externalReferences>
  <definedNames>
    <definedName name="listebase">[1]tarif!$D$4:$D$12</definedName>
    <definedName name="listefonds">[1]tarif!$A$4:$A$14</definedName>
    <definedName name="listefruits">[1]tarif!$J$4:$J$14</definedName>
    <definedName name="listemat1">[1]tarif!$G$4:$G$48</definedName>
    <definedName name="PLAGENOMMEE">tarif!$A$4:$A$14</definedName>
  </definedNames>
  <calcPr calcId="125725"/>
</workbook>
</file>

<file path=xl/calcChain.xml><?xml version="1.0" encoding="utf-8"?>
<calcChain xmlns="http://schemas.openxmlformats.org/spreadsheetml/2006/main">
  <c r="C33" i="6"/>
  <c r="K31"/>
  <c r="L24"/>
  <c r="N24" s="1"/>
  <c r="F24"/>
  <c r="N23"/>
  <c r="L23"/>
  <c r="F23"/>
  <c r="L22"/>
  <c r="N22" s="1"/>
  <c r="F22"/>
  <c r="L21"/>
  <c r="N21" s="1"/>
  <c r="F21"/>
  <c r="L20"/>
  <c r="N20" s="1"/>
  <c r="F20"/>
  <c r="N19"/>
  <c r="L19"/>
  <c r="F19"/>
  <c r="L18"/>
  <c r="N18" s="1"/>
  <c r="F18"/>
  <c r="N17"/>
  <c r="L17"/>
  <c r="F17"/>
  <c r="F25" s="1"/>
  <c r="F27" s="1"/>
  <c r="F33" s="1"/>
  <c r="L16"/>
  <c r="N16" s="1"/>
  <c r="F16"/>
  <c r="N15"/>
  <c r="L15"/>
  <c r="F15"/>
  <c r="D15"/>
  <c r="L14"/>
  <c r="N14" s="1"/>
  <c r="F14"/>
  <c r="D14"/>
  <c r="N13"/>
  <c r="L13"/>
  <c r="F13"/>
  <c r="D13"/>
  <c r="N12"/>
  <c r="L12"/>
  <c r="F12"/>
  <c r="D12"/>
  <c r="L11"/>
  <c r="N11" s="1"/>
  <c r="P5" i="5"/>
  <c r="P4"/>
  <c r="P3"/>
  <c r="P2"/>
  <c r="J26" i="4"/>
  <c r="M19"/>
  <c r="K19"/>
  <c r="K18"/>
  <c r="M18" s="1"/>
  <c r="M17"/>
  <c r="K17"/>
  <c r="K16"/>
  <c r="M16" s="1"/>
  <c r="M15"/>
  <c r="K15"/>
  <c r="K14"/>
  <c r="M14" s="1"/>
  <c r="K13"/>
  <c r="K12"/>
  <c r="M12" s="1"/>
  <c r="M11"/>
  <c r="K11"/>
  <c r="K10"/>
  <c r="M10" s="1"/>
  <c r="M9"/>
  <c r="K9"/>
  <c r="K8"/>
  <c r="M8" s="1"/>
  <c r="M7"/>
  <c r="K7"/>
  <c r="K6"/>
  <c r="M6" s="1"/>
  <c r="C26"/>
  <c r="D19"/>
  <c r="F19" s="1"/>
  <c r="D18"/>
  <c r="F18" s="1"/>
  <c r="D17"/>
  <c r="F17" s="1"/>
  <c r="F16"/>
  <c r="D16"/>
  <c r="D15"/>
  <c r="F15" s="1"/>
  <c r="F14"/>
  <c r="D14"/>
  <c r="D13"/>
  <c r="F12"/>
  <c r="D12"/>
  <c r="D11"/>
  <c r="F11" s="1"/>
  <c r="D10"/>
  <c r="F10" s="1"/>
  <c r="D9"/>
  <c r="F9" s="1"/>
  <c r="F8"/>
  <c r="D8"/>
  <c r="D7"/>
  <c r="F7" s="1"/>
  <c r="F6"/>
  <c r="D6"/>
  <c r="M47" i="2"/>
  <c r="F47"/>
  <c r="M13"/>
  <c r="F13"/>
  <c r="M47" i="1"/>
  <c r="F47"/>
  <c r="F13"/>
  <c r="M13"/>
  <c r="N27" i="6" l="1"/>
  <c r="N28" s="1"/>
  <c r="J34" s="1"/>
  <c r="G33"/>
  <c r="G34"/>
  <c r="D36" s="1"/>
  <c r="M22" i="4"/>
  <c r="M23" s="1"/>
  <c r="F22"/>
  <c r="F23" s="1"/>
  <c r="B29" s="1"/>
  <c r="L31" i="6" l="1"/>
  <c r="M31"/>
  <c r="K26" i="4"/>
  <c r="I29"/>
  <c r="L26"/>
  <c r="D26"/>
  <c r="E26"/>
</calcChain>
</file>

<file path=xl/sharedStrings.xml><?xml version="1.0" encoding="utf-8"?>
<sst xmlns="http://schemas.openxmlformats.org/spreadsheetml/2006/main" count="465" uniqueCount="144">
  <si>
    <t>MATIERE PREMIERES</t>
  </si>
  <si>
    <t>UNITE DE</t>
  </si>
  <si>
    <t>PRIX D'ACHAT</t>
  </si>
  <si>
    <t>POIDS MIS</t>
  </si>
  <si>
    <t xml:space="preserve">COUT DE </t>
  </si>
  <si>
    <t>MASURE</t>
  </si>
  <si>
    <t>NET</t>
  </si>
  <si>
    <t>EN ŒUVRE</t>
  </si>
  <si>
    <t>REVIENT</t>
  </si>
  <si>
    <t xml:space="preserve">LAIT </t>
  </si>
  <si>
    <t>FIFTY</t>
  </si>
  <si>
    <t>ŒUFS</t>
  </si>
  <si>
    <t xml:space="preserve">BEURRE </t>
  </si>
  <si>
    <t xml:space="preserve">SUCRE </t>
  </si>
  <si>
    <t>POUDRE CREME</t>
  </si>
  <si>
    <t>MONTANT TOTAL H T</t>
  </si>
  <si>
    <t>NBRS D'UNITES FABRIQUEE</t>
  </si>
  <si>
    <t>PRIX UNITAIRE</t>
  </si>
  <si>
    <t>PRIS DE</t>
  </si>
  <si>
    <t xml:space="preserve">PRIX DE </t>
  </si>
  <si>
    <t>COUT</t>
  </si>
  <si>
    <t xml:space="preserve">MARGE </t>
  </si>
  <si>
    <t xml:space="preserve">VENTE </t>
  </si>
  <si>
    <t>VENTE</t>
  </si>
  <si>
    <t>MATIERES</t>
  </si>
  <si>
    <t>EMBALAGES</t>
  </si>
  <si>
    <t>BRUTE</t>
  </si>
  <si>
    <t>T.T.C</t>
  </si>
  <si>
    <t>H.T</t>
  </si>
  <si>
    <t>PREMIERES</t>
  </si>
  <si>
    <t>VALEUR</t>
  </si>
  <si>
    <t>%</t>
  </si>
  <si>
    <t>TARTE AUX POMMES</t>
  </si>
  <si>
    <t>FLAMBY</t>
  </si>
  <si>
    <t>TARTE AUX CERISES</t>
  </si>
  <si>
    <t>TARTES AUX POIRES</t>
  </si>
  <si>
    <t>FORET NOIRE</t>
  </si>
  <si>
    <t>MILLE FEUILLES</t>
  </si>
  <si>
    <t>ECLAIR VANILLE</t>
  </si>
  <si>
    <t>BABA AU RHUM</t>
  </si>
  <si>
    <t>LISTE DEROULANTE AVEC NOM DES FEUILLES</t>
  </si>
  <si>
    <t>LISTE DEROULANTE AVEC NOM RECETTES</t>
  </si>
  <si>
    <t>MATIERES 1ERES</t>
  </si>
  <si>
    <t>unite de mesure</t>
  </si>
  <si>
    <t>prix d'achat net</t>
  </si>
  <si>
    <t>poids mis en œuvre</t>
  </si>
  <si>
    <t>cout de revient</t>
  </si>
  <si>
    <t>MATIERE PREMIERE</t>
  </si>
  <si>
    <t>POIRE 3/1</t>
  </si>
  <si>
    <t>KG</t>
  </si>
  <si>
    <t>FONDAND SCEAU</t>
  </si>
  <si>
    <t>COÛT</t>
  </si>
  <si>
    <t>Mat 1ères</t>
  </si>
  <si>
    <t>Emballage</t>
  </si>
  <si>
    <t>NB UNITES FABRIQUEES</t>
  </si>
  <si>
    <t>Prix vente TTC</t>
  </si>
  <si>
    <t>Prix vente HT</t>
  </si>
  <si>
    <t>marge brute valeur</t>
  </si>
  <si>
    <t>marge brute %</t>
  </si>
  <si>
    <t>Marge brute %</t>
  </si>
  <si>
    <t>CUBE DE FIGUES</t>
  </si>
  <si>
    <t>FEUILLE GENOISE 7 NAT</t>
  </si>
  <si>
    <t>PARIS BREST</t>
  </si>
  <si>
    <t>FEUILLE GENOISE 7 CHOC</t>
  </si>
  <si>
    <t>TARIF EN BLEU A JOUR 10/2007</t>
  </si>
  <si>
    <t>FONDS</t>
  </si>
  <si>
    <t>BASE</t>
  </si>
  <si>
    <t>FRUITS</t>
  </si>
  <si>
    <t>PRIX</t>
  </si>
  <si>
    <t>CHOUX</t>
  </si>
  <si>
    <t>CHANTILLY</t>
  </si>
  <si>
    <t>AMANDE EFFILEES</t>
  </si>
  <si>
    <t>ABRICOT</t>
  </si>
  <si>
    <t>ECLAIRS</t>
  </si>
  <si>
    <t>CREME CITRON</t>
  </si>
  <si>
    <t>BLANC D'ŒUFS</t>
  </si>
  <si>
    <t>AMARENA</t>
  </si>
  <si>
    <t>FEUILLE DE FEUILLETAGE</t>
  </si>
  <si>
    <t>CREME PARIS BREST</t>
  </si>
  <si>
    <t>CACAO POUDRE</t>
  </si>
  <si>
    <t>ANANAS 3/4</t>
  </si>
  <si>
    <t>CREME PATISSIERE</t>
  </si>
  <si>
    <t>CAFE EXTRAIT</t>
  </si>
  <si>
    <t>DECOR</t>
  </si>
  <si>
    <t>COPEAUX FORET NOIRE</t>
  </si>
  <si>
    <t>FRAMBOISE NECKER</t>
  </si>
  <si>
    <t>GANACHE</t>
  </si>
  <si>
    <t>COUVERTURE BLANCHE</t>
  </si>
  <si>
    <t>FRUITS SIROP</t>
  </si>
  <si>
    <t>SAVARIN</t>
  </si>
  <si>
    <t>MERINGUE</t>
  </si>
  <si>
    <t>COUVERTURE LAIT</t>
  </si>
  <si>
    <t>GRIOTTE</t>
  </si>
  <si>
    <t>TARTE 4/6</t>
  </si>
  <si>
    <t>NAPPAGE</t>
  </si>
  <si>
    <t>COUVERTURE NOIR</t>
  </si>
  <si>
    <t>MANDARINE SEGMENT</t>
  </si>
  <si>
    <t>TARTE 6/8</t>
  </si>
  <si>
    <t>SIROP</t>
  </si>
  <si>
    <t>CREME LIQUIDE 35%</t>
  </si>
  <si>
    <t>MELANGE FRUITS ROUGES SURG</t>
  </si>
  <si>
    <t>TARTE 8/10</t>
  </si>
  <si>
    <t>DIAMREFLET CHOC</t>
  </si>
  <si>
    <t>MYRTILLE</t>
  </si>
  <si>
    <t>TARTELETTE 95</t>
  </si>
  <si>
    <t>DIAMREFLET NEUTRE</t>
  </si>
  <si>
    <t>AXEL</t>
  </si>
  <si>
    <t>AERIO</t>
  </si>
  <si>
    <t>FLEUR D4ORANGER</t>
  </si>
  <si>
    <t>GANA GOUT CACAO</t>
  </si>
  <si>
    <t>SEL GUERANDE LABEL ROUGE GRUIS DE PREF</t>
  </si>
  <si>
    <t>GELATINE POUDRE KG</t>
  </si>
  <si>
    <t>4 X 5 KG</t>
  </si>
  <si>
    <t>isarome vanille</t>
  </si>
  <si>
    <t>JAUNE ŒUFS</t>
  </si>
  <si>
    <t>JELBRI ABRICOT</t>
  </si>
  <si>
    <t>KIRSCH</t>
  </si>
  <si>
    <t>NAPPAGE BLOND</t>
  </si>
  <si>
    <t>ŒUFS COULE</t>
  </si>
  <si>
    <t>PATE A GLACE</t>
  </si>
  <si>
    <t>PATE AMANDE BLANCHE</t>
  </si>
  <si>
    <t>PATE DE PISTACHE</t>
  </si>
  <si>
    <t>PAVOT</t>
  </si>
  <si>
    <t>PISTACHES VERTE EMONDEE</t>
  </si>
  <si>
    <t>POUDRE AMANDE</t>
  </si>
  <si>
    <t>POUDRE COCO</t>
  </si>
  <si>
    <t>POUDRE CREME PAT</t>
  </si>
  <si>
    <t>POUDRE NOISETTE</t>
  </si>
  <si>
    <t>PRALINE A N SARCO</t>
  </si>
  <si>
    <t>PRALINES CONCASSEES</t>
  </si>
  <si>
    <t>RHUM</t>
  </si>
  <si>
    <t>ROYAL MIROIR CARAMEL</t>
  </si>
  <si>
    <t>ROYAL MIROIR CHOC BLANC</t>
  </si>
  <si>
    <t>SEL</t>
  </si>
  <si>
    <t>SESAME</t>
  </si>
  <si>
    <t>SIROP DE GLUCOSE</t>
  </si>
  <si>
    <t>SPRAY NEUTRE</t>
  </si>
  <si>
    <t>SUCRE CRISTALISE</t>
  </si>
  <si>
    <t>SUCRE GLACE NEUSCHNEE</t>
  </si>
  <si>
    <t>SUCRE GLACE SILICE</t>
  </si>
  <si>
    <t>SUCRE GRAIN N 10</t>
  </si>
  <si>
    <t>SUCRE SEMOULE</t>
  </si>
  <si>
    <t>L</t>
  </si>
  <si>
    <t>UVC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</si>
</sst>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16"/>
      <color indexed="10"/>
      <name val="Arial"/>
      <family val="2"/>
    </font>
    <font>
      <sz val="8"/>
      <name val="Arial"/>
      <family val="2"/>
    </font>
    <font>
      <sz val="10"/>
      <color indexed="12"/>
      <name val="Arial"/>
      <family val="2"/>
    </font>
    <font>
      <sz val="14"/>
      <name val="Arial"/>
      <family val="2"/>
    </font>
    <font>
      <sz val="14"/>
      <color indexed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1" fillId="0" borderId="0" xfId="1"/>
    <xf numFmtId="0" fontId="1" fillId="0" borderId="1" xfId="1" applyBorder="1"/>
    <xf numFmtId="0" fontId="1" fillId="2" borderId="0" xfId="1" applyFill="1" applyAlignment="1">
      <alignment horizontal="center"/>
    </xf>
    <xf numFmtId="0" fontId="2" fillId="0" borderId="0" xfId="1" applyFont="1"/>
    <xf numFmtId="2" fontId="1" fillId="0" borderId="1" xfId="1" applyNumberFormat="1" applyBorder="1"/>
    <xf numFmtId="0" fontId="1" fillId="0" borderId="2" xfId="1" applyFont="1" applyBorder="1"/>
    <xf numFmtId="0" fontId="1" fillId="0" borderId="3" xfId="1" applyBorder="1"/>
    <xf numFmtId="0" fontId="1" fillId="0" borderId="4" xfId="1" applyFont="1" applyBorder="1"/>
    <xf numFmtId="0" fontId="1" fillId="0" borderId="5" xfId="1" applyFont="1" applyBorder="1"/>
    <xf numFmtId="0" fontId="1" fillId="0" borderId="6" xfId="1" applyFont="1" applyBorder="1"/>
    <xf numFmtId="164" fontId="1" fillId="0" borderId="1" xfId="1" applyNumberFormat="1" applyBorder="1"/>
    <xf numFmtId="0" fontId="1" fillId="2" borderId="0" xfId="1" applyFill="1" applyAlignment="1">
      <alignment horizontal="center"/>
    </xf>
    <xf numFmtId="0" fontId="4" fillId="2" borderId="0" xfId="1" applyFont="1" applyFill="1" applyBorder="1" applyAlignment="1"/>
    <xf numFmtId="0" fontId="1" fillId="0" borderId="3" xfId="1" applyFont="1" applyBorder="1" applyAlignment="1">
      <alignment horizontal="center"/>
    </xf>
    <xf numFmtId="0" fontId="3" fillId="2" borderId="0" xfId="1" applyFont="1" applyFill="1" applyBorder="1" applyAlignment="1">
      <alignment horizontal="center"/>
    </xf>
    <xf numFmtId="0" fontId="4" fillId="2" borderId="0" xfId="1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8" xfId="0" applyBorder="1"/>
    <xf numFmtId="0" fontId="5" fillId="0" borderId="9" xfId="0" applyFont="1" applyBorder="1"/>
    <xf numFmtId="2" fontId="0" fillId="0" borderId="6" xfId="0" applyNumberFormat="1" applyBorder="1"/>
    <xf numFmtId="0" fontId="5" fillId="0" borderId="2" xfId="0" applyFont="1" applyBorder="1"/>
    <xf numFmtId="2" fontId="0" fillId="0" borderId="1" xfId="0" applyNumberFormat="1" applyBorder="1"/>
    <xf numFmtId="0" fontId="5" fillId="0" borderId="8" xfId="0" applyFont="1" applyBorder="1"/>
    <xf numFmtId="0" fontId="0" fillId="0" borderId="8" xfId="0" applyFont="1" applyFill="1" applyBorder="1"/>
    <xf numFmtId="0" fontId="0" fillId="3" borderId="8" xfId="0" applyFill="1" applyBorder="1"/>
    <xf numFmtId="2" fontId="0" fillId="0" borderId="8" xfId="0" applyNumberFormat="1" applyBorder="1"/>
    <xf numFmtId="0" fontId="6" fillId="0" borderId="10" xfId="1" applyFont="1" applyBorder="1" applyAlignment="1">
      <alignment horizontal="left"/>
    </xf>
    <xf numFmtId="0" fontId="1" fillId="0" borderId="11" xfId="1" applyBorder="1"/>
    <xf numFmtId="0" fontId="1" fillId="0" borderId="12" xfId="1" applyBorder="1"/>
    <xf numFmtId="0" fontId="1" fillId="0" borderId="13" xfId="1" applyBorder="1"/>
    <xf numFmtId="0" fontId="2" fillId="0" borderId="14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" xfId="1" applyBorder="1" applyAlignment="1">
      <alignment horizontal="center"/>
    </xf>
    <xf numFmtId="0" fontId="1" fillId="0" borderId="16" xfId="1" applyFont="1" applyBorder="1" applyAlignment="1">
      <alignment horizontal="center"/>
    </xf>
    <xf numFmtId="0" fontId="1" fillId="0" borderId="15" xfId="1" applyBorder="1"/>
    <xf numFmtId="0" fontId="1" fillId="0" borderId="16" xfId="1" applyFont="1" applyBorder="1"/>
    <xf numFmtId="0" fontId="1" fillId="0" borderId="15" xfId="1" applyFont="1" applyBorder="1"/>
    <xf numFmtId="0" fontId="1" fillId="0" borderId="1" xfId="1" applyFont="1" applyBorder="1"/>
    <xf numFmtId="2" fontId="1" fillId="0" borderId="16" xfId="1" applyNumberFormat="1" applyFont="1" applyBorder="1"/>
    <xf numFmtId="0" fontId="7" fillId="0" borderId="16" xfId="1" applyFont="1" applyBorder="1" applyAlignment="1">
      <alignment horizontal="center"/>
    </xf>
    <xf numFmtId="0" fontId="1" fillId="0" borderId="0" xfId="1" applyFill="1" applyBorder="1"/>
    <xf numFmtId="0" fontId="6" fillId="0" borderId="15" xfId="1" applyFont="1" applyBorder="1"/>
    <xf numFmtId="0" fontId="6" fillId="0" borderId="1" xfId="1" applyFont="1" applyBorder="1"/>
    <xf numFmtId="0" fontId="6" fillId="0" borderId="16" xfId="1" applyFont="1" applyBorder="1"/>
    <xf numFmtId="0" fontId="1" fillId="0" borderId="1" xfId="1" applyFont="1" applyFill="1" applyBorder="1"/>
    <xf numFmtId="0" fontId="7" fillId="0" borderId="16" xfId="1" applyFont="1" applyFill="1" applyBorder="1" applyAlignment="1">
      <alignment horizontal="center"/>
    </xf>
    <xf numFmtId="0" fontId="1" fillId="0" borderId="15" xfId="1" applyFont="1" applyFill="1" applyBorder="1"/>
    <xf numFmtId="0" fontId="8" fillId="0" borderId="16" xfId="1" applyFont="1" applyBorder="1" applyAlignment="1">
      <alignment horizontal="center"/>
    </xf>
    <xf numFmtId="0" fontId="1" fillId="0" borderId="17" xfId="1" applyFont="1" applyBorder="1"/>
    <xf numFmtId="0" fontId="1" fillId="0" borderId="18" xfId="1" applyFont="1" applyBorder="1"/>
    <xf numFmtId="0" fontId="1" fillId="0" borderId="19" xfId="1" applyFont="1" applyBorder="1"/>
    <xf numFmtId="0" fontId="7" fillId="0" borderId="19" xfId="1" applyFont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 vertical="center"/>
    </xf>
    <xf numFmtId="0" fontId="1" fillId="0" borderId="8" xfId="1" applyBorder="1"/>
    <xf numFmtId="0" fontId="5" fillId="0" borderId="9" xfId="1" applyFont="1" applyBorder="1"/>
    <xf numFmtId="2" fontId="1" fillId="0" borderId="6" xfId="1" applyNumberFormat="1" applyBorder="1"/>
    <xf numFmtId="0" fontId="5" fillId="0" borderId="2" xfId="1" applyFont="1" applyBorder="1"/>
    <xf numFmtId="0" fontId="1" fillId="0" borderId="0" xfId="1" applyFont="1" applyBorder="1"/>
    <xf numFmtId="0" fontId="5" fillId="0" borderId="8" xfId="1" applyFont="1" applyBorder="1"/>
    <xf numFmtId="0" fontId="1" fillId="0" borderId="8" xfId="1" applyFont="1" applyFill="1" applyBorder="1"/>
    <xf numFmtId="0" fontId="1" fillId="3" borderId="8" xfId="1" applyFill="1" applyBorder="1"/>
    <xf numFmtId="2" fontId="1" fillId="0" borderId="8" xfId="1" applyNumberFormat="1" applyBorder="1"/>
    <xf numFmtId="2" fontId="1" fillId="0" borderId="0" xfId="1" applyNumberFormat="1" applyBorder="1"/>
    <xf numFmtId="164" fontId="1" fillId="0" borderId="0" xfId="1" applyNumberFormat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431800</xdr:colOff>
      <xdr:row>4</xdr:row>
      <xdr:rowOff>25400</xdr:rowOff>
    </xdr:from>
    <xdr:to>
      <xdr:col>13</xdr:col>
      <xdr:colOff>136525</xdr:colOff>
      <xdr:row>6</xdr:row>
      <xdr:rowOff>6350</xdr:rowOff>
    </xdr:to>
    <xdr:pic macro="[0]!Image1_Clic">
      <xdr:nvPicPr>
        <xdr:cNvPr id="2" name="Image 1" descr="actualiser noir et blanc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471275" y="739775"/>
          <a:ext cx="466725" cy="4381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109539</xdr:colOff>
      <xdr:row>4</xdr:row>
      <xdr:rowOff>90486</xdr:rowOff>
    </xdr:from>
    <xdr:to>
      <xdr:col>16</xdr:col>
      <xdr:colOff>471489</xdr:colOff>
      <xdr:row>15</xdr:row>
      <xdr:rowOff>109536</xdr:rowOff>
    </xdr:to>
    <xdr:sp macro="" textlink="">
      <xdr:nvSpPr>
        <xdr:cNvPr id="2" name="Flèche vers le bas 1"/>
        <xdr:cNvSpPr/>
      </xdr:nvSpPr>
      <xdr:spPr bwMode="auto">
        <a:xfrm rot="3607195">
          <a:off x="5991226" y="981074"/>
          <a:ext cx="1800225" cy="1885950"/>
        </a:xfrm>
        <a:prstGeom prst="downArrow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Trame souhaitée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BIHR\Desktop\GESTION%20MARGE\bvp\PRIX%20DE%20REVIENT%20PATISSERIE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rif"/>
      <sheetName val="base"/>
      <sheetName val="petit gateaux"/>
      <sheetName val="entremets"/>
      <sheetName val="tartes"/>
      <sheetName val="buches"/>
      <sheetName val="PRIX REVIENTS"/>
      <sheetName val="Feuil1"/>
      <sheetName val="Feuil2"/>
    </sheetNames>
    <sheetDataSet>
      <sheetData sheetId="0">
        <row r="4">
          <cell r="A4" t="str">
            <v>CHOUX</v>
          </cell>
          <cell r="D4" t="str">
            <v>CHANTILLY</v>
          </cell>
          <cell r="G4" t="str">
            <v>AMANDE EFFILEES</v>
          </cell>
          <cell r="J4" t="str">
            <v>ABRICOT</v>
          </cell>
        </row>
        <row r="5">
          <cell r="A5" t="str">
            <v>ECLAIRS</v>
          </cell>
          <cell r="D5" t="str">
            <v>CREME CITRON</v>
          </cell>
          <cell r="G5" t="str">
            <v>BLANC D'ŒUFS</v>
          </cell>
          <cell r="I5">
            <v>2.722</v>
          </cell>
          <cell r="J5" t="str">
            <v>AMARENA</v>
          </cell>
        </row>
        <row r="6">
          <cell r="A6" t="str">
            <v>FEUILLE DE FEUILLETAGE</v>
          </cell>
          <cell r="D6" t="str">
            <v>CREME PARIS BREST</v>
          </cell>
          <cell r="G6" t="str">
            <v>CACAO POUDRE</v>
          </cell>
          <cell r="J6" t="str">
            <v>ANANAS 3/4</v>
          </cell>
        </row>
        <row r="7">
          <cell r="A7" t="str">
            <v>FEUILLE GENOISE 7 CHOC</v>
          </cell>
          <cell r="C7">
            <v>1.17</v>
          </cell>
          <cell r="D7" t="str">
            <v>CREME PATISSIERE</v>
          </cell>
          <cell r="G7" t="str">
            <v>CAFE EXTRAIT</v>
          </cell>
          <cell r="J7" t="str">
            <v>CUBE DE FIGUES</v>
          </cell>
        </row>
        <row r="8">
          <cell r="A8" t="str">
            <v>FEUILLE GENOISE 7 NAT</v>
          </cell>
          <cell r="C8">
            <v>1.1299999999999999</v>
          </cell>
          <cell r="D8" t="str">
            <v>DECOR</v>
          </cell>
          <cell r="G8" t="str">
            <v>COPEAUX FORET NOIRE</v>
          </cell>
          <cell r="J8" t="str">
            <v>FRAMBOISE NECKER</v>
          </cell>
        </row>
        <row r="9">
          <cell r="A9" t="str">
            <v>PARIS BREST</v>
          </cell>
          <cell r="D9" t="str">
            <v>GANACHE</v>
          </cell>
          <cell r="G9" t="str">
            <v>COUVERTURE BLANCHE</v>
          </cell>
          <cell r="J9" t="str">
            <v>FRUITS SIROP</v>
          </cell>
        </row>
        <row r="10">
          <cell r="A10" t="str">
            <v>SAVARIN</v>
          </cell>
          <cell r="D10" t="str">
            <v>MERINGUE</v>
          </cell>
          <cell r="G10" t="str">
            <v>COUVERTURE LAIT</v>
          </cell>
          <cell r="J10" t="str">
            <v>GRIOTTE</v>
          </cell>
        </row>
        <row r="11">
          <cell r="A11" t="str">
            <v>TARTE 4/6</v>
          </cell>
          <cell r="D11" t="str">
            <v>NAPPAGE</v>
          </cell>
          <cell r="G11" t="str">
            <v>COUVERTURE NOIR</v>
          </cell>
          <cell r="J11" t="str">
            <v>MANDARINE SEGMENT</v>
          </cell>
        </row>
        <row r="12">
          <cell r="A12" t="str">
            <v>TARTE 6/8</v>
          </cell>
          <cell r="D12" t="str">
            <v>SIROP</v>
          </cell>
          <cell r="G12" t="str">
            <v>CREME LIQUIDE 35%</v>
          </cell>
          <cell r="I12">
            <v>2.56</v>
          </cell>
          <cell r="J12" t="str">
            <v>MELANGE FRUITS ROUGES SURG</v>
          </cell>
        </row>
        <row r="13">
          <cell r="A13" t="str">
            <v>TARTE 8/10</v>
          </cell>
          <cell r="G13" t="str">
            <v>DIAMREFLET CHOC</v>
          </cell>
          <cell r="I13">
            <v>3.923</v>
          </cell>
          <cell r="J13" t="str">
            <v>MYRTILLE</v>
          </cell>
        </row>
        <row r="14">
          <cell r="A14" t="str">
            <v>TARTELETTE 95</v>
          </cell>
          <cell r="G14" t="str">
            <v>DIAMREFLET NEUTRE</v>
          </cell>
          <cell r="I14">
            <v>2.7789999999999999</v>
          </cell>
          <cell r="J14" t="str">
            <v>POIRE 3/1</v>
          </cell>
        </row>
        <row r="15">
          <cell r="G15" t="str">
            <v>FIFTY</v>
          </cell>
          <cell r="H15" t="str">
            <v>AERIO</v>
          </cell>
        </row>
        <row r="16">
          <cell r="G16" t="str">
            <v>FLEUR D4ORANGER</v>
          </cell>
        </row>
        <row r="17">
          <cell r="G17" t="str">
            <v>FONDAND SCEAU</v>
          </cell>
          <cell r="I17">
            <v>1.246</v>
          </cell>
        </row>
        <row r="18">
          <cell r="G18" t="str">
            <v>GANA GOUT CACAO</v>
          </cell>
          <cell r="I18">
            <v>5.8490000000000002</v>
          </cell>
        </row>
        <row r="19">
          <cell r="G19" t="str">
            <v>GELATINE POUDRE KG</v>
          </cell>
        </row>
        <row r="20">
          <cell r="G20" t="str">
            <v>isarome vanille</v>
          </cell>
        </row>
        <row r="21">
          <cell r="G21" t="str">
            <v>JAUNE ŒUFS</v>
          </cell>
          <cell r="I21">
            <v>5.3769999999999998</v>
          </cell>
        </row>
        <row r="22">
          <cell r="G22" t="str">
            <v>JELBRI ABRICOT</v>
          </cell>
          <cell r="I22">
            <v>1.425</v>
          </cell>
        </row>
        <row r="23">
          <cell r="G23" t="str">
            <v>KIRSCH</v>
          </cell>
        </row>
        <row r="24">
          <cell r="G24" t="str">
            <v>NAPPAGE BLOND</v>
          </cell>
          <cell r="I24">
            <v>1.417</v>
          </cell>
        </row>
        <row r="25">
          <cell r="G25" t="str">
            <v>ŒUFS COULE</v>
          </cell>
          <cell r="I25">
            <v>2.5379999999999998</v>
          </cell>
        </row>
        <row r="26">
          <cell r="G26" t="str">
            <v>PATE A GLACE</v>
          </cell>
        </row>
        <row r="27">
          <cell r="G27" t="str">
            <v>PATE AMANDE BLANCHE</v>
          </cell>
        </row>
        <row r="28">
          <cell r="G28" t="str">
            <v>PATE DE PISTACHE</v>
          </cell>
        </row>
        <row r="29">
          <cell r="G29" t="str">
            <v>PAVOT</v>
          </cell>
        </row>
        <row r="30">
          <cell r="G30" t="str">
            <v>PISTACHES VERTE EMONDEE</v>
          </cell>
        </row>
        <row r="31">
          <cell r="G31" t="str">
            <v>POUDRE AMANDE</v>
          </cell>
        </row>
        <row r="32">
          <cell r="G32" t="str">
            <v>POUDRE COCO</v>
          </cell>
        </row>
        <row r="33">
          <cell r="G33" t="str">
            <v>POUDRE CREME PAT</v>
          </cell>
        </row>
        <row r="34">
          <cell r="G34" t="str">
            <v>POUDRE NOISETTE</v>
          </cell>
        </row>
        <row r="35">
          <cell r="G35" t="str">
            <v>PRALINE A N SARCO</v>
          </cell>
          <cell r="I35">
            <v>6.47</v>
          </cell>
        </row>
        <row r="36">
          <cell r="G36" t="str">
            <v>PRALINES CONCASSEES</v>
          </cell>
        </row>
        <row r="37">
          <cell r="G37" t="str">
            <v>RHUM</v>
          </cell>
        </row>
        <row r="38">
          <cell r="G38" t="str">
            <v>ROYAL MIROIR CARAMEL</v>
          </cell>
          <cell r="I38">
            <v>4.9800000000000004</v>
          </cell>
        </row>
        <row r="39">
          <cell r="G39" t="str">
            <v>ROYAL MIROIR CHOC BLANC</v>
          </cell>
          <cell r="I39">
            <v>4.67</v>
          </cell>
        </row>
        <row r="40">
          <cell r="G40" t="str">
            <v>SEL</v>
          </cell>
        </row>
        <row r="41">
          <cell r="G41" t="str">
            <v>SESAME</v>
          </cell>
        </row>
        <row r="42">
          <cell r="G42" t="str">
            <v>SIROP DE GLUCOSE</v>
          </cell>
          <cell r="I42">
            <v>2.476</v>
          </cell>
        </row>
        <row r="43">
          <cell r="G43" t="str">
            <v>SPRAY NEUTRE</v>
          </cell>
          <cell r="I43">
            <v>1.415</v>
          </cell>
        </row>
        <row r="44">
          <cell r="G44" t="str">
            <v>SUCRE CRISTALISE</v>
          </cell>
          <cell r="I44">
            <v>1.07</v>
          </cell>
        </row>
        <row r="45">
          <cell r="G45" t="str">
            <v>SUCRE GLACE NEUSCHNEE</v>
          </cell>
          <cell r="I45">
            <v>2.6280000000000001</v>
          </cell>
        </row>
        <row r="46">
          <cell r="G46" t="str">
            <v>SUCRE GLACE SILICE</v>
          </cell>
          <cell r="I46">
            <v>1.3240000000000001</v>
          </cell>
        </row>
        <row r="47">
          <cell r="G47" t="str">
            <v>SUCRE GRAIN N 10</v>
          </cell>
          <cell r="I47">
            <v>1.81</v>
          </cell>
        </row>
        <row r="48">
          <cell r="G48" t="str">
            <v>SUCRE SEMOULE</v>
          </cell>
          <cell r="I48">
            <v>1.0940000000000001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N68"/>
  <sheetViews>
    <sheetView zoomScale="60" zoomScaleNormal="60" workbookViewId="0">
      <selection activeCell="A2" sqref="A2:F2"/>
    </sheetView>
  </sheetViews>
  <sheetFormatPr baseColWidth="10" defaultRowHeight="14.25"/>
  <sheetData>
    <row r="1" spans="1:14" ht="20.25">
      <c r="A1" s="3"/>
      <c r="B1" s="3"/>
      <c r="C1" s="15"/>
      <c r="D1" s="15"/>
      <c r="E1" s="3"/>
      <c r="F1" s="3"/>
      <c r="G1" s="1"/>
      <c r="H1" s="3"/>
      <c r="I1" s="3"/>
      <c r="J1" s="15"/>
      <c r="K1" s="15"/>
      <c r="L1" s="3"/>
      <c r="M1" s="3"/>
      <c r="N1" s="1"/>
    </row>
    <row r="2" spans="1:14" ht="20.25">
      <c r="A2" s="16" t="s">
        <v>32</v>
      </c>
      <c r="B2" s="16"/>
      <c r="C2" s="16"/>
      <c r="D2" s="16"/>
      <c r="E2" s="16"/>
      <c r="F2" s="16"/>
      <c r="G2" s="1"/>
      <c r="H2" s="15" t="s">
        <v>33</v>
      </c>
      <c r="I2" s="15"/>
      <c r="J2" s="15"/>
      <c r="K2" s="15"/>
      <c r="L2" s="15"/>
      <c r="M2" s="15"/>
      <c r="N2" s="1"/>
    </row>
    <row r="3" spans="1:14" ht="20.25">
      <c r="A3" s="3"/>
      <c r="B3" s="3"/>
      <c r="C3" s="15"/>
      <c r="D3" s="15"/>
      <c r="E3" s="3"/>
      <c r="F3" s="3"/>
      <c r="G3" s="1"/>
      <c r="H3" s="3"/>
      <c r="I3" s="3"/>
      <c r="J3" s="15"/>
      <c r="K3" s="15"/>
      <c r="L3" s="3"/>
      <c r="M3" s="3"/>
      <c r="N3" s="1"/>
    </row>
    <row r="4" spans="1:14">
      <c r="A4" s="3"/>
      <c r="B4" s="3"/>
      <c r="C4" s="3"/>
      <c r="D4" s="3"/>
      <c r="E4" s="3"/>
      <c r="F4" s="3"/>
      <c r="G4" s="1"/>
      <c r="H4" s="3"/>
      <c r="I4" s="3"/>
      <c r="J4" s="3"/>
      <c r="K4" s="3"/>
      <c r="L4" s="3"/>
      <c r="M4" s="3"/>
      <c r="N4" s="1"/>
    </row>
    <row r="8" spans="1:14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10" spans="1:14">
      <c r="A10" s="2" t="s">
        <v>0</v>
      </c>
      <c r="B10" s="2"/>
      <c r="C10" s="2" t="s">
        <v>1</v>
      </c>
      <c r="D10" s="2" t="s">
        <v>2</v>
      </c>
      <c r="E10" s="2" t="s">
        <v>3</v>
      </c>
      <c r="F10" s="2" t="s">
        <v>4</v>
      </c>
      <c r="G10" s="1"/>
      <c r="H10" s="2" t="s">
        <v>0</v>
      </c>
      <c r="I10" s="2"/>
      <c r="J10" s="2" t="s">
        <v>1</v>
      </c>
      <c r="K10" s="2" t="s">
        <v>2</v>
      </c>
      <c r="L10" s="2" t="s">
        <v>3</v>
      </c>
      <c r="M10" s="2" t="s">
        <v>4</v>
      </c>
      <c r="N10" s="1"/>
    </row>
    <row r="11" spans="1:14">
      <c r="A11" s="2"/>
      <c r="B11" s="2"/>
      <c r="C11" s="2" t="s">
        <v>5</v>
      </c>
      <c r="D11" s="2" t="s">
        <v>6</v>
      </c>
      <c r="E11" s="2" t="s">
        <v>7</v>
      </c>
      <c r="F11" s="2" t="s">
        <v>8</v>
      </c>
      <c r="G11" s="1"/>
      <c r="H11" s="2"/>
      <c r="I11" s="2"/>
      <c r="J11" s="2" t="s">
        <v>5</v>
      </c>
      <c r="K11" s="2" t="s">
        <v>6</v>
      </c>
      <c r="L11" s="2" t="s">
        <v>7</v>
      </c>
      <c r="M11" s="2" t="s">
        <v>8</v>
      </c>
      <c r="N11" s="1"/>
    </row>
    <row r="12" spans="1:14">
      <c r="A12" s="2" t="s">
        <v>9</v>
      </c>
      <c r="B12" s="2"/>
      <c r="C12" s="2"/>
      <c r="D12" s="2">
        <v>0</v>
      </c>
      <c r="E12" s="2">
        <v>10</v>
      </c>
      <c r="F12" s="5">
        <v>0</v>
      </c>
      <c r="G12" s="1"/>
      <c r="H12" s="2" t="s">
        <v>10</v>
      </c>
      <c r="I12" s="2"/>
      <c r="J12" s="2"/>
      <c r="K12" s="2">
        <v>0</v>
      </c>
      <c r="L12" s="2">
        <v>0</v>
      </c>
      <c r="M12" s="5">
        <v>0</v>
      </c>
      <c r="N12" s="1"/>
    </row>
    <row r="13" spans="1:14">
      <c r="A13" s="2" t="s">
        <v>11</v>
      </c>
      <c r="B13" s="2"/>
      <c r="C13" s="2"/>
      <c r="D13" s="2">
        <v>1.5</v>
      </c>
      <c r="E13" s="2">
        <v>3</v>
      </c>
      <c r="F13" s="5">
        <f>3*1.5</f>
        <v>4.5</v>
      </c>
      <c r="G13" s="1"/>
      <c r="H13" s="2" t="s">
        <v>12</v>
      </c>
      <c r="I13" s="2"/>
      <c r="J13" s="2"/>
      <c r="K13" s="2">
        <v>1.5</v>
      </c>
      <c r="L13" s="2">
        <v>8</v>
      </c>
      <c r="M13" s="5">
        <f>8*1.5</f>
        <v>12</v>
      </c>
      <c r="N13" s="1"/>
    </row>
    <row r="14" spans="1:14">
      <c r="A14" s="2" t="s">
        <v>13</v>
      </c>
      <c r="B14" s="2"/>
      <c r="C14" s="2"/>
      <c r="D14" s="2">
        <v>0</v>
      </c>
      <c r="E14" s="2">
        <v>2</v>
      </c>
      <c r="F14" s="5">
        <v>0</v>
      </c>
      <c r="G14" s="1"/>
      <c r="H14" s="2"/>
      <c r="I14" s="2"/>
      <c r="J14" s="2"/>
      <c r="K14" s="2"/>
      <c r="L14" s="2">
        <v>2</v>
      </c>
      <c r="M14" s="5">
        <v>0</v>
      </c>
      <c r="N14" s="1"/>
    </row>
    <row r="15" spans="1:14">
      <c r="A15" s="2" t="s">
        <v>14</v>
      </c>
      <c r="B15" s="2"/>
      <c r="C15" s="2"/>
      <c r="D15" s="2">
        <v>0</v>
      </c>
      <c r="E15" s="2">
        <v>1</v>
      </c>
      <c r="F15" s="5">
        <v>0</v>
      </c>
      <c r="G15" s="1"/>
      <c r="H15" s="2"/>
      <c r="I15" s="2"/>
      <c r="J15" s="2"/>
      <c r="K15" s="2"/>
      <c r="L15" s="2"/>
      <c r="M15" s="5">
        <v>0</v>
      </c>
      <c r="N15" s="1"/>
    </row>
    <row r="16" spans="1:14">
      <c r="A16" s="2"/>
      <c r="B16" s="2"/>
      <c r="C16" s="2"/>
      <c r="D16" s="2"/>
      <c r="E16" s="2"/>
      <c r="F16" s="2">
        <v>0</v>
      </c>
      <c r="G16" s="1"/>
      <c r="H16" s="2"/>
      <c r="I16" s="2"/>
      <c r="J16" s="2"/>
      <c r="K16" s="2"/>
      <c r="L16" s="2"/>
      <c r="M16" s="2">
        <v>0</v>
      </c>
      <c r="N16" s="1"/>
    </row>
    <row r="17" spans="1:14">
      <c r="A17" s="2"/>
      <c r="B17" s="2"/>
      <c r="C17" s="2"/>
      <c r="D17" s="2"/>
      <c r="E17" s="2"/>
      <c r="F17" s="2">
        <v>0</v>
      </c>
      <c r="G17" s="1"/>
      <c r="H17" s="2"/>
      <c r="I17" s="2"/>
      <c r="J17" s="2"/>
      <c r="K17" s="2"/>
      <c r="L17" s="2"/>
      <c r="M17" s="2">
        <v>0</v>
      </c>
      <c r="N17" s="1"/>
    </row>
    <row r="18" spans="1:14">
      <c r="A18" s="2"/>
      <c r="B18" s="2"/>
      <c r="C18" s="2"/>
      <c r="D18" s="2"/>
      <c r="E18" s="2"/>
      <c r="F18" s="2">
        <v>0</v>
      </c>
      <c r="G18" s="1"/>
      <c r="H18" s="2"/>
      <c r="I18" s="2"/>
      <c r="J18" s="2"/>
      <c r="K18" s="2"/>
      <c r="L18" s="2"/>
      <c r="M18" s="2">
        <v>0</v>
      </c>
      <c r="N18" s="1"/>
    </row>
    <row r="19" spans="1:14">
      <c r="A19" s="2"/>
      <c r="B19" s="2"/>
      <c r="C19" s="2"/>
      <c r="D19" s="2"/>
      <c r="E19" s="2"/>
      <c r="F19" s="2">
        <v>0</v>
      </c>
      <c r="G19" s="1"/>
      <c r="H19" s="2"/>
      <c r="I19" s="2"/>
      <c r="J19" s="2"/>
      <c r="K19" s="2"/>
      <c r="L19" s="2"/>
      <c r="M19" s="2">
        <v>0</v>
      </c>
      <c r="N19" s="1"/>
    </row>
    <row r="20" spans="1:14">
      <c r="A20" s="2"/>
      <c r="B20" s="2"/>
      <c r="C20" s="2"/>
      <c r="D20" s="2"/>
      <c r="E20" s="2"/>
      <c r="F20" s="2">
        <v>0</v>
      </c>
      <c r="G20" s="1"/>
      <c r="H20" s="2"/>
      <c r="I20" s="2"/>
      <c r="J20" s="2"/>
      <c r="K20" s="2"/>
      <c r="L20" s="2"/>
      <c r="M20" s="2">
        <v>0</v>
      </c>
      <c r="N20" s="1"/>
    </row>
    <row r="21" spans="1:14">
      <c r="A21" s="2"/>
      <c r="B21" s="2"/>
      <c r="C21" s="2"/>
      <c r="D21" s="2"/>
      <c r="E21" s="2"/>
      <c r="F21" s="2">
        <v>0</v>
      </c>
      <c r="G21" s="1"/>
      <c r="H21" s="2"/>
      <c r="I21" s="2"/>
      <c r="J21" s="2"/>
      <c r="K21" s="2"/>
      <c r="L21" s="2"/>
      <c r="M21" s="2">
        <v>0</v>
      </c>
      <c r="N21" s="1"/>
    </row>
    <row r="22" spans="1:14">
      <c r="A22" s="2"/>
      <c r="B22" s="2"/>
      <c r="C22" s="2"/>
      <c r="D22" s="2"/>
      <c r="E22" s="2"/>
      <c r="F22" s="2">
        <v>0</v>
      </c>
      <c r="G22" s="1"/>
      <c r="H22" s="2"/>
      <c r="I22" s="2"/>
      <c r="J22" s="2"/>
      <c r="K22" s="2"/>
      <c r="L22" s="2"/>
      <c r="M22" s="2">
        <v>0</v>
      </c>
      <c r="N22" s="1"/>
    </row>
    <row r="23" spans="1:14">
      <c r="A23" s="2"/>
      <c r="B23" s="2"/>
      <c r="C23" s="2"/>
      <c r="D23" s="2"/>
      <c r="E23" s="2"/>
      <c r="F23" s="2">
        <v>0</v>
      </c>
      <c r="G23" s="1"/>
      <c r="H23" s="2"/>
      <c r="I23" s="2"/>
      <c r="J23" s="2"/>
      <c r="K23" s="2"/>
      <c r="L23" s="2"/>
      <c r="M23" s="2">
        <v>0</v>
      </c>
      <c r="N23" s="1"/>
    </row>
    <row r="24" spans="1:14">
      <c r="A24" s="2"/>
      <c r="B24" s="2"/>
      <c r="C24" s="2"/>
      <c r="D24" s="2"/>
      <c r="E24" s="2"/>
      <c r="F24" s="2">
        <v>0</v>
      </c>
      <c r="G24" s="1"/>
      <c r="H24" s="2"/>
      <c r="I24" s="2"/>
      <c r="J24" s="2"/>
      <c r="K24" s="2"/>
      <c r="L24" s="2"/>
      <c r="M24" s="2">
        <v>0</v>
      </c>
      <c r="N24" s="1"/>
    </row>
    <row r="25" spans="1:14">
      <c r="A25" s="1"/>
      <c r="B25" s="1"/>
      <c r="C25" s="1"/>
      <c r="D25" s="6" t="s">
        <v>15</v>
      </c>
      <c r="E25" s="7"/>
      <c r="F25" s="5">
        <v>4.5</v>
      </c>
      <c r="G25" s="1"/>
      <c r="H25" s="1"/>
      <c r="I25" s="1"/>
      <c r="J25" s="1"/>
      <c r="K25" s="6" t="s">
        <v>15</v>
      </c>
      <c r="L25" s="7"/>
      <c r="M25" s="5">
        <v>12</v>
      </c>
      <c r="N25" s="1"/>
    </row>
    <row r="26" spans="1:14">
      <c r="A26" s="1"/>
      <c r="B26" s="1"/>
      <c r="C26" s="1"/>
      <c r="D26" s="6" t="s">
        <v>16</v>
      </c>
      <c r="E26" s="7"/>
      <c r="F26" s="2">
        <v>15</v>
      </c>
      <c r="G26" s="1"/>
      <c r="H26" s="1"/>
      <c r="I26" s="1"/>
      <c r="J26" s="1"/>
      <c r="K26" s="6" t="s">
        <v>16</v>
      </c>
      <c r="L26" s="7"/>
      <c r="M26" s="2">
        <v>5</v>
      </c>
      <c r="N26" s="1"/>
    </row>
    <row r="27" spans="1:14">
      <c r="A27" s="1"/>
      <c r="B27" s="1"/>
      <c r="C27" s="1"/>
      <c r="D27" s="6" t="s">
        <v>17</v>
      </c>
      <c r="E27" s="7"/>
      <c r="F27" s="5">
        <v>0.51200000000000001</v>
      </c>
      <c r="G27" s="1"/>
      <c r="H27" s="1"/>
      <c r="I27" s="1"/>
      <c r="J27" s="1"/>
      <c r="K27" s="6" t="s">
        <v>17</v>
      </c>
      <c r="L27" s="7"/>
      <c r="M27" s="5">
        <v>4.4463999999999997</v>
      </c>
      <c r="N27" s="1"/>
    </row>
    <row r="30" spans="1:14">
      <c r="A30" s="1"/>
      <c r="B30" s="8" t="s">
        <v>18</v>
      </c>
      <c r="C30" s="8" t="s">
        <v>19</v>
      </c>
      <c r="D30" s="14" t="s">
        <v>20</v>
      </c>
      <c r="E30" s="14"/>
      <c r="F30" s="8" t="s">
        <v>19</v>
      </c>
      <c r="G30" s="8" t="s">
        <v>21</v>
      </c>
      <c r="H30" s="1"/>
      <c r="I30" s="8" t="s">
        <v>18</v>
      </c>
      <c r="J30" s="8" t="s">
        <v>19</v>
      </c>
      <c r="K30" s="14" t="s">
        <v>20</v>
      </c>
      <c r="L30" s="14"/>
      <c r="M30" s="8" t="s">
        <v>19</v>
      </c>
      <c r="N30" s="8" t="s">
        <v>21</v>
      </c>
    </row>
    <row r="31" spans="1:14">
      <c r="A31" s="1"/>
      <c r="B31" s="9" t="s">
        <v>22</v>
      </c>
      <c r="C31" s="9" t="s">
        <v>23</v>
      </c>
      <c r="D31" s="8" t="s">
        <v>24</v>
      </c>
      <c r="E31" s="8" t="s">
        <v>25</v>
      </c>
      <c r="F31" s="9" t="s">
        <v>8</v>
      </c>
      <c r="G31" s="9" t="s">
        <v>26</v>
      </c>
      <c r="H31" s="1"/>
      <c r="I31" s="9" t="s">
        <v>22</v>
      </c>
      <c r="J31" s="9" t="s">
        <v>23</v>
      </c>
      <c r="K31" s="8" t="s">
        <v>24</v>
      </c>
      <c r="L31" s="8" t="s">
        <v>25</v>
      </c>
      <c r="M31" s="9" t="s">
        <v>8</v>
      </c>
      <c r="N31" s="9" t="s">
        <v>26</v>
      </c>
    </row>
    <row r="32" spans="1:14">
      <c r="A32" s="1"/>
      <c r="B32" s="10" t="s">
        <v>27</v>
      </c>
      <c r="C32" s="10" t="s">
        <v>28</v>
      </c>
      <c r="D32" s="10" t="s">
        <v>29</v>
      </c>
      <c r="E32" s="10"/>
      <c r="F32" s="10"/>
      <c r="G32" s="10"/>
      <c r="H32" s="1"/>
      <c r="I32" s="10" t="s">
        <v>27</v>
      </c>
      <c r="J32" s="10" t="s">
        <v>28</v>
      </c>
      <c r="K32" s="10" t="s">
        <v>29</v>
      </c>
      <c r="L32" s="10"/>
      <c r="M32" s="10"/>
      <c r="N32" s="10"/>
    </row>
    <row r="33" spans="1:14">
      <c r="A33" s="2" t="s">
        <v>30</v>
      </c>
      <c r="B33" s="2"/>
      <c r="C33" s="5">
        <v>0</v>
      </c>
      <c r="D33" s="2"/>
      <c r="E33" s="2"/>
      <c r="F33" s="5">
        <v>0.51200000000000001</v>
      </c>
      <c r="G33" s="5">
        <v>-0.51200000000000001</v>
      </c>
      <c r="H33" s="2" t="s">
        <v>30</v>
      </c>
      <c r="I33" s="2"/>
      <c r="J33" s="5">
        <v>0</v>
      </c>
      <c r="K33" s="2"/>
      <c r="L33" s="2"/>
      <c r="M33" s="5">
        <v>4.4463999999999997</v>
      </c>
      <c r="N33" s="5">
        <v>-4.4463999999999997</v>
      </c>
    </row>
    <row r="34" spans="1:14">
      <c r="A34" s="2" t="s">
        <v>31</v>
      </c>
      <c r="B34" s="2"/>
      <c r="C34" s="2"/>
      <c r="D34" s="2"/>
      <c r="E34" s="2"/>
      <c r="F34" s="2"/>
      <c r="G34" s="11" t="e">
        <v>#DIV/0!</v>
      </c>
      <c r="H34" s="2" t="s">
        <v>31</v>
      </c>
      <c r="I34" s="2"/>
      <c r="J34" s="2"/>
      <c r="K34" s="2"/>
      <c r="L34" s="2"/>
      <c r="M34" s="2"/>
      <c r="N34" s="11" t="e">
        <v>#DIV/0!</v>
      </c>
    </row>
    <row r="35" spans="1:14" ht="20.25">
      <c r="A35" s="3"/>
      <c r="B35" s="3"/>
      <c r="C35" s="15"/>
      <c r="D35" s="15"/>
      <c r="E35" s="3"/>
      <c r="F35" s="3"/>
      <c r="G35" s="1"/>
      <c r="H35" s="3"/>
      <c r="I35" s="3"/>
      <c r="J35" s="15"/>
      <c r="K35" s="15"/>
      <c r="L35" s="3"/>
      <c r="M35" s="3"/>
      <c r="N35" s="1"/>
    </row>
    <row r="36" spans="1:14" ht="20.25">
      <c r="A36" s="16" t="s">
        <v>34</v>
      </c>
      <c r="B36" s="16"/>
      <c r="C36" s="16"/>
      <c r="D36" s="16"/>
      <c r="E36" s="16"/>
      <c r="F36" s="16"/>
      <c r="G36" s="1"/>
      <c r="H36" s="3"/>
      <c r="I36" s="3"/>
      <c r="J36" s="13" t="s">
        <v>35</v>
      </c>
      <c r="K36" s="13"/>
      <c r="L36" s="3"/>
      <c r="M36" s="3"/>
      <c r="N36" s="1"/>
    </row>
    <row r="37" spans="1:14" ht="20.25">
      <c r="A37" s="3"/>
      <c r="B37" s="3"/>
      <c r="C37" s="15"/>
      <c r="D37" s="15"/>
      <c r="E37" s="3"/>
      <c r="F37" s="3"/>
      <c r="G37" s="1"/>
      <c r="H37" s="3"/>
      <c r="I37" s="3"/>
      <c r="J37" s="15"/>
      <c r="K37" s="15"/>
      <c r="L37" s="3"/>
      <c r="M37" s="3"/>
      <c r="N37" s="1"/>
    </row>
    <row r="38" spans="1:14">
      <c r="A38" s="3"/>
      <c r="B38" s="3"/>
      <c r="C38" s="3"/>
      <c r="D38" s="3"/>
      <c r="E38" s="3"/>
      <c r="F38" s="3"/>
      <c r="G38" s="1"/>
      <c r="H38" s="3"/>
      <c r="I38" s="3"/>
      <c r="J38" s="3"/>
      <c r="K38" s="3"/>
      <c r="L38" s="3"/>
      <c r="M38" s="3"/>
      <c r="N38" s="1"/>
    </row>
    <row r="42" spans="1:14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</row>
    <row r="44" spans="1:14">
      <c r="A44" s="2" t="s">
        <v>0</v>
      </c>
      <c r="B44" s="2"/>
      <c r="C44" s="2" t="s">
        <v>1</v>
      </c>
      <c r="D44" s="2" t="s">
        <v>2</v>
      </c>
      <c r="E44" s="2" t="s">
        <v>3</v>
      </c>
      <c r="F44" s="2" t="s">
        <v>4</v>
      </c>
      <c r="G44" s="1"/>
      <c r="H44" s="2" t="s">
        <v>0</v>
      </c>
      <c r="I44" s="2"/>
      <c r="J44" s="2" t="s">
        <v>1</v>
      </c>
      <c r="K44" s="2" t="s">
        <v>2</v>
      </c>
      <c r="L44" s="2" t="s">
        <v>3</v>
      </c>
      <c r="M44" s="2" t="s">
        <v>4</v>
      </c>
      <c r="N44" s="1"/>
    </row>
    <row r="45" spans="1:14">
      <c r="A45" s="2"/>
      <c r="B45" s="2"/>
      <c r="C45" s="2" t="s">
        <v>5</v>
      </c>
      <c r="D45" s="2" t="s">
        <v>6</v>
      </c>
      <c r="E45" s="2" t="s">
        <v>7</v>
      </c>
      <c r="F45" s="2" t="s">
        <v>8</v>
      </c>
      <c r="G45" s="1"/>
      <c r="H45" s="2"/>
      <c r="I45" s="2"/>
      <c r="J45" s="2" t="s">
        <v>5</v>
      </c>
      <c r="K45" s="2" t="s">
        <v>6</v>
      </c>
      <c r="L45" s="2" t="s">
        <v>7</v>
      </c>
      <c r="M45" s="2" t="s">
        <v>8</v>
      </c>
      <c r="N45" s="1"/>
    </row>
    <row r="46" spans="1:14">
      <c r="A46" s="2" t="s">
        <v>9</v>
      </c>
      <c r="B46" s="2"/>
      <c r="C46" s="2"/>
      <c r="D46" s="2">
        <v>0</v>
      </c>
      <c r="E46" s="2">
        <v>10</v>
      </c>
      <c r="F46" s="5">
        <v>0</v>
      </c>
      <c r="G46" s="1"/>
      <c r="H46" s="2" t="s">
        <v>10</v>
      </c>
      <c r="I46" s="2"/>
      <c r="J46" s="2"/>
      <c r="K46" s="2">
        <v>0</v>
      </c>
      <c r="L46" s="2">
        <v>0</v>
      </c>
      <c r="M46" s="5">
        <v>0</v>
      </c>
      <c r="N46" s="1"/>
    </row>
    <row r="47" spans="1:14">
      <c r="A47" s="2" t="s">
        <v>11</v>
      </c>
      <c r="B47" s="2"/>
      <c r="C47" s="2"/>
      <c r="D47" s="2">
        <v>1.5</v>
      </c>
      <c r="E47" s="2">
        <v>3</v>
      </c>
      <c r="F47" s="5">
        <f>3*1.5</f>
        <v>4.5</v>
      </c>
      <c r="G47" s="1"/>
      <c r="H47" s="2" t="s">
        <v>12</v>
      </c>
      <c r="I47" s="2"/>
      <c r="J47" s="2"/>
      <c r="K47" s="2">
        <v>1.5</v>
      </c>
      <c r="L47" s="2">
        <v>8</v>
      </c>
      <c r="M47" s="5">
        <f>8*1.5</f>
        <v>12</v>
      </c>
      <c r="N47" s="1"/>
    </row>
    <row r="48" spans="1:14">
      <c r="A48" s="2" t="s">
        <v>13</v>
      </c>
      <c r="B48" s="2"/>
      <c r="C48" s="2"/>
      <c r="D48" s="2">
        <v>0</v>
      </c>
      <c r="E48" s="2">
        <v>2</v>
      </c>
      <c r="F48" s="5">
        <v>0</v>
      </c>
      <c r="G48" s="1"/>
      <c r="H48" s="2"/>
      <c r="I48" s="2"/>
      <c r="J48" s="2"/>
      <c r="K48" s="2"/>
      <c r="L48" s="2">
        <v>2</v>
      </c>
      <c r="M48" s="5">
        <v>0</v>
      </c>
      <c r="N48" s="1"/>
    </row>
    <row r="49" spans="1:14">
      <c r="A49" s="2" t="s">
        <v>14</v>
      </c>
      <c r="B49" s="2"/>
      <c r="C49" s="2"/>
      <c r="D49" s="2">
        <v>0</v>
      </c>
      <c r="E49" s="2">
        <v>1</v>
      </c>
      <c r="F49" s="5">
        <v>0</v>
      </c>
      <c r="G49" s="1"/>
      <c r="H49" s="2"/>
      <c r="I49" s="2"/>
      <c r="J49" s="2"/>
      <c r="K49" s="2"/>
      <c r="L49" s="2"/>
      <c r="M49" s="5">
        <v>0</v>
      </c>
      <c r="N49" s="1"/>
    </row>
    <row r="50" spans="1:14">
      <c r="A50" s="2"/>
      <c r="B50" s="2"/>
      <c r="C50" s="2"/>
      <c r="D50" s="2"/>
      <c r="E50" s="2"/>
      <c r="F50" s="2">
        <v>0</v>
      </c>
      <c r="G50" s="1"/>
      <c r="H50" s="2"/>
      <c r="I50" s="2"/>
      <c r="J50" s="2"/>
      <c r="K50" s="2"/>
      <c r="L50" s="2"/>
      <c r="M50" s="2">
        <v>0</v>
      </c>
      <c r="N50" s="1"/>
    </row>
    <row r="51" spans="1:14">
      <c r="A51" s="2"/>
      <c r="B51" s="2"/>
      <c r="C51" s="2"/>
      <c r="D51" s="2"/>
      <c r="E51" s="2"/>
      <c r="F51" s="2">
        <v>0</v>
      </c>
      <c r="G51" s="1"/>
      <c r="H51" s="2"/>
      <c r="I51" s="2"/>
      <c r="J51" s="2"/>
      <c r="K51" s="2"/>
      <c r="L51" s="2"/>
      <c r="M51" s="2">
        <v>0</v>
      </c>
      <c r="N51" s="1"/>
    </row>
    <row r="52" spans="1:14">
      <c r="A52" s="2"/>
      <c r="B52" s="2"/>
      <c r="C52" s="2"/>
      <c r="D52" s="2"/>
      <c r="E52" s="2"/>
      <c r="F52" s="2">
        <v>0</v>
      </c>
      <c r="G52" s="1"/>
      <c r="H52" s="2"/>
      <c r="I52" s="2"/>
      <c r="J52" s="2"/>
      <c r="K52" s="2"/>
      <c r="L52" s="2"/>
      <c r="M52" s="2">
        <v>0</v>
      </c>
      <c r="N52" s="1"/>
    </row>
    <row r="53" spans="1:14">
      <c r="A53" s="2"/>
      <c r="B53" s="2"/>
      <c r="C53" s="2"/>
      <c r="D53" s="2"/>
      <c r="E53" s="2"/>
      <c r="F53" s="2">
        <v>0</v>
      </c>
      <c r="G53" s="1"/>
      <c r="H53" s="2"/>
      <c r="I53" s="2"/>
      <c r="J53" s="2"/>
      <c r="K53" s="2"/>
      <c r="L53" s="2"/>
      <c r="M53" s="2">
        <v>0</v>
      </c>
      <c r="N53" s="1"/>
    </row>
    <row r="54" spans="1:14">
      <c r="A54" s="2"/>
      <c r="B54" s="2"/>
      <c r="C54" s="2"/>
      <c r="D54" s="2"/>
      <c r="E54" s="2"/>
      <c r="F54" s="2">
        <v>0</v>
      </c>
      <c r="G54" s="1"/>
      <c r="H54" s="2"/>
      <c r="I54" s="2"/>
      <c r="J54" s="2"/>
      <c r="K54" s="2"/>
      <c r="L54" s="2"/>
      <c r="M54" s="2">
        <v>0</v>
      </c>
      <c r="N54" s="1"/>
    </row>
    <row r="55" spans="1:14">
      <c r="A55" s="2"/>
      <c r="B55" s="2"/>
      <c r="C55" s="2"/>
      <c r="D55" s="2"/>
      <c r="E55" s="2"/>
      <c r="F55" s="2">
        <v>0</v>
      </c>
      <c r="G55" s="1"/>
      <c r="H55" s="2"/>
      <c r="I55" s="2"/>
      <c r="J55" s="2"/>
      <c r="K55" s="2"/>
      <c r="L55" s="2"/>
      <c r="M55" s="2">
        <v>0</v>
      </c>
      <c r="N55" s="1"/>
    </row>
    <row r="56" spans="1:14">
      <c r="A56" s="2"/>
      <c r="B56" s="2"/>
      <c r="C56" s="2"/>
      <c r="D56" s="2"/>
      <c r="E56" s="2"/>
      <c r="F56" s="2">
        <v>0</v>
      </c>
      <c r="G56" s="1"/>
      <c r="H56" s="2"/>
      <c r="I56" s="2"/>
      <c r="J56" s="2"/>
      <c r="K56" s="2"/>
      <c r="L56" s="2"/>
      <c r="M56" s="2">
        <v>0</v>
      </c>
      <c r="N56" s="1"/>
    </row>
    <row r="57" spans="1:14">
      <c r="A57" s="2"/>
      <c r="B57" s="2"/>
      <c r="C57" s="2"/>
      <c r="D57" s="2"/>
      <c r="E57" s="2"/>
      <c r="F57" s="2">
        <v>0</v>
      </c>
      <c r="G57" s="1"/>
      <c r="H57" s="2"/>
      <c r="I57" s="2"/>
      <c r="J57" s="2"/>
      <c r="K57" s="2"/>
      <c r="L57" s="2"/>
      <c r="M57" s="2">
        <v>0</v>
      </c>
      <c r="N57" s="1"/>
    </row>
    <row r="58" spans="1:14">
      <c r="A58" s="2"/>
      <c r="B58" s="2"/>
      <c r="C58" s="2"/>
      <c r="D58" s="2"/>
      <c r="E58" s="2"/>
      <c r="F58" s="2">
        <v>0</v>
      </c>
      <c r="G58" s="1"/>
      <c r="H58" s="2"/>
      <c r="I58" s="2"/>
      <c r="J58" s="2"/>
      <c r="K58" s="2"/>
      <c r="L58" s="2"/>
      <c r="M58" s="2">
        <v>0</v>
      </c>
      <c r="N58" s="1"/>
    </row>
    <row r="59" spans="1:14">
      <c r="A59" s="1"/>
      <c r="B59" s="1"/>
      <c r="C59" s="1"/>
      <c r="D59" s="6" t="s">
        <v>15</v>
      </c>
      <c r="E59" s="7"/>
      <c r="F59" s="5">
        <v>4.5</v>
      </c>
      <c r="G59" s="1"/>
      <c r="H59" s="1"/>
      <c r="I59" s="1"/>
      <c r="J59" s="1"/>
      <c r="K59" s="6" t="s">
        <v>15</v>
      </c>
      <c r="L59" s="7"/>
      <c r="M59" s="5">
        <v>12</v>
      </c>
      <c r="N59" s="1"/>
    </row>
    <row r="60" spans="1:14">
      <c r="A60" s="1"/>
      <c r="B60" s="1"/>
      <c r="C60" s="1"/>
      <c r="D60" s="6" t="s">
        <v>16</v>
      </c>
      <c r="E60" s="7"/>
      <c r="F60" s="2">
        <v>15</v>
      </c>
      <c r="G60" s="1"/>
      <c r="H60" s="1"/>
      <c r="I60" s="1"/>
      <c r="J60" s="1"/>
      <c r="K60" s="6" t="s">
        <v>16</v>
      </c>
      <c r="L60" s="7"/>
      <c r="M60" s="2">
        <v>5</v>
      </c>
      <c r="N60" s="1"/>
    </row>
    <row r="61" spans="1:14">
      <c r="A61" s="1"/>
      <c r="B61" s="1"/>
      <c r="C61" s="1"/>
      <c r="D61" s="6" t="s">
        <v>17</v>
      </c>
      <c r="E61" s="7"/>
      <c r="F61" s="5">
        <v>0.51200000000000001</v>
      </c>
      <c r="G61" s="1"/>
      <c r="H61" s="1"/>
      <c r="I61" s="1"/>
      <c r="J61" s="1"/>
      <c r="K61" s="6" t="s">
        <v>17</v>
      </c>
      <c r="L61" s="7"/>
      <c r="M61" s="5">
        <v>4.4463999999999997</v>
      </c>
      <c r="N61" s="1"/>
    </row>
    <row r="64" spans="1:14">
      <c r="A64" s="1"/>
      <c r="B64" s="8" t="s">
        <v>18</v>
      </c>
      <c r="C64" s="8" t="s">
        <v>19</v>
      </c>
      <c r="D64" s="14" t="s">
        <v>20</v>
      </c>
      <c r="E64" s="14"/>
      <c r="F64" s="8" t="s">
        <v>19</v>
      </c>
      <c r="G64" s="8" t="s">
        <v>21</v>
      </c>
      <c r="H64" s="1"/>
      <c r="I64" s="8" t="s">
        <v>18</v>
      </c>
      <c r="J64" s="8" t="s">
        <v>19</v>
      </c>
      <c r="K64" s="14" t="s">
        <v>20</v>
      </c>
      <c r="L64" s="14"/>
      <c r="M64" s="8" t="s">
        <v>19</v>
      </c>
      <c r="N64" s="8" t="s">
        <v>21</v>
      </c>
    </row>
    <row r="65" spans="1:14">
      <c r="A65" s="1"/>
      <c r="B65" s="9" t="s">
        <v>22</v>
      </c>
      <c r="C65" s="9" t="s">
        <v>23</v>
      </c>
      <c r="D65" s="8" t="s">
        <v>24</v>
      </c>
      <c r="E65" s="8" t="s">
        <v>25</v>
      </c>
      <c r="F65" s="9" t="s">
        <v>8</v>
      </c>
      <c r="G65" s="9" t="s">
        <v>26</v>
      </c>
      <c r="H65" s="1"/>
      <c r="I65" s="9" t="s">
        <v>22</v>
      </c>
      <c r="J65" s="9" t="s">
        <v>23</v>
      </c>
      <c r="K65" s="8" t="s">
        <v>24</v>
      </c>
      <c r="L65" s="8" t="s">
        <v>25</v>
      </c>
      <c r="M65" s="9" t="s">
        <v>8</v>
      </c>
      <c r="N65" s="9" t="s">
        <v>26</v>
      </c>
    </row>
    <row r="66" spans="1:14">
      <c r="A66" s="1"/>
      <c r="B66" s="10" t="s">
        <v>27</v>
      </c>
      <c r="C66" s="10" t="s">
        <v>28</v>
      </c>
      <c r="D66" s="10" t="s">
        <v>29</v>
      </c>
      <c r="E66" s="10"/>
      <c r="F66" s="10"/>
      <c r="G66" s="10"/>
      <c r="H66" s="1"/>
      <c r="I66" s="10" t="s">
        <v>27</v>
      </c>
      <c r="J66" s="10" t="s">
        <v>28</v>
      </c>
      <c r="K66" s="10" t="s">
        <v>29</v>
      </c>
      <c r="L66" s="10"/>
      <c r="M66" s="10"/>
      <c r="N66" s="10"/>
    </row>
    <row r="67" spans="1:14">
      <c r="A67" s="2" t="s">
        <v>30</v>
      </c>
      <c r="B67" s="2"/>
      <c r="C67" s="5">
        <v>0</v>
      </c>
      <c r="D67" s="2"/>
      <c r="E67" s="2"/>
      <c r="F67" s="5">
        <v>0.51200000000000001</v>
      </c>
      <c r="G67" s="5">
        <v>-0.51200000000000001</v>
      </c>
      <c r="H67" s="2" t="s">
        <v>30</v>
      </c>
      <c r="I67" s="2"/>
      <c r="J67" s="5">
        <v>0</v>
      </c>
      <c r="K67" s="2"/>
      <c r="L67" s="2"/>
      <c r="M67" s="5">
        <v>4.4463999999999997</v>
      </c>
      <c r="N67" s="5">
        <v>-4.4463999999999997</v>
      </c>
    </row>
    <row r="68" spans="1:14">
      <c r="A68" s="2" t="s">
        <v>31</v>
      </c>
      <c r="B68" s="2"/>
      <c r="C68" s="2"/>
      <c r="D68" s="2"/>
      <c r="E68" s="2"/>
      <c r="F68" s="2"/>
      <c r="G68" s="11" t="e">
        <v>#DIV/0!</v>
      </c>
      <c r="H68" s="2" t="s">
        <v>31</v>
      </c>
      <c r="I68" s="2"/>
      <c r="J68" s="2"/>
      <c r="K68" s="2"/>
      <c r="L68" s="2"/>
      <c r="M68" s="2"/>
      <c r="N68" s="11" t="e">
        <v>#DIV/0!</v>
      </c>
    </row>
  </sheetData>
  <mergeCells count="15">
    <mergeCell ref="A36:F36"/>
    <mergeCell ref="C37:D37"/>
    <mergeCell ref="J37:K37"/>
    <mergeCell ref="D64:E64"/>
    <mergeCell ref="K64:L64"/>
    <mergeCell ref="D30:E30"/>
    <mergeCell ref="K30:L30"/>
    <mergeCell ref="C35:D35"/>
    <mergeCell ref="J35:K35"/>
    <mergeCell ref="C1:D1"/>
    <mergeCell ref="J1:K1"/>
    <mergeCell ref="A2:F2"/>
    <mergeCell ref="H2:M2"/>
    <mergeCell ref="C3:D3"/>
    <mergeCell ref="J3:K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N68"/>
  <sheetViews>
    <sheetView zoomScale="60" zoomScaleNormal="60" workbookViewId="0">
      <selection activeCell="G6" sqref="G6"/>
    </sheetView>
  </sheetViews>
  <sheetFormatPr baseColWidth="10" defaultRowHeight="14.25"/>
  <sheetData>
    <row r="1" spans="1:14" ht="20.25">
      <c r="A1" s="3"/>
      <c r="B1" s="3"/>
      <c r="C1" s="15"/>
      <c r="D1" s="15"/>
      <c r="E1" s="3"/>
      <c r="F1" s="3"/>
      <c r="G1" s="1"/>
      <c r="H1" s="3"/>
      <c r="I1" s="3"/>
      <c r="J1" s="15"/>
      <c r="K1" s="15"/>
      <c r="L1" s="3"/>
      <c r="M1" s="3"/>
      <c r="N1" s="1"/>
    </row>
    <row r="2" spans="1:14" ht="20.25">
      <c r="A2" s="16" t="s">
        <v>36</v>
      </c>
      <c r="B2" s="16"/>
      <c r="C2" s="16"/>
      <c r="D2" s="16"/>
      <c r="E2" s="16"/>
      <c r="F2" s="16"/>
      <c r="G2" s="1"/>
      <c r="H2" s="15" t="s">
        <v>37</v>
      </c>
      <c r="I2" s="15"/>
      <c r="J2" s="15"/>
      <c r="K2" s="15"/>
      <c r="L2" s="15"/>
      <c r="M2" s="15"/>
      <c r="N2" s="1"/>
    </row>
    <row r="3" spans="1:14" ht="20.25">
      <c r="A3" s="3"/>
      <c r="B3" s="3"/>
      <c r="C3" s="15"/>
      <c r="D3" s="15"/>
      <c r="E3" s="3"/>
      <c r="F3" s="3"/>
      <c r="G3" s="1"/>
      <c r="H3" s="3"/>
      <c r="I3" s="3"/>
      <c r="J3" s="15"/>
      <c r="K3" s="15"/>
      <c r="L3" s="3"/>
      <c r="M3" s="3"/>
      <c r="N3" s="1"/>
    </row>
    <row r="4" spans="1:14">
      <c r="A4" s="3"/>
      <c r="B4" s="3"/>
      <c r="C4" s="3"/>
      <c r="D4" s="3"/>
      <c r="E4" s="3"/>
      <c r="F4" s="3"/>
      <c r="G4" s="1"/>
      <c r="H4" s="3"/>
      <c r="I4" s="3"/>
      <c r="J4" s="3"/>
      <c r="K4" s="3"/>
      <c r="L4" s="3"/>
      <c r="M4" s="3"/>
      <c r="N4" s="1"/>
    </row>
    <row r="8" spans="1:14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10" spans="1:14">
      <c r="A10" s="2" t="s">
        <v>0</v>
      </c>
      <c r="B10" s="2"/>
      <c r="C10" s="2" t="s">
        <v>1</v>
      </c>
      <c r="D10" s="2" t="s">
        <v>2</v>
      </c>
      <c r="E10" s="2" t="s">
        <v>3</v>
      </c>
      <c r="F10" s="2" t="s">
        <v>4</v>
      </c>
      <c r="G10" s="1"/>
      <c r="H10" s="2" t="s">
        <v>0</v>
      </c>
      <c r="I10" s="2"/>
      <c r="J10" s="2" t="s">
        <v>1</v>
      </c>
      <c r="K10" s="2" t="s">
        <v>2</v>
      </c>
      <c r="L10" s="2" t="s">
        <v>3</v>
      </c>
      <c r="M10" s="2" t="s">
        <v>4</v>
      </c>
      <c r="N10" s="1"/>
    </row>
    <row r="11" spans="1:14">
      <c r="A11" s="2"/>
      <c r="B11" s="2"/>
      <c r="C11" s="2" t="s">
        <v>5</v>
      </c>
      <c r="D11" s="2" t="s">
        <v>6</v>
      </c>
      <c r="E11" s="2" t="s">
        <v>7</v>
      </c>
      <c r="F11" s="2" t="s">
        <v>8</v>
      </c>
      <c r="G11" s="1"/>
      <c r="H11" s="2"/>
      <c r="I11" s="2"/>
      <c r="J11" s="2" t="s">
        <v>5</v>
      </c>
      <c r="K11" s="2" t="s">
        <v>6</v>
      </c>
      <c r="L11" s="2" t="s">
        <v>7</v>
      </c>
      <c r="M11" s="2" t="s">
        <v>8</v>
      </c>
      <c r="N11" s="1"/>
    </row>
    <row r="12" spans="1:14">
      <c r="A12" s="2" t="s">
        <v>9</v>
      </c>
      <c r="B12" s="2"/>
      <c r="C12" s="2"/>
      <c r="D12" s="2">
        <v>0</v>
      </c>
      <c r="E12" s="2">
        <v>10</v>
      </c>
      <c r="F12" s="5">
        <v>0</v>
      </c>
      <c r="G12" s="1"/>
      <c r="H12" s="2" t="s">
        <v>10</v>
      </c>
      <c r="I12" s="2"/>
      <c r="J12" s="2"/>
      <c r="K12" s="2">
        <v>0</v>
      </c>
      <c r="L12" s="2">
        <v>0</v>
      </c>
      <c r="M12" s="5">
        <v>0</v>
      </c>
      <c r="N12" s="1"/>
    </row>
    <row r="13" spans="1:14">
      <c r="A13" s="2" t="s">
        <v>11</v>
      </c>
      <c r="B13" s="2"/>
      <c r="C13" s="2"/>
      <c r="D13" s="2">
        <v>1.5</v>
      </c>
      <c r="E13" s="2">
        <v>3</v>
      </c>
      <c r="F13" s="5">
        <f>3*1.5</f>
        <v>4.5</v>
      </c>
      <c r="G13" s="1"/>
      <c r="H13" s="2" t="s">
        <v>12</v>
      </c>
      <c r="I13" s="2"/>
      <c r="J13" s="2"/>
      <c r="K13" s="2">
        <v>1.5</v>
      </c>
      <c r="L13" s="2">
        <v>8</v>
      </c>
      <c r="M13" s="5">
        <f>8*1.5</f>
        <v>12</v>
      </c>
      <c r="N13" s="1"/>
    </row>
    <row r="14" spans="1:14">
      <c r="A14" s="2" t="s">
        <v>13</v>
      </c>
      <c r="B14" s="2"/>
      <c r="C14" s="2"/>
      <c r="D14" s="2">
        <v>0</v>
      </c>
      <c r="E14" s="2">
        <v>2</v>
      </c>
      <c r="F14" s="5">
        <v>0</v>
      </c>
      <c r="G14" s="1"/>
      <c r="H14" s="2"/>
      <c r="I14" s="2"/>
      <c r="J14" s="2"/>
      <c r="K14" s="2"/>
      <c r="L14" s="2">
        <v>2</v>
      </c>
      <c r="M14" s="5">
        <v>0</v>
      </c>
      <c r="N14" s="1"/>
    </row>
    <row r="15" spans="1:14">
      <c r="A15" s="2" t="s">
        <v>14</v>
      </c>
      <c r="B15" s="2"/>
      <c r="C15" s="2"/>
      <c r="D15" s="2">
        <v>0</v>
      </c>
      <c r="E15" s="2">
        <v>1</v>
      </c>
      <c r="F15" s="5">
        <v>0</v>
      </c>
      <c r="G15" s="1"/>
      <c r="H15" s="2"/>
      <c r="I15" s="2"/>
      <c r="J15" s="2"/>
      <c r="K15" s="2"/>
      <c r="L15" s="2"/>
      <c r="M15" s="5">
        <v>0</v>
      </c>
      <c r="N15" s="1"/>
    </row>
    <row r="16" spans="1:14">
      <c r="A16" s="2"/>
      <c r="B16" s="2"/>
      <c r="C16" s="2"/>
      <c r="D16" s="2"/>
      <c r="E16" s="2"/>
      <c r="F16" s="2">
        <v>0</v>
      </c>
      <c r="G16" s="1"/>
      <c r="H16" s="2"/>
      <c r="I16" s="2"/>
      <c r="J16" s="2"/>
      <c r="K16" s="2"/>
      <c r="L16" s="2"/>
      <c r="M16" s="2">
        <v>0</v>
      </c>
      <c r="N16" s="1"/>
    </row>
    <row r="17" spans="1:14">
      <c r="A17" s="2"/>
      <c r="B17" s="2"/>
      <c r="C17" s="2"/>
      <c r="D17" s="2"/>
      <c r="E17" s="2"/>
      <c r="F17" s="2">
        <v>0</v>
      </c>
      <c r="G17" s="1"/>
      <c r="H17" s="2"/>
      <c r="I17" s="2"/>
      <c r="J17" s="2"/>
      <c r="K17" s="2"/>
      <c r="L17" s="2"/>
      <c r="M17" s="2">
        <v>0</v>
      </c>
      <c r="N17" s="1"/>
    </row>
    <row r="18" spans="1:14">
      <c r="A18" s="2"/>
      <c r="B18" s="2"/>
      <c r="C18" s="2"/>
      <c r="D18" s="2"/>
      <c r="E18" s="2"/>
      <c r="F18" s="2">
        <v>0</v>
      </c>
      <c r="G18" s="1"/>
      <c r="H18" s="2"/>
      <c r="I18" s="2"/>
      <c r="J18" s="2"/>
      <c r="K18" s="2"/>
      <c r="L18" s="2"/>
      <c r="M18" s="2">
        <v>0</v>
      </c>
      <c r="N18" s="1"/>
    </row>
    <row r="19" spans="1:14">
      <c r="A19" s="2"/>
      <c r="B19" s="2"/>
      <c r="C19" s="2"/>
      <c r="D19" s="2"/>
      <c r="E19" s="2"/>
      <c r="F19" s="2">
        <v>0</v>
      </c>
      <c r="G19" s="1"/>
      <c r="H19" s="2"/>
      <c r="I19" s="2"/>
      <c r="J19" s="2"/>
      <c r="K19" s="2"/>
      <c r="L19" s="2"/>
      <c r="M19" s="2">
        <v>0</v>
      </c>
      <c r="N19" s="1"/>
    </row>
    <row r="20" spans="1:14">
      <c r="A20" s="2"/>
      <c r="B20" s="2"/>
      <c r="C20" s="2"/>
      <c r="D20" s="2"/>
      <c r="E20" s="2"/>
      <c r="F20" s="2">
        <v>0</v>
      </c>
      <c r="G20" s="1"/>
      <c r="H20" s="2"/>
      <c r="I20" s="2"/>
      <c r="J20" s="2"/>
      <c r="K20" s="2"/>
      <c r="L20" s="2"/>
      <c r="M20" s="2">
        <v>0</v>
      </c>
      <c r="N20" s="1"/>
    </row>
    <row r="21" spans="1:14">
      <c r="A21" s="2"/>
      <c r="B21" s="2"/>
      <c r="C21" s="2"/>
      <c r="D21" s="2"/>
      <c r="E21" s="2"/>
      <c r="F21" s="2">
        <v>0</v>
      </c>
      <c r="G21" s="1"/>
      <c r="H21" s="2"/>
      <c r="I21" s="2"/>
      <c r="J21" s="2"/>
      <c r="K21" s="2"/>
      <c r="L21" s="2"/>
      <c r="M21" s="2">
        <v>0</v>
      </c>
      <c r="N21" s="1"/>
    </row>
    <row r="22" spans="1:14">
      <c r="A22" s="2"/>
      <c r="B22" s="2"/>
      <c r="C22" s="2"/>
      <c r="D22" s="2"/>
      <c r="E22" s="2"/>
      <c r="F22" s="2">
        <v>0</v>
      </c>
      <c r="G22" s="1"/>
      <c r="H22" s="2"/>
      <c r="I22" s="2"/>
      <c r="J22" s="2"/>
      <c r="K22" s="2"/>
      <c r="L22" s="2"/>
      <c r="M22" s="2">
        <v>0</v>
      </c>
      <c r="N22" s="1"/>
    </row>
    <row r="23" spans="1:14">
      <c r="A23" s="2"/>
      <c r="B23" s="2"/>
      <c r="C23" s="2"/>
      <c r="D23" s="2"/>
      <c r="E23" s="2"/>
      <c r="F23" s="2">
        <v>0</v>
      </c>
      <c r="G23" s="1"/>
      <c r="H23" s="2"/>
      <c r="I23" s="2"/>
      <c r="J23" s="2"/>
      <c r="K23" s="2"/>
      <c r="L23" s="2"/>
      <c r="M23" s="2">
        <v>0</v>
      </c>
      <c r="N23" s="1"/>
    </row>
    <row r="24" spans="1:14">
      <c r="A24" s="2"/>
      <c r="B24" s="2"/>
      <c r="C24" s="2"/>
      <c r="D24" s="2"/>
      <c r="E24" s="2"/>
      <c r="F24" s="2">
        <v>0</v>
      </c>
      <c r="G24" s="1"/>
      <c r="H24" s="2"/>
      <c r="I24" s="2"/>
      <c r="J24" s="2"/>
      <c r="K24" s="2"/>
      <c r="L24" s="2"/>
      <c r="M24" s="2">
        <v>0</v>
      </c>
      <c r="N24" s="1"/>
    </row>
    <row r="25" spans="1:14">
      <c r="A25" s="1"/>
      <c r="B25" s="1"/>
      <c r="C25" s="1"/>
      <c r="D25" s="6" t="s">
        <v>15</v>
      </c>
      <c r="E25" s="7"/>
      <c r="F25" s="5">
        <v>4.5</v>
      </c>
      <c r="G25" s="1"/>
      <c r="H25" s="1"/>
      <c r="I25" s="1"/>
      <c r="J25" s="1"/>
      <c r="K25" s="6" t="s">
        <v>15</v>
      </c>
      <c r="L25" s="7"/>
      <c r="M25" s="5">
        <v>12</v>
      </c>
      <c r="N25" s="1"/>
    </row>
    <row r="26" spans="1:14">
      <c r="A26" s="1"/>
      <c r="B26" s="1"/>
      <c r="C26" s="1"/>
      <c r="D26" s="6" t="s">
        <v>16</v>
      </c>
      <c r="E26" s="7"/>
      <c r="F26" s="2">
        <v>15</v>
      </c>
      <c r="G26" s="1"/>
      <c r="H26" s="1"/>
      <c r="I26" s="1"/>
      <c r="J26" s="1"/>
      <c r="K26" s="6" t="s">
        <v>16</v>
      </c>
      <c r="L26" s="7"/>
      <c r="M26" s="2">
        <v>5</v>
      </c>
      <c r="N26" s="1"/>
    </row>
    <row r="27" spans="1:14">
      <c r="A27" s="1"/>
      <c r="B27" s="1"/>
      <c r="C27" s="1"/>
      <c r="D27" s="6" t="s">
        <v>17</v>
      </c>
      <c r="E27" s="7"/>
      <c r="F27" s="5">
        <v>0.51200000000000001</v>
      </c>
      <c r="G27" s="1"/>
      <c r="H27" s="1"/>
      <c r="I27" s="1"/>
      <c r="J27" s="1"/>
      <c r="K27" s="6" t="s">
        <v>17</v>
      </c>
      <c r="L27" s="7"/>
      <c r="M27" s="5">
        <v>4.4463999999999997</v>
      </c>
      <c r="N27" s="1"/>
    </row>
    <row r="30" spans="1:14">
      <c r="A30" s="1"/>
      <c r="B30" s="8" t="s">
        <v>18</v>
      </c>
      <c r="C30" s="8" t="s">
        <v>19</v>
      </c>
      <c r="D30" s="14" t="s">
        <v>20</v>
      </c>
      <c r="E30" s="14"/>
      <c r="F30" s="8" t="s">
        <v>19</v>
      </c>
      <c r="G30" s="8" t="s">
        <v>21</v>
      </c>
      <c r="H30" s="1"/>
      <c r="I30" s="8" t="s">
        <v>18</v>
      </c>
      <c r="J30" s="8" t="s">
        <v>19</v>
      </c>
      <c r="K30" s="14" t="s">
        <v>20</v>
      </c>
      <c r="L30" s="14"/>
      <c r="M30" s="8" t="s">
        <v>19</v>
      </c>
      <c r="N30" s="8" t="s">
        <v>21</v>
      </c>
    </row>
    <row r="31" spans="1:14">
      <c r="A31" s="1"/>
      <c r="B31" s="9" t="s">
        <v>22</v>
      </c>
      <c r="C31" s="9" t="s">
        <v>23</v>
      </c>
      <c r="D31" s="8" t="s">
        <v>24</v>
      </c>
      <c r="E31" s="8" t="s">
        <v>25</v>
      </c>
      <c r="F31" s="9" t="s">
        <v>8</v>
      </c>
      <c r="G31" s="9" t="s">
        <v>26</v>
      </c>
      <c r="H31" s="1"/>
      <c r="I31" s="9" t="s">
        <v>22</v>
      </c>
      <c r="J31" s="9" t="s">
        <v>23</v>
      </c>
      <c r="K31" s="8" t="s">
        <v>24</v>
      </c>
      <c r="L31" s="8" t="s">
        <v>25</v>
      </c>
      <c r="M31" s="9" t="s">
        <v>8</v>
      </c>
      <c r="N31" s="9" t="s">
        <v>26</v>
      </c>
    </row>
    <row r="32" spans="1:14">
      <c r="A32" s="1"/>
      <c r="B32" s="10" t="s">
        <v>27</v>
      </c>
      <c r="C32" s="10" t="s">
        <v>28</v>
      </c>
      <c r="D32" s="10" t="s">
        <v>29</v>
      </c>
      <c r="E32" s="10"/>
      <c r="F32" s="10"/>
      <c r="G32" s="10"/>
      <c r="H32" s="1"/>
      <c r="I32" s="10" t="s">
        <v>27</v>
      </c>
      <c r="J32" s="10" t="s">
        <v>28</v>
      </c>
      <c r="K32" s="10" t="s">
        <v>29</v>
      </c>
      <c r="L32" s="10"/>
      <c r="M32" s="10"/>
      <c r="N32" s="10"/>
    </row>
    <row r="33" spans="1:14">
      <c r="A33" s="2" t="s">
        <v>30</v>
      </c>
      <c r="B33" s="2"/>
      <c r="C33" s="5">
        <v>0</v>
      </c>
      <c r="D33" s="2"/>
      <c r="E33" s="2"/>
      <c r="F33" s="5">
        <v>0.51200000000000001</v>
      </c>
      <c r="G33" s="5">
        <v>-0.51200000000000001</v>
      </c>
      <c r="H33" s="2" t="s">
        <v>30</v>
      </c>
      <c r="I33" s="2"/>
      <c r="J33" s="5">
        <v>0</v>
      </c>
      <c r="K33" s="2"/>
      <c r="L33" s="2"/>
      <c r="M33" s="5">
        <v>4.4463999999999997</v>
      </c>
      <c r="N33" s="5">
        <v>-4.4463999999999997</v>
      </c>
    </row>
    <row r="34" spans="1:14">
      <c r="A34" s="2" t="s">
        <v>31</v>
      </c>
      <c r="B34" s="2"/>
      <c r="C34" s="2"/>
      <c r="D34" s="2"/>
      <c r="E34" s="2"/>
      <c r="F34" s="2"/>
      <c r="G34" s="11" t="e">
        <v>#DIV/0!</v>
      </c>
      <c r="H34" s="2" t="s">
        <v>31</v>
      </c>
      <c r="I34" s="2"/>
      <c r="J34" s="2"/>
      <c r="K34" s="2"/>
      <c r="L34" s="2"/>
      <c r="M34" s="2"/>
      <c r="N34" s="11" t="e">
        <v>#DIV/0!</v>
      </c>
    </row>
    <row r="35" spans="1:14" ht="20.25">
      <c r="A35" s="3"/>
      <c r="B35" s="3"/>
      <c r="C35" s="15"/>
      <c r="D35" s="15"/>
      <c r="E35" s="3"/>
      <c r="F35" s="3"/>
      <c r="G35" s="1"/>
      <c r="H35" s="3"/>
      <c r="I35" s="3"/>
      <c r="J35" s="15"/>
      <c r="K35" s="15"/>
      <c r="L35" s="3"/>
      <c r="M35" s="3"/>
      <c r="N35" s="1"/>
    </row>
    <row r="36" spans="1:14" ht="20.25">
      <c r="A36" s="16" t="s">
        <v>38</v>
      </c>
      <c r="B36" s="16"/>
      <c r="C36" s="16"/>
      <c r="D36" s="16"/>
      <c r="E36" s="16"/>
      <c r="F36" s="16"/>
      <c r="G36" s="1"/>
      <c r="H36" s="3"/>
      <c r="I36" s="3"/>
      <c r="J36" s="16" t="s">
        <v>39</v>
      </c>
      <c r="K36" s="16"/>
      <c r="L36" s="3"/>
      <c r="M36" s="3"/>
      <c r="N36" s="1"/>
    </row>
    <row r="37" spans="1:14" ht="20.25">
      <c r="A37" s="3"/>
      <c r="B37" s="3"/>
      <c r="C37" s="15"/>
      <c r="D37" s="15"/>
      <c r="E37" s="3"/>
      <c r="F37" s="3"/>
      <c r="G37" s="1"/>
      <c r="H37" s="3"/>
      <c r="I37" s="3"/>
      <c r="J37" s="15"/>
      <c r="K37" s="15"/>
      <c r="L37" s="3"/>
      <c r="M37" s="3"/>
      <c r="N37" s="1"/>
    </row>
    <row r="38" spans="1:14">
      <c r="A38" s="3"/>
      <c r="B38" s="3"/>
      <c r="C38" s="3"/>
      <c r="D38" s="3"/>
      <c r="E38" s="3"/>
      <c r="F38" s="3"/>
      <c r="G38" s="1"/>
      <c r="H38" s="3"/>
      <c r="I38" s="3"/>
      <c r="J38" s="3"/>
      <c r="K38" s="3"/>
      <c r="L38" s="3"/>
      <c r="M38" s="3"/>
      <c r="N38" s="1"/>
    </row>
    <row r="42" spans="1:14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</row>
    <row r="44" spans="1:14">
      <c r="A44" s="2" t="s">
        <v>0</v>
      </c>
      <c r="B44" s="2"/>
      <c r="C44" s="2" t="s">
        <v>1</v>
      </c>
      <c r="D44" s="2" t="s">
        <v>2</v>
      </c>
      <c r="E44" s="2" t="s">
        <v>3</v>
      </c>
      <c r="F44" s="2" t="s">
        <v>4</v>
      </c>
      <c r="G44" s="1"/>
      <c r="H44" s="2" t="s">
        <v>0</v>
      </c>
      <c r="I44" s="2"/>
      <c r="J44" s="2" t="s">
        <v>1</v>
      </c>
      <c r="K44" s="2" t="s">
        <v>2</v>
      </c>
      <c r="L44" s="2" t="s">
        <v>3</v>
      </c>
      <c r="M44" s="2" t="s">
        <v>4</v>
      </c>
      <c r="N44" s="1"/>
    </row>
    <row r="45" spans="1:14">
      <c r="A45" s="2"/>
      <c r="B45" s="2"/>
      <c r="C45" s="2" t="s">
        <v>5</v>
      </c>
      <c r="D45" s="2" t="s">
        <v>6</v>
      </c>
      <c r="E45" s="2" t="s">
        <v>7</v>
      </c>
      <c r="F45" s="2" t="s">
        <v>8</v>
      </c>
      <c r="G45" s="1"/>
      <c r="H45" s="2"/>
      <c r="I45" s="2"/>
      <c r="J45" s="2" t="s">
        <v>5</v>
      </c>
      <c r="K45" s="2" t="s">
        <v>6</v>
      </c>
      <c r="L45" s="2" t="s">
        <v>7</v>
      </c>
      <c r="M45" s="2" t="s">
        <v>8</v>
      </c>
      <c r="N45" s="1"/>
    </row>
    <row r="46" spans="1:14">
      <c r="A46" s="2" t="s">
        <v>9</v>
      </c>
      <c r="B46" s="2"/>
      <c r="C46" s="2"/>
      <c r="D46" s="2">
        <v>0</v>
      </c>
      <c r="E46" s="2">
        <v>10</v>
      </c>
      <c r="F46" s="5">
        <v>0</v>
      </c>
      <c r="G46" s="1"/>
      <c r="H46" s="2" t="s">
        <v>10</v>
      </c>
      <c r="I46" s="2"/>
      <c r="J46" s="2"/>
      <c r="K46" s="2">
        <v>0</v>
      </c>
      <c r="L46" s="2">
        <v>0</v>
      </c>
      <c r="M46" s="5">
        <v>0</v>
      </c>
      <c r="N46" s="1"/>
    </row>
    <row r="47" spans="1:14">
      <c r="A47" s="2" t="s">
        <v>11</v>
      </c>
      <c r="B47" s="2"/>
      <c r="C47" s="2"/>
      <c r="D47" s="2">
        <v>1.5</v>
      </c>
      <c r="E47" s="2">
        <v>3</v>
      </c>
      <c r="F47" s="5">
        <f>3*1.5</f>
        <v>4.5</v>
      </c>
      <c r="G47" s="1"/>
      <c r="H47" s="2" t="s">
        <v>12</v>
      </c>
      <c r="I47" s="2"/>
      <c r="J47" s="2"/>
      <c r="K47" s="2">
        <v>1.5</v>
      </c>
      <c r="L47" s="2">
        <v>8</v>
      </c>
      <c r="M47" s="5">
        <f>8*1.5</f>
        <v>12</v>
      </c>
      <c r="N47" s="1"/>
    </row>
    <row r="48" spans="1:14">
      <c r="A48" s="2" t="s">
        <v>13</v>
      </c>
      <c r="B48" s="2"/>
      <c r="C48" s="2"/>
      <c r="D48" s="2">
        <v>0</v>
      </c>
      <c r="E48" s="2">
        <v>2</v>
      </c>
      <c r="F48" s="5">
        <v>0</v>
      </c>
      <c r="G48" s="1"/>
      <c r="H48" s="2"/>
      <c r="I48" s="2"/>
      <c r="J48" s="2"/>
      <c r="K48" s="2"/>
      <c r="L48" s="2">
        <v>2</v>
      </c>
      <c r="M48" s="5">
        <v>0</v>
      </c>
      <c r="N48" s="1"/>
    </row>
    <row r="49" spans="1:14">
      <c r="A49" s="2" t="s">
        <v>14</v>
      </c>
      <c r="B49" s="2"/>
      <c r="C49" s="2"/>
      <c r="D49" s="2">
        <v>0</v>
      </c>
      <c r="E49" s="2">
        <v>1</v>
      </c>
      <c r="F49" s="5">
        <v>0</v>
      </c>
      <c r="G49" s="1"/>
      <c r="H49" s="2"/>
      <c r="I49" s="2"/>
      <c r="J49" s="2"/>
      <c r="K49" s="2"/>
      <c r="L49" s="2"/>
      <c r="M49" s="5">
        <v>0</v>
      </c>
      <c r="N49" s="1"/>
    </row>
    <row r="50" spans="1:14">
      <c r="A50" s="2"/>
      <c r="B50" s="2"/>
      <c r="C50" s="2"/>
      <c r="D50" s="2"/>
      <c r="E50" s="2"/>
      <c r="F50" s="2">
        <v>0</v>
      </c>
      <c r="G50" s="1"/>
      <c r="H50" s="2"/>
      <c r="I50" s="2"/>
      <c r="J50" s="2"/>
      <c r="K50" s="2"/>
      <c r="L50" s="2"/>
      <c r="M50" s="2">
        <v>0</v>
      </c>
      <c r="N50" s="1"/>
    </row>
    <row r="51" spans="1:14">
      <c r="A51" s="2"/>
      <c r="B51" s="2"/>
      <c r="C51" s="2"/>
      <c r="D51" s="2"/>
      <c r="E51" s="2"/>
      <c r="F51" s="2">
        <v>0</v>
      </c>
      <c r="G51" s="1"/>
      <c r="H51" s="2"/>
      <c r="I51" s="2"/>
      <c r="J51" s="2"/>
      <c r="K51" s="2"/>
      <c r="L51" s="2"/>
      <c r="M51" s="2">
        <v>0</v>
      </c>
      <c r="N51" s="1"/>
    </row>
    <row r="52" spans="1:14">
      <c r="A52" s="2"/>
      <c r="B52" s="2"/>
      <c r="C52" s="2"/>
      <c r="D52" s="2"/>
      <c r="E52" s="2"/>
      <c r="F52" s="2">
        <v>0</v>
      </c>
      <c r="G52" s="1"/>
      <c r="H52" s="2"/>
      <c r="I52" s="2"/>
      <c r="J52" s="2"/>
      <c r="K52" s="2"/>
      <c r="L52" s="2"/>
      <c r="M52" s="2">
        <v>0</v>
      </c>
      <c r="N52" s="1"/>
    </row>
    <row r="53" spans="1:14">
      <c r="A53" s="2"/>
      <c r="B53" s="2"/>
      <c r="C53" s="2"/>
      <c r="D53" s="2"/>
      <c r="E53" s="2"/>
      <c r="F53" s="2">
        <v>0</v>
      </c>
      <c r="G53" s="1"/>
      <c r="H53" s="2"/>
      <c r="I53" s="2"/>
      <c r="J53" s="2"/>
      <c r="K53" s="2"/>
      <c r="L53" s="2"/>
      <c r="M53" s="2">
        <v>0</v>
      </c>
      <c r="N53" s="1"/>
    </row>
    <row r="54" spans="1:14">
      <c r="A54" s="2"/>
      <c r="B54" s="2"/>
      <c r="C54" s="2"/>
      <c r="D54" s="2"/>
      <c r="E54" s="2"/>
      <c r="F54" s="2">
        <v>0</v>
      </c>
      <c r="G54" s="1"/>
      <c r="H54" s="2"/>
      <c r="I54" s="2"/>
      <c r="J54" s="2"/>
      <c r="K54" s="2"/>
      <c r="L54" s="2"/>
      <c r="M54" s="2">
        <v>0</v>
      </c>
      <c r="N54" s="1"/>
    </row>
    <row r="55" spans="1:14">
      <c r="A55" s="2"/>
      <c r="B55" s="2"/>
      <c r="C55" s="2"/>
      <c r="D55" s="2"/>
      <c r="E55" s="2"/>
      <c r="F55" s="2">
        <v>0</v>
      </c>
      <c r="G55" s="1"/>
      <c r="H55" s="2"/>
      <c r="I55" s="2"/>
      <c r="J55" s="2"/>
      <c r="K55" s="2"/>
      <c r="L55" s="2"/>
      <c r="M55" s="2">
        <v>0</v>
      </c>
      <c r="N55" s="1"/>
    </row>
    <row r="56" spans="1:14">
      <c r="A56" s="2"/>
      <c r="B56" s="2"/>
      <c r="C56" s="2"/>
      <c r="D56" s="2"/>
      <c r="E56" s="2"/>
      <c r="F56" s="2">
        <v>0</v>
      </c>
      <c r="G56" s="1"/>
      <c r="H56" s="2"/>
      <c r="I56" s="2"/>
      <c r="J56" s="2"/>
      <c r="K56" s="2"/>
      <c r="L56" s="2"/>
      <c r="M56" s="2">
        <v>0</v>
      </c>
      <c r="N56" s="1"/>
    </row>
    <row r="57" spans="1:14">
      <c r="A57" s="2"/>
      <c r="B57" s="2"/>
      <c r="C57" s="2"/>
      <c r="D57" s="2"/>
      <c r="E57" s="2"/>
      <c r="F57" s="2">
        <v>0</v>
      </c>
      <c r="G57" s="1"/>
      <c r="H57" s="2"/>
      <c r="I57" s="2"/>
      <c r="J57" s="2"/>
      <c r="K57" s="2"/>
      <c r="L57" s="2"/>
      <c r="M57" s="2">
        <v>0</v>
      </c>
      <c r="N57" s="1"/>
    </row>
    <row r="58" spans="1:14">
      <c r="A58" s="2"/>
      <c r="B58" s="2"/>
      <c r="C58" s="2"/>
      <c r="D58" s="2"/>
      <c r="E58" s="2"/>
      <c r="F58" s="2">
        <v>0</v>
      </c>
      <c r="G58" s="1"/>
      <c r="H58" s="2"/>
      <c r="I58" s="2"/>
      <c r="J58" s="2"/>
      <c r="K58" s="2"/>
      <c r="L58" s="2"/>
      <c r="M58" s="2">
        <v>0</v>
      </c>
      <c r="N58" s="1"/>
    </row>
    <row r="59" spans="1:14">
      <c r="A59" s="1"/>
      <c r="B59" s="1"/>
      <c r="C59" s="1"/>
      <c r="D59" s="6" t="s">
        <v>15</v>
      </c>
      <c r="E59" s="7"/>
      <c r="F59" s="5">
        <v>4.5</v>
      </c>
      <c r="G59" s="1"/>
      <c r="H59" s="1"/>
      <c r="I59" s="1"/>
      <c r="J59" s="1"/>
      <c r="K59" s="6" t="s">
        <v>15</v>
      </c>
      <c r="L59" s="7"/>
      <c r="M59" s="5">
        <v>12</v>
      </c>
      <c r="N59" s="1"/>
    </row>
    <row r="60" spans="1:14">
      <c r="A60" s="1"/>
      <c r="B60" s="1"/>
      <c r="C60" s="1"/>
      <c r="D60" s="6" t="s">
        <v>16</v>
      </c>
      <c r="E60" s="7"/>
      <c r="F60" s="2">
        <v>15</v>
      </c>
      <c r="G60" s="1"/>
      <c r="H60" s="1"/>
      <c r="I60" s="1"/>
      <c r="J60" s="1"/>
      <c r="K60" s="6" t="s">
        <v>16</v>
      </c>
      <c r="L60" s="7"/>
      <c r="M60" s="2">
        <v>5</v>
      </c>
      <c r="N60" s="1"/>
    </row>
    <row r="61" spans="1:14">
      <c r="A61" s="1"/>
      <c r="B61" s="1"/>
      <c r="C61" s="1"/>
      <c r="D61" s="6" t="s">
        <v>17</v>
      </c>
      <c r="E61" s="7"/>
      <c r="F61" s="5">
        <v>0.51200000000000001</v>
      </c>
      <c r="G61" s="1"/>
      <c r="H61" s="1"/>
      <c r="I61" s="1"/>
      <c r="J61" s="1"/>
      <c r="K61" s="6" t="s">
        <v>17</v>
      </c>
      <c r="L61" s="7"/>
      <c r="M61" s="5">
        <v>4.4463999999999997</v>
      </c>
      <c r="N61" s="1"/>
    </row>
    <row r="64" spans="1:14">
      <c r="A64" s="1"/>
      <c r="B64" s="8" t="s">
        <v>18</v>
      </c>
      <c r="C64" s="8" t="s">
        <v>19</v>
      </c>
      <c r="D64" s="14" t="s">
        <v>20</v>
      </c>
      <c r="E64" s="14"/>
      <c r="F64" s="8" t="s">
        <v>19</v>
      </c>
      <c r="G64" s="8" t="s">
        <v>21</v>
      </c>
      <c r="H64" s="1"/>
      <c r="I64" s="8" t="s">
        <v>18</v>
      </c>
      <c r="J64" s="8" t="s">
        <v>19</v>
      </c>
      <c r="K64" s="14" t="s">
        <v>20</v>
      </c>
      <c r="L64" s="14"/>
      <c r="M64" s="8" t="s">
        <v>19</v>
      </c>
      <c r="N64" s="8" t="s">
        <v>21</v>
      </c>
    </row>
    <row r="65" spans="1:14">
      <c r="A65" s="1"/>
      <c r="B65" s="9" t="s">
        <v>22</v>
      </c>
      <c r="C65" s="9" t="s">
        <v>23</v>
      </c>
      <c r="D65" s="8" t="s">
        <v>24</v>
      </c>
      <c r="E65" s="8" t="s">
        <v>25</v>
      </c>
      <c r="F65" s="9" t="s">
        <v>8</v>
      </c>
      <c r="G65" s="9" t="s">
        <v>26</v>
      </c>
      <c r="H65" s="1"/>
      <c r="I65" s="9" t="s">
        <v>22</v>
      </c>
      <c r="J65" s="9" t="s">
        <v>23</v>
      </c>
      <c r="K65" s="8" t="s">
        <v>24</v>
      </c>
      <c r="L65" s="8" t="s">
        <v>25</v>
      </c>
      <c r="M65" s="9" t="s">
        <v>8</v>
      </c>
      <c r="N65" s="9" t="s">
        <v>26</v>
      </c>
    </row>
    <row r="66" spans="1:14">
      <c r="A66" s="1"/>
      <c r="B66" s="10" t="s">
        <v>27</v>
      </c>
      <c r="C66" s="10" t="s">
        <v>28</v>
      </c>
      <c r="D66" s="10" t="s">
        <v>29</v>
      </c>
      <c r="E66" s="10"/>
      <c r="F66" s="10"/>
      <c r="G66" s="10"/>
      <c r="H66" s="1"/>
      <c r="I66" s="10" t="s">
        <v>27</v>
      </c>
      <c r="J66" s="10" t="s">
        <v>28</v>
      </c>
      <c r="K66" s="10" t="s">
        <v>29</v>
      </c>
      <c r="L66" s="10"/>
      <c r="M66" s="10"/>
      <c r="N66" s="10"/>
    </row>
    <row r="67" spans="1:14">
      <c r="A67" s="2" t="s">
        <v>30</v>
      </c>
      <c r="B67" s="2"/>
      <c r="C67" s="5">
        <v>0</v>
      </c>
      <c r="D67" s="2"/>
      <c r="E67" s="2"/>
      <c r="F67" s="5">
        <v>0.51200000000000001</v>
      </c>
      <c r="G67" s="5">
        <v>-0.51200000000000001</v>
      </c>
      <c r="H67" s="2" t="s">
        <v>30</v>
      </c>
      <c r="I67" s="2"/>
      <c r="J67" s="5">
        <v>0</v>
      </c>
      <c r="K67" s="2"/>
      <c r="L67" s="2"/>
      <c r="M67" s="5">
        <v>4.4463999999999997</v>
      </c>
      <c r="N67" s="5">
        <v>-4.4463999999999997</v>
      </c>
    </row>
    <row r="68" spans="1:14">
      <c r="A68" s="2" t="s">
        <v>31</v>
      </c>
      <c r="B68" s="2"/>
      <c r="C68" s="2"/>
      <c r="D68" s="2"/>
      <c r="E68" s="2"/>
      <c r="F68" s="2"/>
      <c r="G68" s="11" t="e">
        <v>#DIV/0!</v>
      </c>
      <c r="H68" s="2" t="s">
        <v>31</v>
      </c>
      <c r="I68" s="2"/>
      <c r="J68" s="2"/>
      <c r="K68" s="2"/>
      <c r="L68" s="2"/>
      <c r="M68" s="2"/>
      <c r="N68" s="11" t="e">
        <v>#DIV/0!</v>
      </c>
    </row>
  </sheetData>
  <mergeCells count="16">
    <mergeCell ref="C37:D37"/>
    <mergeCell ref="J37:K37"/>
    <mergeCell ref="D64:E64"/>
    <mergeCell ref="K64:L64"/>
    <mergeCell ref="D30:E30"/>
    <mergeCell ref="K30:L30"/>
    <mergeCell ref="C35:D35"/>
    <mergeCell ref="J35:K35"/>
    <mergeCell ref="A36:F36"/>
    <mergeCell ref="J36:K36"/>
    <mergeCell ref="C1:D1"/>
    <mergeCell ref="J1:K1"/>
    <mergeCell ref="A2:F2"/>
    <mergeCell ref="H2:M2"/>
    <mergeCell ref="C3:D3"/>
    <mergeCell ref="J3:K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M29"/>
  <sheetViews>
    <sheetView workbookViewId="0">
      <selection activeCell="H8" sqref="H8"/>
    </sheetView>
  </sheetViews>
  <sheetFormatPr baseColWidth="10" defaultRowHeight="14.25"/>
  <sheetData>
    <row r="1" spans="1:13">
      <c r="A1" s="17" t="s">
        <v>40</v>
      </c>
      <c r="B1" s="17"/>
      <c r="C1" s="17"/>
      <c r="D1" s="17"/>
      <c r="E1" s="17"/>
      <c r="F1" s="17"/>
      <c r="H1" s="17" t="s">
        <v>40</v>
      </c>
      <c r="I1" s="17"/>
      <c r="J1" s="17"/>
      <c r="K1" s="17"/>
      <c r="L1" s="17"/>
      <c r="M1" s="17"/>
    </row>
    <row r="2" spans="1:13">
      <c r="A2" s="18" t="s">
        <v>41</v>
      </c>
      <c r="B2" s="18"/>
      <c r="C2" s="18"/>
      <c r="D2" s="18"/>
      <c r="E2" s="18"/>
      <c r="F2" s="18"/>
      <c r="H2" s="18" t="s">
        <v>41</v>
      </c>
      <c r="I2" s="18"/>
      <c r="J2" s="18"/>
      <c r="K2" s="18"/>
      <c r="L2" s="18"/>
      <c r="M2" s="18"/>
    </row>
    <row r="3" spans="1:13">
      <c r="A3" s="18"/>
      <c r="B3" s="18"/>
      <c r="C3" s="18"/>
      <c r="D3" s="18"/>
      <c r="E3" s="18"/>
      <c r="F3" s="18"/>
      <c r="H3" s="18"/>
      <c r="I3" s="18"/>
      <c r="J3" s="18"/>
      <c r="K3" s="18"/>
      <c r="L3" s="18"/>
      <c r="M3" s="18"/>
    </row>
    <row r="5" spans="1:13">
      <c r="A5" s="19" t="s">
        <v>42</v>
      </c>
      <c r="B5" s="19"/>
      <c r="C5" s="19" t="s">
        <v>43</v>
      </c>
      <c r="D5" s="19" t="s">
        <v>44</v>
      </c>
      <c r="E5" s="19" t="s">
        <v>45</v>
      </c>
      <c r="F5" s="19" t="s">
        <v>46</v>
      </c>
      <c r="H5" s="19" t="s">
        <v>42</v>
      </c>
      <c r="I5" s="19"/>
      <c r="J5" s="19" t="s">
        <v>43</v>
      </c>
      <c r="K5" s="19" t="s">
        <v>44</v>
      </c>
      <c r="L5" s="19" t="s">
        <v>45</v>
      </c>
      <c r="M5" s="19" t="s">
        <v>46</v>
      </c>
    </row>
    <row r="6" spans="1:13">
      <c r="A6" s="19" t="s">
        <v>47</v>
      </c>
      <c r="B6" s="19" t="s">
        <v>48</v>
      </c>
      <c r="C6" s="19" t="s">
        <v>49</v>
      </c>
      <c r="D6" s="19">
        <f>IFERROR(IF(OR(A6="",B6=""),"",IF(A6=$I$2,VLOOKUP(B6,[1]tarif!$A$4:$C$5000,3,FALSE),IF(A6=$I$3,VLOOKUP(B6,[1]tarif!$D$4:$F$5000,3,FALSE),IF(A6=$I$4,VLOOKUP(B6,[1]tarif!$G$4:$I$5000,3,FALSE),VLOOKUP(B6,[1]tarif!$J$4:$L$5000,3,FALSE))))),"")</f>
        <v>0</v>
      </c>
      <c r="E6" s="19"/>
      <c r="F6" s="19">
        <f>IFERROR(D6*E6,0)</f>
        <v>0</v>
      </c>
      <c r="H6" s="19" t="s">
        <v>47</v>
      </c>
      <c r="I6" s="19" t="s">
        <v>48</v>
      </c>
      <c r="J6" s="19" t="s">
        <v>49</v>
      </c>
      <c r="K6" s="19">
        <f>IFERROR(IF(OR(H6="",I6=""),"",IF(H6=$I$2,VLOOKUP(I6,[1]tarif!$A$4:$C$5000,3,FALSE),IF(H6=$I$3,VLOOKUP(I6,[1]tarif!$D$4:$F$5000,3,FALSE),IF(H6=$I$4,VLOOKUP(I6,[1]tarif!$G$4:$I$5000,3,FALSE),VLOOKUP(I6,[1]tarif!$J$4:$L$5000,3,FALSE))))),"")</f>
        <v>0</v>
      </c>
      <c r="L6" s="19"/>
      <c r="M6" s="19">
        <f>IFERROR(K6*L6,0)</f>
        <v>0</v>
      </c>
    </row>
    <row r="7" spans="1:13">
      <c r="A7" s="19"/>
      <c r="B7" s="19"/>
      <c r="C7" s="19"/>
      <c r="D7" s="19" t="str">
        <f>IFERROR(IF(OR(A7="",B7=""),"",IF(A7=$I$2,VLOOKUP(B7,[1]tarif!$A$4:$C$5000,3,FALSE),IF(A7=$I$3,VLOOKUP(B7,[1]tarif!$D$4:$F$5000,3,FALSE),IF(A7=$I$4,VLOOKUP(B7,[1]tarif!$G$4:$I$5000,3,FALSE),VLOOKUP(B7,[1]tarif!$J$4:$L$5000,3,FALSE))))),"")</f>
        <v/>
      </c>
      <c r="E7" s="19"/>
      <c r="F7" s="19">
        <f t="shared" ref="F7:F19" si="0">IFERROR(D7*E7,0)</f>
        <v>0</v>
      </c>
      <c r="H7" s="19"/>
      <c r="I7" s="19"/>
      <c r="J7" s="19"/>
      <c r="K7" s="19" t="str">
        <f>IFERROR(IF(OR(H7="",I7=""),"",IF(H7=$I$2,VLOOKUP(I7,[1]tarif!$A$4:$C$5000,3,FALSE),IF(H7=$I$3,VLOOKUP(I7,[1]tarif!$D$4:$F$5000,3,FALSE),IF(H7=$I$4,VLOOKUP(I7,[1]tarif!$G$4:$I$5000,3,FALSE),VLOOKUP(I7,[1]tarif!$J$4:$L$5000,3,FALSE))))),"")</f>
        <v/>
      </c>
      <c r="L7" s="19"/>
      <c r="M7" s="19">
        <f t="shared" ref="M7:M19" si="1">IFERROR(K7*L7,0)</f>
        <v>0</v>
      </c>
    </row>
    <row r="8" spans="1:13">
      <c r="A8" s="19"/>
      <c r="B8" s="19"/>
      <c r="C8" s="19"/>
      <c r="D8" s="19" t="str">
        <f>IFERROR(IF(OR(A8="",B8=""),"",IF(A8=$I$2,VLOOKUP(B8,[1]tarif!$A$4:$C$5000,3,FALSE),IF(A8=$I$3,VLOOKUP(B8,[1]tarif!$D$4:$F$5000,3,FALSE),IF(A8=$I$4,VLOOKUP(B8,[1]tarif!$G$4:$I$5000,3,FALSE),VLOOKUP(B8,[1]tarif!$J$4:$L$5000,3,FALSE))))),"")</f>
        <v/>
      </c>
      <c r="E8" s="19"/>
      <c r="F8" s="19">
        <f t="shared" si="0"/>
        <v>0</v>
      </c>
      <c r="H8" s="19"/>
      <c r="I8" s="19"/>
      <c r="J8" s="19"/>
      <c r="K8" s="19" t="str">
        <f>IFERROR(IF(OR(H8="",I8=""),"",IF(H8=$I$2,VLOOKUP(I8,[1]tarif!$A$4:$C$5000,3,FALSE),IF(H8=$I$3,VLOOKUP(I8,[1]tarif!$D$4:$F$5000,3,FALSE),IF(H8=$I$4,VLOOKUP(I8,[1]tarif!$G$4:$I$5000,3,FALSE),VLOOKUP(I8,[1]tarif!$J$4:$L$5000,3,FALSE))))),"")</f>
        <v/>
      </c>
      <c r="L8" s="19"/>
      <c r="M8" s="19">
        <f t="shared" si="1"/>
        <v>0</v>
      </c>
    </row>
    <row r="9" spans="1:13">
      <c r="A9" s="19"/>
      <c r="B9" s="19"/>
      <c r="C9" s="19"/>
      <c r="D9" s="19" t="str">
        <f>IFERROR(IF(OR(A9="",B9=""),"",IF(A9=$I$2,VLOOKUP(B9,[1]tarif!$A$4:$C$5000,3,FALSE),IF(A9=$I$3,VLOOKUP(B9,[1]tarif!$D$4:$F$5000,3,FALSE),IF(A9=$I$4,VLOOKUP(B9,[1]tarif!$G$4:$I$5000,3,FALSE),VLOOKUP(B9,[1]tarif!$J$4:$L$5000,3,FALSE))))),"")</f>
        <v/>
      </c>
      <c r="E9" s="19"/>
      <c r="F9" s="19">
        <f t="shared" si="0"/>
        <v>0</v>
      </c>
      <c r="H9" s="19"/>
      <c r="I9" s="19" t="s">
        <v>63</v>
      </c>
      <c r="J9" s="19"/>
      <c r="K9" s="19" t="str">
        <f>IFERROR(IF(OR(H9="",I9=""),"",IF(H9=$I$2,VLOOKUP(I9,[1]tarif!$A$4:$C$5000,3,FALSE),IF(H9=$I$3,VLOOKUP(I9,[1]tarif!$D$4:$F$5000,3,FALSE),IF(H9=$I$4,VLOOKUP(I9,[1]tarif!$G$4:$I$5000,3,FALSE),VLOOKUP(I9,[1]tarif!$J$4:$L$5000,3,FALSE))))),"")</f>
        <v/>
      </c>
      <c r="L9" s="19"/>
      <c r="M9" s="19">
        <f t="shared" si="1"/>
        <v>0</v>
      </c>
    </row>
    <row r="10" spans="1:13">
      <c r="A10" s="19"/>
      <c r="B10" s="19"/>
      <c r="C10" s="19"/>
      <c r="D10" s="19" t="str">
        <f>IFERROR(IF(OR(A10="",B10=""),"",IF(A10=$I$2,VLOOKUP(B10,[1]tarif!$A$4:$C$5000,3,FALSE),IF(A10=$I$3,VLOOKUP(B10,[1]tarif!$D$4:$F$5000,3,FALSE),IF(A10=$I$4,VLOOKUP(B10,[1]tarif!$G$4:$I$5000,3,FALSE),VLOOKUP(B10,[1]tarif!$J$4:$L$5000,3,FALSE))))),"")</f>
        <v/>
      </c>
      <c r="E10" s="19"/>
      <c r="F10" s="19">
        <f t="shared" si="0"/>
        <v>0</v>
      </c>
      <c r="H10" s="19"/>
      <c r="I10" s="19"/>
      <c r="J10" s="19"/>
      <c r="K10" s="19" t="str">
        <f>IFERROR(IF(OR(H10="",I10=""),"",IF(H10=$I$2,VLOOKUP(I10,[1]tarif!$A$4:$C$5000,3,FALSE),IF(H10=$I$3,VLOOKUP(I10,[1]tarif!$D$4:$F$5000,3,FALSE),IF(H10=$I$4,VLOOKUP(I10,[1]tarif!$G$4:$I$5000,3,FALSE),VLOOKUP(I10,[1]tarif!$J$4:$L$5000,3,FALSE))))),"")</f>
        <v/>
      </c>
      <c r="L10" s="19"/>
      <c r="M10" s="19">
        <f t="shared" si="1"/>
        <v>0</v>
      </c>
    </row>
    <row r="11" spans="1:13">
      <c r="A11" s="19"/>
      <c r="B11" s="19"/>
      <c r="C11" s="19"/>
      <c r="D11" s="19" t="str">
        <f>IFERROR(IF(OR(A11="",B11=""),"",IF(A11=$I$2,VLOOKUP(B11,[1]tarif!$A$4:$C$5000,3,FALSE),IF(A11=$I$3,VLOOKUP(B11,[1]tarif!$D$4:$F$5000,3,FALSE),IF(A11=$I$4,VLOOKUP(B11,[1]tarif!$G$4:$I$5000,3,FALSE),VLOOKUP(B11,[1]tarif!$J$4:$L$5000,3,FALSE))))),"")</f>
        <v/>
      </c>
      <c r="E11" s="19"/>
      <c r="F11" s="19">
        <f t="shared" si="0"/>
        <v>0</v>
      </c>
      <c r="H11" s="19"/>
      <c r="I11" s="19" t="s">
        <v>62</v>
      </c>
      <c r="J11" s="19"/>
      <c r="K11" s="19" t="str">
        <f>IFERROR(IF(OR(H11="",I11=""),"",IF(H11=$I$2,VLOOKUP(I11,[1]tarif!$A$4:$C$5000,3,FALSE),IF(H11=$I$3,VLOOKUP(I11,[1]tarif!$D$4:$F$5000,3,FALSE),IF(H11=$I$4,VLOOKUP(I11,[1]tarif!$G$4:$I$5000,3,FALSE),VLOOKUP(I11,[1]tarif!$J$4:$L$5000,3,FALSE))))),"")</f>
        <v/>
      </c>
      <c r="L11" s="19"/>
      <c r="M11" s="19">
        <f t="shared" si="1"/>
        <v>0</v>
      </c>
    </row>
    <row r="12" spans="1:13">
      <c r="A12" s="19"/>
      <c r="B12" s="19"/>
      <c r="C12" s="19"/>
      <c r="D12" s="19" t="str">
        <f>IFERROR(IF(OR(A12="",B12=""),"",IF(A12=$I$2,VLOOKUP(B12,[1]tarif!$A$4:$C$5000,3,FALSE),IF(A12=$I$3,VLOOKUP(B12,[1]tarif!$D$4:$F$5000,3,FALSE),IF(A12=$I$4,VLOOKUP(B12,[1]tarif!$G$4:$I$5000,3,FALSE),VLOOKUP(B12,[1]tarif!$J$4:$L$5000,3,FALSE))))),"")</f>
        <v/>
      </c>
      <c r="E12" s="19"/>
      <c r="F12" s="19">
        <f t="shared" si="0"/>
        <v>0</v>
      </c>
      <c r="H12" s="19"/>
      <c r="I12" s="19" t="s">
        <v>61</v>
      </c>
      <c r="J12" s="19"/>
      <c r="K12" s="19" t="str">
        <f>IFERROR(IF(OR(H12="",I12=""),"",IF(H12=$I$2,VLOOKUP(I12,[1]tarif!$A$4:$C$5000,3,FALSE),IF(H12=$I$3,VLOOKUP(I12,[1]tarif!$D$4:$F$5000,3,FALSE),IF(H12=$I$4,VLOOKUP(I12,[1]tarif!$G$4:$I$5000,3,FALSE),VLOOKUP(I12,[1]tarif!$J$4:$L$5000,3,FALSE))))),"")</f>
        <v/>
      </c>
      <c r="L12" s="19"/>
      <c r="M12" s="19">
        <f t="shared" si="1"/>
        <v>0</v>
      </c>
    </row>
    <row r="13" spans="1:13">
      <c r="A13" s="19" t="s">
        <v>47</v>
      </c>
      <c r="B13" s="19" t="s">
        <v>50</v>
      </c>
      <c r="C13" s="19"/>
      <c r="D13" s="19" t="str">
        <f>IFERROR(IF(OR(A13="",B13=""),"",IF(A13=$I$2,VLOOKUP(B13,[1]tarif!$A$4:$C$5000,3,FALSE),IF(A13=$I$3,VLOOKUP(B13,[1]tarif!$D$4:$F$5000,3,FALSE),IF(A13=$I$4,VLOOKUP(B13,[1]tarif!$G$4:$I$5000,3,FALSE),VLOOKUP(B13,[1]tarif!$J$4:$L$5000,3,FALSE))))),"")</f>
        <v/>
      </c>
      <c r="E13" s="19">
        <v>22</v>
      </c>
      <c r="F13" s="19">
        <v>20</v>
      </c>
      <c r="H13" s="19" t="s">
        <v>47</v>
      </c>
      <c r="I13" s="19" t="s">
        <v>60</v>
      </c>
      <c r="J13" s="19"/>
      <c r="K13" s="19">
        <f>IFERROR(IF(OR(H13="",I13=""),"",IF(H13=$I$2,VLOOKUP(I13,[1]tarif!$A$4:$C$5000,3,FALSE),IF(H13=$I$3,VLOOKUP(I13,[1]tarif!$D$4:$F$5000,3,FALSE),IF(H13=$I$4,VLOOKUP(I13,[1]tarif!$G$4:$I$5000,3,FALSE),VLOOKUP(I13,[1]tarif!$J$4:$L$5000,3,FALSE))))),"")</f>
        <v>0</v>
      </c>
      <c r="L13" s="19">
        <v>22</v>
      </c>
      <c r="M13" s="19">
        <v>15</v>
      </c>
    </row>
    <row r="14" spans="1:13">
      <c r="A14" s="19"/>
      <c r="B14" s="19"/>
      <c r="C14" s="19"/>
      <c r="D14" s="19" t="str">
        <f>IFERROR(IF(OR(A14="",B14=""),"",IF(A14=$I$2,VLOOKUP(B14,[1]tarif!$A$4:$C$5000,3,FALSE),IF(A14=$I$3,VLOOKUP(B14,[1]tarif!$D$4:$F$5000,3,FALSE),IF(A14=$I$4,VLOOKUP(B14,[1]tarif!$G$4:$I$5000,3,FALSE),VLOOKUP(B14,[1]tarif!$J$4:$L$5000,3,FALSE))))),"")</f>
        <v/>
      </c>
      <c r="E14" s="19"/>
      <c r="F14" s="19">
        <f t="shared" si="0"/>
        <v>0</v>
      </c>
      <c r="H14" s="19"/>
      <c r="I14" s="19"/>
      <c r="J14" s="19"/>
      <c r="K14" s="19" t="str">
        <f>IFERROR(IF(OR(H14="",I14=""),"",IF(H14=$I$2,VLOOKUP(I14,[1]tarif!$A$4:$C$5000,3,FALSE),IF(H14=$I$3,VLOOKUP(I14,[1]tarif!$D$4:$F$5000,3,FALSE),IF(H14=$I$4,VLOOKUP(I14,[1]tarif!$G$4:$I$5000,3,FALSE),VLOOKUP(I14,[1]tarif!$J$4:$L$5000,3,FALSE))))),"")</f>
        <v/>
      </c>
      <c r="L14" s="19"/>
      <c r="M14" s="19">
        <f t="shared" si="1"/>
        <v>0</v>
      </c>
    </row>
    <row r="15" spans="1:13">
      <c r="A15" s="19"/>
      <c r="B15" s="19"/>
      <c r="C15" s="19"/>
      <c r="D15" s="19" t="str">
        <f>IFERROR(IF(OR(A15="",B15=""),"",IF(A15=$I$2,VLOOKUP(B15,[1]tarif!$A$4:$C$5000,3,FALSE),IF(A15=$I$3,VLOOKUP(B15,[1]tarif!$D$4:$F$5000,3,FALSE),IF(A15=$I$4,VLOOKUP(B15,[1]tarif!$G$4:$I$5000,3,FALSE),VLOOKUP(B15,[1]tarif!$J$4:$L$5000,3,FALSE))))),"")</f>
        <v/>
      </c>
      <c r="E15" s="19"/>
      <c r="F15" s="19">
        <f t="shared" si="0"/>
        <v>0</v>
      </c>
      <c r="H15" s="19"/>
      <c r="I15" s="19"/>
      <c r="J15" s="19"/>
      <c r="K15" s="19" t="str">
        <f>IFERROR(IF(OR(H15="",I15=""),"",IF(H15=$I$2,VLOOKUP(I15,[1]tarif!$A$4:$C$5000,3,FALSE),IF(H15=$I$3,VLOOKUP(I15,[1]tarif!$D$4:$F$5000,3,FALSE),IF(H15=$I$4,VLOOKUP(I15,[1]tarif!$G$4:$I$5000,3,FALSE),VLOOKUP(I15,[1]tarif!$J$4:$L$5000,3,FALSE))))),"")</f>
        <v/>
      </c>
      <c r="L15" s="19"/>
      <c r="M15" s="19">
        <f t="shared" si="1"/>
        <v>0</v>
      </c>
    </row>
    <row r="16" spans="1:13">
      <c r="A16" s="19"/>
      <c r="B16" s="19"/>
      <c r="C16" s="19"/>
      <c r="D16" s="19" t="str">
        <f>IFERROR(IF(OR(A16="",B16=""),"",IF(A16=$I$2,VLOOKUP(B16,[1]tarif!$A$4:$C$5000,3,FALSE),IF(A16=$I$3,VLOOKUP(B16,[1]tarif!$D$4:$F$5000,3,FALSE),IF(A16=$I$4,VLOOKUP(B16,[1]tarif!$G$4:$I$5000,3,FALSE),VLOOKUP(B16,[1]tarif!$J$4:$L$5000,3,FALSE))))),"")</f>
        <v/>
      </c>
      <c r="E16" s="19"/>
      <c r="F16" s="19">
        <f t="shared" si="0"/>
        <v>0</v>
      </c>
      <c r="H16" s="19"/>
      <c r="I16" s="19"/>
      <c r="J16" s="19"/>
      <c r="K16" s="19" t="str">
        <f>IFERROR(IF(OR(H16="",I16=""),"",IF(H16=$I$2,VLOOKUP(I16,[1]tarif!$A$4:$C$5000,3,FALSE),IF(H16=$I$3,VLOOKUP(I16,[1]tarif!$D$4:$F$5000,3,FALSE),IF(H16=$I$4,VLOOKUP(I16,[1]tarif!$G$4:$I$5000,3,FALSE),VLOOKUP(I16,[1]tarif!$J$4:$L$5000,3,FALSE))))),"")</f>
        <v/>
      </c>
      <c r="L16" s="19"/>
      <c r="M16" s="19">
        <f t="shared" si="1"/>
        <v>0</v>
      </c>
    </row>
    <row r="17" spans="1:13">
      <c r="A17" s="19"/>
      <c r="B17" s="19"/>
      <c r="C17" s="19"/>
      <c r="D17" s="19" t="str">
        <f>IFERROR(IF(OR(A17="",B17=""),"",IF(A17=$I$2,VLOOKUP(B17,[1]tarif!$A$4:$C$5000,3,FALSE),IF(A17=$I$3,VLOOKUP(B17,[1]tarif!$D$4:$F$5000,3,FALSE),IF(A17=$I$4,VLOOKUP(B17,[1]tarif!$G$4:$I$5000,3,FALSE),VLOOKUP(B17,[1]tarif!$J$4:$L$5000,3,FALSE))))),"")</f>
        <v/>
      </c>
      <c r="E17" s="19"/>
      <c r="F17" s="19">
        <f t="shared" si="0"/>
        <v>0</v>
      </c>
      <c r="H17" s="19"/>
      <c r="I17" s="19"/>
      <c r="J17" s="19"/>
      <c r="K17" s="19" t="str">
        <f>IFERROR(IF(OR(H17="",I17=""),"",IF(H17=$I$2,VLOOKUP(I17,[1]tarif!$A$4:$C$5000,3,FALSE),IF(H17=$I$3,VLOOKUP(I17,[1]tarif!$D$4:$F$5000,3,FALSE),IF(H17=$I$4,VLOOKUP(I17,[1]tarif!$G$4:$I$5000,3,FALSE),VLOOKUP(I17,[1]tarif!$J$4:$L$5000,3,FALSE))))),"")</f>
        <v/>
      </c>
      <c r="L17" s="19"/>
      <c r="M17" s="19">
        <f t="shared" si="1"/>
        <v>0</v>
      </c>
    </row>
    <row r="18" spans="1:13">
      <c r="A18" s="19"/>
      <c r="B18" s="19"/>
      <c r="C18" s="19"/>
      <c r="D18" s="19" t="str">
        <f>IFERROR(IF(OR(A18="",B18=""),"",IF(A18=$I$2,VLOOKUP(B18,[1]tarif!$A$4:$C$5000,3,FALSE),IF(A18=$I$3,VLOOKUP(B18,[1]tarif!$D$4:$F$5000,3,FALSE),IF(A18=$I$4,VLOOKUP(B18,[1]tarif!$G$4:$I$5000,3,FALSE),VLOOKUP(B18,[1]tarif!$J$4:$L$5000,3,FALSE))))),"")</f>
        <v/>
      </c>
      <c r="E18" s="19"/>
      <c r="F18" s="19">
        <f t="shared" si="0"/>
        <v>0</v>
      </c>
      <c r="H18" s="19"/>
      <c r="I18" s="19"/>
      <c r="J18" s="19"/>
      <c r="K18" s="19" t="str">
        <f>IFERROR(IF(OR(H18="",I18=""),"",IF(H18=$I$2,VLOOKUP(I18,[1]tarif!$A$4:$C$5000,3,FALSE),IF(H18=$I$3,VLOOKUP(I18,[1]tarif!$D$4:$F$5000,3,FALSE),IF(H18=$I$4,VLOOKUP(I18,[1]tarif!$G$4:$I$5000,3,FALSE),VLOOKUP(I18,[1]tarif!$J$4:$L$5000,3,FALSE))))),"")</f>
        <v/>
      </c>
      <c r="L18" s="19"/>
      <c r="M18" s="19">
        <f t="shared" si="1"/>
        <v>0</v>
      </c>
    </row>
    <row r="19" spans="1:13">
      <c r="A19" s="19"/>
      <c r="B19" s="19"/>
      <c r="C19" s="19"/>
      <c r="D19" s="19" t="str">
        <f>IFERROR(IF(OR(A19="",B19=""),"",IF(A19=$I$2,VLOOKUP(B19,[1]tarif!$A$4:$C$5000,3,FALSE),IF(A19=$I$3,VLOOKUP(B19,[1]tarif!$D$4:$F$5000,3,FALSE),IF(A19=$I$4,VLOOKUP(B19,[1]tarif!$G$4:$I$5000,3,FALSE),VLOOKUP(B19,[1]tarif!$J$4:$L$5000,3,FALSE))))),"")</f>
        <v/>
      </c>
      <c r="E19" s="19"/>
      <c r="F19" s="19">
        <f t="shared" si="0"/>
        <v>0</v>
      </c>
      <c r="H19" s="19"/>
      <c r="I19" s="19"/>
      <c r="J19" s="19"/>
      <c r="K19" s="19" t="str">
        <f>IFERROR(IF(OR(H19="",I19=""),"",IF(H19=$I$2,VLOOKUP(I19,[1]tarif!$A$4:$C$5000,3,FALSE),IF(H19=$I$3,VLOOKUP(I19,[1]tarif!$D$4:$F$5000,3,FALSE),IF(H19=$I$4,VLOOKUP(I19,[1]tarif!$G$4:$I$5000,3,FALSE),VLOOKUP(I19,[1]tarif!$J$4:$L$5000,3,FALSE))))),"")</f>
        <v/>
      </c>
      <c r="L19" s="19"/>
      <c r="M19" s="19">
        <f t="shared" si="1"/>
        <v>0</v>
      </c>
    </row>
    <row r="20" spans="1:13">
      <c r="A20" s="19" t="s">
        <v>51</v>
      </c>
      <c r="B20" s="19" t="s">
        <v>52</v>
      </c>
      <c r="C20" s="19"/>
      <c r="D20" s="19"/>
      <c r="E20" s="19"/>
      <c r="F20" s="19">
        <v>0</v>
      </c>
      <c r="H20" s="19" t="s">
        <v>51</v>
      </c>
      <c r="I20" s="19" t="s">
        <v>52</v>
      </c>
      <c r="J20" s="19"/>
      <c r="K20" s="19"/>
      <c r="L20" s="19"/>
      <c r="M20" s="19"/>
    </row>
    <row r="21" spans="1:13">
      <c r="A21" s="19" t="s">
        <v>51</v>
      </c>
      <c r="B21" s="19" t="s">
        <v>53</v>
      </c>
      <c r="C21" s="19"/>
      <c r="D21" s="19"/>
      <c r="E21" s="19"/>
      <c r="F21" s="19">
        <v>1</v>
      </c>
      <c r="H21" s="19" t="s">
        <v>51</v>
      </c>
      <c r="I21" s="19" t="s">
        <v>53</v>
      </c>
      <c r="J21" s="19"/>
      <c r="K21" s="19"/>
      <c r="L21" s="19"/>
      <c r="M21" s="19">
        <v>1</v>
      </c>
    </row>
    <row r="22" spans="1:13">
      <c r="E22" s="20" t="s">
        <v>15</v>
      </c>
      <c r="F22" s="21">
        <f>SUM(F7:F21)</f>
        <v>21</v>
      </c>
      <c r="L22" s="20" t="s">
        <v>15</v>
      </c>
      <c r="M22" s="21">
        <f>SUM(M7:M21)</f>
        <v>16</v>
      </c>
    </row>
    <row r="23" spans="1:13">
      <c r="E23" s="22" t="s">
        <v>17</v>
      </c>
      <c r="F23" s="23">
        <f>(F22/A26)</f>
        <v>1.9090909090909092</v>
      </c>
      <c r="L23" s="22" t="s">
        <v>17</v>
      </c>
      <c r="M23" s="23" t="e">
        <f>(M22/H26)</f>
        <v>#DIV/0!</v>
      </c>
    </row>
    <row r="25" spans="1:13">
      <c r="A25" s="24" t="s">
        <v>54</v>
      </c>
      <c r="B25" s="25" t="s">
        <v>55</v>
      </c>
      <c r="C25" s="25" t="s">
        <v>56</v>
      </c>
      <c r="D25" s="19" t="s">
        <v>57</v>
      </c>
      <c r="E25" s="19" t="s">
        <v>58</v>
      </c>
      <c r="H25" s="24" t="s">
        <v>54</v>
      </c>
      <c r="I25" s="25" t="s">
        <v>55</v>
      </c>
      <c r="J25" s="25" t="s">
        <v>56</v>
      </c>
      <c r="K25" s="19" t="s">
        <v>57</v>
      </c>
      <c r="L25" s="19" t="s">
        <v>58</v>
      </c>
    </row>
    <row r="26" spans="1:13">
      <c r="A26" s="26">
        <v>11</v>
      </c>
      <c r="B26" s="26">
        <v>4</v>
      </c>
      <c r="C26" s="27">
        <f>(B26/105.5%)</f>
        <v>3.7914691943127963</v>
      </c>
      <c r="D26" s="27">
        <f>C26-F23</f>
        <v>1.8823782852218871</v>
      </c>
      <c r="E26" s="27">
        <f>(C26-F23)/C26*100</f>
        <v>49.647727272727273</v>
      </c>
      <c r="H26" s="26"/>
      <c r="I26" s="26">
        <v>4</v>
      </c>
      <c r="J26" s="27">
        <f>(I26/105.5%)</f>
        <v>3.7914691943127963</v>
      </c>
      <c r="K26" s="27" t="e">
        <f>J26-M23</f>
        <v>#DIV/0!</v>
      </c>
      <c r="L26" s="27" t="e">
        <f>(J26-M23)/J26*100</f>
        <v>#DIV/0!</v>
      </c>
    </row>
    <row r="28" spans="1:13">
      <c r="A28" s="25" t="s">
        <v>59</v>
      </c>
      <c r="B28" s="19" t="s">
        <v>55</v>
      </c>
      <c r="H28" s="25" t="s">
        <v>59</v>
      </c>
      <c r="I28" s="19" t="s">
        <v>55</v>
      </c>
    </row>
    <row r="29" spans="1:13">
      <c r="A29" s="19">
        <v>20</v>
      </c>
      <c r="B29" s="19">
        <f>(-100*F23)/(A29-100)</f>
        <v>2.3863636363636362</v>
      </c>
      <c r="H29" s="19">
        <v>20</v>
      </c>
      <c r="I29" s="19" t="e">
        <f>(-100*M23)/(H29-100)</f>
        <v>#DIV/0!</v>
      </c>
    </row>
  </sheetData>
  <mergeCells count="4">
    <mergeCell ref="A1:F1"/>
    <mergeCell ref="A2:F3"/>
    <mergeCell ref="H1:M1"/>
    <mergeCell ref="H2:M3"/>
  </mergeCells>
  <dataValidations count="3">
    <dataValidation type="list" allowBlank="1" showInputMessage="1" showErrorMessage="1" sqref="C6:C19 J6:J19">
      <formula1>$J$2:$J$5</formula1>
    </dataValidation>
    <dataValidation type="list" allowBlank="1" showInputMessage="1" showErrorMessage="1" sqref="A6:A19 H6:H19">
      <formula1>$I$2:$I$5</formula1>
    </dataValidation>
    <dataValidation type="list" showInputMessage="1" showErrorMessage="1" sqref="B6:B19 I6:I19">
      <formula1>IF($I6=$I$2,listefonds,IF($I6=$I$3,listebase,IF($I6=$I$4,listemat1,listefruits)))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:P63"/>
  <sheetViews>
    <sheetView zoomScale="75" zoomScaleNormal="75" workbookViewId="0">
      <selection activeCell="N22" sqref="N22"/>
    </sheetView>
  </sheetViews>
  <sheetFormatPr baseColWidth="10" defaultRowHeight="12.75"/>
  <cols>
    <col min="1" max="1" width="11" style="1"/>
    <col min="2" max="2" width="12.375" style="1" customWidth="1"/>
    <col min="3" max="6" width="11" style="1"/>
    <col min="7" max="7" width="23.875" style="1" customWidth="1"/>
    <col min="8" max="8" width="11.5" style="1" customWidth="1"/>
    <col min="9" max="9" width="11" style="1"/>
    <col min="10" max="10" width="13.75" style="1" customWidth="1"/>
    <col min="11" max="11" width="13.375" style="1" customWidth="1"/>
    <col min="12" max="15" width="11" style="1"/>
    <col min="16" max="16" width="18.5" style="1" customWidth="1"/>
    <col min="17" max="16384" width="11" style="1"/>
  </cols>
  <sheetData>
    <row r="1" spans="1:16">
      <c r="A1" s="28" t="s">
        <v>64</v>
      </c>
      <c r="B1" s="28"/>
      <c r="C1" s="28"/>
      <c r="D1" s="29"/>
      <c r="E1" s="30"/>
      <c r="F1" s="31"/>
      <c r="G1" s="29"/>
      <c r="H1" s="30"/>
      <c r="I1" s="31"/>
      <c r="J1" s="29"/>
      <c r="K1" s="30"/>
      <c r="L1" s="31"/>
    </row>
    <row r="2" spans="1:16">
      <c r="A2" s="32" t="s">
        <v>65</v>
      </c>
      <c r="B2" s="32"/>
      <c r="C2" s="32"/>
      <c r="D2" s="32" t="s">
        <v>66</v>
      </c>
      <c r="E2" s="32"/>
      <c r="F2" s="32"/>
      <c r="G2" s="32" t="s">
        <v>47</v>
      </c>
      <c r="H2" s="32"/>
      <c r="I2" s="32"/>
      <c r="J2" s="32" t="s">
        <v>67</v>
      </c>
      <c r="K2" s="32"/>
      <c r="L2" s="32"/>
      <c r="P2" s="1" t="str">
        <f>A2</f>
        <v>FONDS</v>
      </c>
    </row>
    <row r="3" spans="1:16">
      <c r="A3" s="33"/>
      <c r="B3" s="34"/>
      <c r="C3" s="35" t="s">
        <v>68</v>
      </c>
      <c r="D3" s="36"/>
      <c r="E3" s="2"/>
      <c r="F3" s="37" t="s">
        <v>68</v>
      </c>
      <c r="G3" s="36"/>
      <c r="H3" s="2"/>
      <c r="I3" s="37" t="s">
        <v>68</v>
      </c>
      <c r="J3" s="36"/>
      <c r="K3" s="2"/>
      <c r="L3" s="37" t="s">
        <v>68</v>
      </c>
      <c r="P3" s="1" t="str">
        <f>D2</f>
        <v>BASE</v>
      </c>
    </row>
    <row r="4" spans="1:16" ht="18">
      <c r="A4" s="38" t="s">
        <v>69</v>
      </c>
      <c r="B4" s="39"/>
      <c r="C4" s="37"/>
      <c r="D4" s="38" t="s">
        <v>70</v>
      </c>
      <c r="E4" s="39"/>
      <c r="F4" s="40"/>
      <c r="G4" s="38" t="s">
        <v>71</v>
      </c>
      <c r="H4" s="39"/>
      <c r="I4" s="41"/>
      <c r="J4" s="38" t="s">
        <v>72</v>
      </c>
      <c r="K4" s="39"/>
      <c r="L4" s="37"/>
      <c r="P4" s="1" t="str">
        <f>G2</f>
        <v>MATIERE PREMIERE</v>
      </c>
    </row>
    <row r="5" spans="1:16" ht="18">
      <c r="A5" s="38" t="s">
        <v>73</v>
      </c>
      <c r="B5" s="39"/>
      <c r="C5" s="37"/>
      <c r="D5" s="38" t="s">
        <v>74</v>
      </c>
      <c r="E5" s="39"/>
      <c r="F5" s="40"/>
      <c r="G5" s="38" t="s">
        <v>75</v>
      </c>
      <c r="H5" s="39"/>
      <c r="I5" s="41">
        <v>2.722</v>
      </c>
      <c r="J5" s="38" t="s">
        <v>76</v>
      </c>
      <c r="K5" s="39"/>
      <c r="L5" s="37"/>
      <c r="P5" s="1" t="str">
        <f>J2</f>
        <v>FRUITS</v>
      </c>
    </row>
    <row r="6" spans="1:16" ht="18">
      <c r="A6" s="38" t="s">
        <v>77</v>
      </c>
      <c r="B6" s="39"/>
      <c r="C6" s="37"/>
      <c r="D6" s="38" t="s">
        <v>78</v>
      </c>
      <c r="E6" s="39"/>
      <c r="F6" s="40"/>
      <c r="G6" s="38" t="s">
        <v>79</v>
      </c>
      <c r="H6" s="39"/>
      <c r="I6" s="41"/>
      <c r="J6" s="38" t="s">
        <v>80</v>
      </c>
      <c r="K6" s="39"/>
      <c r="L6" s="37"/>
      <c r="M6" s="42"/>
    </row>
    <row r="7" spans="1:16" ht="18">
      <c r="A7" s="43" t="s">
        <v>63</v>
      </c>
      <c r="B7" s="44"/>
      <c r="C7" s="45">
        <v>1.17</v>
      </c>
      <c r="D7" s="38" t="s">
        <v>81</v>
      </c>
      <c r="E7" s="39"/>
      <c r="F7" s="40"/>
      <c r="G7" s="38" t="s">
        <v>82</v>
      </c>
      <c r="H7" s="39"/>
      <c r="I7" s="41"/>
      <c r="J7" s="38" t="s">
        <v>60</v>
      </c>
      <c r="K7" s="39"/>
      <c r="L7" s="37"/>
      <c r="M7" s="42"/>
    </row>
    <row r="8" spans="1:16" ht="18">
      <c r="A8" s="43" t="s">
        <v>61</v>
      </c>
      <c r="B8" s="44"/>
      <c r="C8" s="45">
        <v>1.1299999999999999</v>
      </c>
      <c r="D8" s="38" t="s">
        <v>83</v>
      </c>
      <c r="E8" s="39"/>
      <c r="F8" s="40"/>
      <c r="G8" s="38" t="s">
        <v>84</v>
      </c>
      <c r="H8" s="44"/>
      <c r="I8" s="41"/>
      <c r="J8" s="38" t="s">
        <v>85</v>
      </c>
      <c r="K8" s="39"/>
      <c r="L8" s="37"/>
    </row>
    <row r="9" spans="1:16" ht="18">
      <c r="A9" s="38" t="s">
        <v>62</v>
      </c>
      <c r="B9" s="39"/>
      <c r="C9" s="37"/>
      <c r="D9" s="38" t="s">
        <v>86</v>
      </c>
      <c r="E9" s="39"/>
      <c r="F9" s="40"/>
      <c r="G9" s="38" t="s">
        <v>87</v>
      </c>
      <c r="H9" s="39"/>
      <c r="I9" s="41"/>
      <c r="J9" s="38" t="s">
        <v>88</v>
      </c>
      <c r="K9" s="39"/>
      <c r="L9" s="37"/>
    </row>
    <row r="10" spans="1:16" ht="18">
      <c r="A10" s="38" t="s">
        <v>89</v>
      </c>
      <c r="B10" s="39"/>
      <c r="C10" s="37"/>
      <c r="D10" s="38" t="s">
        <v>90</v>
      </c>
      <c r="E10" s="39"/>
      <c r="F10" s="40"/>
      <c r="G10" s="38" t="s">
        <v>91</v>
      </c>
      <c r="H10" s="39"/>
      <c r="I10" s="41"/>
      <c r="J10" s="38" t="s">
        <v>92</v>
      </c>
      <c r="K10" s="39"/>
      <c r="L10" s="37"/>
    </row>
    <row r="11" spans="1:16" ht="18">
      <c r="A11" s="43" t="s">
        <v>93</v>
      </c>
      <c r="B11" s="39"/>
      <c r="C11" s="37"/>
      <c r="D11" s="38" t="s">
        <v>94</v>
      </c>
      <c r="E11" s="39"/>
      <c r="F11" s="40"/>
      <c r="G11" s="38" t="s">
        <v>95</v>
      </c>
      <c r="H11" s="44"/>
      <c r="I11" s="41"/>
      <c r="J11" s="38" t="s">
        <v>96</v>
      </c>
      <c r="K11" s="39"/>
      <c r="L11" s="37"/>
    </row>
    <row r="12" spans="1:16" ht="18">
      <c r="A12" s="38" t="s">
        <v>97</v>
      </c>
      <c r="B12" s="39"/>
      <c r="C12" s="37"/>
      <c r="D12" s="38" t="s">
        <v>98</v>
      </c>
      <c r="E12" s="39"/>
      <c r="F12" s="40"/>
      <c r="G12" s="38" t="s">
        <v>99</v>
      </c>
      <c r="H12" s="46"/>
      <c r="I12" s="47">
        <v>2.56</v>
      </c>
      <c r="J12" s="38" t="s">
        <v>100</v>
      </c>
      <c r="K12" s="39"/>
      <c r="L12" s="37"/>
      <c r="M12" s="42"/>
    </row>
    <row r="13" spans="1:16" ht="18">
      <c r="A13" s="43" t="s">
        <v>101</v>
      </c>
      <c r="B13" s="39"/>
      <c r="C13" s="37"/>
      <c r="D13" s="36"/>
      <c r="E13" s="39"/>
      <c r="F13" s="37"/>
      <c r="G13" s="38" t="s">
        <v>102</v>
      </c>
      <c r="H13" s="39"/>
      <c r="I13" s="41">
        <v>3.923</v>
      </c>
      <c r="J13" s="38" t="s">
        <v>103</v>
      </c>
      <c r="K13" s="39"/>
      <c r="L13" s="37"/>
    </row>
    <row r="14" spans="1:16" ht="18">
      <c r="A14" s="43" t="s">
        <v>104</v>
      </c>
      <c r="B14" s="39"/>
      <c r="C14" s="37"/>
      <c r="D14" s="38"/>
      <c r="E14" s="39"/>
      <c r="F14" s="40"/>
      <c r="G14" s="38" t="s">
        <v>105</v>
      </c>
      <c r="H14" s="39"/>
      <c r="I14" s="41">
        <v>2.7789999999999999</v>
      </c>
      <c r="J14" s="38" t="s">
        <v>48</v>
      </c>
      <c r="K14" s="39"/>
      <c r="L14" s="37"/>
      <c r="P14" s="1" t="s">
        <v>106</v>
      </c>
    </row>
    <row r="15" spans="1:16" ht="18">
      <c r="A15" s="43"/>
      <c r="B15" s="44"/>
      <c r="C15" s="45"/>
      <c r="D15" s="38"/>
      <c r="E15" s="39"/>
      <c r="F15" s="40"/>
      <c r="G15" s="38" t="s">
        <v>10</v>
      </c>
      <c r="H15" s="39" t="s">
        <v>107</v>
      </c>
      <c r="I15" s="41"/>
      <c r="J15" s="38"/>
      <c r="K15" s="39"/>
      <c r="L15" s="37"/>
      <c r="P15" s="1">
        <v>685088702</v>
      </c>
    </row>
    <row r="16" spans="1:16" ht="18">
      <c r="A16" s="38"/>
      <c r="B16" s="39"/>
      <c r="C16" s="37"/>
      <c r="D16" s="38"/>
      <c r="E16" s="39"/>
      <c r="F16" s="40"/>
      <c r="G16" s="38" t="s">
        <v>108</v>
      </c>
      <c r="H16" s="44"/>
      <c r="I16" s="41"/>
      <c r="J16" s="38"/>
      <c r="K16" s="39"/>
      <c r="L16" s="37"/>
    </row>
    <row r="17" spans="1:16" ht="18">
      <c r="A17" s="43"/>
      <c r="B17" s="44"/>
      <c r="C17" s="45"/>
      <c r="D17" s="38"/>
      <c r="E17" s="39"/>
      <c r="F17" s="40"/>
      <c r="G17" s="38" t="s">
        <v>50</v>
      </c>
      <c r="H17" s="39"/>
      <c r="I17" s="41">
        <v>1.246</v>
      </c>
      <c r="J17" s="38"/>
      <c r="K17" s="39"/>
      <c r="L17" s="37"/>
    </row>
    <row r="18" spans="1:16" ht="18">
      <c r="A18" s="38"/>
      <c r="B18" s="39"/>
      <c r="C18" s="37"/>
      <c r="D18" s="38"/>
      <c r="E18" s="39"/>
      <c r="F18" s="40"/>
      <c r="G18" s="38" t="s">
        <v>109</v>
      </c>
      <c r="H18" s="39"/>
      <c r="I18" s="41">
        <v>5.8490000000000002</v>
      </c>
      <c r="J18" s="38"/>
      <c r="K18" s="39"/>
      <c r="L18" s="37"/>
      <c r="P18" s="1" t="s">
        <v>110</v>
      </c>
    </row>
    <row r="19" spans="1:16" ht="18">
      <c r="A19" s="38"/>
      <c r="B19" s="39"/>
      <c r="C19" s="37"/>
      <c r="D19" s="38"/>
      <c r="E19" s="39"/>
      <c r="F19" s="40"/>
      <c r="G19" s="38" t="s">
        <v>111</v>
      </c>
      <c r="H19" s="44"/>
      <c r="I19" s="41"/>
      <c r="J19" s="38"/>
      <c r="K19" s="39"/>
      <c r="L19" s="37"/>
      <c r="P19" s="1" t="s">
        <v>112</v>
      </c>
    </row>
    <row r="20" spans="1:16" ht="18">
      <c r="A20" s="38"/>
      <c r="B20" s="39"/>
      <c r="C20" s="37"/>
      <c r="D20" s="38"/>
      <c r="E20" s="39"/>
      <c r="F20" s="40"/>
      <c r="G20" s="38" t="s">
        <v>113</v>
      </c>
      <c r="H20" s="39"/>
      <c r="I20" s="41"/>
      <c r="J20" s="38"/>
      <c r="K20" s="39"/>
      <c r="L20" s="37"/>
    </row>
    <row r="21" spans="1:16" ht="18">
      <c r="A21" s="38"/>
      <c r="B21" s="39"/>
      <c r="C21" s="37"/>
      <c r="D21" s="38"/>
      <c r="E21" s="39"/>
      <c r="F21" s="40"/>
      <c r="G21" s="38" t="s">
        <v>114</v>
      </c>
      <c r="H21" s="39"/>
      <c r="I21" s="41">
        <v>5.3769999999999998</v>
      </c>
      <c r="J21" s="38"/>
      <c r="K21" s="39"/>
      <c r="L21" s="37"/>
    </row>
    <row r="22" spans="1:16" ht="18">
      <c r="A22" s="38"/>
      <c r="B22" s="39"/>
      <c r="C22" s="37"/>
      <c r="D22" s="38"/>
      <c r="E22" s="39"/>
      <c r="F22" s="40"/>
      <c r="G22" s="38" t="s">
        <v>115</v>
      </c>
      <c r="H22" s="39"/>
      <c r="I22" s="41">
        <v>1.425</v>
      </c>
      <c r="J22" s="38"/>
      <c r="K22" s="39"/>
      <c r="L22" s="37"/>
    </row>
    <row r="23" spans="1:16" ht="18">
      <c r="A23" s="43"/>
      <c r="B23" s="44"/>
      <c r="C23" s="45"/>
      <c r="D23" s="38"/>
      <c r="E23" s="39"/>
      <c r="F23" s="40"/>
      <c r="G23" s="38" t="s">
        <v>116</v>
      </c>
      <c r="H23" s="39"/>
      <c r="I23" s="41"/>
      <c r="J23" s="38"/>
      <c r="K23" s="39"/>
      <c r="L23" s="37"/>
    </row>
    <row r="24" spans="1:16" ht="18">
      <c r="A24" s="43"/>
      <c r="B24" s="44"/>
      <c r="C24" s="45"/>
      <c r="D24" s="38"/>
      <c r="E24" s="39"/>
      <c r="F24" s="40"/>
      <c r="G24" s="38" t="s">
        <v>117</v>
      </c>
      <c r="H24" s="44"/>
      <c r="I24" s="41">
        <v>1.417</v>
      </c>
      <c r="J24" s="38"/>
      <c r="K24" s="39"/>
      <c r="L24" s="37"/>
    </row>
    <row r="25" spans="1:16" ht="18">
      <c r="A25" s="43"/>
      <c r="B25" s="44"/>
      <c r="C25" s="45"/>
      <c r="D25" s="38"/>
      <c r="E25" s="39"/>
      <c r="F25" s="40"/>
      <c r="G25" s="38" t="s">
        <v>118</v>
      </c>
      <c r="H25" s="39"/>
      <c r="I25" s="41">
        <v>2.5379999999999998</v>
      </c>
      <c r="J25" s="38"/>
      <c r="K25" s="39"/>
      <c r="L25" s="37"/>
    </row>
    <row r="26" spans="1:16" ht="18">
      <c r="A26" s="43"/>
      <c r="B26" s="44"/>
      <c r="C26" s="45"/>
      <c r="D26" s="38"/>
      <c r="E26" s="39"/>
      <c r="F26" s="37"/>
      <c r="G26" s="38" t="s">
        <v>119</v>
      </c>
      <c r="H26" s="39"/>
      <c r="I26" s="41"/>
      <c r="J26" s="38"/>
      <c r="K26" s="39"/>
      <c r="L26" s="37"/>
    </row>
    <row r="27" spans="1:16" ht="18">
      <c r="A27" s="43"/>
      <c r="B27" s="44"/>
      <c r="C27" s="45"/>
      <c r="D27" s="38"/>
      <c r="E27" s="39"/>
      <c r="F27" s="40"/>
      <c r="G27" s="38" t="s">
        <v>120</v>
      </c>
      <c r="H27" s="39"/>
      <c r="I27" s="41"/>
      <c r="J27" s="38"/>
      <c r="K27" s="39"/>
      <c r="L27" s="37"/>
    </row>
    <row r="28" spans="1:16" ht="18">
      <c r="A28" s="43"/>
      <c r="B28" s="44"/>
      <c r="C28" s="45"/>
      <c r="D28" s="38"/>
      <c r="E28" s="39"/>
      <c r="F28" s="40"/>
      <c r="G28" s="38" t="s">
        <v>121</v>
      </c>
      <c r="H28" s="39"/>
      <c r="I28" s="41"/>
      <c r="J28" s="38"/>
      <c r="K28" s="39"/>
      <c r="L28" s="37"/>
    </row>
    <row r="29" spans="1:16" ht="18">
      <c r="A29" s="43"/>
      <c r="B29" s="44"/>
      <c r="C29" s="45"/>
      <c r="D29" s="38"/>
      <c r="E29" s="39"/>
      <c r="F29" s="40"/>
      <c r="G29" s="38" t="s">
        <v>122</v>
      </c>
      <c r="H29" s="39"/>
      <c r="I29" s="41"/>
      <c r="J29" s="38"/>
      <c r="K29" s="39"/>
      <c r="L29" s="37"/>
    </row>
    <row r="30" spans="1:16" ht="18">
      <c r="A30" s="43"/>
      <c r="B30" s="44"/>
      <c r="C30" s="45"/>
      <c r="D30" s="38"/>
      <c r="E30" s="39"/>
      <c r="F30" s="40"/>
      <c r="G30" s="38" t="s">
        <v>123</v>
      </c>
      <c r="H30" s="39"/>
      <c r="I30" s="41"/>
      <c r="J30" s="38"/>
      <c r="K30" s="39"/>
      <c r="L30" s="37"/>
    </row>
    <row r="31" spans="1:16" ht="18">
      <c r="A31" s="43"/>
      <c r="B31" s="44"/>
      <c r="C31" s="45"/>
      <c r="D31" s="38"/>
      <c r="E31" s="39"/>
      <c r="F31" s="37"/>
      <c r="G31" s="38" t="s">
        <v>124</v>
      </c>
      <c r="H31" s="44"/>
      <c r="I31" s="41"/>
      <c r="J31" s="38"/>
      <c r="K31" s="39"/>
      <c r="L31" s="37"/>
    </row>
    <row r="32" spans="1:16" ht="18">
      <c r="A32" s="38"/>
      <c r="B32" s="39"/>
      <c r="C32" s="37"/>
      <c r="D32" s="38"/>
      <c r="E32" s="39"/>
      <c r="F32" s="40"/>
      <c r="G32" s="38" t="s">
        <v>125</v>
      </c>
      <c r="H32" s="39"/>
      <c r="I32" s="41"/>
      <c r="J32" s="38"/>
      <c r="K32" s="39"/>
      <c r="L32" s="37"/>
    </row>
    <row r="33" spans="1:12" ht="18">
      <c r="A33" s="38"/>
      <c r="B33" s="39"/>
      <c r="C33" s="37"/>
      <c r="D33" s="38"/>
      <c r="E33" s="39"/>
      <c r="F33" s="37"/>
      <c r="G33" s="38" t="s">
        <v>126</v>
      </c>
      <c r="H33" s="44"/>
      <c r="I33" s="41"/>
      <c r="J33" s="38"/>
      <c r="K33" s="39"/>
      <c r="L33" s="37"/>
    </row>
    <row r="34" spans="1:12" ht="18">
      <c r="A34" s="38"/>
      <c r="B34" s="39"/>
      <c r="C34" s="37"/>
      <c r="D34" s="38"/>
      <c r="E34" s="39"/>
      <c r="F34" s="37"/>
      <c r="G34" s="38" t="s">
        <v>127</v>
      </c>
      <c r="H34" s="39"/>
      <c r="I34" s="41"/>
      <c r="J34" s="38"/>
      <c r="K34" s="39"/>
      <c r="L34" s="37"/>
    </row>
    <row r="35" spans="1:12" ht="18">
      <c r="A35" s="38"/>
      <c r="B35" s="39"/>
      <c r="C35" s="37"/>
      <c r="D35" s="38"/>
      <c r="E35" s="39"/>
      <c r="F35" s="37"/>
      <c r="G35" s="38" t="s">
        <v>128</v>
      </c>
      <c r="H35" s="39"/>
      <c r="I35" s="41">
        <v>6.47</v>
      </c>
      <c r="J35" s="38"/>
      <c r="K35" s="39"/>
      <c r="L35" s="37"/>
    </row>
    <row r="36" spans="1:12" ht="18">
      <c r="A36" s="38"/>
      <c r="B36" s="39"/>
      <c r="C36" s="37"/>
      <c r="D36" s="38"/>
      <c r="E36" s="39"/>
      <c r="F36" s="37"/>
      <c r="G36" s="38" t="s">
        <v>129</v>
      </c>
      <c r="H36" s="39"/>
      <c r="I36" s="41"/>
      <c r="J36" s="38"/>
      <c r="K36" s="39"/>
      <c r="L36" s="37"/>
    </row>
    <row r="37" spans="1:12" ht="18">
      <c r="A37" s="38"/>
      <c r="B37" s="39"/>
      <c r="C37" s="37"/>
      <c r="D37" s="38"/>
      <c r="E37" s="39"/>
      <c r="F37" s="37"/>
      <c r="G37" s="38" t="s">
        <v>130</v>
      </c>
      <c r="H37" s="44"/>
      <c r="I37" s="41"/>
      <c r="J37" s="38"/>
      <c r="K37" s="39"/>
      <c r="L37" s="37"/>
    </row>
    <row r="38" spans="1:12" ht="18">
      <c r="A38" s="38"/>
      <c r="B38" s="39"/>
      <c r="C38" s="37"/>
      <c r="D38" s="38"/>
      <c r="E38" s="39"/>
      <c r="F38" s="37"/>
      <c r="G38" s="38" t="s">
        <v>131</v>
      </c>
      <c r="H38" s="39"/>
      <c r="I38" s="41">
        <v>4.9800000000000004</v>
      </c>
      <c r="J38" s="38"/>
      <c r="K38" s="39"/>
      <c r="L38" s="37"/>
    </row>
    <row r="39" spans="1:12" ht="18">
      <c r="A39" s="38"/>
      <c r="B39" s="39"/>
      <c r="C39" s="37"/>
      <c r="D39" s="38"/>
      <c r="E39" s="39"/>
      <c r="F39" s="37"/>
      <c r="G39" s="38" t="s">
        <v>132</v>
      </c>
      <c r="H39" s="39"/>
      <c r="I39" s="41">
        <v>4.67</v>
      </c>
      <c r="J39" s="38"/>
      <c r="K39" s="39"/>
      <c r="L39" s="37"/>
    </row>
    <row r="40" spans="1:12" ht="18">
      <c r="A40" s="38"/>
      <c r="B40" s="39"/>
      <c r="C40" s="37"/>
      <c r="D40" s="38"/>
      <c r="E40" s="39"/>
      <c r="F40" s="37"/>
      <c r="G40" s="38" t="s">
        <v>133</v>
      </c>
      <c r="H40" s="44"/>
      <c r="I40" s="41"/>
      <c r="J40" s="38"/>
      <c r="K40" s="39"/>
      <c r="L40" s="37"/>
    </row>
    <row r="41" spans="1:12" ht="18">
      <c r="A41" s="38"/>
      <c r="B41" s="39"/>
      <c r="C41" s="37"/>
      <c r="D41" s="38"/>
      <c r="E41" s="39"/>
      <c r="F41" s="37"/>
      <c r="G41" s="38" t="s">
        <v>134</v>
      </c>
      <c r="H41" s="39"/>
      <c r="I41" s="41"/>
      <c r="J41" s="38"/>
      <c r="K41" s="39"/>
      <c r="L41" s="37"/>
    </row>
    <row r="42" spans="1:12" ht="18">
      <c r="A42" s="38"/>
      <c r="B42" s="39"/>
      <c r="C42" s="37"/>
      <c r="D42" s="38"/>
      <c r="E42" s="39"/>
      <c r="F42" s="37"/>
      <c r="G42" s="38" t="s">
        <v>135</v>
      </c>
      <c r="H42" s="39"/>
      <c r="I42" s="41">
        <v>2.476</v>
      </c>
      <c r="J42" s="38"/>
      <c r="K42" s="39"/>
      <c r="L42" s="37"/>
    </row>
    <row r="43" spans="1:12" ht="18">
      <c r="A43" s="38"/>
      <c r="B43" s="39"/>
      <c r="C43" s="37"/>
      <c r="D43" s="38"/>
      <c r="E43" s="39"/>
      <c r="F43" s="37"/>
      <c r="G43" s="38" t="s">
        <v>136</v>
      </c>
      <c r="H43" s="39"/>
      <c r="I43" s="41">
        <v>1.415</v>
      </c>
      <c r="J43" s="38"/>
      <c r="K43" s="39"/>
      <c r="L43" s="37"/>
    </row>
    <row r="44" spans="1:12" ht="18">
      <c r="A44" s="38"/>
      <c r="B44" s="39"/>
      <c r="C44" s="37"/>
      <c r="D44" s="38"/>
      <c r="E44" s="39"/>
      <c r="F44" s="37"/>
      <c r="G44" s="38" t="s">
        <v>137</v>
      </c>
      <c r="H44" s="39"/>
      <c r="I44" s="41">
        <v>1.07</v>
      </c>
      <c r="J44" s="38"/>
      <c r="K44" s="39"/>
      <c r="L44" s="37"/>
    </row>
    <row r="45" spans="1:12" ht="18">
      <c r="A45" s="38"/>
      <c r="B45" s="39"/>
      <c r="C45" s="37"/>
      <c r="D45" s="38"/>
      <c r="E45" s="39"/>
      <c r="F45" s="37"/>
      <c r="G45" s="48" t="s">
        <v>138</v>
      </c>
      <c r="H45" s="44"/>
      <c r="I45" s="41">
        <v>2.6280000000000001</v>
      </c>
      <c r="J45" s="38"/>
      <c r="K45" s="39"/>
      <c r="L45" s="37"/>
    </row>
    <row r="46" spans="1:12" ht="18">
      <c r="A46" s="38"/>
      <c r="B46" s="39"/>
      <c r="C46" s="37"/>
      <c r="D46" s="38"/>
      <c r="E46" s="39"/>
      <c r="F46" s="37"/>
      <c r="G46" s="38" t="s">
        <v>139</v>
      </c>
      <c r="H46" s="39"/>
      <c r="I46" s="41">
        <v>1.3240000000000001</v>
      </c>
      <c r="J46" s="38"/>
      <c r="K46" s="39"/>
      <c r="L46" s="37"/>
    </row>
    <row r="47" spans="1:12" ht="18">
      <c r="A47" s="43"/>
      <c r="B47" s="44"/>
      <c r="C47" s="45"/>
      <c r="D47" s="38"/>
      <c r="E47" s="39"/>
      <c r="F47" s="37"/>
      <c r="G47" s="38" t="s">
        <v>140</v>
      </c>
      <c r="H47" s="44"/>
      <c r="I47" s="41">
        <v>1.81</v>
      </c>
      <c r="J47" s="43"/>
      <c r="K47" s="44"/>
      <c r="L47" s="45"/>
    </row>
    <row r="48" spans="1:12" ht="18">
      <c r="A48" s="43"/>
      <c r="B48" s="44"/>
      <c r="C48" s="45"/>
      <c r="D48" s="38"/>
      <c r="E48" s="39"/>
      <c r="F48" s="37"/>
      <c r="G48" s="38" t="s">
        <v>141</v>
      </c>
      <c r="H48" s="39"/>
      <c r="I48" s="41">
        <v>1.0940000000000001</v>
      </c>
      <c r="J48" s="38"/>
      <c r="K48" s="39"/>
      <c r="L48" s="37"/>
    </row>
    <row r="49" spans="1:12" ht="18">
      <c r="A49" s="38"/>
      <c r="B49" s="39"/>
      <c r="C49" s="37"/>
      <c r="D49" s="38"/>
      <c r="E49" s="39"/>
      <c r="F49" s="37"/>
      <c r="G49" s="43"/>
      <c r="H49" s="44"/>
      <c r="I49" s="49"/>
      <c r="J49" s="38"/>
      <c r="K49" s="39"/>
      <c r="L49" s="37"/>
    </row>
    <row r="50" spans="1:12" ht="18">
      <c r="A50" s="38"/>
      <c r="B50" s="39"/>
      <c r="C50" s="37"/>
      <c r="D50" s="38"/>
      <c r="E50" s="39"/>
      <c r="F50" s="37"/>
      <c r="G50" s="38"/>
      <c r="H50" s="39"/>
      <c r="I50" s="41"/>
      <c r="J50" s="38"/>
      <c r="K50" s="39"/>
      <c r="L50" s="37"/>
    </row>
    <row r="51" spans="1:12" ht="18">
      <c r="A51" s="38"/>
      <c r="B51" s="39"/>
      <c r="C51" s="37"/>
      <c r="D51" s="38"/>
      <c r="E51" s="39"/>
      <c r="F51" s="37"/>
      <c r="G51" s="38"/>
      <c r="H51" s="39"/>
      <c r="I51" s="41"/>
      <c r="J51" s="38"/>
      <c r="K51" s="39"/>
      <c r="L51" s="37"/>
    </row>
    <row r="52" spans="1:12" ht="18">
      <c r="A52" s="38"/>
      <c r="B52" s="39"/>
      <c r="C52" s="37"/>
      <c r="D52" s="38"/>
      <c r="E52" s="39"/>
      <c r="F52" s="37"/>
      <c r="G52" s="38"/>
      <c r="H52" s="39"/>
      <c r="I52" s="41"/>
      <c r="J52" s="38"/>
      <c r="K52" s="39"/>
      <c r="L52" s="37"/>
    </row>
    <row r="53" spans="1:12" ht="18">
      <c r="A53" s="38"/>
      <c r="B53" s="39"/>
      <c r="C53" s="37"/>
      <c r="D53" s="38"/>
      <c r="E53" s="39"/>
      <c r="F53" s="37"/>
      <c r="G53" s="38"/>
      <c r="H53" s="39"/>
      <c r="I53" s="41"/>
      <c r="J53" s="38"/>
      <c r="K53" s="39"/>
      <c r="L53" s="37"/>
    </row>
    <row r="54" spans="1:12" ht="18">
      <c r="A54" s="38"/>
      <c r="B54" s="39"/>
      <c r="C54" s="37"/>
      <c r="D54" s="38"/>
      <c r="E54" s="39"/>
      <c r="F54" s="37"/>
      <c r="G54" s="38"/>
      <c r="H54" s="39"/>
      <c r="I54" s="41"/>
      <c r="J54" s="38"/>
      <c r="K54" s="39"/>
      <c r="L54" s="37"/>
    </row>
    <row r="55" spans="1:12" ht="18">
      <c r="A55" s="38"/>
      <c r="B55" s="39"/>
      <c r="C55" s="37"/>
      <c r="D55" s="38"/>
      <c r="E55" s="39"/>
      <c r="F55" s="37"/>
      <c r="G55" s="38"/>
      <c r="H55" s="39"/>
      <c r="I55" s="41"/>
      <c r="J55" s="38"/>
      <c r="K55" s="39"/>
      <c r="L55" s="37"/>
    </row>
    <row r="56" spans="1:12" ht="18">
      <c r="A56" s="38"/>
      <c r="B56" s="39"/>
      <c r="C56" s="37"/>
      <c r="D56" s="38"/>
      <c r="E56" s="39"/>
      <c r="F56" s="37"/>
      <c r="G56" s="43"/>
      <c r="H56" s="44"/>
      <c r="I56" s="49"/>
      <c r="J56" s="38"/>
      <c r="K56" s="39"/>
      <c r="L56" s="37"/>
    </row>
    <row r="57" spans="1:12" ht="18">
      <c r="A57" s="38"/>
      <c r="B57" s="39"/>
      <c r="C57" s="37"/>
      <c r="D57" s="38"/>
      <c r="E57" s="39"/>
      <c r="F57" s="37"/>
      <c r="G57" s="38"/>
      <c r="H57" s="39"/>
      <c r="I57" s="41"/>
      <c r="J57" s="38"/>
      <c r="K57" s="39"/>
      <c r="L57" s="37"/>
    </row>
    <row r="58" spans="1:12" ht="18">
      <c r="A58" s="38"/>
      <c r="B58" s="39"/>
      <c r="C58" s="37"/>
      <c r="D58" s="38"/>
      <c r="E58" s="39"/>
      <c r="F58" s="37"/>
      <c r="G58" s="43"/>
      <c r="H58" s="44"/>
      <c r="I58" s="49"/>
      <c r="J58" s="38"/>
      <c r="K58" s="39"/>
      <c r="L58" s="37"/>
    </row>
    <row r="59" spans="1:12" ht="18">
      <c r="A59" s="38"/>
      <c r="B59" s="39"/>
      <c r="C59" s="37"/>
      <c r="D59" s="38"/>
      <c r="E59" s="39"/>
      <c r="F59" s="37"/>
      <c r="G59" s="43"/>
      <c r="H59" s="44"/>
      <c r="I59" s="49"/>
      <c r="J59" s="38"/>
      <c r="K59" s="39"/>
      <c r="L59" s="37"/>
    </row>
    <row r="60" spans="1:12" ht="18">
      <c r="A60" s="38"/>
      <c r="B60" s="39"/>
      <c r="C60" s="37"/>
      <c r="D60" s="38"/>
      <c r="E60" s="39"/>
      <c r="F60" s="37"/>
      <c r="G60" s="38"/>
      <c r="H60" s="39"/>
      <c r="I60" s="41"/>
      <c r="J60" s="38"/>
      <c r="K60" s="39"/>
      <c r="L60" s="37"/>
    </row>
    <row r="61" spans="1:12" ht="18">
      <c r="A61" s="38"/>
      <c r="B61" s="39"/>
      <c r="C61" s="37"/>
      <c r="D61" s="38"/>
      <c r="E61" s="39"/>
      <c r="F61" s="37"/>
      <c r="G61" s="38"/>
      <c r="H61" s="39"/>
      <c r="I61" s="41"/>
      <c r="J61" s="38"/>
      <c r="K61" s="39"/>
      <c r="L61" s="37"/>
    </row>
    <row r="62" spans="1:12" ht="18">
      <c r="A62" s="38"/>
      <c r="B62" s="39"/>
      <c r="C62" s="37"/>
      <c r="D62" s="38"/>
      <c r="E62" s="39"/>
      <c r="F62" s="37"/>
      <c r="G62" s="43"/>
      <c r="H62" s="44"/>
      <c r="I62" s="49"/>
      <c r="J62" s="38"/>
      <c r="K62" s="39"/>
      <c r="L62" s="37"/>
    </row>
    <row r="63" spans="1:12" ht="18.75" thickBot="1">
      <c r="A63" s="50"/>
      <c r="B63" s="51"/>
      <c r="C63" s="52"/>
      <c r="D63" s="50"/>
      <c r="E63" s="51"/>
      <c r="F63" s="52"/>
      <c r="G63" s="50"/>
      <c r="H63" s="51"/>
      <c r="I63" s="53"/>
      <c r="J63" s="50"/>
      <c r="K63" s="51"/>
      <c r="L63" s="52"/>
    </row>
  </sheetData>
  <sheetProtection selectLockedCells="1" selectUnlockedCells="1"/>
  <mergeCells count="5">
    <mergeCell ref="A1:C1"/>
    <mergeCell ref="A2:C2"/>
    <mergeCell ref="D2:F2"/>
    <mergeCell ref="G2:I2"/>
    <mergeCell ref="J2:L2"/>
  </mergeCells>
  <printOptions horizontalCentered="1" verticalCentered="1"/>
  <pageMargins left="0" right="0" top="0" bottom="0" header="0.51180555555555551" footer="0.51180555555555551"/>
  <pageSetup paperSize="9" firstPageNumber="0" orientation="landscape" horizontalDpi="300" verticalDpi="300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9"/>
  <dimension ref="A1:N36"/>
  <sheetViews>
    <sheetView tabSelected="1" topLeftCell="I1" workbookViewId="0">
      <selection activeCell="Q18" sqref="Q18"/>
    </sheetView>
  </sheetViews>
  <sheetFormatPr baseColWidth="10" defaultRowHeight="12.75"/>
  <cols>
    <col min="1" max="8" width="0" style="1" hidden="1" customWidth="1"/>
    <col min="9" max="9" width="17.125" style="1" bestFit="1" customWidth="1"/>
    <col min="10" max="10" width="11" style="1"/>
    <col min="11" max="11" width="12.5" style="1" bestFit="1" customWidth="1"/>
    <col min="12" max="12" width="11.875" style="1" bestFit="1" customWidth="1"/>
    <col min="13" max="13" width="15.125" style="1" bestFit="1" customWidth="1"/>
    <col min="14" max="16384" width="11" style="1"/>
  </cols>
  <sheetData>
    <row r="1" spans="1:14" ht="20.25">
      <c r="A1" s="12"/>
      <c r="B1" s="12"/>
      <c r="C1" s="15"/>
      <c r="D1" s="15"/>
      <c r="E1" s="12"/>
      <c r="F1" s="12"/>
    </row>
    <row r="2" spans="1:14" ht="20.25" hidden="1">
      <c r="A2" s="16" t="s">
        <v>81</v>
      </c>
      <c r="B2" s="16"/>
      <c r="C2" s="16"/>
      <c r="D2" s="16"/>
      <c r="E2" s="16"/>
      <c r="F2" s="16"/>
      <c r="I2" s="1" t="s">
        <v>65</v>
      </c>
      <c r="J2" s="1" t="s">
        <v>49</v>
      </c>
    </row>
    <row r="3" spans="1:14" ht="20.25" hidden="1">
      <c r="A3" s="12"/>
      <c r="B3" s="12"/>
      <c r="C3" s="15"/>
      <c r="D3" s="15"/>
      <c r="E3" s="12"/>
      <c r="F3" s="12"/>
      <c r="I3" s="1" t="s">
        <v>66</v>
      </c>
      <c r="J3" s="1" t="s">
        <v>142</v>
      </c>
    </row>
    <row r="4" spans="1:14" hidden="1">
      <c r="A4" s="12"/>
      <c r="B4" s="12"/>
      <c r="C4" s="12"/>
      <c r="D4" s="12"/>
      <c r="E4" s="12"/>
      <c r="F4" s="12"/>
      <c r="I4" s="1" t="s">
        <v>47</v>
      </c>
      <c r="J4" s="1" t="s">
        <v>143</v>
      </c>
    </row>
    <row r="5" spans="1:14" hidden="1">
      <c r="I5" s="1" t="s">
        <v>67</v>
      </c>
    </row>
    <row r="6" spans="1:14">
      <c r="I6" s="54" t="s">
        <v>40</v>
      </c>
      <c r="J6" s="54"/>
      <c r="K6" s="54"/>
      <c r="L6" s="54"/>
      <c r="M6" s="54"/>
      <c r="N6" s="54"/>
    </row>
    <row r="7" spans="1:14">
      <c r="I7" s="55" t="s">
        <v>41</v>
      </c>
      <c r="J7" s="55"/>
      <c r="K7" s="55"/>
      <c r="L7" s="55"/>
      <c r="M7" s="55"/>
      <c r="N7" s="55"/>
    </row>
    <row r="8" spans="1:14">
      <c r="A8" s="4"/>
      <c r="B8" s="4"/>
      <c r="C8" s="4"/>
      <c r="D8" s="4"/>
      <c r="E8" s="4"/>
      <c r="F8" s="4"/>
      <c r="G8" s="4"/>
      <c r="H8" s="4"/>
      <c r="I8" s="55"/>
      <c r="J8" s="55"/>
      <c r="K8" s="55"/>
      <c r="L8" s="55"/>
      <c r="M8" s="55"/>
      <c r="N8" s="55"/>
    </row>
    <row r="10" spans="1:14">
      <c r="A10" s="2" t="s">
        <v>0</v>
      </c>
      <c r="B10" s="2"/>
      <c r="C10" s="2" t="s">
        <v>1</v>
      </c>
      <c r="D10" s="2" t="s">
        <v>2</v>
      </c>
      <c r="E10" s="2" t="s">
        <v>3</v>
      </c>
      <c r="F10" s="2" t="s">
        <v>4</v>
      </c>
      <c r="I10" s="56" t="s">
        <v>42</v>
      </c>
      <c r="J10" s="56"/>
      <c r="K10" s="56" t="s">
        <v>43</v>
      </c>
      <c r="L10" s="56" t="s">
        <v>44</v>
      </c>
      <c r="M10" s="56" t="s">
        <v>45</v>
      </c>
      <c r="N10" s="56" t="s">
        <v>46</v>
      </c>
    </row>
    <row r="11" spans="1:14">
      <c r="A11" s="2"/>
      <c r="B11" s="2"/>
      <c r="C11" s="2" t="s">
        <v>5</v>
      </c>
      <c r="D11" s="2" t="s">
        <v>6</v>
      </c>
      <c r="E11" s="2" t="s">
        <v>7</v>
      </c>
      <c r="F11" s="2" t="s">
        <v>8</v>
      </c>
      <c r="I11" s="56" t="s">
        <v>47</v>
      </c>
      <c r="J11" s="56" t="s">
        <v>48</v>
      </c>
      <c r="K11" s="56" t="s">
        <v>49</v>
      </c>
      <c r="L11" s="56" t="str">
        <f>IFERROR(IF(OR(I11="",J11=""),"",IF(I11=$I$2,VLOOKUP(J11,[1]tarif!$A$4:$C$5000,3,FALSE),IF(I11=$I$3,VLOOKUP(J11,[1]tarif!$D$4:$F$5000,3,FALSE),IF(I11=$I$4,VLOOKUP(J11,[1]tarif!$G$4:$I$5000,3,FALSE),VLOOKUP(J11,[1]tarif!$J$4:$L$5000,3,FALSE))))),"")</f>
        <v/>
      </c>
      <c r="M11" s="56"/>
      <c r="N11" s="56">
        <f>IFERROR(L11*M11,0)</f>
        <v>0</v>
      </c>
    </row>
    <row r="12" spans="1:14">
      <c r="A12" s="2" t="s">
        <v>9</v>
      </c>
      <c r="B12" s="2"/>
      <c r="C12" s="2"/>
      <c r="D12" s="2">
        <f>+[1]tarif!I55</f>
        <v>0</v>
      </c>
      <c r="E12" s="2">
        <v>10</v>
      </c>
      <c r="F12" s="5">
        <f t="shared" ref="F12:F24" si="0">(D12*E12)</f>
        <v>0</v>
      </c>
      <c r="I12" s="56"/>
      <c r="J12" s="56"/>
      <c r="K12" s="56"/>
      <c r="L12" s="56" t="str">
        <f>IFERROR(IF(OR(I12="",J12=""),"",IF(I12=$I$2,VLOOKUP(J12,[1]tarif!$A$4:$C$5000,3,FALSE),IF(I12=$I$3,VLOOKUP(J12,[1]tarif!$D$4:$F$5000,3,FALSE),IF(I12=$I$4,VLOOKUP(J12,[1]tarif!$G$4:$I$5000,3,FALSE),VLOOKUP(J12,[1]tarif!$J$4:$L$5000,3,FALSE))))),"")</f>
        <v/>
      </c>
      <c r="M12" s="56"/>
      <c r="N12" s="56">
        <f t="shared" ref="N12:N24" si="1">IFERROR(L12*M12,0)</f>
        <v>0</v>
      </c>
    </row>
    <row r="13" spans="1:14">
      <c r="A13" s="2" t="s">
        <v>11</v>
      </c>
      <c r="B13" s="2"/>
      <c r="C13" s="2"/>
      <c r="D13" s="2">
        <f>+[1]tarif!I12</f>
        <v>2.56</v>
      </c>
      <c r="E13" s="2">
        <v>3</v>
      </c>
      <c r="F13" s="5">
        <f t="shared" si="0"/>
        <v>7.68</v>
      </c>
      <c r="I13" s="56"/>
      <c r="J13" s="56"/>
      <c r="K13" s="56"/>
      <c r="L13" s="56" t="str">
        <f>IFERROR(IF(OR(I13="",J13=""),"",IF(I13=$I$2,VLOOKUP(J13,[1]tarif!$A$4:$C$5000,3,FALSE),IF(I13=$I$3,VLOOKUP(J13,[1]tarif!$D$4:$F$5000,3,FALSE),IF(I13=$I$4,VLOOKUP(J13,[1]tarif!$G$4:$I$5000,3,FALSE),VLOOKUP(J13,[1]tarif!$J$4:$L$5000,3,FALSE))))),"")</f>
        <v/>
      </c>
      <c r="M13" s="56"/>
      <c r="N13" s="56">
        <f t="shared" si="1"/>
        <v>0</v>
      </c>
    </row>
    <row r="14" spans="1:14">
      <c r="A14" s="2" t="s">
        <v>13</v>
      </c>
      <c r="B14" s="2"/>
      <c r="C14" s="2"/>
      <c r="D14" s="2">
        <f>+[1]tarif!I53</f>
        <v>0</v>
      </c>
      <c r="E14" s="2">
        <v>2</v>
      </c>
      <c r="F14" s="5">
        <f t="shared" si="0"/>
        <v>0</v>
      </c>
      <c r="I14" s="56" t="s">
        <v>65</v>
      </c>
      <c r="J14" s="56" t="s">
        <v>77</v>
      </c>
      <c r="K14" s="56"/>
      <c r="L14" s="56">
        <f>IFERROR(IF(OR(I14="",J14=""),"",IF(I14=$I$2,VLOOKUP(J14,[1]tarif!$A$4:$C$5000,3,FALSE),IF(I14=$I$3,VLOOKUP(J14,[1]tarif!$D$4:$F$5000,3,FALSE),IF(I14=$I$4,VLOOKUP(J14,[1]tarif!$G$4:$I$5000,3,FALSE),VLOOKUP(J14,[1]tarif!$J$4:$L$5000,3,FALSE))))),"")</f>
        <v>0</v>
      </c>
      <c r="M14" s="56"/>
      <c r="N14" s="56">
        <f t="shared" si="1"/>
        <v>0</v>
      </c>
    </row>
    <row r="15" spans="1:14">
      <c r="A15" s="2" t="s">
        <v>14</v>
      </c>
      <c r="B15" s="2"/>
      <c r="C15" s="2"/>
      <c r="D15" s="2">
        <f>+[1]tarif!I4</f>
        <v>0</v>
      </c>
      <c r="E15" s="2">
        <v>1</v>
      </c>
      <c r="F15" s="5">
        <f t="shared" si="0"/>
        <v>0</v>
      </c>
      <c r="I15" s="56"/>
      <c r="J15" s="56"/>
      <c r="K15" s="56"/>
      <c r="L15" s="56" t="str">
        <f>IFERROR(IF(OR(I15="",J15=""),"",IF(I15=$I$2,VLOOKUP(J15,[1]tarif!$A$4:$C$5000,3,FALSE),IF(I15=$I$3,VLOOKUP(J15,[1]tarif!$D$4:$F$5000,3,FALSE),IF(I15=$I$4,VLOOKUP(J15,[1]tarif!$G$4:$I$5000,3,FALSE),VLOOKUP(J15,[1]tarif!$J$4:$L$5000,3,FALSE))))),"")</f>
        <v/>
      </c>
      <c r="M15" s="56"/>
      <c r="N15" s="56">
        <f t="shared" si="1"/>
        <v>0</v>
      </c>
    </row>
    <row r="16" spans="1:14">
      <c r="A16" s="2"/>
      <c r="B16" s="2"/>
      <c r="C16" s="2"/>
      <c r="D16" s="2"/>
      <c r="E16" s="2"/>
      <c r="F16" s="2">
        <f t="shared" si="0"/>
        <v>0</v>
      </c>
      <c r="I16" s="56"/>
      <c r="J16" s="56"/>
      <c r="K16" s="56"/>
      <c r="L16" s="56" t="str">
        <f>IFERROR(IF(OR(I16="",J16=""),"",IF(I16=$I$2,VLOOKUP(J16,[1]tarif!$A$4:$C$5000,3,FALSE),IF(I16=$I$3,VLOOKUP(J16,[1]tarif!$D$4:$F$5000,3,FALSE),IF(I16=$I$4,VLOOKUP(J16,[1]tarif!$G$4:$I$5000,3,FALSE),VLOOKUP(J16,[1]tarif!$J$4:$L$5000,3,FALSE))))),"")</f>
        <v/>
      </c>
      <c r="M16" s="56"/>
      <c r="N16" s="56">
        <f t="shared" si="1"/>
        <v>0</v>
      </c>
    </row>
    <row r="17" spans="1:14">
      <c r="A17" s="2"/>
      <c r="B17" s="2"/>
      <c r="C17" s="2"/>
      <c r="D17" s="2"/>
      <c r="E17" s="2"/>
      <c r="F17" s="2">
        <f t="shared" si="0"/>
        <v>0</v>
      </c>
      <c r="I17" s="56"/>
      <c r="J17" s="56"/>
      <c r="K17" s="56"/>
      <c r="L17" s="56" t="str">
        <f>IFERROR(IF(OR(I17="",J17=""),"",IF(I17=$I$2,VLOOKUP(J17,[1]tarif!$A$4:$C$5000,3,FALSE),IF(I17=$I$3,VLOOKUP(J17,[1]tarif!$D$4:$F$5000,3,FALSE),IF(I17=$I$4,VLOOKUP(J17,[1]tarif!$G$4:$I$5000,3,FALSE),VLOOKUP(J17,[1]tarif!$J$4:$L$5000,3,FALSE))))),"")</f>
        <v/>
      </c>
      <c r="M17" s="56"/>
      <c r="N17" s="56">
        <f t="shared" si="1"/>
        <v>0</v>
      </c>
    </row>
    <row r="18" spans="1:14">
      <c r="A18" s="2"/>
      <c r="B18" s="2"/>
      <c r="C18" s="2"/>
      <c r="D18" s="2"/>
      <c r="E18" s="2"/>
      <c r="F18" s="2">
        <f t="shared" si="0"/>
        <v>0</v>
      </c>
      <c r="I18" s="56" t="s">
        <v>47</v>
      </c>
      <c r="J18" s="56" t="s">
        <v>50</v>
      </c>
      <c r="K18" s="56"/>
      <c r="L18" s="56">
        <f>IFERROR(IF(OR(I18="",J18=""),"",IF(I18=$I$2,VLOOKUP(J18,[1]tarif!$A$4:$C$5000,3,FALSE),IF(I18=$I$3,VLOOKUP(J18,[1]tarif!$D$4:$F$5000,3,FALSE),IF(I18=$I$4,VLOOKUP(J18,[1]tarif!$G$4:$I$5000,3,FALSE),VLOOKUP(J18,[1]tarif!$J$4:$L$5000,3,FALSE))))),"")</f>
        <v>1.246</v>
      </c>
      <c r="M18" s="56">
        <v>22</v>
      </c>
      <c r="N18" s="56">
        <f t="shared" si="1"/>
        <v>27.411999999999999</v>
      </c>
    </row>
    <row r="19" spans="1:14">
      <c r="A19" s="2"/>
      <c r="B19" s="2"/>
      <c r="C19" s="2"/>
      <c r="D19" s="2"/>
      <c r="E19" s="2"/>
      <c r="F19" s="2">
        <f t="shared" si="0"/>
        <v>0</v>
      </c>
      <c r="I19" s="56"/>
      <c r="J19" s="56"/>
      <c r="K19" s="56"/>
      <c r="L19" s="56" t="str">
        <f>IFERROR(IF(OR(I19="",J19=""),"",IF(I19=$I$2,VLOOKUP(J19,[1]tarif!$A$4:$C$5000,3,FALSE),IF(I19=$I$3,VLOOKUP(J19,[1]tarif!$D$4:$F$5000,3,FALSE),IF(I19=$I$4,VLOOKUP(J19,[1]tarif!$G$4:$I$5000,3,FALSE),VLOOKUP(J19,[1]tarif!$J$4:$L$5000,3,FALSE))))),"")</f>
        <v/>
      </c>
      <c r="M19" s="56"/>
      <c r="N19" s="56">
        <f t="shared" si="1"/>
        <v>0</v>
      </c>
    </row>
    <row r="20" spans="1:14">
      <c r="A20" s="2"/>
      <c r="B20" s="2"/>
      <c r="C20" s="2"/>
      <c r="D20" s="2"/>
      <c r="E20" s="2"/>
      <c r="F20" s="2">
        <f t="shared" si="0"/>
        <v>0</v>
      </c>
      <c r="I20" s="56"/>
      <c r="J20" s="56"/>
      <c r="K20" s="56"/>
      <c r="L20" s="56" t="str">
        <f>IFERROR(IF(OR(I20="",J20=""),"",IF(I20=$I$2,VLOOKUP(J20,[1]tarif!$A$4:$C$5000,3,FALSE),IF(I20=$I$3,VLOOKUP(J20,[1]tarif!$D$4:$F$5000,3,FALSE),IF(I20=$I$4,VLOOKUP(J20,[1]tarif!$G$4:$I$5000,3,FALSE),VLOOKUP(J20,[1]tarif!$J$4:$L$5000,3,FALSE))))),"")</f>
        <v/>
      </c>
      <c r="M20" s="56"/>
      <c r="N20" s="56">
        <f t="shared" si="1"/>
        <v>0</v>
      </c>
    </row>
    <row r="21" spans="1:14">
      <c r="A21" s="2"/>
      <c r="B21" s="2"/>
      <c r="C21" s="2"/>
      <c r="D21" s="2"/>
      <c r="E21" s="2"/>
      <c r="F21" s="2">
        <f t="shared" si="0"/>
        <v>0</v>
      </c>
      <c r="I21" s="56"/>
      <c r="J21" s="56"/>
      <c r="K21" s="56"/>
      <c r="L21" s="56" t="str">
        <f>IFERROR(IF(OR(I21="",J21=""),"",IF(I21=$I$2,VLOOKUP(J21,[1]tarif!$A$4:$C$5000,3,FALSE),IF(I21=$I$3,VLOOKUP(J21,[1]tarif!$D$4:$F$5000,3,FALSE),IF(I21=$I$4,VLOOKUP(J21,[1]tarif!$G$4:$I$5000,3,FALSE),VLOOKUP(J21,[1]tarif!$J$4:$L$5000,3,FALSE))))),"")</f>
        <v/>
      </c>
      <c r="M21" s="56"/>
      <c r="N21" s="56">
        <f t="shared" si="1"/>
        <v>0</v>
      </c>
    </row>
    <row r="22" spans="1:14">
      <c r="A22" s="2"/>
      <c r="B22" s="2"/>
      <c r="C22" s="2"/>
      <c r="D22" s="2"/>
      <c r="E22" s="2"/>
      <c r="F22" s="2">
        <f t="shared" si="0"/>
        <v>0</v>
      </c>
      <c r="I22" s="56"/>
      <c r="J22" s="56"/>
      <c r="K22" s="56"/>
      <c r="L22" s="56" t="str">
        <f>IFERROR(IF(OR(I22="",J22=""),"",IF(I22=$I$2,VLOOKUP(J22,[1]tarif!$A$4:$C$5000,3,FALSE),IF(I22=$I$3,VLOOKUP(J22,[1]tarif!$D$4:$F$5000,3,FALSE),IF(I22=$I$4,VLOOKUP(J22,[1]tarif!$G$4:$I$5000,3,FALSE),VLOOKUP(J22,[1]tarif!$J$4:$L$5000,3,FALSE))))),"")</f>
        <v/>
      </c>
      <c r="M22" s="56"/>
      <c r="N22" s="56">
        <f t="shared" si="1"/>
        <v>0</v>
      </c>
    </row>
    <row r="23" spans="1:14">
      <c r="A23" s="2"/>
      <c r="B23" s="2"/>
      <c r="C23" s="2"/>
      <c r="D23" s="2"/>
      <c r="E23" s="2"/>
      <c r="F23" s="2">
        <f t="shared" si="0"/>
        <v>0</v>
      </c>
      <c r="I23" s="56"/>
      <c r="J23" s="56"/>
      <c r="K23" s="56"/>
      <c r="L23" s="56" t="str">
        <f>IFERROR(IF(OR(I23="",J23=""),"",IF(I23=$I$2,VLOOKUP(J23,[1]tarif!$A$4:$C$5000,3,FALSE),IF(I23=$I$3,VLOOKUP(J23,[1]tarif!$D$4:$F$5000,3,FALSE),IF(I23=$I$4,VLOOKUP(J23,[1]tarif!$G$4:$I$5000,3,FALSE),VLOOKUP(J23,[1]tarif!$J$4:$L$5000,3,FALSE))))),"")</f>
        <v/>
      </c>
      <c r="M23" s="56"/>
      <c r="N23" s="56">
        <f t="shared" si="1"/>
        <v>0</v>
      </c>
    </row>
    <row r="24" spans="1:14">
      <c r="A24" s="2"/>
      <c r="B24" s="2"/>
      <c r="C24" s="2"/>
      <c r="D24" s="2"/>
      <c r="E24" s="2"/>
      <c r="F24" s="2">
        <f t="shared" si="0"/>
        <v>0</v>
      </c>
      <c r="I24" s="56"/>
      <c r="J24" s="56"/>
      <c r="K24" s="56"/>
      <c r="L24" s="56" t="str">
        <f>IFERROR(IF(OR(I24="",J24=""),"",IF(I24=$I$2,VLOOKUP(J24,[1]tarif!$A$4:$C$5000,3,FALSE),IF(I24=$I$3,VLOOKUP(J24,[1]tarif!$D$4:$F$5000,3,FALSE),IF(I24=$I$4,VLOOKUP(J24,[1]tarif!$G$4:$I$5000,3,FALSE),VLOOKUP(J24,[1]tarif!$J$4:$L$5000,3,FALSE))))),"")</f>
        <v/>
      </c>
      <c r="M24" s="56"/>
      <c r="N24" s="56">
        <f t="shared" si="1"/>
        <v>0</v>
      </c>
    </row>
    <row r="25" spans="1:14">
      <c r="D25" s="6" t="s">
        <v>15</v>
      </c>
      <c r="E25" s="7"/>
      <c r="F25" s="5">
        <f>SUM(F12:F24)</f>
        <v>7.68</v>
      </c>
      <c r="I25" s="56" t="s">
        <v>51</v>
      </c>
      <c r="J25" s="56" t="s">
        <v>52</v>
      </c>
      <c r="K25" s="56"/>
      <c r="L25" s="56"/>
      <c r="M25" s="56"/>
      <c r="N25" s="56"/>
    </row>
    <row r="26" spans="1:14">
      <c r="D26" s="6" t="s">
        <v>16</v>
      </c>
      <c r="E26" s="7"/>
      <c r="F26" s="2">
        <v>15</v>
      </c>
      <c r="I26" s="56" t="s">
        <v>51</v>
      </c>
      <c r="J26" s="56" t="s">
        <v>53</v>
      </c>
      <c r="K26" s="56"/>
      <c r="L26" s="56"/>
      <c r="M26" s="56"/>
      <c r="N26" s="56">
        <v>1</v>
      </c>
    </row>
    <row r="27" spans="1:14">
      <c r="D27" s="6" t="s">
        <v>17</v>
      </c>
      <c r="E27" s="7"/>
      <c r="F27" s="5">
        <f>(F25/F26)</f>
        <v>0.51200000000000001</v>
      </c>
      <c r="M27" s="57" t="s">
        <v>15</v>
      </c>
      <c r="N27" s="58">
        <f>SUM(N12:N26)</f>
        <v>28.411999999999999</v>
      </c>
    </row>
    <row r="28" spans="1:14">
      <c r="M28" s="59" t="s">
        <v>17</v>
      </c>
      <c r="N28" s="5">
        <f>(N27/I31)</f>
        <v>2.3676666666666666</v>
      </c>
    </row>
    <row r="30" spans="1:14">
      <c r="B30" s="8" t="s">
        <v>18</v>
      </c>
      <c r="C30" s="8" t="s">
        <v>19</v>
      </c>
      <c r="D30" s="14" t="s">
        <v>20</v>
      </c>
      <c r="E30" s="14"/>
      <c r="F30" s="8" t="s">
        <v>19</v>
      </c>
      <c r="G30" s="8" t="s">
        <v>21</v>
      </c>
      <c r="H30" s="60"/>
      <c r="I30" s="61" t="s">
        <v>54</v>
      </c>
      <c r="J30" s="62" t="s">
        <v>55</v>
      </c>
      <c r="K30" s="62" t="s">
        <v>56</v>
      </c>
      <c r="L30" s="56" t="s">
        <v>57</v>
      </c>
      <c r="M30" s="56" t="s">
        <v>58</v>
      </c>
    </row>
    <row r="31" spans="1:14">
      <c r="B31" s="9" t="s">
        <v>22</v>
      </c>
      <c r="C31" s="9" t="s">
        <v>23</v>
      </c>
      <c r="D31" s="8" t="s">
        <v>24</v>
      </c>
      <c r="E31" s="8" t="s">
        <v>25</v>
      </c>
      <c r="F31" s="9" t="s">
        <v>8</v>
      </c>
      <c r="G31" s="9" t="s">
        <v>26</v>
      </c>
      <c r="H31" s="60"/>
      <c r="I31" s="63">
        <v>12</v>
      </c>
      <c r="J31" s="63">
        <v>4</v>
      </c>
      <c r="K31" s="64">
        <f>(J31/105.5%)</f>
        <v>3.7914691943127963</v>
      </c>
      <c r="L31" s="64">
        <f>K31-N28</f>
        <v>1.4238025276461297</v>
      </c>
      <c r="M31" s="64">
        <f>(K31-N28)/K31*100</f>
        <v>37.552791666666671</v>
      </c>
    </row>
    <row r="32" spans="1:14">
      <c r="B32" s="10" t="s">
        <v>27</v>
      </c>
      <c r="C32" s="10" t="s">
        <v>28</v>
      </c>
      <c r="D32" s="10" t="s">
        <v>29</v>
      </c>
      <c r="E32" s="10"/>
      <c r="F32" s="10"/>
      <c r="G32" s="10"/>
      <c r="H32" s="60"/>
    </row>
    <row r="33" spans="1:10">
      <c r="A33" s="2" t="s">
        <v>30</v>
      </c>
      <c r="B33" s="2"/>
      <c r="C33" s="5">
        <f>(B33/105.5%)</f>
        <v>0</v>
      </c>
      <c r="D33" s="2"/>
      <c r="E33" s="2"/>
      <c r="F33" s="5">
        <f>(F27)</f>
        <v>0.51200000000000001</v>
      </c>
      <c r="G33" s="5">
        <f>(C33-F33)</f>
        <v>-0.51200000000000001</v>
      </c>
      <c r="H33" s="65"/>
      <c r="I33" s="62" t="s">
        <v>59</v>
      </c>
      <c r="J33" s="56" t="s">
        <v>55</v>
      </c>
    </row>
    <row r="34" spans="1:10">
      <c r="A34" s="2" t="s">
        <v>31</v>
      </c>
      <c r="B34" s="2"/>
      <c r="C34" s="2"/>
      <c r="D34" s="2"/>
      <c r="E34" s="2"/>
      <c r="F34" s="2"/>
      <c r="G34" s="11" t="e">
        <f>(((C33-F33)/C33)*100)</f>
        <v>#DIV/0!</v>
      </c>
      <c r="H34" s="66"/>
      <c r="I34" s="56">
        <v>20</v>
      </c>
      <c r="J34" s="56">
        <f>IFERROR((-100*N28)/(I34-100),"")</f>
        <v>2.9595833333333332</v>
      </c>
    </row>
    <row r="36" spans="1:10">
      <c r="D36" s="1" t="e">
        <f>(-100*F33)/(G34-100)</f>
        <v>#DIV/0!</v>
      </c>
    </row>
  </sheetData>
  <mergeCells count="6">
    <mergeCell ref="C1:D1"/>
    <mergeCell ref="A2:F2"/>
    <mergeCell ref="C3:D3"/>
    <mergeCell ref="I6:N6"/>
    <mergeCell ref="I7:N8"/>
    <mergeCell ref="D30:E30"/>
  </mergeCells>
  <dataValidations count="3">
    <dataValidation type="list" allowBlank="1" showInputMessage="1" showErrorMessage="1" sqref="K11:K24">
      <formula1>$J$2:$J$5</formula1>
    </dataValidation>
    <dataValidation type="list" allowBlank="1" showInputMessage="1" showErrorMessage="1" sqref="I11:I24">
      <formula1>$I$2:$I$5</formula1>
    </dataValidation>
    <dataValidation type="list" showInputMessage="1" showErrorMessage="1" sqref="J11:J24">
      <formula1>IF($I11=$I$2,listefonds,IF($I11=$I$3,listebase,IF($I11=$I$4,listemat1,listefruits)))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DESSERTS</vt:lpstr>
      <vt:lpstr>PATISSERIE</vt:lpstr>
      <vt:lpstr>Feuil1</vt:lpstr>
      <vt:lpstr>tarif</vt:lpstr>
      <vt:lpstr>Feuil2</vt:lpstr>
      <vt:lpstr>PLAGENOMMEE</vt:lpstr>
    </vt:vector>
  </TitlesOfParts>
  <Company>SYSTEME 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JBIHR</dc:creator>
  <cp:lastModifiedBy>JBIHR</cp:lastModifiedBy>
  <dcterms:created xsi:type="dcterms:W3CDTF">2016-06-07T07:09:29Z</dcterms:created>
  <dcterms:modified xsi:type="dcterms:W3CDTF">2016-06-07T09:55:34Z</dcterms:modified>
</cp:coreProperties>
</file>