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isabelle\Desktop\CESI\S5\Projet Info\"/>
    </mc:Choice>
  </mc:AlternateContent>
  <bookViews>
    <workbookView xWindow="0" yWindow="0" windowWidth="20490" windowHeight="7155"/>
  </bookViews>
  <sheets>
    <sheet name="Prévisionnel" sheetId="1" r:id="rId1"/>
    <sheet name="Suivi" sheetId="2" r:id="rId2"/>
    <sheet name="Paramètres" sheetId="3" r:id="rId3"/>
    <sheet name="Planning" sheetId="4" r:id="rId4"/>
  </sheets>
  <definedNames>
    <definedName name="DebutP">Prévisionnel!$E$4:$E$16</definedName>
    <definedName name="Finp">Prévisionnel!$F$4:$F$16</definedName>
    <definedName name="Libelle">Prévisionnel!$C$4:$C$16</definedName>
  </definedNames>
  <calcPr calcId="152511"/>
</workbook>
</file>

<file path=xl/calcChain.xml><?xml version="1.0" encoding="utf-8"?>
<calcChain xmlns="http://schemas.openxmlformats.org/spreadsheetml/2006/main">
  <c r="J4" i="2" l="1"/>
  <c r="J5" i="2"/>
  <c r="J6" i="2"/>
  <c r="J3" i="2"/>
  <c r="I3" i="2" s="1"/>
  <c r="D7" i="2" l="1"/>
  <c r="E7" i="2" l="1"/>
  <c r="B3" i="4" a="1"/>
  <c r="B3" i="4" s="1"/>
  <c r="B14" i="4" l="1"/>
  <c r="B10" i="4"/>
  <c r="B6" i="4"/>
  <c r="B13" i="4"/>
  <c r="B9" i="4"/>
  <c r="B5" i="4"/>
  <c r="B12" i="4"/>
  <c r="B8" i="4"/>
  <c r="B4" i="4"/>
  <c r="B15" i="4"/>
  <c r="B11" i="4"/>
  <c r="B7" i="4"/>
  <c r="D3" i="4" a="1"/>
  <c r="D3" i="4" s="1"/>
  <c r="C3" i="4" a="1"/>
  <c r="C3" i="4" s="1"/>
  <c r="D14" i="4" l="1"/>
  <c r="D10" i="4"/>
  <c r="D6" i="4"/>
  <c r="D13" i="4"/>
  <c r="D9" i="4"/>
  <c r="D5" i="4"/>
  <c r="D12" i="4"/>
  <c r="D8" i="4"/>
  <c r="D4" i="4"/>
  <c r="D15" i="4"/>
  <c r="D11" i="4"/>
  <c r="D7" i="4"/>
  <c r="C14" i="4"/>
  <c r="C10" i="4"/>
  <c r="C13" i="4"/>
  <c r="C5" i="4"/>
  <c r="C12" i="4"/>
  <c r="C8" i="4"/>
  <c r="C4" i="4"/>
  <c r="C6" i="4"/>
  <c r="C9" i="4"/>
  <c r="C15" i="4"/>
  <c r="C11" i="4"/>
  <c r="C7" i="4"/>
  <c r="I16" i="1"/>
  <c r="I15" i="1"/>
  <c r="I14" i="1"/>
  <c r="I13" i="1"/>
  <c r="I12" i="1"/>
  <c r="I11" i="1"/>
  <c r="I10" i="1"/>
  <c r="I9" i="1"/>
  <c r="I8" i="1"/>
  <c r="I7" i="1"/>
  <c r="I6" i="1"/>
  <c r="I5" i="1"/>
  <c r="D4" i="2"/>
  <c r="E4" i="2" s="1"/>
  <c r="I4" i="2" s="1"/>
  <c r="D5" i="2"/>
  <c r="E5" i="2" s="1"/>
  <c r="I5" i="2" s="1"/>
  <c r="D6" i="2"/>
  <c r="E6" i="2" s="1"/>
  <c r="I6" i="2" s="1"/>
  <c r="D8" i="2"/>
  <c r="E8" i="2" s="1"/>
  <c r="D9" i="2"/>
  <c r="D10" i="2"/>
  <c r="E10" i="2" s="1"/>
  <c r="I10" i="2" s="1"/>
  <c r="D11" i="2"/>
  <c r="E11" i="2" s="1"/>
  <c r="I11" i="2" s="1"/>
  <c r="D12" i="2"/>
  <c r="E12" i="2" s="1"/>
  <c r="I12" i="2" s="1"/>
  <c r="D13" i="2"/>
  <c r="E13" i="2" s="1"/>
  <c r="I13" i="2" s="1"/>
  <c r="D14" i="2"/>
  <c r="E14" i="2" s="1"/>
  <c r="I14" i="2" s="1"/>
  <c r="D15" i="2"/>
  <c r="E15" i="2" s="1"/>
  <c r="I15" i="2" s="1"/>
  <c r="D16" i="2"/>
  <c r="E16" i="2" s="1"/>
  <c r="I16" i="2" s="1"/>
  <c r="D17" i="2"/>
  <c r="E17" i="2" s="1"/>
  <c r="I17" i="2" s="1"/>
  <c r="D18" i="2"/>
  <c r="E18" i="2" s="1"/>
  <c r="I18" i="2" s="1"/>
  <c r="D19" i="2"/>
  <c r="E19" i="2" s="1"/>
  <c r="I19" i="2" s="1"/>
  <c r="D20" i="2"/>
  <c r="E20" i="2" s="1"/>
  <c r="I20" i="2" s="1"/>
  <c r="D21" i="2"/>
  <c r="E21" i="2" s="1"/>
  <c r="I21" i="2" s="1"/>
  <c r="D22" i="2"/>
  <c r="E22" i="2" s="1"/>
  <c r="I22" i="2" s="1"/>
  <c r="D23" i="2"/>
  <c r="E23" i="2" s="1"/>
  <c r="I23" i="2" s="1"/>
  <c r="D24" i="2"/>
  <c r="E24" i="2" s="1"/>
  <c r="I24" i="2" s="1"/>
  <c r="D25" i="2"/>
  <c r="E25" i="2" s="1"/>
  <c r="I25" i="2" s="1"/>
  <c r="D26" i="2"/>
  <c r="E26" i="2" s="1"/>
  <c r="I26" i="2" s="1"/>
  <c r="D27" i="2"/>
  <c r="E27" i="2" s="1"/>
  <c r="I27" i="2" s="1"/>
  <c r="D28" i="2"/>
  <c r="E28" i="2" s="1"/>
  <c r="I28" i="2" s="1"/>
  <c r="D29" i="2"/>
  <c r="E29" i="2" s="1"/>
  <c r="I29" i="2" s="1"/>
  <c r="D3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" i="2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" i="2"/>
  <c r="I4" i="1"/>
  <c r="K4" i="2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" i="2"/>
  <c r="C11" i="2"/>
  <c r="M28" i="3"/>
  <c r="A29" i="2" s="1"/>
  <c r="B29" i="2" s="1"/>
  <c r="M3" i="3"/>
  <c r="A4" i="2" s="1"/>
  <c r="B4" i="2" s="1"/>
  <c r="M4" i="3"/>
  <c r="A5" i="2" s="1"/>
  <c r="B5" i="2" s="1"/>
  <c r="M5" i="3"/>
  <c r="A6" i="2" s="1"/>
  <c r="M6" i="3"/>
  <c r="A7" i="2" s="1"/>
  <c r="B7" i="2" s="1"/>
  <c r="M7" i="3"/>
  <c r="A8" i="2" s="1"/>
  <c r="M8" i="3"/>
  <c r="A9" i="2" s="1"/>
  <c r="C9" i="2" s="1"/>
  <c r="M9" i="3"/>
  <c r="A10" i="2" s="1"/>
  <c r="B10" i="2" s="1"/>
  <c r="M10" i="3"/>
  <c r="A11" i="2" s="1"/>
  <c r="B11" i="2" s="1"/>
  <c r="M11" i="3"/>
  <c r="M12" i="3"/>
  <c r="M13" i="3"/>
  <c r="A14" i="2" s="1"/>
  <c r="B14" i="2" s="1"/>
  <c r="M14" i="3"/>
  <c r="A15" i="2" s="1"/>
  <c r="B15" i="2" s="1"/>
  <c r="M15" i="3"/>
  <c r="M16" i="3"/>
  <c r="A17" i="2" s="1"/>
  <c r="M17" i="3"/>
  <c r="A18" i="2" s="1"/>
  <c r="M18" i="3"/>
  <c r="A19" i="2" s="1"/>
  <c r="B19" i="2" s="1"/>
  <c r="M19" i="3"/>
  <c r="M20" i="3"/>
  <c r="A21" i="2" s="1"/>
  <c r="M21" i="3"/>
  <c r="A22" i="2" s="1"/>
  <c r="M22" i="3"/>
  <c r="A23" i="2" s="1"/>
  <c r="B23" i="2" s="1"/>
  <c r="M23" i="3"/>
  <c r="A24" i="2" s="1"/>
  <c r="M24" i="3"/>
  <c r="A25" i="2" s="1"/>
  <c r="B25" i="2" s="1"/>
  <c r="M25" i="3"/>
  <c r="A26" i="2" s="1"/>
  <c r="M26" i="3"/>
  <c r="A27" i="2" s="1"/>
  <c r="B27" i="2" s="1"/>
  <c r="M27" i="3"/>
  <c r="A28" i="2" s="1"/>
  <c r="B28" i="2" s="1"/>
  <c r="M2" i="3"/>
  <c r="A3" i="2" s="1"/>
  <c r="C3" i="2" s="1"/>
  <c r="A13" i="2"/>
  <c r="B13" i="2" s="1"/>
  <c r="A12" i="2"/>
  <c r="B12" i="2" s="1"/>
  <c r="A16" i="2"/>
  <c r="B16" i="2" s="1"/>
  <c r="A20" i="2"/>
  <c r="B20" i="2" s="1"/>
  <c r="E9" i="2" l="1"/>
  <c r="C28" i="2"/>
  <c r="E3" i="2"/>
  <c r="C20" i="2"/>
  <c r="B26" i="2"/>
  <c r="C26" i="2"/>
  <c r="B17" i="2"/>
  <c r="C17" i="2"/>
  <c r="C27" i="2"/>
  <c r="C19" i="2"/>
  <c r="C10" i="2"/>
  <c r="C25" i="2"/>
  <c r="C12" i="2"/>
  <c r="B18" i="2"/>
  <c r="C18" i="2"/>
  <c r="B24" i="2"/>
  <c r="C24" i="2"/>
  <c r="B8" i="2"/>
  <c r="C8" i="2"/>
  <c r="B22" i="2"/>
  <c r="C22" i="2"/>
  <c r="B6" i="2"/>
  <c r="C6" i="2"/>
  <c r="C21" i="2"/>
  <c r="B21" i="2"/>
  <c r="B9" i="2"/>
  <c r="J9" i="2" s="1"/>
  <c r="C16" i="2"/>
  <c r="C23" i="2"/>
  <c r="C15" i="2"/>
  <c r="C7" i="2"/>
  <c r="J7" i="2" s="1"/>
  <c r="I7" i="2" s="1"/>
  <c r="C14" i="2"/>
  <c r="C29" i="2"/>
  <c r="C13" i="2"/>
  <c r="C5" i="2"/>
  <c r="C4" i="2"/>
  <c r="B3" i="2"/>
  <c r="J8" i="2" l="1"/>
  <c r="I8" i="2" s="1"/>
  <c r="I9" i="2"/>
</calcChain>
</file>

<file path=xl/sharedStrings.xml><?xml version="1.0" encoding="utf-8"?>
<sst xmlns="http://schemas.openxmlformats.org/spreadsheetml/2006/main" count="75" uniqueCount="61">
  <si>
    <t>Ref tâche</t>
  </si>
  <si>
    <t>Libellé Tâche</t>
  </si>
  <si>
    <t>Famille</t>
  </si>
  <si>
    <t>Début prévu</t>
  </si>
  <si>
    <t>Fin prévu</t>
  </si>
  <si>
    <t>Durée prévue (h)</t>
  </si>
  <si>
    <t>Début réel</t>
  </si>
  <si>
    <t>Fin réel</t>
  </si>
  <si>
    <t>Durée réelle</t>
  </si>
  <si>
    <t>% Avancement</t>
  </si>
  <si>
    <t>Date de livraison</t>
  </si>
  <si>
    <t>Date</t>
  </si>
  <si>
    <t>mois</t>
  </si>
  <si>
    <t>année</t>
  </si>
  <si>
    <t>ressource</t>
  </si>
  <si>
    <t>coût horraire</t>
  </si>
  <si>
    <t>tâche</t>
  </si>
  <si>
    <t>libellé tâche</t>
  </si>
  <si>
    <t>TPS conso</t>
  </si>
  <si>
    <t>Coût HT par tâches</t>
  </si>
  <si>
    <t>Cumul tps sur la tâche</t>
  </si>
  <si>
    <t>dépassement réel/prévu</t>
  </si>
  <si>
    <t>dépassement quota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</si>
  <si>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</si>
  <si>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</si>
  <si>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</si>
  <si>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</si>
  <si>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</si>
  <si>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</si>
  <si>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</si>
  <si>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</si>
  <si>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</si>
  <si>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</si>
  <si>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</si>
  <si>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</si>
  <si>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</t>
  </si>
  <si>
    <t>B</t>
  </si>
  <si>
    <t>C</t>
  </si>
  <si>
    <t>D</t>
  </si>
  <si>
    <t>E</t>
  </si>
  <si>
    <t>Libellé tâche</t>
  </si>
  <si>
    <t>AB</t>
  </si>
  <si>
    <t>CD</t>
  </si>
  <si>
    <t>EF</t>
  </si>
  <si>
    <t>GH</t>
  </si>
  <si>
    <t>Date début réel</t>
  </si>
  <si>
    <t>Glander</t>
  </si>
  <si>
    <t>Ressources</t>
  </si>
  <si>
    <t>Jean-Michel</t>
  </si>
  <si>
    <t>Baptiste</t>
  </si>
  <si>
    <t>Jacobe</t>
  </si>
  <si>
    <t>Jean-Claude</t>
  </si>
  <si>
    <t>Claude</t>
  </si>
  <si>
    <t>Ressource</t>
  </si>
  <si>
    <t>Numéro du mois</t>
  </si>
  <si>
    <t>Mois</t>
  </si>
  <si>
    <t>Libellé</t>
  </si>
  <si>
    <t>Début Prévu</t>
  </si>
  <si>
    <t>Fin Prévu</t>
  </si>
  <si>
    <t>RO</t>
  </si>
  <si>
    <t>Coût horraire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</si>
</sst>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6" formatCode="#,##0.00\ _€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16">
    <xf numFmtId="0" fontId="0" fillId="0" borderId="0" xfId="0"/>
    <xf numFmtId="0" fontId="0" fillId="0" borderId="0" xfId="0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14" fontId="0" fillId="0" borderId="1" xfId="0" applyNumberFormat="1" applyBorder="1"/>
    <xf numFmtId="9" fontId="0" fillId="0" borderId="1" xfId="1" applyFont="1" applyBorder="1" applyAlignment="1" applyProtection="1">
      <alignment horizontal="center"/>
    </xf>
    <xf numFmtId="14" fontId="1" fillId="0" borderId="1" xfId="0" applyNumberFormat="1" applyFont="1" applyBorder="1" applyAlignment="1">
      <alignment horizontal="center" vertical="center" wrapText="1"/>
    </xf>
    <xf numFmtId="14" fontId="0" fillId="0" borderId="0" xfId="0" applyNumberFormat="1"/>
    <xf numFmtId="1" fontId="0" fillId="0" borderId="1" xfId="0" applyNumberFormat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2" fontId="0" fillId="0" borderId="1" xfId="0" applyNumberForma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1" xfId="0" applyNumberFormat="1" applyBorder="1"/>
    <xf numFmtId="0" fontId="0" fillId="2" borderId="1" xfId="0" applyFill="1" applyBorder="1" applyAlignment="1">
      <alignment vertical="center"/>
    </xf>
    <xf numFmtId="166" fontId="0" fillId="0" borderId="0" xfId="0" applyNumberForma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L16"/>
  <sheetViews>
    <sheetView tabSelected="1" workbookViewId="0">
      <selection activeCell="E15" sqref="E15"/>
    </sheetView>
  </sheetViews>
  <sheetFormatPr baseColWidth="10" defaultRowHeight="15" x14ac:dyDescent="0.25"/>
  <cols>
    <col min="1" max="1" width="11.7109375" bestFit="1" customWidth="1"/>
    <col min="3" max="3" width="20.42578125" customWidth="1"/>
    <col min="7" max="7" width="9.5703125" customWidth="1"/>
    <col min="12" max="12" width="14.42578125" customWidth="1"/>
  </cols>
  <sheetData>
    <row r="3" spans="1:12" ht="50.25" customHeight="1" x14ac:dyDescent="0.25">
      <c r="A3" s="2" t="s">
        <v>53</v>
      </c>
      <c r="B3" s="2" t="s">
        <v>0</v>
      </c>
      <c r="C3" s="2" t="s">
        <v>1</v>
      </c>
      <c r="D3" s="2" t="s">
        <v>2</v>
      </c>
      <c r="E3" s="2" t="s">
        <v>3</v>
      </c>
      <c r="F3" s="2" t="s">
        <v>4</v>
      </c>
      <c r="G3" s="2" t="s">
        <v>5</v>
      </c>
      <c r="H3" s="2" t="s">
        <v>6</v>
      </c>
      <c r="I3" s="2" t="s">
        <v>7</v>
      </c>
      <c r="J3" s="2" t="s">
        <v>8</v>
      </c>
      <c r="K3" s="2" t="s">
        <v>10</v>
      </c>
      <c r="L3" s="2" t="s">
        <v>9</v>
      </c>
    </row>
    <row r="4" spans="1:12" x14ac:dyDescent="0.25">
      <c r="A4" s="10" t="s">
        <v>48</v>
      </c>
      <c r="B4" s="10" t="s">
        <v>35</v>
      </c>
      <c r="C4" s="10" t="s">
        <v>46</v>
      </c>
      <c r="D4" s="10"/>
      <c r="E4" s="9">
        <v>42034</v>
      </c>
      <c r="F4" s="9">
        <v>42035</v>
      </c>
      <c r="G4" s="12">
        <v>8</v>
      </c>
      <c r="H4" s="9">
        <v>41315</v>
      </c>
      <c r="I4" s="9">
        <f ca="1">IF(L4=100%,NOW(),"")</f>
        <v>42044.464240277775</v>
      </c>
      <c r="J4" s="12">
        <v>5</v>
      </c>
      <c r="K4" s="9"/>
      <c r="L4" s="4">
        <v>1</v>
      </c>
    </row>
    <row r="5" spans="1:12" x14ac:dyDescent="0.25">
      <c r="A5" s="10" t="s">
        <v>50</v>
      </c>
      <c r="B5" s="10" t="s">
        <v>37</v>
      </c>
      <c r="C5" s="10" t="s">
        <v>59</v>
      </c>
      <c r="D5" s="10"/>
      <c r="E5" s="9">
        <v>42037</v>
      </c>
      <c r="F5" s="9">
        <v>42226</v>
      </c>
      <c r="G5" s="12">
        <v>10</v>
      </c>
      <c r="H5" s="9">
        <v>42034</v>
      </c>
      <c r="I5" s="9">
        <f t="shared" ref="I5:I16" ca="1" si="0">IF(L5=100%,NOW(),"")</f>
        <v>42044.464240277775</v>
      </c>
      <c r="J5" s="12">
        <v>15</v>
      </c>
      <c r="K5" s="9"/>
      <c r="L5" s="4">
        <v>1</v>
      </c>
    </row>
    <row r="6" spans="1:12" x14ac:dyDescent="0.25">
      <c r="A6" s="10" t="s">
        <v>52</v>
      </c>
      <c r="B6" s="10" t="s">
        <v>39</v>
      </c>
      <c r="C6" s="10"/>
      <c r="D6" s="10"/>
      <c r="E6" s="9"/>
      <c r="F6" s="9"/>
      <c r="G6" s="12">
        <v>10</v>
      </c>
      <c r="H6" s="9">
        <v>41913</v>
      </c>
      <c r="I6" s="9">
        <f t="shared" ca="1" si="0"/>
        <v>42044.464240277775</v>
      </c>
      <c r="J6" s="12">
        <v>11</v>
      </c>
      <c r="K6" s="9"/>
      <c r="L6" s="4">
        <v>1</v>
      </c>
    </row>
    <row r="7" spans="1:12" x14ac:dyDescent="0.25">
      <c r="A7" s="10" t="s">
        <v>49</v>
      </c>
      <c r="B7" s="10"/>
      <c r="C7" s="10"/>
      <c r="D7" s="10"/>
      <c r="E7" s="9"/>
      <c r="F7" s="9"/>
      <c r="G7" s="12">
        <v>11</v>
      </c>
      <c r="H7" s="9">
        <v>41583</v>
      </c>
      <c r="I7" s="9" t="str">
        <f t="shared" ca="1" si="0"/>
        <v/>
      </c>
      <c r="J7" s="12">
        <v>10</v>
      </c>
      <c r="K7" s="9"/>
      <c r="L7" s="4">
        <v>0.9</v>
      </c>
    </row>
    <row r="8" spans="1:12" x14ac:dyDescent="0.25">
      <c r="A8" s="10" t="s">
        <v>52</v>
      </c>
      <c r="B8" s="10" t="s">
        <v>39</v>
      </c>
      <c r="C8" s="10"/>
      <c r="D8" s="10"/>
      <c r="E8" s="9"/>
      <c r="F8" s="9"/>
      <c r="G8" s="12">
        <v>5</v>
      </c>
      <c r="H8" s="9">
        <v>41918</v>
      </c>
      <c r="I8" s="9" t="str">
        <f t="shared" ca="1" si="0"/>
        <v/>
      </c>
      <c r="J8" s="12">
        <v>5</v>
      </c>
      <c r="K8" s="9"/>
      <c r="L8" s="4">
        <v>0</v>
      </c>
    </row>
    <row r="9" spans="1:12" x14ac:dyDescent="0.25">
      <c r="A9" s="10" t="s">
        <v>50</v>
      </c>
      <c r="B9" s="10" t="s">
        <v>37</v>
      </c>
      <c r="C9" s="10"/>
      <c r="D9" s="10"/>
      <c r="E9" s="9"/>
      <c r="F9" s="9"/>
      <c r="G9" s="12">
        <v>10</v>
      </c>
      <c r="H9" s="9">
        <v>42012</v>
      </c>
      <c r="I9" s="9" t="str">
        <f t="shared" ca="1" si="0"/>
        <v/>
      </c>
      <c r="J9" s="12">
        <v>30</v>
      </c>
      <c r="K9" s="9"/>
      <c r="L9" s="4">
        <v>0.1</v>
      </c>
    </row>
    <row r="10" spans="1:12" x14ac:dyDescent="0.25">
      <c r="A10" s="10" t="s">
        <v>48</v>
      </c>
      <c r="B10" s="10" t="s">
        <v>35</v>
      </c>
      <c r="C10" s="10"/>
      <c r="D10" s="10"/>
      <c r="E10" s="9"/>
      <c r="F10" s="9"/>
      <c r="G10" s="12">
        <v>3</v>
      </c>
      <c r="H10" s="9">
        <v>41314</v>
      </c>
      <c r="I10" s="9" t="str">
        <f t="shared" ca="1" si="0"/>
        <v/>
      </c>
      <c r="J10" s="12">
        <v>4</v>
      </c>
      <c r="K10" s="9"/>
      <c r="L10" s="4">
        <v>0.7</v>
      </c>
    </row>
    <row r="11" spans="1:12" x14ac:dyDescent="0.25">
      <c r="A11" s="10"/>
      <c r="B11" s="10"/>
      <c r="C11" s="10"/>
      <c r="D11" s="10"/>
      <c r="E11" s="9"/>
      <c r="F11" s="9"/>
      <c r="G11" s="12"/>
      <c r="H11" s="10"/>
      <c r="I11" s="9">
        <f t="shared" ca="1" si="0"/>
        <v>42044.464240277775</v>
      </c>
      <c r="J11" s="12"/>
      <c r="K11" s="9"/>
      <c r="L11" s="4">
        <v>1</v>
      </c>
    </row>
    <row r="12" spans="1:12" x14ac:dyDescent="0.25">
      <c r="A12" s="10"/>
      <c r="B12" s="10"/>
      <c r="C12" s="10"/>
      <c r="D12" s="10"/>
      <c r="E12" s="9"/>
      <c r="F12" s="9"/>
      <c r="G12" s="12"/>
      <c r="H12" s="10"/>
      <c r="I12" s="9" t="str">
        <f t="shared" ca="1" si="0"/>
        <v/>
      </c>
      <c r="J12" s="12"/>
      <c r="K12" s="9"/>
      <c r="L12" s="4">
        <v>0.9</v>
      </c>
    </row>
    <row r="13" spans="1:12" x14ac:dyDescent="0.25">
      <c r="A13" s="10"/>
      <c r="B13" s="10"/>
      <c r="C13" s="10"/>
      <c r="D13" s="10"/>
      <c r="E13" s="9"/>
      <c r="F13" s="9"/>
      <c r="G13" s="12"/>
      <c r="H13" s="10"/>
      <c r="I13" s="9" t="str">
        <f t="shared" ca="1" si="0"/>
        <v/>
      </c>
      <c r="J13" s="12"/>
      <c r="K13" s="9"/>
      <c r="L13" s="4">
        <v>0</v>
      </c>
    </row>
    <row r="14" spans="1:12" x14ac:dyDescent="0.25">
      <c r="A14" s="10"/>
      <c r="B14" s="10"/>
      <c r="C14" s="10"/>
      <c r="D14" s="10"/>
      <c r="E14" s="9"/>
      <c r="F14" s="9"/>
      <c r="G14" s="12"/>
      <c r="H14" s="10"/>
      <c r="I14" s="9" t="str">
        <f t="shared" ca="1" si="0"/>
        <v/>
      </c>
      <c r="J14" s="12"/>
      <c r="K14" s="9"/>
      <c r="L14" s="4">
        <v>0.3</v>
      </c>
    </row>
    <row r="15" spans="1:12" x14ac:dyDescent="0.25">
      <c r="A15" s="10"/>
      <c r="B15" s="10"/>
      <c r="C15" s="10"/>
      <c r="D15" s="10"/>
      <c r="E15" s="9"/>
      <c r="F15" s="9"/>
      <c r="G15" s="12"/>
      <c r="H15" s="10"/>
      <c r="I15" s="9" t="str">
        <f t="shared" ca="1" si="0"/>
        <v/>
      </c>
      <c r="J15" s="12"/>
      <c r="K15" s="9"/>
      <c r="L15" s="4">
        <v>0.05</v>
      </c>
    </row>
    <row r="16" spans="1:12" x14ac:dyDescent="0.25">
      <c r="A16" s="10"/>
      <c r="B16" s="10"/>
      <c r="C16" s="10"/>
      <c r="D16" s="10"/>
      <c r="E16" s="9"/>
      <c r="F16" s="9"/>
      <c r="G16" s="12"/>
      <c r="H16" s="10"/>
      <c r="I16" s="9" t="str">
        <f t="shared" ca="1" si="0"/>
        <v/>
      </c>
      <c r="J16" s="12"/>
      <c r="K16" s="9"/>
      <c r="L16" s="4">
        <v>0.3</v>
      </c>
    </row>
  </sheetData>
  <dataConsolidate/>
  <conditionalFormatting sqref="L4:L16">
    <cfRule type="dataBar" priority="11">
      <dataBar>
        <cfvo type="num" val="0"/>
        <cfvo type="num" val="1"/>
        <color rgb="FF638EC6"/>
      </dataBar>
      <extLst>
        <ext xmlns:x14="http://schemas.microsoft.com/office/spreadsheetml/2009/9/main" uri="{B025F937-C7B1-47D3-B67F-A62EFF666E3E}">
          <x14:id>{0B417EAC-5711-4CEC-97B6-C95E221920A7}</x14:id>
        </ext>
      </extLst>
    </cfRule>
  </conditionalFormatting>
  <conditionalFormatting sqref="I4:I16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0" orientation="portrait" horizontalDpi="0" verticalDpi="0" copies="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0B417EAC-5711-4CEC-97B6-C95E221920A7}">
            <x14:dataBar minLength="0" maxLength="100" border="1" negativeBarBorderColorSameAsPositive="0">
              <x14:cfvo type="num">
                <xm:f>0</xm:f>
              </x14:cfvo>
              <x14:cfvo type="num">
                <xm:f>1</xm:f>
              </x14:cfvo>
              <x14:borderColor rgb="FF638EC6"/>
              <x14:negativeFillColor rgb="FFFF0000"/>
              <x14:negativeBorderColor rgb="FFFF0000"/>
              <x14:axisColor rgb="FF000000"/>
            </x14:dataBar>
          </x14:cfRule>
          <xm:sqref>L4:L16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Paramètres!$I$2:$I$6</xm:f>
          </x14:formula1>
          <xm:sqref>B4:B16</xm:sqref>
        </x14:dataValidation>
        <x14:dataValidation type="list" allowBlank="1" showInputMessage="1" showErrorMessage="1">
          <x14:formula1>
            <xm:f>Paramètres!$D$2:$D$6</xm:f>
          </x14:formula1>
          <xm:sqref>A4:A16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M34"/>
  <sheetViews>
    <sheetView workbookViewId="0">
      <selection activeCell="J12" sqref="J12"/>
    </sheetView>
  </sheetViews>
  <sheetFormatPr baseColWidth="10" defaultRowHeight="15" x14ac:dyDescent="0.25"/>
  <cols>
    <col min="1" max="1" width="14" style="6" customWidth="1"/>
    <col min="11" max="11" width="14.140625" customWidth="1"/>
    <col min="12" max="12" width="14.28515625" customWidth="1"/>
  </cols>
  <sheetData>
    <row r="2" spans="1:13" ht="30" x14ac:dyDescent="0.25">
      <c r="A2" s="5" t="s">
        <v>11</v>
      </c>
      <c r="B2" s="2" t="s">
        <v>12</v>
      </c>
      <c r="C2" s="2" t="s">
        <v>13</v>
      </c>
      <c r="D2" s="2" t="s">
        <v>14</v>
      </c>
      <c r="E2" s="2" t="s">
        <v>15</v>
      </c>
      <c r="F2" s="2" t="s">
        <v>16</v>
      </c>
      <c r="G2" s="2" t="s">
        <v>17</v>
      </c>
      <c r="H2" s="2" t="s">
        <v>18</v>
      </c>
      <c r="I2" s="2" t="s">
        <v>19</v>
      </c>
      <c r="J2" s="2" t="s">
        <v>20</v>
      </c>
      <c r="K2" s="2" t="s">
        <v>21</v>
      </c>
      <c r="L2" s="2" t="s">
        <v>22</v>
      </c>
      <c r="M2" s="1"/>
    </row>
    <row r="3" spans="1:13" x14ac:dyDescent="0.25">
      <c r="A3" s="9">
        <f>IF(Paramètres!M2="","",Paramètres!M2)</f>
        <v>41315</v>
      </c>
      <c r="B3" s="7" t="str">
        <f>IF(A3="","",VLOOKUP(MONTH(A3),Paramètres!$A$2:$B$13,2))</f>
        <v>Février</v>
      </c>
      <c r="C3" s="8">
        <f>IF(A3="","",YEAR(A3))</f>
        <v>2013</v>
      </c>
      <c r="D3" s="10" t="str">
        <f>IF(Prévisionnel!A4="","",Prévisionnel!A4)</f>
        <v>Jean-Michel</v>
      </c>
      <c r="E3" s="10">
        <f>IF(ISNA(VLOOKUP(D3,Paramètres!$D$2:$E$6,2,FALSE)),"",VLOOKUP(D3,Paramètres!$D$2:$E$6,2,FALSE))</f>
        <v>11</v>
      </c>
      <c r="F3" s="10" t="str">
        <f>IF(Prévisionnel!B4="","",Prévisionnel!B4)</f>
        <v>A</v>
      </c>
      <c r="G3" s="10" t="str">
        <f>IF(Prévisionnel!C4="","",Prévisionnel!C4)</f>
        <v>Glander</v>
      </c>
      <c r="H3" s="11">
        <f>IF(Prévisionnel!J4="","",Prévisionnel!J4)</f>
        <v>5</v>
      </c>
      <c r="I3" s="11">
        <f>IF(ISERROR(J3*E3),"",J3*E3)</f>
        <v>55</v>
      </c>
      <c r="J3" s="10">
        <f>SUMIFS($H$3:$H3,$B$3:$B3,$B3,$C$3:$C3,$C3,$D$3:$D3,$D3,$F$3:$F3,$F3)</f>
        <v>5</v>
      </c>
      <c r="K3" s="11">
        <f>IF(AND(Prévisionnel!J4&lt;&gt;"",Prévisionnel!G4&lt;&gt;""),Prévisionnel!J4/Prévisionnel!G4,"")</f>
        <v>0.625</v>
      </c>
      <c r="L3" s="10"/>
    </row>
    <row r="4" spans="1:13" x14ac:dyDescent="0.25">
      <c r="A4" s="9">
        <f>Paramètres!M3</f>
        <v>42034</v>
      </c>
      <c r="B4" s="7" t="str">
        <f>IF(A4="","",VLOOKUP(MONTH(A4),Paramètres!$A$2:$B$13,2))</f>
        <v>Janvier</v>
      </c>
      <c r="C4" s="8">
        <f>IF(A4="","",YEAR(A4))</f>
        <v>2015</v>
      </c>
      <c r="D4" s="10" t="str">
        <f>IF(Prévisionnel!A5="","",Prévisionnel!A5)</f>
        <v>Jacobe</v>
      </c>
      <c r="E4" s="10">
        <f>IF(ISNA(VLOOKUP(D4,Paramètres!$D$2:$E$6,2,FALSE)),"",VLOOKUP(D4,Paramètres!$D$2:$E$6,2,FALSE))</f>
        <v>12</v>
      </c>
      <c r="F4" s="10" t="str">
        <f>IF(Prévisionnel!B5="","",Prévisionnel!B5)</f>
        <v>C</v>
      </c>
      <c r="G4" s="10" t="str">
        <f>IF(Prévisionnel!C5="","",Prévisionnel!C5)</f>
        <v>RO</v>
      </c>
      <c r="H4" s="11">
        <f>IF(Prévisionnel!J5="","",Prévisionnel!J5)</f>
        <v>15</v>
      </c>
      <c r="I4" s="11">
        <f>IF(ISERROR(J4*E4),"",J4*E4)</f>
        <v>180</v>
      </c>
      <c r="J4" s="10">
        <f>SUMIFS($H$3:$H4,$B$3:$B4,$B4,$C$3:$C4,$C4,$D$3:$D4,$D4,$F$3:$F4,$F4)</f>
        <v>15</v>
      </c>
      <c r="K4" s="11">
        <f>IF(AND(Prévisionnel!J5&lt;&gt;"",Prévisionnel!G5&lt;&gt;""),Prévisionnel!J5/Prévisionnel!G5,"")</f>
        <v>1.5</v>
      </c>
      <c r="L4" s="10"/>
    </row>
    <row r="5" spans="1:13" x14ac:dyDescent="0.25">
      <c r="A5" s="9">
        <f>Paramètres!M4</f>
        <v>41913</v>
      </c>
      <c r="B5" s="7" t="str">
        <f>IF(A5="","",VLOOKUP(MONTH(A5),Paramètres!$A$2:$B$13,2))</f>
        <v>Octobre</v>
      </c>
      <c r="C5" s="8">
        <f>IF(A5="","",YEAR(A5))</f>
        <v>2014</v>
      </c>
      <c r="D5" s="10" t="str">
        <f>IF(Prévisionnel!A6="","",Prévisionnel!A6)</f>
        <v>Claude</v>
      </c>
      <c r="E5" s="10">
        <f>IF(ISNA(VLOOKUP(D5,Paramètres!$D$2:$E$6,2,FALSE)),"",VLOOKUP(D5,Paramètres!$D$2:$E$6,2,FALSE))</f>
        <v>13</v>
      </c>
      <c r="F5" s="10" t="str">
        <f>IF(Prévisionnel!B6="","",Prévisionnel!B6)</f>
        <v>E</v>
      </c>
      <c r="G5" s="10" t="str">
        <f>IF(Prévisionnel!C6="","",Prévisionnel!C6)</f>
        <v/>
      </c>
      <c r="H5" s="11">
        <f>IF(Prévisionnel!J6="","",Prévisionnel!J6)</f>
        <v>11</v>
      </c>
      <c r="I5" s="11">
        <f>IF(ISERROR(J5*E5),"",J5*E5)</f>
        <v>143</v>
      </c>
      <c r="J5" s="10">
        <f>SUMIFS($H$3:$H5,$B$3:$B5,$B5,$C$3:$C5,$C5,$D$3:$D5,$D5,$F$3:$F5,$F5)</f>
        <v>11</v>
      </c>
      <c r="K5" s="11">
        <f>IF(AND(Prévisionnel!J6&lt;&gt;"",Prévisionnel!G6&lt;&gt;""),Prévisionnel!J6/Prévisionnel!G6,"")</f>
        <v>1.1000000000000001</v>
      </c>
      <c r="L5" s="10"/>
    </row>
    <row r="6" spans="1:13" x14ac:dyDescent="0.25">
      <c r="A6" s="9">
        <f>Paramètres!M5</f>
        <v>41583</v>
      </c>
      <c r="B6" s="7" t="str">
        <f>IF(A6="","",VLOOKUP(MONTH(A6),Paramètres!$A$2:$B$13,2))</f>
        <v>Novembre</v>
      </c>
      <c r="C6" s="8">
        <f>IF(A6="","",YEAR(A6))</f>
        <v>2013</v>
      </c>
      <c r="D6" s="10" t="str">
        <f>IF(Prévisionnel!A7="","",Prévisionnel!A7)</f>
        <v>Baptiste</v>
      </c>
      <c r="E6" s="10">
        <f>IF(ISNA(VLOOKUP(D6,Paramètres!$D$2:$E$6,2,FALSE)),"",VLOOKUP(D6,Paramètres!$D$2:$E$6,2,FALSE))</f>
        <v>10</v>
      </c>
      <c r="F6" s="10" t="str">
        <f>IF(Prévisionnel!B7="","",Prévisionnel!B7)</f>
        <v/>
      </c>
      <c r="G6" s="10" t="str">
        <f>IF(Prévisionnel!C7="","",Prévisionnel!C7)</f>
        <v/>
      </c>
      <c r="H6" s="11">
        <f>IF(Prévisionnel!J7="","",Prévisionnel!J7)</f>
        <v>10</v>
      </c>
      <c r="I6" s="11">
        <f>IF(ISERROR(J6*E6),"",J6*E6)</f>
        <v>100</v>
      </c>
      <c r="J6" s="10">
        <f>SUMIFS($H$3:$H6,$B$3:$B6,$B6,$C$3:$C6,$C6,$D$3:$D6,$D6,$F$3:$F6,$F6)</f>
        <v>10</v>
      </c>
      <c r="K6" s="11">
        <f>IF(AND(Prévisionnel!J7&lt;&gt;"",Prévisionnel!G7&lt;&gt;""),Prévisionnel!J7/Prévisionnel!G7,"")</f>
        <v>0.90909090909090906</v>
      </c>
      <c r="L6" s="10"/>
    </row>
    <row r="7" spans="1:13" x14ac:dyDescent="0.25">
      <c r="A7" s="9">
        <f>Paramètres!M6</f>
        <v>41918</v>
      </c>
      <c r="B7" s="7" t="str">
        <f>IF(A7="","",VLOOKUP(MONTH(A7),Paramètres!$A$2:$B$13,2))</f>
        <v>Octobre</v>
      </c>
      <c r="C7" s="8">
        <f>IF(A7="","",YEAR(A7))</f>
        <v>2014</v>
      </c>
      <c r="D7" s="10" t="str">
        <f>IF(Prévisionnel!A8="","",Prévisionnel!A8)</f>
        <v>Claude</v>
      </c>
      <c r="E7" s="10">
        <f>IF(ISNA(VLOOKUP(D7,Paramètres!$D$2:$E$6,2,FALSE)),"",VLOOKUP(D7,Paramètres!$D$2:$E$6,2,FALSE))</f>
        <v>13</v>
      </c>
      <c r="F7" s="10" t="str">
        <f>IF(Prévisionnel!B8="","",Prévisionnel!B8)</f>
        <v>E</v>
      </c>
      <c r="G7" s="10" t="str">
        <f>IF(Prévisionnel!C8="","",Prévisionnel!C8)</f>
        <v/>
      </c>
      <c r="H7" s="11">
        <f>IF(Prévisionnel!J8="","",Prévisionnel!J8)</f>
        <v>5</v>
      </c>
      <c r="I7" s="11">
        <f>IF(ISERROR(J7*E7),"",J7*E7)</f>
        <v>208</v>
      </c>
      <c r="J7" s="10">
        <f>SUMIFS($H$3:$H7,$B$3:$B7,$B7,$C$3:$C7,$C7,$D$3:$D7,$D7,$F$3:$F7,$F7)</f>
        <v>16</v>
      </c>
      <c r="K7" s="11">
        <f>IF(AND(Prévisionnel!J8&lt;&gt;"",Prévisionnel!G8&lt;&gt;""),Prévisionnel!J8/Prévisionnel!G8,"")</f>
        <v>1</v>
      </c>
      <c r="L7" s="10"/>
    </row>
    <row r="8" spans="1:13" x14ac:dyDescent="0.25">
      <c r="A8" s="9">
        <f>Paramètres!M7</f>
        <v>42012</v>
      </c>
      <c r="B8" s="7" t="str">
        <f>IF(A8="","",VLOOKUP(MONTH(A8),Paramètres!$A$2:$B$13,2))</f>
        <v>Janvier</v>
      </c>
      <c r="C8" s="8">
        <f>IF(A8="","",YEAR(A8))</f>
        <v>2015</v>
      </c>
      <c r="D8" s="10" t="str">
        <f>IF(Prévisionnel!A9="","",Prévisionnel!A9)</f>
        <v>Jacobe</v>
      </c>
      <c r="E8" s="10">
        <f>IF(ISNA(VLOOKUP(D8,Paramètres!$D$2:$E$6,2,FALSE)),"",VLOOKUP(D8,Paramètres!$D$2:$E$6,2,FALSE))</f>
        <v>12</v>
      </c>
      <c r="F8" s="10" t="str">
        <f>IF(Prévisionnel!B9="","",Prévisionnel!B9)</f>
        <v>C</v>
      </c>
      <c r="G8" s="10" t="str">
        <f>IF(Prévisionnel!C9="","",Prévisionnel!C9)</f>
        <v/>
      </c>
      <c r="H8" s="11">
        <f>IF(Prévisionnel!J9="","",Prévisionnel!J9)</f>
        <v>30</v>
      </c>
      <c r="I8" s="11">
        <f>IF(ISERROR(J8*E8),"",J8*E8)</f>
        <v>540</v>
      </c>
      <c r="J8" s="10">
        <f>SUMIFS($H$3:$H8,$B$3:$B8,$B8,$C$3:$C8,$C8,$D$3:$D8,$D8,$F$3:$F8,$F8)</f>
        <v>45</v>
      </c>
      <c r="K8" s="11">
        <f>IF(AND(Prévisionnel!J9&lt;&gt;"",Prévisionnel!G9&lt;&gt;""),Prévisionnel!J9/Prévisionnel!G9,"")</f>
        <v>3</v>
      </c>
      <c r="L8" s="10"/>
    </row>
    <row r="9" spans="1:13" x14ac:dyDescent="0.25">
      <c r="A9" s="9">
        <f>Paramètres!M8</f>
        <v>41314</v>
      </c>
      <c r="B9" s="7" t="str">
        <f>IF(A9="","",VLOOKUP(MONTH(A9),Paramètres!$A$2:$B$13,2))</f>
        <v>Février</v>
      </c>
      <c r="C9" s="8">
        <f>IF(A9="","",YEAR(A9))</f>
        <v>2013</v>
      </c>
      <c r="D9" s="10" t="str">
        <f>IF(Prévisionnel!A10="","",Prévisionnel!A10)</f>
        <v>Jean-Michel</v>
      </c>
      <c r="E9" s="10">
        <f>IF(ISNA(VLOOKUP(D9,Paramètres!$D$2:$E$6,2,FALSE)),"",VLOOKUP(D9,Paramètres!$D$2:$E$6,2,FALSE))</f>
        <v>11</v>
      </c>
      <c r="F9" s="10" t="str">
        <f>IF(Prévisionnel!B10="","",Prévisionnel!B10)</f>
        <v>A</v>
      </c>
      <c r="G9" s="10" t="str">
        <f>IF(Prévisionnel!C10="","",Prévisionnel!C10)</f>
        <v/>
      </c>
      <c r="H9" s="11">
        <f>IF(Prévisionnel!J10="","",Prévisionnel!J10)</f>
        <v>4</v>
      </c>
      <c r="I9" s="11">
        <f>IF(ISERROR(J9*E9),"",J9*E9)</f>
        <v>99</v>
      </c>
      <c r="J9" s="10">
        <f>SUMIFS($H$3:$H9,$B$3:$B9,$B9,$C$3:$C9,$C9,$D$3:$D9,$D9,$F$3:$F9,$F9)</f>
        <v>9</v>
      </c>
      <c r="K9" s="11">
        <f>IF(AND(Prévisionnel!J10&lt;&gt;"",Prévisionnel!G10&lt;&gt;""),Prévisionnel!J10/Prévisionnel!G10,"")</f>
        <v>1.3333333333333333</v>
      </c>
      <c r="L9" s="10"/>
    </row>
    <row r="10" spans="1:13" x14ac:dyDescent="0.25">
      <c r="A10" s="9" t="str">
        <f>Paramètres!M9</f>
        <v/>
      </c>
      <c r="B10" s="7" t="str">
        <f>IF(A10="","",VLOOKUP(MONTH(A10),Paramètres!$A$2:$B$13,2))</f>
        <v/>
      </c>
      <c r="C10" s="8" t="str">
        <f>IF(A10="","",YEAR(A10))</f>
        <v/>
      </c>
      <c r="D10" s="10" t="str">
        <f>IF(Prévisionnel!A11="","",Prévisionnel!A11)</f>
        <v/>
      </c>
      <c r="E10" s="10" t="str">
        <f>IF(ISNA(VLOOKUP(D10,Paramètres!$D$2:$E$6,2,FALSE)),"",VLOOKUP(D10,Paramètres!$D$2:$E$6,2,FALSE))</f>
        <v/>
      </c>
      <c r="F10" s="10" t="str">
        <f>IF(Prévisionnel!B11="","",Prévisionnel!B11)</f>
        <v/>
      </c>
      <c r="G10" s="10" t="str">
        <f>IF(Prévisionnel!C11="","",Prévisionnel!C11)</f>
        <v/>
      </c>
      <c r="H10" s="11" t="str">
        <f>IF(Prévisionnel!J11="","",Prévisionnel!J11)</f>
        <v/>
      </c>
      <c r="I10" s="11" t="str">
        <f>IF(ISERROR(J10*E10),"",J10*E10)</f>
        <v/>
      </c>
      <c r="J10" s="10"/>
      <c r="K10" s="11" t="str">
        <f>IF(AND(Prévisionnel!J11&lt;&gt;"",Prévisionnel!G11&lt;&gt;""),Prévisionnel!J11/Prévisionnel!G11,"")</f>
        <v/>
      </c>
      <c r="L10" s="10"/>
    </row>
    <row r="11" spans="1:13" x14ac:dyDescent="0.25">
      <c r="A11" s="9" t="str">
        <f>Paramètres!M10</f>
        <v/>
      </c>
      <c r="B11" s="7" t="str">
        <f>IF(A11="","",VLOOKUP(MONTH(A11),Paramètres!$A$2:$B$13,2))</f>
        <v/>
      </c>
      <c r="C11" s="8" t="str">
        <f>IF(A11="","",YEAR(A11))</f>
        <v/>
      </c>
      <c r="D11" s="10" t="str">
        <f>IF(Prévisionnel!A12="","",Prévisionnel!A12)</f>
        <v/>
      </c>
      <c r="E11" s="10" t="str">
        <f>IF(ISNA(VLOOKUP(D11,Paramètres!$D$2:$E$6,2,FALSE)),"",VLOOKUP(D11,Paramètres!$D$2:$E$6,2,FALSE))</f>
        <v/>
      </c>
      <c r="F11" s="10" t="str">
        <f>IF(Prévisionnel!B12="","",Prévisionnel!B12)</f>
        <v/>
      </c>
      <c r="G11" s="10" t="str">
        <f>IF(Prévisionnel!C12="","",Prévisionnel!C12)</f>
        <v/>
      </c>
      <c r="H11" s="11" t="str">
        <f>IF(Prévisionnel!J12="","",Prévisionnel!J12)</f>
        <v/>
      </c>
      <c r="I11" s="11" t="str">
        <f>IF(ISERROR(J11*E11),"",J11*E11)</f>
        <v/>
      </c>
      <c r="J11" s="10"/>
      <c r="K11" s="11" t="str">
        <f>IF(AND(Prévisionnel!J12&lt;&gt;"",Prévisionnel!G12&lt;&gt;""),Prévisionnel!J12/Prévisionnel!G12,"")</f>
        <v/>
      </c>
      <c r="L11" s="10"/>
    </row>
    <row r="12" spans="1:13" x14ac:dyDescent="0.25">
      <c r="A12" s="9" t="str">
        <f>Paramètres!M11</f>
        <v/>
      </c>
      <c r="B12" s="7" t="str">
        <f>IF(A12="","",VLOOKUP(MONTH(A12),Paramètres!$A$2:$B$13,2))</f>
        <v/>
      </c>
      <c r="C12" s="8" t="str">
        <f>IF(A12="","",YEAR(A12))</f>
        <v/>
      </c>
      <c r="D12" s="10" t="str">
        <f>IF(Prévisionnel!A13="","",Prévisionnel!A13)</f>
        <v/>
      </c>
      <c r="E12" s="10" t="str">
        <f>IF(ISNA(VLOOKUP(D12,Paramètres!$D$2:$E$6,2,FALSE)),"",VLOOKUP(D12,Paramètres!$D$2:$E$6,2,FALSE))</f>
        <v/>
      </c>
      <c r="F12" s="10" t="str">
        <f>IF(Prévisionnel!B13="","",Prévisionnel!B13)</f>
        <v/>
      </c>
      <c r="G12" s="10" t="str">
        <f>IF(Prévisionnel!C13="","",Prévisionnel!C13)</f>
        <v/>
      </c>
      <c r="H12" s="11" t="str">
        <f>IF(Prévisionnel!J13="","",Prévisionnel!J13)</f>
        <v/>
      </c>
      <c r="I12" s="11" t="str">
        <f>IF(ISERROR(J12*E12),"",J12*E12)</f>
        <v/>
      </c>
      <c r="J12" s="10"/>
      <c r="K12" s="11" t="str">
        <f>IF(AND(Prévisionnel!J13&lt;&gt;"",Prévisionnel!G13&lt;&gt;""),Prévisionnel!J13/Prévisionnel!G13,"")</f>
        <v/>
      </c>
      <c r="L12" s="10"/>
    </row>
    <row r="13" spans="1:13" x14ac:dyDescent="0.25">
      <c r="A13" s="9" t="str">
        <f>Paramètres!M12</f>
        <v/>
      </c>
      <c r="B13" s="7" t="str">
        <f>IF(A13="","",VLOOKUP(MONTH(A13),Paramètres!$A$2:$B$13,2))</f>
        <v/>
      </c>
      <c r="C13" s="8" t="str">
        <f>IF(A13="","",YEAR(A13))</f>
        <v/>
      </c>
      <c r="D13" s="10" t="str">
        <f>IF(Prévisionnel!A14="","",Prévisionnel!A14)</f>
        <v/>
      </c>
      <c r="E13" s="10" t="str">
        <f>IF(ISNA(VLOOKUP(D13,Paramètres!$D$2:$E$6,2,FALSE)),"",VLOOKUP(D13,Paramètres!$D$2:$E$6,2,FALSE))</f>
        <v/>
      </c>
      <c r="F13" s="10" t="str">
        <f>IF(Prévisionnel!B14="","",Prévisionnel!B14)</f>
        <v/>
      </c>
      <c r="G13" s="10" t="str">
        <f>IF(Prévisionnel!C14="","",Prévisionnel!C14)</f>
        <v/>
      </c>
      <c r="H13" s="11" t="str">
        <f>IF(Prévisionnel!J14="","",Prévisionnel!J14)</f>
        <v/>
      </c>
      <c r="I13" s="11" t="str">
        <f>IF(ISERROR(J13*E13),"",J13*E13)</f>
        <v/>
      </c>
      <c r="J13" s="10"/>
      <c r="K13" s="11" t="str">
        <f>IF(AND(Prévisionnel!J14&lt;&gt;"",Prévisionnel!G14&lt;&gt;""),Prévisionnel!J14/Prévisionnel!G14,"")</f>
        <v/>
      </c>
      <c r="L13" s="10"/>
    </row>
    <row r="14" spans="1:13" x14ac:dyDescent="0.25">
      <c r="A14" s="9" t="str">
        <f>Paramètres!M13</f>
        <v/>
      </c>
      <c r="B14" s="7" t="str">
        <f>IF(A14="","",VLOOKUP(MONTH(A14),Paramètres!$A$2:$B$13,2))</f>
        <v/>
      </c>
      <c r="C14" s="8" t="str">
        <f>IF(A14="","",YEAR(A14))</f>
        <v/>
      </c>
      <c r="D14" s="10" t="str">
        <f>IF(Prévisionnel!A15="","",Prévisionnel!A15)</f>
        <v/>
      </c>
      <c r="E14" s="10" t="str">
        <f>IF(ISNA(VLOOKUP(D14,Paramètres!$D$2:$E$6,2,FALSE)),"",VLOOKUP(D14,Paramètres!$D$2:$E$6,2,FALSE))</f>
        <v/>
      </c>
      <c r="F14" s="10" t="str">
        <f>IF(Prévisionnel!B15="","",Prévisionnel!B15)</f>
        <v/>
      </c>
      <c r="G14" s="10" t="str">
        <f>IF(Prévisionnel!C15="","",Prévisionnel!C15)</f>
        <v/>
      </c>
      <c r="H14" s="11" t="str">
        <f>IF(Prévisionnel!J15="","",Prévisionnel!J15)</f>
        <v/>
      </c>
      <c r="I14" s="11" t="str">
        <f>IF(ISERROR(J14*E14),"",J14*E14)</f>
        <v/>
      </c>
      <c r="J14" s="10"/>
      <c r="K14" s="11" t="str">
        <f>IF(AND(Prévisionnel!J15&lt;&gt;"",Prévisionnel!G15&lt;&gt;""),Prévisionnel!J15/Prévisionnel!G15,"")</f>
        <v/>
      </c>
      <c r="L14" s="10"/>
    </row>
    <row r="15" spans="1:13" x14ac:dyDescent="0.25">
      <c r="A15" s="9" t="str">
        <f>Paramètres!M14</f>
        <v/>
      </c>
      <c r="B15" s="7" t="str">
        <f>IF(A15="","",VLOOKUP(MONTH(A15),Paramètres!$A$2:$B$13,2))</f>
        <v/>
      </c>
      <c r="C15" s="8" t="str">
        <f>IF(A15="","",YEAR(A15))</f>
        <v/>
      </c>
      <c r="D15" s="10" t="str">
        <f>IF(Prévisionnel!A16="","",Prévisionnel!A16)</f>
        <v/>
      </c>
      <c r="E15" s="10" t="str">
        <f>IF(ISNA(VLOOKUP(D15,Paramètres!$D$2:$E$6,2,FALSE)),"",VLOOKUP(D15,Paramètres!$D$2:$E$6,2,FALSE))</f>
        <v/>
      </c>
      <c r="F15" s="10" t="str">
        <f>IF(Prévisionnel!B16="","",Prévisionnel!B16)</f>
        <v/>
      </c>
      <c r="G15" s="10" t="str">
        <f>IF(Prévisionnel!C16="","",Prévisionnel!C16)</f>
        <v/>
      </c>
      <c r="H15" s="11" t="str">
        <f>IF(Prévisionnel!J16="","",Prévisionnel!J16)</f>
        <v/>
      </c>
      <c r="I15" s="11" t="str">
        <f>IF(ISERROR(J15*E15),"",J15*E15)</f>
        <v/>
      </c>
      <c r="J15" s="10"/>
      <c r="K15" s="11" t="str">
        <f>IF(AND(Prévisionnel!J16&lt;&gt;"",Prévisionnel!G16&lt;&gt;""),Prévisionnel!J16/Prévisionnel!G16,"")</f>
        <v/>
      </c>
      <c r="L15" s="10"/>
    </row>
    <row r="16" spans="1:13" x14ac:dyDescent="0.25">
      <c r="A16" s="9" t="str">
        <f>Paramètres!M15</f>
        <v/>
      </c>
      <c r="B16" s="7" t="str">
        <f>IF(A16="","",VLOOKUP(MONTH(A16),Paramètres!$A$2:$B$13,2))</f>
        <v/>
      </c>
      <c r="C16" s="8" t="str">
        <f>IF(A16="","",YEAR(A16))</f>
        <v/>
      </c>
      <c r="D16" s="10" t="str">
        <f>IF(Prévisionnel!A17="","",Prévisionnel!A17)</f>
        <v/>
      </c>
      <c r="E16" s="10" t="str">
        <f>IF(ISNA(VLOOKUP(D16,Paramètres!$D$2:$E$6,2,FALSE)),"",VLOOKUP(D16,Paramètres!$D$2:$E$6,2,FALSE))</f>
        <v/>
      </c>
      <c r="F16" s="10" t="str">
        <f>IF(Prévisionnel!B17="","",Prévisionnel!B17)</f>
        <v/>
      </c>
      <c r="G16" s="10" t="str">
        <f>IF(Prévisionnel!C17="","",Prévisionnel!C17)</f>
        <v/>
      </c>
      <c r="H16" s="11" t="str">
        <f>IF(Prévisionnel!J17="","",Prévisionnel!J17)</f>
        <v/>
      </c>
      <c r="I16" s="11" t="str">
        <f>IF(ISERROR(J16*E16),"",J16*E16)</f>
        <v/>
      </c>
      <c r="J16" s="10"/>
      <c r="K16" s="11" t="str">
        <f>IF(AND(Prévisionnel!J17&lt;&gt;"",Prévisionnel!G17&lt;&gt;""),Prévisionnel!J17/Prévisionnel!G17,"")</f>
        <v/>
      </c>
      <c r="L16" s="10"/>
    </row>
    <row r="17" spans="1:12" x14ac:dyDescent="0.25">
      <c r="A17" s="9" t="str">
        <f>Paramètres!M16</f>
        <v/>
      </c>
      <c r="B17" s="7" t="str">
        <f>IF(A17="","",VLOOKUP(MONTH(A17),Paramètres!$A$2:$B$13,2))</f>
        <v/>
      </c>
      <c r="C17" s="8" t="str">
        <f>IF(A17="","",YEAR(A17))</f>
        <v/>
      </c>
      <c r="D17" s="10" t="str">
        <f>IF(Prévisionnel!A18="","",Prévisionnel!A18)</f>
        <v/>
      </c>
      <c r="E17" s="10" t="str">
        <f>IF(ISNA(VLOOKUP(D17,Paramètres!$D$2:$E$6,2,FALSE)),"",VLOOKUP(D17,Paramètres!$D$2:$E$6,2,FALSE))</f>
        <v/>
      </c>
      <c r="F17" s="10" t="str">
        <f>IF(Prévisionnel!B18="","",Prévisionnel!B18)</f>
        <v/>
      </c>
      <c r="G17" s="10" t="str">
        <f>IF(Prévisionnel!C18="","",Prévisionnel!C18)</f>
        <v/>
      </c>
      <c r="H17" s="11" t="str">
        <f>IF(Prévisionnel!J18="","",Prévisionnel!J18)</f>
        <v/>
      </c>
      <c r="I17" s="11" t="str">
        <f>IF(ISERROR(J17*E17),"",J17*E17)</f>
        <v/>
      </c>
      <c r="J17" s="10"/>
      <c r="K17" s="11" t="str">
        <f>IF(AND(Prévisionnel!J18&lt;&gt;"",Prévisionnel!G18&lt;&gt;""),Prévisionnel!J18/Prévisionnel!G18,"")</f>
        <v/>
      </c>
      <c r="L17" s="10"/>
    </row>
    <row r="18" spans="1:12" x14ac:dyDescent="0.25">
      <c r="A18" s="9" t="str">
        <f>Paramètres!M17</f>
        <v/>
      </c>
      <c r="B18" s="7" t="str">
        <f>IF(A18="","",VLOOKUP(MONTH(A18),Paramètres!$A$2:$B$13,2))</f>
        <v/>
      </c>
      <c r="C18" s="8" t="str">
        <f>IF(A18="","",YEAR(A18))</f>
        <v/>
      </c>
      <c r="D18" s="10" t="str">
        <f>IF(Prévisionnel!A19="","",Prévisionnel!A19)</f>
        <v/>
      </c>
      <c r="E18" s="10" t="str">
        <f>IF(ISNA(VLOOKUP(D18,Paramètres!$D$2:$E$6,2,FALSE)),"",VLOOKUP(D18,Paramètres!$D$2:$E$6,2,FALSE))</f>
        <v/>
      </c>
      <c r="F18" s="10" t="str">
        <f>IF(Prévisionnel!B19="","",Prévisionnel!B19)</f>
        <v/>
      </c>
      <c r="G18" s="10" t="str">
        <f>IF(Prévisionnel!C19="","",Prévisionnel!C19)</f>
        <v/>
      </c>
      <c r="H18" s="11" t="str">
        <f>IF(Prévisionnel!J19="","",Prévisionnel!J19)</f>
        <v/>
      </c>
      <c r="I18" s="11" t="str">
        <f>IF(ISERROR(J18*E18),"",J18*E18)</f>
        <v/>
      </c>
      <c r="J18" s="10"/>
      <c r="K18" s="11" t="str">
        <f>IF(AND(Prévisionnel!J19&lt;&gt;"",Prévisionnel!G19&lt;&gt;""),Prévisionnel!J19/Prévisionnel!G19,"")</f>
        <v/>
      </c>
      <c r="L18" s="10"/>
    </row>
    <row r="19" spans="1:12" x14ac:dyDescent="0.25">
      <c r="A19" s="9" t="str">
        <f>Paramètres!M18</f>
        <v/>
      </c>
      <c r="B19" s="7" t="str">
        <f>IF(A19="","",VLOOKUP(MONTH(A19),Paramètres!$A$2:$B$13,2))</f>
        <v/>
      </c>
      <c r="C19" s="8" t="str">
        <f>IF(A19="","",YEAR(A19))</f>
        <v/>
      </c>
      <c r="D19" s="10" t="str">
        <f>IF(Prévisionnel!A20="","",Prévisionnel!A20)</f>
        <v/>
      </c>
      <c r="E19" s="10" t="str">
        <f>IF(ISNA(VLOOKUP(D19,Paramètres!$D$2:$E$6,2,FALSE)),"",VLOOKUP(D19,Paramètres!$D$2:$E$6,2,FALSE))</f>
        <v/>
      </c>
      <c r="F19" s="10" t="str">
        <f>IF(Prévisionnel!B20="","",Prévisionnel!B20)</f>
        <v/>
      </c>
      <c r="G19" s="10" t="str">
        <f>IF(Prévisionnel!C20="","",Prévisionnel!C20)</f>
        <v/>
      </c>
      <c r="H19" s="11" t="str">
        <f>IF(Prévisionnel!J20="","",Prévisionnel!J20)</f>
        <v/>
      </c>
      <c r="I19" s="11" t="str">
        <f>IF(ISERROR(J19*E19),"",J19*E19)</f>
        <v/>
      </c>
      <c r="J19" s="10"/>
      <c r="K19" s="11" t="str">
        <f>IF(AND(Prévisionnel!J20&lt;&gt;"",Prévisionnel!G20&lt;&gt;""),Prévisionnel!J20/Prévisionnel!G20,"")</f>
        <v/>
      </c>
      <c r="L19" s="10"/>
    </row>
    <row r="20" spans="1:12" x14ac:dyDescent="0.25">
      <c r="A20" s="9" t="str">
        <f>Paramètres!M19</f>
        <v/>
      </c>
      <c r="B20" s="7" t="str">
        <f>IF(A20="","",VLOOKUP(MONTH(A20),Paramètres!$A$2:$B$13,2))</f>
        <v/>
      </c>
      <c r="C20" s="8" t="str">
        <f>IF(A20="","",YEAR(A20))</f>
        <v/>
      </c>
      <c r="D20" s="10" t="str">
        <f>IF(Prévisionnel!A21="","",Prévisionnel!A21)</f>
        <v/>
      </c>
      <c r="E20" s="10" t="str">
        <f>IF(ISNA(VLOOKUP(D20,Paramètres!$D$2:$E$6,2,FALSE)),"",VLOOKUP(D20,Paramètres!$D$2:$E$6,2,FALSE))</f>
        <v/>
      </c>
      <c r="F20" s="10" t="str">
        <f>IF(Prévisionnel!B21="","",Prévisionnel!B21)</f>
        <v/>
      </c>
      <c r="G20" s="10" t="str">
        <f>IF(Prévisionnel!C21="","",Prévisionnel!C21)</f>
        <v/>
      </c>
      <c r="H20" s="11" t="str">
        <f>IF(Prévisionnel!J21="","",Prévisionnel!J21)</f>
        <v/>
      </c>
      <c r="I20" s="11" t="str">
        <f>IF(ISERROR(J20*E20),"",J20*E20)</f>
        <v/>
      </c>
      <c r="J20" s="10"/>
      <c r="K20" s="11" t="str">
        <f>IF(AND(Prévisionnel!J21&lt;&gt;"",Prévisionnel!G21&lt;&gt;""),Prévisionnel!J21/Prévisionnel!G21,"")</f>
        <v/>
      </c>
      <c r="L20" s="10"/>
    </row>
    <row r="21" spans="1:12" x14ac:dyDescent="0.25">
      <c r="A21" s="9" t="str">
        <f>Paramètres!M20</f>
        <v/>
      </c>
      <c r="B21" s="7" t="str">
        <f>IF(A21="","",VLOOKUP(MONTH(A21),Paramètres!$A$2:$B$13,2))</f>
        <v/>
      </c>
      <c r="C21" s="8" t="str">
        <f>IF(A21="","",YEAR(A21))</f>
        <v/>
      </c>
      <c r="D21" s="10" t="str">
        <f>IF(Prévisionnel!A22="","",Prévisionnel!A22)</f>
        <v/>
      </c>
      <c r="E21" s="10" t="str">
        <f>IF(ISNA(VLOOKUP(D21,Paramètres!$D$2:$E$6,2,FALSE)),"",VLOOKUP(D21,Paramètres!$D$2:$E$6,2,FALSE))</f>
        <v/>
      </c>
      <c r="F21" s="10" t="str">
        <f>IF(Prévisionnel!B22="","",Prévisionnel!B22)</f>
        <v/>
      </c>
      <c r="G21" s="10" t="str">
        <f>IF(Prévisionnel!C22="","",Prévisionnel!C22)</f>
        <v/>
      </c>
      <c r="H21" s="11" t="str">
        <f>IF(Prévisionnel!J22="","",Prévisionnel!J22)</f>
        <v/>
      </c>
      <c r="I21" s="11" t="str">
        <f>IF(ISERROR(J21*E21),"",J21*E21)</f>
        <v/>
      </c>
      <c r="J21" s="10"/>
      <c r="K21" s="11" t="str">
        <f>IF(AND(Prévisionnel!J22&lt;&gt;"",Prévisionnel!G22&lt;&gt;""),Prévisionnel!J22/Prévisionnel!G22,"")</f>
        <v/>
      </c>
      <c r="L21" s="10"/>
    </row>
    <row r="22" spans="1:12" x14ac:dyDescent="0.25">
      <c r="A22" s="9" t="str">
        <f>Paramètres!M21</f>
        <v/>
      </c>
      <c r="B22" s="7" t="str">
        <f>IF(A22="","",VLOOKUP(MONTH(A22),Paramètres!$A$2:$B$13,2))</f>
        <v/>
      </c>
      <c r="C22" s="8" t="str">
        <f>IF(A22="","",YEAR(A22))</f>
        <v/>
      </c>
      <c r="D22" s="10" t="str">
        <f>IF(Prévisionnel!A23="","",Prévisionnel!A23)</f>
        <v/>
      </c>
      <c r="E22" s="10" t="str">
        <f>IF(ISNA(VLOOKUP(D22,Paramètres!$D$2:$E$6,2,FALSE)),"",VLOOKUP(D22,Paramètres!$D$2:$E$6,2,FALSE))</f>
        <v/>
      </c>
      <c r="F22" s="10" t="str">
        <f>IF(Prévisionnel!B23="","",Prévisionnel!B23)</f>
        <v/>
      </c>
      <c r="G22" s="10" t="str">
        <f>IF(Prévisionnel!C23="","",Prévisionnel!C23)</f>
        <v/>
      </c>
      <c r="H22" s="11" t="str">
        <f>IF(Prévisionnel!J23="","",Prévisionnel!J23)</f>
        <v/>
      </c>
      <c r="I22" s="11" t="str">
        <f>IF(ISERROR(J22*E22),"",J22*E22)</f>
        <v/>
      </c>
      <c r="J22" s="10"/>
      <c r="K22" s="11" t="str">
        <f>IF(AND(Prévisionnel!J23&lt;&gt;"",Prévisionnel!G23&lt;&gt;""),Prévisionnel!J23/Prévisionnel!G23,"")</f>
        <v/>
      </c>
      <c r="L22" s="10"/>
    </row>
    <row r="23" spans="1:12" x14ac:dyDescent="0.25">
      <c r="A23" s="9" t="str">
        <f>Paramètres!M22</f>
        <v/>
      </c>
      <c r="B23" s="7" t="str">
        <f>IF(A23="","",VLOOKUP(MONTH(A23),Paramètres!$A$2:$B$13,2))</f>
        <v/>
      </c>
      <c r="C23" s="8" t="str">
        <f>IF(A23="","",YEAR(A23))</f>
        <v/>
      </c>
      <c r="D23" s="10" t="str">
        <f>IF(Prévisionnel!A24="","",Prévisionnel!A24)</f>
        <v/>
      </c>
      <c r="E23" s="10" t="str">
        <f>IF(ISNA(VLOOKUP(D23,Paramètres!$D$2:$E$6,2,FALSE)),"",VLOOKUP(D23,Paramètres!$D$2:$E$6,2,FALSE))</f>
        <v/>
      </c>
      <c r="F23" s="10" t="str">
        <f>IF(Prévisionnel!B24="","",Prévisionnel!B24)</f>
        <v/>
      </c>
      <c r="G23" s="10" t="str">
        <f>IF(Prévisionnel!C24="","",Prévisionnel!C24)</f>
        <v/>
      </c>
      <c r="H23" s="11" t="str">
        <f>IF(Prévisionnel!J24="","",Prévisionnel!J24)</f>
        <v/>
      </c>
      <c r="I23" s="11" t="str">
        <f>IF(ISERROR(J23*E23),"",J23*E23)</f>
        <v/>
      </c>
      <c r="J23" s="10"/>
      <c r="K23" s="11" t="str">
        <f>IF(AND(Prévisionnel!J24&lt;&gt;"",Prévisionnel!G24&lt;&gt;""),Prévisionnel!J24/Prévisionnel!G24,"")</f>
        <v/>
      </c>
      <c r="L23" s="10"/>
    </row>
    <row r="24" spans="1:12" x14ac:dyDescent="0.25">
      <c r="A24" s="9" t="str">
        <f>Paramètres!M23</f>
        <v/>
      </c>
      <c r="B24" s="7" t="str">
        <f>IF(A24="","",VLOOKUP(MONTH(A24),Paramètres!$A$2:$B$13,2))</f>
        <v/>
      </c>
      <c r="C24" s="8" t="str">
        <f>IF(A24="","",YEAR(A24))</f>
        <v/>
      </c>
      <c r="D24" s="10" t="str">
        <f>IF(Prévisionnel!A25="","",Prévisionnel!A25)</f>
        <v/>
      </c>
      <c r="E24" s="10" t="str">
        <f>IF(ISNA(VLOOKUP(D24,Paramètres!$D$2:$E$6,2,FALSE)),"",VLOOKUP(D24,Paramètres!$D$2:$E$6,2,FALSE))</f>
        <v/>
      </c>
      <c r="F24" s="10" t="str">
        <f>IF(Prévisionnel!B25="","",Prévisionnel!B25)</f>
        <v/>
      </c>
      <c r="G24" s="10" t="str">
        <f>IF(Prévisionnel!C25="","",Prévisionnel!C25)</f>
        <v/>
      </c>
      <c r="H24" s="11" t="str">
        <f>IF(Prévisionnel!J25="","",Prévisionnel!J25)</f>
        <v/>
      </c>
      <c r="I24" s="11" t="str">
        <f>IF(ISERROR(J24*E24),"",J24*E24)</f>
        <v/>
      </c>
      <c r="J24" s="10"/>
      <c r="K24" s="11" t="str">
        <f>IF(AND(Prévisionnel!J25&lt;&gt;"",Prévisionnel!G25&lt;&gt;""),Prévisionnel!J25/Prévisionnel!G25,"")</f>
        <v/>
      </c>
      <c r="L24" s="10"/>
    </row>
    <row r="25" spans="1:12" x14ac:dyDescent="0.25">
      <c r="A25" s="9" t="str">
        <f>Paramètres!M24</f>
        <v/>
      </c>
      <c r="B25" s="7" t="str">
        <f>IF(A25="","",VLOOKUP(MONTH(A25),Paramètres!$A$2:$B$13,2))</f>
        <v/>
      </c>
      <c r="C25" s="8" t="str">
        <f>IF(A25="","",YEAR(A25))</f>
        <v/>
      </c>
      <c r="D25" s="10" t="str">
        <f>IF(Prévisionnel!A26="","",Prévisionnel!A26)</f>
        <v/>
      </c>
      <c r="E25" s="10" t="str">
        <f>IF(ISNA(VLOOKUP(D25,Paramètres!$D$2:$E$6,2,FALSE)),"",VLOOKUP(D25,Paramètres!$D$2:$E$6,2,FALSE))</f>
        <v/>
      </c>
      <c r="F25" s="10" t="str">
        <f>IF(Prévisionnel!B26="","",Prévisionnel!B26)</f>
        <v/>
      </c>
      <c r="G25" s="10" t="str">
        <f>IF(Prévisionnel!C26="","",Prévisionnel!C26)</f>
        <v/>
      </c>
      <c r="H25" s="11" t="str">
        <f>IF(Prévisionnel!J26="","",Prévisionnel!J26)</f>
        <v/>
      </c>
      <c r="I25" s="11" t="str">
        <f>IF(ISERROR(J25*E25),"",J25*E25)</f>
        <v/>
      </c>
      <c r="J25" s="10"/>
      <c r="K25" s="11" t="str">
        <f>IF(AND(Prévisionnel!J26&lt;&gt;"",Prévisionnel!G26&lt;&gt;""),Prévisionnel!J26/Prévisionnel!G26,"")</f>
        <v/>
      </c>
      <c r="L25" s="10"/>
    </row>
    <row r="26" spans="1:12" x14ac:dyDescent="0.25">
      <c r="A26" s="9" t="str">
        <f>Paramètres!M25</f>
        <v/>
      </c>
      <c r="B26" s="7" t="str">
        <f>IF(A26="","",VLOOKUP(MONTH(A26),Paramètres!$A$2:$B$13,2))</f>
        <v/>
      </c>
      <c r="C26" s="8" t="str">
        <f>IF(A26="","",YEAR(A26))</f>
        <v/>
      </c>
      <c r="D26" s="10" t="str">
        <f>IF(Prévisionnel!A27="","",Prévisionnel!A27)</f>
        <v/>
      </c>
      <c r="E26" s="10" t="str">
        <f>IF(ISNA(VLOOKUP(D26,Paramètres!$D$2:$E$6,2,FALSE)),"",VLOOKUP(D26,Paramètres!$D$2:$E$6,2,FALSE))</f>
        <v/>
      </c>
      <c r="F26" s="10" t="str">
        <f>IF(Prévisionnel!B27="","",Prévisionnel!B27)</f>
        <v/>
      </c>
      <c r="G26" s="10" t="str">
        <f>IF(Prévisionnel!C27="","",Prévisionnel!C27)</f>
        <v/>
      </c>
      <c r="H26" s="11" t="str">
        <f>IF(Prévisionnel!J27="","",Prévisionnel!J27)</f>
        <v/>
      </c>
      <c r="I26" s="11" t="str">
        <f>IF(ISERROR(J26*E26),"",J26*E26)</f>
        <v/>
      </c>
      <c r="J26" s="10"/>
      <c r="K26" s="11" t="str">
        <f>IF(AND(Prévisionnel!J27&lt;&gt;"",Prévisionnel!G27&lt;&gt;""),Prévisionnel!J27/Prévisionnel!G27,"")</f>
        <v/>
      </c>
      <c r="L26" s="10"/>
    </row>
    <row r="27" spans="1:12" x14ac:dyDescent="0.25">
      <c r="A27" s="9" t="str">
        <f>Paramètres!M26</f>
        <v/>
      </c>
      <c r="B27" s="7" t="str">
        <f>IF(A27="","",VLOOKUP(MONTH(A27),Paramètres!$A$2:$B$13,2))</f>
        <v/>
      </c>
      <c r="C27" s="8" t="str">
        <f>IF(A27="","",YEAR(A27))</f>
        <v/>
      </c>
      <c r="D27" s="10" t="str">
        <f>IF(Prévisionnel!A28="","",Prévisionnel!A28)</f>
        <v/>
      </c>
      <c r="E27" s="10" t="str">
        <f>IF(ISNA(VLOOKUP(D27,Paramètres!$D$2:$E$6,2,FALSE)),"",VLOOKUP(D27,Paramètres!$D$2:$E$6,2,FALSE))</f>
        <v/>
      </c>
      <c r="F27" s="10" t="str">
        <f>IF(Prévisionnel!B28="","",Prévisionnel!B28)</f>
        <v/>
      </c>
      <c r="G27" s="10" t="str">
        <f>IF(Prévisionnel!C28="","",Prévisionnel!C28)</f>
        <v/>
      </c>
      <c r="H27" s="11" t="str">
        <f>IF(Prévisionnel!J28="","",Prévisionnel!J28)</f>
        <v/>
      </c>
      <c r="I27" s="11" t="str">
        <f>IF(ISERROR(J27*E27),"",J27*E27)</f>
        <v/>
      </c>
      <c r="J27" s="10"/>
      <c r="K27" s="11" t="str">
        <f>IF(AND(Prévisionnel!J28&lt;&gt;"",Prévisionnel!G28&lt;&gt;""),Prévisionnel!J28/Prévisionnel!G28,"")</f>
        <v/>
      </c>
      <c r="L27" s="10"/>
    </row>
    <row r="28" spans="1:12" x14ac:dyDescent="0.25">
      <c r="A28" s="9" t="str">
        <f>Paramètres!M27</f>
        <v/>
      </c>
      <c r="B28" s="7" t="str">
        <f>IF(A28="","",VLOOKUP(MONTH(A28),Paramètres!$A$2:$B$13,2))</f>
        <v/>
      </c>
      <c r="C28" s="8" t="str">
        <f>IF(A28="","",YEAR(A28))</f>
        <v/>
      </c>
      <c r="D28" s="10" t="str">
        <f>IF(Prévisionnel!A29="","",Prévisionnel!A29)</f>
        <v/>
      </c>
      <c r="E28" s="10" t="str">
        <f>IF(ISNA(VLOOKUP(D28,Paramètres!$D$2:$E$6,2,FALSE)),"",VLOOKUP(D28,Paramètres!$D$2:$E$6,2,FALSE))</f>
        <v/>
      </c>
      <c r="F28" s="10" t="str">
        <f>IF(Prévisionnel!B29="","",Prévisionnel!B29)</f>
        <v/>
      </c>
      <c r="G28" s="10" t="str">
        <f>IF(Prévisionnel!C29="","",Prévisionnel!C29)</f>
        <v/>
      </c>
      <c r="H28" s="11" t="str">
        <f>IF(Prévisionnel!J29="","",Prévisionnel!J29)</f>
        <v/>
      </c>
      <c r="I28" s="11" t="str">
        <f>IF(ISERROR(J28*E28),"",J28*E28)</f>
        <v/>
      </c>
      <c r="J28" s="10"/>
      <c r="K28" s="11" t="str">
        <f>IF(AND(Prévisionnel!J29&lt;&gt;"",Prévisionnel!G29&lt;&gt;""),Prévisionnel!J29/Prévisionnel!G29,"")</f>
        <v/>
      </c>
      <c r="L28" s="10"/>
    </row>
    <row r="29" spans="1:12" x14ac:dyDescent="0.25">
      <c r="A29" s="9" t="str">
        <f>Paramètres!M28</f>
        <v/>
      </c>
      <c r="B29" s="7" t="str">
        <f>IF(A29="","",VLOOKUP(MONTH(A29),Paramètres!$A$2:$B$13,2))</f>
        <v/>
      </c>
      <c r="C29" s="8" t="str">
        <f>IF(A29="","",YEAR(A29))</f>
        <v/>
      </c>
      <c r="D29" s="10" t="str">
        <f>IF(Prévisionnel!A30="","",Prévisionnel!A30)</f>
        <v/>
      </c>
      <c r="E29" s="10" t="str">
        <f>IF(ISNA(VLOOKUP(D29,Paramètres!$D$2:$E$6,2,FALSE)),"",VLOOKUP(D29,Paramètres!$D$2:$E$6,2,FALSE))</f>
        <v/>
      </c>
      <c r="F29" s="10" t="str">
        <f>IF(Prévisionnel!B30="","",Prévisionnel!B30)</f>
        <v/>
      </c>
      <c r="G29" s="10" t="str">
        <f>IF(Prévisionnel!C30="","",Prévisionnel!C30)</f>
        <v/>
      </c>
      <c r="H29" s="11" t="str">
        <f>IF(Prévisionnel!J30="","",Prévisionnel!J30)</f>
        <v/>
      </c>
      <c r="I29" s="11" t="str">
        <f>IF(ISERROR(J29*E29),"",J29*E29)</f>
        <v/>
      </c>
      <c r="J29" s="10"/>
      <c r="K29" s="11" t="str">
        <f>IF(AND(Prévisionnel!J30&lt;&gt;"",Prévisionnel!G30&lt;&gt;""),Prévisionnel!J30/Prévisionnel!G30,"")</f>
        <v/>
      </c>
      <c r="L29" s="10"/>
    </row>
    <row r="30" spans="1:12" x14ac:dyDescent="0.25">
      <c r="A30"/>
    </row>
    <row r="31" spans="1:12" x14ac:dyDescent="0.25">
      <c r="A31"/>
    </row>
    <row r="32" spans="1:12" x14ac:dyDescent="0.25">
      <c r="A32"/>
    </row>
    <row r="33" spans="1:1" x14ac:dyDescent="0.25">
      <c r="A33"/>
    </row>
    <row r="34" spans="1:1" x14ac:dyDescent="0.25">
      <c r="A34"/>
    </row>
  </sheetData>
  <conditionalFormatting sqref="K3:K29">
    <cfRule type="iconSet" priority="1">
      <iconSet iconSet="3Symbols2" reverse="1">
        <cfvo type="percent" val="0"/>
        <cfvo type="num" val="1" gte="0"/>
        <cfvo type="num" val="1.5"/>
      </iconSet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28"/>
  <sheetViews>
    <sheetView workbookViewId="0">
      <selection activeCell="C18" sqref="C18"/>
    </sheetView>
  </sheetViews>
  <sheetFormatPr baseColWidth="10" defaultRowHeight="15" x14ac:dyDescent="0.25"/>
  <cols>
    <col min="1" max="1" width="15.7109375" bestFit="1" customWidth="1"/>
    <col min="5" max="5" width="12.7109375" bestFit="1" customWidth="1"/>
    <col min="11" max="11" width="12.28515625" bestFit="1" customWidth="1"/>
    <col min="13" max="13" width="14.85546875" bestFit="1" customWidth="1"/>
  </cols>
  <sheetData>
    <row r="1" spans="1:13" x14ac:dyDescent="0.25">
      <c r="A1" s="10" t="s">
        <v>54</v>
      </c>
      <c r="B1" s="10" t="s">
        <v>55</v>
      </c>
      <c r="D1" t="s">
        <v>47</v>
      </c>
      <c r="E1" t="s">
        <v>60</v>
      </c>
      <c r="I1" t="s">
        <v>0</v>
      </c>
      <c r="K1" t="s">
        <v>40</v>
      </c>
      <c r="M1" t="s">
        <v>45</v>
      </c>
    </row>
    <row r="2" spans="1:13" x14ac:dyDescent="0.25">
      <c r="A2" s="7">
        <v>1</v>
      </c>
      <c r="B2" s="10" t="s">
        <v>23</v>
      </c>
      <c r="D2" t="s">
        <v>48</v>
      </c>
      <c r="E2" s="15">
        <v>11</v>
      </c>
      <c r="I2" t="s">
        <v>35</v>
      </c>
      <c r="K2" t="s">
        <v>41</v>
      </c>
      <c r="M2" s="3">
        <f>IF(Prévisionnel!H4="","",Prévisionnel!H4)</f>
        <v>41315</v>
      </c>
    </row>
    <row r="3" spans="1:13" x14ac:dyDescent="0.25">
      <c r="A3" s="7">
        <v>2</v>
      </c>
      <c r="B3" s="10" t="s">
        <v>24</v>
      </c>
      <c r="D3" t="s">
        <v>49</v>
      </c>
      <c r="E3" s="15">
        <v>10</v>
      </c>
      <c r="I3" t="s">
        <v>36</v>
      </c>
      <c r="K3" t="s">
        <v>42</v>
      </c>
      <c r="M3" s="3">
        <f>IF(Prévisionnel!H5="","",Prévisionnel!H5)</f>
        <v>42034</v>
      </c>
    </row>
    <row r="4" spans="1:13" x14ac:dyDescent="0.25">
      <c r="A4" s="7">
        <v>3</v>
      </c>
      <c r="B4" s="10" t="s">
        <v>25</v>
      </c>
      <c r="D4" t="s">
        <v>50</v>
      </c>
      <c r="E4" s="15">
        <v>12</v>
      </c>
      <c r="I4" t="s">
        <v>37</v>
      </c>
      <c r="K4" t="s">
        <v>43</v>
      </c>
      <c r="M4" s="3">
        <f>IF(Prévisionnel!H6="","",Prévisionnel!H6)</f>
        <v>41913</v>
      </c>
    </row>
    <row r="5" spans="1:13" x14ac:dyDescent="0.25">
      <c r="A5" s="7">
        <v>4</v>
      </c>
      <c r="B5" s="10" t="s">
        <v>26</v>
      </c>
      <c r="D5" t="s">
        <v>51</v>
      </c>
      <c r="E5" s="15">
        <v>10.5</v>
      </c>
      <c r="I5" t="s">
        <v>38</v>
      </c>
      <c r="K5" t="s">
        <v>44</v>
      </c>
      <c r="M5" s="3">
        <f>IF(Prévisionnel!H7="","",Prévisionnel!H7)</f>
        <v>41583</v>
      </c>
    </row>
    <row r="6" spans="1:13" x14ac:dyDescent="0.25">
      <c r="A6" s="7">
        <v>5</v>
      </c>
      <c r="B6" s="10" t="s">
        <v>27</v>
      </c>
      <c r="D6" t="s">
        <v>52</v>
      </c>
      <c r="E6" s="15">
        <v>13</v>
      </c>
      <c r="I6" t="s">
        <v>39</v>
      </c>
      <c r="M6" s="3">
        <f>IF(Prévisionnel!H8="","",Prévisionnel!H8)</f>
        <v>41918</v>
      </c>
    </row>
    <row r="7" spans="1:13" x14ac:dyDescent="0.25">
      <c r="A7" s="7">
        <v>6</v>
      </c>
      <c r="B7" s="10" t="s">
        <v>28</v>
      </c>
      <c r="E7" s="6"/>
      <c r="M7" s="3">
        <f>IF(Prévisionnel!H9="","",Prévisionnel!H9)</f>
        <v>42012</v>
      </c>
    </row>
    <row r="8" spans="1:13" x14ac:dyDescent="0.25">
      <c r="A8" s="7">
        <v>7</v>
      </c>
      <c r="B8" s="10" t="s">
        <v>29</v>
      </c>
      <c r="E8" s="6"/>
      <c r="M8" s="3">
        <f>IF(Prévisionnel!H10="","",Prévisionnel!H10)</f>
        <v>41314</v>
      </c>
    </row>
    <row r="9" spans="1:13" x14ac:dyDescent="0.25">
      <c r="A9" s="7">
        <v>8</v>
      </c>
      <c r="B9" s="10" t="s">
        <v>30</v>
      </c>
      <c r="E9" s="6"/>
      <c r="M9" s="3" t="str">
        <f>IF(Prévisionnel!H11="","",Prévisionnel!H11)</f>
        <v/>
      </c>
    </row>
    <row r="10" spans="1:13" x14ac:dyDescent="0.25">
      <c r="A10" s="7">
        <v>9</v>
      </c>
      <c r="B10" s="10" t="s">
        <v>31</v>
      </c>
      <c r="E10" s="6"/>
      <c r="M10" s="3" t="str">
        <f>IF(Prévisionnel!H12="","",Prévisionnel!H12)</f>
        <v/>
      </c>
    </row>
    <row r="11" spans="1:13" x14ac:dyDescent="0.25">
      <c r="A11" s="7">
        <v>10</v>
      </c>
      <c r="B11" s="10" t="s">
        <v>32</v>
      </c>
      <c r="E11" s="6"/>
      <c r="M11" s="3" t="str">
        <f>IF(Prévisionnel!H13="","",Prévisionnel!H13)</f>
        <v/>
      </c>
    </row>
    <row r="12" spans="1:13" x14ac:dyDescent="0.25">
      <c r="A12" s="7">
        <v>11</v>
      </c>
      <c r="B12" s="10" t="s">
        <v>33</v>
      </c>
      <c r="E12" s="6"/>
      <c r="M12" s="3" t="str">
        <f>IF(Prévisionnel!H14="","",Prévisionnel!H14)</f>
        <v/>
      </c>
    </row>
    <row r="13" spans="1:13" x14ac:dyDescent="0.25">
      <c r="A13" s="7">
        <v>12</v>
      </c>
      <c r="B13" s="10" t="s">
        <v>34</v>
      </c>
      <c r="E13" s="6"/>
      <c r="M13" s="3" t="str">
        <f>IF(Prévisionnel!H15="","",Prévisionnel!H15)</f>
        <v/>
      </c>
    </row>
    <row r="14" spans="1:13" x14ac:dyDescent="0.25">
      <c r="M14" s="3" t="str">
        <f>IF(Prévisionnel!H16="","",Prévisionnel!H16)</f>
        <v/>
      </c>
    </row>
    <row r="15" spans="1:13" x14ac:dyDescent="0.25">
      <c r="M15" s="3" t="str">
        <f>IF(Prévisionnel!H17="","",Prévisionnel!H17)</f>
        <v/>
      </c>
    </row>
    <row r="16" spans="1:13" x14ac:dyDescent="0.25">
      <c r="M16" s="3" t="str">
        <f>IF(Prévisionnel!H18="","",Prévisionnel!H18)</f>
        <v/>
      </c>
    </row>
    <row r="17" spans="13:13" x14ac:dyDescent="0.25">
      <c r="M17" s="3" t="str">
        <f>IF(Prévisionnel!H19="","",Prévisionnel!H19)</f>
        <v/>
      </c>
    </row>
    <row r="18" spans="13:13" x14ac:dyDescent="0.25">
      <c r="M18" s="3" t="str">
        <f>IF(Prévisionnel!H20="","",Prévisionnel!H20)</f>
        <v/>
      </c>
    </row>
    <row r="19" spans="13:13" x14ac:dyDescent="0.25">
      <c r="M19" s="3" t="str">
        <f>IF(Prévisionnel!H21="","",Prévisionnel!H21)</f>
        <v/>
      </c>
    </row>
    <row r="20" spans="13:13" x14ac:dyDescent="0.25">
      <c r="M20" s="3" t="str">
        <f>IF(Prévisionnel!H22="","",Prévisionnel!H22)</f>
        <v/>
      </c>
    </row>
    <row r="21" spans="13:13" x14ac:dyDescent="0.25">
      <c r="M21" s="3" t="str">
        <f>IF(Prévisionnel!H23="","",Prévisionnel!H23)</f>
        <v/>
      </c>
    </row>
    <row r="22" spans="13:13" x14ac:dyDescent="0.25">
      <c r="M22" s="3" t="str">
        <f>IF(Prévisionnel!H24="","",Prévisionnel!H24)</f>
        <v/>
      </c>
    </row>
    <row r="23" spans="13:13" x14ac:dyDescent="0.25">
      <c r="M23" s="3" t="str">
        <f>IF(Prévisionnel!H25="","",Prévisionnel!H25)</f>
        <v/>
      </c>
    </row>
    <row r="24" spans="13:13" x14ac:dyDescent="0.25">
      <c r="M24" s="3" t="str">
        <f>IF(Prévisionnel!H26="","",Prévisionnel!H26)</f>
        <v/>
      </c>
    </row>
    <row r="25" spans="13:13" x14ac:dyDescent="0.25">
      <c r="M25" s="3" t="str">
        <f>IF(Prévisionnel!H27="","",Prévisionnel!H27)</f>
        <v/>
      </c>
    </row>
    <row r="26" spans="13:13" x14ac:dyDescent="0.25">
      <c r="M26" s="3" t="str">
        <f>IF(Prévisionnel!H28="","",Prévisionnel!H28)</f>
        <v/>
      </c>
    </row>
    <row r="27" spans="13:13" x14ac:dyDescent="0.25">
      <c r="M27" s="3" t="str">
        <f>IF(Prévisionnel!H29="","",Prévisionnel!H29)</f>
        <v/>
      </c>
    </row>
    <row r="28" spans="13:13" x14ac:dyDescent="0.25">
      <c r="M28" s="3" t="str">
        <f>IF(Prévisionnel!H30="","",Prévisionnel!H30)</f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D15"/>
  <sheetViews>
    <sheetView workbookViewId="0">
      <selection activeCell="D4" sqref="D4"/>
    </sheetView>
  </sheetViews>
  <sheetFormatPr baseColWidth="10" defaultRowHeight="15" x14ac:dyDescent="0.25"/>
  <cols>
    <col min="2" max="2" width="11.28515625" customWidth="1"/>
    <col min="3" max="3" width="12" bestFit="1" customWidth="1"/>
  </cols>
  <sheetData>
    <row r="2" spans="2:4" ht="27.75" customHeight="1" x14ac:dyDescent="0.25">
      <c r="B2" s="14" t="s">
        <v>56</v>
      </c>
      <c r="C2" s="14" t="s">
        <v>57</v>
      </c>
      <c r="D2" s="14" t="s">
        <v>58</v>
      </c>
    </row>
    <row r="3" spans="2:4" x14ac:dyDescent="0.25">
      <c r="B3" s="13" t="str">
        <f t="array" ref="B3:B15">IF(Libelle&lt;&gt;"",[0]!Libelle,"")</f>
        <v>Glander</v>
      </c>
      <c r="C3" s="3">
        <f t="array" ref="C3:C15">IF(DebutP&lt;&gt;"",[0]!DebutP,"")</f>
        <v>42034</v>
      </c>
      <c r="D3" s="3">
        <f t="array" ref="D3:D15">IF(Finp&lt;&gt;"",[0]!Finp,"")</f>
        <v>42035</v>
      </c>
    </row>
    <row r="4" spans="2:4" x14ac:dyDescent="0.25">
      <c r="B4" s="13" t="str">
        <v>RO</v>
      </c>
      <c r="C4" s="3">
        <v>42037</v>
      </c>
      <c r="D4" s="3">
        <v>42226</v>
      </c>
    </row>
    <row r="5" spans="2:4" x14ac:dyDescent="0.25">
      <c r="B5" s="13" t="str">
        <v/>
      </c>
      <c r="C5" s="3" t="str">
        <v/>
      </c>
      <c r="D5" s="3" t="str">
        <v/>
      </c>
    </row>
    <row r="6" spans="2:4" x14ac:dyDescent="0.25">
      <c r="B6" s="13" t="str">
        <v/>
      </c>
      <c r="C6" s="3" t="str">
        <v/>
      </c>
      <c r="D6" s="3" t="str">
        <v/>
      </c>
    </row>
    <row r="7" spans="2:4" x14ac:dyDescent="0.25">
      <c r="B7" s="13" t="str">
        <v/>
      </c>
      <c r="C7" s="3" t="str">
        <v/>
      </c>
      <c r="D7" s="3" t="str">
        <v/>
      </c>
    </row>
    <row r="8" spans="2:4" x14ac:dyDescent="0.25">
      <c r="B8" s="13" t="str">
        <v/>
      </c>
      <c r="C8" s="3" t="str">
        <v/>
      </c>
      <c r="D8" s="3" t="str">
        <v/>
      </c>
    </row>
    <row r="9" spans="2:4" x14ac:dyDescent="0.25">
      <c r="B9" s="13" t="str">
        <v/>
      </c>
      <c r="C9" s="3" t="str">
        <v/>
      </c>
      <c r="D9" s="3" t="str">
        <v/>
      </c>
    </row>
    <row r="10" spans="2:4" x14ac:dyDescent="0.25">
      <c r="B10" s="13" t="str">
        <v/>
      </c>
      <c r="C10" s="3" t="str">
        <v/>
      </c>
      <c r="D10" s="3" t="str">
        <v/>
      </c>
    </row>
    <row r="11" spans="2:4" x14ac:dyDescent="0.25">
      <c r="B11" s="13" t="str">
        <v/>
      </c>
      <c r="C11" s="3" t="str">
        <v/>
      </c>
      <c r="D11" s="3" t="str">
        <v/>
      </c>
    </row>
    <row r="12" spans="2:4" x14ac:dyDescent="0.25">
      <c r="B12" s="13" t="str">
        <v/>
      </c>
      <c r="C12" s="3" t="str">
        <v/>
      </c>
      <c r="D12" s="3" t="str">
        <v/>
      </c>
    </row>
    <row r="13" spans="2:4" x14ac:dyDescent="0.25">
      <c r="B13" s="13" t="str">
        <v/>
      </c>
      <c r="C13" s="3" t="str">
        <v/>
      </c>
      <c r="D13" s="3" t="str">
        <v/>
      </c>
    </row>
    <row r="14" spans="2:4" x14ac:dyDescent="0.25">
      <c r="B14" s="13" t="str">
        <v/>
      </c>
      <c r="C14" s="3" t="str">
        <v/>
      </c>
      <c r="D14" s="3" t="str">
        <v/>
      </c>
    </row>
    <row r="15" spans="2:4" x14ac:dyDescent="0.25">
      <c r="B15" s="13" t="str">
        <v/>
      </c>
      <c r="C15" s="3" t="str">
        <v/>
      </c>
      <c r="D15" s="3" t="str"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Prévisionnel</vt:lpstr>
      <vt:lpstr>Suivi</vt:lpstr>
      <vt:lpstr>Paramètres</vt:lpstr>
      <vt:lpstr>Planning</vt:lpstr>
      <vt:lpstr>DebutP</vt:lpstr>
      <vt:lpstr>Finp</vt:lpstr>
      <vt:lpstr>Libelle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grousseau</dc:creator>
  <cp:lastModifiedBy>isabelle gouineaud</cp:lastModifiedBy>
  <dcterms:created xsi:type="dcterms:W3CDTF">2015-01-27T07:48:20Z</dcterms:created>
  <dcterms:modified xsi:type="dcterms:W3CDTF">2015-02-09T10:08:34Z</dcterms:modified>
</cp:coreProperties>
</file>