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abelle\Desktop\CESI\S5\Projet Info\"/>
    </mc:Choice>
  </mc:AlternateContent>
  <bookViews>
    <workbookView xWindow="0" yWindow="0" windowWidth="13380" windowHeight="4035" activeTab="1"/>
  </bookViews>
  <sheets>
    <sheet name="Prévisionnel" sheetId="1" r:id="rId1"/>
    <sheet name="Suivi" sheetId="2" r:id="rId2"/>
    <sheet name="Paramètres" sheetId="3" r:id="rId3"/>
    <sheet name="Planning Prévisionnel" sheetId="6" r:id="rId4"/>
    <sheet name="Recherche" sheetId="4" r:id="rId5"/>
  </sheets>
  <definedNames>
    <definedName name="DebutP">Prévisionnel!$E$4:$E$15</definedName>
    <definedName name="Finp">Prévisionnel!$F$4:$F$15</definedName>
    <definedName name="libelle">Prévisionnel!$C$4:$C$15</definedName>
    <definedName name="LibeTaches">Paramètres!$K$2:$K$7</definedName>
    <definedName name="ressources">Paramètres!$D$2:$D$6</definedName>
    <definedName name="taches">Paramètres!$I$2:$I$5</definedName>
  </definedNames>
  <calcPr calcId="152511"/>
</workbook>
</file>

<file path=xl/calcChain.xml><?xml version="1.0" encoding="utf-8"?>
<calcChain xmlns="http://schemas.openxmlformats.org/spreadsheetml/2006/main"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" i="2"/>
  <c r="B3" i="6" l="1" a="1"/>
  <c r="B3" i="6" s="1"/>
  <c r="D3" i="6" a="1"/>
  <c r="D3" i="6" s="1"/>
  <c r="C3" i="6" a="1"/>
  <c r="C4" i="6" s="1"/>
  <c r="AB4" i="6" l="1"/>
  <c r="N4" i="6"/>
  <c r="G4" i="6"/>
  <c r="W4" i="6"/>
  <c r="Q4" i="6"/>
  <c r="H4" i="6"/>
  <c r="B10" i="6"/>
  <c r="B13" i="6"/>
  <c r="B9" i="6"/>
  <c r="B5" i="6"/>
  <c r="B12" i="6"/>
  <c r="B8" i="6"/>
  <c r="B4" i="6"/>
  <c r="B14" i="6"/>
  <c r="B6" i="6"/>
  <c r="B11" i="6"/>
  <c r="B7" i="6"/>
  <c r="D11" i="6"/>
  <c r="D7" i="6"/>
  <c r="D14" i="6"/>
  <c r="D10" i="6"/>
  <c r="D6" i="6"/>
  <c r="D13" i="6"/>
  <c r="D9" i="6"/>
  <c r="D5" i="6"/>
  <c r="D12" i="6"/>
  <c r="D8" i="6"/>
  <c r="D4" i="6"/>
  <c r="L4" i="6" s="1"/>
  <c r="C11" i="6"/>
  <c r="C7" i="6"/>
  <c r="C3" i="6"/>
  <c r="C14" i="6"/>
  <c r="C10" i="6"/>
  <c r="C6" i="6"/>
  <c r="C13" i="6"/>
  <c r="C9" i="6"/>
  <c r="C5" i="6"/>
  <c r="C12" i="6"/>
  <c r="C8" i="6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" i="2"/>
  <c r="P4" i="6" l="1"/>
  <c r="Y4" i="6"/>
  <c r="S4" i="6"/>
  <c r="Z4" i="6"/>
  <c r="J4" i="6"/>
  <c r="M4" i="6"/>
  <c r="X4" i="6"/>
  <c r="U4" i="6"/>
  <c r="O4" i="6"/>
  <c r="V4" i="6"/>
  <c r="F4" i="6"/>
  <c r="AC4" i="6"/>
  <c r="I4" i="6"/>
  <c r="AA4" i="6"/>
  <c r="K4" i="6"/>
  <c r="R4" i="6"/>
  <c r="T4" i="6"/>
  <c r="F8" i="6"/>
  <c r="J8" i="6"/>
  <c r="N8" i="6"/>
  <c r="R8" i="6"/>
  <c r="V8" i="6"/>
  <c r="Z8" i="6"/>
  <c r="G8" i="6"/>
  <c r="K8" i="6"/>
  <c r="O8" i="6"/>
  <c r="S8" i="6"/>
  <c r="W8" i="6"/>
  <c r="AA8" i="6"/>
  <c r="H8" i="6"/>
  <c r="P8" i="6"/>
  <c r="X8" i="6"/>
  <c r="I8" i="6"/>
  <c r="Q8" i="6"/>
  <c r="Y8" i="6"/>
  <c r="M8" i="6"/>
  <c r="AC8" i="6"/>
  <c r="L8" i="6"/>
  <c r="T8" i="6"/>
  <c r="AB8" i="6"/>
  <c r="U8" i="6"/>
  <c r="F13" i="6"/>
  <c r="J13" i="6"/>
  <c r="N13" i="6"/>
  <c r="R13" i="6"/>
  <c r="V13" i="6"/>
  <c r="Z13" i="6"/>
  <c r="G13" i="6"/>
  <c r="K13" i="6"/>
  <c r="O13" i="6"/>
  <c r="S13" i="6"/>
  <c r="W13" i="6"/>
  <c r="AA13" i="6"/>
  <c r="H13" i="6"/>
  <c r="P13" i="6"/>
  <c r="I13" i="6"/>
  <c r="Q13" i="6"/>
  <c r="Y13" i="6"/>
  <c r="U13" i="6"/>
  <c r="L13" i="6"/>
  <c r="T13" i="6"/>
  <c r="AB13" i="6"/>
  <c r="M13" i="6"/>
  <c r="AC13" i="6"/>
  <c r="X13" i="6"/>
  <c r="G3" i="6"/>
  <c r="K3" i="6"/>
  <c r="O3" i="6"/>
  <c r="S3" i="6"/>
  <c r="W3" i="6"/>
  <c r="AA3" i="6"/>
  <c r="J3" i="6"/>
  <c r="P3" i="6"/>
  <c r="U3" i="6"/>
  <c r="Z3" i="6"/>
  <c r="AB3" i="6"/>
  <c r="M3" i="6"/>
  <c r="X3" i="6"/>
  <c r="L3" i="6"/>
  <c r="Q3" i="6"/>
  <c r="V3" i="6"/>
  <c r="H3" i="6"/>
  <c r="R3" i="6"/>
  <c r="AC3" i="6"/>
  <c r="I3" i="6"/>
  <c r="N3" i="6"/>
  <c r="T3" i="6"/>
  <c r="Y3" i="6"/>
  <c r="F3" i="6"/>
  <c r="F5" i="6"/>
  <c r="J5" i="6"/>
  <c r="N5" i="6"/>
  <c r="R5" i="6"/>
  <c r="V5" i="6"/>
  <c r="Z5" i="6"/>
  <c r="G5" i="6"/>
  <c r="K5" i="6"/>
  <c r="O5" i="6"/>
  <c r="S5" i="6"/>
  <c r="W5" i="6"/>
  <c r="AA5" i="6"/>
  <c r="H5" i="6"/>
  <c r="P5" i="6"/>
  <c r="X5" i="6"/>
  <c r="I5" i="6"/>
  <c r="Q5" i="6"/>
  <c r="Y5" i="6"/>
  <c r="M5" i="6"/>
  <c r="AC5" i="6"/>
  <c r="L5" i="6"/>
  <c r="T5" i="6"/>
  <c r="AB5" i="6"/>
  <c r="U5" i="6"/>
  <c r="F10" i="6"/>
  <c r="J10" i="6"/>
  <c r="N10" i="6"/>
  <c r="R10" i="6"/>
  <c r="V10" i="6"/>
  <c r="Z10" i="6"/>
  <c r="G10" i="6"/>
  <c r="K10" i="6"/>
  <c r="O10" i="6"/>
  <c r="S10" i="6"/>
  <c r="W10" i="6"/>
  <c r="AA10" i="6"/>
  <c r="H10" i="6"/>
  <c r="P10" i="6"/>
  <c r="X10" i="6"/>
  <c r="I10" i="6"/>
  <c r="Q10" i="6"/>
  <c r="Y10" i="6"/>
  <c r="M10" i="6"/>
  <c r="AC10" i="6"/>
  <c r="L10" i="6"/>
  <c r="T10" i="6"/>
  <c r="AB10" i="6"/>
  <c r="U10" i="6"/>
  <c r="F11" i="6"/>
  <c r="J11" i="6"/>
  <c r="N11" i="6"/>
  <c r="R11" i="6"/>
  <c r="V11" i="6"/>
  <c r="Z11" i="6"/>
  <c r="G11" i="6"/>
  <c r="K11" i="6"/>
  <c r="O11" i="6"/>
  <c r="S11" i="6"/>
  <c r="W11" i="6"/>
  <c r="AA11" i="6"/>
  <c r="H11" i="6"/>
  <c r="P11" i="6"/>
  <c r="X11" i="6"/>
  <c r="I11" i="6"/>
  <c r="Q11" i="6"/>
  <c r="Y11" i="6"/>
  <c r="U11" i="6"/>
  <c r="L11" i="6"/>
  <c r="T11" i="6"/>
  <c r="AB11" i="6"/>
  <c r="M11" i="6"/>
  <c r="AC11" i="6"/>
  <c r="F14" i="6"/>
  <c r="J14" i="6"/>
  <c r="N14" i="6"/>
  <c r="R14" i="6"/>
  <c r="V14" i="6"/>
  <c r="Z14" i="6"/>
  <c r="G14" i="6"/>
  <c r="K14" i="6"/>
  <c r="O14" i="6"/>
  <c r="I14" i="6"/>
  <c r="Q14" i="6"/>
  <c r="W14" i="6"/>
  <c r="AB14" i="6"/>
  <c r="M14" i="6"/>
  <c r="Y14" i="6"/>
  <c r="L14" i="6"/>
  <c r="S14" i="6"/>
  <c r="X14" i="6"/>
  <c r="AC14" i="6"/>
  <c r="T14" i="6"/>
  <c r="H14" i="6"/>
  <c r="P14" i="6"/>
  <c r="U14" i="6"/>
  <c r="AA14" i="6"/>
  <c r="F12" i="6"/>
  <c r="J12" i="6"/>
  <c r="N12" i="6"/>
  <c r="R12" i="6"/>
  <c r="V12" i="6"/>
  <c r="Z12" i="6"/>
  <c r="O12" i="6"/>
  <c r="S12" i="6"/>
  <c r="W12" i="6"/>
  <c r="AA12" i="6"/>
  <c r="G12" i="6"/>
  <c r="K12" i="6"/>
  <c r="H12" i="6"/>
  <c r="P12" i="6"/>
  <c r="X12" i="6"/>
  <c r="I12" i="6"/>
  <c r="Q12" i="6"/>
  <c r="Y12" i="6"/>
  <c r="M12" i="6"/>
  <c r="AC12" i="6"/>
  <c r="L12" i="6"/>
  <c r="T12" i="6"/>
  <c r="AB12" i="6"/>
  <c r="U12" i="6"/>
  <c r="F6" i="6"/>
  <c r="J6" i="6"/>
  <c r="N6" i="6"/>
  <c r="R6" i="6"/>
  <c r="V6" i="6"/>
  <c r="Z6" i="6"/>
  <c r="G6" i="6"/>
  <c r="K6" i="6"/>
  <c r="O6" i="6"/>
  <c r="S6" i="6"/>
  <c r="W6" i="6"/>
  <c r="AA6" i="6"/>
  <c r="H6" i="6"/>
  <c r="P6" i="6"/>
  <c r="X6" i="6"/>
  <c r="I6" i="6"/>
  <c r="Q6" i="6"/>
  <c r="Y6" i="6"/>
  <c r="U6" i="6"/>
  <c r="L6" i="6"/>
  <c r="T6" i="6"/>
  <c r="AB6" i="6"/>
  <c r="M6" i="6"/>
  <c r="AC6" i="6"/>
  <c r="F7" i="6"/>
  <c r="J7" i="6"/>
  <c r="N7" i="6"/>
  <c r="R7" i="6"/>
  <c r="V7" i="6"/>
  <c r="Z7" i="6"/>
  <c r="G7" i="6"/>
  <c r="K7" i="6"/>
  <c r="O7" i="6"/>
  <c r="S7" i="6"/>
  <c r="W7" i="6"/>
  <c r="AA7" i="6"/>
  <c r="H7" i="6"/>
  <c r="P7" i="6"/>
  <c r="X7" i="6"/>
  <c r="I7" i="6"/>
  <c r="Q7" i="6"/>
  <c r="Y7" i="6"/>
  <c r="M7" i="6"/>
  <c r="AC7" i="6"/>
  <c r="L7" i="6"/>
  <c r="T7" i="6"/>
  <c r="AB7" i="6"/>
  <c r="U7" i="6"/>
  <c r="F9" i="6"/>
  <c r="J9" i="6"/>
  <c r="N9" i="6"/>
  <c r="R9" i="6"/>
  <c r="V9" i="6"/>
  <c r="Z9" i="6"/>
  <c r="G9" i="6"/>
  <c r="K9" i="6"/>
  <c r="O9" i="6"/>
  <c r="S9" i="6"/>
  <c r="W9" i="6"/>
  <c r="AA9" i="6"/>
  <c r="H9" i="6"/>
  <c r="P9" i="6"/>
  <c r="X9" i="6"/>
  <c r="I9" i="6"/>
  <c r="Q9" i="6"/>
  <c r="Y9" i="6"/>
  <c r="U9" i="6"/>
  <c r="L9" i="6"/>
  <c r="T9" i="6"/>
  <c r="AB9" i="6"/>
  <c r="M9" i="6"/>
  <c r="AC9" i="6"/>
  <c r="I15" i="1"/>
  <c r="I14" i="1"/>
  <c r="I13" i="1"/>
  <c r="I12" i="1"/>
  <c r="I11" i="1"/>
  <c r="I10" i="1"/>
  <c r="I9" i="1"/>
  <c r="I8" i="1"/>
  <c r="I7" i="1"/>
  <c r="I6" i="1"/>
  <c r="I5" i="1"/>
  <c r="D4" i="2"/>
  <c r="E4" i="2" s="1"/>
  <c r="I4" i="2" s="1"/>
  <c r="D5" i="2"/>
  <c r="E5" i="2" s="1"/>
  <c r="I5" i="2" s="1"/>
  <c r="D6" i="2"/>
  <c r="E6" i="2" s="1"/>
  <c r="I6" i="2" s="1"/>
  <c r="D7" i="2"/>
  <c r="E7" i="2" s="1"/>
  <c r="I7" i="2" s="1"/>
  <c r="D8" i="2"/>
  <c r="E8" i="2" s="1"/>
  <c r="I8" i="2" s="1"/>
  <c r="D9" i="2"/>
  <c r="E9" i="2" s="1"/>
  <c r="I9" i="2" s="1"/>
  <c r="D10" i="2"/>
  <c r="E10" i="2" s="1"/>
  <c r="I10" i="2" s="1"/>
  <c r="D11" i="2"/>
  <c r="E11" i="2" s="1"/>
  <c r="I11" i="2" s="1"/>
  <c r="D12" i="2"/>
  <c r="E12" i="2" s="1"/>
  <c r="I12" i="2" s="1"/>
  <c r="D13" i="2"/>
  <c r="E13" i="2" s="1"/>
  <c r="I13" i="2" s="1"/>
  <c r="D14" i="2"/>
  <c r="E14" i="2" s="1"/>
  <c r="I14" i="2" s="1"/>
  <c r="D15" i="2"/>
  <c r="E15" i="2" s="1"/>
  <c r="I15" i="2" s="1"/>
  <c r="D16" i="2"/>
  <c r="E16" i="2" s="1"/>
  <c r="I16" i="2" s="1"/>
  <c r="D17" i="2"/>
  <c r="E17" i="2" s="1"/>
  <c r="I17" i="2" s="1"/>
  <c r="D18" i="2"/>
  <c r="E18" i="2" s="1"/>
  <c r="I18" i="2" s="1"/>
  <c r="D19" i="2"/>
  <c r="E19" i="2" s="1"/>
  <c r="I19" i="2" s="1"/>
  <c r="D20" i="2"/>
  <c r="E20" i="2" s="1"/>
  <c r="I20" i="2" s="1"/>
  <c r="D21" i="2"/>
  <c r="E21" i="2" s="1"/>
  <c r="I21" i="2" s="1"/>
  <c r="D22" i="2"/>
  <c r="E22" i="2" s="1"/>
  <c r="I22" i="2" s="1"/>
  <c r="D23" i="2"/>
  <c r="E23" i="2" s="1"/>
  <c r="I23" i="2" s="1"/>
  <c r="D24" i="2"/>
  <c r="E24" i="2" s="1"/>
  <c r="I24" i="2" s="1"/>
  <c r="D25" i="2"/>
  <c r="E25" i="2" s="1"/>
  <c r="I25" i="2" s="1"/>
  <c r="D26" i="2"/>
  <c r="E26" i="2" s="1"/>
  <c r="I26" i="2" s="1"/>
  <c r="D27" i="2"/>
  <c r="E27" i="2" s="1"/>
  <c r="I27" i="2" s="1"/>
  <c r="D28" i="2"/>
  <c r="E28" i="2" s="1"/>
  <c r="I28" i="2" s="1"/>
  <c r="D29" i="2"/>
  <c r="E29" i="2" s="1"/>
  <c r="I29" i="2" s="1"/>
  <c r="D3" i="2"/>
  <c r="E3" i="2" s="1"/>
  <c r="I3" i="2" s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" i="2"/>
  <c r="I4" i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" i="2"/>
  <c r="B29" i="2"/>
  <c r="B4" i="2"/>
  <c r="B5" i="2"/>
  <c r="B7" i="2"/>
  <c r="C9" i="2"/>
  <c r="B10" i="2"/>
  <c r="B11" i="2"/>
  <c r="B12" i="2"/>
  <c r="B13" i="2"/>
  <c r="B14" i="2"/>
  <c r="B15" i="2"/>
  <c r="B19" i="2"/>
  <c r="B20" i="2"/>
  <c r="B23" i="2"/>
  <c r="B25" i="2"/>
  <c r="B27" i="2"/>
  <c r="B28" i="2"/>
  <c r="C3" i="2"/>
  <c r="B26" i="2"/>
  <c r="B16" i="2"/>
  <c r="B17" i="2"/>
  <c r="C19" i="2" l="1"/>
  <c r="C20" i="2"/>
  <c r="C25" i="2"/>
  <c r="C28" i="2"/>
  <c r="C11" i="2"/>
  <c r="C26" i="2"/>
  <c r="C27" i="2"/>
  <c r="C10" i="2"/>
  <c r="C12" i="2"/>
  <c r="C17" i="2"/>
  <c r="B18" i="2"/>
  <c r="C18" i="2"/>
  <c r="B24" i="2"/>
  <c r="C24" i="2"/>
  <c r="B8" i="2"/>
  <c r="C8" i="2"/>
  <c r="B22" i="2"/>
  <c r="C22" i="2"/>
  <c r="B6" i="2"/>
  <c r="C6" i="2"/>
  <c r="C21" i="2"/>
  <c r="B21" i="2"/>
  <c r="B9" i="2"/>
  <c r="C16" i="2"/>
  <c r="C23" i="2"/>
  <c r="C15" i="2"/>
  <c r="C7" i="2"/>
  <c r="C14" i="2"/>
  <c r="C29" i="2"/>
  <c r="C13" i="2"/>
  <c r="C5" i="2"/>
  <c r="C4" i="2"/>
  <c r="B3" i="2"/>
</calcChain>
</file>

<file path=xl/sharedStrings.xml><?xml version="1.0" encoding="utf-8"?>
<sst xmlns="http://schemas.openxmlformats.org/spreadsheetml/2006/main" count="73" uniqueCount="63">
  <si>
    <t>Ref tâche</t>
  </si>
  <si>
    <t>Libellé Tâche</t>
  </si>
  <si>
    <t>Famille</t>
  </si>
  <si>
    <t>Début prévu</t>
  </si>
  <si>
    <t>Fin prévu</t>
  </si>
  <si>
    <t>Durée prévue (h)</t>
  </si>
  <si>
    <t>Début réel</t>
  </si>
  <si>
    <t>Fin réel</t>
  </si>
  <si>
    <t>Durée réelle</t>
  </si>
  <si>
    <t>% Avancement</t>
  </si>
  <si>
    <t>Date de livraison</t>
  </si>
  <si>
    <t>Date</t>
  </si>
  <si>
    <t>mois</t>
  </si>
  <si>
    <t>année</t>
  </si>
  <si>
    <t>ressource</t>
  </si>
  <si>
    <t>coût horraire</t>
  </si>
  <si>
    <t>tâche</t>
  </si>
  <si>
    <t>libellé tâche</t>
  </si>
  <si>
    <t>TPS conso</t>
  </si>
  <si>
    <t>Coût HT par tâches</t>
  </si>
  <si>
    <t>Cumul tps sur la tâche</t>
  </si>
  <si>
    <t>dépassement réel/prévu</t>
  </si>
  <si>
    <t>dépassement quota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</si>
  <si>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</si>
  <si>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</si>
  <si>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</si>
  <si>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</si>
  <si>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</si>
  <si>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</si>
  <si>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</si>
  <si>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</si>
  <si>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</si>
  <si>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</si>
  <si>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</si>
  <si>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</si>
  <si>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Libellé tâche</t>
  </si>
  <si>
    <t>Ressources</t>
  </si>
  <si>
    <t>Jean-Michel</t>
  </si>
  <si>
    <t>Baptiste</t>
  </si>
  <si>
    <t>Jacobe</t>
  </si>
  <si>
    <t>Jean-Claude</t>
  </si>
  <si>
    <t>Claude</t>
  </si>
  <si>
    <t>Ressource</t>
  </si>
  <si>
    <t>Numéro du mois</t>
  </si>
  <si>
    <t>Mois</t>
  </si>
  <si>
    <t>Cout horaire</t>
  </si>
  <si>
    <t>Rechercher</t>
  </si>
  <si>
    <t>Collaborateur</t>
  </si>
  <si>
    <t>Résultat</t>
  </si>
  <si>
    <t>Préparation du moût</t>
  </si>
  <si>
    <t>Fermentation</t>
  </si>
  <si>
    <t>Distillation</t>
  </si>
  <si>
    <t>Affinage et vieillissement</t>
  </si>
  <si>
    <t>Mélange ingrédients</t>
  </si>
  <si>
    <t>Cuisson</t>
  </si>
  <si>
    <t>Brassage</t>
  </si>
  <si>
    <t>Filtration</t>
  </si>
  <si>
    <t>Dilution</t>
  </si>
  <si>
    <t>Mise en bouteille</t>
  </si>
  <si>
    <t>Présentation</t>
  </si>
  <si>
    <t>Libellé</t>
  </si>
  <si>
    <t>Début Prévu</t>
  </si>
  <si>
    <t>Fin 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</si>
</sst>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9" fontId="0" fillId="0" borderId="1" xfId="1" applyFont="1" applyBorder="1" applyAlignment="1" applyProtection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1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NumberFormat="1"/>
    <xf numFmtId="0" fontId="0" fillId="0" borderId="0" xfId="0" applyAlignment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7" fontId="0" fillId="0" borderId="3" xfId="0" applyNumberFormat="1" applyBorder="1"/>
    <xf numFmtId="17" fontId="0" fillId="0" borderId="4" xfId="0" applyNumberFormat="1" applyBorder="1"/>
    <xf numFmtId="14" fontId="0" fillId="0" borderId="5" xfId="0" applyNumberFormat="1" applyBorder="1"/>
    <xf numFmtId="0" fontId="0" fillId="0" borderId="1" xfId="0" applyBorder="1"/>
    <xf numFmtId="0" fontId="0" fillId="2" borderId="7" xfId="0" applyFill="1" applyBorder="1" applyAlignment="1">
      <alignment vertical="center"/>
    </xf>
    <xf numFmtId="0" fontId="0" fillId="0" borderId="8" xfId="0" applyBorder="1"/>
    <xf numFmtId="0" fontId="0" fillId="2" borderId="6" xfId="0" applyFill="1" applyBorder="1" applyAlignment="1">
      <alignment vertical="center"/>
    </xf>
    <xf numFmtId="17" fontId="0" fillId="0" borderId="2" xfId="0" applyNumberFormat="1" applyBorder="1"/>
    <xf numFmtId="0" fontId="0" fillId="2" borderId="4" xfId="0" applyFill="1" applyBorder="1" applyAlignment="1">
      <alignment vertic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6">
    <dxf>
      <font>
        <color theme="8" tint="0.39994506668294322"/>
      </font>
      <fill>
        <patternFill>
          <bgColor theme="8" tint="0.39994506668294322"/>
        </patternFill>
      </fill>
    </dxf>
    <dxf>
      <font>
        <color theme="0"/>
      </font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K1:K7" totalsRowShown="0" headerRowDxfId="5">
  <autoFilter ref="K1:K7"/>
  <tableColumns count="1">
    <tableColumn id="1" name="Libellé tâch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1:I6" totalsRowShown="0" headerRowDxfId="4">
  <autoFilter ref="I1:I6"/>
  <tableColumns count="1">
    <tableColumn id="1" name="Ref tâch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E5" totalsRowShown="0" headerRowDxfId="3">
  <autoFilter ref="D1:E5"/>
  <tableColumns count="2">
    <tableColumn id="1" name="Ressources"/>
    <tableColumn id="2" name="Cout horair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"/>
  <sheetViews>
    <sheetView workbookViewId="0">
      <selection activeCell="F8" sqref="F8"/>
    </sheetView>
  </sheetViews>
  <sheetFormatPr baseColWidth="10" defaultRowHeight="15" x14ac:dyDescent="0.25"/>
  <cols>
    <col min="1" max="1" width="13.140625" bestFit="1" customWidth="1"/>
    <col min="2" max="2" width="15.140625" customWidth="1"/>
    <col min="3" max="3" width="20.42578125" customWidth="1"/>
    <col min="7" max="7" width="9.5703125" customWidth="1"/>
    <col min="12" max="12" width="14.42578125" customWidth="1"/>
  </cols>
  <sheetData>
    <row r="3" spans="1:12" ht="50.25" customHeight="1" x14ac:dyDescent="0.25">
      <c r="A3" s="2" t="s">
        <v>42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10</v>
      </c>
      <c r="L3" s="2" t="s">
        <v>9</v>
      </c>
    </row>
    <row r="4" spans="1:12" x14ac:dyDescent="0.25">
      <c r="A4" s="10" t="s">
        <v>39</v>
      </c>
      <c r="B4" s="17" t="s">
        <v>50</v>
      </c>
      <c r="C4" s="10" t="s">
        <v>56</v>
      </c>
      <c r="D4" s="10"/>
      <c r="E4" s="9">
        <v>42034</v>
      </c>
      <c r="F4" s="9">
        <v>42050</v>
      </c>
      <c r="G4" s="12">
        <v>8</v>
      </c>
      <c r="H4" s="9">
        <v>32914</v>
      </c>
      <c r="I4" s="9">
        <f t="shared" ref="I4:I15" ca="1" si="0">IF(L4=100%,NOW(),"")</f>
        <v>42046.360798958332</v>
      </c>
      <c r="J4" s="12">
        <v>5</v>
      </c>
      <c r="K4" s="9"/>
      <c r="L4" s="4">
        <v>1</v>
      </c>
    </row>
    <row r="5" spans="1:12" x14ac:dyDescent="0.25">
      <c r="A5" s="10" t="s">
        <v>39</v>
      </c>
      <c r="B5" s="17" t="s">
        <v>50</v>
      </c>
      <c r="C5" s="10" t="s">
        <v>53</v>
      </c>
      <c r="D5" s="10"/>
      <c r="E5" s="9">
        <v>42060</v>
      </c>
      <c r="F5" s="9">
        <v>42120</v>
      </c>
      <c r="G5" s="12">
        <v>10</v>
      </c>
      <c r="H5" s="9">
        <v>42034</v>
      </c>
      <c r="I5" s="9">
        <f t="shared" ca="1" si="0"/>
        <v>42046.360798958332</v>
      </c>
      <c r="J5" s="12">
        <v>15</v>
      </c>
      <c r="K5" s="9"/>
      <c r="L5" s="4">
        <v>1</v>
      </c>
    </row>
    <row r="6" spans="1:12" x14ac:dyDescent="0.25">
      <c r="A6" s="10" t="s">
        <v>41</v>
      </c>
      <c r="B6" s="17" t="s">
        <v>51</v>
      </c>
      <c r="C6" s="10"/>
      <c r="D6" s="10"/>
      <c r="E6" s="9">
        <v>42215</v>
      </c>
      <c r="F6" s="9">
        <v>42485</v>
      </c>
      <c r="G6" s="12">
        <v>10</v>
      </c>
      <c r="H6" s="9">
        <v>41913</v>
      </c>
      <c r="I6" s="9">
        <f t="shared" ca="1" si="0"/>
        <v>42046.360798958332</v>
      </c>
      <c r="J6" s="12">
        <v>11</v>
      </c>
      <c r="K6" s="9"/>
      <c r="L6" s="4">
        <v>1</v>
      </c>
    </row>
    <row r="7" spans="1:12" x14ac:dyDescent="0.25">
      <c r="A7" s="10" t="s">
        <v>38</v>
      </c>
      <c r="B7" s="17"/>
      <c r="C7" s="10"/>
      <c r="D7" s="10"/>
      <c r="E7" s="9">
        <v>42189</v>
      </c>
      <c r="F7" s="9">
        <v>42629</v>
      </c>
      <c r="G7" s="12">
        <v>11</v>
      </c>
      <c r="H7" s="9">
        <v>41583</v>
      </c>
      <c r="I7" s="9" t="str">
        <f t="shared" ca="1" si="0"/>
        <v/>
      </c>
      <c r="J7" s="12">
        <v>10</v>
      </c>
      <c r="K7" s="9"/>
      <c r="L7" s="4">
        <v>0.9</v>
      </c>
    </row>
    <row r="8" spans="1:12" x14ac:dyDescent="0.25">
      <c r="A8" s="10"/>
      <c r="B8" s="17"/>
      <c r="C8" s="10"/>
      <c r="D8" s="10"/>
      <c r="E8" s="9"/>
      <c r="F8" s="9"/>
      <c r="G8" s="12">
        <v>5</v>
      </c>
      <c r="H8" s="10"/>
      <c r="I8" s="9" t="str">
        <f t="shared" ca="1" si="0"/>
        <v/>
      </c>
      <c r="J8" s="12">
        <v>5</v>
      </c>
      <c r="K8" s="9"/>
      <c r="L8" s="4">
        <v>0</v>
      </c>
    </row>
    <row r="9" spans="1:12" x14ac:dyDescent="0.25">
      <c r="A9" s="10"/>
      <c r="B9" s="17"/>
      <c r="C9" s="10"/>
      <c r="D9" s="10"/>
      <c r="E9" s="9"/>
      <c r="F9" s="9"/>
      <c r="G9" s="12">
        <v>10</v>
      </c>
      <c r="H9" s="10"/>
      <c r="I9" s="9" t="str">
        <f t="shared" ca="1" si="0"/>
        <v/>
      </c>
      <c r="J9" s="12">
        <v>30</v>
      </c>
      <c r="K9" s="9"/>
      <c r="L9" s="4">
        <v>0.1</v>
      </c>
    </row>
    <row r="10" spans="1:12" x14ac:dyDescent="0.25">
      <c r="A10" s="10"/>
      <c r="B10" s="17"/>
      <c r="C10" s="10"/>
      <c r="D10" s="10"/>
      <c r="E10" s="9"/>
      <c r="F10" s="9"/>
      <c r="G10" s="12">
        <v>3</v>
      </c>
      <c r="H10" s="10"/>
      <c r="I10" s="9" t="str">
        <f t="shared" ca="1" si="0"/>
        <v/>
      </c>
      <c r="J10" s="12">
        <v>4</v>
      </c>
      <c r="K10" s="9"/>
      <c r="L10" s="4">
        <v>0.7</v>
      </c>
    </row>
    <row r="11" spans="1:12" x14ac:dyDescent="0.25">
      <c r="A11" s="10"/>
      <c r="B11" s="17"/>
      <c r="C11" s="10"/>
      <c r="D11" s="10"/>
      <c r="E11" s="9"/>
      <c r="F11" s="9"/>
      <c r="G11" s="12"/>
      <c r="H11" s="10"/>
      <c r="I11" s="9">
        <f t="shared" ca="1" si="0"/>
        <v>42046.360798958332</v>
      </c>
      <c r="J11" s="12"/>
      <c r="K11" s="9"/>
      <c r="L11" s="4">
        <v>1</v>
      </c>
    </row>
    <row r="12" spans="1:12" x14ac:dyDescent="0.25">
      <c r="A12" s="10"/>
      <c r="B12" s="17"/>
      <c r="C12" s="10"/>
      <c r="D12" s="10"/>
      <c r="E12" s="9"/>
      <c r="F12" s="9"/>
      <c r="G12" s="12"/>
      <c r="H12" s="10"/>
      <c r="I12" s="9" t="str">
        <f t="shared" ca="1" si="0"/>
        <v/>
      </c>
      <c r="J12" s="12"/>
      <c r="K12" s="9"/>
      <c r="L12" s="4">
        <v>0.9</v>
      </c>
    </row>
    <row r="13" spans="1:12" x14ac:dyDescent="0.25">
      <c r="A13" s="10"/>
      <c r="B13" s="17"/>
      <c r="C13" s="10"/>
      <c r="D13" s="10"/>
      <c r="E13" s="9"/>
      <c r="F13" s="9"/>
      <c r="G13" s="12"/>
      <c r="H13" s="10"/>
      <c r="I13" s="9" t="str">
        <f t="shared" ca="1" si="0"/>
        <v/>
      </c>
      <c r="J13" s="12"/>
      <c r="K13" s="9"/>
      <c r="L13" s="4">
        <v>0</v>
      </c>
    </row>
    <row r="14" spans="1:12" x14ac:dyDescent="0.25">
      <c r="A14" s="10"/>
      <c r="B14" s="17"/>
      <c r="C14" s="10"/>
      <c r="D14" s="10"/>
      <c r="E14" s="9"/>
      <c r="F14" s="9"/>
      <c r="G14" s="12"/>
      <c r="H14" s="10"/>
      <c r="I14" s="9" t="str">
        <f t="shared" ca="1" si="0"/>
        <v/>
      </c>
      <c r="J14" s="12"/>
      <c r="K14" s="9"/>
      <c r="L14" s="4">
        <v>0.3</v>
      </c>
    </row>
    <row r="15" spans="1:12" x14ac:dyDescent="0.25">
      <c r="A15" s="10"/>
      <c r="B15" s="17"/>
      <c r="C15" s="10"/>
      <c r="D15" s="10"/>
      <c r="E15" s="9"/>
      <c r="F15" s="9"/>
      <c r="G15" s="12"/>
      <c r="H15" s="10"/>
      <c r="I15" s="9" t="str">
        <f t="shared" ca="1" si="0"/>
        <v/>
      </c>
      <c r="J15" s="12"/>
      <c r="K15" s="9"/>
      <c r="L15" s="4">
        <v>0.05</v>
      </c>
    </row>
  </sheetData>
  <dataConsolidate/>
  <conditionalFormatting sqref="L4:L15">
    <cfRule type="dataBar" priority="11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{0B417EAC-5711-4CEC-97B6-C95E221920A7}</x14:id>
        </ext>
      </extLst>
    </cfRule>
  </conditionalFormatting>
  <conditionalFormatting sqref="I4:I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promptTitle="Tâche" prompt="Choisir parmis la liste" sqref="C4:C15">
      <formula1>LibeTaches</formula1>
    </dataValidation>
    <dataValidation type="list" allowBlank="1" showInputMessage="1" showErrorMessage="1" sqref="A4:A15">
      <formula1>ressources</formula1>
    </dataValidation>
    <dataValidation type="list" allowBlank="1" showInputMessage="1" showErrorMessage="1" sqref="B4:B15">
      <formula1>taches</formula1>
    </dataValidation>
  </dataValidations>
  <pageMargins left="0.7" right="0.7" top="0.75" bottom="0.75" header="0.3" footer="0.3"/>
  <pageSetup paperSize="0" orientation="portrait" horizontalDpi="0" verticalDpi="0" copie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B417EAC-5711-4CEC-97B6-C95E221920A7}">
            <x14:dataBar minLength="0" maxLength="100" border="1" negativeBarBorderColorSameAsPositive="0">
              <x14:cfvo type="num">
                <xm:f>0</xm:f>
              </x14:cfvo>
              <x14:cfvo type="num">
                <xm:f>1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L4:L15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Paramètres!$I$2:$I$6</xm:f>
          </x14:formula1>
          <xm:sqref>B4:B16</xm:sqref>
        </x14:dataValidation>
        <x14:dataValidation type="list" allowBlank="1" showInputMessage="1" showErrorMessage="1">
          <x14:formula1>
            <xm:f>Paramètres!$D$2:$D$6</xm:f>
          </x14:formula1>
          <xm:sqref>A4:A16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"/>
  <sheetViews>
    <sheetView tabSelected="1" workbookViewId="0">
      <selection activeCell="I3" sqref="I3"/>
    </sheetView>
  </sheetViews>
  <sheetFormatPr baseColWidth="10" defaultRowHeight="15" x14ac:dyDescent="0.25"/>
  <cols>
    <col min="1" max="1" width="14" style="6" customWidth="1"/>
    <col min="11" max="11" width="14.140625" customWidth="1"/>
    <col min="12" max="12" width="14.28515625" customWidth="1"/>
  </cols>
  <sheetData>
    <row r="2" spans="1:13" ht="30" x14ac:dyDescent="0.25">
      <c r="A2" s="5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1"/>
    </row>
    <row r="3" spans="1:13" x14ac:dyDescent="0.25">
      <c r="A3" s="9">
        <f>IF(Prévisionnel!H4="","",Prévisionnel!H4)</f>
        <v>32914</v>
      </c>
      <c r="B3" s="7" t="str">
        <f>IF(A3="","",VLOOKUP(MONTH(A3),Paramètres!$A$2:$B$13,2))</f>
        <v>Février</v>
      </c>
      <c r="C3" s="8">
        <f>IF(A3="","",YEAR(A3))</f>
        <v>1990</v>
      </c>
      <c r="D3" s="10" t="str">
        <f>IF(Prévisionnel!A4="","",Prévisionnel!A4)</f>
        <v>Jacobe</v>
      </c>
      <c r="E3" s="10">
        <f>IF(ISNA(VLOOKUP(D3,Paramètres!$D$2:$E$6,2,FALSE)),"",VLOOKUP(D3,Paramètres!$D$2:$E$6,2,FALSE))</f>
        <v>9</v>
      </c>
      <c r="F3" s="10" t="str">
        <f>IF(Prévisionnel!B4="","",Prévisionnel!B4)</f>
        <v>Fermentation</v>
      </c>
      <c r="G3" s="10" t="str">
        <f>IF(Prévisionnel!C4="","",Prévisionnel!C4)</f>
        <v>Filtration</v>
      </c>
      <c r="H3" s="11">
        <f>IF(Prévisionnel!J4="","",Prévisionnel!J4)</f>
        <v>5</v>
      </c>
      <c r="I3" s="11">
        <f t="shared" ref="I3:I29" si="0">IF(ISERROR(J3*E3),"",J3*E3)</f>
        <v>0</v>
      </c>
      <c r="J3" s="10">
        <f>SUMIFS(Paramètres!$H$3:$H3,Paramètres!$B3:$B$3,Paramètres!$B3,Paramètres!$C3:$C$3,Paramètres!$C3,Paramètres!$F$3:$F3,Paramètres!$F3)</f>
        <v>0</v>
      </c>
      <c r="K3" s="11">
        <f>IF(AND(Prévisionnel!J4&lt;&gt;"",Prévisionnel!G4&lt;&gt;""),Prévisionnel!J4/Prévisionnel!G4,"")</f>
        <v>0.625</v>
      </c>
      <c r="L3" s="10"/>
    </row>
    <row r="4" spans="1:13" x14ac:dyDescent="0.25">
      <c r="A4" s="9">
        <f>IF(Prévisionnel!H5="","",Prévisionnel!H5)</f>
        <v>42034</v>
      </c>
      <c r="B4" s="7" t="str">
        <f>IF(A4="","",VLOOKUP(MONTH(A4),Paramètres!$A$2:$B$13,2))</f>
        <v>Janvier</v>
      </c>
      <c r="C4" s="8">
        <f t="shared" ref="C4:C29" si="1">IF(A4="","",YEAR(A4))</f>
        <v>2015</v>
      </c>
      <c r="D4" s="10" t="str">
        <f>IF(Prévisionnel!A5="","",Prévisionnel!A5)</f>
        <v>Jacobe</v>
      </c>
      <c r="E4" s="10">
        <f>IF(ISNA(VLOOKUP(D4,Paramètres!$D$2:$E$6,2,FALSE)),"",VLOOKUP(D4,Paramètres!$D$2:$E$6,2,FALSE))</f>
        <v>9</v>
      </c>
      <c r="F4" s="10" t="str">
        <f>IF(Prévisionnel!B5="","",Prévisionnel!B5)</f>
        <v>Fermentation</v>
      </c>
      <c r="G4" s="10" t="str">
        <f>IF(Prévisionnel!C5="","",Prévisionnel!C5)</f>
        <v>Mélange ingrédients</v>
      </c>
      <c r="H4" s="11">
        <f>IF(Prévisionnel!J5="","",Prévisionnel!J5)</f>
        <v>15</v>
      </c>
      <c r="I4" s="11">
        <f t="shared" si="0"/>
        <v>0</v>
      </c>
      <c r="J4" s="10">
        <f>SUMIFS(Paramètres!$H$3:$H4,Paramètres!$B$3:$B4,Paramètres!$B4,Paramètres!$C$3:$C4,Paramètres!$C4,Paramètres!$F$3:$F4,Paramètres!$F4)</f>
        <v>0</v>
      </c>
      <c r="K4" s="11">
        <f>IF(AND(Prévisionnel!J5&lt;&gt;"",Prévisionnel!G5&lt;&gt;""),Prévisionnel!J5/Prévisionnel!G5,"")</f>
        <v>1.5</v>
      </c>
      <c r="L4" s="10"/>
    </row>
    <row r="5" spans="1:13" x14ac:dyDescent="0.25">
      <c r="A5" s="9">
        <f>IF(Prévisionnel!H6="","",Prévisionnel!H6)</f>
        <v>41913</v>
      </c>
      <c r="B5" s="7" t="str">
        <f>IF(A5="","",VLOOKUP(MONTH(A5),Paramètres!$A$2:$B$13,2))</f>
        <v>Octobre</v>
      </c>
      <c r="C5" s="8">
        <f t="shared" si="1"/>
        <v>2014</v>
      </c>
      <c r="D5" s="10" t="str">
        <f>IF(Prévisionnel!A6="","",Prévisionnel!A6)</f>
        <v>Claude</v>
      </c>
      <c r="E5" s="10" t="str">
        <f>IF(ISNA(VLOOKUP(D5,Paramètres!$D$2:$E$6,2,FALSE)),"",VLOOKUP(D5,Paramètres!$D$2:$E$6,2,FALSE))</f>
        <v/>
      </c>
      <c r="F5" s="10" t="str">
        <f>IF(Prévisionnel!B6="","",Prévisionnel!B6)</f>
        <v>Distillation</v>
      </c>
      <c r="G5" s="10" t="str">
        <f>IF(Prévisionnel!C6="","",Prévisionnel!C6)</f>
        <v/>
      </c>
      <c r="H5" s="11">
        <f>IF(Prévisionnel!J6="","",Prévisionnel!J6)</f>
        <v>11</v>
      </c>
      <c r="I5" s="11" t="str">
        <f t="shared" si="0"/>
        <v/>
      </c>
      <c r="J5" s="10">
        <f>SUMIFS(Paramètres!$H$3:$H5,Paramètres!$B$3:$B5,Paramètres!$B5,Paramètres!$C$3:$C5,Paramètres!$C5,Paramètres!$F$3:$F5,Paramètres!$F5)</f>
        <v>0</v>
      </c>
      <c r="K5" s="11">
        <f>IF(AND(Prévisionnel!J6&lt;&gt;"",Prévisionnel!G6&lt;&gt;""),Prévisionnel!J6/Prévisionnel!G6,"")</f>
        <v>1.1000000000000001</v>
      </c>
      <c r="L5" s="10"/>
    </row>
    <row r="6" spans="1:13" x14ac:dyDescent="0.25">
      <c r="A6" s="9">
        <f>IF(Prévisionnel!H7="","",Prévisionnel!H7)</f>
        <v>41583</v>
      </c>
      <c r="B6" s="7" t="str">
        <f>IF(A6="","",VLOOKUP(MONTH(A6),Paramètres!$A$2:$B$13,2))</f>
        <v>Novembre</v>
      </c>
      <c r="C6" s="8">
        <f t="shared" si="1"/>
        <v>2013</v>
      </c>
      <c r="D6" s="10" t="str">
        <f>IF(Prévisionnel!A7="","",Prévisionnel!A7)</f>
        <v>Baptiste</v>
      </c>
      <c r="E6" s="10">
        <f>IF(ISNA(VLOOKUP(D6,Paramètres!$D$2:$E$6,2,FALSE)),"",VLOOKUP(D6,Paramètres!$D$2:$E$6,2,FALSE))</f>
        <v>15</v>
      </c>
      <c r="F6" s="10" t="str">
        <f>IF(Prévisionnel!B7="","",Prévisionnel!B7)</f>
        <v/>
      </c>
      <c r="G6" s="10" t="str">
        <f>IF(Prévisionnel!C7="","",Prévisionnel!C7)</f>
        <v/>
      </c>
      <c r="H6" s="11">
        <f>IF(Prévisionnel!J7="","",Prévisionnel!J7)</f>
        <v>10</v>
      </c>
      <c r="I6" s="11">
        <f t="shared" si="0"/>
        <v>0</v>
      </c>
      <c r="J6" s="10">
        <f>SUMIFS(Paramètres!$H$3:$H6,Paramètres!$B$3:$B6,Paramètres!$B6,Paramètres!$C$3:$C6,Paramètres!$C6,Paramètres!$F$3:$F6,Paramètres!$F6)</f>
        <v>0</v>
      </c>
      <c r="K6" s="11">
        <f>IF(AND(Prévisionnel!J7&lt;&gt;"",Prévisionnel!G7&lt;&gt;""),Prévisionnel!J7/Prévisionnel!G7,"")</f>
        <v>0.90909090909090906</v>
      </c>
      <c r="L6" s="10"/>
    </row>
    <row r="7" spans="1:13" x14ac:dyDescent="0.25">
      <c r="A7" s="9" t="str">
        <f>IF(Prévisionnel!H8="","",Prévisionnel!H8)</f>
        <v/>
      </c>
      <c r="B7" s="7" t="str">
        <f>IF(A7="","",VLOOKUP(MONTH(A7),Paramètres!$A$2:$B$13,2))</f>
        <v/>
      </c>
      <c r="C7" s="8" t="str">
        <f t="shared" si="1"/>
        <v/>
      </c>
      <c r="D7" s="10" t="str">
        <f>IF(Prévisionnel!A8="","",Prévisionnel!A8)</f>
        <v/>
      </c>
      <c r="E7" s="10" t="str">
        <f>IF(ISNA(VLOOKUP(D7,Paramètres!$D$2:$E$6,2,FALSE)),"",VLOOKUP(D7,Paramètres!$D$2:$E$6,2,FALSE))</f>
        <v/>
      </c>
      <c r="F7" s="10" t="str">
        <f>IF(Prévisionnel!B8="","",Prévisionnel!B8)</f>
        <v/>
      </c>
      <c r="G7" s="10" t="str">
        <f>IF(Prévisionnel!C8="","",Prévisionnel!C8)</f>
        <v/>
      </c>
      <c r="H7" s="11">
        <f>IF(Prévisionnel!J8="","",Prévisionnel!J8)</f>
        <v>5</v>
      </c>
      <c r="I7" s="11" t="str">
        <f t="shared" si="0"/>
        <v/>
      </c>
      <c r="J7" s="10">
        <f>SUMIFS(Paramètres!$H$3:$H7,Paramètres!$B$3:$B7,Paramètres!$B7,Paramètres!$C$3:$C7,Paramètres!$C7,Paramètres!$F$3:$F7,Paramètres!$F7)</f>
        <v>0</v>
      </c>
      <c r="K7" s="11">
        <f>IF(AND(Prévisionnel!J8&lt;&gt;"",Prévisionnel!G8&lt;&gt;""),Prévisionnel!J8/Prévisionnel!G8,"")</f>
        <v>1</v>
      </c>
      <c r="L7" s="10"/>
    </row>
    <row r="8" spans="1:13" x14ac:dyDescent="0.25">
      <c r="A8" s="9" t="str">
        <f>IF(Prévisionnel!H9="","",Prévisionnel!H9)</f>
        <v/>
      </c>
      <c r="B8" s="7" t="str">
        <f>IF(A8="","",VLOOKUP(MONTH(A8),Paramètres!$A$2:$B$13,2))</f>
        <v/>
      </c>
      <c r="C8" s="8" t="str">
        <f t="shared" si="1"/>
        <v/>
      </c>
      <c r="D8" s="10" t="str">
        <f>IF(Prévisionnel!A9="","",Prévisionnel!A9)</f>
        <v/>
      </c>
      <c r="E8" s="10" t="str">
        <f>IF(ISNA(VLOOKUP(D8,Paramètres!$D$2:$E$6,2,FALSE)),"",VLOOKUP(D8,Paramètres!$D$2:$E$6,2,FALSE))</f>
        <v/>
      </c>
      <c r="F8" s="10" t="str">
        <f>IF(Prévisionnel!B9="","",Prévisionnel!B9)</f>
        <v/>
      </c>
      <c r="G8" s="10" t="str">
        <f>IF(Prévisionnel!C9="","",Prévisionnel!C9)</f>
        <v/>
      </c>
      <c r="H8" s="11">
        <f>IF(Prévisionnel!J9="","",Prévisionnel!J9)</f>
        <v>30</v>
      </c>
      <c r="I8" s="11" t="str">
        <f t="shared" si="0"/>
        <v/>
      </c>
      <c r="J8" s="10">
        <f>SUMIFS(Paramètres!$H$3:$H8,Paramètres!$B$3:$B8,Paramètres!$B8,Paramètres!$C$3:$C8,Paramètres!$C8,Paramètres!$F$3:$F8,Paramètres!$F8)</f>
        <v>0</v>
      </c>
      <c r="K8" s="11">
        <f>IF(AND(Prévisionnel!J9&lt;&gt;"",Prévisionnel!G9&lt;&gt;""),Prévisionnel!J9/Prévisionnel!G9,"")</f>
        <v>3</v>
      </c>
      <c r="L8" s="10"/>
    </row>
    <row r="9" spans="1:13" x14ac:dyDescent="0.25">
      <c r="A9" s="9" t="str">
        <f>IF(Prévisionnel!H10="","",Prévisionnel!H10)</f>
        <v/>
      </c>
      <c r="B9" s="7" t="str">
        <f>IF(A9="","",VLOOKUP(MONTH(A9),Paramètres!$A$2:$B$13,2))</f>
        <v/>
      </c>
      <c r="C9" s="8" t="str">
        <f t="shared" si="1"/>
        <v/>
      </c>
      <c r="D9" s="10" t="str">
        <f>IF(Prévisionnel!A10="","",Prévisionnel!A10)</f>
        <v/>
      </c>
      <c r="E9" s="10" t="str">
        <f>IF(ISNA(VLOOKUP(D9,Paramètres!$D$2:$E$6,2,FALSE)),"",VLOOKUP(D9,Paramètres!$D$2:$E$6,2,FALSE))</f>
        <v/>
      </c>
      <c r="F9" s="10" t="str">
        <f>IF(Prévisionnel!B10="","",Prévisionnel!B10)</f>
        <v/>
      </c>
      <c r="G9" s="10" t="str">
        <f>IF(Prévisionnel!C10="","",Prévisionnel!C10)</f>
        <v/>
      </c>
      <c r="H9" s="11">
        <f>IF(Prévisionnel!J10="","",Prévisionnel!J10)</f>
        <v>4</v>
      </c>
      <c r="I9" s="11" t="str">
        <f t="shared" si="0"/>
        <v/>
      </c>
      <c r="J9" s="10">
        <f>SUMIFS(Paramètres!$H$3:$H9,Paramètres!$B$3:$B9,Paramètres!$B9,Paramètres!$C$3:$C9,Paramètres!$C9,Paramètres!$F$3:$F9,Paramètres!$F9)</f>
        <v>0</v>
      </c>
      <c r="K9" s="11">
        <f>IF(AND(Prévisionnel!J10&lt;&gt;"",Prévisionnel!G10&lt;&gt;""),Prévisionnel!J10/Prévisionnel!G10,"")</f>
        <v>1.3333333333333333</v>
      </c>
      <c r="L9" s="10"/>
    </row>
    <row r="10" spans="1:13" x14ac:dyDescent="0.25">
      <c r="A10" s="9" t="str">
        <f>IF(Prévisionnel!H11="","",Prévisionnel!H11)</f>
        <v/>
      </c>
      <c r="B10" s="7" t="str">
        <f>IF(A10="","",VLOOKUP(MONTH(A10),Paramètres!$A$2:$B$13,2))</f>
        <v/>
      </c>
      <c r="C10" s="8" t="str">
        <f t="shared" si="1"/>
        <v/>
      </c>
      <c r="D10" s="10" t="str">
        <f>IF(Prévisionnel!A11="","",Prévisionnel!A11)</f>
        <v/>
      </c>
      <c r="E10" s="10" t="str">
        <f>IF(ISNA(VLOOKUP(D10,Paramètres!$D$2:$E$6,2,FALSE)),"",VLOOKUP(D10,Paramètres!$D$2:$E$6,2,FALSE))</f>
        <v/>
      </c>
      <c r="F10" s="10" t="str">
        <f>IF(Prévisionnel!B11="","",Prévisionnel!B11)</f>
        <v/>
      </c>
      <c r="G10" s="10" t="str">
        <f>IF(Prévisionnel!C11="","",Prévisionnel!C11)</f>
        <v/>
      </c>
      <c r="H10" s="11" t="str">
        <f>IF(Prévisionnel!J11="","",Prévisionnel!J11)</f>
        <v/>
      </c>
      <c r="I10" s="11" t="str">
        <f t="shared" si="0"/>
        <v/>
      </c>
      <c r="J10" s="10">
        <f>SUMIFS(Paramètres!$H$3:$H10,Paramètres!$B$3:$B10,Paramètres!$B10,Paramètres!$C$3:$C10,Paramètres!$C10,Paramètres!$F$3:$F10,Paramètres!$F10)</f>
        <v>0</v>
      </c>
      <c r="K10" s="11" t="str">
        <f>IF(AND(Prévisionnel!J11&lt;&gt;"",Prévisionnel!G11&lt;&gt;""),Prévisionnel!J11/Prévisionnel!G11,"")</f>
        <v/>
      </c>
      <c r="L10" s="10"/>
    </row>
    <row r="11" spans="1:13" x14ac:dyDescent="0.25">
      <c r="A11" s="9" t="str">
        <f>IF(Prévisionnel!H12="","",Prévisionnel!H12)</f>
        <v/>
      </c>
      <c r="B11" s="7" t="str">
        <f>IF(A11="","",VLOOKUP(MONTH(A11),Paramètres!$A$2:$B$13,2))</f>
        <v/>
      </c>
      <c r="C11" s="8" t="str">
        <f t="shared" si="1"/>
        <v/>
      </c>
      <c r="D11" s="10" t="str">
        <f>IF(Prévisionnel!A12="","",Prévisionnel!A12)</f>
        <v/>
      </c>
      <c r="E11" s="10" t="str">
        <f>IF(ISNA(VLOOKUP(D11,Paramètres!$D$2:$E$6,2,FALSE)),"",VLOOKUP(D11,Paramètres!$D$2:$E$6,2,FALSE))</f>
        <v/>
      </c>
      <c r="F11" s="10" t="str">
        <f>IF(Prévisionnel!B12="","",Prévisionnel!B12)</f>
        <v/>
      </c>
      <c r="G11" s="10" t="str">
        <f>IF(Prévisionnel!C12="","",Prévisionnel!C12)</f>
        <v/>
      </c>
      <c r="H11" s="11" t="str">
        <f>IF(Prévisionnel!J12="","",Prévisionnel!J12)</f>
        <v/>
      </c>
      <c r="I11" s="11" t="str">
        <f t="shared" si="0"/>
        <v/>
      </c>
      <c r="J11" s="10">
        <f>SUMIFS(Paramètres!$H$3:$H11,Paramètres!$B$3:$B11,Paramètres!$B11,Paramètres!$C$3:$C11,Paramètres!$C11,Paramètres!$F$3:$F11,Paramètres!$F11)</f>
        <v>0</v>
      </c>
      <c r="K11" s="11" t="str">
        <f>IF(AND(Prévisionnel!J12&lt;&gt;"",Prévisionnel!G12&lt;&gt;""),Prévisionnel!J12/Prévisionnel!G12,"")</f>
        <v/>
      </c>
      <c r="L11" s="10"/>
    </row>
    <row r="12" spans="1:13" x14ac:dyDescent="0.25">
      <c r="A12" s="9" t="str">
        <f>IF(Prévisionnel!H13="","",Prévisionnel!H13)</f>
        <v/>
      </c>
      <c r="B12" s="7" t="str">
        <f>IF(A12="","",VLOOKUP(MONTH(A12),Paramètres!$A$2:$B$13,2))</f>
        <v/>
      </c>
      <c r="C12" s="8" t="str">
        <f t="shared" si="1"/>
        <v/>
      </c>
      <c r="D12" s="10" t="str">
        <f>IF(Prévisionnel!A13="","",Prévisionnel!A13)</f>
        <v/>
      </c>
      <c r="E12" s="10" t="str">
        <f>IF(ISNA(VLOOKUP(D12,Paramètres!$D$2:$E$6,2,FALSE)),"",VLOOKUP(D12,Paramètres!$D$2:$E$6,2,FALSE))</f>
        <v/>
      </c>
      <c r="F12" s="10" t="str">
        <f>IF(Prévisionnel!B13="","",Prévisionnel!B13)</f>
        <v/>
      </c>
      <c r="G12" s="10" t="str">
        <f>IF(Prévisionnel!C13="","",Prévisionnel!C13)</f>
        <v/>
      </c>
      <c r="H12" s="11" t="str">
        <f>IF(Prévisionnel!J13="","",Prévisionnel!J13)</f>
        <v/>
      </c>
      <c r="I12" s="11" t="str">
        <f t="shared" si="0"/>
        <v/>
      </c>
      <c r="J12" s="10">
        <f>SUMIFS(Paramètres!$H$3:$H12,Paramètres!$B$3:$B12,Paramètres!$B12,Paramètres!$C$3:$C12,Paramètres!$C12,Paramètres!$F$3:$F12,Paramètres!$F12)</f>
        <v>0</v>
      </c>
      <c r="K12" s="11" t="str">
        <f>IF(AND(Prévisionnel!J13&lt;&gt;"",Prévisionnel!G13&lt;&gt;""),Prévisionnel!J13/Prévisionnel!G13,"")</f>
        <v/>
      </c>
      <c r="L12" s="10"/>
    </row>
    <row r="13" spans="1:13" x14ac:dyDescent="0.25">
      <c r="A13" s="9" t="str">
        <f>IF(Prévisionnel!H14="","",Prévisionnel!H14)</f>
        <v/>
      </c>
      <c r="B13" s="7" t="str">
        <f>IF(A13="","",VLOOKUP(MONTH(A13),Paramètres!$A$2:$B$13,2))</f>
        <v/>
      </c>
      <c r="C13" s="8" t="str">
        <f t="shared" si="1"/>
        <v/>
      </c>
      <c r="D13" s="10" t="str">
        <f>IF(Prévisionnel!A14="","",Prévisionnel!A14)</f>
        <v/>
      </c>
      <c r="E13" s="10" t="str">
        <f>IF(ISNA(VLOOKUP(D13,Paramètres!$D$2:$E$6,2,FALSE)),"",VLOOKUP(D13,Paramètres!$D$2:$E$6,2,FALSE))</f>
        <v/>
      </c>
      <c r="F13" s="10" t="str">
        <f>IF(Prévisionnel!B14="","",Prévisionnel!B14)</f>
        <v/>
      </c>
      <c r="G13" s="10" t="str">
        <f>IF(Prévisionnel!C14="","",Prévisionnel!C14)</f>
        <v/>
      </c>
      <c r="H13" s="11" t="str">
        <f>IF(Prévisionnel!J14="","",Prévisionnel!J14)</f>
        <v/>
      </c>
      <c r="I13" s="11" t="str">
        <f t="shared" si="0"/>
        <v/>
      </c>
      <c r="J13" s="10">
        <f>SUMIFS(Paramètres!$H$3:$H13,Paramètres!$B$3:$B13,Paramètres!$B13,Paramètres!$C$3:$C13,Paramètres!$C13,Paramètres!$F$3:$F13,Paramètres!$F13)</f>
        <v>0</v>
      </c>
      <c r="K13" s="11" t="str">
        <f>IF(AND(Prévisionnel!J14&lt;&gt;"",Prévisionnel!G14&lt;&gt;""),Prévisionnel!J14/Prévisionnel!G14,"")</f>
        <v/>
      </c>
      <c r="L13" s="10"/>
    </row>
    <row r="14" spans="1:13" x14ac:dyDescent="0.25">
      <c r="A14" s="9" t="str">
        <f>IF(Prévisionnel!H15="","",Prévisionnel!H15)</f>
        <v/>
      </c>
      <c r="B14" s="7" t="str">
        <f>IF(A14="","",VLOOKUP(MONTH(A14),Paramètres!$A$2:$B$13,2))</f>
        <v/>
      </c>
      <c r="C14" s="8" t="str">
        <f t="shared" si="1"/>
        <v/>
      </c>
      <c r="D14" s="10" t="str">
        <f>IF(Prévisionnel!A15="","",Prévisionnel!A15)</f>
        <v/>
      </c>
      <c r="E14" s="10" t="str">
        <f>IF(ISNA(VLOOKUP(D14,Paramètres!$D$2:$E$6,2,FALSE)),"",VLOOKUP(D14,Paramètres!$D$2:$E$6,2,FALSE))</f>
        <v/>
      </c>
      <c r="F14" s="10" t="str">
        <f>IF(Prévisionnel!B15="","",Prévisionnel!B15)</f>
        <v/>
      </c>
      <c r="G14" s="10" t="str">
        <f>IF(Prévisionnel!C15="","",Prévisionnel!C15)</f>
        <v/>
      </c>
      <c r="H14" s="11" t="str">
        <f>IF(Prévisionnel!J15="","",Prévisionnel!J15)</f>
        <v/>
      </c>
      <c r="I14" s="11" t="str">
        <f t="shared" si="0"/>
        <v/>
      </c>
      <c r="J14" s="10">
        <f>SUMIFS(Paramètres!$H$3:$H14,Paramètres!$B$3:$B14,Paramètres!$B14,Paramètres!$C$3:$C14,Paramètres!$C14,Paramètres!$F$3:$F14,Paramètres!$F14)</f>
        <v>0</v>
      </c>
      <c r="K14" s="11" t="str">
        <f>IF(AND(Prévisionnel!J15&lt;&gt;"",Prévisionnel!G15&lt;&gt;""),Prévisionnel!J15/Prévisionnel!G15,"")</f>
        <v/>
      </c>
      <c r="L14" s="10"/>
    </row>
    <row r="15" spans="1:13" x14ac:dyDescent="0.25">
      <c r="A15" s="9" t="str">
        <f>IF(Prévisionnel!H16="","",Prévisionnel!H16)</f>
        <v/>
      </c>
      <c r="B15" s="7" t="str">
        <f>IF(A15="","",VLOOKUP(MONTH(A15),Paramètres!$A$2:$B$13,2))</f>
        <v/>
      </c>
      <c r="C15" s="8" t="str">
        <f t="shared" si="1"/>
        <v/>
      </c>
      <c r="D15" s="10" t="str">
        <f>IF(Prévisionnel!A16="","",Prévisionnel!A16)</f>
        <v/>
      </c>
      <c r="E15" s="10" t="str">
        <f>IF(ISNA(VLOOKUP(D15,Paramètres!$D$2:$E$6,2,FALSE)),"",VLOOKUP(D15,Paramètres!$D$2:$E$6,2,FALSE))</f>
        <v/>
      </c>
      <c r="F15" s="10" t="str">
        <f>IF(Prévisionnel!B16="","",Prévisionnel!B16)</f>
        <v/>
      </c>
      <c r="G15" s="10" t="str">
        <f>IF(Prévisionnel!C16="","",Prévisionnel!C16)</f>
        <v/>
      </c>
      <c r="H15" s="11" t="str">
        <f>IF(Prévisionnel!J16="","",Prévisionnel!J16)</f>
        <v/>
      </c>
      <c r="I15" s="11" t="str">
        <f t="shared" si="0"/>
        <v/>
      </c>
      <c r="J15" s="10">
        <f>SUMIFS(Paramètres!$H$3:$H15,Paramètres!$B$3:$B15,Paramètres!$B15,Paramètres!$C$3:$C15,Paramètres!$C15,Paramètres!$F$3:$F15,Paramètres!$F15)</f>
        <v>0</v>
      </c>
      <c r="K15" s="11" t="str">
        <f>IF(AND(Prévisionnel!J16&lt;&gt;"",Prévisionnel!G16&lt;&gt;""),Prévisionnel!J16/Prévisionnel!G16,"")</f>
        <v/>
      </c>
      <c r="L15" s="10"/>
    </row>
    <row r="16" spans="1:13" x14ac:dyDescent="0.25">
      <c r="A16" s="9" t="str">
        <f>IF(Prévisionnel!H17="","",Prévisionnel!H17)</f>
        <v/>
      </c>
      <c r="B16" s="7" t="str">
        <f>IF(A16="","",VLOOKUP(MONTH(A16),Paramètres!$A$2:$B$13,2))</f>
        <v/>
      </c>
      <c r="C16" s="8" t="str">
        <f t="shared" si="1"/>
        <v/>
      </c>
      <c r="D16" s="10" t="str">
        <f>IF(Prévisionnel!A17="","",Prévisionnel!A17)</f>
        <v/>
      </c>
      <c r="E16" s="10" t="str">
        <f>IF(ISNA(VLOOKUP(D16,Paramètres!$D$2:$E$6,2,FALSE)),"",VLOOKUP(D16,Paramètres!$D$2:$E$6,2,FALSE))</f>
        <v/>
      </c>
      <c r="F16" s="10" t="str">
        <f>IF(Prévisionnel!B17="","",Prévisionnel!B17)</f>
        <v/>
      </c>
      <c r="G16" s="10" t="str">
        <f>IF(Prévisionnel!C17="","",Prévisionnel!C17)</f>
        <v/>
      </c>
      <c r="H16" s="11" t="str">
        <f>IF(Prévisionnel!J17="","",Prévisionnel!J17)</f>
        <v/>
      </c>
      <c r="I16" s="11" t="str">
        <f t="shared" si="0"/>
        <v/>
      </c>
      <c r="J16" s="10">
        <f>SUMIFS(Paramètres!$H$3:$H16,Paramètres!$B$3:$B16,Paramètres!$B16,Paramètres!$C$3:$C16,Paramètres!$C16,Paramètres!$F$3:$F16,Paramètres!$F16)</f>
        <v>0</v>
      </c>
      <c r="K16" s="11" t="str">
        <f>IF(AND(Prévisionnel!J17&lt;&gt;"",Prévisionnel!G17&lt;&gt;""),Prévisionnel!J17/Prévisionnel!G17,"")</f>
        <v/>
      </c>
      <c r="L16" s="10"/>
    </row>
    <row r="17" spans="1:12" x14ac:dyDescent="0.25">
      <c r="A17" s="9" t="str">
        <f>IF(Prévisionnel!H18="","",Prévisionnel!H18)</f>
        <v/>
      </c>
      <c r="B17" s="7" t="str">
        <f>IF(A17="","",VLOOKUP(MONTH(A17),Paramètres!$A$2:$B$13,2))</f>
        <v/>
      </c>
      <c r="C17" s="8" t="str">
        <f t="shared" si="1"/>
        <v/>
      </c>
      <c r="D17" s="10" t="str">
        <f>IF(Prévisionnel!A18="","",Prévisionnel!A18)</f>
        <v/>
      </c>
      <c r="E17" s="10" t="str">
        <f>IF(ISNA(VLOOKUP(D17,Paramètres!$D$2:$E$6,2,FALSE)),"",VLOOKUP(D17,Paramètres!$D$2:$E$6,2,FALSE))</f>
        <v/>
      </c>
      <c r="F17" s="10" t="str">
        <f>IF(Prévisionnel!B18="","",Prévisionnel!B18)</f>
        <v/>
      </c>
      <c r="G17" s="10" t="str">
        <f>IF(Prévisionnel!C18="","",Prévisionnel!C18)</f>
        <v/>
      </c>
      <c r="H17" s="11" t="str">
        <f>IF(Prévisionnel!J18="","",Prévisionnel!J18)</f>
        <v/>
      </c>
      <c r="I17" s="11" t="str">
        <f t="shared" si="0"/>
        <v/>
      </c>
      <c r="J17" s="10">
        <f>SUMIFS(Paramètres!$H$3:$H17,Paramètres!$B$3:$B17,Paramètres!$B17,Paramètres!$C$3:$C17,Paramètres!$C17,Paramètres!$F$3:$F17,Paramètres!$F17)</f>
        <v>0</v>
      </c>
      <c r="K17" s="11" t="str">
        <f>IF(AND(Prévisionnel!J18&lt;&gt;"",Prévisionnel!G18&lt;&gt;""),Prévisionnel!J18/Prévisionnel!G18,"")</f>
        <v/>
      </c>
      <c r="L17" s="10"/>
    </row>
    <row r="18" spans="1:12" x14ac:dyDescent="0.25">
      <c r="A18" s="9" t="str">
        <f>IF(Prévisionnel!H19="","",Prévisionnel!H19)</f>
        <v/>
      </c>
      <c r="B18" s="7" t="str">
        <f>IF(A18="","",VLOOKUP(MONTH(A18),Paramètres!$A$2:$B$13,2))</f>
        <v/>
      </c>
      <c r="C18" s="8" t="str">
        <f t="shared" si="1"/>
        <v/>
      </c>
      <c r="D18" s="10" t="str">
        <f>IF(Prévisionnel!A19="","",Prévisionnel!A19)</f>
        <v/>
      </c>
      <c r="E18" s="10" t="str">
        <f>IF(ISNA(VLOOKUP(D18,Paramètres!$D$2:$E$6,2,FALSE)),"",VLOOKUP(D18,Paramètres!$D$2:$E$6,2,FALSE))</f>
        <v/>
      </c>
      <c r="F18" s="10" t="str">
        <f>IF(Prévisionnel!B19="","",Prévisionnel!B19)</f>
        <v/>
      </c>
      <c r="G18" s="10" t="str">
        <f>IF(Prévisionnel!C19="","",Prévisionnel!C19)</f>
        <v/>
      </c>
      <c r="H18" s="11" t="str">
        <f>IF(Prévisionnel!J19="","",Prévisionnel!J19)</f>
        <v/>
      </c>
      <c r="I18" s="11" t="str">
        <f t="shared" si="0"/>
        <v/>
      </c>
      <c r="J18" s="10">
        <f>SUMIFS(Paramètres!$H$3:$H18,Paramètres!$B$3:$B18,Paramètres!$B18,Paramètres!$C$3:$C18,Paramètres!$C18,Paramètres!$F$3:$F18,Paramètres!$F18)</f>
        <v>0</v>
      </c>
      <c r="K18" s="11" t="str">
        <f>IF(AND(Prévisionnel!J19&lt;&gt;"",Prévisionnel!G19&lt;&gt;""),Prévisionnel!J19/Prévisionnel!G19,"")</f>
        <v/>
      </c>
      <c r="L18" s="10"/>
    </row>
    <row r="19" spans="1:12" x14ac:dyDescent="0.25">
      <c r="A19" s="9" t="str">
        <f>IF(Prévisionnel!H20="","",Prévisionnel!H20)</f>
        <v/>
      </c>
      <c r="B19" s="7" t="str">
        <f>IF(A19="","",VLOOKUP(MONTH(A19),Paramètres!$A$2:$B$13,2))</f>
        <v/>
      </c>
      <c r="C19" s="8" t="str">
        <f t="shared" si="1"/>
        <v/>
      </c>
      <c r="D19" s="10" t="str">
        <f>IF(Prévisionnel!A20="","",Prévisionnel!A20)</f>
        <v/>
      </c>
      <c r="E19" s="10" t="str">
        <f>IF(ISNA(VLOOKUP(D19,Paramètres!$D$2:$E$6,2,FALSE)),"",VLOOKUP(D19,Paramètres!$D$2:$E$6,2,FALSE))</f>
        <v/>
      </c>
      <c r="F19" s="10" t="str">
        <f>IF(Prévisionnel!B20="","",Prévisionnel!B20)</f>
        <v/>
      </c>
      <c r="G19" s="10" t="str">
        <f>IF(Prévisionnel!C20="","",Prévisionnel!C20)</f>
        <v/>
      </c>
      <c r="H19" s="11" t="str">
        <f>IF(Prévisionnel!J20="","",Prévisionnel!J20)</f>
        <v/>
      </c>
      <c r="I19" s="11" t="str">
        <f t="shared" si="0"/>
        <v/>
      </c>
      <c r="J19" s="10">
        <f>SUMIFS(Paramètres!$H$3:$H19,Paramètres!$B$3:$B19,Paramètres!$B19,Paramètres!$C$3:$C19,Paramètres!$C19,Paramètres!$F$3:$F19,Paramètres!$F19)</f>
        <v>0</v>
      </c>
      <c r="K19" s="11" t="str">
        <f>IF(AND(Prévisionnel!J20&lt;&gt;"",Prévisionnel!G20&lt;&gt;""),Prévisionnel!J20/Prévisionnel!G20,"")</f>
        <v/>
      </c>
      <c r="L19" s="10"/>
    </row>
    <row r="20" spans="1:12" x14ac:dyDescent="0.25">
      <c r="A20" s="9" t="str">
        <f>IF(Prévisionnel!H21="","",Prévisionnel!H21)</f>
        <v/>
      </c>
      <c r="B20" s="7" t="str">
        <f>IF(A20="","",VLOOKUP(MONTH(A20),Paramètres!$A$2:$B$13,2))</f>
        <v/>
      </c>
      <c r="C20" s="8" t="str">
        <f t="shared" si="1"/>
        <v/>
      </c>
      <c r="D20" s="10" t="str">
        <f>IF(Prévisionnel!A21="","",Prévisionnel!A21)</f>
        <v/>
      </c>
      <c r="E20" s="10" t="str">
        <f>IF(ISNA(VLOOKUP(D20,Paramètres!$D$2:$E$6,2,FALSE)),"",VLOOKUP(D20,Paramètres!$D$2:$E$6,2,FALSE))</f>
        <v/>
      </c>
      <c r="F20" s="10" t="str">
        <f>IF(Prévisionnel!B21="","",Prévisionnel!B21)</f>
        <v/>
      </c>
      <c r="G20" s="10" t="str">
        <f>IF(Prévisionnel!C21="","",Prévisionnel!C21)</f>
        <v/>
      </c>
      <c r="H20" s="11" t="str">
        <f>IF(Prévisionnel!J21="","",Prévisionnel!J21)</f>
        <v/>
      </c>
      <c r="I20" s="11" t="str">
        <f t="shared" si="0"/>
        <v/>
      </c>
      <c r="J20" s="10">
        <f>SUMIFS(Paramètres!$H$3:$H20,Paramètres!$B$3:$B20,Paramètres!$B20,Paramètres!$C$3:$C20,Paramètres!$C20,Paramètres!$F$3:$F20,Paramètres!$F20)</f>
        <v>0</v>
      </c>
      <c r="K20" s="11" t="str">
        <f>IF(AND(Prévisionnel!J21&lt;&gt;"",Prévisionnel!G21&lt;&gt;""),Prévisionnel!J21/Prévisionnel!G21,"")</f>
        <v/>
      </c>
      <c r="L20" s="10"/>
    </row>
    <row r="21" spans="1:12" x14ac:dyDescent="0.25">
      <c r="A21" s="9" t="str">
        <f>IF(Prévisionnel!H22="","",Prévisionnel!H22)</f>
        <v/>
      </c>
      <c r="B21" s="7" t="str">
        <f>IF(A21="","",VLOOKUP(MONTH(A21),Paramètres!$A$2:$B$13,2))</f>
        <v/>
      </c>
      <c r="C21" s="8" t="str">
        <f t="shared" si="1"/>
        <v/>
      </c>
      <c r="D21" s="10" t="str">
        <f>IF(Prévisionnel!A22="","",Prévisionnel!A22)</f>
        <v/>
      </c>
      <c r="E21" s="10" t="str">
        <f>IF(ISNA(VLOOKUP(D21,Paramètres!$D$2:$E$6,2,FALSE)),"",VLOOKUP(D21,Paramètres!$D$2:$E$6,2,FALSE))</f>
        <v/>
      </c>
      <c r="F21" s="10" t="str">
        <f>IF(Prévisionnel!B22="","",Prévisionnel!B22)</f>
        <v/>
      </c>
      <c r="G21" s="10" t="str">
        <f>IF(Prévisionnel!C22="","",Prévisionnel!C22)</f>
        <v/>
      </c>
      <c r="H21" s="11" t="str">
        <f>IF(Prévisionnel!J22="","",Prévisionnel!J22)</f>
        <v/>
      </c>
      <c r="I21" s="11" t="str">
        <f t="shared" si="0"/>
        <v/>
      </c>
      <c r="J21" s="10">
        <f>SUMIFS(Paramètres!$H$3:$H21,Paramètres!$B$3:$B21,Paramètres!$B21,Paramètres!$C$3:$C21,Paramètres!$C21,Paramètres!$F$3:$F21,Paramètres!$F21)</f>
        <v>0</v>
      </c>
      <c r="K21" s="11" t="str">
        <f>IF(AND(Prévisionnel!J22&lt;&gt;"",Prévisionnel!G22&lt;&gt;""),Prévisionnel!J22/Prévisionnel!G22,"")</f>
        <v/>
      </c>
      <c r="L21" s="10"/>
    </row>
    <row r="22" spans="1:12" x14ac:dyDescent="0.25">
      <c r="A22" s="9" t="str">
        <f>IF(Prévisionnel!H23="","",Prévisionnel!H23)</f>
        <v/>
      </c>
      <c r="B22" s="7" t="str">
        <f>IF(A22="","",VLOOKUP(MONTH(A22),Paramètres!$A$2:$B$13,2))</f>
        <v/>
      </c>
      <c r="C22" s="8" t="str">
        <f t="shared" si="1"/>
        <v/>
      </c>
      <c r="D22" s="10" t="str">
        <f>IF(Prévisionnel!A23="","",Prévisionnel!A23)</f>
        <v/>
      </c>
      <c r="E22" s="10" t="str">
        <f>IF(ISNA(VLOOKUP(D22,Paramètres!$D$2:$E$6,2,FALSE)),"",VLOOKUP(D22,Paramètres!$D$2:$E$6,2,FALSE))</f>
        <v/>
      </c>
      <c r="F22" s="10" t="str">
        <f>IF(Prévisionnel!B23="","",Prévisionnel!B23)</f>
        <v/>
      </c>
      <c r="G22" s="10" t="str">
        <f>IF(Prévisionnel!C23="","",Prévisionnel!C23)</f>
        <v/>
      </c>
      <c r="H22" s="11" t="str">
        <f>IF(Prévisionnel!J23="","",Prévisionnel!J23)</f>
        <v/>
      </c>
      <c r="I22" s="11" t="str">
        <f t="shared" si="0"/>
        <v/>
      </c>
      <c r="J22" s="10">
        <f>SUMIFS(Paramètres!$H$3:$H22,Paramètres!$B$3:$B22,Paramètres!$B22,Paramètres!$C$3:$C22,Paramètres!$C22,Paramètres!$F$3:$F22,Paramètres!$F22)</f>
        <v>0</v>
      </c>
      <c r="K22" s="11" t="str">
        <f>IF(AND(Prévisionnel!J23&lt;&gt;"",Prévisionnel!G23&lt;&gt;""),Prévisionnel!J23/Prévisionnel!G23,"")</f>
        <v/>
      </c>
      <c r="L22" s="10"/>
    </row>
    <row r="23" spans="1:12" x14ac:dyDescent="0.25">
      <c r="A23" s="9" t="str">
        <f>IF(Prévisionnel!H24="","",Prévisionnel!H24)</f>
        <v/>
      </c>
      <c r="B23" s="7" t="str">
        <f>IF(A23="","",VLOOKUP(MONTH(A23),Paramètres!$A$2:$B$13,2))</f>
        <v/>
      </c>
      <c r="C23" s="8" t="str">
        <f t="shared" si="1"/>
        <v/>
      </c>
      <c r="D23" s="10" t="str">
        <f>IF(Prévisionnel!A24="","",Prévisionnel!A24)</f>
        <v/>
      </c>
      <c r="E23" s="10" t="str">
        <f>IF(ISNA(VLOOKUP(D23,Paramètres!$D$2:$E$6,2,FALSE)),"",VLOOKUP(D23,Paramètres!$D$2:$E$6,2,FALSE))</f>
        <v/>
      </c>
      <c r="F23" s="10" t="str">
        <f>IF(Prévisionnel!B24="","",Prévisionnel!B24)</f>
        <v/>
      </c>
      <c r="G23" s="10" t="str">
        <f>IF(Prévisionnel!C24="","",Prévisionnel!C24)</f>
        <v/>
      </c>
      <c r="H23" s="11" t="str">
        <f>IF(Prévisionnel!J24="","",Prévisionnel!J24)</f>
        <v/>
      </c>
      <c r="I23" s="11" t="str">
        <f t="shared" si="0"/>
        <v/>
      </c>
      <c r="J23" s="10">
        <f>SUMIFS(Paramètres!$H$3:$H23,Paramètres!$B$3:$B23,Paramètres!$B23,Paramètres!$C$3:$C23,Paramètres!$C23,Paramètres!$F$3:$F23,Paramètres!$F23)</f>
        <v>0</v>
      </c>
      <c r="K23" s="11" t="str">
        <f>IF(AND(Prévisionnel!J24&lt;&gt;"",Prévisionnel!G24&lt;&gt;""),Prévisionnel!J24/Prévisionnel!G24,"")</f>
        <v/>
      </c>
      <c r="L23" s="10"/>
    </row>
    <row r="24" spans="1:12" x14ac:dyDescent="0.25">
      <c r="A24" s="9" t="str">
        <f>IF(Prévisionnel!H25="","",Prévisionnel!H25)</f>
        <v/>
      </c>
      <c r="B24" s="7" t="str">
        <f>IF(A24="","",VLOOKUP(MONTH(A24),Paramètres!$A$2:$B$13,2))</f>
        <v/>
      </c>
      <c r="C24" s="8" t="str">
        <f t="shared" si="1"/>
        <v/>
      </c>
      <c r="D24" s="10" t="str">
        <f>IF(Prévisionnel!A25="","",Prévisionnel!A25)</f>
        <v/>
      </c>
      <c r="E24" s="10" t="str">
        <f>IF(ISNA(VLOOKUP(D24,Paramètres!$D$2:$E$6,2,FALSE)),"",VLOOKUP(D24,Paramètres!$D$2:$E$6,2,FALSE))</f>
        <v/>
      </c>
      <c r="F24" s="10" t="str">
        <f>IF(Prévisionnel!B25="","",Prévisionnel!B25)</f>
        <v/>
      </c>
      <c r="G24" s="10" t="str">
        <f>IF(Prévisionnel!C25="","",Prévisionnel!C25)</f>
        <v/>
      </c>
      <c r="H24" s="11" t="str">
        <f>IF(Prévisionnel!J25="","",Prévisionnel!J25)</f>
        <v/>
      </c>
      <c r="I24" s="11" t="str">
        <f t="shared" si="0"/>
        <v/>
      </c>
      <c r="J24" s="10">
        <f>SUMIFS(Paramètres!$H$3:$H24,Paramètres!$B$3:$B24,Paramètres!$B24,Paramètres!$C$3:$C24,Paramètres!$C24,Paramètres!$F$3:$F24,Paramètres!$F24)</f>
        <v>0</v>
      </c>
      <c r="K24" s="11" t="str">
        <f>IF(AND(Prévisionnel!J25&lt;&gt;"",Prévisionnel!G25&lt;&gt;""),Prévisionnel!J25/Prévisionnel!G25,"")</f>
        <v/>
      </c>
      <c r="L24" s="10"/>
    </row>
    <row r="25" spans="1:12" x14ac:dyDescent="0.25">
      <c r="A25" s="9" t="str">
        <f>IF(Prévisionnel!H26="","",Prévisionnel!H26)</f>
        <v/>
      </c>
      <c r="B25" s="7" t="str">
        <f>IF(A25="","",VLOOKUP(MONTH(A25),Paramètres!$A$2:$B$13,2))</f>
        <v/>
      </c>
      <c r="C25" s="8" t="str">
        <f t="shared" si="1"/>
        <v/>
      </c>
      <c r="D25" s="10" t="str">
        <f>IF(Prévisionnel!A26="","",Prévisionnel!A26)</f>
        <v/>
      </c>
      <c r="E25" s="10" t="str">
        <f>IF(ISNA(VLOOKUP(D25,Paramètres!$D$2:$E$6,2,FALSE)),"",VLOOKUP(D25,Paramètres!$D$2:$E$6,2,FALSE))</f>
        <v/>
      </c>
      <c r="F25" s="10" t="str">
        <f>IF(Prévisionnel!B26="","",Prévisionnel!B26)</f>
        <v/>
      </c>
      <c r="G25" s="10" t="str">
        <f>IF(Prévisionnel!C26="","",Prévisionnel!C26)</f>
        <v/>
      </c>
      <c r="H25" s="11" t="str">
        <f>IF(Prévisionnel!J26="","",Prévisionnel!J26)</f>
        <v/>
      </c>
      <c r="I25" s="11" t="str">
        <f t="shared" si="0"/>
        <v/>
      </c>
      <c r="J25" s="10">
        <f>SUMIFS(Paramètres!$H$3:$H25,Paramètres!$B$3:$B25,Paramètres!$B25,Paramètres!$C$3:$C25,Paramètres!$C25,Paramètres!$F$3:$F25,Paramètres!$F25)</f>
        <v>0</v>
      </c>
      <c r="K25" s="11" t="str">
        <f>IF(AND(Prévisionnel!J26&lt;&gt;"",Prévisionnel!G26&lt;&gt;""),Prévisionnel!J26/Prévisionnel!G26,"")</f>
        <v/>
      </c>
      <c r="L25" s="10"/>
    </row>
    <row r="26" spans="1:12" x14ac:dyDescent="0.25">
      <c r="A26" s="9" t="str">
        <f>IF(Prévisionnel!H27="","",Prévisionnel!H27)</f>
        <v/>
      </c>
      <c r="B26" s="7" t="str">
        <f>IF(A26="","",VLOOKUP(MONTH(A26),Paramètres!$A$2:$B$13,2))</f>
        <v/>
      </c>
      <c r="C26" s="8" t="str">
        <f t="shared" si="1"/>
        <v/>
      </c>
      <c r="D26" s="10" t="str">
        <f>IF(Prévisionnel!A27="","",Prévisionnel!A27)</f>
        <v/>
      </c>
      <c r="E26" s="10" t="str">
        <f>IF(ISNA(VLOOKUP(D26,Paramètres!$D$2:$E$6,2,FALSE)),"",VLOOKUP(D26,Paramètres!$D$2:$E$6,2,FALSE))</f>
        <v/>
      </c>
      <c r="F26" s="10" t="str">
        <f>IF(Prévisionnel!B27="","",Prévisionnel!B27)</f>
        <v/>
      </c>
      <c r="G26" s="10" t="str">
        <f>IF(Prévisionnel!C27="","",Prévisionnel!C27)</f>
        <v/>
      </c>
      <c r="H26" s="11" t="str">
        <f>IF(Prévisionnel!J27="","",Prévisionnel!J27)</f>
        <v/>
      </c>
      <c r="I26" s="11" t="str">
        <f t="shared" si="0"/>
        <v/>
      </c>
      <c r="J26" s="10">
        <f>SUMIFS(Paramètres!$H$3:$H26,Paramètres!$B$3:$B26,Paramètres!$B26,Paramètres!$C$3:$C26,Paramètres!$C26,Paramètres!$F$3:$F26,Paramètres!$F26)</f>
        <v>0</v>
      </c>
      <c r="K26" s="11" t="str">
        <f>IF(AND(Prévisionnel!J27&lt;&gt;"",Prévisionnel!G27&lt;&gt;""),Prévisionnel!J27/Prévisionnel!G27,"")</f>
        <v/>
      </c>
      <c r="L26" s="10"/>
    </row>
    <row r="27" spans="1:12" x14ac:dyDescent="0.25">
      <c r="A27" s="9" t="str">
        <f>IF(Prévisionnel!H28="","",Prévisionnel!H28)</f>
        <v/>
      </c>
      <c r="B27" s="7" t="str">
        <f>IF(A27="","",VLOOKUP(MONTH(A27),Paramètres!$A$2:$B$13,2))</f>
        <v/>
      </c>
      <c r="C27" s="8" t="str">
        <f t="shared" si="1"/>
        <v/>
      </c>
      <c r="D27" s="10" t="str">
        <f>IF(Prévisionnel!A28="","",Prévisionnel!A28)</f>
        <v/>
      </c>
      <c r="E27" s="10" t="str">
        <f>IF(ISNA(VLOOKUP(D27,Paramètres!$D$2:$E$6,2,FALSE)),"",VLOOKUP(D27,Paramètres!$D$2:$E$6,2,FALSE))</f>
        <v/>
      </c>
      <c r="F27" s="10" t="str">
        <f>IF(Prévisionnel!B28="","",Prévisionnel!B28)</f>
        <v/>
      </c>
      <c r="G27" s="10" t="str">
        <f>IF(Prévisionnel!C28="","",Prévisionnel!C28)</f>
        <v/>
      </c>
      <c r="H27" s="11" t="str">
        <f>IF(Prévisionnel!J28="","",Prévisionnel!J28)</f>
        <v/>
      </c>
      <c r="I27" s="11" t="str">
        <f t="shared" si="0"/>
        <v/>
      </c>
      <c r="J27" s="10">
        <f>SUMIFS(Paramètres!$H$3:$H27,Paramètres!$B$3:$B27,Paramètres!$B27,Paramètres!$C$3:$C27,Paramètres!$C27,Paramètres!$F$3:$F27,Paramètres!$F27)</f>
        <v>0</v>
      </c>
      <c r="K27" s="11" t="str">
        <f>IF(AND(Prévisionnel!J28&lt;&gt;"",Prévisionnel!G28&lt;&gt;""),Prévisionnel!J28/Prévisionnel!G28,"")</f>
        <v/>
      </c>
      <c r="L27" s="10"/>
    </row>
    <row r="28" spans="1:12" x14ac:dyDescent="0.25">
      <c r="A28" s="9" t="str">
        <f>IF(Prévisionnel!H29="","",Prévisionnel!H29)</f>
        <v/>
      </c>
      <c r="B28" s="7" t="str">
        <f>IF(A28="","",VLOOKUP(MONTH(A28),Paramètres!$A$2:$B$13,2))</f>
        <v/>
      </c>
      <c r="C28" s="8" t="str">
        <f t="shared" si="1"/>
        <v/>
      </c>
      <c r="D28" s="10" t="str">
        <f>IF(Prévisionnel!A29="","",Prévisionnel!A29)</f>
        <v/>
      </c>
      <c r="E28" s="10" t="str">
        <f>IF(ISNA(VLOOKUP(D28,Paramètres!$D$2:$E$6,2,FALSE)),"",VLOOKUP(D28,Paramètres!$D$2:$E$6,2,FALSE))</f>
        <v/>
      </c>
      <c r="F28" s="10" t="str">
        <f>IF(Prévisionnel!B29="","",Prévisionnel!B29)</f>
        <v/>
      </c>
      <c r="G28" s="10" t="str">
        <f>IF(Prévisionnel!C29="","",Prévisionnel!C29)</f>
        <v/>
      </c>
      <c r="H28" s="11" t="str">
        <f>IF(Prévisionnel!J29="","",Prévisionnel!J29)</f>
        <v/>
      </c>
      <c r="I28" s="11" t="str">
        <f t="shared" si="0"/>
        <v/>
      </c>
      <c r="J28" s="10">
        <f>SUMIFS(Paramètres!$H$3:$H28,Paramètres!$B$3:$B28,Paramètres!$B28,Paramètres!$C$3:$C28,Paramètres!$C28,Paramètres!$F$3:$F28,Paramètres!$F28)</f>
        <v>0</v>
      </c>
      <c r="K28" s="11" t="str">
        <f>IF(AND(Prévisionnel!J29&lt;&gt;"",Prévisionnel!G29&lt;&gt;""),Prévisionnel!J29/Prévisionnel!G29,"")</f>
        <v/>
      </c>
      <c r="L28" s="10"/>
    </row>
    <row r="29" spans="1:12" x14ac:dyDescent="0.25">
      <c r="A29" s="9" t="str">
        <f>IF(Prévisionnel!H30="","",Prévisionnel!H30)</f>
        <v/>
      </c>
      <c r="B29" s="7" t="str">
        <f>IF(A29="","",VLOOKUP(MONTH(A29),Paramètres!$A$2:$B$13,2))</f>
        <v/>
      </c>
      <c r="C29" s="8" t="str">
        <f t="shared" si="1"/>
        <v/>
      </c>
      <c r="D29" s="10" t="str">
        <f>IF(Prévisionnel!A30="","",Prévisionnel!A30)</f>
        <v/>
      </c>
      <c r="E29" s="10" t="str">
        <f>IF(ISNA(VLOOKUP(D29,Paramètres!$D$2:$E$6,2,FALSE)),"",VLOOKUP(D29,Paramètres!$D$2:$E$6,2,FALSE))</f>
        <v/>
      </c>
      <c r="F29" s="10" t="str">
        <f>IF(Prévisionnel!B30="","",Prévisionnel!B30)</f>
        <v/>
      </c>
      <c r="G29" s="10" t="str">
        <f>IF(Prévisionnel!C30="","",Prévisionnel!C30)</f>
        <v/>
      </c>
      <c r="H29" s="11" t="str">
        <f>IF(Prévisionnel!J30="","",Prévisionnel!J30)</f>
        <v/>
      </c>
      <c r="I29" s="11" t="str">
        <f t="shared" si="0"/>
        <v/>
      </c>
      <c r="J29" s="10">
        <f>SUMIFS(Paramètres!$H$3:$H29,Paramètres!$B$3:$B29,Paramètres!$B29,Paramètres!$C$3:$C29,Paramètres!$C29,Paramètres!$F$3:$F29,Paramètres!$F29)</f>
        <v>0</v>
      </c>
      <c r="K29" s="11" t="str">
        <f>IF(AND(Prévisionnel!J30&lt;&gt;"",Prévisionnel!G30&lt;&gt;""),Prévisionnel!J30/Prévisionnel!G30,"")</f>
        <v/>
      </c>
      <c r="L29" s="10"/>
    </row>
    <row r="30" spans="1:12" x14ac:dyDescent="0.25">
      <c r="A30"/>
    </row>
    <row r="31" spans="1:12" x14ac:dyDescent="0.25">
      <c r="A31"/>
    </row>
    <row r="32" spans="1:12" x14ac:dyDescent="0.25">
      <c r="A32"/>
    </row>
    <row r="33" spans="1:1" x14ac:dyDescent="0.25">
      <c r="A33"/>
    </row>
    <row r="34" spans="1:1" x14ac:dyDescent="0.25">
      <c r="A34"/>
    </row>
  </sheetData>
  <conditionalFormatting sqref="K3:K29">
    <cfRule type="iconSet" priority="1">
      <iconSet iconSet="3Symbols2" reverse="1">
        <cfvo type="percent" val="0"/>
        <cfvo type="num" val="1" gte="0"/>
        <cfvo type="num" val="1.5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K13" sqref="K13"/>
    </sheetView>
  </sheetViews>
  <sheetFormatPr baseColWidth="10" defaultRowHeight="15" x14ac:dyDescent="0.25"/>
  <cols>
    <col min="1" max="1" width="15.7109375" bestFit="1" customWidth="1"/>
    <col min="4" max="4" width="13" customWidth="1"/>
    <col min="5" max="5" width="14.140625" customWidth="1"/>
    <col min="9" max="9" width="24.140625" bestFit="1" customWidth="1"/>
    <col min="11" max="11" width="19.42578125" bestFit="1" customWidth="1"/>
    <col min="13" max="13" width="14.85546875" bestFit="1" customWidth="1"/>
  </cols>
  <sheetData>
    <row r="1" spans="1:11" x14ac:dyDescent="0.25">
      <c r="A1" s="16" t="s">
        <v>43</v>
      </c>
      <c r="B1" s="16" t="s">
        <v>44</v>
      </c>
      <c r="D1" s="15" t="s">
        <v>36</v>
      </c>
      <c r="E1" s="15" t="s">
        <v>45</v>
      </c>
      <c r="I1" s="15" t="s">
        <v>0</v>
      </c>
      <c r="K1" s="15" t="s">
        <v>35</v>
      </c>
    </row>
    <row r="2" spans="1:11" x14ac:dyDescent="0.25">
      <c r="A2" s="7">
        <v>1</v>
      </c>
      <c r="B2" s="10" t="s">
        <v>23</v>
      </c>
      <c r="D2" t="s">
        <v>37</v>
      </c>
      <c r="E2" s="13">
        <v>10</v>
      </c>
      <c r="I2" t="s">
        <v>49</v>
      </c>
      <c r="K2" t="s">
        <v>53</v>
      </c>
    </row>
    <row r="3" spans="1:11" x14ac:dyDescent="0.25">
      <c r="A3" s="7">
        <v>2</v>
      </c>
      <c r="B3" s="10" t="s">
        <v>24</v>
      </c>
      <c r="D3" t="s">
        <v>38</v>
      </c>
      <c r="E3" s="13">
        <v>15</v>
      </c>
      <c r="I3" t="s">
        <v>50</v>
      </c>
      <c r="K3" t="s">
        <v>54</v>
      </c>
    </row>
    <row r="4" spans="1:11" x14ac:dyDescent="0.25">
      <c r="A4" s="7">
        <v>3</v>
      </c>
      <c r="B4" s="10" t="s">
        <v>25</v>
      </c>
      <c r="D4" t="s">
        <v>39</v>
      </c>
      <c r="E4" s="13">
        <v>9</v>
      </c>
      <c r="I4" t="s">
        <v>51</v>
      </c>
      <c r="K4" t="s">
        <v>55</v>
      </c>
    </row>
    <row r="5" spans="1:11" x14ac:dyDescent="0.25">
      <c r="A5" s="7">
        <v>4</v>
      </c>
      <c r="B5" s="10" t="s">
        <v>26</v>
      </c>
      <c r="D5" t="s">
        <v>40</v>
      </c>
      <c r="E5" s="13">
        <v>8</v>
      </c>
      <c r="I5" t="s">
        <v>52</v>
      </c>
      <c r="K5" t="s">
        <v>56</v>
      </c>
    </row>
    <row r="6" spans="1:11" x14ac:dyDescent="0.25">
      <c r="A6" s="7">
        <v>5</v>
      </c>
      <c r="B6" s="10" t="s">
        <v>27</v>
      </c>
      <c r="E6" s="13"/>
      <c r="I6" t="s">
        <v>58</v>
      </c>
      <c r="K6" t="s">
        <v>57</v>
      </c>
    </row>
    <row r="7" spans="1:11" x14ac:dyDescent="0.25">
      <c r="A7" s="7">
        <v>6</v>
      </c>
      <c r="B7" s="10" t="s">
        <v>28</v>
      </c>
      <c r="E7" s="6"/>
      <c r="K7" t="s">
        <v>59</v>
      </c>
    </row>
    <row r="8" spans="1:11" x14ac:dyDescent="0.25">
      <c r="A8" s="7">
        <v>7</v>
      </c>
      <c r="B8" s="10" t="s">
        <v>29</v>
      </c>
      <c r="E8" s="6"/>
    </row>
    <row r="9" spans="1:11" x14ac:dyDescent="0.25">
      <c r="A9" s="7">
        <v>8</v>
      </c>
      <c r="B9" s="10" t="s">
        <v>30</v>
      </c>
      <c r="E9" s="6"/>
    </row>
    <row r="10" spans="1:11" x14ac:dyDescent="0.25">
      <c r="A10" s="7">
        <v>9</v>
      </c>
      <c r="B10" s="10" t="s">
        <v>31</v>
      </c>
      <c r="E10" s="6"/>
    </row>
    <row r="11" spans="1:11" x14ac:dyDescent="0.25">
      <c r="A11" s="7">
        <v>10</v>
      </c>
      <c r="B11" s="10" t="s">
        <v>32</v>
      </c>
      <c r="E11" s="6"/>
    </row>
    <row r="12" spans="1:11" x14ac:dyDescent="0.25">
      <c r="A12" s="7">
        <v>11</v>
      </c>
      <c r="B12" s="10" t="s">
        <v>33</v>
      </c>
      <c r="E12" s="6"/>
    </row>
    <row r="13" spans="1:11" x14ac:dyDescent="0.25">
      <c r="A13" s="7">
        <v>12</v>
      </c>
      <c r="B13" s="10" t="s">
        <v>34</v>
      </c>
      <c r="E13" s="6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4"/>
  <sheetViews>
    <sheetView topLeftCell="C1" workbookViewId="0">
      <selection activeCell="H19" sqref="H19"/>
    </sheetView>
  </sheetViews>
  <sheetFormatPr baseColWidth="10" defaultRowHeight="15" x14ac:dyDescent="0.25"/>
  <cols>
    <col min="2" max="2" width="19.42578125" bestFit="1" customWidth="1"/>
    <col min="3" max="3" width="12" bestFit="1" customWidth="1"/>
  </cols>
  <sheetData>
    <row r="1" spans="2:29" ht="15.75" thickBot="1" x14ac:dyDescent="0.3"/>
    <row r="2" spans="2:29" ht="27.75" customHeight="1" thickBot="1" x14ac:dyDescent="0.3">
      <c r="B2" s="24" t="s">
        <v>60</v>
      </c>
      <c r="C2" s="22" t="s">
        <v>61</v>
      </c>
      <c r="D2" s="26" t="s">
        <v>62</v>
      </c>
      <c r="F2" s="25">
        <v>42005</v>
      </c>
      <c r="G2" s="18">
        <v>42036</v>
      </c>
      <c r="H2" s="18">
        <v>42064</v>
      </c>
      <c r="I2" s="18">
        <v>42095</v>
      </c>
      <c r="J2" s="18">
        <v>42125</v>
      </c>
      <c r="K2" s="18">
        <v>42156</v>
      </c>
      <c r="L2" s="18">
        <v>42186</v>
      </c>
      <c r="M2" s="18">
        <v>42217</v>
      </c>
      <c r="N2" s="18">
        <v>42248</v>
      </c>
      <c r="O2" s="18">
        <v>42278</v>
      </c>
      <c r="P2" s="18">
        <v>42309</v>
      </c>
      <c r="Q2" s="18">
        <v>42339</v>
      </c>
      <c r="R2" s="18">
        <v>42370</v>
      </c>
      <c r="S2" s="18">
        <v>42401</v>
      </c>
      <c r="T2" s="18">
        <v>42430</v>
      </c>
      <c r="U2" s="18">
        <v>42461</v>
      </c>
      <c r="V2" s="18">
        <v>42491</v>
      </c>
      <c r="W2" s="18">
        <v>42522</v>
      </c>
      <c r="X2" s="18">
        <v>42552</v>
      </c>
      <c r="Y2" s="18">
        <v>42583</v>
      </c>
      <c r="Z2" s="18">
        <v>42614</v>
      </c>
      <c r="AA2" s="18">
        <v>42644</v>
      </c>
      <c r="AB2" s="18">
        <v>42675</v>
      </c>
      <c r="AC2" s="19">
        <v>42705</v>
      </c>
    </row>
    <row r="3" spans="2:29" x14ac:dyDescent="0.25">
      <c r="B3" s="23" t="str">
        <f t="array" ref="B3:B14">IF(libelle&lt;&gt;"",libelle,"")</f>
        <v>Filtration</v>
      </c>
      <c r="C3" s="20">
        <f t="array" ref="C3:C14">IF(DebutP&lt;&gt;"",DebutP,"")</f>
        <v>42034</v>
      </c>
      <c r="D3" s="20">
        <f t="array" ref="D3:D14">IF(Finp&lt;&gt;"",Finp,"")</f>
        <v>42050</v>
      </c>
      <c r="F3" s="23">
        <f>IF(AND($C3&lt;&gt;"",$D3&lt;&gt;""),IF(OR(AND(MONTH(F$2)&lt;MONTH($C3),YEAR(F$2)=YEAR($C3)),YEAR(F$2)&lt;YEAR($C3),YEAR(F$2)&gt;YEAR($D3),AND(MONTH(F$2)&gt;MONTH($D3),YEAR(F$2)=YEAR($D3))),0,1),"")</f>
        <v>1</v>
      </c>
      <c r="G3" s="23">
        <f t="shared" ref="G3:AC14" si="0">IF(AND($C3&lt;&gt;"",$D3&lt;&gt;""),IF(OR(AND(MONTH(G$2)&lt;MONTH($C3),YEAR(G$2)=YEAR($C3)),YEAR(G$2)&lt;YEAR($C3),YEAR(G$2)&gt;YEAR($D3),AND(MONTH(G$2)&gt;MONTH($D3),YEAR(G$2)=YEAR($D3))),0,1),"")</f>
        <v>1</v>
      </c>
      <c r="H3" s="23">
        <f t="shared" si="0"/>
        <v>0</v>
      </c>
      <c r="I3" s="23">
        <f t="shared" si="0"/>
        <v>0</v>
      </c>
      <c r="J3" s="23">
        <f t="shared" si="0"/>
        <v>0</v>
      </c>
      <c r="K3" s="23">
        <f t="shared" si="0"/>
        <v>0</v>
      </c>
      <c r="L3" s="23">
        <f t="shared" si="0"/>
        <v>0</v>
      </c>
      <c r="M3" s="23">
        <f t="shared" si="0"/>
        <v>0</v>
      </c>
      <c r="N3" s="23">
        <f t="shared" si="0"/>
        <v>0</v>
      </c>
      <c r="O3" s="23">
        <f t="shared" si="0"/>
        <v>0</v>
      </c>
      <c r="P3" s="23">
        <f t="shared" si="0"/>
        <v>0</v>
      </c>
      <c r="Q3" s="23">
        <f t="shared" si="0"/>
        <v>0</v>
      </c>
      <c r="R3" s="23">
        <f t="shared" si="0"/>
        <v>0</v>
      </c>
      <c r="S3" s="23">
        <f t="shared" si="0"/>
        <v>0</v>
      </c>
      <c r="T3" s="23">
        <f t="shared" si="0"/>
        <v>0</v>
      </c>
      <c r="U3" s="23">
        <f t="shared" si="0"/>
        <v>0</v>
      </c>
      <c r="V3" s="23">
        <f t="shared" si="0"/>
        <v>0</v>
      </c>
      <c r="W3" s="23">
        <f t="shared" si="0"/>
        <v>0</v>
      </c>
      <c r="X3" s="23">
        <f t="shared" si="0"/>
        <v>0</v>
      </c>
      <c r="Y3" s="23">
        <f t="shared" si="0"/>
        <v>0</v>
      </c>
      <c r="Z3" s="23">
        <f t="shared" si="0"/>
        <v>0</v>
      </c>
      <c r="AA3" s="23">
        <f t="shared" si="0"/>
        <v>0</v>
      </c>
      <c r="AB3" s="23">
        <f t="shared" si="0"/>
        <v>0</v>
      </c>
      <c r="AC3" s="23">
        <f t="shared" si="0"/>
        <v>0</v>
      </c>
    </row>
    <row r="4" spans="2:29" x14ac:dyDescent="0.25">
      <c r="B4" s="23" t="str">
        <v>Mélange ingrédients</v>
      </c>
      <c r="C4" s="3">
        <v>42060</v>
      </c>
      <c r="D4" s="3">
        <v>42120</v>
      </c>
      <c r="F4" s="21">
        <f t="shared" ref="F4:F14" si="1">IF(AND($C4&lt;&gt;"",$D4&lt;&gt;""),IF(OR(AND(MONTH(F$2)&lt;MONTH($C4),YEAR(F$2)=YEAR($C4)),YEAR(F$2)&lt;YEAR($C4),YEAR(F$2)&gt;YEAR($D4),AND(MONTH(F$2)&gt;MONTH($D4),YEAR(F$2)=YEAR($D4))),0,1),"")</f>
        <v>0</v>
      </c>
      <c r="G4" s="21">
        <f t="shared" si="0"/>
        <v>1</v>
      </c>
      <c r="H4" s="21">
        <f t="shared" si="0"/>
        <v>1</v>
      </c>
      <c r="I4" s="21">
        <f t="shared" si="0"/>
        <v>1</v>
      </c>
      <c r="J4" s="21">
        <f t="shared" si="0"/>
        <v>0</v>
      </c>
      <c r="K4" s="21">
        <f t="shared" si="0"/>
        <v>0</v>
      </c>
      <c r="L4" s="21">
        <f t="shared" si="0"/>
        <v>0</v>
      </c>
      <c r="M4" s="21">
        <f t="shared" si="0"/>
        <v>0</v>
      </c>
      <c r="N4" s="21">
        <f t="shared" si="0"/>
        <v>0</v>
      </c>
      <c r="O4" s="21">
        <f t="shared" si="0"/>
        <v>0</v>
      </c>
      <c r="P4" s="21">
        <f t="shared" si="0"/>
        <v>0</v>
      </c>
      <c r="Q4" s="21">
        <f t="shared" si="0"/>
        <v>0</v>
      </c>
      <c r="R4" s="21">
        <f t="shared" si="0"/>
        <v>0</v>
      </c>
      <c r="S4" s="21">
        <f t="shared" si="0"/>
        <v>0</v>
      </c>
      <c r="T4" s="21">
        <f t="shared" si="0"/>
        <v>0</v>
      </c>
      <c r="U4" s="21">
        <f t="shared" si="0"/>
        <v>0</v>
      </c>
      <c r="V4" s="21">
        <f t="shared" si="0"/>
        <v>0</v>
      </c>
      <c r="W4" s="21">
        <f t="shared" si="0"/>
        <v>0</v>
      </c>
      <c r="X4" s="21">
        <f t="shared" si="0"/>
        <v>0</v>
      </c>
      <c r="Y4" s="21">
        <f t="shared" si="0"/>
        <v>0</v>
      </c>
      <c r="Z4" s="21">
        <f t="shared" si="0"/>
        <v>0</v>
      </c>
      <c r="AA4" s="21">
        <f t="shared" si="0"/>
        <v>0</v>
      </c>
      <c r="AB4" s="21">
        <f t="shared" si="0"/>
        <v>0</v>
      </c>
      <c r="AC4" s="21">
        <f t="shared" si="0"/>
        <v>0</v>
      </c>
    </row>
    <row r="5" spans="2:29" x14ac:dyDescent="0.25">
      <c r="B5" s="23" t="str">
        <v/>
      </c>
      <c r="C5" s="3">
        <v>42215</v>
      </c>
      <c r="D5" s="3">
        <v>42485</v>
      </c>
      <c r="F5" s="21">
        <f t="shared" si="1"/>
        <v>0</v>
      </c>
      <c r="G5" s="21">
        <f t="shared" si="0"/>
        <v>0</v>
      </c>
      <c r="H5" s="21">
        <f t="shared" si="0"/>
        <v>0</v>
      </c>
      <c r="I5" s="21">
        <f t="shared" si="0"/>
        <v>0</v>
      </c>
      <c r="J5" s="21">
        <f t="shared" si="0"/>
        <v>0</v>
      </c>
      <c r="K5" s="21">
        <f t="shared" si="0"/>
        <v>0</v>
      </c>
      <c r="L5" s="21">
        <f t="shared" si="0"/>
        <v>1</v>
      </c>
      <c r="M5" s="21">
        <f t="shared" si="0"/>
        <v>1</v>
      </c>
      <c r="N5" s="21">
        <f t="shared" si="0"/>
        <v>1</v>
      </c>
      <c r="O5" s="21">
        <f t="shared" si="0"/>
        <v>1</v>
      </c>
      <c r="P5" s="21">
        <f t="shared" si="0"/>
        <v>1</v>
      </c>
      <c r="Q5" s="21">
        <f t="shared" si="0"/>
        <v>1</v>
      </c>
      <c r="R5" s="21">
        <f t="shared" si="0"/>
        <v>1</v>
      </c>
      <c r="S5" s="21">
        <f t="shared" si="0"/>
        <v>1</v>
      </c>
      <c r="T5" s="21">
        <f t="shared" si="0"/>
        <v>1</v>
      </c>
      <c r="U5" s="21">
        <f t="shared" si="0"/>
        <v>1</v>
      </c>
      <c r="V5" s="21">
        <f t="shared" si="0"/>
        <v>0</v>
      </c>
      <c r="W5" s="21">
        <f t="shared" si="0"/>
        <v>0</v>
      </c>
      <c r="X5" s="21">
        <f t="shared" si="0"/>
        <v>0</v>
      </c>
      <c r="Y5" s="21">
        <f t="shared" si="0"/>
        <v>0</v>
      </c>
      <c r="Z5" s="21">
        <f t="shared" si="0"/>
        <v>0</v>
      </c>
      <c r="AA5" s="21">
        <f t="shared" si="0"/>
        <v>0</v>
      </c>
      <c r="AB5" s="21">
        <f t="shared" si="0"/>
        <v>0</v>
      </c>
      <c r="AC5" s="21">
        <f t="shared" si="0"/>
        <v>0</v>
      </c>
    </row>
    <row r="6" spans="2:29" x14ac:dyDescent="0.25">
      <c r="B6" s="23" t="str">
        <v/>
      </c>
      <c r="C6" s="3">
        <v>42189</v>
      </c>
      <c r="D6" s="3">
        <v>42629</v>
      </c>
      <c r="F6" s="21">
        <f t="shared" si="1"/>
        <v>0</v>
      </c>
      <c r="G6" s="21">
        <f t="shared" si="0"/>
        <v>0</v>
      </c>
      <c r="H6" s="21">
        <f t="shared" si="0"/>
        <v>0</v>
      </c>
      <c r="I6" s="21">
        <f t="shared" si="0"/>
        <v>0</v>
      </c>
      <c r="J6" s="21">
        <f t="shared" si="0"/>
        <v>0</v>
      </c>
      <c r="K6" s="21">
        <f t="shared" si="0"/>
        <v>0</v>
      </c>
      <c r="L6" s="21">
        <f t="shared" si="0"/>
        <v>1</v>
      </c>
      <c r="M6" s="21">
        <f t="shared" si="0"/>
        <v>1</v>
      </c>
      <c r="N6" s="21">
        <f t="shared" si="0"/>
        <v>1</v>
      </c>
      <c r="O6" s="21">
        <f t="shared" si="0"/>
        <v>1</v>
      </c>
      <c r="P6" s="21">
        <f t="shared" si="0"/>
        <v>1</v>
      </c>
      <c r="Q6" s="21">
        <f t="shared" si="0"/>
        <v>1</v>
      </c>
      <c r="R6" s="21">
        <f t="shared" si="0"/>
        <v>1</v>
      </c>
      <c r="S6" s="21">
        <f t="shared" si="0"/>
        <v>1</v>
      </c>
      <c r="T6" s="21">
        <f t="shared" si="0"/>
        <v>1</v>
      </c>
      <c r="U6" s="21">
        <f t="shared" si="0"/>
        <v>1</v>
      </c>
      <c r="V6" s="21">
        <f t="shared" si="0"/>
        <v>1</v>
      </c>
      <c r="W6" s="21">
        <f t="shared" si="0"/>
        <v>1</v>
      </c>
      <c r="X6" s="21">
        <f t="shared" si="0"/>
        <v>1</v>
      </c>
      <c r="Y6" s="21">
        <f t="shared" si="0"/>
        <v>1</v>
      </c>
      <c r="Z6" s="21">
        <f t="shared" si="0"/>
        <v>1</v>
      </c>
      <c r="AA6" s="21">
        <f t="shared" si="0"/>
        <v>0</v>
      </c>
      <c r="AB6" s="21">
        <f t="shared" si="0"/>
        <v>0</v>
      </c>
      <c r="AC6" s="21">
        <f t="shared" si="0"/>
        <v>0</v>
      </c>
    </row>
    <row r="7" spans="2:29" x14ac:dyDescent="0.25">
      <c r="B7" s="23" t="str">
        <v/>
      </c>
      <c r="C7" s="3" t="str">
        <v/>
      </c>
      <c r="D7" s="3" t="str">
        <v/>
      </c>
      <c r="F7" s="21" t="str">
        <f t="shared" si="1"/>
        <v/>
      </c>
      <c r="G7" s="21" t="str">
        <f t="shared" si="0"/>
        <v/>
      </c>
      <c r="H7" s="21" t="str">
        <f t="shared" si="0"/>
        <v/>
      </c>
      <c r="I7" s="21" t="str">
        <f t="shared" si="0"/>
        <v/>
      </c>
      <c r="J7" s="21" t="str">
        <f t="shared" si="0"/>
        <v/>
      </c>
      <c r="K7" s="21" t="str">
        <f t="shared" si="0"/>
        <v/>
      </c>
      <c r="L7" s="21" t="str">
        <f t="shared" si="0"/>
        <v/>
      </c>
      <c r="M7" s="21" t="str">
        <f t="shared" si="0"/>
        <v/>
      </c>
      <c r="N7" s="21" t="str">
        <f t="shared" si="0"/>
        <v/>
      </c>
      <c r="O7" s="21" t="str">
        <f t="shared" si="0"/>
        <v/>
      </c>
      <c r="P7" s="21" t="str">
        <f t="shared" si="0"/>
        <v/>
      </c>
      <c r="Q7" s="21" t="str">
        <f t="shared" si="0"/>
        <v/>
      </c>
      <c r="R7" s="21" t="str">
        <f t="shared" si="0"/>
        <v/>
      </c>
      <c r="S7" s="21" t="str">
        <f t="shared" si="0"/>
        <v/>
      </c>
      <c r="T7" s="21" t="str">
        <f t="shared" si="0"/>
        <v/>
      </c>
      <c r="U7" s="21" t="str">
        <f t="shared" si="0"/>
        <v/>
      </c>
      <c r="V7" s="21" t="str">
        <f t="shared" si="0"/>
        <v/>
      </c>
      <c r="W7" s="21" t="str">
        <f t="shared" si="0"/>
        <v/>
      </c>
      <c r="X7" s="21" t="str">
        <f t="shared" si="0"/>
        <v/>
      </c>
      <c r="Y7" s="21" t="str">
        <f t="shared" si="0"/>
        <v/>
      </c>
      <c r="Z7" s="21" t="str">
        <f t="shared" si="0"/>
        <v/>
      </c>
      <c r="AA7" s="21" t="str">
        <f t="shared" si="0"/>
        <v/>
      </c>
      <c r="AB7" s="21" t="str">
        <f t="shared" si="0"/>
        <v/>
      </c>
      <c r="AC7" s="21" t="str">
        <f t="shared" si="0"/>
        <v/>
      </c>
    </row>
    <row r="8" spans="2:29" x14ac:dyDescent="0.25">
      <c r="B8" s="23" t="str">
        <v/>
      </c>
      <c r="C8" s="3" t="str">
        <v/>
      </c>
      <c r="D8" s="3" t="str">
        <v/>
      </c>
      <c r="F8" s="21" t="str">
        <f t="shared" si="1"/>
        <v/>
      </c>
      <c r="G8" s="21" t="str">
        <f t="shared" si="0"/>
        <v/>
      </c>
      <c r="H8" s="21" t="str">
        <f t="shared" si="0"/>
        <v/>
      </c>
      <c r="I8" s="21" t="str">
        <f t="shared" si="0"/>
        <v/>
      </c>
      <c r="J8" s="21" t="str">
        <f t="shared" si="0"/>
        <v/>
      </c>
      <c r="K8" s="21" t="str">
        <f t="shared" si="0"/>
        <v/>
      </c>
      <c r="L8" s="21" t="str">
        <f t="shared" si="0"/>
        <v/>
      </c>
      <c r="M8" s="21" t="str">
        <f t="shared" si="0"/>
        <v/>
      </c>
      <c r="N8" s="21" t="str">
        <f t="shared" si="0"/>
        <v/>
      </c>
      <c r="O8" s="21" t="str">
        <f t="shared" si="0"/>
        <v/>
      </c>
      <c r="P8" s="21" t="str">
        <f t="shared" si="0"/>
        <v/>
      </c>
      <c r="Q8" s="21" t="str">
        <f t="shared" si="0"/>
        <v/>
      </c>
      <c r="R8" s="21" t="str">
        <f t="shared" si="0"/>
        <v/>
      </c>
      <c r="S8" s="21" t="str">
        <f t="shared" si="0"/>
        <v/>
      </c>
      <c r="T8" s="21" t="str">
        <f t="shared" si="0"/>
        <v/>
      </c>
      <c r="U8" s="21" t="str">
        <f t="shared" si="0"/>
        <v/>
      </c>
      <c r="V8" s="21" t="str">
        <f t="shared" si="0"/>
        <v/>
      </c>
      <c r="W8" s="21" t="str">
        <f t="shared" si="0"/>
        <v/>
      </c>
      <c r="X8" s="21" t="str">
        <f t="shared" si="0"/>
        <v/>
      </c>
      <c r="Y8" s="21" t="str">
        <f t="shared" si="0"/>
        <v/>
      </c>
      <c r="Z8" s="21" t="str">
        <f t="shared" si="0"/>
        <v/>
      </c>
      <c r="AA8" s="21" t="str">
        <f t="shared" si="0"/>
        <v/>
      </c>
      <c r="AB8" s="21" t="str">
        <f t="shared" si="0"/>
        <v/>
      </c>
      <c r="AC8" s="21" t="str">
        <f t="shared" si="0"/>
        <v/>
      </c>
    </row>
    <row r="9" spans="2:29" x14ac:dyDescent="0.25">
      <c r="B9" s="23" t="str">
        <v/>
      </c>
      <c r="C9" s="3" t="str">
        <v/>
      </c>
      <c r="D9" s="3" t="str">
        <v/>
      </c>
      <c r="F9" s="21" t="str">
        <f t="shared" si="1"/>
        <v/>
      </c>
      <c r="G9" s="21" t="str">
        <f t="shared" si="0"/>
        <v/>
      </c>
      <c r="H9" s="21" t="str">
        <f t="shared" si="0"/>
        <v/>
      </c>
      <c r="I9" s="21" t="str">
        <f t="shared" si="0"/>
        <v/>
      </c>
      <c r="J9" s="21" t="str">
        <f t="shared" si="0"/>
        <v/>
      </c>
      <c r="K9" s="21" t="str">
        <f t="shared" si="0"/>
        <v/>
      </c>
      <c r="L9" s="21" t="str">
        <f t="shared" si="0"/>
        <v/>
      </c>
      <c r="M9" s="21" t="str">
        <f t="shared" si="0"/>
        <v/>
      </c>
      <c r="N9" s="21" t="str">
        <f t="shared" si="0"/>
        <v/>
      </c>
      <c r="O9" s="21" t="str">
        <f t="shared" si="0"/>
        <v/>
      </c>
      <c r="P9" s="21" t="str">
        <f t="shared" si="0"/>
        <v/>
      </c>
      <c r="Q9" s="21" t="str">
        <f t="shared" si="0"/>
        <v/>
      </c>
      <c r="R9" s="21" t="str">
        <f t="shared" si="0"/>
        <v/>
      </c>
      <c r="S9" s="21" t="str">
        <f t="shared" si="0"/>
        <v/>
      </c>
      <c r="T9" s="21" t="str">
        <f t="shared" si="0"/>
        <v/>
      </c>
      <c r="U9" s="21" t="str">
        <f t="shared" si="0"/>
        <v/>
      </c>
      <c r="V9" s="21" t="str">
        <f t="shared" si="0"/>
        <v/>
      </c>
      <c r="W9" s="21" t="str">
        <f t="shared" si="0"/>
        <v/>
      </c>
      <c r="X9" s="21" t="str">
        <f t="shared" si="0"/>
        <v/>
      </c>
      <c r="Y9" s="21" t="str">
        <f t="shared" si="0"/>
        <v/>
      </c>
      <c r="Z9" s="21" t="str">
        <f t="shared" si="0"/>
        <v/>
      </c>
      <c r="AA9" s="21" t="str">
        <f t="shared" si="0"/>
        <v/>
      </c>
      <c r="AB9" s="21" t="str">
        <f t="shared" si="0"/>
        <v/>
      </c>
      <c r="AC9" s="21" t="str">
        <f t="shared" si="0"/>
        <v/>
      </c>
    </row>
    <row r="10" spans="2:29" x14ac:dyDescent="0.25">
      <c r="B10" s="23" t="str">
        <v/>
      </c>
      <c r="C10" s="3" t="str">
        <v/>
      </c>
      <c r="D10" s="3" t="str">
        <v/>
      </c>
      <c r="F10" s="21" t="str">
        <f t="shared" si="1"/>
        <v/>
      </c>
      <c r="G10" s="21" t="str">
        <f t="shared" si="0"/>
        <v/>
      </c>
      <c r="H10" s="21" t="str">
        <f t="shared" si="0"/>
        <v/>
      </c>
      <c r="I10" s="21" t="str">
        <f t="shared" si="0"/>
        <v/>
      </c>
      <c r="J10" s="21" t="str">
        <f t="shared" si="0"/>
        <v/>
      </c>
      <c r="K10" s="21" t="str">
        <f t="shared" si="0"/>
        <v/>
      </c>
      <c r="L10" s="21" t="str">
        <f t="shared" si="0"/>
        <v/>
      </c>
      <c r="M10" s="21" t="str">
        <f t="shared" si="0"/>
        <v/>
      </c>
      <c r="N10" s="21" t="str">
        <f t="shared" si="0"/>
        <v/>
      </c>
      <c r="O10" s="21" t="str">
        <f t="shared" si="0"/>
        <v/>
      </c>
      <c r="P10" s="21" t="str">
        <f t="shared" si="0"/>
        <v/>
      </c>
      <c r="Q10" s="21" t="str">
        <f t="shared" si="0"/>
        <v/>
      </c>
      <c r="R10" s="21" t="str">
        <f t="shared" si="0"/>
        <v/>
      </c>
      <c r="S10" s="21" t="str">
        <f t="shared" si="0"/>
        <v/>
      </c>
      <c r="T10" s="21" t="str">
        <f t="shared" si="0"/>
        <v/>
      </c>
      <c r="U10" s="21" t="str">
        <f t="shared" si="0"/>
        <v/>
      </c>
      <c r="V10" s="21" t="str">
        <f t="shared" si="0"/>
        <v/>
      </c>
      <c r="W10" s="21" t="str">
        <f t="shared" si="0"/>
        <v/>
      </c>
      <c r="X10" s="21" t="str">
        <f t="shared" si="0"/>
        <v/>
      </c>
      <c r="Y10" s="21" t="str">
        <f t="shared" si="0"/>
        <v/>
      </c>
      <c r="Z10" s="21" t="str">
        <f t="shared" si="0"/>
        <v/>
      </c>
      <c r="AA10" s="21" t="str">
        <f t="shared" si="0"/>
        <v/>
      </c>
      <c r="AB10" s="21" t="str">
        <f t="shared" si="0"/>
        <v/>
      </c>
      <c r="AC10" s="21" t="str">
        <f t="shared" si="0"/>
        <v/>
      </c>
    </row>
    <row r="11" spans="2:29" x14ac:dyDescent="0.25">
      <c r="B11" s="23" t="str">
        <v/>
      </c>
      <c r="C11" s="3" t="str">
        <v/>
      </c>
      <c r="D11" s="3" t="str">
        <v/>
      </c>
      <c r="F11" s="21" t="str">
        <f t="shared" si="1"/>
        <v/>
      </c>
      <c r="G11" s="21" t="str">
        <f t="shared" si="0"/>
        <v/>
      </c>
      <c r="H11" s="21" t="str">
        <f t="shared" si="0"/>
        <v/>
      </c>
      <c r="I11" s="21" t="str">
        <f t="shared" si="0"/>
        <v/>
      </c>
      <c r="J11" s="21" t="str">
        <f t="shared" si="0"/>
        <v/>
      </c>
      <c r="K11" s="21" t="str">
        <f t="shared" si="0"/>
        <v/>
      </c>
      <c r="L11" s="21" t="str">
        <f t="shared" si="0"/>
        <v/>
      </c>
      <c r="M11" s="21" t="str">
        <f t="shared" si="0"/>
        <v/>
      </c>
      <c r="N11" s="21" t="str">
        <f t="shared" si="0"/>
        <v/>
      </c>
      <c r="O11" s="21" t="str">
        <f t="shared" si="0"/>
        <v/>
      </c>
      <c r="P11" s="21" t="str">
        <f t="shared" si="0"/>
        <v/>
      </c>
      <c r="Q11" s="21" t="str">
        <f t="shared" si="0"/>
        <v/>
      </c>
      <c r="R11" s="21" t="str">
        <f t="shared" si="0"/>
        <v/>
      </c>
      <c r="S11" s="21" t="str">
        <f t="shared" si="0"/>
        <v/>
      </c>
      <c r="T11" s="21" t="str">
        <f t="shared" si="0"/>
        <v/>
      </c>
      <c r="U11" s="21" t="str">
        <f t="shared" si="0"/>
        <v/>
      </c>
      <c r="V11" s="21" t="str">
        <f t="shared" si="0"/>
        <v/>
      </c>
      <c r="W11" s="21" t="str">
        <f t="shared" si="0"/>
        <v/>
      </c>
      <c r="X11" s="21" t="str">
        <f t="shared" si="0"/>
        <v/>
      </c>
      <c r="Y11" s="21" t="str">
        <f t="shared" si="0"/>
        <v/>
      </c>
      <c r="Z11" s="21" t="str">
        <f t="shared" si="0"/>
        <v/>
      </c>
      <c r="AA11" s="21" t="str">
        <f t="shared" si="0"/>
        <v/>
      </c>
      <c r="AB11" s="21" t="str">
        <f t="shared" si="0"/>
        <v/>
      </c>
      <c r="AC11" s="21" t="str">
        <f t="shared" si="0"/>
        <v/>
      </c>
    </row>
    <row r="12" spans="2:29" x14ac:dyDescent="0.25">
      <c r="B12" s="23" t="str">
        <v/>
      </c>
      <c r="C12" s="3" t="str">
        <v/>
      </c>
      <c r="D12" s="3" t="str">
        <v/>
      </c>
      <c r="F12" s="21" t="str">
        <f t="shared" si="1"/>
        <v/>
      </c>
      <c r="G12" s="21" t="str">
        <f t="shared" si="0"/>
        <v/>
      </c>
      <c r="H12" s="21" t="str">
        <f t="shared" si="0"/>
        <v/>
      </c>
      <c r="I12" s="21" t="str">
        <f t="shared" si="0"/>
        <v/>
      </c>
      <c r="J12" s="21" t="str">
        <f t="shared" si="0"/>
        <v/>
      </c>
      <c r="K12" s="21" t="str">
        <f t="shared" si="0"/>
        <v/>
      </c>
      <c r="L12" s="21" t="str">
        <f t="shared" si="0"/>
        <v/>
      </c>
      <c r="M12" s="21" t="str">
        <f t="shared" si="0"/>
        <v/>
      </c>
      <c r="N12" s="21" t="str">
        <f t="shared" si="0"/>
        <v/>
      </c>
      <c r="O12" s="21" t="str">
        <f t="shared" si="0"/>
        <v/>
      </c>
      <c r="P12" s="21" t="str">
        <f t="shared" si="0"/>
        <v/>
      </c>
      <c r="Q12" s="21" t="str">
        <f t="shared" si="0"/>
        <v/>
      </c>
      <c r="R12" s="21" t="str">
        <f t="shared" si="0"/>
        <v/>
      </c>
      <c r="S12" s="21" t="str">
        <f t="shared" si="0"/>
        <v/>
      </c>
      <c r="T12" s="21" t="str">
        <f t="shared" si="0"/>
        <v/>
      </c>
      <c r="U12" s="21" t="str">
        <f t="shared" si="0"/>
        <v/>
      </c>
      <c r="V12" s="21" t="str">
        <f t="shared" si="0"/>
        <v/>
      </c>
      <c r="W12" s="21" t="str">
        <f t="shared" si="0"/>
        <v/>
      </c>
      <c r="X12" s="21" t="str">
        <f t="shared" si="0"/>
        <v/>
      </c>
      <c r="Y12" s="21" t="str">
        <f t="shared" si="0"/>
        <v/>
      </c>
      <c r="Z12" s="21" t="str">
        <f t="shared" si="0"/>
        <v/>
      </c>
      <c r="AA12" s="21" t="str">
        <f t="shared" si="0"/>
        <v/>
      </c>
      <c r="AB12" s="21" t="str">
        <f t="shared" si="0"/>
        <v/>
      </c>
      <c r="AC12" s="21" t="str">
        <f t="shared" si="0"/>
        <v/>
      </c>
    </row>
    <row r="13" spans="2:29" x14ac:dyDescent="0.25">
      <c r="B13" s="23" t="str">
        <v/>
      </c>
      <c r="C13" s="3" t="str">
        <v/>
      </c>
      <c r="D13" s="3" t="str">
        <v/>
      </c>
      <c r="F13" s="21" t="str">
        <f t="shared" si="1"/>
        <v/>
      </c>
      <c r="G13" s="21" t="str">
        <f t="shared" si="0"/>
        <v/>
      </c>
      <c r="H13" s="21" t="str">
        <f t="shared" si="0"/>
        <v/>
      </c>
      <c r="I13" s="21" t="str">
        <f t="shared" si="0"/>
        <v/>
      </c>
      <c r="J13" s="21" t="str">
        <f t="shared" si="0"/>
        <v/>
      </c>
      <c r="K13" s="21" t="str">
        <f t="shared" si="0"/>
        <v/>
      </c>
      <c r="L13" s="21" t="str">
        <f t="shared" si="0"/>
        <v/>
      </c>
      <c r="M13" s="21" t="str">
        <f t="shared" si="0"/>
        <v/>
      </c>
      <c r="N13" s="21" t="str">
        <f t="shared" si="0"/>
        <v/>
      </c>
      <c r="O13" s="21" t="str">
        <f t="shared" si="0"/>
        <v/>
      </c>
      <c r="P13" s="21" t="str">
        <f t="shared" si="0"/>
        <v/>
      </c>
      <c r="Q13" s="21" t="str">
        <f t="shared" si="0"/>
        <v/>
      </c>
      <c r="R13" s="21" t="str">
        <f t="shared" si="0"/>
        <v/>
      </c>
      <c r="S13" s="21" t="str">
        <f t="shared" si="0"/>
        <v/>
      </c>
      <c r="T13" s="21" t="str">
        <f t="shared" si="0"/>
        <v/>
      </c>
      <c r="U13" s="21" t="str">
        <f t="shared" si="0"/>
        <v/>
      </c>
      <c r="V13" s="21" t="str">
        <f t="shared" si="0"/>
        <v/>
      </c>
      <c r="W13" s="21" t="str">
        <f t="shared" si="0"/>
        <v/>
      </c>
      <c r="X13" s="21" t="str">
        <f t="shared" si="0"/>
        <v/>
      </c>
      <c r="Y13" s="21" t="str">
        <f t="shared" si="0"/>
        <v/>
      </c>
      <c r="Z13" s="21" t="str">
        <f t="shared" si="0"/>
        <v/>
      </c>
      <c r="AA13" s="21" t="str">
        <f t="shared" si="0"/>
        <v/>
      </c>
      <c r="AB13" s="21" t="str">
        <f t="shared" si="0"/>
        <v/>
      </c>
      <c r="AC13" s="21" t="str">
        <f t="shared" si="0"/>
        <v/>
      </c>
    </row>
    <row r="14" spans="2:29" x14ac:dyDescent="0.25">
      <c r="B14" s="23" t="str">
        <v/>
      </c>
      <c r="C14" s="3" t="str">
        <v/>
      </c>
      <c r="D14" s="3" t="str">
        <v/>
      </c>
      <c r="F14" s="21" t="str">
        <f t="shared" si="1"/>
        <v/>
      </c>
      <c r="G14" s="21" t="str">
        <f t="shared" si="0"/>
        <v/>
      </c>
      <c r="H14" s="21" t="str">
        <f t="shared" si="0"/>
        <v/>
      </c>
      <c r="I14" s="21" t="str">
        <f t="shared" ref="I14:AC14" si="2">IF(AND($C14&lt;&gt;"",$D14&lt;&gt;""),IF(OR(AND(MONTH(I$2)&lt;MONTH($C14),YEAR(I$2)=YEAR($C14)),YEAR(I$2)&lt;YEAR($C14),YEAR(I$2)&gt;YEAR($D14),AND(MONTH(I$2)&gt;MONTH($D14),YEAR(I$2)=YEAR($D14))),0,1),"")</f>
        <v/>
      </c>
      <c r="J14" s="21" t="str">
        <f t="shared" si="2"/>
        <v/>
      </c>
      <c r="K14" s="21" t="str">
        <f t="shared" si="2"/>
        <v/>
      </c>
      <c r="L14" s="21" t="str">
        <f t="shared" si="2"/>
        <v/>
      </c>
      <c r="M14" s="21" t="str">
        <f t="shared" si="2"/>
        <v/>
      </c>
      <c r="N14" s="21" t="str">
        <f t="shared" si="2"/>
        <v/>
      </c>
      <c r="O14" s="21" t="str">
        <f t="shared" si="2"/>
        <v/>
      </c>
      <c r="P14" s="21" t="str">
        <f t="shared" si="2"/>
        <v/>
      </c>
      <c r="Q14" s="21" t="str">
        <f t="shared" si="2"/>
        <v/>
      </c>
      <c r="R14" s="21" t="str">
        <f t="shared" si="2"/>
        <v/>
      </c>
      <c r="S14" s="21" t="str">
        <f t="shared" si="2"/>
        <v/>
      </c>
      <c r="T14" s="21" t="str">
        <f t="shared" si="2"/>
        <v/>
      </c>
      <c r="U14" s="21" t="str">
        <f t="shared" si="2"/>
        <v/>
      </c>
      <c r="V14" s="21" t="str">
        <f t="shared" si="2"/>
        <v/>
      </c>
      <c r="W14" s="21" t="str">
        <f t="shared" si="2"/>
        <v/>
      </c>
      <c r="X14" s="21" t="str">
        <f t="shared" si="2"/>
        <v/>
      </c>
      <c r="Y14" s="21" t="str">
        <f t="shared" si="2"/>
        <v/>
      </c>
      <c r="Z14" s="21" t="str">
        <f t="shared" si="2"/>
        <v/>
      </c>
      <c r="AA14" s="21" t="str">
        <f t="shared" si="2"/>
        <v/>
      </c>
      <c r="AB14" s="21" t="str">
        <f t="shared" si="2"/>
        <v/>
      </c>
      <c r="AC14" s="21" t="str">
        <f t="shared" si="2"/>
        <v/>
      </c>
    </row>
  </sheetData>
  <conditionalFormatting sqref="F3:AC14">
    <cfRule type="expression" dxfId="1" priority="2">
      <formula>IF(F3=0,1,0)</formula>
    </cfRule>
    <cfRule type="expression" dxfId="0" priority="1">
      <formula>IF(F3=1,1,0)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3" sqref="A3"/>
    </sheetView>
  </sheetViews>
  <sheetFormatPr baseColWidth="10" defaultRowHeight="15" x14ac:dyDescent="0.25"/>
  <cols>
    <col min="1" max="1" width="13.140625" bestFit="1" customWidth="1"/>
  </cols>
  <sheetData>
    <row r="1" spans="1:3" x14ac:dyDescent="0.25">
      <c r="A1" s="27" t="s">
        <v>46</v>
      </c>
      <c r="B1" s="27"/>
      <c r="C1" s="14" t="s">
        <v>48</v>
      </c>
    </row>
    <row r="2" spans="1:3" x14ac:dyDescent="0.25">
      <c r="A2" t="s">
        <v>47</v>
      </c>
      <c r="B2" t="s">
        <v>44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Prévisionnel</vt:lpstr>
      <vt:lpstr>Suivi</vt:lpstr>
      <vt:lpstr>Paramètres</vt:lpstr>
      <vt:lpstr>Planning Prévisionnel</vt:lpstr>
      <vt:lpstr>Recherche</vt:lpstr>
      <vt:lpstr>DebutP</vt:lpstr>
      <vt:lpstr>Finp</vt:lpstr>
      <vt:lpstr>libelle</vt:lpstr>
      <vt:lpstr>LibeTaches</vt:lpstr>
      <vt:lpstr>ressources</vt:lpstr>
      <vt:lpstr>taches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grousseau</dc:creator>
  <cp:lastModifiedBy>isabelle gouineaud</cp:lastModifiedBy>
  <dcterms:created xsi:type="dcterms:W3CDTF">2015-01-27T07:48:20Z</dcterms:created>
  <dcterms:modified xsi:type="dcterms:W3CDTF">2015-02-11T08:48:56Z</dcterms:modified>
</cp:coreProperties>
</file>