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xr:revisionPtr revIDLastSave="0" documentId="10_ncr:8100000_{E8843E71-5F93-41FA-99AB-EF67E5F5DAE0}" xr6:coauthVersionLast="34" xr6:coauthVersionMax="34" xr10:uidLastSave="{00000000-0000-0000-0000-000000000000}"/>
  <bookViews>
    <workbookView xWindow="0" yWindow="0" windowWidth="28800" windowHeight="12588" tabRatio="939" firstSheet="1" activeTab="2" xr2:uid="{00000000-000D-0000-FFFF-FFFF00000000}"/>
  </bookViews>
  <sheets>
    <sheet name="Equipes" sheetId="49" r:id="rId1"/>
    <sheet name="J01" sheetId="1" r:id="rId2"/>
    <sheet name="J02" sheetId="2" r:id="rId3"/>
  </sheets>
  <definedNames>
    <definedName name="Clubs">Equipes!$A$2:$A$21</definedName>
    <definedName name="Engagés">'J01'!$GE$5:$GI$26</definedName>
    <definedName name="Equipes">'J01'!$GE$5:$GI$26</definedName>
    <definedName name="Etat">#REF!</definedName>
    <definedName name="Leséquipes">'J01'!$GE$5:$GE$26</definedName>
    <definedName name="Saison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23" i="2" l="1"/>
  <c r="I1" i="2" l="1"/>
  <c r="A1" i="2" l="1"/>
  <c r="BX6" i="2" l="1"/>
  <c r="BX7" i="2"/>
  <c r="BX8" i="2"/>
  <c r="BX9" i="2"/>
  <c r="BX10" i="2"/>
  <c r="BX11" i="2"/>
  <c r="BX12" i="2"/>
  <c r="BX13" i="2"/>
  <c r="BX14" i="2"/>
  <c r="BX15" i="2"/>
  <c r="BX16" i="2"/>
  <c r="BX17" i="2"/>
  <c r="BX18" i="2"/>
  <c r="BX19" i="2"/>
  <c r="BX20" i="2"/>
  <c r="BX21" i="2"/>
  <c r="BX22" i="2"/>
  <c r="BX6" i="1"/>
  <c r="BX7" i="1"/>
  <c r="BX8" i="1"/>
  <c r="BX9" i="1"/>
  <c r="BX10" i="1"/>
  <c r="BX11" i="1"/>
  <c r="BX12" i="1"/>
  <c r="BX13" i="1"/>
  <c r="BX14" i="1"/>
  <c r="BX15" i="1"/>
  <c r="BX16" i="1"/>
  <c r="BX17" i="1"/>
  <c r="BX18" i="1"/>
  <c r="BX19" i="1"/>
  <c r="BX20" i="1"/>
  <c r="BX21" i="1"/>
  <c r="BX22" i="1"/>
  <c r="BX5" i="2"/>
  <c r="BX5" i="1"/>
  <c r="ET6" i="2" l="1"/>
  <c r="ET7" i="2"/>
  <c r="ET8" i="2"/>
  <c r="ET9" i="2"/>
  <c r="ET10" i="2"/>
  <c r="ET11" i="2"/>
  <c r="ET12" i="2"/>
  <c r="ET13" i="2"/>
  <c r="ET14" i="2"/>
  <c r="ET6" i="1"/>
  <c r="ET7" i="1"/>
  <c r="ET8" i="1"/>
  <c r="ET9" i="1"/>
  <c r="ET10" i="1"/>
  <c r="ET11" i="1"/>
  <c r="ET12" i="1"/>
  <c r="ET13" i="1"/>
  <c r="ET14" i="1"/>
  <c r="ET5" i="2"/>
  <c r="ET5" i="1"/>
  <c r="ES6" i="2"/>
  <c r="ES7" i="2"/>
  <c r="ES8" i="2"/>
  <c r="ES9" i="2"/>
  <c r="ES10" i="2"/>
  <c r="ES11" i="2"/>
  <c r="ES12" i="2"/>
  <c r="ES13" i="2"/>
  <c r="ES14" i="2"/>
  <c r="ES6" i="1"/>
  <c r="ES7" i="1"/>
  <c r="ES8" i="1"/>
  <c r="ES9" i="1"/>
  <c r="ES10" i="1"/>
  <c r="ES11" i="1"/>
  <c r="ES12" i="1"/>
  <c r="ES13" i="1"/>
  <c r="ES14" i="1"/>
  <c r="ES5" i="2"/>
  <c r="ES5" i="1"/>
  <c r="ER6" i="2"/>
  <c r="ER7" i="2"/>
  <c r="ER8" i="2"/>
  <c r="ER9" i="2"/>
  <c r="ER10" i="2"/>
  <c r="ER11" i="2"/>
  <c r="ER12" i="2"/>
  <c r="ER13" i="2"/>
  <c r="ER14" i="2"/>
  <c r="ER6" i="1"/>
  <c r="ER7" i="1"/>
  <c r="ER8" i="1"/>
  <c r="ER9" i="1"/>
  <c r="ER10" i="1"/>
  <c r="ER11" i="1"/>
  <c r="ER12" i="1"/>
  <c r="ER13" i="1"/>
  <c r="ER14" i="1"/>
  <c r="ER5" i="2"/>
  <c r="ER5" i="1"/>
  <c r="EQ6" i="2"/>
  <c r="EQ7" i="2"/>
  <c r="EQ8" i="2"/>
  <c r="EQ9" i="2"/>
  <c r="EQ10" i="2"/>
  <c r="EQ11" i="2"/>
  <c r="EQ12" i="2"/>
  <c r="EQ13" i="2"/>
  <c r="EQ14" i="2"/>
  <c r="EQ6" i="1"/>
  <c r="EQ7" i="1"/>
  <c r="EQ8" i="1"/>
  <c r="EQ9" i="1"/>
  <c r="EQ10" i="1"/>
  <c r="EQ11" i="1"/>
  <c r="EQ12" i="1"/>
  <c r="EQ13" i="1"/>
  <c r="EQ14" i="1"/>
  <c r="EQ5" i="2"/>
  <c r="EQ5" i="1"/>
  <c r="EP6" i="2"/>
  <c r="EP7" i="2"/>
  <c r="EP8" i="2"/>
  <c r="EP9" i="2"/>
  <c r="EP10" i="2"/>
  <c r="EP11" i="2"/>
  <c r="EP12" i="2"/>
  <c r="EP13" i="2"/>
  <c r="EP14" i="2"/>
  <c r="EP6" i="1"/>
  <c r="EP7" i="1"/>
  <c r="EP8" i="1"/>
  <c r="EP9" i="1"/>
  <c r="EP10" i="1"/>
  <c r="EP11" i="1"/>
  <c r="EP12" i="1"/>
  <c r="EP13" i="1"/>
  <c r="EP14" i="1"/>
  <c r="EP5" i="2"/>
  <c r="EP5" i="1"/>
  <c r="EO6" i="2"/>
  <c r="EO7" i="2"/>
  <c r="EO8" i="2"/>
  <c r="EO9" i="2"/>
  <c r="EO10" i="2"/>
  <c r="EO11" i="2"/>
  <c r="EO12" i="2"/>
  <c r="EO13" i="2"/>
  <c r="EO14" i="2"/>
  <c r="EO6" i="1"/>
  <c r="EO7" i="1"/>
  <c r="EO8" i="1"/>
  <c r="EO9" i="1"/>
  <c r="EO10" i="1"/>
  <c r="EO11" i="1"/>
  <c r="EO12" i="1"/>
  <c r="EO13" i="1"/>
  <c r="EO14" i="1"/>
  <c r="EO5" i="2"/>
  <c r="EO5" i="1"/>
  <c r="EN6" i="2"/>
  <c r="EN7" i="2"/>
  <c r="EN8" i="2"/>
  <c r="EN9" i="2"/>
  <c r="EN10" i="2"/>
  <c r="EN11" i="2"/>
  <c r="EN12" i="2"/>
  <c r="EN13" i="2"/>
  <c r="EN14" i="2"/>
  <c r="EN6" i="1"/>
  <c r="EN7" i="1"/>
  <c r="EN8" i="1"/>
  <c r="EN9" i="1"/>
  <c r="EN10" i="1"/>
  <c r="EN11" i="1"/>
  <c r="EN12" i="1"/>
  <c r="EN13" i="1"/>
  <c r="EN14" i="1"/>
  <c r="EN5" i="2"/>
  <c r="EN5" i="1"/>
  <c r="EM6" i="2"/>
  <c r="EM7" i="2"/>
  <c r="EM8" i="2"/>
  <c r="EM9" i="2"/>
  <c r="EM10" i="2"/>
  <c r="EM11" i="2"/>
  <c r="EM12" i="2"/>
  <c r="EM13" i="2"/>
  <c r="EM14" i="2"/>
  <c r="EM6" i="1"/>
  <c r="EM7" i="1"/>
  <c r="EM8" i="1"/>
  <c r="EM9" i="1"/>
  <c r="EM10" i="1"/>
  <c r="EM11" i="1"/>
  <c r="EM12" i="1"/>
  <c r="EM13" i="1"/>
  <c r="EM14" i="1"/>
  <c r="EM5" i="2"/>
  <c r="EM5" i="1"/>
  <c r="EL6" i="2"/>
  <c r="EL7" i="2"/>
  <c r="EL8" i="2"/>
  <c r="EL9" i="2"/>
  <c r="EL10" i="2"/>
  <c r="EL11" i="2"/>
  <c r="EL12" i="2"/>
  <c r="EL13" i="2"/>
  <c r="EL14" i="2"/>
  <c r="EL6" i="1"/>
  <c r="EL7" i="1"/>
  <c r="EL8" i="1"/>
  <c r="EL9" i="1"/>
  <c r="EL10" i="1"/>
  <c r="EL11" i="1"/>
  <c r="EL12" i="1"/>
  <c r="EL13" i="1"/>
  <c r="EL14" i="1"/>
  <c r="EL5" i="2"/>
  <c r="EL5" i="1"/>
  <c r="EK6" i="2"/>
  <c r="EK7" i="2"/>
  <c r="EK8" i="2"/>
  <c r="EK9" i="2"/>
  <c r="EK10" i="2"/>
  <c r="EK11" i="2"/>
  <c r="EK12" i="2"/>
  <c r="EK13" i="2"/>
  <c r="EK14" i="2"/>
  <c r="EK6" i="1"/>
  <c r="EK7" i="1"/>
  <c r="EK8" i="1"/>
  <c r="EK9" i="1"/>
  <c r="EK10" i="1"/>
  <c r="EK11" i="1"/>
  <c r="EK12" i="1"/>
  <c r="EK13" i="1"/>
  <c r="EK14" i="1"/>
  <c r="EK5" i="2"/>
  <c r="EK5" i="1"/>
  <c r="EJ6" i="2"/>
  <c r="EJ7" i="2"/>
  <c r="EJ8" i="2"/>
  <c r="EJ9" i="2"/>
  <c r="EJ10" i="2"/>
  <c r="EJ11" i="2"/>
  <c r="EJ12" i="2"/>
  <c r="EJ13" i="2"/>
  <c r="EJ14" i="2"/>
  <c r="EJ6" i="1"/>
  <c r="EJ7" i="1"/>
  <c r="EJ8" i="1"/>
  <c r="EJ9" i="1"/>
  <c r="EJ10" i="1"/>
  <c r="EJ11" i="1"/>
  <c r="EJ12" i="1"/>
  <c r="EJ13" i="1"/>
  <c r="EJ14" i="1"/>
  <c r="EJ5" i="2"/>
  <c r="EJ5" i="1"/>
  <c r="EI6" i="2"/>
  <c r="EI7" i="2"/>
  <c r="EI8" i="2"/>
  <c r="EI9" i="2"/>
  <c r="EI10" i="2"/>
  <c r="EI11" i="2"/>
  <c r="EI12" i="2"/>
  <c r="EI13" i="2"/>
  <c r="EI14" i="2"/>
  <c r="EI6" i="1"/>
  <c r="EI7" i="1"/>
  <c r="EI8" i="1"/>
  <c r="EI9" i="1"/>
  <c r="EI10" i="1"/>
  <c r="EI11" i="1"/>
  <c r="EI12" i="1"/>
  <c r="EI13" i="1"/>
  <c r="EI14" i="1"/>
  <c r="EI5" i="2"/>
  <c r="EI5" i="1"/>
  <c r="EF6" i="2"/>
  <c r="EF7" i="2"/>
  <c r="EF8" i="2"/>
  <c r="EF9" i="2"/>
  <c r="EF10" i="2"/>
  <c r="EF11" i="2"/>
  <c r="EF12" i="2"/>
  <c r="EF13" i="2"/>
  <c r="EF14" i="2"/>
  <c r="EF6" i="1"/>
  <c r="EF7" i="1"/>
  <c r="EF8" i="1"/>
  <c r="EF9" i="1"/>
  <c r="EF10" i="1"/>
  <c r="EF11" i="1"/>
  <c r="EF12" i="1"/>
  <c r="EF13" i="1"/>
  <c r="EF14" i="1"/>
  <c r="EF5" i="2"/>
  <c r="EF5" i="1"/>
  <c r="EE6" i="2"/>
  <c r="EE7" i="2"/>
  <c r="EE8" i="2"/>
  <c r="EE9" i="2"/>
  <c r="EE10" i="2"/>
  <c r="EE11" i="2"/>
  <c r="EE12" i="2"/>
  <c r="EE13" i="2"/>
  <c r="EE14" i="2"/>
  <c r="EE6" i="1"/>
  <c r="EE7" i="1"/>
  <c r="EE8" i="1"/>
  <c r="EE9" i="1"/>
  <c r="EE10" i="1"/>
  <c r="EE11" i="1"/>
  <c r="EE12" i="1"/>
  <c r="EE13" i="1"/>
  <c r="EE14" i="1"/>
  <c r="EE5" i="2"/>
  <c r="EE5" i="1"/>
  <c r="ED6" i="2"/>
  <c r="ED7" i="2"/>
  <c r="ED8" i="2"/>
  <c r="ED9" i="2"/>
  <c r="ED10" i="2"/>
  <c r="ED11" i="2"/>
  <c r="ED12" i="2"/>
  <c r="ED13" i="2"/>
  <c r="ED14" i="2"/>
  <c r="ED6" i="1"/>
  <c r="ED7" i="1"/>
  <c r="ED8" i="1"/>
  <c r="ED9" i="1"/>
  <c r="ED10" i="1"/>
  <c r="ED11" i="1"/>
  <c r="ED12" i="1"/>
  <c r="ED13" i="1"/>
  <c r="ED14" i="1"/>
  <c r="ED5" i="2"/>
  <c r="ED5" i="1"/>
  <c r="EC6" i="2"/>
  <c r="EC7" i="2"/>
  <c r="EC8" i="2"/>
  <c r="EC9" i="2"/>
  <c r="EC10" i="2"/>
  <c r="EC11" i="2"/>
  <c r="EC12" i="2"/>
  <c r="EC13" i="2"/>
  <c r="EC14" i="2"/>
  <c r="EC6" i="1"/>
  <c r="EC7" i="1"/>
  <c r="EC8" i="1"/>
  <c r="EC9" i="1"/>
  <c r="EC10" i="1"/>
  <c r="EC11" i="1"/>
  <c r="EC12" i="1"/>
  <c r="EC13" i="1"/>
  <c r="EC14" i="1"/>
  <c r="EC5" i="2"/>
  <c r="EC5" i="1"/>
  <c r="GE6" i="2"/>
  <c r="GE7" i="2"/>
  <c r="GE8" i="2"/>
  <c r="GE9" i="2"/>
  <c r="GE10" i="2"/>
  <c r="GE11" i="2"/>
  <c r="GE12" i="2"/>
  <c r="GE13" i="2"/>
  <c r="GE14" i="2"/>
  <c r="GE15" i="2"/>
  <c r="GE16" i="2"/>
  <c r="GE17" i="2"/>
  <c r="GE18" i="2"/>
  <c r="GE19" i="2"/>
  <c r="GE20" i="2"/>
  <c r="GE21" i="2"/>
  <c r="GE22" i="2"/>
  <c r="GE6" i="1"/>
  <c r="GE7" i="1"/>
  <c r="GE8" i="1"/>
  <c r="GE9" i="1"/>
  <c r="GE10" i="1"/>
  <c r="GE11" i="1"/>
  <c r="GE12" i="1"/>
  <c r="GE13" i="1"/>
  <c r="GE14" i="1"/>
  <c r="GE15" i="1"/>
  <c r="GE16" i="1"/>
  <c r="GE17" i="1"/>
  <c r="GE18" i="1"/>
  <c r="GE19" i="1"/>
  <c r="GE20" i="1"/>
  <c r="GE21" i="1"/>
  <c r="GE22" i="1"/>
  <c r="GE5" i="2"/>
  <c r="GE5" i="1"/>
  <c r="FB6" i="2"/>
  <c r="FB7" i="2"/>
  <c r="FB8" i="2"/>
  <c r="FB9" i="2"/>
  <c r="FB10" i="2"/>
  <c r="FB11" i="2"/>
  <c r="FB12" i="2"/>
  <c r="FB13" i="2"/>
  <c r="FB14" i="2"/>
  <c r="FB15" i="2"/>
  <c r="FB16" i="2"/>
  <c r="FB17" i="2"/>
  <c r="FB18" i="2"/>
  <c r="FB19" i="2"/>
  <c r="FB20" i="2"/>
  <c r="FB21" i="2"/>
  <c r="FB22" i="2"/>
  <c r="FB6" i="1"/>
  <c r="FB7" i="1"/>
  <c r="FB8" i="1"/>
  <c r="FB9" i="1"/>
  <c r="FB10" i="1"/>
  <c r="FB11" i="1"/>
  <c r="FB12" i="1"/>
  <c r="FB13" i="1"/>
  <c r="FB14" i="1"/>
  <c r="FB15" i="1"/>
  <c r="FB16" i="1"/>
  <c r="FB17" i="1"/>
  <c r="FB18" i="1"/>
  <c r="FB19" i="1"/>
  <c r="FB20" i="1"/>
  <c r="FB21" i="1"/>
  <c r="FB22" i="1"/>
  <c r="FB5" i="2"/>
  <c r="FB5" i="1"/>
  <c r="DF6" i="2"/>
  <c r="FZ6" i="2" s="1"/>
  <c r="DF7" i="2"/>
  <c r="FZ7" i="2" s="1"/>
  <c r="DF8" i="2"/>
  <c r="FZ8" i="2" s="1"/>
  <c r="DF9" i="2"/>
  <c r="FZ9" i="2" s="1"/>
  <c r="DF10" i="2"/>
  <c r="FZ10" i="2" s="1"/>
  <c r="DF11" i="2"/>
  <c r="FZ11" i="2" s="1"/>
  <c r="DF12" i="2"/>
  <c r="FZ12" i="2" s="1"/>
  <c r="DF13" i="2"/>
  <c r="FZ13" i="2" s="1"/>
  <c r="DF14" i="2"/>
  <c r="FZ14" i="2" s="1"/>
  <c r="DF15" i="2"/>
  <c r="FZ15" i="2" s="1"/>
  <c r="DF16" i="2"/>
  <c r="FZ16" i="2" s="1"/>
  <c r="DF17" i="2"/>
  <c r="FZ17" i="2" s="1"/>
  <c r="DF18" i="2"/>
  <c r="FZ18" i="2" s="1"/>
  <c r="DF19" i="2"/>
  <c r="FZ19" i="2" s="1"/>
  <c r="DF20" i="2"/>
  <c r="FZ20" i="2" s="1"/>
  <c r="DF21" i="2"/>
  <c r="FZ21" i="2" s="1"/>
  <c r="DF22" i="2"/>
  <c r="FZ22" i="2" s="1"/>
  <c r="DF6" i="1"/>
  <c r="FZ6" i="1" s="1"/>
  <c r="DF7" i="1"/>
  <c r="FZ7" i="1" s="1"/>
  <c r="DF8" i="1"/>
  <c r="FZ8" i="1" s="1"/>
  <c r="DF9" i="1"/>
  <c r="FZ9" i="1" s="1"/>
  <c r="DF10" i="1"/>
  <c r="FZ10" i="1" s="1"/>
  <c r="DF11" i="1"/>
  <c r="FZ11" i="1" s="1"/>
  <c r="DF12" i="1"/>
  <c r="FZ12" i="1" s="1"/>
  <c r="DF13" i="1"/>
  <c r="FZ13" i="1" s="1"/>
  <c r="DF14" i="1"/>
  <c r="FZ14" i="1" s="1"/>
  <c r="DF15" i="1"/>
  <c r="FZ15" i="1" s="1"/>
  <c r="DF16" i="1"/>
  <c r="FZ16" i="1" s="1"/>
  <c r="DF17" i="1"/>
  <c r="FZ17" i="1" s="1"/>
  <c r="DF18" i="1"/>
  <c r="FZ18" i="1" s="1"/>
  <c r="DF19" i="1"/>
  <c r="FZ19" i="1" s="1"/>
  <c r="DF20" i="1"/>
  <c r="FZ20" i="1" s="1"/>
  <c r="DF21" i="1"/>
  <c r="FZ21" i="1" s="1"/>
  <c r="DF22" i="1"/>
  <c r="FZ22" i="1" s="1"/>
  <c r="DF5" i="2"/>
  <c r="FZ5" i="2" s="1"/>
  <c r="DF5" i="1"/>
  <c r="FZ5" i="1" s="1"/>
  <c r="CO6" i="2"/>
  <c r="FN6" i="2" s="1"/>
  <c r="CO7" i="2"/>
  <c r="FN7" i="2" s="1"/>
  <c r="CO8" i="2"/>
  <c r="FN8" i="2" s="1"/>
  <c r="CO9" i="2"/>
  <c r="FN9" i="2" s="1"/>
  <c r="CO10" i="2"/>
  <c r="FN10" i="2" s="1"/>
  <c r="CO11" i="2"/>
  <c r="FN11" i="2" s="1"/>
  <c r="CO12" i="2"/>
  <c r="FN12" i="2" s="1"/>
  <c r="CO13" i="2"/>
  <c r="FN13" i="2" s="1"/>
  <c r="CO14" i="2"/>
  <c r="FN14" i="2" s="1"/>
  <c r="CO15" i="2"/>
  <c r="FN15" i="2" s="1"/>
  <c r="CO16" i="2"/>
  <c r="FN16" i="2" s="1"/>
  <c r="CO17" i="2"/>
  <c r="FN17" i="2" s="1"/>
  <c r="CO18" i="2"/>
  <c r="FN18" i="2" s="1"/>
  <c r="CO19" i="2"/>
  <c r="FN19" i="2" s="1"/>
  <c r="CO20" i="2"/>
  <c r="FN20" i="2" s="1"/>
  <c r="CO21" i="2"/>
  <c r="FN21" i="2" s="1"/>
  <c r="CO22" i="2"/>
  <c r="FN22" i="2" s="1"/>
  <c r="CO6" i="1"/>
  <c r="FN6" i="1" s="1"/>
  <c r="CO7" i="1"/>
  <c r="FN7" i="1" s="1"/>
  <c r="CO8" i="1"/>
  <c r="FN8" i="1" s="1"/>
  <c r="CO9" i="1"/>
  <c r="FN9" i="1" s="1"/>
  <c r="CO10" i="1"/>
  <c r="FN10" i="1" s="1"/>
  <c r="CO11" i="1"/>
  <c r="FN11" i="1" s="1"/>
  <c r="CO12" i="1"/>
  <c r="FN12" i="1" s="1"/>
  <c r="CO13" i="1"/>
  <c r="FN13" i="1" s="1"/>
  <c r="CO14" i="1"/>
  <c r="FN14" i="1" s="1"/>
  <c r="CO15" i="1"/>
  <c r="FN15" i="1" s="1"/>
  <c r="CO16" i="1"/>
  <c r="FN16" i="1" s="1"/>
  <c r="CO17" i="1"/>
  <c r="FN17" i="1" s="1"/>
  <c r="CO18" i="1"/>
  <c r="FN18" i="1" s="1"/>
  <c r="CO19" i="1"/>
  <c r="FN19" i="1" s="1"/>
  <c r="CO20" i="1"/>
  <c r="FN20" i="1" s="1"/>
  <c r="CO21" i="1"/>
  <c r="FN21" i="1" s="1"/>
  <c r="CO22" i="1"/>
  <c r="FN22" i="1" s="1"/>
  <c r="CO5" i="2"/>
  <c r="FN5" i="2" s="1"/>
  <c r="CO5" i="1"/>
  <c r="FN5" i="1" s="1"/>
  <c r="EG14" i="1" l="1"/>
  <c r="EG10" i="1"/>
  <c r="EG6" i="1"/>
  <c r="EG11" i="2"/>
  <c r="EG7" i="2"/>
  <c r="EH10" i="1"/>
  <c r="EG13" i="1"/>
  <c r="EG9" i="1"/>
  <c r="EG14" i="2"/>
  <c r="EG10" i="2"/>
  <c r="EG6" i="2"/>
  <c r="EH13" i="1"/>
  <c r="EH14" i="1"/>
  <c r="EG5" i="1"/>
  <c r="EG12" i="1"/>
  <c r="EG8" i="1"/>
  <c r="EH6" i="1"/>
  <c r="EG11" i="1"/>
  <c r="EG7" i="1"/>
  <c r="EG13" i="2"/>
  <c r="EG9" i="2"/>
  <c r="EH12" i="1"/>
  <c r="EH8" i="1"/>
  <c r="EG12" i="2"/>
  <c r="EG8" i="2"/>
  <c r="EH11" i="1"/>
  <c r="EH7" i="1"/>
  <c r="AI25" i="2"/>
  <c r="EH11" i="2"/>
  <c r="EH14" i="2"/>
  <c r="EH10" i="2"/>
  <c r="EH6" i="2"/>
  <c r="EH13" i="2"/>
  <c r="EH9" i="2"/>
  <c r="EH7" i="2"/>
  <c r="EH12" i="2"/>
  <c r="EH8" i="2"/>
  <c r="EH9" i="1"/>
  <c r="CH9" i="1"/>
  <c r="CH9" i="2" s="1"/>
  <c r="CZ7" i="1"/>
  <c r="CZ7" i="2" s="1"/>
  <c r="DA7" i="1"/>
  <c r="DA7" i="2" s="1"/>
  <c r="DC7" i="1"/>
  <c r="DC7" i="2" s="1"/>
  <c r="CH20" i="1"/>
  <c r="CH20" i="2" s="1"/>
  <c r="CH16" i="1"/>
  <c r="CH16" i="2" s="1"/>
  <c r="CH12" i="1"/>
  <c r="CH12" i="2" s="1"/>
  <c r="CH8" i="1"/>
  <c r="CH8" i="2" s="1"/>
  <c r="EG5" i="2"/>
  <c r="EH5" i="2"/>
  <c r="EH5" i="1"/>
  <c r="CH19" i="1"/>
  <c r="CH19" i="2" s="1"/>
  <c r="CH15" i="1"/>
  <c r="CH15" i="2" s="1"/>
  <c r="CH11" i="1"/>
  <c r="CH11" i="2" s="1"/>
  <c r="CH7" i="1"/>
  <c r="CH7" i="2" s="1"/>
  <c r="CH5" i="1"/>
  <c r="CH5" i="2" s="1"/>
  <c r="CH22" i="1"/>
  <c r="CH22" i="2" s="1"/>
  <c r="CH18" i="1"/>
  <c r="CH18" i="2" s="1"/>
  <c r="CH14" i="1"/>
  <c r="CH14" i="2" s="1"/>
  <c r="CH10" i="1"/>
  <c r="CH10" i="2" s="1"/>
  <c r="CH6" i="1"/>
  <c r="CH6" i="2" s="1"/>
  <c r="CH21" i="1"/>
  <c r="CH21" i="2" s="1"/>
  <c r="CH17" i="1"/>
  <c r="CH17" i="2" s="1"/>
  <c r="CH13" i="1"/>
  <c r="CH13" i="2" s="1"/>
  <c r="DR9" i="1"/>
  <c r="DR9" i="2" s="1"/>
  <c r="DR13" i="1"/>
  <c r="DR13" i="2" s="1"/>
  <c r="DR17" i="1"/>
  <c r="DR17" i="2" s="1"/>
  <c r="DR21" i="1"/>
  <c r="DR21" i="2" s="1"/>
  <c r="DR6" i="1"/>
  <c r="DR6" i="2" s="1"/>
  <c r="DR10" i="1"/>
  <c r="DR10" i="2" s="1"/>
  <c r="DR14" i="1"/>
  <c r="DR14" i="2" s="1"/>
  <c r="DR18" i="1"/>
  <c r="DR18" i="2" s="1"/>
  <c r="DR22" i="1"/>
  <c r="DR22" i="2" s="1"/>
  <c r="DR5" i="1"/>
  <c r="DR5" i="2" s="1"/>
  <c r="DR7" i="1"/>
  <c r="DR7" i="2" s="1"/>
  <c r="DR11" i="1"/>
  <c r="DR11" i="2" s="1"/>
  <c r="DR15" i="1"/>
  <c r="DR15" i="2" s="1"/>
  <c r="DR19" i="1"/>
  <c r="DR19" i="2" s="1"/>
  <c r="DS7" i="1"/>
  <c r="DS7" i="2" s="1"/>
  <c r="DS11" i="1"/>
  <c r="DS11" i="2" s="1"/>
  <c r="DS15" i="1"/>
  <c r="DS15" i="2" s="1"/>
  <c r="DS19" i="1"/>
  <c r="DS19" i="2" s="1"/>
  <c r="DS8" i="1"/>
  <c r="DS8" i="2" s="1"/>
  <c r="DS12" i="1"/>
  <c r="DS12" i="2" s="1"/>
  <c r="DS16" i="1"/>
  <c r="DS16" i="2" s="1"/>
  <c r="DS20" i="1"/>
  <c r="DS20" i="2" s="1"/>
  <c r="DS9" i="1"/>
  <c r="DS9" i="2" s="1"/>
  <c r="DS13" i="1"/>
  <c r="DS13" i="2" s="1"/>
  <c r="DS17" i="1"/>
  <c r="DS17" i="2" s="1"/>
  <c r="DS21" i="1"/>
  <c r="DS21" i="2" s="1"/>
  <c r="DS18" i="1"/>
  <c r="DS18" i="2" s="1"/>
  <c r="DS6" i="1"/>
  <c r="DS6" i="2" s="1"/>
  <c r="DS22" i="1"/>
  <c r="DS22" i="2" s="1"/>
  <c r="DS10" i="1"/>
  <c r="DS10" i="2" s="1"/>
  <c r="DS5" i="1"/>
  <c r="DS5" i="2" s="1"/>
  <c r="DU9" i="1"/>
  <c r="DU9" i="2" s="1"/>
  <c r="DU13" i="1"/>
  <c r="DU13" i="2" s="1"/>
  <c r="DU17" i="1"/>
  <c r="DU17" i="2" s="1"/>
  <c r="DU21" i="1"/>
  <c r="DU21" i="2" s="1"/>
  <c r="DU6" i="1"/>
  <c r="DU6" i="2" s="1"/>
  <c r="DU10" i="1"/>
  <c r="DU10" i="2" s="1"/>
  <c r="DU14" i="1"/>
  <c r="DU14" i="2" s="1"/>
  <c r="DU18" i="1"/>
  <c r="DU18" i="2" s="1"/>
  <c r="DU22" i="1"/>
  <c r="DU22" i="2" s="1"/>
  <c r="DU5" i="1"/>
  <c r="DU5" i="2" s="1"/>
  <c r="DU7" i="1"/>
  <c r="DU7" i="2" s="1"/>
  <c r="DU11" i="1"/>
  <c r="DU11" i="2" s="1"/>
  <c r="DU15" i="1"/>
  <c r="DU15" i="2" s="1"/>
  <c r="DU19" i="1"/>
  <c r="DU19" i="2" s="1"/>
  <c r="DU8" i="1"/>
  <c r="DU8" i="2" s="1"/>
  <c r="DU12" i="1"/>
  <c r="DU12" i="2" s="1"/>
  <c r="DU16" i="1"/>
  <c r="DU16" i="2" s="1"/>
  <c r="DU20" i="1"/>
  <c r="DU20" i="2" s="1"/>
  <c r="DC22" i="1"/>
  <c r="DC22" i="2" s="1"/>
  <c r="DC10" i="1"/>
  <c r="DC10" i="2" s="1"/>
  <c r="DR12" i="1"/>
  <c r="DR12" i="2" s="1"/>
  <c r="DC21" i="1"/>
  <c r="DC21" i="2" s="1"/>
  <c r="DC17" i="1"/>
  <c r="DC17" i="2" s="1"/>
  <c r="DC13" i="1"/>
  <c r="DC13" i="2" s="1"/>
  <c r="DC9" i="1"/>
  <c r="DC9" i="2" s="1"/>
  <c r="DR8" i="1"/>
  <c r="DR8" i="2" s="1"/>
  <c r="DS14" i="1"/>
  <c r="DS14" i="2" s="1"/>
  <c r="DT7" i="1"/>
  <c r="DT7" i="2" s="1"/>
  <c r="DT11" i="1"/>
  <c r="DT15" i="1"/>
  <c r="DT19" i="1"/>
  <c r="DT19" i="2" s="1"/>
  <c r="DT8" i="1"/>
  <c r="DT12" i="1"/>
  <c r="DT16" i="1"/>
  <c r="DT16" i="2" s="1"/>
  <c r="DT20" i="1"/>
  <c r="DT9" i="1"/>
  <c r="DT9" i="2" s="1"/>
  <c r="DT13" i="1"/>
  <c r="DT13" i="2" s="1"/>
  <c r="DT17" i="1"/>
  <c r="DT17" i="2" s="1"/>
  <c r="DT21" i="1"/>
  <c r="DT21" i="2" s="1"/>
  <c r="DT18" i="1"/>
  <c r="DT18" i="2" s="1"/>
  <c r="DT6" i="1"/>
  <c r="DT6" i="2" s="1"/>
  <c r="DT22" i="1"/>
  <c r="DT22" i="2" s="1"/>
  <c r="DT10" i="1"/>
  <c r="DT10" i="2" s="1"/>
  <c r="DT5" i="1"/>
  <c r="DT5" i="2" s="1"/>
  <c r="DC18" i="1"/>
  <c r="DC18" i="2" s="1"/>
  <c r="DC20" i="1"/>
  <c r="DC20" i="2" s="1"/>
  <c r="DC16" i="1"/>
  <c r="DC16" i="2" s="1"/>
  <c r="DC12" i="1"/>
  <c r="DC12" i="2" s="1"/>
  <c r="DC8" i="1"/>
  <c r="DC8" i="2" s="1"/>
  <c r="DR20" i="1"/>
  <c r="DR20" i="2" s="1"/>
  <c r="DT14" i="1"/>
  <c r="DT14" i="2" s="1"/>
  <c r="DC5" i="1"/>
  <c r="DC5" i="2" s="1"/>
  <c r="DC14" i="1"/>
  <c r="DC14" i="2" s="1"/>
  <c r="DC6" i="1"/>
  <c r="DC6" i="2" s="1"/>
  <c r="DC19" i="1"/>
  <c r="DC19" i="2" s="1"/>
  <c r="DC15" i="1"/>
  <c r="DC15" i="2" s="1"/>
  <c r="DC11" i="1"/>
  <c r="DC11" i="2" s="1"/>
  <c r="DR16" i="1"/>
  <c r="DR16" i="2" s="1"/>
  <c r="CZ22" i="1"/>
  <c r="CZ22" i="2" s="1"/>
  <c r="CZ18" i="1"/>
  <c r="CZ18" i="2" s="1"/>
  <c r="CZ14" i="1"/>
  <c r="CZ14" i="2" s="1"/>
  <c r="CZ10" i="1"/>
  <c r="CZ10" i="2" s="1"/>
  <c r="CZ6" i="1"/>
  <c r="CZ6" i="2" s="1"/>
  <c r="DA5" i="1"/>
  <c r="DA5" i="2" s="1"/>
  <c r="DA22" i="1"/>
  <c r="DA22" i="2" s="1"/>
  <c r="DA18" i="1"/>
  <c r="DA18" i="2" s="1"/>
  <c r="DA14" i="1"/>
  <c r="DA14" i="2" s="1"/>
  <c r="DA10" i="1"/>
  <c r="DA10" i="2" s="1"/>
  <c r="DA6" i="1"/>
  <c r="DA6" i="2" s="1"/>
  <c r="DQ8" i="1"/>
  <c r="DQ8" i="2" s="1"/>
  <c r="DQ12" i="1"/>
  <c r="DQ12" i="2" s="1"/>
  <c r="DQ16" i="1"/>
  <c r="DQ16" i="2" s="1"/>
  <c r="DQ20" i="1"/>
  <c r="DQ20" i="2" s="1"/>
  <c r="DQ9" i="1"/>
  <c r="DQ9" i="2" s="1"/>
  <c r="DQ13" i="1"/>
  <c r="DQ13" i="2" s="1"/>
  <c r="DQ17" i="1"/>
  <c r="DQ17" i="2" s="1"/>
  <c r="DQ21" i="1"/>
  <c r="DQ21" i="2" s="1"/>
  <c r="DQ7" i="1"/>
  <c r="DQ7" i="2" s="1"/>
  <c r="DQ15" i="1"/>
  <c r="DQ15" i="2" s="1"/>
  <c r="DQ10" i="1"/>
  <c r="DQ10" i="2" s="1"/>
  <c r="DQ18" i="1"/>
  <c r="DQ18" i="2" s="1"/>
  <c r="DQ5" i="1"/>
  <c r="DQ5" i="2" s="1"/>
  <c r="DQ11" i="1"/>
  <c r="DQ11" i="2" s="1"/>
  <c r="DQ19" i="1"/>
  <c r="DQ19" i="2" s="1"/>
  <c r="DQ14" i="1"/>
  <c r="DQ14" i="2" s="1"/>
  <c r="DQ22" i="1"/>
  <c r="DQ22" i="2" s="1"/>
  <c r="DQ6" i="1"/>
  <c r="DQ6" i="2" s="1"/>
  <c r="CZ21" i="1"/>
  <c r="CZ21" i="2" s="1"/>
  <c r="CZ17" i="1"/>
  <c r="CZ17" i="2" s="1"/>
  <c r="CZ13" i="1"/>
  <c r="CZ13" i="2" s="1"/>
  <c r="CZ9" i="1"/>
  <c r="CZ9" i="2" s="1"/>
  <c r="DA21" i="1"/>
  <c r="DA21" i="2" s="1"/>
  <c r="DA17" i="1"/>
  <c r="DA17" i="2" s="1"/>
  <c r="DA13" i="1"/>
  <c r="DA13" i="2" s="1"/>
  <c r="DA9" i="1"/>
  <c r="DA9" i="2" s="1"/>
  <c r="CZ5" i="1"/>
  <c r="CZ5" i="2" s="1"/>
  <c r="CZ20" i="1"/>
  <c r="CZ20" i="2" s="1"/>
  <c r="CZ16" i="1"/>
  <c r="CZ16" i="2" s="1"/>
  <c r="CZ12" i="1"/>
  <c r="CZ12" i="2" s="1"/>
  <c r="CZ8" i="1"/>
  <c r="CZ8" i="2" s="1"/>
  <c r="DA20" i="1"/>
  <c r="DA20" i="2" s="1"/>
  <c r="DA16" i="1"/>
  <c r="DA16" i="2" s="1"/>
  <c r="DA12" i="1"/>
  <c r="DA12" i="2" s="1"/>
  <c r="DA8" i="1"/>
  <c r="DA8" i="2" s="1"/>
  <c r="DP6" i="1"/>
  <c r="DP6" i="2" s="1"/>
  <c r="DP10" i="1"/>
  <c r="DP10" i="2" s="1"/>
  <c r="DP14" i="1"/>
  <c r="DP14" i="2" s="1"/>
  <c r="DP18" i="1"/>
  <c r="DP18" i="2" s="1"/>
  <c r="DP22" i="1"/>
  <c r="DP22" i="2" s="1"/>
  <c r="DP5" i="1"/>
  <c r="DP5" i="2" s="1"/>
  <c r="DP7" i="1"/>
  <c r="DP7" i="2" s="1"/>
  <c r="DP11" i="1"/>
  <c r="DP11" i="2" s="1"/>
  <c r="DP15" i="1"/>
  <c r="DP15" i="2" s="1"/>
  <c r="DP19" i="1"/>
  <c r="DP19" i="2" s="1"/>
  <c r="DP8" i="1"/>
  <c r="DP8" i="2" s="1"/>
  <c r="DP12" i="1"/>
  <c r="DP12" i="2" s="1"/>
  <c r="DP16" i="1"/>
  <c r="DP16" i="2" s="1"/>
  <c r="DP20" i="1"/>
  <c r="DP20" i="2" s="1"/>
  <c r="DP13" i="1"/>
  <c r="DP13" i="2" s="1"/>
  <c r="DP17" i="1"/>
  <c r="DP17" i="2" s="1"/>
  <c r="DP21" i="1"/>
  <c r="DP21" i="2" s="1"/>
  <c r="DP9" i="1"/>
  <c r="DP9" i="2" s="1"/>
  <c r="DB9" i="1"/>
  <c r="DB9" i="2" s="1"/>
  <c r="DB13" i="1"/>
  <c r="DB13" i="2" s="1"/>
  <c r="DB17" i="1"/>
  <c r="DB17" i="2" s="1"/>
  <c r="DB21" i="1"/>
  <c r="DB21" i="2" s="1"/>
  <c r="DB6" i="1"/>
  <c r="DB6" i="2" s="1"/>
  <c r="DB10" i="1"/>
  <c r="DB10" i="2" s="1"/>
  <c r="DB14" i="1"/>
  <c r="DB14" i="2" s="1"/>
  <c r="DB18" i="1"/>
  <c r="DB18" i="2" s="1"/>
  <c r="DB22" i="1"/>
  <c r="DB22" i="2" s="1"/>
  <c r="DB5" i="1"/>
  <c r="DB5" i="2" s="1"/>
  <c r="DB7" i="1"/>
  <c r="DB7" i="2" s="1"/>
  <c r="DB11" i="1"/>
  <c r="DB11" i="2" s="1"/>
  <c r="DB15" i="1"/>
  <c r="DB15" i="2" s="1"/>
  <c r="DB19" i="1"/>
  <c r="DB19" i="2" s="1"/>
  <c r="DB8" i="1"/>
  <c r="DB8" i="2" s="1"/>
  <c r="DB12" i="1"/>
  <c r="DB12" i="2" s="1"/>
  <c r="DB16" i="1"/>
  <c r="DB16" i="2" s="1"/>
  <c r="DB20" i="1"/>
  <c r="DB20" i="2" s="1"/>
  <c r="DD6" i="1"/>
  <c r="DD6" i="2" s="1"/>
  <c r="DD10" i="1"/>
  <c r="DD10" i="2" s="1"/>
  <c r="DD14" i="1"/>
  <c r="DD18" i="1"/>
  <c r="DD18" i="2" s="1"/>
  <c r="DD22" i="1"/>
  <c r="DD22" i="2" s="1"/>
  <c r="DD7" i="1"/>
  <c r="DD11" i="1"/>
  <c r="DD11" i="2" s="1"/>
  <c r="DD15" i="1"/>
  <c r="DD19" i="1"/>
  <c r="DD19" i="2" s="1"/>
  <c r="DD8" i="1"/>
  <c r="DD8" i="2" s="1"/>
  <c r="DD12" i="1"/>
  <c r="DD12" i="2" s="1"/>
  <c r="DD16" i="1"/>
  <c r="DD16" i="2" s="1"/>
  <c r="DD20" i="1"/>
  <c r="DD9" i="1"/>
  <c r="DD9" i="2" s="1"/>
  <c r="DD5" i="1"/>
  <c r="DD5" i="2" s="1"/>
  <c r="DD13" i="1"/>
  <c r="DD17" i="1"/>
  <c r="DD17" i="2" s="1"/>
  <c r="DD21" i="1"/>
  <c r="DD21" i="2" s="1"/>
  <c r="CZ19" i="1"/>
  <c r="CZ19" i="2" s="1"/>
  <c r="CZ15" i="1"/>
  <c r="CZ15" i="2" s="1"/>
  <c r="CZ11" i="1"/>
  <c r="CZ11" i="2" s="1"/>
  <c r="DA19" i="1"/>
  <c r="DA19" i="2" s="1"/>
  <c r="DA15" i="1"/>
  <c r="DA15" i="2" s="1"/>
  <c r="DA11" i="1"/>
  <c r="DA11" i="2" s="1"/>
  <c r="CY7" i="1"/>
  <c r="CY7" i="2" s="1"/>
  <c r="CY11" i="1"/>
  <c r="CY11" i="2" s="1"/>
  <c r="CY15" i="1"/>
  <c r="CY15" i="2" s="1"/>
  <c r="CY19" i="1"/>
  <c r="CY19" i="2" s="1"/>
  <c r="CY8" i="1"/>
  <c r="CY8" i="2" s="1"/>
  <c r="CY12" i="1"/>
  <c r="CY12" i="2" s="1"/>
  <c r="CY16" i="1"/>
  <c r="CY16" i="2" s="1"/>
  <c r="CY20" i="1"/>
  <c r="CY20" i="2" s="1"/>
  <c r="CY9" i="1"/>
  <c r="CY9" i="2" s="1"/>
  <c r="CY13" i="1"/>
  <c r="CY13" i="2" s="1"/>
  <c r="CY17" i="1"/>
  <c r="CY17" i="2" s="1"/>
  <c r="CY21" i="1"/>
  <c r="CY21" i="2" s="1"/>
  <c r="CY6" i="1"/>
  <c r="CY6" i="2" s="1"/>
  <c r="CY10" i="1"/>
  <c r="CY10" i="2" s="1"/>
  <c r="CY14" i="1"/>
  <c r="CY14" i="2" s="1"/>
  <c r="CY18" i="1"/>
  <c r="CY18" i="2" s="1"/>
  <c r="CY22" i="1"/>
  <c r="CY22" i="2" s="1"/>
  <c r="CY5" i="1"/>
  <c r="CY5" i="2" s="1"/>
  <c r="CI8" i="1"/>
  <c r="CI8" i="2" s="1"/>
  <c r="CI12" i="1"/>
  <c r="CI12" i="2" s="1"/>
  <c r="CI16" i="1"/>
  <c r="CI16" i="2" s="1"/>
  <c r="CI20" i="1"/>
  <c r="CI20" i="2" s="1"/>
  <c r="CI9" i="1"/>
  <c r="CI9" i="2" s="1"/>
  <c r="CI13" i="1"/>
  <c r="CI13" i="2" s="1"/>
  <c r="CI17" i="1"/>
  <c r="CI17" i="2" s="1"/>
  <c r="CI21" i="1"/>
  <c r="CI21" i="2" s="1"/>
  <c r="CI6" i="1"/>
  <c r="CI6" i="2" s="1"/>
  <c r="CI10" i="1"/>
  <c r="CI10" i="2" s="1"/>
  <c r="CI14" i="1"/>
  <c r="CI14" i="2" s="1"/>
  <c r="CJ8" i="1"/>
  <c r="CJ8" i="2" s="1"/>
  <c r="CJ12" i="1"/>
  <c r="CJ12" i="2" s="1"/>
  <c r="CJ16" i="1"/>
  <c r="CJ16" i="2" s="1"/>
  <c r="CJ20" i="1"/>
  <c r="CJ20" i="2" s="1"/>
  <c r="CJ9" i="1"/>
  <c r="CJ9" i="2" s="1"/>
  <c r="CJ13" i="1"/>
  <c r="CJ13" i="2" s="1"/>
  <c r="CJ17" i="1"/>
  <c r="CJ17" i="2" s="1"/>
  <c r="CJ21" i="1"/>
  <c r="CJ21" i="2" s="1"/>
  <c r="CJ6" i="1"/>
  <c r="CJ6" i="2" s="1"/>
  <c r="CJ10" i="1"/>
  <c r="CJ10" i="2" s="1"/>
  <c r="CJ14" i="1"/>
  <c r="CJ14" i="2" s="1"/>
  <c r="CJ18" i="1"/>
  <c r="CJ18" i="2" s="1"/>
  <c r="CJ22" i="1"/>
  <c r="CJ22" i="2" s="1"/>
  <c r="CJ5" i="1"/>
  <c r="CJ5" i="2" s="1"/>
  <c r="CJ7" i="1"/>
  <c r="CJ7" i="2" s="1"/>
  <c r="CJ11" i="1"/>
  <c r="CJ11" i="2" s="1"/>
  <c r="CJ15" i="1"/>
  <c r="CJ15" i="2" s="1"/>
  <c r="CJ19" i="1"/>
  <c r="CJ19" i="2" s="1"/>
  <c r="CK6" i="1"/>
  <c r="CK6" i="2" s="1"/>
  <c r="CK10" i="1"/>
  <c r="CK10" i="2" s="1"/>
  <c r="CK14" i="1"/>
  <c r="CK14" i="2" s="1"/>
  <c r="CK18" i="1"/>
  <c r="CK18" i="2" s="1"/>
  <c r="CK22" i="1"/>
  <c r="CK22" i="2" s="1"/>
  <c r="CK5" i="1"/>
  <c r="CK5" i="2" s="1"/>
  <c r="CK7" i="1"/>
  <c r="CK7" i="2" s="1"/>
  <c r="CK11" i="1"/>
  <c r="CK11" i="2" s="1"/>
  <c r="CK15" i="1"/>
  <c r="CK15" i="2" s="1"/>
  <c r="CK19" i="1"/>
  <c r="CK19" i="2" s="1"/>
  <c r="CK8" i="1"/>
  <c r="CK8" i="2" s="1"/>
  <c r="CK12" i="1"/>
  <c r="CK12" i="2" s="1"/>
  <c r="CK16" i="1"/>
  <c r="CK16" i="2" s="1"/>
  <c r="CK20" i="1"/>
  <c r="CK20" i="2" s="1"/>
  <c r="CK9" i="1"/>
  <c r="CK9" i="2" s="1"/>
  <c r="CK13" i="1"/>
  <c r="CK13" i="2" s="1"/>
  <c r="CK17" i="1"/>
  <c r="CK17" i="2" s="1"/>
  <c r="CK21" i="1"/>
  <c r="CK21" i="2" s="1"/>
  <c r="CL9" i="1"/>
  <c r="CL9" i="2" s="1"/>
  <c r="CL13" i="1"/>
  <c r="CL13" i="2" s="1"/>
  <c r="CL17" i="1"/>
  <c r="CL17" i="2" s="1"/>
  <c r="CL21" i="1"/>
  <c r="CL21" i="2" s="1"/>
  <c r="CL6" i="1"/>
  <c r="CL6" i="2" s="1"/>
  <c r="CL10" i="1"/>
  <c r="CL10" i="2" s="1"/>
  <c r="CL14" i="1"/>
  <c r="CL14" i="2" s="1"/>
  <c r="CL18" i="1"/>
  <c r="CL18" i="2" s="1"/>
  <c r="CL22" i="1"/>
  <c r="CL22" i="2" s="1"/>
  <c r="CL5" i="1"/>
  <c r="CL5" i="2" s="1"/>
  <c r="CL7" i="1"/>
  <c r="CL7" i="2" s="1"/>
  <c r="CL11" i="1"/>
  <c r="CL11" i="2" s="1"/>
  <c r="CL15" i="1"/>
  <c r="CL15" i="2" s="1"/>
  <c r="CL19" i="1"/>
  <c r="CL19" i="2" s="1"/>
  <c r="CL8" i="1"/>
  <c r="CL8" i="2" s="1"/>
  <c r="CL12" i="1"/>
  <c r="CL12" i="2" s="1"/>
  <c r="CL16" i="1"/>
  <c r="CL16" i="2" s="1"/>
  <c r="CL20" i="1"/>
  <c r="CL20" i="2" s="1"/>
  <c r="CM8" i="1"/>
  <c r="CM8" i="2" s="1"/>
  <c r="CM12" i="1"/>
  <c r="CM12" i="2" s="1"/>
  <c r="CM16" i="1"/>
  <c r="CM16" i="2" s="1"/>
  <c r="CM20" i="1"/>
  <c r="CM20" i="2" s="1"/>
  <c r="CM9" i="1"/>
  <c r="CM9" i="2" s="1"/>
  <c r="CM13" i="1"/>
  <c r="CM13" i="2" s="1"/>
  <c r="CM17" i="1"/>
  <c r="CM17" i="2" s="1"/>
  <c r="CM21" i="1"/>
  <c r="CM21" i="2" s="1"/>
  <c r="CM6" i="1"/>
  <c r="CM6" i="2" s="1"/>
  <c r="CM10" i="1"/>
  <c r="CM10" i="2" s="1"/>
  <c r="CM14" i="1"/>
  <c r="CM14" i="2" s="1"/>
  <c r="CM18" i="1"/>
  <c r="CM18" i="2" s="1"/>
  <c r="CM22" i="1"/>
  <c r="CM22" i="2" s="1"/>
  <c r="CM5" i="1"/>
  <c r="CM5" i="2" s="1"/>
  <c r="CM7" i="1"/>
  <c r="CM7" i="2" s="1"/>
  <c r="CM11" i="1"/>
  <c r="CM11" i="2" s="1"/>
  <c r="CM15" i="1"/>
  <c r="CM15" i="2" s="1"/>
  <c r="CM19" i="1"/>
  <c r="CM19" i="2" s="1"/>
  <c r="CI5" i="1"/>
  <c r="CI5" i="2" s="1"/>
  <c r="CI19" i="1"/>
  <c r="CI19" i="2" s="1"/>
  <c r="CI7" i="1"/>
  <c r="CI7" i="2" s="1"/>
  <c r="CI18" i="1"/>
  <c r="CI18" i="2" s="1"/>
  <c r="CI15" i="1"/>
  <c r="CI15" i="2" s="1"/>
  <c r="CI22" i="1"/>
  <c r="CI22" i="2" s="1"/>
  <c r="CI11" i="1"/>
  <c r="CI11" i="2" s="1"/>
  <c r="CX17" i="1" l="1"/>
  <c r="CX15" i="1"/>
  <c r="DO7" i="1"/>
  <c r="CX8" i="1"/>
  <c r="CX8" i="2" s="1"/>
  <c r="CX10" i="1"/>
  <c r="DO16" i="1"/>
  <c r="CG20" i="1"/>
  <c r="CG7" i="1"/>
  <c r="CG7" i="2" s="1"/>
  <c r="CG14" i="1"/>
  <c r="CG14" i="2" s="1"/>
  <c r="CG9" i="1"/>
  <c r="CG22" i="1"/>
  <c r="CG22" i="2" s="1"/>
  <c r="CG5" i="1"/>
  <c r="CG5" i="2" s="1"/>
  <c r="CG16" i="1"/>
  <c r="CG19" i="1"/>
  <c r="CG19" i="2" s="1"/>
  <c r="CG21" i="1"/>
  <c r="CG21" i="2" s="1"/>
  <c r="CG6" i="1"/>
  <c r="CG6" i="2" s="1"/>
  <c r="CG10" i="1"/>
  <c r="CG10" i="2" s="1"/>
  <c r="CG12" i="1"/>
  <c r="CG12" i="2" s="1"/>
  <c r="CG15" i="1"/>
  <c r="CG17" i="1"/>
  <c r="CG17" i="2" s="1"/>
  <c r="DO17" i="1"/>
  <c r="CX12" i="1"/>
  <c r="CX12" i="2" s="1"/>
  <c r="CG18" i="1"/>
  <c r="CG18" i="2" s="1"/>
  <c r="CG8" i="1"/>
  <c r="CG8" i="2" s="1"/>
  <c r="CG11" i="1"/>
  <c r="CG11" i="2" s="1"/>
  <c r="CG13" i="1"/>
  <c r="CG13" i="2" s="1"/>
  <c r="DO10" i="1"/>
  <c r="DO10" i="2" s="1"/>
  <c r="CX22" i="1"/>
  <c r="CX22" i="2" s="1"/>
  <c r="CX6" i="1"/>
  <c r="CX13" i="1"/>
  <c r="CX13" i="2" s="1"/>
  <c r="CX20" i="1"/>
  <c r="CX20" i="2" s="1"/>
  <c r="DO8" i="1"/>
  <c r="DO8" i="2" s="1"/>
  <c r="CX7" i="1"/>
  <c r="CX7" i="2" s="1"/>
  <c r="CX11" i="1"/>
  <c r="CX11" i="2" s="1"/>
  <c r="CX18" i="1"/>
  <c r="CX18" i="2" s="1"/>
  <c r="CX9" i="1"/>
  <c r="CX9" i="2" s="1"/>
  <c r="CX16" i="1"/>
  <c r="CX16" i="2" s="1"/>
  <c r="DE13" i="1"/>
  <c r="DO21" i="1"/>
  <c r="DO21" i="2" s="1"/>
  <c r="DO18" i="1"/>
  <c r="DO18" i="2" s="1"/>
  <c r="CX19" i="1"/>
  <c r="CX19" i="2" s="1"/>
  <c r="CX5" i="1"/>
  <c r="CX5" i="2" s="1"/>
  <c r="CX14" i="1"/>
  <c r="CX14" i="2" s="1"/>
  <c r="CX21" i="1"/>
  <c r="CX21" i="2" s="1"/>
  <c r="DO15" i="1"/>
  <c r="DO14" i="1"/>
  <c r="DO14" i="2" s="1"/>
  <c r="DV12" i="1"/>
  <c r="DO9" i="1"/>
  <c r="DO9" i="2" s="1"/>
  <c r="DO20" i="1"/>
  <c r="DO20" i="2" s="1"/>
  <c r="DO11" i="1"/>
  <c r="DO11" i="2" s="1"/>
  <c r="DO22" i="1"/>
  <c r="DO22" i="2" s="1"/>
  <c r="DO6" i="1"/>
  <c r="DO13" i="1"/>
  <c r="DO12" i="1"/>
  <c r="DO12" i="2" s="1"/>
  <c r="DO19" i="1"/>
  <c r="DO19" i="2" s="1"/>
  <c r="DO5" i="1"/>
  <c r="DO5" i="2" s="1"/>
  <c r="DE15" i="1"/>
  <c r="DY15" i="1" s="1"/>
  <c r="DZ15" i="1" s="1"/>
  <c r="DE20" i="1"/>
  <c r="DV20" i="1"/>
  <c r="DE14" i="1"/>
  <c r="DE7" i="1"/>
  <c r="DV11" i="1"/>
  <c r="DT20" i="2"/>
  <c r="DV8" i="1"/>
  <c r="DV15" i="1"/>
  <c r="DT12" i="2"/>
  <c r="DT15" i="2"/>
  <c r="DV7" i="1"/>
  <c r="EA7" i="1" s="1"/>
  <c r="EB7" i="1" s="1"/>
  <c r="DT8" i="2"/>
  <c r="DT11" i="2"/>
  <c r="DE5" i="2"/>
  <c r="DE10" i="2"/>
  <c r="DE18" i="2"/>
  <c r="DD15" i="2"/>
  <c r="DD7" i="2"/>
  <c r="DD14" i="2"/>
  <c r="DD13" i="2"/>
  <c r="DD20" i="2"/>
  <c r="CX6" i="2"/>
  <c r="CX10" i="2"/>
  <c r="CX15" i="2"/>
  <c r="CG15" i="2"/>
  <c r="CG16" i="2"/>
  <c r="CG20" i="2"/>
  <c r="CX17" i="2"/>
  <c r="CG9" i="2"/>
  <c r="DO6" i="2"/>
  <c r="DO7" i="2"/>
  <c r="DO15" i="2"/>
  <c r="DO16" i="2"/>
  <c r="DO13" i="2"/>
  <c r="DO17" i="2"/>
  <c r="DE17" i="1"/>
  <c r="DY17" i="1" s="1"/>
  <c r="DZ17" i="1" s="1"/>
  <c r="DE6" i="2"/>
  <c r="DE6" i="1"/>
  <c r="DY6" i="1" s="1"/>
  <c r="DZ6" i="1" s="1"/>
  <c r="DE19" i="1"/>
  <c r="DE10" i="1"/>
  <c r="DY10" i="1" s="1"/>
  <c r="DZ10" i="1" s="1"/>
  <c r="DE21" i="2"/>
  <c r="DE19" i="2"/>
  <c r="DV16" i="1"/>
  <c r="EA16" i="1" s="1"/>
  <c r="EB16" i="1" s="1"/>
  <c r="DE12" i="2"/>
  <c r="DE18" i="1"/>
  <c r="DE9" i="1"/>
  <c r="DE16" i="1"/>
  <c r="DE11" i="2"/>
  <c r="DE22" i="1"/>
  <c r="DE17" i="2"/>
  <c r="DE21" i="1"/>
  <c r="DE8" i="2"/>
  <c r="DV14" i="1"/>
  <c r="DV21" i="1"/>
  <c r="DV22" i="2"/>
  <c r="DV14" i="2"/>
  <c r="DE5" i="1"/>
  <c r="DE8" i="1"/>
  <c r="DY8" i="1" s="1"/>
  <c r="DZ8" i="1" s="1"/>
  <c r="DE11" i="1"/>
  <c r="DE16" i="2"/>
  <c r="DE9" i="2"/>
  <c r="DV17" i="2"/>
  <c r="DE12" i="1"/>
  <c r="DV19" i="2"/>
  <c r="DV16" i="2"/>
  <c r="DV10" i="2"/>
  <c r="DV13" i="2"/>
  <c r="DV10" i="1"/>
  <c r="DV17" i="1"/>
  <c r="EA17" i="1" s="1"/>
  <c r="EB17" i="1" s="1"/>
  <c r="DV19" i="1"/>
  <c r="DV5" i="2"/>
  <c r="DV7" i="2"/>
  <c r="DV6" i="2"/>
  <c r="DV9" i="2"/>
  <c r="DV22" i="1"/>
  <c r="DV6" i="1"/>
  <c r="DV13" i="1"/>
  <c r="EA13" i="1" s="1"/>
  <c r="EB13" i="1" s="1"/>
  <c r="DE22" i="2"/>
  <c r="DV5" i="1"/>
  <c r="DV18" i="2"/>
  <c r="DV21" i="2"/>
  <c r="DV18" i="1"/>
  <c r="DV9" i="1"/>
  <c r="EA9" i="1" s="1"/>
  <c r="EB9" i="1" s="1"/>
  <c r="CN22" i="2"/>
  <c r="CN6" i="2"/>
  <c r="CN13" i="2"/>
  <c r="CN20" i="2"/>
  <c r="CN11" i="2"/>
  <c r="CN16" i="1"/>
  <c r="DW16" i="1" s="1"/>
  <c r="DX16" i="1" s="1"/>
  <c r="CN7" i="1"/>
  <c r="DW7" i="1" s="1"/>
  <c r="DX7" i="1" s="1"/>
  <c r="CN18" i="1"/>
  <c r="DW18" i="1" s="1"/>
  <c r="DX18" i="1" s="1"/>
  <c r="CN9" i="1"/>
  <c r="DW9" i="1" s="1"/>
  <c r="DX9" i="1" s="1"/>
  <c r="CN18" i="2"/>
  <c r="CN9" i="2"/>
  <c r="CN16" i="2"/>
  <c r="CN7" i="2"/>
  <c r="CN12" i="1"/>
  <c r="CN19" i="1"/>
  <c r="CN5" i="1"/>
  <c r="CN14" i="1"/>
  <c r="CN21" i="1"/>
  <c r="DW21" i="1" s="1"/>
  <c r="DX21" i="1" s="1"/>
  <c r="CN5" i="2"/>
  <c r="CN14" i="2"/>
  <c r="CN21" i="2"/>
  <c r="CN12" i="2"/>
  <c r="CN19" i="2"/>
  <c r="CN8" i="1"/>
  <c r="CN15" i="1"/>
  <c r="DW15" i="1" s="1"/>
  <c r="DX15" i="1" s="1"/>
  <c r="CN10" i="1"/>
  <c r="CN17" i="1"/>
  <c r="CN10" i="2"/>
  <c r="CN17" i="2"/>
  <c r="CN8" i="2"/>
  <c r="CN15" i="2"/>
  <c r="CN20" i="1"/>
  <c r="DW20" i="1" s="1"/>
  <c r="DX20" i="1" s="1"/>
  <c r="CN11" i="1"/>
  <c r="CN22" i="1"/>
  <c r="DW22" i="1" s="1"/>
  <c r="DX22" i="1" s="1"/>
  <c r="CN6" i="1"/>
  <c r="CN13" i="1"/>
  <c r="DW13" i="1" s="1"/>
  <c r="DX13" i="1" s="1"/>
  <c r="DW10" i="1" l="1"/>
  <c r="DX10" i="1" s="1"/>
  <c r="EA21" i="1"/>
  <c r="EB21" i="1" s="1"/>
  <c r="DW8" i="1"/>
  <c r="DX8" i="1" s="1"/>
  <c r="EA6" i="1"/>
  <c r="EB6" i="1" s="1"/>
  <c r="EA19" i="1"/>
  <c r="EB19" i="1" s="1"/>
  <c r="DY7" i="1"/>
  <c r="DZ7" i="1" s="1"/>
  <c r="DW12" i="1"/>
  <c r="DX12" i="1" s="1"/>
  <c r="DY21" i="1"/>
  <c r="DZ21" i="1" s="1"/>
  <c r="DY12" i="1"/>
  <c r="DZ12" i="1" s="1"/>
  <c r="DY6" i="2"/>
  <c r="DZ6" i="2" s="1"/>
  <c r="DW14" i="1"/>
  <c r="DX14" i="1" s="1"/>
  <c r="DW11" i="1"/>
  <c r="DX11" i="1" s="1"/>
  <c r="DW19" i="1"/>
  <c r="DX19" i="1" s="1"/>
  <c r="DY22" i="1"/>
  <c r="DZ22" i="1" s="1"/>
  <c r="DY13" i="1"/>
  <c r="DZ13" i="1" s="1"/>
  <c r="DV8" i="2"/>
  <c r="EA8" i="2" s="1"/>
  <c r="EB8" i="2" s="1"/>
  <c r="DW17" i="1"/>
  <c r="DX17" i="1" s="1"/>
  <c r="DW6" i="1"/>
  <c r="DX6" i="1" s="1"/>
  <c r="EA22" i="1"/>
  <c r="EB22" i="1" s="1"/>
  <c r="EA10" i="1"/>
  <c r="EB10" i="1" s="1"/>
  <c r="DW5" i="1"/>
  <c r="DX5" i="1" s="1"/>
  <c r="EA5" i="1"/>
  <c r="EB5" i="1" s="1"/>
  <c r="DY11" i="1"/>
  <c r="DZ11" i="1" s="1"/>
  <c r="DY19" i="1"/>
  <c r="DZ19" i="1" s="1"/>
  <c r="EA15" i="1"/>
  <c r="EB15" i="1" s="1"/>
  <c r="EA20" i="1"/>
  <c r="EB20" i="1" s="1"/>
  <c r="DY9" i="1"/>
  <c r="DZ9" i="1" s="1"/>
  <c r="EA12" i="1"/>
  <c r="EB12" i="1" s="1"/>
  <c r="DY5" i="1"/>
  <c r="DZ5" i="1" s="1"/>
  <c r="DY20" i="1"/>
  <c r="DZ20" i="1" s="1"/>
  <c r="DY18" i="1"/>
  <c r="DZ18" i="1" s="1"/>
  <c r="DY14" i="1"/>
  <c r="DZ14" i="1" s="1"/>
  <c r="DY16" i="1"/>
  <c r="DZ16" i="1" s="1"/>
  <c r="EA8" i="1"/>
  <c r="EB8" i="1" s="1"/>
  <c r="EA18" i="1"/>
  <c r="EB18" i="1" s="1"/>
  <c r="EA14" i="1"/>
  <c r="EB14" i="1" s="1"/>
  <c r="EA11" i="1"/>
  <c r="EB11" i="1" s="1"/>
  <c r="DV12" i="2"/>
  <c r="EA12" i="2" s="1"/>
  <c r="EB12" i="2" s="1"/>
  <c r="DV20" i="2"/>
  <c r="EA20" i="2" s="1"/>
  <c r="EB20" i="2" s="1"/>
  <c r="DV11" i="2"/>
  <c r="EA11" i="2" s="1"/>
  <c r="EB11" i="2" s="1"/>
  <c r="DV15" i="2"/>
  <c r="EA15" i="2" s="1"/>
  <c r="EB15" i="2" s="1"/>
  <c r="DE13" i="2"/>
  <c r="DY13" i="2" s="1"/>
  <c r="DZ13" i="2" s="1"/>
  <c r="DE14" i="2"/>
  <c r="DY14" i="2" s="1"/>
  <c r="DZ14" i="2" s="1"/>
  <c r="DE7" i="2"/>
  <c r="DY7" i="2" s="1"/>
  <c r="DZ7" i="2" s="1"/>
  <c r="DE20" i="2"/>
  <c r="DY20" i="2" s="1"/>
  <c r="DZ20" i="2" s="1"/>
  <c r="DE15" i="2"/>
  <c r="DY15" i="2" s="1"/>
  <c r="DZ15" i="2" s="1"/>
  <c r="EA6" i="2"/>
  <c r="EB6" i="2" s="1"/>
  <c r="DY8" i="2"/>
  <c r="DZ8" i="2" s="1"/>
  <c r="DY17" i="2"/>
  <c r="DZ17" i="2" s="1"/>
  <c r="EA22" i="2"/>
  <c r="EB22" i="2" s="1"/>
  <c r="DW12" i="2"/>
  <c r="DX12" i="2" s="1"/>
  <c r="DW7" i="2"/>
  <c r="DX7" i="2" s="1"/>
  <c r="DY22" i="2"/>
  <c r="DZ22" i="2" s="1"/>
  <c r="EA13" i="2"/>
  <c r="EB13" i="2" s="1"/>
  <c r="DY21" i="2"/>
  <c r="DZ21" i="2" s="1"/>
  <c r="DY16" i="2"/>
  <c r="DZ16" i="2" s="1"/>
  <c r="DY10" i="2"/>
  <c r="DZ10" i="2" s="1"/>
  <c r="DY5" i="2"/>
  <c r="DZ5" i="2" s="1"/>
  <c r="DY19" i="2"/>
  <c r="DZ19" i="2" s="1"/>
  <c r="EA19" i="2"/>
  <c r="EB19" i="2" s="1"/>
  <c r="DW16" i="2"/>
  <c r="DX16" i="2" s="1"/>
  <c r="DY12" i="2"/>
  <c r="DZ12" i="2" s="1"/>
  <c r="DY18" i="2"/>
  <c r="DZ18" i="2" s="1"/>
  <c r="DW8" i="2"/>
  <c r="DX8" i="2" s="1"/>
  <c r="EA18" i="2"/>
  <c r="EB18" i="2" s="1"/>
  <c r="DY11" i="2"/>
  <c r="DZ11" i="2" s="1"/>
  <c r="DW17" i="2"/>
  <c r="DX17" i="2" s="1"/>
  <c r="DW22" i="2"/>
  <c r="DX22" i="2" s="1"/>
  <c r="DW10" i="2"/>
  <c r="DX10" i="2" s="1"/>
  <c r="EA17" i="2"/>
  <c r="EB17" i="2" s="1"/>
  <c r="DY9" i="2"/>
  <c r="DZ9" i="2" s="1"/>
  <c r="DW15" i="2"/>
  <c r="DX15" i="2" s="1"/>
  <c r="DW14" i="2"/>
  <c r="DX14" i="2" s="1"/>
  <c r="EA16" i="2"/>
  <c r="EB16" i="2" s="1"/>
  <c r="DW13" i="2"/>
  <c r="DX13" i="2" s="1"/>
  <c r="EA14" i="2"/>
  <c r="EB14" i="2" s="1"/>
  <c r="EA9" i="2"/>
  <c r="EB9" i="2" s="1"/>
  <c r="DW9" i="2"/>
  <c r="DX9" i="2" s="1"/>
  <c r="DW20" i="2"/>
  <c r="DX20" i="2" s="1"/>
  <c r="DW19" i="2"/>
  <c r="DX19" i="2" s="1"/>
  <c r="EA21" i="2"/>
  <c r="EB21" i="2" s="1"/>
  <c r="EA10" i="2"/>
  <c r="EB10" i="2" s="1"/>
  <c r="EA5" i="2"/>
  <c r="EB5" i="2" s="1"/>
  <c r="DW18" i="2"/>
  <c r="DX18" i="2" s="1"/>
  <c r="DW11" i="2"/>
  <c r="DX11" i="2" s="1"/>
  <c r="DW6" i="2"/>
  <c r="DX6" i="2" s="1"/>
  <c r="EA7" i="2"/>
  <c r="EB7" i="2" s="1"/>
  <c r="DW5" i="2"/>
  <c r="DX5" i="2" s="1"/>
  <c r="DW21" i="2"/>
  <c r="DX21" i="2" s="1"/>
  <c r="CC21" i="1" l="1"/>
  <c r="CD21" i="1" s="1"/>
  <c r="CC22" i="1"/>
  <c r="CD22" i="1" s="1"/>
  <c r="CC20" i="1"/>
  <c r="CD20" i="1" s="1"/>
  <c r="CC11" i="1"/>
  <c r="CD11" i="1" s="1"/>
  <c r="CC13" i="1"/>
  <c r="CD13" i="1" s="1"/>
  <c r="CC14" i="1"/>
  <c r="CD14" i="1" s="1"/>
  <c r="CC10" i="1"/>
  <c r="CD10" i="1" s="1"/>
  <c r="CC16" i="1"/>
  <c r="CD16" i="1" s="1"/>
  <c r="CC5" i="1"/>
  <c r="CD5" i="1" s="1"/>
  <c r="CC15" i="1"/>
  <c r="CD15" i="1" s="1"/>
  <c r="CC18" i="1"/>
  <c r="CD18" i="1" s="1"/>
  <c r="CC9" i="1"/>
  <c r="CD9" i="1" s="1"/>
  <c r="CC19" i="1"/>
  <c r="CD19" i="1" s="1"/>
  <c r="CC6" i="1"/>
  <c r="CD6" i="1" s="1"/>
  <c r="CC8" i="1"/>
  <c r="CD8" i="1" s="1"/>
  <c r="CC7" i="1"/>
  <c r="CD7" i="1" s="1"/>
  <c r="CC12" i="1"/>
  <c r="CD12" i="1" s="1"/>
  <c r="CC17" i="1"/>
  <c r="CD17" i="1" s="1"/>
  <c r="DK14" i="1"/>
  <c r="DL14" i="1" s="1"/>
  <c r="DK7" i="2"/>
  <c r="CC21" i="2"/>
  <c r="DK10" i="2"/>
  <c r="CC20" i="2"/>
  <c r="CC14" i="2"/>
  <c r="CC10" i="2"/>
  <c r="CC8" i="2"/>
  <c r="CT12" i="2"/>
  <c r="CT16" i="2"/>
  <c r="DK13" i="2"/>
  <c r="CT22" i="2"/>
  <c r="DK22" i="2"/>
  <c r="CT20" i="2"/>
  <c r="DK15" i="2"/>
  <c r="CC9" i="2"/>
  <c r="DK14" i="2"/>
  <c r="CC15" i="2"/>
  <c r="CT11" i="2"/>
  <c r="CT18" i="2"/>
  <c r="CC16" i="2"/>
  <c r="CT19" i="2"/>
  <c r="DK8" i="2"/>
  <c r="CC7" i="2"/>
  <c r="CT17" i="2"/>
  <c r="CT7" i="2"/>
  <c r="CT13" i="2"/>
  <c r="DK20" i="2"/>
  <c r="DK12" i="2"/>
  <c r="CC5" i="2"/>
  <c r="CC6" i="2"/>
  <c r="DK5" i="2"/>
  <c r="DK21" i="2"/>
  <c r="DK9" i="2"/>
  <c r="CC13" i="2"/>
  <c r="CT9" i="2"/>
  <c r="CC22" i="2"/>
  <c r="CT15" i="2"/>
  <c r="CC12" i="2"/>
  <c r="CT8" i="2"/>
  <c r="DK11" i="2"/>
  <c r="CC11" i="2"/>
  <c r="CC18" i="2"/>
  <c r="CC19" i="2"/>
  <c r="DK16" i="2"/>
  <c r="DK17" i="2"/>
  <c r="CC17" i="2"/>
  <c r="DK18" i="2"/>
  <c r="DK19" i="2"/>
  <c r="CT5" i="2"/>
  <c r="CT6" i="2"/>
  <c r="CT10" i="2"/>
  <c r="CT21" i="2"/>
  <c r="DK6" i="2"/>
  <c r="CT14" i="2"/>
  <c r="DK18" i="1"/>
  <c r="DL18" i="1" s="1"/>
  <c r="CT16" i="1"/>
  <c r="CU16" i="1" s="1"/>
  <c r="CT9" i="1"/>
  <c r="CU9" i="1" s="1"/>
  <c r="CT8" i="1"/>
  <c r="CU8" i="1" s="1"/>
  <c r="CT12" i="1"/>
  <c r="CU12" i="1" s="1"/>
  <c r="CT21" i="1"/>
  <c r="CU21" i="1" s="1"/>
  <c r="CT17" i="1"/>
  <c r="CU17" i="1" s="1"/>
  <c r="CT15" i="1"/>
  <c r="CU15" i="1" s="1"/>
  <c r="CT5" i="1"/>
  <c r="CU5" i="1" s="1"/>
  <c r="CT7" i="1"/>
  <c r="CU7" i="1" s="1"/>
  <c r="CT13" i="1"/>
  <c r="CU13" i="1" s="1"/>
  <c r="CT11" i="1"/>
  <c r="CU11" i="1" s="1"/>
  <c r="DK11" i="1"/>
  <c r="DL11" i="1" s="1"/>
  <c r="DK8" i="1"/>
  <c r="DL8" i="1" s="1"/>
  <c r="DK7" i="1"/>
  <c r="DL7" i="1" s="1"/>
  <c r="DK13" i="1"/>
  <c r="DL13" i="1" s="1"/>
  <c r="DK12" i="1"/>
  <c r="DL12" i="1" s="1"/>
  <c r="DK17" i="1"/>
  <c r="DL17" i="1" s="1"/>
  <c r="DK20" i="1"/>
  <c r="DL20" i="1" s="1"/>
  <c r="DK6" i="1"/>
  <c r="DL6" i="1" s="1"/>
  <c r="DK15" i="1"/>
  <c r="DL15" i="1" s="1"/>
  <c r="DK10" i="1"/>
  <c r="DL10" i="1" s="1"/>
  <c r="CT18" i="1"/>
  <c r="CU18" i="1" s="1"/>
  <c r="DK21" i="1"/>
  <c r="DL21" i="1" s="1"/>
  <c r="DK5" i="1"/>
  <c r="DL5" i="1" s="1"/>
  <c r="CT6" i="1"/>
  <c r="CU6" i="1" s="1"/>
  <c r="DK22" i="1"/>
  <c r="DL22" i="1" s="1"/>
  <c r="CT19" i="1"/>
  <c r="CU19" i="1" s="1"/>
  <c r="CT20" i="1"/>
  <c r="CU20" i="1" s="1"/>
  <c r="CT22" i="1"/>
  <c r="DK9" i="1"/>
  <c r="DL9" i="1" s="1"/>
  <c r="CT10" i="1"/>
  <c r="CU10" i="1" s="1"/>
  <c r="DK16" i="1"/>
  <c r="DL16" i="1" s="1"/>
  <c r="CT14" i="1"/>
  <c r="CU14" i="1" s="1"/>
  <c r="DK19" i="1"/>
  <c r="DL19" i="1" s="1"/>
  <c r="CW15" i="1"/>
  <c r="BU15" i="1" s="1"/>
  <c r="DN16" i="1"/>
  <c r="BW16" i="1" s="1"/>
  <c r="CW21" i="1"/>
  <c r="BU21" i="1" s="1"/>
  <c r="CW7" i="1"/>
  <c r="BU7" i="1" s="1"/>
  <c r="CW13" i="1"/>
  <c r="BU13" i="1" s="1"/>
  <c r="CW13" i="2"/>
  <c r="BU13" i="2" s="1"/>
  <c r="CW16" i="1"/>
  <c r="BU16" i="1" s="1"/>
  <c r="CW5" i="1"/>
  <c r="BU5" i="1" s="1"/>
  <c r="CW11" i="1"/>
  <c r="BU11" i="1" s="1"/>
  <c r="CW6" i="1"/>
  <c r="BU6" i="1" s="1"/>
  <c r="CW10" i="1"/>
  <c r="BU10" i="1" s="1"/>
  <c r="CW18" i="1"/>
  <c r="BU18" i="1" s="1"/>
  <c r="CF19" i="2"/>
  <c r="BS19" i="2" s="1"/>
  <c r="CW8" i="1"/>
  <c r="BU8" i="1" s="1"/>
  <c r="CW14" i="1"/>
  <c r="BU14" i="1" s="1"/>
  <c r="CW22" i="1"/>
  <c r="BU22" i="1" s="1"/>
  <c r="CW17" i="1"/>
  <c r="BU17" i="1" s="1"/>
  <c r="CW20" i="1"/>
  <c r="BU20" i="1" s="1"/>
  <c r="CW12" i="1"/>
  <c r="BU12" i="1" s="1"/>
  <c r="DN17" i="1"/>
  <c r="BW17" i="1" s="1"/>
  <c r="CW9" i="1"/>
  <c r="BU9" i="1" s="1"/>
  <c r="CW19" i="1"/>
  <c r="BU19" i="1" s="1"/>
  <c r="DN8" i="1"/>
  <c r="BW8" i="1" s="1"/>
  <c r="DN6" i="1"/>
  <c r="BW6" i="1" s="1"/>
  <c r="DN11" i="1"/>
  <c r="BW11" i="1" s="1"/>
  <c r="DN7" i="1"/>
  <c r="BW7" i="1" s="1"/>
  <c r="DN15" i="1"/>
  <c r="BW15" i="1" s="1"/>
  <c r="DN5" i="1"/>
  <c r="BW5" i="1" s="1"/>
  <c r="DN18" i="1"/>
  <c r="BW18" i="1" s="1"/>
  <c r="DN9" i="1"/>
  <c r="BW9" i="1" s="1"/>
  <c r="DN19" i="1"/>
  <c r="BW19" i="1" s="1"/>
  <c r="DN12" i="1"/>
  <c r="BW12" i="1" s="1"/>
  <c r="DN22" i="1"/>
  <c r="BW22" i="1" s="1"/>
  <c r="DN20" i="1"/>
  <c r="BW20" i="1" s="1"/>
  <c r="DN21" i="1"/>
  <c r="BW21" i="1" s="1"/>
  <c r="DN14" i="1"/>
  <c r="BW14" i="1" s="1"/>
  <c r="CF16" i="1"/>
  <c r="BS16" i="1" s="1"/>
  <c r="CF7" i="1"/>
  <c r="BS7" i="1" s="1"/>
  <c r="CF18" i="1"/>
  <c r="BS18" i="1" s="1"/>
  <c r="CF9" i="1"/>
  <c r="BS9" i="1" s="1"/>
  <c r="CF19" i="1"/>
  <c r="BS19" i="1" s="1"/>
  <c r="CF15" i="1"/>
  <c r="BS15" i="1" s="1"/>
  <c r="CF22" i="1"/>
  <c r="BS22" i="1" s="1"/>
  <c r="CF6" i="1"/>
  <c r="BS6" i="1" s="1"/>
  <c r="CF13" i="1"/>
  <c r="BS13" i="1" s="1"/>
  <c r="CF12" i="1"/>
  <c r="BS12" i="1" s="1"/>
  <c r="CF17" i="1"/>
  <c r="BS17" i="1" s="1"/>
  <c r="CF5" i="1"/>
  <c r="BS5" i="1" s="1"/>
  <c r="CF20" i="1"/>
  <c r="BS20" i="1" s="1"/>
  <c r="CF14" i="1"/>
  <c r="BS14" i="1" s="1"/>
  <c r="CF10" i="1"/>
  <c r="BS10" i="1" s="1"/>
  <c r="CF21" i="1"/>
  <c r="BS21" i="1" s="1"/>
  <c r="CF8" i="1"/>
  <c r="BS8" i="1" s="1"/>
  <c r="CF11" i="1"/>
  <c r="BS11" i="1" s="1"/>
  <c r="CE5" i="2" l="1"/>
  <c r="CV17" i="2"/>
  <c r="CU19" i="2"/>
  <c r="CU22" i="2"/>
  <c r="CU22" i="1"/>
  <c r="CV22" i="2"/>
  <c r="DN10" i="1"/>
  <c r="BW10" i="1" s="1"/>
  <c r="DN13" i="1"/>
  <c r="BW13" i="1" s="1"/>
  <c r="BB9" i="1" s="1"/>
  <c r="BG9" i="1" s="1"/>
  <c r="AL22" i="1"/>
  <c r="AL8" i="1"/>
  <c r="AL15" i="1"/>
  <c r="AQ15" i="1" s="1"/>
  <c r="AL11" i="1"/>
  <c r="AQ11" i="1" s="1"/>
  <c r="AL21" i="1"/>
  <c r="AQ21" i="1" s="1"/>
  <c r="AL20" i="1"/>
  <c r="AQ20" i="1" s="1"/>
  <c r="AL18" i="1"/>
  <c r="AL17" i="1"/>
  <c r="AQ17" i="1" s="1"/>
  <c r="AL16" i="1"/>
  <c r="AL9" i="1"/>
  <c r="AQ9" i="1" s="1"/>
  <c r="AL6" i="1"/>
  <c r="AQ6" i="1" s="1"/>
  <c r="AL13" i="1"/>
  <c r="AQ13" i="1" s="1"/>
  <c r="AL19" i="1"/>
  <c r="AQ19" i="1" s="1"/>
  <c r="AL14" i="1"/>
  <c r="AL10" i="1"/>
  <c r="AL7" i="1"/>
  <c r="AL5" i="1"/>
  <c r="AQ5" i="1" s="1"/>
  <c r="AL12" i="1"/>
  <c r="AQ12" i="1" s="1"/>
  <c r="AQ10" i="1"/>
  <c r="FG9" i="1"/>
  <c r="FL9" i="1" s="1"/>
  <c r="FG13" i="1"/>
  <c r="FL13" i="1" s="1"/>
  <c r="FG17" i="1"/>
  <c r="FL17" i="1" s="1"/>
  <c r="FG21" i="1"/>
  <c r="FL21" i="1" s="1"/>
  <c r="FG6" i="1"/>
  <c r="FL6" i="1" s="1"/>
  <c r="FG10" i="1"/>
  <c r="FL10" i="1" s="1"/>
  <c r="FG14" i="1"/>
  <c r="FL14" i="1" s="1"/>
  <c r="FG18" i="1"/>
  <c r="FL18" i="1" s="1"/>
  <c r="FG22" i="1"/>
  <c r="FL22" i="1" s="1"/>
  <c r="FG5" i="1"/>
  <c r="FL5" i="1" s="1"/>
  <c r="FG7" i="1"/>
  <c r="FL7" i="1" s="1"/>
  <c r="FG11" i="1"/>
  <c r="FL11" i="1" s="1"/>
  <c r="FG15" i="1"/>
  <c r="FL15" i="1" s="1"/>
  <c r="FG19" i="1"/>
  <c r="FL19" i="1" s="1"/>
  <c r="FG8" i="1"/>
  <c r="FL8" i="1" s="1"/>
  <c r="FG12" i="1"/>
  <c r="FL12" i="1" s="1"/>
  <c r="FG20" i="1"/>
  <c r="FL20" i="1" s="1"/>
  <c r="FG16" i="1"/>
  <c r="FL16" i="1" s="1"/>
  <c r="FS9" i="1"/>
  <c r="FX9" i="1" s="1"/>
  <c r="EU7" i="1"/>
  <c r="EZ7" i="1" s="1"/>
  <c r="EU11" i="1"/>
  <c r="EZ11" i="1" s="1"/>
  <c r="EU15" i="1"/>
  <c r="EZ15" i="1" s="1"/>
  <c r="EU19" i="1"/>
  <c r="EZ19" i="1" s="1"/>
  <c r="EU12" i="1"/>
  <c r="EZ12" i="1" s="1"/>
  <c r="EU16" i="1"/>
  <c r="EZ16" i="1" s="1"/>
  <c r="EU6" i="1"/>
  <c r="EZ6" i="1" s="1"/>
  <c r="EU18" i="1"/>
  <c r="EZ18" i="1" s="1"/>
  <c r="EU8" i="1"/>
  <c r="EZ8" i="1" s="1"/>
  <c r="EU20" i="1"/>
  <c r="EZ20" i="1" s="1"/>
  <c r="EU14" i="1"/>
  <c r="EZ14" i="1" s="1"/>
  <c r="EU9" i="1"/>
  <c r="EZ9" i="1" s="1"/>
  <c r="EU13" i="1"/>
  <c r="EZ13" i="1" s="1"/>
  <c r="EU17" i="1"/>
  <c r="EZ17" i="1" s="1"/>
  <c r="EU21" i="1"/>
  <c r="EZ21" i="1" s="1"/>
  <c r="EU10" i="1"/>
  <c r="EZ10" i="1" s="1"/>
  <c r="EU22" i="1"/>
  <c r="EZ22" i="1" s="1"/>
  <c r="EU5" i="1"/>
  <c r="EZ5" i="1" s="1"/>
  <c r="CU17" i="2"/>
  <c r="CU12" i="2"/>
  <c r="CU9" i="2"/>
  <c r="CV21" i="2"/>
  <c r="CU20" i="2"/>
  <c r="CV20" i="2"/>
  <c r="CV19" i="2"/>
  <c r="CV7" i="2"/>
  <c r="CU15" i="2"/>
  <c r="CU8" i="2"/>
  <c r="CV11" i="2"/>
  <c r="CU10" i="2"/>
  <c r="CV14" i="2"/>
  <c r="CV16" i="2"/>
  <c r="CU5" i="2"/>
  <c r="CU13" i="2"/>
  <c r="CU6" i="2"/>
  <c r="CV18" i="2"/>
  <c r="CV6" i="2"/>
  <c r="CW12" i="2"/>
  <c r="BU12" i="2" s="1"/>
  <c r="CF10" i="2"/>
  <c r="BS10" i="2" s="1"/>
  <c r="CV12" i="2"/>
  <c r="CV9" i="2"/>
  <c r="CF12" i="2"/>
  <c r="BS12" i="2" s="1"/>
  <c r="CW9" i="2"/>
  <c r="BU9" i="2" s="1"/>
  <c r="CW6" i="2"/>
  <c r="BU6" i="2" s="1"/>
  <c r="CV15" i="2"/>
  <c r="CW15" i="2"/>
  <c r="BU15" i="2" s="1"/>
  <c r="CW8" i="2"/>
  <c r="BU8" i="2" s="1"/>
  <c r="CU14" i="2"/>
  <c r="CW20" i="2"/>
  <c r="BU20" i="2" s="1"/>
  <c r="CV10" i="2"/>
  <c r="CF6" i="2"/>
  <c r="BS6" i="2" s="1"/>
  <c r="CW22" i="2"/>
  <c r="BU22" i="2" s="1"/>
  <c r="CW10" i="2"/>
  <c r="BU10" i="2" s="1"/>
  <c r="CU11" i="2"/>
  <c r="CU7" i="2"/>
  <c r="CV8" i="2"/>
  <c r="CW14" i="2"/>
  <c r="BU14" i="2" s="1"/>
  <c r="CW19" i="2"/>
  <c r="BU19" i="2" s="1"/>
  <c r="CW17" i="2"/>
  <c r="BU17" i="2" s="1"/>
  <c r="CW11" i="2"/>
  <c r="BU11" i="2" s="1"/>
  <c r="CF14" i="2"/>
  <c r="BS14" i="2" s="1"/>
  <c r="CU16" i="2"/>
  <c r="CW5" i="2"/>
  <c r="BU5" i="2" s="1"/>
  <c r="CF15" i="2"/>
  <c r="BS15" i="2" s="1"/>
  <c r="CF13" i="2"/>
  <c r="BS13" i="2" s="1"/>
  <c r="CW18" i="2"/>
  <c r="BU18" i="2" s="1"/>
  <c r="CW21" i="2"/>
  <c r="BU21" i="2" s="1"/>
  <c r="CW16" i="2"/>
  <c r="BU16" i="2" s="1"/>
  <c r="CW7" i="2"/>
  <c r="BU7" i="2" s="1"/>
  <c r="CU18" i="2"/>
  <c r="CV13" i="2"/>
  <c r="CU21" i="2"/>
  <c r="CV5" i="2"/>
  <c r="DM14" i="2"/>
  <c r="DL14" i="2"/>
  <c r="DM13" i="2"/>
  <c r="DL13" i="2"/>
  <c r="DM20" i="2"/>
  <c r="DL20" i="2"/>
  <c r="DM7" i="2"/>
  <c r="DL7" i="2"/>
  <c r="DM19" i="2"/>
  <c r="DL19" i="2"/>
  <c r="DM6" i="2"/>
  <c r="DL6" i="2"/>
  <c r="DM8" i="2"/>
  <c r="DL8" i="2"/>
  <c r="DM17" i="2"/>
  <c r="DL17" i="2"/>
  <c r="DM5" i="2"/>
  <c r="DL5" i="2"/>
  <c r="DM22" i="2"/>
  <c r="DL22" i="2"/>
  <c r="DL12" i="2"/>
  <c r="DM12" i="2"/>
  <c r="DM15" i="2"/>
  <c r="DL15" i="2"/>
  <c r="DM10" i="2"/>
  <c r="DL10" i="2"/>
  <c r="DM21" i="2"/>
  <c r="DL21" i="2"/>
  <c r="DM11" i="2"/>
  <c r="DL11" i="2"/>
  <c r="DM16" i="2"/>
  <c r="DL16" i="2"/>
  <c r="DM18" i="2"/>
  <c r="DL18" i="2"/>
  <c r="DM9" i="2"/>
  <c r="DL9" i="2"/>
  <c r="CE22" i="2"/>
  <c r="CD22" i="2"/>
  <c r="CE10" i="2"/>
  <c r="CD10" i="2"/>
  <c r="CD5" i="2"/>
  <c r="CE20" i="2"/>
  <c r="CD20" i="2"/>
  <c r="CE7" i="2"/>
  <c r="CD7" i="2"/>
  <c r="CE18" i="2"/>
  <c r="CD18" i="2"/>
  <c r="CE9" i="2"/>
  <c r="CD9" i="2"/>
  <c r="CE14" i="2"/>
  <c r="CD14" i="2"/>
  <c r="CE6" i="2"/>
  <c r="CD6" i="2"/>
  <c r="CE15" i="2"/>
  <c r="CD15" i="2"/>
  <c r="CE17" i="2"/>
  <c r="CD17" i="2"/>
  <c r="CE19" i="2"/>
  <c r="CD19" i="2"/>
  <c r="CE11" i="2"/>
  <c r="CD11" i="2"/>
  <c r="CE16" i="2"/>
  <c r="CD16" i="2"/>
  <c r="CE21" i="2"/>
  <c r="CD21" i="2"/>
  <c r="CE12" i="2"/>
  <c r="CD12" i="2"/>
  <c r="CE8" i="2"/>
  <c r="CD8" i="2"/>
  <c r="CE13" i="2"/>
  <c r="CD13" i="2"/>
  <c r="CF17" i="2"/>
  <c r="BS17" i="2" s="1"/>
  <c r="CF20" i="2"/>
  <c r="BS20" i="2" s="1"/>
  <c r="CF5" i="2"/>
  <c r="BS5" i="2" s="1"/>
  <c r="CF21" i="2"/>
  <c r="BS21" i="2" s="1"/>
  <c r="CF22" i="2"/>
  <c r="BS22" i="2" s="1"/>
  <c r="CF7" i="2"/>
  <c r="BS7" i="2" s="1"/>
  <c r="CF8" i="2"/>
  <c r="BS8" i="2" s="1"/>
  <c r="CF18" i="2"/>
  <c r="BS18" i="2" s="1"/>
  <c r="CF16" i="2"/>
  <c r="BS16" i="2" s="1"/>
  <c r="CF9" i="2"/>
  <c r="BS9" i="2" s="1"/>
  <c r="CF11" i="2"/>
  <c r="BS11" i="2" s="1"/>
  <c r="DN16" i="2"/>
  <c r="BW16" i="2" s="1"/>
  <c r="DN13" i="2"/>
  <c r="BW13" i="2" s="1"/>
  <c r="DN19" i="2"/>
  <c r="BW19" i="2" s="1"/>
  <c r="DN11" i="2"/>
  <c r="BW11" i="2" s="1"/>
  <c r="DN18" i="2"/>
  <c r="BW18" i="2" s="1"/>
  <c r="DN17" i="2"/>
  <c r="BW17" i="2" s="1"/>
  <c r="DN8" i="2"/>
  <c r="BW8" i="2" s="1"/>
  <c r="DN7" i="2"/>
  <c r="BW7" i="2" s="1"/>
  <c r="DN21" i="2"/>
  <c r="BW21" i="2" s="1"/>
  <c r="DN12" i="2"/>
  <c r="BW12" i="2" s="1"/>
  <c r="DN9" i="2"/>
  <c r="BW9" i="2" s="1"/>
  <c r="DN5" i="2"/>
  <c r="BW5" i="2" s="1"/>
  <c r="DN10" i="2"/>
  <c r="BW10" i="2" s="1"/>
  <c r="DN22" i="2"/>
  <c r="BW22" i="2" s="1"/>
  <c r="DN15" i="2"/>
  <c r="BW15" i="2" s="1"/>
  <c r="DN20" i="2"/>
  <c r="BW20" i="2" s="1"/>
  <c r="DN6" i="2"/>
  <c r="BW6" i="2" s="1"/>
  <c r="DN14" i="2"/>
  <c r="BW14" i="2" s="1"/>
  <c r="BB11" i="1" l="1"/>
  <c r="BG11" i="1" s="1"/>
  <c r="FS7" i="1"/>
  <c r="FX7" i="1" s="1"/>
  <c r="BB7" i="1"/>
  <c r="BG7" i="1" s="1"/>
  <c r="FS8" i="1"/>
  <c r="FX8" i="1" s="1"/>
  <c r="FS6" i="1"/>
  <c r="FX6" i="1" s="1"/>
  <c r="BB8" i="1"/>
  <c r="BG8" i="1" s="1"/>
  <c r="BB6" i="1"/>
  <c r="BG6" i="1" s="1"/>
  <c r="FS10" i="1"/>
  <c r="FX10" i="1" s="1"/>
  <c r="FS22" i="1"/>
  <c r="FX22" i="1" s="1"/>
  <c r="FS15" i="1"/>
  <c r="FX15" i="1" s="1"/>
  <c r="BB12" i="1"/>
  <c r="BG12" i="1" s="1"/>
  <c r="BB10" i="1"/>
  <c r="BG10" i="1" s="1"/>
  <c r="FS16" i="1"/>
  <c r="FX16" i="1" s="1"/>
  <c r="FS20" i="1"/>
  <c r="FX20" i="1" s="1"/>
  <c r="FS11" i="1"/>
  <c r="FX11" i="1" s="1"/>
  <c r="FS18" i="1"/>
  <c r="FX18" i="1" s="1"/>
  <c r="FS21" i="1"/>
  <c r="FX21" i="1" s="1"/>
  <c r="BB14" i="1"/>
  <c r="BG14" i="1" s="1"/>
  <c r="BB18" i="1"/>
  <c r="BG18" i="1" s="1"/>
  <c r="FS12" i="1"/>
  <c r="FX12" i="1" s="1"/>
  <c r="FS14" i="1"/>
  <c r="FX14" i="1" s="1"/>
  <c r="FS17" i="1"/>
  <c r="FX17" i="1" s="1"/>
  <c r="BB21" i="1"/>
  <c r="BG21" i="1" s="1"/>
  <c r="BB19" i="1"/>
  <c r="BG19" i="1" s="1"/>
  <c r="FS19" i="1"/>
  <c r="FX19" i="1" s="1"/>
  <c r="FS5" i="1"/>
  <c r="FX5" i="1" s="1"/>
  <c r="FS13" i="1"/>
  <c r="FX13" i="1" s="1"/>
  <c r="BB5" i="1"/>
  <c r="BG5" i="1" s="1"/>
  <c r="BB15" i="1"/>
  <c r="BH15" i="1" s="1"/>
  <c r="BB17" i="1"/>
  <c r="BG17" i="1" s="1"/>
  <c r="BB22" i="1"/>
  <c r="BN22" i="1" s="1"/>
  <c r="BB13" i="1"/>
  <c r="BG13" i="1" s="1"/>
  <c r="BB20" i="1"/>
  <c r="BG20" i="1" s="1"/>
  <c r="BB16" i="1"/>
  <c r="BG16" i="1" s="1"/>
  <c r="BA10" i="1"/>
  <c r="AV10" i="1"/>
  <c r="AZ10" i="1"/>
  <c r="AY10" i="1"/>
  <c r="AX10" i="1"/>
  <c r="AT10" i="1"/>
  <c r="AW10" i="1"/>
  <c r="AU10" i="1"/>
  <c r="AR10" i="1"/>
  <c r="BA17" i="1"/>
  <c r="AV17" i="1"/>
  <c r="AZ17" i="1"/>
  <c r="AY17" i="1"/>
  <c r="AX17" i="1"/>
  <c r="AT17" i="1"/>
  <c r="AR17" i="1"/>
  <c r="AU17" i="1"/>
  <c r="AW17" i="1"/>
  <c r="BA22" i="1"/>
  <c r="AX22" i="1"/>
  <c r="AZ22" i="1"/>
  <c r="AY22" i="1"/>
  <c r="AV22" i="1"/>
  <c r="AT22" i="1"/>
  <c r="AW22" i="1"/>
  <c r="AU22" i="1"/>
  <c r="AR22" i="1"/>
  <c r="BM15" i="1"/>
  <c r="BA12" i="1"/>
  <c r="AT12" i="1"/>
  <c r="AY12" i="1"/>
  <c r="AZ12" i="1"/>
  <c r="AV12" i="1"/>
  <c r="AU12" i="1"/>
  <c r="AX12" i="1"/>
  <c r="AR12" i="1"/>
  <c r="AW12" i="1"/>
  <c r="BA14" i="1"/>
  <c r="AZ14" i="1"/>
  <c r="AY14" i="1"/>
  <c r="AT14" i="1"/>
  <c r="AW14" i="1"/>
  <c r="AU14" i="1"/>
  <c r="AX14" i="1"/>
  <c r="AR14" i="1"/>
  <c r="AV14" i="1"/>
  <c r="BA6" i="1"/>
  <c r="AZ6" i="1"/>
  <c r="AY6" i="1"/>
  <c r="AT6" i="1"/>
  <c r="AV6" i="1"/>
  <c r="AX6" i="1"/>
  <c r="AW6" i="1"/>
  <c r="AU6" i="1"/>
  <c r="AR6" i="1"/>
  <c r="BA18" i="1"/>
  <c r="AZ18" i="1"/>
  <c r="AT18" i="1"/>
  <c r="AY18" i="1"/>
  <c r="AV18" i="1"/>
  <c r="AX18" i="1"/>
  <c r="AW18" i="1"/>
  <c r="AU18" i="1"/>
  <c r="AR18" i="1"/>
  <c r="BA11" i="1"/>
  <c r="AZ11" i="1"/>
  <c r="AY11" i="1"/>
  <c r="AT11" i="1"/>
  <c r="AX11" i="1"/>
  <c r="AV11" i="1"/>
  <c r="AR11" i="1"/>
  <c r="AW11" i="1"/>
  <c r="AU11" i="1"/>
  <c r="AQ18" i="1"/>
  <c r="BK11" i="1"/>
  <c r="BO11" i="1"/>
  <c r="BH11" i="1"/>
  <c r="BJ11" i="1"/>
  <c r="BO18" i="1"/>
  <c r="BA5" i="1"/>
  <c r="AZ5" i="1"/>
  <c r="AV5" i="1"/>
  <c r="AX5" i="1"/>
  <c r="AY5" i="1"/>
  <c r="AR5" i="1"/>
  <c r="AT5" i="1"/>
  <c r="AU5" i="1"/>
  <c r="AW5" i="1"/>
  <c r="BA19" i="1"/>
  <c r="AZ19" i="1"/>
  <c r="AT19" i="1"/>
  <c r="AY19" i="1"/>
  <c r="AV19" i="1"/>
  <c r="AX19" i="1"/>
  <c r="AR19" i="1"/>
  <c r="AW19" i="1"/>
  <c r="AU19" i="1"/>
  <c r="BA9" i="1"/>
  <c r="AY9" i="1"/>
  <c r="AZ9" i="1"/>
  <c r="AR9" i="1"/>
  <c r="AV9" i="1"/>
  <c r="AU9" i="1"/>
  <c r="AW9" i="1"/>
  <c r="AX9" i="1"/>
  <c r="AT9" i="1"/>
  <c r="BA20" i="1"/>
  <c r="AT20" i="1"/>
  <c r="AY20" i="1"/>
  <c r="AX20" i="1"/>
  <c r="AV20" i="1"/>
  <c r="AZ20" i="1"/>
  <c r="AU20" i="1"/>
  <c r="AR20" i="1"/>
  <c r="AW20" i="1"/>
  <c r="BA15" i="1"/>
  <c r="AZ15" i="1"/>
  <c r="AV15" i="1"/>
  <c r="AT15" i="1"/>
  <c r="AY15" i="1"/>
  <c r="AX15" i="1"/>
  <c r="AR15" i="1"/>
  <c r="AU15" i="1"/>
  <c r="AW15" i="1"/>
  <c r="AQ22" i="1"/>
  <c r="BN5" i="1"/>
  <c r="BJ5" i="1"/>
  <c r="BM7" i="1"/>
  <c r="BQ7" i="1"/>
  <c r="BP7" i="1"/>
  <c r="BH7" i="1"/>
  <c r="BN12" i="1"/>
  <c r="BN6" i="1"/>
  <c r="BQ6" i="1"/>
  <c r="BK6" i="1"/>
  <c r="BL6" i="1"/>
  <c r="BO6" i="1"/>
  <c r="BP6" i="1"/>
  <c r="BH6" i="1"/>
  <c r="BJ6" i="1"/>
  <c r="BM6" i="1"/>
  <c r="BA7" i="1"/>
  <c r="AV7" i="1"/>
  <c r="AT7" i="1"/>
  <c r="AZ7" i="1"/>
  <c r="AY7" i="1"/>
  <c r="AX7" i="1"/>
  <c r="AR7" i="1"/>
  <c r="AU7" i="1"/>
  <c r="AW7" i="1"/>
  <c r="BA13" i="1"/>
  <c r="AZ13" i="1"/>
  <c r="AV13" i="1"/>
  <c r="AY13" i="1"/>
  <c r="AX13" i="1"/>
  <c r="AR13" i="1"/>
  <c r="AU13" i="1"/>
  <c r="AW13" i="1"/>
  <c r="AT13" i="1"/>
  <c r="BA16" i="1"/>
  <c r="AT16" i="1"/>
  <c r="AZ16" i="1"/>
  <c r="AY16" i="1"/>
  <c r="AV16" i="1"/>
  <c r="AX16" i="1"/>
  <c r="AU16" i="1"/>
  <c r="AR16" i="1"/>
  <c r="AW16" i="1"/>
  <c r="BA21" i="1"/>
  <c r="AV21" i="1"/>
  <c r="AZ21" i="1"/>
  <c r="AX21" i="1"/>
  <c r="AY21" i="1"/>
  <c r="AR21" i="1"/>
  <c r="AT21" i="1"/>
  <c r="AU21" i="1"/>
  <c r="AW21" i="1"/>
  <c r="BA8" i="1"/>
  <c r="AY8" i="1"/>
  <c r="AT8" i="1"/>
  <c r="AX8" i="1"/>
  <c r="AZ8" i="1"/>
  <c r="AV8" i="1"/>
  <c r="AU8" i="1"/>
  <c r="AR8" i="1"/>
  <c r="AW8" i="1"/>
  <c r="AQ8" i="1"/>
  <c r="AQ7" i="1"/>
  <c r="AQ14" i="1"/>
  <c r="AQ16" i="1"/>
  <c r="BN8" i="1"/>
  <c r="BK8" i="1"/>
  <c r="BM8" i="1"/>
  <c r="BQ8" i="1"/>
  <c r="BJ8" i="1"/>
  <c r="BM21" i="1"/>
  <c r="BP14" i="1"/>
  <c r="BH14" i="1"/>
  <c r="BN9" i="1"/>
  <c r="BO9" i="1"/>
  <c r="BM9" i="1"/>
  <c r="BL9" i="1"/>
  <c r="BQ9" i="1"/>
  <c r="BP9" i="1"/>
  <c r="BK9" i="1"/>
  <c r="BJ9" i="1"/>
  <c r="BH9" i="1"/>
  <c r="FA10" i="1"/>
  <c r="FM7" i="1"/>
  <c r="FM17" i="1"/>
  <c r="FM20" i="1"/>
  <c r="FM14" i="1"/>
  <c r="FA9" i="1"/>
  <c r="FA18" i="1"/>
  <c r="FA12" i="1"/>
  <c r="FA11" i="1"/>
  <c r="FS8" i="2"/>
  <c r="FX8" i="2" s="1"/>
  <c r="FS12" i="2"/>
  <c r="FX12" i="2" s="1"/>
  <c r="FS16" i="2"/>
  <c r="FX16" i="2" s="1"/>
  <c r="FS20" i="2"/>
  <c r="FX20" i="2" s="1"/>
  <c r="FS5" i="2"/>
  <c r="FX5" i="2" s="1"/>
  <c r="FS9" i="2"/>
  <c r="FX9" i="2" s="1"/>
  <c r="FS13" i="2"/>
  <c r="FX13" i="2" s="1"/>
  <c r="FS17" i="2"/>
  <c r="FX17" i="2" s="1"/>
  <c r="FS21" i="2"/>
  <c r="FX21" i="2" s="1"/>
  <c r="FS6" i="2"/>
  <c r="FX6" i="2" s="1"/>
  <c r="FS10" i="2"/>
  <c r="FX10" i="2" s="1"/>
  <c r="FS14" i="2"/>
  <c r="FX14" i="2" s="1"/>
  <c r="FS18" i="2"/>
  <c r="FX18" i="2" s="1"/>
  <c r="FS22" i="2"/>
  <c r="FX22" i="2" s="1"/>
  <c r="FS11" i="2"/>
  <c r="FX11" i="2" s="1"/>
  <c r="FS15" i="2"/>
  <c r="FX15" i="2" s="1"/>
  <c r="FS19" i="2"/>
  <c r="FX19" i="2" s="1"/>
  <c r="FS7" i="2"/>
  <c r="FX7" i="2" s="1"/>
  <c r="FA22" i="1"/>
  <c r="FA13" i="1"/>
  <c r="FA8" i="1"/>
  <c r="FA16" i="1"/>
  <c r="FA15" i="1"/>
  <c r="FM16" i="1"/>
  <c r="AS17" i="1" s="1"/>
  <c r="FM8" i="1"/>
  <c r="FM11" i="1"/>
  <c r="FM18" i="1"/>
  <c r="FM21" i="1"/>
  <c r="EU8" i="2"/>
  <c r="EZ8" i="2" s="1"/>
  <c r="EU12" i="2"/>
  <c r="EZ12" i="2" s="1"/>
  <c r="EU16" i="2"/>
  <c r="EZ16" i="2" s="1"/>
  <c r="EU20" i="2"/>
  <c r="EZ20" i="2" s="1"/>
  <c r="EU9" i="2"/>
  <c r="EZ9" i="2" s="1"/>
  <c r="EU13" i="2"/>
  <c r="EZ13" i="2" s="1"/>
  <c r="EU17" i="2"/>
  <c r="EZ17" i="2" s="1"/>
  <c r="EU21" i="2"/>
  <c r="EZ21" i="2" s="1"/>
  <c r="EU6" i="2"/>
  <c r="EZ6" i="2" s="1"/>
  <c r="EU10" i="2"/>
  <c r="EZ10" i="2" s="1"/>
  <c r="EU14" i="2"/>
  <c r="EZ14" i="2" s="1"/>
  <c r="EU18" i="2"/>
  <c r="EZ18" i="2" s="1"/>
  <c r="EU22" i="2"/>
  <c r="EZ22" i="2" s="1"/>
  <c r="EU7" i="2"/>
  <c r="EZ7" i="2" s="1"/>
  <c r="EU19" i="2"/>
  <c r="EZ19" i="2" s="1"/>
  <c r="EU11" i="2"/>
  <c r="EZ11" i="2" s="1"/>
  <c r="EU15" i="2"/>
  <c r="EZ15" i="2" s="1"/>
  <c r="EU5" i="2"/>
  <c r="EZ5" i="2" s="1"/>
  <c r="FG9" i="2"/>
  <c r="FL9" i="2" s="1"/>
  <c r="FG13" i="2"/>
  <c r="FL13" i="2" s="1"/>
  <c r="FG17" i="2"/>
  <c r="FL17" i="2" s="1"/>
  <c r="FG21" i="2"/>
  <c r="FL21" i="2" s="1"/>
  <c r="FG6" i="2"/>
  <c r="FL6" i="2" s="1"/>
  <c r="FG10" i="2"/>
  <c r="FL10" i="2" s="1"/>
  <c r="FG14" i="2"/>
  <c r="FL14" i="2" s="1"/>
  <c r="FG18" i="2"/>
  <c r="FL18" i="2" s="1"/>
  <c r="FG22" i="2"/>
  <c r="FL22" i="2" s="1"/>
  <c r="FG7" i="2"/>
  <c r="FL7" i="2" s="1"/>
  <c r="FG11" i="2"/>
  <c r="FL11" i="2" s="1"/>
  <c r="FG15" i="2"/>
  <c r="FL15" i="2" s="1"/>
  <c r="FG19" i="2"/>
  <c r="FL19" i="2" s="1"/>
  <c r="FG16" i="2"/>
  <c r="FL16" i="2" s="1"/>
  <c r="FG5" i="2"/>
  <c r="FL5" i="2" s="1"/>
  <c r="FG20" i="2"/>
  <c r="FL20" i="2" s="1"/>
  <c r="FG8" i="2"/>
  <c r="FL8" i="2" s="1"/>
  <c r="FG12" i="2"/>
  <c r="FL12" i="2" s="1"/>
  <c r="FA21" i="1"/>
  <c r="FA14" i="1"/>
  <c r="FA6" i="1"/>
  <c r="FA7" i="1"/>
  <c r="FM12" i="1"/>
  <c r="FM19" i="1"/>
  <c r="FM5" i="1"/>
  <c r="FM10" i="1"/>
  <c r="FM13" i="1"/>
  <c r="FA5" i="1"/>
  <c r="FA17" i="1"/>
  <c r="FA20" i="1"/>
  <c r="FA19" i="1"/>
  <c r="FM15" i="1"/>
  <c r="AS16" i="1" s="1"/>
  <c r="FM22" i="1"/>
  <c r="FM6" i="1"/>
  <c r="FM9" i="1"/>
  <c r="BN21" i="1" l="1"/>
  <c r="BH8" i="1"/>
  <c r="BP8" i="1"/>
  <c r="BL8" i="1"/>
  <c r="BO8" i="1"/>
  <c r="BJ12" i="1"/>
  <c r="BO7" i="1"/>
  <c r="BJ7" i="1"/>
  <c r="BK7" i="1"/>
  <c r="BL7" i="1"/>
  <c r="BN7" i="1"/>
  <c r="BQ11" i="1"/>
  <c r="BM11" i="1"/>
  <c r="BP11" i="1"/>
  <c r="BL11" i="1"/>
  <c r="BN11" i="1"/>
  <c r="AS20" i="1"/>
  <c r="AS18" i="1"/>
  <c r="AS19" i="1"/>
  <c r="AS21" i="1"/>
  <c r="AS22" i="1"/>
  <c r="BO21" i="1"/>
  <c r="BM18" i="1"/>
  <c r="BJ13" i="1"/>
  <c r="BH13" i="1"/>
  <c r="BH21" i="1"/>
  <c r="BK21" i="1"/>
  <c r="BK18" i="1"/>
  <c r="BP18" i="1"/>
  <c r="BM13" i="1"/>
  <c r="BO13" i="1"/>
  <c r="BQ14" i="1"/>
  <c r="BO14" i="1"/>
  <c r="BP12" i="1"/>
  <c r="BL5" i="1"/>
  <c r="BJ15" i="1"/>
  <c r="BN15" i="1"/>
  <c r="BM14" i="1"/>
  <c r="BJ14" i="1"/>
  <c r="BK14" i="1"/>
  <c r="BL14" i="1"/>
  <c r="BN14" i="1"/>
  <c r="BO12" i="1"/>
  <c r="BL12" i="1"/>
  <c r="BP5" i="1"/>
  <c r="BH5" i="1"/>
  <c r="BP15" i="1"/>
  <c r="BK15" i="1"/>
  <c r="BM12" i="1"/>
  <c r="BH12" i="1"/>
  <c r="BK12" i="1"/>
  <c r="BQ12" i="1"/>
  <c r="BQ5" i="1"/>
  <c r="BM5" i="1"/>
  <c r="BK5" i="1"/>
  <c r="BO5" i="1"/>
  <c r="BG15" i="1"/>
  <c r="BQ15" i="1"/>
  <c r="BO15" i="1"/>
  <c r="BL15" i="1"/>
  <c r="BJ21" i="1"/>
  <c r="BQ21" i="1"/>
  <c r="BP21" i="1"/>
  <c r="BL21" i="1"/>
  <c r="BQ18" i="1"/>
  <c r="BJ18" i="1"/>
  <c r="BH18" i="1"/>
  <c r="BL18" i="1"/>
  <c r="BN18" i="1"/>
  <c r="BK13" i="1"/>
  <c r="BQ13" i="1"/>
  <c r="BP13" i="1"/>
  <c r="BL13" i="1"/>
  <c r="BN13" i="1"/>
  <c r="FY17" i="1"/>
  <c r="FY16" i="1"/>
  <c r="BI17" i="1" s="1"/>
  <c r="BH16" i="1"/>
  <c r="BQ17" i="1"/>
  <c r="FY12" i="1"/>
  <c r="BI13" i="1" s="1"/>
  <c r="FY21" i="1"/>
  <c r="FY15" i="1"/>
  <c r="BI16" i="1" s="1"/>
  <c r="BM19" i="1"/>
  <c r="BK16" i="1"/>
  <c r="BN17" i="1"/>
  <c r="BP19" i="1"/>
  <c r="BJ10" i="1"/>
  <c r="BQ20" i="1"/>
  <c r="BN19" i="1"/>
  <c r="BL10" i="1"/>
  <c r="BL20" i="1"/>
  <c r="BJ17" i="1"/>
  <c r="FY5" i="1"/>
  <c r="FY9" i="1"/>
  <c r="FY14" i="1"/>
  <c r="BI15" i="1" s="1"/>
  <c r="FY13" i="1"/>
  <c r="BI14" i="1" s="1"/>
  <c r="BJ19" i="1"/>
  <c r="BL19" i="1"/>
  <c r="BJ16" i="1"/>
  <c r="BP16" i="1"/>
  <c r="BN16" i="1"/>
  <c r="BP10" i="1"/>
  <c r="BK10" i="1"/>
  <c r="BM20" i="1"/>
  <c r="BK20" i="1"/>
  <c r="BH17" i="1"/>
  <c r="BL17" i="1"/>
  <c r="FY8" i="1"/>
  <c r="FY11" i="1"/>
  <c r="BI12" i="1" s="1"/>
  <c r="FY6" i="1"/>
  <c r="FY7" i="1"/>
  <c r="FY10" i="1"/>
  <c r="FY19" i="1"/>
  <c r="BK19" i="1"/>
  <c r="BQ19" i="1"/>
  <c r="BQ16" i="1"/>
  <c r="BO16" i="1"/>
  <c r="BO10" i="1"/>
  <c r="BM10" i="1"/>
  <c r="BJ20" i="1"/>
  <c r="BP20" i="1"/>
  <c r="BN20" i="1"/>
  <c r="BK17" i="1"/>
  <c r="BM17" i="1"/>
  <c r="FY18" i="1"/>
  <c r="BI19" i="1" s="1"/>
  <c r="FY20" i="1"/>
  <c r="BI21" i="1" s="1"/>
  <c r="FY22" i="1"/>
  <c r="BH19" i="1"/>
  <c r="BO19" i="1"/>
  <c r="BM16" i="1"/>
  <c r="BL16" i="1"/>
  <c r="BH10" i="1"/>
  <c r="BQ10" i="1"/>
  <c r="BN10" i="1"/>
  <c r="BH20" i="1"/>
  <c r="BO20" i="1"/>
  <c r="BP17" i="1"/>
  <c r="BO17" i="1"/>
  <c r="BG22" i="1"/>
  <c r="BK22" i="1"/>
  <c r="BP22" i="1"/>
  <c r="BL22" i="1"/>
  <c r="BM22" i="1"/>
  <c r="BH22" i="1"/>
  <c r="BQ22" i="1"/>
  <c r="BJ22" i="1"/>
  <c r="BO22" i="1"/>
  <c r="FM12" i="2"/>
  <c r="FA5" i="2"/>
  <c r="FM16" i="2"/>
  <c r="FM11" i="2"/>
  <c r="FM14" i="2"/>
  <c r="FM17" i="2"/>
  <c r="FA15" i="2"/>
  <c r="FA7" i="2"/>
  <c r="FA10" i="2"/>
  <c r="FA13" i="2"/>
  <c r="FA16" i="2"/>
  <c r="FY7" i="2"/>
  <c r="FY22" i="2"/>
  <c r="FY6" i="2"/>
  <c r="FY9" i="2"/>
  <c r="FY16" i="2"/>
  <c r="FM8" i="2"/>
  <c r="FM7" i="2"/>
  <c r="FM10" i="2"/>
  <c r="FM13" i="2"/>
  <c r="FA11" i="2"/>
  <c r="FA22" i="2"/>
  <c r="FA6" i="2"/>
  <c r="FA9" i="2"/>
  <c r="FA12" i="2"/>
  <c r="FY19" i="2"/>
  <c r="FY18" i="2"/>
  <c r="FY21" i="2"/>
  <c r="FY5" i="2"/>
  <c r="FY12" i="2"/>
  <c r="FM20" i="2"/>
  <c r="FM19" i="2"/>
  <c r="FM22" i="2"/>
  <c r="FM6" i="2"/>
  <c r="FM9" i="2"/>
  <c r="FA19" i="2"/>
  <c r="FA18" i="2"/>
  <c r="FA21" i="2"/>
  <c r="FA8" i="2"/>
  <c r="FY15" i="2"/>
  <c r="FY14" i="2"/>
  <c r="FY17" i="2"/>
  <c r="FY8" i="2"/>
  <c r="FM5" i="2"/>
  <c r="FM15" i="2"/>
  <c r="FM18" i="2"/>
  <c r="FM21" i="2"/>
  <c r="FA14" i="2"/>
  <c r="FA17" i="2"/>
  <c r="FA20" i="2"/>
  <c r="FY11" i="2"/>
  <c r="FY10" i="2"/>
  <c r="FY13" i="2"/>
  <c r="FY20" i="2"/>
  <c r="AS15" i="1"/>
  <c r="AS14" i="1"/>
  <c r="AS12" i="1"/>
  <c r="BI9" i="1"/>
  <c r="AS13" i="1"/>
  <c r="BI8" i="1"/>
  <c r="AS11" i="1"/>
  <c r="AS10" i="1"/>
  <c r="AS9" i="1"/>
  <c r="AS8" i="1"/>
  <c r="AS7" i="1"/>
  <c r="AS6" i="1"/>
  <c r="BI18" i="1" l="1"/>
  <c r="BI11" i="1"/>
  <c r="BI10" i="1"/>
  <c r="BI20" i="1"/>
  <c r="BI7" i="1"/>
  <c r="BI6" i="1"/>
  <c r="BI22" i="1"/>
  <c r="AI27" i="2"/>
</calcChain>
</file>

<file path=xl/sharedStrings.xml><?xml version="1.0" encoding="utf-8"?>
<sst xmlns="http://schemas.openxmlformats.org/spreadsheetml/2006/main" count="413" uniqueCount="68">
  <si>
    <t>P</t>
  </si>
  <si>
    <t>Equipes</t>
  </si>
  <si>
    <t>Buts</t>
  </si>
  <si>
    <t>Date</t>
  </si>
  <si>
    <t>Heure</t>
  </si>
  <si>
    <t>Journée 01</t>
  </si>
  <si>
    <t>Evolution</t>
  </si>
  <si>
    <t>Place</t>
  </si>
  <si>
    <t>Pts</t>
  </si>
  <si>
    <t>J</t>
  </si>
  <si>
    <t>G</t>
  </si>
  <si>
    <t>N</t>
  </si>
  <si>
    <t>B +</t>
  </si>
  <si>
    <t>B -</t>
  </si>
  <si>
    <t>Diff.</t>
  </si>
  <si>
    <t>CLASSEMENT GENERAL</t>
  </si>
  <si>
    <t>DOMICILE</t>
  </si>
  <si>
    <t>EXTERIEUR</t>
  </si>
  <si>
    <t>R</t>
  </si>
  <si>
    <t>R Général</t>
  </si>
  <si>
    <t>R Domicile</t>
  </si>
  <si>
    <t>R Extérieur</t>
  </si>
  <si>
    <t>u</t>
  </si>
  <si>
    <t>p</t>
  </si>
  <si>
    <t>q</t>
  </si>
  <si>
    <t>%</t>
  </si>
  <si>
    <t>GENERAL</t>
  </si>
  <si>
    <t>Dom.</t>
  </si>
  <si>
    <t>Ext.</t>
  </si>
  <si>
    <t>T Pts</t>
  </si>
  <si>
    <t>CLASSEMENT DOMICILE</t>
  </si>
  <si>
    <t>CLASSEMENT EXTERIEUR</t>
  </si>
  <si>
    <t>Journée 02</t>
  </si>
  <si>
    <t>EQUIPES</t>
  </si>
  <si>
    <t xml:space="preserve">   </t>
  </si>
  <si>
    <t>Nom du Championnat</t>
  </si>
  <si>
    <t>1 - Noter le nom des équipes.</t>
  </si>
  <si>
    <t>Choisir les équipes dans les listes déroulantes.</t>
  </si>
  <si>
    <t>Format de date à noter :             1/1 ou 1/1/18</t>
  </si>
  <si>
    <t>Heure :                 0:00</t>
  </si>
  <si>
    <t>Noter les points éventuels de pénalités dans la colonne "P" face à l'équipe sanctionnée.</t>
  </si>
  <si>
    <t>2 - Trier par ordre alphabétique dans les données.</t>
  </si>
  <si>
    <t>Scores</t>
  </si>
  <si>
    <t>2017 - 2018</t>
  </si>
  <si>
    <t>Noter le nom du Championnat uniquement sur la feuille J01.</t>
  </si>
  <si>
    <t>Changer la saison au moyen de la liste déroulante uniquement sur la feuille J01.</t>
  </si>
  <si>
    <t>Annulé</t>
  </si>
  <si>
    <t>Arrêté</t>
  </si>
  <si>
    <t>Remis</t>
  </si>
  <si>
    <t>Colonne pour l'état des matchs (Annulé, Arrêté, Remis) à choisir dans les listes déroulantes face aux matchs.</t>
  </si>
  <si>
    <t>Entente SSG</t>
  </si>
  <si>
    <t xml:space="preserve">Bourg-en-Bresse </t>
  </si>
  <si>
    <t>Drancy</t>
  </si>
  <si>
    <t xml:space="preserve">Le Mans </t>
  </si>
  <si>
    <t>Lyon Duchère</t>
  </si>
  <si>
    <t xml:space="preserve">Marignane Gigniac </t>
  </si>
  <si>
    <t xml:space="preserve">Pau </t>
  </si>
  <si>
    <t xml:space="preserve">Rodez </t>
  </si>
  <si>
    <t>Laval</t>
  </si>
  <si>
    <t>Tours</t>
  </si>
  <si>
    <t>Avranches</t>
  </si>
  <si>
    <t>Dunkerque</t>
  </si>
  <si>
    <t xml:space="preserve">Boulogne </t>
  </si>
  <si>
    <t>Chambly</t>
  </si>
  <si>
    <t>Cholet</t>
  </si>
  <si>
    <t>Concarneau</t>
  </si>
  <si>
    <t>Quevilly-Rouen</t>
  </si>
  <si>
    <t>Villefranche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</si>
</sst>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&quot;h&quot;:mm;@"/>
    <numFmt numFmtId="165" formatCode="[$-F800]dddd\,\ mmmm\ dd\,\ yyyy"/>
    <numFmt numFmtId="166" formatCode="0.0000000"/>
  </numFmts>
  <fonts count="2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Wingdings 3"/>
      <family val="1"/>
      <charset val="2"/>
    </font>
    <font>
      <sz val="10"/>
      <color theme="1"/>
      <name val="Wingdings 3"/>
      <family val="1"/>
      <charset val="2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9"/>
      <color theme="1"/>
      <name val="Arial Black"/>
      <family val="2"/>
    </font>
    <font>
      <b/>
      <sz val="9"/>
      <color rgb="FF0000FF"/>
      <name val="Arial Black"/>
      <family val="2"/>
    </font>
    <font>
      <b/>
      <sz val="9"/>
      <color indexed="12"/>
      <name val="Arial Black"/>
      <family val="2"/>
    </font>
    <font>
      <b/>
      <sz val="9"/>
      <color theme="1"/>
      <name val="Arial Black"/>
      <family val="2"/>
    </font>
    <font>
      <b/>
      <sz val="9"/>
      <color rgb="FFFF0000"/>
      <name val="Arial Black"/>
      <family val="2"/>
    </font>
    <font>
      <sz val="9"/>
      <color rgb="FF0000FF"/>
      <name val="Arial Black"/>
      <family val="2"/>
    </font>
    <font>
      <b/>
      <sz val="20"/>
      <color rgb="FF00B050"/>
      <name val="Arial Black"/>
      <family val="2"/>
    </font>
    <font>
      <sz val="9"/>
      <color rgb="FFFF0000"/>
      <name val="Arial Black"/>
      <family val="2"/>
    </font>
    <font>
      <b/>
      <sz val="10"/>
      <color rgb="FF0000FF"/>
      <name val="Arial Black"/>
      <family val="2"/>
    </font>
    <font>
      <b/>
      <sz val="9"/>
      <name val="Arial Black"/>
      <family val="2"/>
    </font>
    <font>
      <b/>
      <sz val="10"/>
      <color rgb="FFFF0000"/>
      <name val="Arial Black"/>
      <family val="2"/>
    </font>
    <font>
      <b/>
      <sz val="10"/>
      <color indexed="10"/>
      <name val="Arial Black"/>
      <family val="2"/>
    </font>
    <font>
      <b/>
      <sz val="18"/>
      <color rgb="FF0000FF"/>
      <name val="Arial Black"/>
      <family val="2"/>
    </font>
    <font>
      <b/>
      <sz val="18"/>
      <color indexed="12"/>
      <name val="Arial Black"/>
      <family val="2"/>
    </font>
    <font>
      <b/>
      <sz val="11"/>
      <color theme="0"/>
      <name val="Calibri"/>
      <family val="2"/>
      <scheme val="minor"/>
    </font>
    <font>
      <b/>
      <sz val="14"/>
      <color rgb="FF0000FF"/>
      <name val="Arial Black"/>
      <family val="2"/>
    </font>
    <font>
      <b/>
      <sz val="9"/>
      <color rgb="FF0000FF"/>
      <name val="Arial"/>
      <family val="2"/>
    </font>
    <font>
      <b/>
      <sz val="9"/>
      <color indexed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gray125">
        <bgColor theme="0"/>
      </patternFill>
    </fill>
    <fill>
      <patternFill patternType="solid">
        <fgColor rgb="FFFFFFAF"/>
        <bgColor indexed="64"/>
      </patternFill>
    </fill>
    <fill>
      <patternFill patternType="solid">
        <fgColor rgb="FFFFEDB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</fills>
  <borders count="52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35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/>
    </xf>
    <xf numFmtId="0" fontId="11" fillId="3" borderId="16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8" fillId="3" borderId="6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 wrapText="1"/>
    </xf>
    <xf numFmtId="0" fontId="1" fillId="4" borderId="0" xfId="0" applyFont="1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166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8" fillId="6" borderId="15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/>
    </xf>
    <xf numFmtId="0" fontId="18" fillId="6" borderId="6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16" fillId="7" borderId="16" xfId="0" applyFont="1" applyFill="1" applyBorder="1" applyAlignment="1">
      <alignment horizontal="center" vertical="center"/>
    </xf>
    <xf numFmtId="0" fontId="18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1" fillId="7" borderId="14" xfId="0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16" fillId="7" borderId="11" xfId="0" applyFont="1" applyFill="1" applyBorder="1" applyAlignment="1">
      <alignment horizontal="center" vertical="center"/>
    </xf>
    <xf numFmtId="0" fontId="18" fillId="7" borderId="6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0" fillId="4" borderId="0" xfId="0" applyFill="1"/>
    <xf numFmtId="0" fontId="25" fillId="8" borderId="0" xfId="0" applyFont="1" applyFill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166" fontId="1" fillId="4" borderId="19" xfId="0" applyNumberFormat="1" applyFont="1" applyFill="1" applyBorder="1" applyAlignment="1">
      <alignment horizontal="center" vertical="center"/>
    </xf>
    <xf numFmtId="1" fontId="1" fillId="4" borderId="19" xfId="0" applyNumberFormat="1" applyFont="1" applyFill="1" applyBorder="1" applyAlignment="1">
      <alignment horizontal="center" vertical="center"/>
    </xf>
    <xf numFmtId="166" fontId="1" fillId="4" borderId="0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0" fontId="15" fillId="0" borderId="15" xfId="0" applyFont="1" applyBorder="1" applyAlignment="1" applyProtection="1">
      <alignment horizontal="center" vertical="center"/>
      <protection locked="0"/>
    </xf>
    <xf numFmtId="0" fontId="15" fillId="0" borderId="4" xfId="0" applyFont="1" applyBorder="1" applyAlignment="1" applyProtection="1">
      <alignment horizontal="center" vertical="center"/>
      <protection locked="0"/>
    </xf>
    <xf numFmtId="0" fontId="14" fillId="0" borderId="5" xfId="0" applyFont="1" applyBorder="1" applyAlignment="1" applyProtection="1">
      <alignment horizontal="center" vertical="center"/>
      <protection locked="0"/>
    </xf>
    <xf numFmtId="0" fontId="15" fillId="0" borderId="6" xfId="0" applyFont="1" applyBorder="1" applyAlignment="1" applyProtection="1">
      <alignment horizontal="center" vertical="center"/>
      <protection locked="0"/>
    </xf>
    <xf numFmtId="0" fontId="15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15" fillId="0" borderId="9" xfId="0" applyFont="1" applyBorder="1" applyAlignment="1" applyProtection="1">
      <alignment horizontal="center" vertical="center"/>
      <protection locked="0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Border="1" applyAlignment="1">
      <alignment vertical="center"/>
    </xf>
    <xf numFmtId="165" fontId="1" fillId="4" borderId="0" xfId="0" applyNumberFormat="1" applyFont="1" applyFill="1" applyBorder="1" applyAlignment="1">
      <alignment vertical="center"/>
    </xf>
    <xf numFmtId="0" fontId="25" fillId="4" borderId="44" xfId="0" applyFont="1" applyFill="1" applyBorder="1" applyAlignment="1">
      <alignment horizontal="left" vertical="center" wrapText="1"/>
    </xf>
    <xf numFmtId="0" fontId="25" fillId="4" borderId="45" xfId="0" applyFont="1" applyFill="1" applyBorder="1" applyAlignment="1">
      <alignment horizontal="left" vertical="center" wrapText="1"/>
    </xf>
    <xf numFmtId="0" fontId="25" fillId="4" borderId="46" xfId="0" applyFont="1" applyFill="1" applyBorder="1" applyAlignment="1">
      <alignment horizontal="left" vertical="center" wrapText="1"/>
    </xf>
    <xf numFmtId="0" fontId="25" fillId="4" borderId="47" xfId="0" applyFont="1" applyFill="1" applyBorder="1" applyAlignment="1">
      <alignment horizontal="left" vertical="center" wrapText="1"/>
    </xf>
    <xf numFmtId="0" fontId="25" fillId="4" borderId="48" xfId="0" applyFont="1" applyFill="1" applyBorder="1" applyAlignment="1">
      <alignment horizontal="left" vertical="center" wrapText="1"/>
    </xf>
    <xf numFmtId="0" fontId="25" fillId="4" borderId="49" xfId="0" applyFont="1" applyFill="1" applyBorder="1" applyAlignment="1">
      <alignment horizontal="left" vertical="center" wrapText="1"/>
    </xf>
    <xf numFmtId="0" fontId="25" fillId="9" borderId="19" xfId="0" applyFont="1" applyFill="1" applyBorder="1" applyAlignment="1">
      <alignment horizontal="left" vertical="center" wrapText="1"/>
    </xf>
    <xf numFmtId="0" fontId="25" fillId="9" borderId="0" xfId="0" applyFont="1" applyFill="1" applyBorder="1" applyAlignment="1">
      <alignment horizontal="left" vertical="center" wrapText="1"/>
    </xf>
    <xf numFmtId="0" fontId="25" fillId="4" borderId="44" xfId="0" applyFont="1" applyFill="1" applyBorder="1" applyAlignment="1">
      <alignment horizontal="center" vertical="center"/>
    </xf>
    <xf numFmtId="0" fontId="25" fillId="4" borderId="46" xfId="0" applyFont="1" applyFill="1" applyBorder="1" applyAlignment="1">
      <alignment horizontal="center" vertical="center"/>
    </xf>
    <xf numFmtId="0" fontId="25" fillId="4" borderId="47" xfId="0" applyFont="1" applyFill="1" applyBorder="1" applyAlignment="1">
      <alignment horizontal="center" vertical="center"/>
    </xf>
    <xf numFmtId="0" fontId="25" fillId="4" borderId="49" xfId="0" applyFont="1" applyFill="1" applyBorder="1" applyAlignment="1">
      <alignment horizontal="center" vertical="center"/>
    </xf>
    <xf numFmtId="0" fontId="25" fillId="4" borderId="41" xfId="0" applyFont="1" applyFill="1" applyBorder="1" applyAlignment="1">
      <alignment horizontal="left" vertical="center" wrapText="1"/>
    </xf>
    <xf numFmtId="0" fontId="25" fillId="4" borderId="42" xfId="0" applyFont="1" applyFill="1" applyBorder="1" applyAlignment="1">
      <alignment horizontal="left" vertical="center" wrapText="1"/>
    </xf>
    <xf numFmtId="0" fontId="25" fillId="4" borderId="43" xfId="0" applyFont="1" applyFill="1" applyBorder="1" applyAlignment="1">
      <alignment horizontal="left" vertical="center" wrapText="1"/>
    </xf>
    <xf numFmtId="0" fontId="25" fillId="9" borderId="28" xfId="0" applyFont="1" applyFill="1" applyBorder="1" applyAlignment="1">
      <alignment horizontal="left" vertical="center" wrapText="1"/>
    </xf>
    <xf numFmtId="0" fontId="25" fillId="9" borderId="14" xfId="0" applyFont="1" applyFill="1" applyBorder="1" applyAlignment="1">
      <alignment horizontal="left" vertical="center" wrapText="1"/>
    </xf>
    <xf numFmtId="0" fontId="25" fillId="4" borderId="44" xfId="0" applyFont="1" applyFill="1" applyBorder="1" applyAlignment="1">
      <alignment horizontal="center" vertical="center" wrapText="1"/>
    </xf>
    <xf numFmtId="0" fontId="25" fillId="4" borderId="46" xfId="0" applyFont="1" applyFill="1" applyBorder="1" applyAlignment="1">
      <alignment horizontal="center" vertical="center" wrapText="1"/>
    </xf>
    <xf numFmtId="0" fontId="25" fillId="4" borderId="47" xfId="0" applyFont="1" applyFill="1" applyBorder="1" applyAlignment="1">
      <alignment horizontal="center" vertical="center" wrapText="1"/>
    </xf>
    <xf numFmtId="0" fontId="25" fillId="4" borderId="49" xfId="0" applyFont="1" applyFill="1" applyBorder="1" applyAlignment="1">
      <alignment horizontal="center" vertical="center" wrapText="1"/>
    </xf>
    <xf numFmtId="0" fontId="25" fillId="4" borderId="45" xfId="0" applyFont="1" applyFill="1" applyBorder="1" applyAlignment="1">
      <alignment horizontal="center" vertical="center" wrapText="1"/>
    </xf>
    <xf numFmtId="0" fontId="25" fillId="4" borderId="48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25" fillId="4" borderId="50" xfId="0" applyFont="1" applyFill="1" applyBorder="1" applyAlignment="1">
      <alignment horizontal="left" vertical="center" wrapText="1"/>
    </xf>
    <xf numFmtId="0" fontId="25" fillId="4" borderId="0" xfId="0" applyFont="1" applyFill="1" applyBorder="1" applyAlignment="1">
      <alignment horizontal="left" vertical="center" wrapText="1"/>
    </xf>
    <xf numFmtId="0" fontId="25" fillId="4" borderId="51" xfId="0" applyFont="1" applyFill="1" applyBorder="1" applyAlignment="1">
      <alignment horizontal="left" vertical="center" wrapText="1"/>
    </xf>
    <xf numFmtId="0" fontId="19" fillId="5" borderId="33" xfId="0" applyFont="1" applyFill="1" applyBorder="1" applyAlignment="1">
      <alignment horizontal="center" vertical="center" wrapText="1"/>
    </xf>
    <xf numFmtId="0" fontId="19" fillId="5" borderId="34" xfId="0" applyFont="1" applyFill="1" applyBorder="1" applyAlignment="1">
      <alignment horizontal="center" vertical="center" wrapText="1"/>
    </xf>
    <xf numFmtId="0" fontId="19" fillId="5" borderId="36" xfId="0" applyFont="1" applyFill="1" applyBorder="1" applyAlignment="1">
      <alignment horizontal="center" vertical="center" wrapText="1"/>
    </xf>
    <xf numFmtId="0" fontId="19" fillId="5" borderId="37" xfId="0" applyFont="1" applyFill="1" applyBorder="1" applyAlignment="1">
      <alignment horizontal="center" vertical="center" wrapText="1"/>
    </xf>
    <xf numFmtId="0" fontId="19" fillId="5" borderId="22" xfId="0" applyFont="1" applyFill="1" applyBorder="1" applyAlignment="1">
      <alignment horizontal="center" vertical="center" wrapText="1"/>
    </xf>
    <xf numFmtId="0" fontId="19" fillId="5" borderId="16" xfId="0" applyFont="1" applyFill="1" applyBorder="1" applyAlignment="1">
      <alignment horizontal="center" vertical="center" wrapText="1"/>
    </xf>
    <xf numFmtId="0" fontId="17" fillId="5" borderId="38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5" borderId="39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40" xfId="0" applyFont="1" applyFill="1" applyBorder="1" applyAlignment="1">
      <alignment horizontal="center" vertical="center"/>
    </xf>
    <xf numFmtId="0" fontId="23" fillId="1" borderId="10" xfId="0" applyFont="1" applyFill="1" applyBorder="1" applyAlignment="1">
      <alignment horizontal="center" vertical="center"/>
    </xf>
    <xf numFmtId="0" fontId="23" fillId="1" borderId="2" xfId="0" applyFont="1" applyFill="1" applyBorder="1" applyAlignment="1">
      <alignment horizontal="center" vertical="center"/>
    </xf>
    <xf numFmtId="0" fontId="23" fillId="1" borderId="3" xfId="0" applyFont="1" applyFill="1" applyBorder="1" applyAlignment="1">
      <alignment horizontal="center" vertical="center"/>
    </xf>
    <xf numFmtId="0" fontId="23" fillId="1" borderId="12" xfId="0" applyFont="1" applyFill="1" applyBorder="1" applyAlignment="1">
      <alignment horizontal="center" vertical="center"/>
    </xf>
    <xf numFmtId="0" fontId="23" fillId="1" borderId="8" xfId="0" applyFont="1" applyFill="1" applyBorder="1" applyAlignment="1">
      <alignment horizontal="center" vertical="center"/>
    </xf>
    <xf numFmtId="0" fontId="23" fillId="1" borderId="9" xfId="0" applyFont="1" applyFill="1" applyBorder="1" applyAlignment="1">
      <alignment horizontal="center" vertical="center"/>
    </xf>
    <xf numFmtId="0" fontId="23" fillId="1" borderId="2" xfId="0" applyFont="1" applyFill="1" applyBorder="1" applyAlignment="1" applyProtection="1">
      <alignment horizontal="center" vertical="center"/>
      <protection locked="0"/>
    </xf>
    <xf numFmtId="0" fontId="23" fillId="1" borderId="3" xfId="0" applyFont="1" applyFill="1" applyBorder="1" applyAlignment="1" applyProtection="1">
      <alignment horizontal="center" vertical="center"/>
      <protection locked="0"/>
    </xf>
    <xf numFmtId="0" fontId="23" fillId="1" borderId="8" xfId="0" applyFont="1" applyFill="1" applyBorder="1" applyAlignment="1" applyProtection="1">
      <alignment horizontal="center" vertical="center"/>
      <protection locked="0"/>
    </xf>
    <xf numFmtId="0" fontId="23" fillId="1" borderId="9" xfId="0" applyFont="1" applyFill="1" applyBorder="1" applyAlignment="1" applyProtection="1">
      <alignment horizontal="center" vertical="center"/>
      <protection locked="0"/>
    </xf>
    <xf numFmtId="0" fontId="26" fillId="1" borderId="1" xfId="0" applyFont="1" applyFill="1" applyBorder="1" applyAlignment="1" applyProtection="1">
      <alignment horizontal="center" vertical="center" wrapText="1"/>
      <protection locked="0"/>
    </xf>
    <xf numFmtId="0" fontId="26" fillId="1" borderId="2" xfId="0" applyFont="1" applyFill="1" applyBorder="1" applyAlignment="1" applyProtection="1">
      <alignment horizontal="center" vertical="center" wrapText="1"/>
      <protection locked="0"/>
    </xf>
    <xf numFmtId="0" fontId="26" fillId="1" borderId="7" xfId="0" applyFont="1" applyFill="1" applyBorder="1" applyAlignment="1" applyProtection="1">
      <alignment horizontal="center" vertical="center" wrapText="1"/>
      <protection locked="0"/>
    </xf>
    <xf numFmtId="0" fontId="26" fillId="1" borderId="8" xfId="0" applyFont="1" applyFill="1" applyBorder="1" applyAlignment="1" applyProtection="1">
      <alignment horizontal="center" vertical="center" wrapText="1"/>
      <protection locked="0"/>
    </xf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 applyProtection="1">
      <alignment horizontal="center" vertical="center"/>
      <protection locked="0"/>
    </xf>
    <xf numFmtId="164" fontId="1" fillId="0" borderId="9" xfId="0" applyNumberFormat="1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/>
      <protection locked="0"/>
    </xf>
    <xf numFmtId="164" fontId="1" fillId="0" borderId="6" xfId="0" applyNumberFormat="1" applyFont="1" applyBorder="1" applyAlignment="1" applyProtection="1">
      <alignment horizontal="center" vertical="center"/>
      <protection locked="0"/>
    </xf>
    <xf numFmtId="165" fontId="1" fillId="4" borderId="0" xfId="0" applyNumberFormat="1" applyFont="1" applyFill="1" applyBorder="1" applyAlignment="1">
      <alignment horizontal="center" vertical="center"/>
    </xf>
    <xf numFmtId="0" fontId="27" fillId="0" borderId="5" xfId="0" applyFont="1" applyBorder="1" applyAlignment="1" applyProtection="1">
      <alignment horizontal="right" vertical="center"/>
      <protection locked="0"/>
    </xf>
    <xf numFmtId="0" fontId="27" fillId="0" borderId="14" xfId="0" applyFont="1" applyBorder="1" applyAlignment="1" applyProtection="1">
      <alignment horizontal="right" vertical="center"/>
      <protection locked="0"/>
    </xf>
    <xf numFmtId="0" fontId="27" fillId="0" borderId="14" xfId="0" applyFont="1" applyBorder="1" applyAlignment="1" applyProtection="1">
      <alignment horizontal="left" vertical="center"/>
      <protection locked="0"/>
    </xf>
    <xf numFmtId="0" fontId="12" fillId="4" borderId="0" xfId="0" applyFont="1" applyFill="1" applyBorder="1" applyAlignment="1">
      <alignment horizontal="center" vertical="center"/>
    </xf>
    <xf numFmtId="0" fontId="12" fillId="4" borderId="34" xfId="0" applyFont="1" applyFill="1" applyBorder="1" applyAlignment="1">
      <alignment horizontal="center" vertical="center"/>
    </xf>
    <xf numFmtId="0" fontId="27" fillId="0" borderId="8" xfId="0" applyFont="1" applyBorder="1" applyAlignment="1" applyProtection="1">
      <alignment horizontal="right" vertical="center"/>
      <protection locked="0"/>
    </xf>
    <xf numFmtId="0" fontId="27" fillId="0" borderId="5" xfId="0" applyFont="1" applyBorder="1" applyAlignment="1" applyProtection="1">
      <alignment horizontal="left" vertical="center"/>
      <protection locked="0"/>
    </xf>
    <xf numFmtId="0" fontId="27" fillId="0" borderId="8" xfId="0" applyFont="1" applyBorder="1" applyAlignment="1" applyProtection="1">
      <alignment horizontal="left" vertical="center"/>
      <protection locked="0"/>
    </xf>
    <xf numFmtId="0" fontId="27" fillId="6" borderId="13" xfId="0" applyFont="1" applyFill="1" applyBorder="1" applyAlignment="1">
      <alignment horizontal="left" vertical="center"/>
    </xf>
    <xf numFmtId="0" fontId="27" fillId="6" borderId="14" xfId="0" applyFont="1" applyFill="1" applyBorder="1" applyAlignment="1">
      <alignment horizontal="left" vertical="center"/>
    </xf>
    <xf numFmtId="0" fontId="27" fillId="6" borderId="21" xfId="0" applyFont="1" applyFill="1" applyBorder="1" applyAlignment="1">
      <alignment horizontal="left" vertical="center"/>
    </xf>
    <xf numFmtId="0" fontId="20" fillId="6" borderId="1" xfId="0" applyFont="1" applyFill="1" applyBorder="1" applyAlignment="1">
      <alignment horizontal="center" vertical="center"/>
    </xf>
    <xf numFmtId="0" fontId="20" fillId="6" borderId="2" xfId="0" applyFont="1" applyFill="1" applyBorder="1" applyAlignment="1">
      <alignment horizontal="center" vertical="center"/>
    </xf>
    <xf numFmtId="0" fontId="20" fillId="6" borderId="29" xfId="0" applyFont="1" applyFill="1" applyBorder="1" applyAlignment="1">
      <alignment horizontal="center" vertical="center"/>
    </xf>
    <xf numFmtId="0" fontId="20" fillId="6" borderId="7" xfId="0" applyFont="1" applyFill="1" applyBorder="1" applyAlignment="1">
      <alignment horizontal="center" vertical="center"/>
    </xf>
    <xf numFmtId="0" fontId="20" fillId="6" borderId="8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165" fontId="1" fillId="0" borderId="11" xfId="0" applyNumberFormat="1" applyFont="1" applyBorder="1" applyAlignment="1" applyProtection="1">
      <alignment horizontal="center" vertical="center"/>
      <protection locked="0"/>
    </xf>
    <xf numFmtId="165" fontId="1" fillId="0" borderId="5" xfId="0" applyNumberFormat="1" applyFont="1" applyBorder="1" applyAlignment="1" applyProtection="1">
      <alignment horizontal="center" vertical="center"/>
      <protection locked="0"/>
    </xf>
    <xf numFmtId="165" fontId="1" fillId="0" borderId="16" xfId="0" applyNumberFormat="1" applyFont="1" applyBorder="1" applyAlignment="1" applyProtection="1">
      <alignment horizontal="center" vertical="center"/>
      <protection locked="0"/>
    </xf>
    <xf numFmtId="165" fontId="1" fillId="0" borderId="14" xfId="0" applyNumberFormat="1" applyFont="1" applyBorder="1" applyAlignment="1" applyProtection="1">
      <alignment horizontal="center" vertical="center"/>
      <protection locked="0"/>
    </xf>
    <xf numFmtId="164" fontId="1" fillId="0" borderId="14" xfId="0" applyNumberFormat="1" applyFont="1" applyBorder="1" applyAlignment="1" applyProtection="1">
      <alignment horizontal="center" vertical="center"/>
      <protection locked="0"/>
    </xf>
    <xf numFmtId="164" fontId="1" fillId="0" borderId="15" xfId="0" applyNumberFormat="1" applyFont="1" applyBorder="1" applyAlignment="1" applyProtection="1">
      <alignment horizontal="center" vertical="center"/>
      <protection locked="0"/>
    </xf>
    <xf numFmtId="165" fontId="1" fillId="4" borderId="34" xfId="0" applyNumberFormat="1" applyFont="1" applyFill="1" applyBorder="1" applyAlignment="1">
      <alignment horizontal="center" vertical="center"/>
    </xf>
    <xf numFmtId="165" fontId="1" fillId="0" borderId="12" xfId="0" applyNumberFormat="1" applyFont="1" applyBorder="1" applyAlignment="1" applyProtection="1">
      <alignment horizontal="center" vertical="center"/>
      <protection locked="0"/>
    </xf>
    <xf numFmtId="165" fontId="1" fillId="0" borderId="8" xfId="0" applyNumberFormat="1" applyFont="1" applyBorder="1" applyAlignment="1" applyProtection="1">
      <alignment horizontal="center" vertical="center"/>
      <protection locked="0"/>
    </xf>
    <xf numFmtId="0" fontId="20" fillId="3" borderId="2" xfId="0" applyFont="1" applyFill="1" applyBorder="1" applyAlignment="1">
      <alignment horizontal="center" vertical="center"/>
    </xf>
    <xf numFmtId="0" fontId="20" fillId="3" borderId="8" xfId="0" applyFont="1" applyFill="1" applyBorder="1" applyAlignment="1">
      <alignment horizontal="center" vertical="center"/>
    </xf>
    <xf numFmtId="0" fontId="27" fillId="3" borderId="4" xfId="0" applyFont="1" applyFill="1" applyBorder="1" applyAlignment="1">
      <alignment horizontal="left" vertical="center"/>
    </xf>
    <xf numFmtId="0" fontId="27" fillId="3" borderId="5" xfId="0" applyFont="1" applyFill="1" applyBorder="1" applyAlignment="1">
      <alignment horizontal="left" vertical="center"/>
    </xf>
    <xf numFmtId="0" fontId="27" fillId="3" borderId="23" xfId="0" applyFont="1" applyFill="1" applyBorder="1" applyAlignment="1">
      <alignment horizontal="left" vertical="center"/>
    </xf>
    <xf numFmtId="0" fontId="20" fillId="3" borderId="3" xfId="0" applyFont="1" applyFill="1" applyBorder="1" applyAlignment="1">
      <alignment horizontal="center" vertical="center"/>
    </xf>
    <xf numFmtId="0" fontId="20" fillId="3" borderId="9" xfId="0" applyFont="1" applyFill="1" applyBorder="1" applyAlignment="1">
      <alignment horizontal="center" vertical="center"/>
    </xf>
    <xf numFmtId="0" fontId="23" fillId="6" borderId="4" xfId="0" applyFont="1" applyFill="1" applyBorder="1" applyAlignment="1">
      <alignment horizontal="center" vertical="center"/>
    </xf>
    <xf numFmtId="0" fontId="23" fillId="6" borderId="5" xfId="0" applyFont="1" applyFill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31" xfId="0" applyFont="1" applyFill="1" applyBorder="1" applyAlignment="1">
      <alignment horizontal="center" vertical="center"/>
    </xf>
    <xf numFmtId="0" fontId="23" fillId="6" borderId="28" xfId="0" applyFont="1" applyFill="1" applyBorder="1" applyAlignment="1">
      <alignment horizontal="center" vertical="center"/>
    </xf>
    <xf numFmtId="0" fontId="23" fillId="6" borderId="32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0" fontId="20" fillId="3" borderId="10" xfId="0" applyFont="1" applyFill="1" applyBorder="1" applyAlignment="1">
      <alignment horizontal="center" vertical="center"/>
    </xf>
    <xf numFmtId="0" fontId="20" fillId="3" borderId="12" xfId="0" applyFont="1" applyFill="1" applyBorder="1" applyAlignment="1">
      <alignment horizontal="center" vertical="center"/>
    </xf>
    <xf numFmtId="0" fontId="20" fillId="3" borderId="29" xfId="0" applyFont="1" applyFill="1" applyBorder="1" applyAlignment="1">
      <alignment horizontal="center" vertical="center"/>
    </xf>
    <xf numFmtId="0" fontId="20" fillId="3" borderId="30" xfId="0" applyFont="1" applyFill="1" applyBorder="1" applyAlignment="1">
      <alignment horizontal="center" vertical="center"/>
    </xf>
    <xf numFmtId="0" fontId="23" fillId="3" borderId="4" xfId="0" applyFont="1" applyFill="1" applyBorder="1" applyAlignment="1">
      <alignment horizontal="center" vertical="center"/>
    </xf>
    <xf numFmtId="0" fontId="23" fillId="3" borderId="5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31" xfId="0" applyFont="1" applyFill="1" applyBorder="1" applyAlignment="1">
      <alignment horizontal="center" vertical="center"/>
    </xf>
    <xf numFmtId="0" fontId="23" fillId="3" borderId="28" xfId="0" applyFont="1" applyFill="1" applyBorder="1" applyAlignment="1">
      <alignment horizontal="center" vertical="center"/>
    </xf>
    <xf numFmtId="0" fontId="23" fillId="3" borderId="32" xfId="0" applyFont="1" applyFill="1" applyBorder="1" applyAlignment="1">
      <alignment horizontal="center" vertical="center"/>
    </xf>
    <xf numFmtId="0" fontId="20" fillId="6" borderId="3" xfId="0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0" fontId="20" fillId="6" borderId="10" xfId="0" applyFont="1" applyFill="1" applyBorder="1" applyAlignment="1">
      <alignment horizontal="center" vertical="center"/>
    </xf>
    <xf numFmtId="0" fontId="20" fillId="6" borderId="12" xfId="0" applyFont="1" applyFill="1" applyBorder="1" applyAlignment="1">
      <alignment horizontal="center" vertical="center"/>
    </xf>
    <xf numFmtId="0" fontId="20" fillId="7" borderId="2" xfId="0" applyFont="1" applyFill="1" applyBorder="1" applyAlignment="1">
      <alignment horizontal="center" vertical="center"/>
    </xf>
    <xf numFmtId="0" fontId="20" fillId="7" borderId="8" xfId="0" applyFont="1" applyFill="1" applyBorder="1" applyAlignment="1">
      <alignment horizontal="center" vertical="center"/>
    </xf>
    <xf numFmtId="0" fontId="20" fillId="7" borderId="3" xfId="0" applyFont="1" applyFill="1" applyBorder="1" applyAlignment="1">
      <alignment horizontal="center" vertical="center"/>
    </xf>
    <xf numFmtId="0" fontId="20" fillId="7" borderId="9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20" fillId="7" borderId="7" xfId="0" applyFont="1" applyFill="1" applyBorder="1" applyAlignment="1">
      <alignment horizontal="center" vertical="center"/>
    </xf>
    <xf numFmtId="0" fontId="20" fillId="7" borderId="10" xfId="0" applyFont="1" applyFill="1" applyBorder="1" applyAlignment="1">
      <alignment horizontal="center" vertical="center"/>
    </xf>
    <xf numFmtId="0" fontId="20" fillId="7" borderId="12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6" fontId="7" fillId="0" borderId="5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textRotation="90"/>
    </xf>
    <xf numFmtId="0" fontId="1" fillId="4" borderId="0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27" fillId="7" borderId="4" xfId="0" applyFont="1" applyFill="1" applyBorder="1" applyAlignment="1">
      <alignment horizontal="left" vertical="center"/>
    </xf>
    <xf numFmtId="0" fontId="27" fillId="7" borderId="5" xfId="0" applyFont="1" applyFill="1" applyBorder="1" applyAlignment="1">
      <alignment horizontal="left" vertical="center"/>
    </xf>
    <xf numFmtId="0" fontId="27" fillId="7" borderId="23" xfId="0" applyFont="1" applyFill="1" applyBorder="1" applyAlignment="1">
      <alignment horizontal="left" vertical="center"/>
    </xf>
    <xf numFmtId="0" fontId="27" fillId="3" borderId="13" xfId="0" applyFont="1" applyFill="1" applyBorder="1" applyAlignment="1">
      <alignment horizontal="left" vertical="center"/>
    </xf>
    <xf numFmtId="0" fontId="27" fillId="3" borderId="14" xfId="0" applyFont="1" applyFill="1" applyBorder="1" applyAlignment="1">
      <alignment horizontal="left" vertical="center"/>
    </xf>
    <xf numFmtId="0" fontId="27" fillId="3" borderId="21" xfId="0" applyFont="1" applyFill="1" applyBorder="1" applyAlignment="1">
      <alignment horizontal="left" vertical="center"/>
    </xf>
    <xf numFmtId="0" fontId="20" fillId="7" borderId="29" xfId="0" applyFont="1" applyFill="1" applyBorder="1" applyAlignment="1">
      <alignment horizontal="center" vertical="center"/>
    </xf>
    <xf numFmtId="0" fontId="20" fillId="7" borderId="30" xfId="0" applyFont="1" applyFill="1" applyBorder="1" applyAlignment="1">
      <alignment horizontal="center" vertical="center"/>
    </xf>
    <xf numFmtId="0" fontId="23" fillId="7" borderId="4" xfId="0" applyFont="1" applyFill="1" applyBorder="1" applyAlignment="1">
      <alignment horizontal="center" vertical="center"/>
    </xf>
    <xf numFmtId="0" fontId="23" fillId="7" borderId="5" xfId="0" applyFont="1" applyFill="1" applyBorder="1" applyAlignment="1">
      <alignment horizontal="center" vertical="center"/>
    </xf>
    <xf numFmtId="0" fontId="23" fillId="7" borderId="6" xfId="0" applyFont="1" applyFill="1" applyBorder="1" applyAlignment="1">
      <alignment horizontal="center" vertical="center"/>
    </xf>
    <xf numFmtId="0" fontId="23" fillId="7" borderId="31" xfId="0" applyFont="1" applyFill="1" applyBorder="1" applyAlignment="1">
      <alignment horizontal="center" vertical="center"/>
    </xf>
    <xf numFmtId="0" fontId="23" fillId="7" borderId="28" xfId="0" applyFont="1" applyFill="1" applyBorder="1" applyAlignment="1">
      <alignment horizontal="center" vertical="center"/>
    </xf>
    <xf numFmtId="0" fontId="23" fillId="7" borderId="32" xfId="0" applyFont="1" applyFill="1" applyBorder="1" applyAlignment="1">
      <alignment horizontal="center" vertical="center"/>
    </xf>
    <xf numFmtId="0" fontId="27" fillId="7" borderId="13" xfId="0" applyFont="1" applyFill="1" applyBorder="1" applyAlignment="1">
      <alignment horizontal="left" vertical="center"/>
    </xf>
    <xf numFmtId="0" fontId="27" fillId="7" borderId="14" xfId="0" applyFont="1" applyFill="1" applyBorder="1" applyAlignment="1">
      <alignment horizontal="left" vertical="center"/>
    </xf>
    <xf numFmtId="0" fontId="27" fillId="7" borderId="21" xfId="0" applyFont="1" applyFill="1" applyBorder="1" applyAlignment="1">
      <alignment horizontal="left" vertical="center"/>
    </xf>
    <xf numFmtId="0" fontId="9" fillId="0" borderId="5" xfId="0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2" fontId="17" fillId="5" borderId="5" xfId="0" applyNumberFormat="1" applyFont="1" applyFill="1" applyBorder="1" applyAlignment="1">
      <alignment horizontal="center" vertical="center"/>
    </xf>
    <xf numFmtId="2" fontId="17" fillId="5" borderId="6" xfId="0" applyNumberFormat="1" applyFont="1" applyFill="1" applyBorder="1" applyAlignment="1">
      <alignment horizontal="center" vertical="center"/>
    </xf>
    <xf numFmtId="2" fontId="17" fillId="5" borderId="8" xfId="0" applyNumberFormat="1" applyFont="1" applyFill="1" applyBorder="1" applyAlignment="1">
      <alignment horizontal="center" vertical="center"/>
    </xf>
    <xf numFmtId="2" fontId="17" fillId="5" borderId="9" xfId="0" applyNumberFormat="1" applyFont="1" applyFill="1" applyBorder="1" applyAlignment="1">
      <alignment horizontal="center" vertical="center"/>
    </xf>
    <xf numFmtId="0" fontId="17" fillId="5" borderId="5" xfId="0" applyFont="1" applyFill="1" applyBorder="1" applyAlignment="1">
      <alignment horizontal="center" vertical="center"/>
    </xf>
    <xf numFmtId="0" fontId="17" fillId="5" borderId="6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 wrapText="1"/>
    </xf>
    <xf numFmtId="0" fontId="19" fillId="5" borderId="5" xfId="0" applyFont="1" applyFill="1" applyBorder="1" applyAlignment="1">
      <alignment horizontal="center" vertical="center" wrapText="1"/>
    </xf>
    <xf numFmtId="0" fontId="19" fillId="5" borderId="7" xfId="0" applyFont="1" applyFill="1" applyBorder="1" applyAlignment="1">
      <alignment horizontal="center" vertical="center" wrapText="1"/>
    </xf>
    <xf numFmtId="0" fontId="19" fillId="5" borderId="8" xfId="0" applyFont="1" applyFill="1" applyBorder="1" applyAlignment="1">
      <alignment horizontal="center" vertical="center" wrapText="1"/>
    </xf>
    <xf numFmtId="0" fontId="24" fillId="1" borderId="10" xfId="0" applyFont="1" applyFill="1" applyBorder="1" applyAlignment="1">
      <alignment horizontal="center" vertical="center"/>
    </xf>
    <xf numFmtId="0" fontId="24" fillId="1" borderId="2" xfId="0" applyFont="1" applyFill="1" applyBorder="1" applyAlignment="1">
      <alignment horizontal="center" vertical="center"/>
    </xf>
    <xf numFmtId="0" fontId="24" fillId="1" borderId="3" xfId="0" applyFont="1" applyFill="1" applyBorder="1" applyAlignment="1">
      <alignment horizontal="center" vertical="center"/>
    </xf>
    <xf numFmtId="0" fontId="24" fillId="1" borderId="12" xfId="0" applyFont="1" applyFill="1" applyBorder="1" applyAlignment="1">
      <alignment horizontal="center" vertical="center"/>
    </xf>
    <xf numFmtId="0" fontId="24" fillId="1" borderId="8" xfId="0" applyFont="1" applyFill="1" applyBorder="1" applyAlignment="1">
      <alignment horizontal="center" vertical="center"/>
    </xf>
    <xf numFmtId="0" fontId="24" fillId="1" borderId="9" xfId="0" applyFont="1" applyFill="1" applyBorder="1" applyAlignment="1">
      <alignment horizontal="center" vertical="center"/>
    </xf>
    <xf numFmtId="0" fontId="26" fillId="1" borderId="1" xfId="0" applyFont="1" applyFill="1" applyBorder="1" applyAlignment="1">
      <alignment horizontal="center" vertical="center" wrapText="1"/>
    </xf>
    <xf numFmtId="0" fontId="26" fillId="1" borderId="2" xfId="0" applyFont="1" applyFill="1" applyBorder="1" applyAlignment="1">
      <alignment horizontal="center" vertical="center" wrapText="1"/>
    </xf>
    <xf numFmtId="0" fontId="26" fillId="1" borderId="7" xfId="0" applyFont="1" applyFill="1" applyBorder="1" applyAlignment="1">
      <alignment horizontal="center" vertical="center" wrapText="1"/>
    </xf>
    <xf numFmtId="0" fontId="26" fillId="1" borderId="8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8" fillId="6" borderId="13" xfId="0" applyFont="1" applyFill="1" applyBorder="1" applyAlignment="1">
      <alignment horizontal="left" vertical="center"/>
    </xf>
    <xf numFmtId="0" fontId="28" fillId="6" borderId="14" xfId="0" applyFont="1" applyFill="1" applyBorder="1" applyAlignment="1">
      <alignment horizontal="left" vertical="center"/>
    </xf>
    <xf numFmtId="0" fontId="28" fillId="6" borderId="21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center" vertical="center"/>
    </xf>
    <xf numFmtId="0" fontId="28" fillId="3" borderId="4" xfId="0" applyFont="1" applyFill="1" applyBorder="1" applyAlignment="1">
      <alignment horizontal="left" vertical="center"/>
    </xf>
    <xf numFmtId="0" fontId="28" fillId="3" borderId="5" xfId="0" applyFont="1" applyFill="1" applyBorder="1" applyAlignment="1">
      <alignment horizontal="left" vertical="center"/>
    </xf>
    <xf numFmtId="0" fontId="28" fillId="3" borderId="23" xfId="0" applyFont="1" applyFill="1" applyBorder="1" applyAlignment="1">
      <alignment horizontal="left" vertical="center"/>
    </xf>
    <xf numFmtId="0" fontId="24" fillId="6" borderId="4" xfId="0" applyFont="1" applyFill="1" applyBorder="1" applyAlignment="1">
      <alignment horizontal="center" vertical="center"/>
    </xf>
    <xf numFmtId="0" fontId="24" fillId="6" borderId="5" xfId="0" applyFont="1" applyFill="1" applyBorder="1" applyAlignment="1">
      <alignment horizontal="center" vertical="center"/>
    </xf>
    <xf numFmtId="0" fontId="24" fillId="6" borderId="6" xfId="0" applyFont="1" applyFill="1" applyBorder="1" applyAlignment="1">
      <alignment horizontal="center" vertical="center"/>
    </xf>
    <xf numFmtId="0" fontId="24" fillId="6" borderId="31" xfId="0" applyFont="1" applyFill="1" applyBorder="1" applyAlignment="1">
      <alignment horizontal="center" vertical="center"/>
    </xf>
    <xf numFmtId="0" fontId="24" fillId="6" borderId="28" xfId="0" applyFont="1" applyFill="1" applyBorder="1" applyAlignment="1">
      <alignment horizontal="center" vertical="center"/>
    </xf>
    <xf numFmtId="0" fontId="24" fillId="6" borderId="32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center" vertical="center"/>
    </xf>
    <xf numFmtId="0" fontId="24" fillId="3" borderId="5" xfId="0" applyFont="1" applyFill="1" applyBorder="1" applyAlignment="1">
      <alignment horizontal="center" vertical="center"/>
    </xf>
    <xf numFmtId="0" fontId="24" fillId="3" borderId="6" xfId="0" applyFont="1" applyFill="1" applyBorder="1" applyAlignment="1">
      <alignment horizontal="center" vertical="center"/>
    </xf>
    <xf numFmtId="0" fontId="24" fillId="3" borderId="31" xfId="0" applyFont="1" applyFill="1" applyBorder="1" applyAlignment="1">
      <alignment horizontal="center" vertical="center"/>
    </xf>
    <xf numFmtId="0" fontId="24" fillId="3" borderId="28" xfId="0" applyFont="1" applyFill="1" applyBorder="1" applyAlignment="1">
      <alignment horizontal="center" vertical="center"/>
    </xf>
    <xf numFmtId="0" fontId="24" fillId="3" borderId="32" xfId="0" applyFont="1" applyFill="1" applyBorder="1" applyAlignment="1">
      <alignment horizontal="center" vertical="center"/>
    </xf>
    <xf numFmtId="166" fontId="8" fillId="0" borderId="5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textRotation="90"/>
    </xf>
    <xf numFmtId="0" fontId="28" fillId="7" borderId="4" xfId="0" applyFont="1" applyFill="1" applyBorder="1" applyAlignment="1">
      <alignment horizontal="left" vertical="center"/>
    </xf>
    <xf numFmtId="0" fontId="28" fillId="7" borderId="5" xfId="0" applyFont="1" applyFill="1" applyBorder="1" applyAlignment="1">
      <alignment horizontal="left" vertical="center"/>
    </xf>
    <xf numFmtId="0" fontId="28" fillId="7" borderId="23" xfId="0" applyFont="1" applyFill="1" applyBorder="1" applyAlignment="1">
      <alignment horizontal="left" vertical="center"/>
    </xf>
    <xf numFmtId="0" fontId="28" fillId="3" borderId="13" xfId="0" applyFont="1" applyFill="1" applyBorder="1" applyAlignment="1">
      <alignment horizontal="left" vertical="center"/>
    </xf>
    <xf numFmtId="0" fontId="28" fillId="3" borderId="14" xfId="0" applyFont="1" applyFill="1" applyBorder="1" applyAlignment="1">
      <alignment horizontal="left" vertical="center"/>
    </xf>
    <xf numFmtId="0" fontId="28" fillId="3" borderId="21" xfId="0" applyFont="1" applyFill="1" applyBorder="1" applyAlignment="1">
      <alignment horizontal="left" vertical="center"/>
    </xf>
    <xf numFmtId="0" fontId="24" fillId="7" borderId="4" xfId="0" applyFont="1" applyFill="1" applyBorder="1" applyAlignment="1">
      <alignment horizontal="center" vertical="center"/>
    </xf>
    <xf numFmtId="0" fontId="24" fillId="7" borderId="5" xfId="0" applyFont="1" applyFill="1" applyBorder="1" applyAlignment="1">
      <alignment horizontal="center" vertical="center"/>
    </xf>
    <xf numFmtId="0" fontId="24" fillId="7" borderId="6" xfId="0" applyFont="1" applyFill="1" applyBorder="1" applyAlignment="1">
      <alignment horizontal="center" vertical="center"/>
    </xf>
    <xf numFmtId="0" fontId="24" fillId="7" borderId="31" xfId="0" applyFont="1" applyFill="1" applyBorder="1" applyAlignment="1">
      <alignment horizontal="center" vertical="center"/>
    </xf>
    <xf numFmtId="0" fontId="24" fillId="7" borderId="28" xfId="0" applyFont="1" applyFill="1" applyBorder="1" applyAlignment="1">
      <alignment horizontal="center" vertical="center"/>
    </xf>
    <xf numFmtId="0" fontId="24" fillId="7" borderId="32" xfId="0" applyFont="1" applyFill="1" applyBorder="1" applyAlignment="1">
      <alignment horizontal="center" vertical="center"/>
    </xf>
    <xf numFmtId="0" fontId="28" fillId="7" borderId="13" xfId="0" applyFont="1" applyFill="1" applyBorder="1" applyAlignment="1">
      <alignment horizontal="left" vertical="center"/>
    </xf>
    <xf numFmtId="0" fontId="28" fillId="7" borderId="14" xfId="0" applyFont="1" applyFill="1" applyBorder="1" applyAlignment="1">
      <alignment horizontal="left" vertical="center"/>
    </xf>
    <xf numFmtId="0" fontId="28" fillId="7" borderId="21" xfId="0" applyFont="1" applyFill="1" applyBorder="1" applyAlignment="1">
      <alignment horizontal="left" vertical="center"/>
    </xf>
    <xf numFmtId="0" fontId="10" fillId="0" borderId="5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D60093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00FF"/>
      <color rgb="FFD60093"/>
      <color rgb="FFCCFF66"/>
      <color rgb="FF79FF79"/>
      <color rgb="FFFFEDB3"/>
      <color rgb="FFFFECAF"/>
      <color rgb="FFFFE285"/>
      <color rgb="FF00FF00"/>
      <color rgb="FFFFFFAF"/>
      <color rgb="FFD9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9" Type="http://schemas.openxmlformats.org/officeDocument/2006/relationships/hyperlink" Target="#'J38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34" Type="http://schemas.openxmlformats.org/officeDocument/2006/relationships/hyperlink" Target="#'J33'!A1"/><Relationship Id="rId42" Type="http://schemas.openxmlformats.org/officeDocument/2006/relationships/image" Target="../media/image3.png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33" Type="http://schemas.openxmlformats.org/officeDocument/2006/relationships/hyperlink" Target="#'J32'!A1"/><Relationship Id="rId38" Type="http://schemas.openxmlformats.org/officeDocument/2006/relationships/hyperlink" Target="#'J37'!A1"/><Relationship Id="rId2" Type="http://schemas.openxmlformats.org/officeDocument/2006/relationships/image" Target="../media/image1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'J28'!A1"/><Relationship Id="rId41" Type="http://schemas.openxmlformats.org/officeDocument/2006/relationships/image" Target="../media/image2.pn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32" Type="http://schemas.openxmlformats.org/officeDocument/2006/relationships/hyperlink" Target="#'J31'!A1"/><Relationship Id="rId37" Type="http://schemas.openxmlformats.org/officeDocument/2006/relationships/hyperlink" Target="#'J36'!A1"/><Relationship Id="rId40" Type="http://schemas.openxmlformats.org/officeDocument/2006/relationships/hyperlink" Target="#Statistiques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7'!A1"/><Relationship Id="rId36" Type="http://schemas.openxmlformats.org/officeDocument/2006/relationships/hyperlink" Target="#'J35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31" Type="http://schemas.openxmlformats.org/officeDocument/2006/relationships/hyperlink" Target="#'J30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Relationship Id="rId30" Type="http://schemas.openxmlformats.org/officeDocument/2006/relationships/hyperlink" Target="#'J29'!A1"/><Relationship Id="rId35" Type="http://schemas.openxmlformats.org/officeDocument/2006/relationships/hyperlink" Target="#'J34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" Type="http://schemas.openxmlformats.org/officeDocument/2006/relationships/image" Target="../media/image4.jpeg"/><Relationship Id="rId16" Type="http://schemas.openxmlformats.org/officeDocument/2006/relationships/hyperlink" Target="#'J14'!A1"/><Relationship Id="rId20" Type="http://schemas.openxmlformats.org/officeDocument/2006/relationships/image" Target="../media/image5.jpeg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19" Type="http://schemas.openxmlformats.org/officeDocument/2006/relationships/hyperlink" Target="#Equipes!A1"/><Relationship Id="rId4" Type="http://schemas.openxmlformats.org/officeDocument/2006/relationships/image" Target="../media/image1.jpeg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9" Type="http://schemas.openxmlformats.org/officeDocument/2006/relationships/hyperlink" Target="#'J37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34" Type="http://schemas.openxmlformats.org/officeDocument/2006/relationships/hyperlink" Target="#'J3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33" Type="http://schemas.openxmlformats.org/officeDocument/2006/relationships/hyperlink" Target="#'J31'!A1"/><Relationship Id="rId38" Type="http://schemas.openxmlformats.org/officeDocument/2006/relationships/hyperlink" Target="#'J36'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'J27'!A1"/><Relationship Id="rId41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32" Type="http://schemas.openxmlformats.org/officeDocument/2006/relationships/hyperlink" Target="#'J30'!A1"/><Relationship Id="rId37" Type="http://schemas.openxmlformats.org/officeDocument/2006/relationships/hyperlink" Target="#'J35'!A1"/><Relationship Id="rId40" Type="http://schemas.openxmlformats.org/officeDocument/2006/relationships/hyperlink" Target="#'J38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36" Type="http://schemas.openxmlformats.org/officeDocument/2006/relationships/hyperlink" Target="#'J34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31" Type="http://schemas.openxmlformats.org/officeDocument/2006/relationships/hyperlink" Target="#'J29'!A1"/><Relationship Id="rId4" Type="http://schemas.openxmlformats.org/officeDocument/2006/relationships/image" Target="../media/image4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Relationship Id="rId30" Type="http://schemas.openxmlformats.org/officeDocument/2006/relationships/hyperlink" Target="#'J28'!A1"/><Relationship Id="rId35" Type="http://schemas.openxmlformats.org/officeDocument/2006/relationships/hyperlink" Target="#'J33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2</xdr:row>
      <xdr:rowOff>9525</xdr:rowOff>
    </xdr:from>
    <xdr:to>
      <xdr:col>7</xdr:col>
      <xdr:colOff>95250</xdr:colOff>
      <xdr:row>4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860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9</xdr:col>
      <xdr:colOff>276225</xdr:colOff>
      <xdr:row>4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909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10</xdr:col>
      <xdr:colOff>95250</xdr:colOff>
      <xdr:row>2</xdr:row>
      <xdr:rowOff>9525</xdr:rowOff>
    </xdr:from>
    <xdr:to>
      <xdr:col>12</xdr:col>
      <xdr:colOff>95250</xdr:colOff>
      <xdr:row>4</xdr:row>
      <xdr:rowOff>19050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69582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12</xdr:col>
      <xdr:colOff>276225</xdr:colOff>
      <xdr:row>2</xdr:row>
      <xdr:rowOff>9525</xdr:rowOff>
    </xdr:from>
    <xdr:to>
      <xdr:col>14</xdr:col>
      <xdr:colOff>276225</xdr:colOff>
      <xdr:row>4</xdr:row>
      <xdr:rowOff>19050</xdr:rowOff>
    </xdr:to>
    <xdr:sp macro="" textlink="">
      <xdr:nvSpPr>
        <xdr:cNvPr id="5" name="Rectangle à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60070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15</xdr:col>
      <xdr:colOff>95250</xdr:colOff>
      <xdr:row>2</xdr:row>
      <xdr:rowOff>9525</xdr:rowOff>
    </xdr:from>
    <xdr:to>
      <xdr:col>17</xdr:col>
      <xdr:colOff>95250</xdr:colOff>
      <xdr:row>4</xdr:row>
      <xdr:rowOff>19050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5055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17</xdr:col>
      <xdr:colOff>276225</xdr:colOff>
      <xdr:row>2</xdr:row>
      <xdr:rowOff>9525</xdr:rowOff>
    </xdr:from>
    <xdr:to>
      <xdr:col>19</xdr:col>
      <xdr:colOff>276225</xdr:colOff>
      <xdr:row>4</xdr:row>
      <xdr:rowOff>19050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4104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5</xdr:col>
      <xdr:colOff>95250</xdr:colOff>
      <xdr:row>4</xdr:row>
      <xdr:rowOff>85725</xdr:rowOff>
    </xdr:from>
    <xdr:to>
      <xdr:col>7</xdr:col>
      <xdr:colOff>95250</xdr:colOff>
      <xdr:row>6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88607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7</xdr:col>
      <xdr:colOff>276225</xdr:colOff>
      <xdr:row>4</xdr:row>
      <xdr:rowOff>85725</xdr:rowOff>
    </xdr:from>
    <xdr:to>
      <xdr:col>9</xdr:col>
      <xdr:colOff>276225</xdr:colOff>
      <xdr:row>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79095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10</xdr:col>
      <xdr:colOff>95250</xdr:colOff>
      <xdr:row>4</xdr:row>
      <xdr:rowOff>85725</xdr:rowOff>
    </xdr:from>
    <xdr:to>
      <xdr:col>12</xdr:col>
      <xdr:colOff>95250</xdr:colOff>
      <xdr:row>6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469582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12</xdr:col>
      <xdr:colOff>276225</xdr:colOff>
      <xdr:row>4</xdr:row>
      <xdr:rowOff>85725</xdr:rowOff>
    </xdr:from>
    <xdr:to>
      <xdr:col>14</xdr:col>
      <xdr:colOff>276225</xdr:colOff>
      <xdr:row>6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60070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15</xdr:col>
      <xdr:colOff>95250</xdr:colOff>
      <xdr:row>4</xdr:row>
      <xdr:rowOff>85725</xdr:rowOff>
    </xdr:from>
    <xdr:to>
      <xdr:col>17</xdr:col>
      <xdr:colOff>95250</xdr:colOff>
      <xdr:row>6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650557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17</xdr:col>
      <xdr:colOff>276225</xdr:colOff>
      <xdr:row>4</xdr:row>
      <xdr:rowOff>85725</xdr:rowOff>
    </xdr:from>
    <xdr:to>
      <xdr:col>19</xdr:col>
      <xdr:colOff>276225</xdr:colOff>
      <xdr:row>6</xdr:row>
      <xdr:rowOff>95250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741045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5</xdr:col>
      <xdr:colOff>95250</xdr:colOff>
      <xdr:row>6</xdr:row>
      <xdr:rowOff>161925</xdr:rowOff>
    </xdr:from>
    <xdr:to>
      <xdr:col>7</xdr:col>
      <xdr:colOff>95250</xdr:colOff>
      <xdr:row>8</xdr:row>
      <xdr:rowOff>171450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88607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7</xdr:col>
      <xdr:colOff>276225</xdr:colOff>
      <xdr:row>6</xdr:row>
      <xdr:rowOff>161925</xdr:rowOff>
    </xdr:from>
    <xdr:to>
      <xdr:col>9</xdr:col>
      <xdr:colOff>276225</xdr:colOff>
      <xdr:row>8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79095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10</xdr:col>
      <xdr:colOff>95250</xdr:colOff>
      <xdr:row>6</xdr:row>
      <xdr:rowOff>161925</xdr:rowOff>
    </xdr:from>
    <xdr:to>
      <xdr:col>12</xdr:col>
      <xdr:colOff>95250</xdr:colOff>
      <xdr:row>8</xdr:row>
      <xdr:rowOff>171450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69582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12</xdr:col>
      <xdr:colOff>276225</xdr:colOff>
      <xdr:row>6</xdr:row>
      <xdr:rowOff>161925</xdr:rowOff>
    </xdr:from>
    <xdr:to>
      <xdr:col>14</xdr:col>
      <xdr:colOff>276225</xdr:colOff>
      <xdr:row>8</xdr:row>
      <xdr:rowOff>171450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560070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15</xdr:col>
      <xdr:colOff>95250</xdr:colOff>
      <xdr:row>6</xdr:row>
      <xdr:rowOff>161925</xdr:rowOff>
    </xdr:from>
    <xdr:to>
      <xdr:col>17</xdr:col>
      <xdr:colOff>95250</xdr:colOff>
      <xdr:row>8</xdr:row>
      <xdr:rowOff>171450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650557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17</xdr:col>
      <xdr:colOff>276225</xdr:colOff>
      <xdr:row>6</xdr:row>
      <xdr:rowOff>161925</xdr:rowOff>
    </xdr:from>
    <xdr:to>
      <xdr:col>19</xdr:col>
      <xdr:colOff>276225</xdr:colOff>
      <xdr:row>8</xdr:row>
      <xdr:rowOff>171450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741045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5</xdr:col>
      <xdr:colOff>95250</xdr:colOff>
      <xdr:row>9</xdr:row>
      <xdr:rowOff>47625</xdr:rowOff>
    </xdr:from>
    <xdr:to>
      <xdr:col>7</xdr:col>
      <xdr:colOff>95250</xdr:colOff>
      <xdr:row>11</xdr:row>
      <xdr:rowOff>57150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288607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7</xdr:col>
      <xdr:colOff>276225</xdr:colOff>
      <xdr:row>9</xdr:row>
      <xdr:rowOff>47625</xdr:rowOff>
    </xdr:from>
    <xdr:to>
      <xdr:col>9</xdr:col>
      <xdr:colOff>276225</xdr:colOff>
      <xdr:row>11</xdr:row>
      <xdr:rowOff>57150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379095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10</xdr:col>
      <xdr:colOff>95250</xdr:colOff>
      <xdr:row>9</xdr:row>
      <xdr:rowOff>47625</xdr:rowOff>
    </xdr:from>
    <xdr:to>
      <xdr:col>12</xdr:col>
      <xdr:colOff>95250</xdr:colOff>
      <xdr:row>11</xdr:row>
      <xdr:rowOff>57150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469582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12</xdr:col>
      <xdr:colOff>276225</xdr:colOff>
      <xdr:row>9</xdr:row>
      <xdr:rowOff>47625</xdr:rowOff>
    </xdr:from>
    <xdr:to>
      <xdr:col>14</xdr:col>
      <xdr:colOff>276225</xdr:colOff>
      <xdr:row>11</xdr:row>
      <xdr:rowOff>57150</xdr:rowOff>
    </xdr:to>
    <xdr:sp macro="" textlink="">
      <xdr:nvSpPr>
        <xdr:cNvPr id="23" name="Rectangle à coins arrondis 22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60070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15</xdr:col>
      <xdr:colOff>95250</xdr:colOff>
      <xdr:row>9</xdr:row>
      <xdr:rowOff>47625</xdr:rowOff>
    </xdr:from>
    <xdr:to>
      <xdr:col>17</xdr:col>
      <xdr:colOff>95250</xdr:colOff>
      <xdr:row>11</xdr:row>
      <xdr:rowOff>57150</xdr:rowOff>
    </xdr:to>
    <xdr:sp macro="" textlink="">
      <xdr:nvSpPr>
        <xdr:cNvPr id="24" name="Rectangle à coins arrondis 23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650557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17</xdr:col>
      <xdr:colOff>276225</xdr:colOff>
      <xdr:row>9</xdr:row>
      <xdr:rowOff>47625</xdr:rowOff>
    </xdr:from>
    <xdr:to>
      <xdr:col>19</xdr:col>
      <xdr:colOff>276225</xdr:colOff>
      <xdr:row>11</xdr:row>
      <xdr:rowOff>57150</xdr:rowOff>
    </xdr:to>
    <xdr:sp macro="" textlink="">
      <xdr:nvSpPr>
        <xdr:cNvPr id="25" name="Rectangle à coins arrondis 24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741045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5</xdr:col>
      <xdr:colOff>95250</xdr:colOff>
      <xdr:row>11</xdr:row>
      <xdr:rowOff>123825</xdr:rowOff>
    </xdr:from>
    <xdr:to>
      <xdr:col>7</xdr:col>
      <xdr:colOff>95250</xdr:colOff>
      <xdr:row>13</xdr:row>
      <xdr:rowOff>133350</xdr:rowOff>
    </xdr:to>
    <xdr:sp macro="" textlink="">
      <xdr:nvSpPr>
        <xdr:cNvPr id="26" name="Rectangle à coins arrondis 25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288607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7</xdr:col>
      <xdr:colOff>276225</xdr:colOff>
      <xdr:row>11</xdr:row>
      <xdr:rowOff>123825</xdr:rowOff>
    </xdr:from>
    <xdr:to>
      <xdr:col>9</xdr:col>
      <xdr:colOff>276225</xdr:colOff>
      <xdr:row>13</xdr:row>
      <xdr:rowOff>133350</xdr:rowOff>
    </xdr:to>
    <xdr:sp macro="" textlink="">
      <xdr:nvSpPr>
        <xdr:cNvPr id="27" name="Rectangle à coins arrondis 26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379095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10</xdr:col>
      <xdr:colOff>95250</xdr:colOff>
      <xdr:row>11</xdr:row>
      <xdr:rowOff>123825</xdr:rowOff>
    </xdr:from>
    <xdr:to>
      <xdr:col>12</xdr:col>
      <xdr:colOff>95250</xdr:colOff>
      <xdr:row>13</xdr:row>
      <xdr:rowOff>133350</xdr:rowOff>
    </xdr:to>
    <xdr:sp macro="" textlink="">
      <xdr:nvSpPr>
        <xdr:cNvPr id="28" name="Rectangle à coins arrondis 27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469582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12</xdr:col>
      <xdr:colOff>276225</xdr:colOff>
      <xdr:row>11</xdr:row>
      <xdr:rowOff>123825</xdr:rowOff>
    </xdr:from>
    <xdr:to>
      <xdr:col>14</xdr:col>
      <xdr:colOff>276225</xdr:colOff>
      <xdr:row>13</xdr:row>
      <xdr:rowOff>133350</xdr:rowOff>
    </xdr:to>
    <xdr:sp macro="" textlink="">
      <xdr:nvSpPr>
        <xdr:cNvPr id="29" name="Rectangle à coins arrondis 28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560070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15</xdr:col>
      <xdr:colOff>95250</xdr:colOff>
      <xdr:row>11</xdr:row>
      <xdr:rowOff>123825</xdr:rowOff>
    </xdr:from>
    <xdr:to>
      <xdr:col>17</xdr:col>
      <xdr:colOff>95250</xdr:colOff>
      <xdr:row>13</xdr:row>
      <xdr:rowOff>133350</xdr:rowOff>
    </xdr:to>
    <xdr:sp macro="" textlink="">
      <xdr:nvSpPr>
        <xdr:cNvPr id="30" name="Rectangle à coins arrondis 29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650557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17</xdr:col>
      <xdr:colOff>276225</xdr:colOff>
      <xdr:row>11</xdr:row>
      <xdr:rowOff>123825</xdr:rowOff>
    </xdr:from>
    <xdr:to>
      <xdr:col>19</xdr:col>
      <xdr:colOff>276225</xdr:colOff>
      <xdr:row>13</xdr:row>
      <xdr:rowOff>133350</xdr:rowOff>
    </xdr:to>
    <xdr:sp macro="" textlink="">
      <xdr:nvSpPr>
        <xdr:cNvPr id="31" name="Rectangle à coins arrondis 30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741045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5</xdr:col>
      <xdr:colOff>95250</xdr:colOff>
      <xdr:row>14</xdr:row>
      <xdr:rowOff>9525</xdr:rowOff>
    </xdr:from>
    <xdr:to>
      <xdr:col>7</xdr:col>
      <xdr:colOff>95250</xdr:colOff>
      <xdr:row>16</xdr:row>
      <xdr:rowOff>19050</xdr:rowOff>
    </xdr:to>
    <xdr:sp macro="" textlink="">
      <xdr:nvSpPr>
        <xdr:cNvPr id="32" name="Rectangle à coins arrondis 31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288607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7</xdr:col>
      <xdr:colOff>276225</xdr:colOff>
      <xdr:row>14</xdr:row>
      <xdr:rowOff>9525</xdr:rowOff>
    </xdr:from>
    <xdr:to>
      <xdr:col>9</xdr:col>
      <xdr:colOff>276225</xdr:colOff>
      <xdr:row>16</xdr:row>
      <xdr:rowOff>19050</xdr:rowOff>
    </xdr:to>
    <xdr:sp macro="" textlink="">
      <xdr:nvSpPr>
        <xdr:cNvPr id="33" name="Rectangle à coins arrondis 32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379095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10</xdr:col>
      <xdr:colOff>95250</xdr:colOff>
      <xdr:row>14</xdr:row>
      <xdr:rowOff>9525</xdr:rowOff>
    </xdr:from>
    <xdr:to>
      <xdr:col>12</xdr:col>
      <xdr:colOff>95250</xdr:colOff>
      <xdr:row>16</xdr:row>
      <xdr:rowOff>19050</xdr:rowOff>
    </xdr:to>
    <xdr:sp macro="" textlink="">
      <xdr:nvSpPr>
        <xdr:cNvPr id="34" name="Rectangle à coins arrondis 33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469582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12</xdr:col>
      <xdr:colOff>276225</xdr:colOff>
      <xdr:row>14</xdr:row>
      <xdr:rowOff>9525</xdr:rowOff>
    </xdr:from>
    <xdr:to>
      <xdr:col>14</xdr:col>
      <xdr:colOff>276225</xdr:colOff>
      <xdr:row>16</xdr:row>
      <xdr:rowOff>19050</xdr:rowOff>
    </xdr:to>
    <xdr:sp macro="" textlink="">
      <xdr:nvSpPr>
        <xdr:cNvPr id="35" name="Rectangle à coins arrondis 34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560070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15</xdr:col>
      <xdr:colOff>95250</xdr:colOff>
      <xdr:row>14</xdr:row>
      <xdr:rowOff>9525</xdr:rowOff>
    </xdr:from>
    <xdr:to>
      <xdr:col>17</xdr:col>
      <xdr:colOff>95250</xdr:colOff>
      <xdr:row>16</xdr:row>
      <xdr:rowOff>19050</xdr:rowOff>
    </xdr:to>
    <xdr:sp macro="" textlink="">
      <xdr:nvSpPr>
        <xdr:cNvPr id="36" name="Rectangle à coins arrondis 35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650557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17</xdr:col>
      <xdr:colOff>276225</xdr:colOff>
      <xdr:row>14</xdr:row>
      <xdr:rowOff>9525</xdr:rowOff>
    </xdr:from>
    <xdr:to>
      <xdr:col>19</xdr:col>
      <xdr:colOff>276225</xdr:colOff>
      <xdr:row>16</xdr:row>
      <xdr:rowOff>19050</xdr:rowOff>
    </xdr:to>
    <xdr:sp macro="" textlink="">
      <xdr:nvSpPr>
        <xdr:cNvPr id="37" name="Rectangle à coins arrondis 36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741045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5</xdr:col>
      <xdr:colOff>95250</xdr:colOff>
      <xdr:row>16</xdr:row>
      <xdr:rowOff>85725</xdr:rowOff>
    </xdr:from>
    <xdr:to>
      <xdr:col>7</xdr:col>
      <xdr:colOff>95250</xdr:colOff>
      <xdr:row>18</xdr:row>
      <xdr:rowOff>95250</xdr:rowOff>
    </xdr:to>
    <xdr:sp macro="" textlink="">
      <xdr:nvSpPr>
        <xdr:cNvPr id="38" name="Rectangle à coins arrondis 37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2886075" y="3133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7</xdr:col>
      <xdr:colOff>276225</xdr:colOff>
      <xdr:row>16</xdr:row>
      <xdr:rowOff>85725</xdr:rowOff>
    </xdr:from>
    <xdr:to>
      <xdr:col>9</xdr:col>
      <xdr:colOff>276225</xdr:colOff>
      <xdr:row>18</xdr:row>
      <xdr:rowOff>95250</xdr:rowOff>
    </xdr:to>
    <xdr:sp macro="" textlink="">
      <xdr:nvSpPr>
        <xdr:cNvPr id="39" name="Rectangle à coins arrondis 38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3790950" y="3133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15</xdr:col>
      <xdr:colOff>104775</xdr:colOff>
      <xdr:row>16</xdr:row>
      <xdr:rowOff>85725</xdr:rowOff>
    </xdr:from>
    <xdr:to>
      <xdr:col>19</xdr:col>
      <xdr:colOff>276225</xdr:colOff>
      <xdr:row>18</xdr:row>
      <xdr:rowOff>95250</xdr:rowOff>
    </xdr:to>
    <xdr:sp macro="" textlink="">
      <xdr:nvSpPr>
        <xdr:cNvPr id="48" name="Rectangle à coins arrondis 4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6515100" y="313372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  <xdr:twoCellAnchor editAs="oneCell">
    <xdr:from>
      <xdr:col>4</xdr:col>
      <xdr:colOff>0</xdr:colOff>
      <xdr:row>25</xdr:row>
      <xdr:rowOff>1</xdr:rowOff>
    </xdr:from>
    <xdr:to>
      <xdr:col>21</xdr:col>
      <xdr:colOff>9525</xdr:colOff>
      <xdr:row>38</xdr:row>
      <xdr:rowOff>19051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4762501"/>
          <a:ext cx="6162675" cy="2495550"/>
        </a:xfrm>
        <a:prstGeom prst="rect">
          <a:avLst/>
        </a:prstGeom>
      </xdr:spPr>
    </xdr:pic>
    <xdr:clientData/>
  </xdr:twoCellAnchor>
  <xdr:twoCellAnchor>
    <xdr:from>
      <xdr:col>0</xdr:col>
      <xdr:colOff>514350</xdr:colOff>
      <xdr:row>21</xdr:row>
      <xdr:rowOff>76200</xdr:rowOff>
    </xdr:from>
    <xdr:to>
      <xdr:col>0</xdr:col>
      <xdr:colOff>802350</xdr:colOff>
      <xdr:row>26</xdr:row>
      <xdr:rowOff>102108</xdr:rowOff>
    </xdr:to>
    <xdr:sp macro="" textlink="">
      <xdr:nvSpPr>
        <xdr:cNvPr id="41" name="Flèche vers le haut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514350" y="4076700"/>
          <a:ext cx="288000" cy="978408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32</xdr:row>
      <xdr:rowOff>133350</xdr:rowOff>
    </xdr:from>
    <xdr:to>
      <xdr:col>3</xdr:col>
      <xdr:colOff>322200</xdr:colOff>
      <xdr:row>34</xdr:row>
      <xdr:rowOff>40350</xdr:rowOff>
    </xdr:to>
    <xdr:sp macro="" textlink="">
      <xdr:nvSpPr>
        <xdr:cNvPr id="42" name="Flèche droi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1381125" y="6229350"/>
          <a:ext cx="1008000" cy="28800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29</xdr:row>
      <xdr:rowOff>28574</xdr:rowOff>
    </xdr:from>
    <xdr:to>
      <xdr:col>0</xdr:col>
      <xdr:colOff>802350</xdr:colOff>
      <xdr:row>31</xdr:row>
      <xdr:rowOff>159257</xdr:rowOff>
    </xdr:to>
    <xdr:sp macro="" textlink="">
      <xdr:nvSpPr>
        <xdr:cNvPr id="43" name="Flèche vers le bas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514350" y="5553074"/>
          <a:ext cx="288000" cy="511683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23</xdr:col>
      <xdr:colOff>19051</xdr:colOff>
      <xdr:row>6</xdr:row>
      <xdr:rowOff>123825</xdr:rowOff>
    </xdr:from>
    <xdr:to>
      <xdr:col>43</xdr:col>
      <xdr:colOff>206824</xdr:colOff>
      <xdr:row>18</xdr:row>
      <xdr:rowOff>105825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24976" y="1266825"/>
          <a:ext cx="7426773" cy="2268000"/>
        </a:xfrm>
        <a:prstGeom prst="rect">
          <a:avLst/>
        </a:prstGeom>
      </xdr:spPr>
    </xdr:pic>
    <xdr:clientData/>
  </xdr:twoCellAnchor>
  <xdr:twoCellAnchor>
    <xdr:from>
      <xdr:col>23</xdr:col>
      <xdr:colOff>200025</xdr:colOff>
      <xdr:row>22</xdr:row>
      <xdr:rowOff>180975</xdr:rowOff>
    </xdr:from>
    <xdr:to>
      <xdr:col>26</xdr:col>
      <xdr:colOff>9525</xdr:colOff>
      <xdr:row>22</xdr:row>
      <xdr:rowOff>180976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CxnSpPr/>
      </xdr:nvCxnSpPr>
      <xdr:spPr>
        <a:xfrm>
          <a:off x="9505950" y="4371975"/>
          <a:ext cx="895350" cy="1"/>
        </a:xfrm>
        <a:prstGeom prst="straightConnector1">
          <a:avLst/>
        </a:prstGeom>
        <a:ln w="3175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209550</xdr:colOff>
      <xdr:row>18</xdr:row>
      <xdr:rowOff>152400</xdr:rowOff>
    </xdr:from>
    <xdr:to>
      <xdr:col>23</xdr:col>
      <xdr:colOff>209550</xdr:colOff>
      <xdr:row>22</xdr:row>
      <xdr:rowOff>180975</xdr:rowOff>
    </xdr:to>
    <xdr:cxnSp macro="">
      <xdr:nvCxnSpPr>
        <xdr:cNvPr id="55" name="Connecteur droit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CxnSpPr/>
      </xdr:nvCxnSpPr>
      <xdr:spPr>
        <a:xfrm flipV="1">
          <a:off x="9515475" y="3581400"/>
          <a:ext cx="0" cy="790575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200025</xdr:colOff>
      <xdr:row>18</xdr:row>
      <xdr:rowOff>104775</xdr:rowOff>
    </xdr:from>
    <xdr:to>
      <xdr:col>36</xdr:col>
      <xdr:colOff>200025</xdr:colOff>
      <xdr:row>22</xdr:row>
      <xdr:rowOff>180975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CxnSpPr/>
      </xdr:nvCxnSpPr>
      <xdr:spPr>
        <a:xfrm flipV="1">
          <a:off x="14211300" y="3533775"/>
          <a:ext cx="0" cy="838200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9527</xdr:colOff>
      <xdr:row>22</xdr:row>
      <xdr:rowOff>171450</xdr:rowOff>
    </xdr:from>
    <xdr:to>
      <xdr:col>36</xdr:col>
      <xdr:colOff>200025</xdr:colOff>
      <xdr:row>22</xdr:row>
      <xdr:rowOff>180976</xdr:rowOff>
    </xdr:to>
    <xdr:cxnSp macro="">
      <xdr:nvCxnSpPr>
        <xdr:cNvPr id="65" name="Connecteur droit avec flèch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CxnSpPr/>
      </xdr:nvCxnSpPr>
      <xdr:spPr>
        <a:xfrm flipH="1">
          <a:off x="13658852" y="4362450"/>
          <a:ext cx="552448" cy="9526"/>
        </a:xfrm>
        <a:prstGeom prst="straightConnector1">
          <a:avLst/>
        </a:prstGeom>
        <a:ln w="3175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209550</xdr:colOff>
      <xdr:row>6</xdr:row>
      <xdr:rowOff>0</xdr:rowOff>
    </xdr:from>
    <xdr:to>
      <xdr:col>44</xdr:col>
      <xdr:colOff>209550</xdr:colOff>
      <xdr:row>10</xdr:row>
      <xdr:rowOff>114300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25644AA5-C2A5-4D64-BF6A-4C17F2BD159C}"/>
            </a:ext>
          </a:extLst>
        </xdr:cNvPr>
        <xdr:cNvCxnSpPr/>
      </xdr:nvCxnSpPr>
      <xdr:spPr>
        <a:xfrm>
          <a:off x="17116425" y="1143000"/>
          <a:ext cx="0" cy="876300"/>
        </a:xfrm>
        <a:prstGeom prst="straightConnector1">
          <a:avLst/>
        </a:prstGeom>
        <a:ln w="2540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9525</xdr:rowOff>
    </xdr:from>
    <xdr:to>
      <xdr:col>3</xdr:col>
      <xdr:colOff>0</xdr:colOff>
      <xdr:row>20</xdr:row>
      <xdr:rowOff>19050</xdr:rowOff>
    </xdr:to>
    <xdr:sp macro="" textlink="">
      <xdr:nvSpPr>
        <xdr:cNvPr id="49" name="Rectangle à coins arrondis 4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/>
      </xdr:nvSpPr>
      <xdr:spPr>
        <a:xfrm>
          <a:off x="361950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9525</xdr:rowOff>
    </xdr:from>
    <xdr:to>
      <xdr:col>5</xdr:col>
      <xdr:colOff>180975</xdr:colOff>
      <xdr:row>20</xdr:row>
      <xdr:rowOff>19050</xdr:rowOff>
    </xdr:to>
    <xdr:sp macro="" textlink="">
      <xdr:nvSpPr>
        <xdr:cNvPr id="50" name="Rectangle à coins arrondis 4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/>
      </xdr:nvSpPr>
      <xdr:spPr>
        <a:xfrm>
          <a:off x="1266825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9525</xdr:rowOff>
    </xdr:from>
    <xdr:to>
      <xdr:col>8</xdr:col>
      <xdr:colOff>0</xdr:colOff>
      <xdr:row>20</xdr:row>
      <xdr:rowOff>19050</xdr:rowOff>
    </xdr:to>
    <xdr:sp macro="" textlink="">
      <xdr:nvSpPr>
        <xdr:cNvPr id="51" name="Rectangle à coins arrondis 5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/>
      </xdr:nvSpPr>
      <xdr:spPr>
        <a:xfrm>
          <a:off x="2171700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9525</xdr:rowOff>
    </xdr:from>
    <xdr:to>
      <xdr:col>10</xdr:col>
      <xdr:colOff>180975</xdr:colOff>
      <xdr:row>20</xdr:row>
      <xdr:rowOff>19050</xdr:rowOff>
    </xdr:to>
    <xdr:sp macro="" textlink="">
      <xdr:nvSpPr>
        <xdr:cNvPr id="52" name="Rectangle à coins arrondis 5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/>
      </xdr:nvSpPr>
      <xdr:spPr>
        <a:xfrm>
          <a:off x="3076575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9525</xdr:rowOff>
    </xdr:from>
    <xdr:to>
      <xdr:col>13</xdr:col>
      <xdr:colOff>0</xdr:colOff>
      <xdr:row>20</xdr:row>
      <xdr:rowOff>19050</xdr:rowOff>
    </xdr:to>
    <xdr:sp macro="" textlink="">
      <xdr:nvSpPr>
        <xdr:cNvPr id="53" name="Rectangle à coins arrondis 5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/>
      </xdr:nvSpPr>
      <xdr:spPr>
        <a:xfrm>
          <a:off x="3981450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9525</xdr:rowOff>
    </xdr:from>
    <xdr:to>
      <xdr:col>15</xdr:col>
      <xdr:colOff>95250</xdr:colOff>
      <xdr:row>20</xdr:row>
      <xdr:rowOff>19050</xdr:rowOff>
    </xdr:to>
    <xdr:sp macro="" textlink="">
      <xdr:nvSpPr>
        <xdr:cNvPr id="54" name="Rectangle à coins arrondis 5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/>
      </xdr:nvSpPr>
      <xdr:spPr>
        <a:xfrm>
          <a:off x="4886325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85725</xdr:rowOff>
    </xdr:from>
    <xdr:to>
      <xdr:col>3</xdr:col>
      <xdr:colOff>0</xdr:colOff>
      <xdr:row>22</xdr:row>
      <xdr:rowOff>95250</xdr:rowOff>
    </xdr:to>
    <xdr:sp macro="" textlink="">
      <xdr:nvSpPr>
        <xdr:cNvPr id="55" name="Rectangle à coins arrondis 5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/>
      </xdr:nvSpPr>
      <xdr:spPr>
        <a:xfrm>
          <a:off x="361950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85725</xdr:rowOff>
    </xdr:from>
    <xdr:to>
      <xdr:col>5</xdr:col>
      <xdr:colOff>180975</xdr:colOff>
      <xdr:row>22</xdr:row>
      <xdr:rowOff>95250</xdr:rowOff>
    </xdr:to>
    <xdr:sp macro="" textlink="">
      <xdr:nvSpPr>
        <xdr:cNvPr id="56" name="Rectangle à coins arrondis 5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/>
      </xdr:nvSpPr>
      <xdr:spPr>
        <a:xfrm>
          <a:off x="1266825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85725</xdr:rowOff>
    </xdr:from>
    <xdr:to>
      <xdr:col>8</xdr:col>
      <xdr:colOff>0</xdr:colOff>
      <xdr:row>22</xdr:row>
      <xdr:rowOff>95250</xdr:rowOff>
    </xdr:to>
    <xdr:sp macro="" textlink="">
      <xdr:nvSpPr>
        <xdr:cNvPr id="57" name="Rectangle à coins arrondis 5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/>
      </xdr:nvSpPr>
      <xdr:spPr>
        <a:xfrm>
          <a:off x="2171700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85725</xdr:rowOff>
    </xdr:from>
    <xdr:to>
      <xdr:col>10</xdr:col>
      <xdr:colOff>180975</xdr:colOff>
      <xdr:row>22</xdr:row>
      <xdr:rowOff>95250</xdr:rowOff>
    </xdr:to>
    <xdr:sp macro="" textlink="">
      <xdr:nvSpPr>
        <xdr:cNvPr id="58" name="Rectangle à coins arrondis 5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SpPr/>
      </xdr:nvSpPr>
      <xdr:spPr>
        <a:xfrm>
          <a:off x="3076575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0</xdr:colOff>
      <xdr:row>20</xdr:row>
      <xdr:rowOff>85725</xdr:rowOff>
    </xdr:from>
    <xdr:to>
      <xdr:col>13</xdr:col>
      <xdr:colOff>0</xdr:colOff>
      <xdr:row>22</xdr:row>
      <xdr:rowOff>95250</xdr:rowOff>
    </xdr:to>
    <xdr:sp macro="" textlink="">
      <xdr:nvSpPr>
        <xdr:cNvPr id="59" name="Rectangle à coins arrondis 58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/>
      </xdr:nvSpPr>
      <xdr:spPr>
        <a:xfrm>
          <a:off x="3981450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13</xdr:col>
      <xdr:colOff>180975</xdr:colOff>
      <xdr:row>20</xdr:row>
      <xdr:rowOff>85725</xdr:rowOff>
    </xdr:from>
    <xdr:to>
      <xdr:col>15</xdr:col>
      <xdr:colOff>95250</xdr:colOff>
      <xdr:row>22</xdr:row>
      <xdr:rowOff>95250</xdr:rowOff>
    </xdr:to>
    <xdr:sp macro="" textlink="">
      <xdr:nvSpPr>
        <xdr:cNvPr id="60" name="Rectangle à coins arrondis 59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/>
      </xdr:nvSpPr>
      <xdr:spPr>
        <a:xfrm>
          <a:off x="4886325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1</xdr:col>
      <xdr:colOff>0</xdr:colOff>
      <xdr:row>22</xdr:row>
      <xdr:rowOff>161925</xdr:rowOff>
    </xdr:from>
    <xdr:to>
      <xdr:col>3</xdr:col>
      <xdr:colOff>0</xdr:colOff>
      <xdr:row>24</xdr:row>
      <xdr:rowOff>171450</xdr:rowOff>
    </xdr:to>
    <xdr:sp macro="" textlink="">
      <xdr:nvSpPr>
        <xdr:cNvPr id="61" name="Rectangle à coins arrondis 6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361950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3</xdr:col>
      <xdr:colOff>180975</xdr:colOff>
      <xdr:row>22</xdr:row>
      <xdr:rowOff>161925</xdr:rowOff>
    </xdr:from>
    <xdr:to>
      <xdr:col>5</xdr:col>
      <xdr:colOff>180975</xdr:colOff>
      <xdr:row>24</xdr:row>
      <xdr:rowOff>171450</xdr:rowOff>
    </xdr:to>
    <xdr:sp macro="" textlink="">
      <xdr:nvSpPr>
        <xdr:cNvPr id="62" name="Rectangle à coins arrondis 6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1266825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6</xdr:col>
      <xdr:colOff>0</xdr:colOff>
      <xdr:row>22</xdr:row>
      <xdr:rowOff>161925</xdr:rowOff>
    </xdr:from>
    <xdr:to>
      <xdr:col>8</xdr:col>
      <xdr:colOff>0</xdr:colOff>
      <xdr:row>24</xdr:row>
      <xdr:rowOff>171450</xdr:rowOff>
    </xdr:to>
    <xdr:sp macro="" textlink="">
      <xdr:nvSpPr>
        <xdr:cNvPr id="63" name="Rectangle à coins arrondis 6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/>
      </xdr:nvSpPr>
      <xdr:spPr>
        <a:xfrm>
          <a:off x="2171700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8</xdr:col>
      <xdr:colOff>180975</xdr:colOff>
      <xdr:row>22</xdr:row>
      <xdr:rowOff>161925</xdr:rowOff>
    </xdr:from>
    <xdr:to>
      <xdr:col>10</xdr:col>
      <xdr:colOff>180975</xdr:colOff>
      <xdr:row>24</xdr:row>
      <xdr:rowOff>171450</xdr:rowOff>
    </xdr:to>
    <xdr:sp macro="" textlink="">
      <xdr:nvSpPr>
        <xdr:cNvPr id="64" name="Rectangle à coins arrondis 63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/>
      </xdr:nvSpPr>
      <xdr:spPr>
        <a:xfrm>
          <a:off x="3076575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0</xdr:col>
      <xdr:colOff>342899</xdr:colOff>
      <xdr:row>34</xdr:row>
      <xdr:rowOff>171449</xdr:rowOff>
    </xdr:from>
    <xdr:to>
      <xdr:col>5</xdr:col>
      <xdr:colOff>161924</xdr:colOff>
      <xdr:row>37</xdr:row>
      <xdr:rowOff>123824</xdr:rowOff>
    </xdr:to>
    <xdr:sp macro="" textlink="">
      <xdr:nvSpPr>
        <xdr:cNvPr id="2" name="Flèche gauche 1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42899" y="6753224"/>
          <a:ext cx="1628775" cy="523875"/>
        </a:xfrm>
        <a:prstGeom prst="leftArrow">
          <a:avLst/>
        </a:prstGeom>
        <a:blipFill>
          <a:blip xmlns:r="http://schemas.openxmlformats.org/officeDocument/2006/relationships" r:embed="rId2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49" name="Rectangle à coins arrondis 4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50" name="Rectangle à coins arrondis 4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51" name="Rectangle à coins arrondis 5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2" name="Rectangle à coins arrondis 5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53" name="Rectangle à coins arrondis 5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54" name="Rectangle à coins arrondis 5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55" name="Rectangle à coins arrondis 5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56" name="Rectangle à coins arrondis 5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57" name="Rectangle à coins arrondis 5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58" name="Rectangle à coins arrondis 5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0</xdr:colOff>
      <xdr:row>20</xdr:row>
      <xdr:rowOff>76200</xdr:rowOff>
    </xdr:from>
    <xdr:to>
      <xdr:col>13</xdr:col>
      <xdr:colOff>0</xdr:colOff>
      <xdr:row>22</xdr:row>
      <xdr:rowOff>85725</xdr:rowOff>
    </xdr:to>
    <xdr:sp macro="" textlink="">
      <xdr:nvSpPr>
        <xdr:cNvPr id="59" name="Rectangle à coins arrondis 58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/>
      </xdr:nvSpPr>
      <xdr:spPr>
        <a:xfrm>
          <a:off x="39814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13</xdr:col>
      <xdr:colOff>180975</xdr:colOff>
      <xdr:row>20</xdr:row>
      <xdr:rowOff>76200</xdr:rowOff>
    </xdr:from>
    <xdr:to>
      <xdr:col>15</xdr:col>
      <xdr:colOff>95250</xdr:colOff>
      <xdr:row>22</xdr:row>
      <xdr:rowOff>85725</xdr:rowOff>
    </xdr:to>
    <xdr:sp macro="" textlink="">
      <xdr:nvSpPr>
        <xdr:cNvPr id="60" name="Rectangle à coins arrondis 59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/>
      </xdr:nvSpPr>
      <xdr:spPr>
        <a:xfrm>
          <a:off x="48863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1</xdr:col>
      <xdr:colOff>0</xdr:colOff>
      <xdr:row>22</xdr:row>
      <xdr:rowOff>152400</xdr:rowOff>
    </xdr:from>
    <xdr:to>
      <xdr:col>3</xdr:col>
      <xdr:colOff>0</xdr:colOff>
      <xdr:row>24</xdr:row>
      <xdr:rowOff>161925</xdr:rowOff>
    </xdr:to>
    <xdr:sp macro="" textlink="">
      <xdr:nvSpPr>
        <xdr:cNvPr id="61" name="Rectangle à coins arrondis 6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/>
      </xdr:nvSpPr>
      <xdr:spPr>
        <a:xfrm>
          <a:off x="361950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3</xdr:col>
      <xdr:colOff>180975</xdr:colOff>
      <xdr:row>22</xdr:row>
      <xdr:rowOff>152400</xdr:rowOff>
    </xdr:from>
    <xdr:to>
      <xdr:col>5</xdr:col>
      <xdr:colOff>180975</xdr:colOff>
      <xdr:row>24</xdr:row>
      <xdr:rowOff>161925</xdr:rowOff>
    </xdr:to>
    <xdr:sp macro="" textlink="">
      <xdr:nvSpPr>
        <xdr:cNvPr id="62" name="Rectangle à coins arrondis 6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SpPr/>
      </xdr:nvSpPr>
      <xdr:spPr>
        <a:xfrm>
          <a:off x="1266825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6</xdr:col>
      <xdr:colOff>0</xdr:colOff>
      <xdr:row>22</xdr:row>
      <xdr:rowOff>152400</xdr:rowOff>
    </xdr:from>
    <xdr:to>
      <xdr:col>8</xdr:col>
      <xdr:colOff>0</xdr:colOff>
      <xdr:row>24</xdr:row>
      <xdr:rowOff>161925</xdr:rowOff>
    </xdr:to>
    <xdr:sp macro="" textlink="">
      <xdr:nvSpPr>
        <xdr:cNvPr id="63" name="Rectangle à coins arrondis 6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SpPr/>
      </xdr:nvSpPr>
      <xdr:spPr>
        <a:xfrm>
          <a:off x="2171700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8</xdr:col>
      <xdr:colOff>180975</xdr:colOff>
      <xdr:row>22</xdr:row>
      <xdr:rowOff>152400</xdr:rowOff>
    </xdr:from>
    <xdr:to>
      <xdr:col>10</xdr:col>
      <xdr:colOff>180975</xdr:colOff>
      <xdr:row>24</xdr:row>
      <xdr:rowOff>161925</xdr:rowOff>
    </xdr:to>
    <xdr:sp macro="" textlink="">
      <xdr:nvSpPr>
        <xdr:cNvPr id="64" name="Rectangle à coins arrondis 63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SpPr/>
      </xdr:nvSpPr>
      <xdr:spPr>
        <a:xfrm>
          <a:off x="3076575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11</xdr:col>
      <xdr:colOff>0</xdr:colOff>
      <xdr:row>22</xdr:row>
      <xdr:rowOff>152400</xdr:rowOff>
    </xdr:from>
    <xdr:to>
      <xdr:col>13</xdr:col>
      <xdr:colOff>0</xdr:colOff>
      <xdr:row>24</xdr:row>
      <xdr:rowOff>161925</xdr:rowOff>
    </xdr:to>
    <xdr:sp macro="" textlink="">
      <xdr:nvSpPr>
        <xdr:cNvPr id="65" name="Rectangle à coins arrondis 64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SpPr/>
      </xdr:nvSpPr>
      <xdr:spPr>
        <a:xfrm>
          <a:off x="3981450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13</xdr:col>
      <xdr:colOff>180975</xdr:colOff>
      <xdr:row>22</xdr:row>
      <xdr:rowOff>152400</xdr:rowOff>
    </xdr:from>
    <xdr:to>
      <xdr:col>15</xdr:col>
      <xdr:colOff>95250</xdr:colOff>
      <xdr:row>24</xdr:row>
      <xdr:rowOff>161925</xdr:rowOff>
    </xdr:to>
    <xdr:sp macro="" textlink="">
      <xdr:nvSpPr>
        <xdr:cNvPr id="66" name="Rectangle à coins arrondis 65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/>
      </xdr:nvSpPr>
      <xdr:spPr>
        <a:xfrm>
          <a:off x="4886325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1</xdr:col>
      <xdr:colOff>0</xdr:colOff>
      <xdr:row>25</xdr:row>
      <xdr:rowOff>38100</xdr:rowOff>
    </xdr:from>
    <xdr:to>
      <xdr:col>3</xdr:col>
      <xdr:colOff>0</xdr:colOff>
      <xdr:row>27</xdr:row>
      <xdr:rowOff>47625</xdr:rowOff>
    </xdr:to>
    <xdr:sp macro="" textlink="">
      <xdr:nvSpPr>
        <xdr:cNvPr id="67" name="Rectangle à coins arrondis 66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SpPr/>
      </xdr:nvSpPr>
      <xdr:spPr>
        <a:xfrm>
          <a:off x="361950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3</xdr:col>
      <xdr:colOff>180975</xdr:colOff>
      <xdr:row>25</xdr:row>
      <xdr:rowOff>38100</xdr:rowOff>
    </xdr:from>
    <xdr:to>
      <xdr:col>5</xdr:col>
      <xdr:colOff>180975</xdr:colOff>
      <xdr:row>27</xdr:row>
      <xdr:rowOff>47625</xdr:rowOff>
    </xdr:to>
    <xdr:sp macro="" textlink="">
      <xdr:nvSpPr>
        <xdr:cNvPr id="68" name="Rectangle à coins arrondis 67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SpPr/>
      </xdr:nvSpPr>
      <xdr:spPr>
        <a:xfrm>
          <a:off x="1266825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6</xdr:col>
      <xdr:colOff>0</xdr:colOff>
      <xdr:row>25</xdr:row>
      <xdr:rowOff>38100</xdr:rowOff>
    </xdr:from>
    <xdr:to>
      <xdr:col>8</xdr:col>
      <xdr:colOff>0</xdr:colOff>
      <xdr:row>27</xdr:row>
      <xdr:rowOff>47625</xdr:rowOff>
    </xdr:to>
    <xdr:sp macro="" textlink="">
      <xdr:nvSpPr>
        <xdr:cNvPr id="69" name="Rectangle à coins arrondis 68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SpPr/>
      </xdr:nvSpPr>
      <xdr:spPr>
        <a:xfrm>
          <a:off x="2171700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8</xdr:col>
      <xdr:colOff>180975</xdr:colOff>
      <xdr:row>25</xdr:row>
      <xdr:rowOff>38100</xdr:rowOff>
    </xdr:from>
    <xdr:to>
      <xdr:col>10</xdr:col>
      <xdr:colOff>180975</xdr:colOff>
      <xdr:row>27</xdr:row>
      <xdr:rowOff>47625</xdr:rowOff>
    </xdr:to>
    <xdr:sp macro="" textlink="">
      <xdr:nvSpPr>
        <xdr:cNvPr id="70" name="Rectangle à coins arrondis 69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SpPr/>
      </xdr:nvSpPr>
      <xdr:spPr>
        <a:xfrm>
          <a:off x="3076575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11</xdr:col>
      <xdr:colOff>0</xdr:colOff>
      <xdr:row>25</xdr:row>
      <xdr:rowOff>38100</xdr:rowOff>
    </xdr:from>
    <xdr:to>
      <xdr:col>13</xdr:col>
      <xdr:colOff>0</xdr:colOff>
      <xdr:row>27</xdr:row>
      <xdr:rowOff>47625</xdr:rowOff>
    </xdr:to>
    <xdr:sp macro="" textlink="">
      <xdr:nvSpPr>
        <xdr:cNvPr id="71" name="Rectangle à coins arrondis 70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SpPr/>
      </xdr:nvSpPr>
      <xdr:spPr>
        <a:xfrm>
          <a:off x="3981450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13</xdr:col>
      <xdr:colOff>180975</xdr:colOff>
      <xdr:row>25</xdr:row>
      <xdr:rowOff>38100</xdr:rowOff>
    </xdr:from>
    <xdr:to>
      <xdr:col>15</xdr:col>
      <xdr:colOff>95250</xdr:colOff>
      <xdr:row>27</xdr:row>
      <xdr:rowOff>47625</xdr:rowOff>
    </xdr:to>
    <xdr:sp macro="" textlink="">
      <xdr:nvSpPr>
        <xdr:cNvPr id="72" name="Rectangle à coins arrondis 71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SpPr/>
      </xdr:nvSpPr>
      <xdr:spPr>
        <a:xfrm>
          <a:off x="4886325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1</xdr:col>
      <xdr:colOff>0</xdr:colOff>
      <xdr:row>27</xdr:row>
      <xdr:rowOff>114300</xdr:rowOff>
    </xdr:from>
    <xdr:to>
      <xdr:col>3</xdr:col>
      <xdr:colOff>0</xdr:colOff>
      <xdr:row>29</xdr:row>
      <xdr:rowOff>123825</xdr:rowOff>
    </xdr:to>
    <xdr:sp macro="" textlink="">
      <xdr:nvSpPr>
        <xdr:cNvPr id="73" name="Rectangle à coins arrondis 72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SpPr/>
      </xdr:nvSpPr>
      <xdr:spPr>
        <a:xfrm>
          <a:off x="361950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3</xdr:col>
      <xdr:colOff>180975</xdr:colOff>
      <xdr:row>27</xdr:row>
      <xdr:rowOff>114300</xdr:rowOff>
    </xdr:from>
    <xdr:to>
      <xdr:col>5</xdr:col>
      <xdr:colOff>180975</xdr:colOff>
      <xdr:row>29</xdr:row>
      <xdr:rowOff>123825</xdr:rowOff>
    </xdr:to>
    <xdr:sp macro="" textlink="">
      <xdr:nvSpPr>
        <xdr:cNvPr id="74" name="Rectangle à coins arrondis 73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/>
      </xdr:nvSpPr>
      <xdr:spPr>
        <a:xfrm>
          <a:off x="1266825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6</xdr:col>
      <xdr:colOff>0</xdr:colOff>
      <xdr:row>27</xdr:row>
      <xdr:rowOff>114300</xdr:rowOff>
    </xdr:from>
    <xdr:to>
      <xdr:col>8</xdr:col>
      <xdr:colOff>0</xdr:colOff>
      <xdr:row>29</xdr:row>
      <xdr:rowOff>123825</xdr:rowOff>
    </xdr:to>
    <xdr:sp macro="" textlink="">
      <xdr:nvSpPr>
        <xdr:cNvPr id="75" name="Rectangle à coins arrondis 74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SpPr/>
      </xdr:nvSpPr>
      <xdr:spPr>
        <a:xfrm>
          <a:off x="2171700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8</xdr:col>
      <xdr:colOff>180975</xdr:colOff>
      <xdr:row>27</xdr:row>
      <xdr:rowOff>114300</xdr:rowOff>
    </xdr:from>
    <xdr:to>
      <xdr:col>10</xdr:col>
      <xdr:colOff>180975</xdr:colOff>
      <xdr:row>29</xdr:row>
      <xdr:rowOff>123825</xdr:rowOff>
    </xdr:to>
    <xdr:sp macro="" textlink="">
      <xdr:nvSpPr>
        <xdr:cNvPr id="76" name="Rectangle à coins arrondis 75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SpPr/>
      </xdr:nvSpPr>
      <xdr:spPr>
        <a:xfrm>
          <a:off x="3076575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11</xdr:col>
      <xdr:colOff>0</xdr:colOff>
      <xdr:row>27</xdr:row>
      <xdr:rowOff>114300</xdr:rowOff>
    </xdr:from>
    <xdr:to>
      <xdr:col>13</xdr:col>
      <xdr:colOff>0</xdr:colOff>
      <xdr:row>29</xdr:row>
      <xdr:rowOff>123825</xdr:rowOff>
    </xdr:to>
    <xdr:sp macro="" textlink="">
      <xdr:nvSpPr>
        <xdr:cNvPr id="77" name="Rectangle à coins arrondis 76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SpPr/>
      </xdr:nvSpPr>
      <xdr:spPr>
        <a:xfrm>
          <a:off x="3981450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13</xdr:col>
      <xdr:colOff>180975</xdr:colOff>
      <xdr:row>27</xdr:row>
      <xdr:rowOff>114300</xdr:rowOff>
    </xdr:from>
    <xdr:to>
      <xdr:col>15</xdr:col>
      <xdr:colOff>95250</xdr:colOff>
      <xdr:row>29</xdr:row>
      <xdr:rowOff>123825</xdr:rowOff>
    </xdr:to>
    <xdr:sp macro="" textlink="">
      <xdr:nvSpPr>
        <xdr:cNvPr id="78" name="Rectangle à coins arrondis 77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SpPr/>
      </xdr:nvSpPr>
      <xdr:spPr>
        <a:xfrm>
          <a:off x="4886325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1</xdr:col>
      <xdr:colOff>0</xdr:colOff>
      <xdr:row>30</xdr:row>
      <xdr:rowOff>0</xdr:rowOff>
    </xdr:from>
    <xdr:to>
      <xdr:col>3</xdr:col>
      <xdr:colOff>0</xdr:colOff>
      <xdr:row>32</xdr:row>
      <xdr:rowOff>9525</xdr:rowOff>
    </xdr:to>
    <xdr:sp macro="" textlink="">
      <xdr:nvSpPr>
        <xdr:cNvPr id="79" name="Rectangle à coins arrondis 78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SpPr/>
      </xdr:nvSpPr>
      <xdr:spPr>
        <a:xfrm>
          <a:off x="361950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3</xdr:col>
      <xdr:colOff>180975</xdr:colOff>
      <xdr:row>30</xdr:row>
      <xdr:rowOff>0</xdr:rowOff>
    </xdr:from>
    <xdr:to>
      <xdr:col>5</xdr:col>
      <xdr:colOff>180975</xdr:colOff>
      <xdr:row>32</xdr:row>
      <xdr:rowOff>9525</xdr:rowOff>
    </xdr:to>
    <xdr:sp macro="" textlink="">
      <xdr:nvSpPr>
        <xdr:cNvPr id="80" name="Rectangle à coins arrondis 79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SpPr/>
      </xdr:nvSpPr>
      <xdr:spPr>
        <a:xfrm>
          <a:off x="1266825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6</xdr:col>
      <xdr:colOff>0</xdr:colOff>
      <xdr:row>30</xdr:row>
      <xdr:rowOff>0</xdr:rowOff>
    </xdr:from>
    <xdr:to>
      <xdr:col>8</xdr:col>
      <xdr:colOff>0</xdr:colOff>
      <xdr:row>32</xdr:row>
      <xdr:rowOff>9525</xdr:rowOff>
    </xdr:to>
    <xdr:sp macro="" textlink="">
      <xdr:nvSpPr>
        <xdr:cNvPr id="81" name="Rectangle à coins arrondis 80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SpPr/>
      </xdr:nvSpPr>
      <xdr:spPr>
        <a:xfrm>
          <a:off x="2171700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8</xdr:col>
      <xdr:colOff>180975</xdr:colOff>
      <xdr:row>30</xdr:row>
      <xdr:rowOff>0</xdr:rowOff>
    </xdr:from>
    <xdr:to>
      <xdr:col>10</xdr:col>
      <xdr:colOff>180975</xdr:colOff>
      <xdr:row>32</xdr:row>
      <xdr:rowOff>9525</xdr:rowOff>
    </xdr:to>
    <xdr:sp macro="" textlink="">
      <xdr:nvSpPr>
        <xdr:cNvPr id="82" name="Rectangle à coins arrondis 81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SpPr/>
      </xdr:nvSpPr>
      <xdr:spPr>
        <a:xfrm>
          <a:off x="3076575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11</xdr:col>
      <xdr:colOff>0</xdr:colOff>
      <xdr:row>30</xdr:row>
      <xdr:rowOff>0</xdr:rowOff>
    </xdr:from>
    <xdr:to>
      <xdr:col>13</xdr:col>
      <xdr:colOff>0</xdr:colOff>
      <xdr:row>32</xdr:row>
      <xdr:rowOff>9525</xdr:rowOff>
    </xdr:to>
    <xdr:sp macro="" textlink="">
      <xdr:nvSpPr>
        <xdr:cNvPr id="83" name="Rectangle à coins arrondis 82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SpPr/>
      </xdr:nvSpPr>
      <xdr:spPr>
        <a:xfrm>
          <a:off x="3981450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13</xdr:col>
      <xdr:colOff>180975</xdr:colOff>
      <xdr:row>30</xdr:row>
      <xdr:rowOff>0</xdr:rowOff>
    </xdr:from>
    <xdr:to>
      <xdr:col>15</xdr:col>
      <xdr:colOff>95250</xdr:colOff>
      <xdr:row>32</xdr:row>
      <xdr:rowOff>9525</xdr:rowOff>
    </xdr:to>
    <xdr:sp macro="" textlink="">
      <xdr:nvSpPr>
        <xdr:cNvPr id="84" name="Rectangle à coins arrondis 83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SpPr/>
      </xdr:nvSpPr>
      <xdr:spPr>
        <a:xfrm>
          <a:off x="4886325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1</xdr:col>
      <xdr:colOff>0</xdr:colOff>
      <xdr:row>32</xdr:row>
      <xdr:rowOff>76200</xdr:rowOff>
    </xdr:from>
    <xdr:to>
      <xdr:col>3</xdr:col>
      <xdr:colOff>0</xdr:colOff>
      <xdr:row>34</xdr:row>
      <xdr:rowOff>85725</xdr:rowOff>
    </xdr:to>
    <xdr:sp macro="" textlink="">
      <xdr:nvSpPr>
        <xdr:cNvPr id="85" name="Rectangle à coins arrondis 84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SpPr/>
      </xdr:nvSpPr>
      <xdr:spPr>
        <a:xfrm>
          <a:off x="361950" y="6219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3</xdr:col>
      <xdr:colOff>180975</xdr:colOff>
      <xdr:row>32</xdr:row>
      <xdr:rowOff>76200</xdr:rowOff>
    </xdr:from>
    <xdr:to>
      <xdr:col>5</xdr:col>
      <xdr:colOff>180975</xdr:colOff>
      <xdr:row>34</xdr:row>
      <xdr:rowOff>85725</xdr:rowOff>
    </xdr:to>
    <xdr:sp macro="" textlink="">
      <xdr:nvSpPr>
        <xdr:cNvPr id="86" name="Rectangle à coins arrondis 85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200-000056000000}"/>
            </a:ext>
          </a:extLst>
        </xdr:cNvPr>
        <xdr:cNvSpPr/>
      </xdr:nvSpPr>
      <xdr:spPr>
        <a:xfrm>
          <a:off x="1266825" y="6219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11</xdr:col>
      <xdr:colOff>0</xdr:colOff>
      <xdr:row>34</xdr:row>
      <xdr:rowOff>152400</xdr:rowOff>
    </xdr:from>
    <xdr:to>
      <xdr:col>15</xdr:col>
      <xdr:colOff>85725</xdr:colOff>
      <xdr:row>36</xdr:row>
      <xdr:rowOff>161925</xdr:rowOff>
    </xdr:to>
    <xdr:sp macro="" textlink="">
      <xdr:nvSpPr>
        <xdr:cNvPr id="95" name="Rectangle à coins arrondis 94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200-00005F000000}"/>
            </a:ext>
          </a:extLst>
        </xdr:cNvPr>
        <xdr:cNvSpPr/>
      </xdr:nvSpPr>
      <xdr:spPr>
        <a:xfrm>
          <a:off x="3981450" y="667702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BG78"/>
  <sheetViews>
    <sheetView workbookViewId="0">
      <selection activeCell="C4" sqref="C4"/>
    </sheetView>
  </sheetViews>
  <sheetFormatPr baseColWidth="10" defaultRowHeight="14.4" x14ac:dyDescent="0.3"/>
  <cols>
    <col min="1" max="1" width="20.109375" bestFit="1" customWidth="1"/>
    <col min="2" max="44" width="5.44140625" customWidth="1"/>
    <col min="45" max="45" width="6.5546875" customWidth="1"/>
    <col min="46" max="48" width="5.44140625" customWidth="1"/>
  </cols>
  <sheetData>
    <row r="1" spans="1:59" x14ac:dyDescent="0.3">
      <c r="A1" s="64" t="s">
        <v>33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F1" s="63"/>
      <c r="BG1" s="63"/>
    </row>
    <row r="2" spans="1:59" x14ac:dyDescent="0.3">
      <c r="A2" t="s">
        <v>60</v>
      </c>
      <c r="B2" s="63"/>
      <c r="C2" s="63"/>
      <c r="D2" s="63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3"/>
    </row>
    <row r="3" spans="1:59" x14ac:dyDescent="0.3">
      <c r="A3" t="s">
        <v>62</v>
      </c>
      <c r="B3" s="63"/>
      <c r="C3" s="63"/>
      <c r="D3" s="63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</row>
    <row r="4" spans="1:59" x14ac:dyDescent="0.3">
      <c r="A4" t="s">
        <v>51</v>
      </c>
      <c r="B4" s="63"/>
      <c r="C4" s="63"/>
      <c r="D4" s="63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63"/>
      <c r="W4" s="63"/>
      <c r="X4" s="108" t="s">
        <v>44</v>
      </c>
      <c r="Y4" s="108"/>
      <c r="Z4" s="108"/>
      <c r="AA4" s="108"/>
      <c r="AB4" s="108"/>
      <c r="AC4" s="108"/>
      <c r="AD4" s="108"/>
      <c r="AE4" s="108"/>
      <c r="AF4" s="108" t="s">
        <v>45</v>
      </c>
      <c r="AG4" s="108"/>
      <c r="AH4" s="108"/>
      <c r="AI4" s="108"/>
      <c r="AJ4" s="108"/>
      <c r="AK4" s="108"/>
      <c r="AL4" s="96" t="s">
        <v>49</v>
      </c>
      <c r="AM4" s="97"/>
      <c r="AN4" s="97"/>
      <c r="AO4" s="97"/>
      <c r="AP4" s="97"/>
      <c r="AQ4" s="97"/>
      <c r="AR4" s="97"/>
      <c r="AS4" s="98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F4" s="63"/>
      <c r="BG4" s="63"/>
    </row>
    <row r="5" spans="1:59" ht="15" customHeight="1" x14ac:dyDescent="0.3">
      <c r="A5" t="s">
        <v>63</v>
      </c>
      <c r="B5" s="63"/>
      <c r="C5" s="63"/>
      <c r="D5" s="63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63"/>
      <c r="W5" s="63"/>
      <c r="X5" s="109"/>
      <c r="Y5" s="109"/>
      <c r="Z5" s="109"/>
      <c r="AA5" s="109"/>
      <c r="AB5" s="109"/>
      <c r="AC5" s="109"/>
      <c r="AD5" s="109"/>
      <c r="AE5" s="109"/>
      <c r="AF5" s="109"/>
      <c r="AG5" s="109"/>
      <c r="AH5" s="109"/>
      <c r="AI5" s="109"/>
      <c r="AJ5" s="109"/>
      <c r="AK5" s="109"/>
      <c r="AL5" s="120"/>
      <c r="AM5" s="121"/>
      <c r="AN5" s="121"/>
      <c r="AO5" s="121"/>
      <c r="AP5" s="121"/>
      <c r="AQ5" s="121"/>
      <c r="AR5" s="121"/>
      <c r="AS5" s="122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F5" s="63"/>
      <c r="BG5" s="63"/>
    </row>
    <row r="6" spans="1:59" x14ac:dyDescent="0.3">
      <c r="A6" t="s">
        <v>64</v>
      </c>
      <c r="B6" s="63"/>
      <c r="C6" s="63"/>
      <c r="D6" s="63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19"/>
      <c r="T6" s="119"/>
      <c r="U6" s="119"/>
      <c r="V6" s="63"/>
      <c r="W6" s="63"/>
      <c r="X6" s="110"/>
      <c r="Y6" s="110"/>
      <c r="Z6" s="110"/>
      <c r="AA6" s="110"/>
      <c r="AB6" s="110"/>
      <c r="AC6" s="110"/>
      <c r="AD6" s="110"/>
      <c r="AE6" s="110"/>
      <c r="AF6" s="110"/>
      <c r="AG6" s="110"/>
      <c r="AH6" s="110"/>
      <c r="AI6" s="110"/>
      <c r="AJ6" s="110"/>
      <c r="AK6" s="110"/>
      <c r="AL6" s="99"/>
      <c r="AM6" s="100"/>
      <c r="AN6" s="100"/>
      <c r="AO6" s="100"/>
      <c r="AP6" s="100"/>
      <c r="AQ6" s="100"/>
      <c r="AR6" s="100"/>
      <c r="AS6" s="101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63"/>
      <c r="BE6" s="63"/>
      <c r="BF6" s="63"/>
      <c r="BG6" s="63"/>
    </row>
    <row r="7" spans="1:59" x14ac:dyDescent="0.3">
      <c r="A7" t="s">
        <v>65</v>
      </c>
      <c r="B7" s="63"/>
      <c r="C7" s="63"/>
      <c r="D7" s="63"/>
      <c r="E7" s="119"/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19"/>
      <c r="T7" s="119"/>
      <c r="U7" s="119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</row>
    <row r="8" spans="1:59" x14ac:dyDescent="0.3">
      <c r="A8" t="s">
        <v>52</v>
      </c>
      <c r="B8" s="63"/>
      <c r="C8" s="63"/>
      <c r="D8" s="63"/>
      <c r="E8" s="119"/>
      <c r="F8" s="119"/>
      <c r="G8" s="119"/>
      <c r="H8" s="119"/>
      <c r="I8" s="119"/>
      <c r="J8" s="119"/>
      <c r="K8" s="119"/>
      <c r="L8" s="119"/>
      <c r="M8" s="119"/>
      <c r="N8" s="119"/>
      <c r="O8" s="119"/>
      <c r="P8" s="119"/>
      <c r="Q8" s="119"/>
      <c r="R8" s="119"/>
      <c r="S8" s="119"/>
      <c r="T8" s="119"/>
      <c r="U8" s="119"/>
      <c r="V8" s="63"/>
      <c r="W8" s="63"/>
      <c r="X8" s="63"/>
      <c r="Y8" s="63"/>
      <c r="Z8" s="63"/>
      <c r="AA8" s="63"/>
      <c r="AB8" s="63"/>
      <c r="AC8" s="63"/>
      <c r="AD8" s="63"/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</row>
    <row r="9" spans="1:59" x14ac:dyDescent="0.3">
      <c r="A9" t="s">
        <v>61</v>
      </c>
      <c r="B9" s="63"/>
      <c r="C9" s="63"/>
      <c r="D9" s="63"/>
      <c r="E9" s="119"/>
      <c r="F9" s="119"/>
      <c r="G9" s="119"/>
      <c r="H9" s="119"/>
      <c r="I9" s="119"/>
      <c r="J9" s="119"/>
      <c r="K9" s="119"/>
      <c r="L9" s="119"/>
      <c r="M9" s="119"/>
      <c r="N9" s="119"/>
      <c r="O9" s="119"/>
      <c r="P9" s="119"/>
      <c r="Q9" s="119"/>
      <c r="R9" s="119"/>
      <c r="S9" s="119"/>
      <c r="T9" s="119"/>
      <c r="U9" s="119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  <c r="AQ9" s="63"/>
      <c r="AR9" s="63"/>
      <c r="AS9" s="63"/>
      <c r="AT9" s="63"/>
      <c r="AU9" s="63"/>
      <c r="AV9" s="63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3"/>
    </row>
    <row r="10" spans="1:59" x14ac:dyDescent="0.3">
      <c r="A10" t="s">
        <v>50</v>
      </c>
      <c r="B10" s="63"/>
      <c r="C10" s="63"/>
      <c r="D10" s="63"/>
      <c r="E10" s="119"/>
      <c r="F10" s="119"/>
      <c r="G10" s="119"/>
      <c r="H10" s="119"/>
      <c r="I10" s="119"/>
      <c r="J10" s="119"/>
      <c r="K10" s="119"/>
      <c r="L10" s="119"/>
      <c r="M10" s="119"/>
      <c r="N10" s="119"/>
      <c r="O10" s="119"/>
      <c r="P10" s="119"/>
      <c r="Q10" s="119"/>
      <c r="R10" s="119"/>
      <c r="S10" s="119"/>
      <c r="T10" s="119"/>
      <c r="U10" s="119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63"/>
      <c r="AJ10" s="63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</row>
    <row r="11" spans="1:59" x14ac:dyDescent="0.3">
      <c r="A11" t="s">
        <v>58</v>
      </c>
      <c r="B11" s="63"/>
      <c r="C11" s="63"/>
      <c r="D11" s="63"/>
      <c r="E11" s="119"/>
      <c r="F11" s="119"/>
      <c r="G11" s="119"/>
      <c r="H11" s="119"/>
      <c r="I11" s="119"/>
      <c r="J11" s="119"/>
      <c r="K11" s="119"/>
      <c r="L11" s="119"/>
      <c r="M11" s="119"/>
      <c r="N11" s="119"/>
      <c r="O11" s="119"/>
      <c r="P11" s="119"/>
      <c r="Q11" s="119"/>
      <c r="R11" s="119"/>
      <c r="S11" s="119"/>
      <c r="T11" s="119"/>
      <c r="U11" s="119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  <c r="AJ11" s="63"/>
      <c r="AK11" s="63"/>
      <c r="AL11" s="63"/>
      <c r="AM11" s="63"/>
      <c r="AN11" s="63"/>
      <c r="AO11" s="63"/>
      <c r="AP11" s="63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3"/>
      <c r="BD11" s="63"/>
      <c r="BE11" s="63"/>
      <c r="BF11" s="63"/>
      <c r="BG11" s="63"/>
    </row>
    <row r="12" spans="1:59" x14ac:dyDescent="0.3">
      <c r="A12" t="s">
        <v>53</v>
      </c>
      <c r="B12" s="63"/>
      <c r="C12" s="63"/>
      <c r="D12" s="63"/>
      <c r="E12" s="119"/>
      <c r="F12" s="119"/>
      <c r="G12" s="119"/>
      <c r="H12" s="119"/>
      <c r="I12" s="119"/>
      <c r="J12" s="119"/>
      <c r="K12" s="119"/>
      <c r="L12" s="119"/>
      <c r="M12" s="119"/>
      <c r="N12" s="119"/>
      <c r="O12" s="119"/>
      <c r="P12" s="119"/>
      <c r="Q12" s="119"/>
      <c r="R12" s="119"/>
      <c r="S12" s="119"/>
      <c r="T12" s="119"/>
      <c r="U12" s="119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AP12" s="63"/>
      <c r="AQ12" s="63"/>
      <c r="AR12" s="63"/>
      <c r="AS12" s="63" t="s">
        <v>46</v>
      </c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</row>
    <row r="13" spans="1:59" x14ac:dyDescent="0.3">
      <c r="A13" t="s">
        <v>54</v>
      </c>
      <c r="B13" s="63"/>
      <c r="C13" s="63"/>
      <c r="D13" s="63"/>
      <c r="E13" s="119"/>
      <c r="F13" s="119"/>
      <c r="G13" s="119"/>
      <c r="H13" s="119"/>
      <c r="I13" s="119"/>
      <c r="J13" s="119"/>
      <c r="K13" s="119"/>
      <c r="L13" s="119"/>
      <c r="M13" s="119"/>
      <c r="N13" s="119"/>
      <c r="O13" s="119"/>
      <c r="P13" s="119"/>
      <c r="Q13" s="119"/>
      <c r="R13" s="119"/>
      <c r="S13" s="119"/>
      <c r="T13" s="119"/>
      <c r="U13" s="119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</row>
    <row r="14" spans="1:59" x14ac:dyDescent="0.3">
      <c r="A14" t="s">
        <v>55</v>
      </c>
      <c r="B14" s="63"/>
      <c r="C14" s="63"/>
      <c r="D14" s="63"/>
      <c r="E14" s="119"/>
      <c r="F14" s="119"/>
      <c r="G14" s="119"/>
      <c r="H14" s="119"/>
      <c r="I14" s="119"/>
      <c r="J14" s="119"/>
      <c r="K14" s="119"/>
      <c r="L14" s="119"/>
      <c r="M14" s="119"/>
      <c r="N14" s="119"/>
      <c r="O14" s="119"/>
      <c r="P14" s="119"/>
      <c r="Q14" s="119"/>
      <c r="R14" s="119"/>
      <c r="S14" s="119"/>
      <c r="T14" s="119"/>
      <c r="U14" s="119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3"/>
      <c r="BD14" s="63"/>
      <c r="BE14" s="63"/>
      <c r="BF14" s="63"/>
      <c r="BG14" s="63"/>
    </row>
    <row r="15" spans="1:59" x14ac:dyDescent="0.3">
      <c r="A15" t="s">
        <v>56</v>
      </c>
      <c r="B15" s="63"/>
      <c r="C15" s="63"/>
      <c r="D15" s="63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19"/>
      <c r="P15" s="119"/>
      <c r="Q15" s="119"/>
      <c r="R15" s="119"/>
      <c r="S15" s="119"/>
      <c r="T15" s="119"/>
      <c r="U15" s="119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63"/>
      <c r="AQ15" s="63"/>
      <c r="AR15" s="63"/>
      <c r="AS15" s="63" t="s">
        <v>48</v>
      </c>
      <c r="AT15" s="63"/>
      <c r="AU15" s="63"/>
      <c r="AV15" s="63"/>
      <c r="AW15" s="63"/>
      <c r="AX15" s="63"/>
      <c r="AY15" s="63"/>
      <c r="AZ15" s="63"/>
      <c r="BA15" s="63"/>
      <c r="BB15" s="63"/>
      <c r="BC15" s="63"/>
      <c r="BD15" s="63"/>
      <c r="BE15" s="63"/>
      <c r="BF15" s="63"/>
      <c r="BG15" s="63"/>
    </row>
    <row r="16" spans="1:59" x14ac:dyDescent="0.3">
      <c r="A16" t="s">
        <v>66</v>
      </c>
      <c r="B16" s="63"/>
      <c r="C16" s="63"/>
      <c r="D16" s="63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63"/>
      <c r="AI16" s="63"/>
      <c r="AJ16" s="63"/>
      <c r="AK16" s="63"/>
      <c r="AL16" s="63"/>
      <c r="AM16" s="63"/>
      <c r="AN16" s="63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3"/>
      <c r="BB16" s="63"/>
      <c r="BC16" s="63"/>
      <c r="BD16" s="63"/>
      <c r="BE16" s="63"/>
      <c r="BF16" s="63"/>
      <c r="BG16" s="63"/>
    </row>
    <row r="17" spans="1:59" x14ac:dyDescent="0.3">
      <c r="A17" t="s">
        <v>57</v>
      </c>
      <c r="B17" s="63"/>
      <c r="C17" s="63"/>
      <c r="D17" s="63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3"/>
      <c r="AP17" s="63"/>
      <c r="AQ17" s="63"/>
      <c r="AR17" s="63"/>
      <c r="AS17" s="63" t="s">
        <v>47</v>
      </c>
      <c r="AT17" s="63"/>
      <c r="AU17" s="63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3"/>
    </row>
    <row r="18" spans="1:59" x14ac:dyDescent="0.3">
      <c r="A18" t="s">
        <v>59</v>
      </c>
      <c r="B18" s="63"/>
      <c r="C18" s="63"/>
      <c r="D18" s="63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</row>
    <row r="19" spans="1:59" x14ac:dyDescent="0.3">
      <c r="A19" t="s">
        <v>67</v>
      </c>
      <c r="B19" s="63"/>
      <c r="C19" s="63"/>
      <c r="D19" s="63"/>
      <c r="E19" s="119"/>
      <c r="F19" s="119"/>
      <c r="G19" s="119"/>
      <c r="H19" s="119"/>
      <c r="I19" s="119"/>
      <c r="J19" s="119"/>
      <c r="K19" s="119"/>
      <c r="L19" s="119"/>
      <c r="M19" s="119"/>
      <c r="N19" s="119"/>
      <c r="O19" s="119"/>
      <c r="P19" s="119"/>
      <c r="Q19" s="119"/>
      <c r="R19" s="119"/>
      <c r="S19" s="119"/>
      <c r="T19" s="119"/>
      <c r="U19" s="119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</row>
    <row r="20" spans="1:59" x14ac:dyDescent="0.3">
      <c r="A20" s="63" t="s">
        <v>34</v>
      </c>
      <c r="B20" s="63"/>
      <c r="C20" s="63"/>
      <c r="D20" s="63"/>
      <c r="E20" s="119"/>
      <c r="F20" s="119"/>
      <c r="G20" s="119"/>
      <c r="H20" s="119"/>
      <c r="I20" s="119"/>
      <c r="J20" s="119"/>
      <c r="K20" s="119"/>
      <c r="L20" s="119"/>
      <c r="M20" s="119"/>
      <c r="N20" s="119"/>
      <c r="O20" s="119"/>
      <c r="P20" s="119"/>
      <c r="Q20" s="119"/>
      <c r="R20" s="119"/>
      <c r="S20" s="119"/>
      <c r="T20" s="119"/>
      <c r="U20" s="119"/>
      <c r="V20" s="63"/>
      <c r="W20" s="63"/>
      <c r="X20" s="63"/>
      <c r="Y20" s="96" t="s">
        <v>37</v>
      </c>
      <c r="Z20" s="97"/>
      <c r="AA20" s="97"/>
      <c r="AB20" s="97"/>
      <c r="AC20" s="98"/>
      <c r="AD20" s="104" t="s">
        <v>42</v>
      </c>
      <c r="AE20" s="105"/>
      <c r="AF20" s="96" t="s">
        <v>37</v>
      </c>
      <c r="AG20" s="97"/>
      <c r="AH20" s="97"/>
      <c r="AI20" s="97"/>
      <c r="AJ20" s="98"/>
      <c r="AK20" s="63"/>
      <c r="AL20" s="113" t="s">
        <v>38</v>
      </c>
      <c r="AM20" s="117"/>
      <c r="AN20" s="117"/>
      <c r="AO20" s="117"/>
      <c r="AP20" s="114"/>
      <c r="AQ20" s="113" t="s">
        <v>39</v>
      </c>
      <c r="AR20" s="114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</row>
    <row r="21" spans="1:59" x14ac:dyDescent="0.3">
      <c r="A21" s="63" t="s">
        <v>34</v>
      </c>
      <c r="B21" s="63"/>
      <c r="C21" s="63"/>
      <c r="D21" s="63"/>
      <c r="E21" s="119"/>
      <c r="F21" s="119"/>
      <c r="G21" s="119"/>
      <c r="H21" s="119"/>
      <c r="I21" s="119"/>
      <c r="J21" s="119"/>
      <c r="K21" s="119"/>
      <c r="L21" s="119"/>
      <c r="M21" s="119"/>
      <c r="N21" s="119"/>
      <c r="O21" s="119"/>
      <c r="P21" s="119"/>
      <c r="Q21" s="119"/>
      <c r="R21" s="119"/>
      <c r="S21" s="119"/>
      <c r="T21" s="119"/>
      <c r="U21" s="119"/>
      <c r="V21" s="63"/>
      <c r="W21" s="63"/>
      <c r="X21" s="63"/>
      <c r="Y21" s="99"/>
      <c r="Z21" s="100"/>
      <c r="AA21" s="100"/>
      <c r="AB21" s="100"/>
      <c r="AC21" s="101"/>
      <c r="AD21" s="106"/>
      <c r="AE21" s="107"/>
      <c r="AF21" s="99"/>
      <c r="AG21" s="100"/>
      <c r="AH21" s="100"/>
      <c r="AI21" s="100"/>
      <c r="AJ21" s="101"/>
      <c r="AK21" s="63"/>
      <c r="AL21" s="115"/>
      <c r="AM21" s="118"/>
      <c r="AN21" s="118"/>
      <c r="AO21" s="118"/>
      <c r="AP21" s="116"/>
      <c r="AQ21" s="115"/>
      <c r="AR21" s="116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</row>
    <row r="22" spans="1:59" x14ac:dyDescent="0.3">
      <c r="A22" s="63" t="s">
        <v>34</v>
      </c>
      <c r="B22" s="63"/>
      <c r="C22" s="63"/>
      <c r="D22" s="63"/>
      <c r="E22" s="119"/>
      <c r="F22" s="119"/>
      <c r="G22" s="119"/>
      <c r="H22" s="119"/>
      <c r="I22" s="119"/>
      <c r="J22" s="119"/>
      <c r="K22" s="119"/>
      <c r="L22" s="119"/>
      <c r="M22" s="119"/>
      <c r="N22" s="119"/>
      <c r="O22" s="119"/>
      <c r="P22" s="119"/>
      <c r="Q22" s="119"/>
      <c r="R22" s="119"/>
      <c r="S22" s="119"/>
      <c r="T22" s="119"/>
      <c r="U22" s="119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3"/>
      <c r="BD22" s="63"/>
      <c r="BE22" s="63"/>
      <c r="BF22" s="63"/>
      <c r="BG22" s="63"/>
    </row>
    <row r="23" spans="1:59" x14ac:dyDescent="0.3">
      <c r="A23" s="63" t="s">
        <v>34</v>
      </c>
      <c r="B23" s="63"/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96" t="s">
        <v>40</v>
      </c>
      <c r="AB23" s="97"/>
      <c r="AC23" s="97"/>
      <c r="AD23" s="97"/>
      <c r="AE23" s="97"/>
      <c r="AF23" s="97"/>
      <c r="AG23" s="97"/>
      <c r="AH23" s="97"/>
      <c r="AI23" s="98"/>
      <c r="AJ23" s="63"/>
      <c r="AK23" s="63"/>
      <c r="AL23" s="63"/>
      <c r="AM23" s="63"/>
      <c r="AN23" s="63"/>
      <c r="AO23" s="63"/>
      <c r="AP23" s="63"/>
      <c r="AQ23" s="63"/>
      <c r="AR23" s="63"/>
      <c r="AS23" s="63"/>
      <c r="AT23" s="63"/>
      <c r="AU23" s="63"/>
      <c r="AV23" s="63"/>
      <c r="AW23" s="63"/>
      <c r="AX23" s="63"/>
      <c r="AY23" s="63"/>
      <c r="AZ23" s="63"/>
      <c r="BA23" s="63"/>
      <c r="BB23" s="63"/>
      <c r="BC23" s="63"/>
      <c r="BD23" s="63"/>
      <c r="BE23" s="63"/>
      <c r="BF23" s="63"/>
      <c r="BG23" s="63"/>
    </row>
    <row r="24" spans="1:59" x14ac:dyDescent="0.3">
      <c r="A24" s="63" t="s">
        <v>34</v>
      </c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99"/>
      <c r="AB24" s="100"/>
      <c r="AC24" s="100"/>
      <c r="AD24" s="100"/>
      <c r="AE24" s="100"/>
      <c r="AF24" s="100"/>
      <c r="AG24" s="100"/>
      <c r="AH24" s="100"/>
      <c r="AI24" s="101"/>
      <c r="AJ24" s="63"/>
      <c r="AK24" s="63"/>
      <c r="AL24" s="63"/>
      <c r="AM24" s="63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3"/>
      <c r="BD24" s="63"/>
      <c r="BE24" s="63"/>
      <c r="BF24" s="63"/>
      <c r="BG24" s="63"/>
    </row>
    <row r="25" spans="1:59" x14ac:dyDescent="0.3">
      <c r="A25" s="63" t="s">
        <v>34</v>
      </c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</row>
    <row r="26" spans="1:59" x14ac:dyDescent="0.3">
      <c r="A26" s="63"/>
      <c r="B26" s="63"/>
      <c r="C26" s="63"/>
      <c r="D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  <c r="AJ26" s="63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3"/>
      <c r="BF26" s="63"/>
      <c r="BG26" s="63"/>
    </row>
    <row r="27" spans="1:59" x14ac:dyDescent="0.3">
      <c r="A27" s="63"/>
      <c r="B27" s="63"/>
      <c r="C27" s="63"/>
      <c r="D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  <c r="AK27" s="63"/>
      <c r="AL27" s="63"/>
      <c r="AM27" s="63"/>
      <c r="AN27" s="63"/>
      <c r="AO27" s="63"/>
      <c r="AP27" s="63"/>
      <c r="AQ27" s="63"/>
      <c r="AR27" s="63"/>
      <c r="AS27" s="63"/>
      <c r="AT27" s="63"/>
      <c r="AU27" s="63"/>
      <c r="AV27" s="63"/>
      <c r="AW27" s="63"/>
      <c r="AX27" s="63"/>
      <c r="AY27" s="63"/>
      <c r="AZ27" s="63"/>
      <c r="BA27" s="63"/>
      <c r="BB27" s="63"/>
      <c r="BC27" s="63"/>
      <c r="BD27" s="63"/>
      <c r="BE27" s="63"/>
      <c r="BF27" s="63"/>
      <c r="BG27" s="63"/>
    </row>
    <row r="28" spans="1:59" x14ac:dyDescent="0.3">
      <c r="A28" s="111" t="s">
        <v>36</v>
      </c>
      <c r="B28" s="63"/>
      <c r="C28" s="63"/>
      <c r="D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63"/>
      <c r="AP28" s="63"/>
      <c r="AQ28" s="63"/>
      <c r="AR28" s="63"/>
      <c r="AS28" s="63"/>
      <c r="AT28" s="63"/>
      <c r="AU28" s="63"/>
      <c r="AV28" s="63"/>
      <c r="AW28" s="63"/>
      <c r="AX28" s="63"/>
      <c r="AY28" s="63"/>
      <c r="AZ28" s="63"/>
      <c r="BA28" s="63"/>
      <c r="BB28" s="63"/>
      <c r="BC28" s="63"/>
      <c r="BD28" s="63"/>
      <c r="BE28" s="63"/>
      <c r="BF28" s="63"/>
      <c r="BG28" s="63"/>
    </row>
    <row r="29" spans="1:59" x14ac:dyDescent="0.3">
      <c r="A29" s="112"/>
      <c r="B29" s="63"/>
      <c r="C29" s="63"/>
      <c r="D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  <c r="AK29" s="63"/>
      <c r="AL29" s="63"/>
      <c r="AM29" s="63"/>
      <c r="AN29" s="63"/>
      <c r="AO29" s="63"/>
      <c r="AP29" s="63"/>
      <c r="AQ29" s="63"/>
      <c r="AR29" s="63"/>
      <c r="AS29" s="63"/>
      <c r="AT29" s="63"/>
      <c r="AU29" s="63"/>
      <c r="AV29" s="63"/>
      <c r="AW29" s="63"/>
      <c r="AX29" s="63"/>
      <c r="AY29" s="63"/>
      <c r="AZ29" s="63"/>
      <c r="BA29" s="63"/>
      <c r="BB29" s="63"/>
      <c r="BC29" s="63"/>
      <c r="BD29" s="63"/>
      <c r="BE29" s="63"/>
      <c r="BF29" s="63"/>
      <c r="BG29" s="63"/>
    </row>
    <row r="30" spans="1:59" x14ac:dyDescent="0.3">
      <c r="A30" s="63"/>
      <c r="B30" s="63"/>
      <c r="C30" s="63"/>
      <c r="D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63"/>
      <c r="AG30" s="63"/>
      <c r="AH30" s="63"/>
      <c r="AI30" s="63"/>
      <c r="AJ30" s="63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  <c r="BC30" s="63"/>
      <c r="BD30" s="63"/>
      <c r="BE30" s="63"/>
      <c r="BF30" s="63"/>
      <c r="BG30" s="63"/>
    </row>
    <row r="31" spans="1:59" x14ac:dyDescent="0.3">
      <c r="A31" s="63"/>
      <c r="B31" s="63"/>
      <c r="C31" s="63"/>
      <c r="D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</row>
    <row r="32" spans="1:59" x14ac:dyDescent="0.3">
      <c r="A32" s="63"/>
      <c r="B32" s="63"/>
      <c r="C32" s="63"/>
      <c r="D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63"/>
      <c r="AJ32" s="63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  <c r="BC32" s="63"/>
      <c r="BD32" s="63"/>
      <c r="BE32" s="63"/>
      <c r="BF32" s="63"/>
      <c r="BG32" s="63"/>
    </row>
    <row r="33" spans="1:59" ht="15" customHeight="1" x14ac:dyDescent="0.3">
      <c r="A33" s="102" t="s">
        <v>41</v>
      </c>
      <c r="B33" s="63"/>
      <c r="C33" s="63"/>
      <c r="D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3"/>
      <c r="AP33" s="63"/>
      <c r="AQ33" s="63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3"/>
      <c r="BD33" s="63"/>
      <c r="BE33" s="63"/>
      <c r="BF33" s="63"/>
      <c r="BG33" s="63"/>
    </row>
    <row r="34" spans="1:59" x14ac:dyDescent="0.3">
      <c r="A34" s="103"/>
      <c r="B34" s="63"/>
      <c r="C34" s="63"/>
      <c r="D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</row>
    <row r="35" spans="1:59" x14ac:dyDescent="0.3">
      <c r="A35" s="103"/>
      <c r="B35" s="63"/>
      <c r="C35" s="63"/>
      <c r="D35" s="63"/>
      <c r="V35" s="63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63"/>
      <c r="AM35" s="63"/>
      <c r="AN35" s="63"/>
      <c r="AO35" s="63"/>
      <c r="AP35" s="63"/>
      <c r="AQ35" s="63"/>
      <c r="AR35" s="63"/>
      <c r="AS35" s="63"/>
      <c r="AT35" s="63"/>
      <c r="AU35" s="63"/>
      <c r="AV35" s="63"/>
      <c r="AW35" s="63"/>
      <c r="AX35" s="63"/>
      <c r="AY35" s="63"/>
      <c r="AZ35" s="63"/>
      <c r="BA35" s="63"/>
      <c r="BB35" s="63"/>
      <c r="BC35" s="63"/>
      <c r="BD35" s="63"/>
      <c r="BE35" s="63"/>
      <c r="BF35" s="63"/>
      <c r="BG35" s="63"/>
    </row>
    <row r="36" spans="1:59" x14ac:dyDescent="0.3">
      <c r="A36" s="63"/>
      <c r="B36" s="63"/>
      <c r="C36" s="63"/>
      <c r="D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3"/>
      <c r="AJ36" s="63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  <c r="BC36" s="63"/>
      <c r="BD36" s="63"/>
      <c r="BE36" s="63"/>
      <c r="BF36" s="63"/>
      <c r="BG36" s="63"/>
    </row>
    <row r="37" spans="1:59" x14ac:dyDescent="0.3">
      <c r="A37" s="63"/>
      <c r="B37" s="63"/>
      <c r="C37" s="63"/>
      <c r="D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</row>
    <row r="38" spans="1:59" x14ac:dyDescent="0.3">
      <c r="A38" s="63"/>
      <c r="B38" s="63"/>
      <c r="C38" s="63"/>
      <c r="D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  <c r="AH38" s="63"/>
      <c r="AI38" s="63"/>
      <c r="AJ38" s="63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  <c r="BC38" s="63"/>
      <c r="BD38" s="63"/>
      <c r="BE38" s="63"/>
      <c r="BF38" s="63"/>
      <c r="BG38" s="63"/>
    </row>
    <row r="39" spans="1:59" x14ac:dyDescent="0.3">
      <c r="A39" s="63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  <c r="AO39" s="63"/>
      <c r="AP39" s="63"/>
      <c r="AQ39" s="63"/>
      <c r="AR39" s="63"/>
      <c r="AS39" s="63"/>
      <c r="AT39" s="63"/>
      <c r="AU39" s="63"/>
      <c r="AV39" s="63"/>
      <c r="AW39" s="63"/>
      <c r="AX39" s="63"/>
      <c r="AY39" s="63"/>
      <c r="AZ39" s="63"/>
      <c r="BA39" s="63"/>
      <c r="BB39" s="63"/>
      <c r="BC39" s="63"/>
      <c r="BD39" s="63"/>
      <c r="BE39" s="63"/>
      <c r="BF39" s="63"/>
      <c r="BG39" s="63"/>
    </row>
    <row r="40" spans="1:59" x14ac:dyDescent="0.3">
      <c r="A40" s="63"/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</row>
    <row r="41" spans="1:59" x14ac:dyDescent="0.3">
      <c r="A41" s="63"/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63"/>
      <c r="AH41" s="63"/>
      <c r="AI41" s="63"/>
      <c r="AJ41" s="63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  <c r="BC41" s="63"/>
      <c r="BD41" s="63"/>
      <c r="BE41" s="63"/>
      <c r="BF41" s="63"/>
      <c r="BG41" s="63"/>
    </row>
    <row r="42" spans="1:59" x14ac:dyDescent="0.3">
      <c r="A42" s="63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3"/>
      <c r="AK42" s="63"/>
      <c r="AL42" s="63"/>
      <c r="AM42" s="63"/>
      <c r="AN42" s="63"/>
      <c r="AO42" s="63"/>
      <c r="AP42" s="63"/>
      <c r="AQ42" s="63"/>
      <c r="AR42" s="63"/>
      <c r="AS42" s="63"/>
      <c r="AT42" s="63"/>
      <c r="AU42" s="63"/>
      <c r="AV42" s="63"/>
      <c r="AW42" s="63"/>
      <c r="AX42" s="63"/>
      <c r="AY42" s="63"/>
      <c r="AZ42" s="63"/>
      <c r="BA42" s="63"/>
      <c r="BB42" s="63"/>
      <c r="BC42" s="63"/>
      <c r="BD42" s="63"/>
      <c r="BE42" s="63"/>
      <c r="BF42" s="63"/>
      <c r="BG42" s="63"/>
    </row>
    <row r="43" spans="1:59" x14ac:dyDescent="0.3">
      <c r="A43" s="63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</row>
    <row r="44" spans="1:59" x14ac:dyDescent="0.3">
      <c r="A44" s="63"/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  <c r="AH44" s="63"/>
      <c r="AI44" s="63"/>
      <c r="AJ44" s="63"/>
      <c r="AK44" s="63"/>
      <c r="AL44" s="63"/>
      <c r="AM44" s="63"/>
      <c r="AN44" s="63"/>
      <c r="AO44" s="63"/>
      <c r="AP44" s="63"/>
      <c r="AQ44" s="63"/>
      <c r="AR44" s="63"/>
      <c r="AS44" s="63"/>
      <c r="AT44" s="63"/>
      <c r="AU44" s="63"/>
      <c r="AV44" s="63"/>
      <c r="AW44" s="63"/>
      <c r="AX44" s="63"/>
      <c r="AY44" s="63"/>
      <c r="AZ44" s="63"/>
      <c r="BA44" s="63"/>
      <c r="BB44" s="63"/>
      <c r="BC44" s="63"/>
      <c r="BD44" s="63"/>
      <c r="BE44" s="63"/>
      <c r="BF44" s="63"/>
      <c r="BG44" s="63"/>
    </row>
    <row r="45" spans="1:59" x14ac:dyDescent="0.3">
      <c r="A45" s="63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3"/>
    </row>
    <row r="46" spans="1:59" x14ac:dyDescent="0.3">
      <c r="A46" s="63"/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63"/>
      <c r="U46" s="63"/>
      <c r="V46" s="63"/>
      <c r="W46" s="63"/>
      <c r="X46" s="63"/>
      <c r="Y46" s="63"/>
      <c r="Z46" s="63"/>
      <c r="AA46" s="63"/>
      <c r="AB46" s="63"/>
      <c r="AC46" s="63"/>
      <c r="AD46" s="63"/>
      <c r="AE46" s="63"/>
      <c r="AF46" s="63"/>
      <c r="AG46" s="63"/>
      <c r="AH46" s="63"/>
      <c r="AI46" s="63"/>
      <c r="AJ46" s="63"/>
      <c r="AK46" s="63"/>
      <c r="AL46" s="63"/>
      <c r="AM46" s="63"/>
      <c r="AN46" s="63"/>
      <c r="AO46" s="63"/>
      <c r="AP46" s="63"/>
      <c r="AQ46" s="63"/>
      <c r="AR46" s="63"/>
      <c r="AS46" s="63"/>
      <c r="AT46" s="63"/>
      <c r="AU46" s="63"/>
      <c r="AV46" s="63"/>
      <c r="AW46" s="63"/>
      <c r="AX46" s="63"/>
      <c r="AY46" s="63"/>
      <c r="AZ46" s="63"/>
      <c r="BA46" s="63"/>
      <c r="BB46" s="63"/>
      <c r="BC46" s="63"/>
      <c r="BD46" s="63"/>
      <c r="BE46" s="63"/>
      <c r="BF46" s="63"/>
      <c r="BG46" s="63"/>
    </row>
    <row r="47" spans="1:59" x14ac:dyDescent="0.3">
      <c r="A47" s="63"/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B47" s="63"/>
      <c r="AC47" s="63"/>
      <c r="AD47" s="63"/>
      <c r="AE47" s="63"/>
      <c r="AF47" s="63"/>
      <c r="AG47" s="63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  <c r="BC47" s="63"/>
      <c r="BD47" s="63"/>
      <c r="BE47" s="63"/>
      <c r="BF47" s="63"/>
      <c r="BG47" s="63"/>
    </row>
    <row r="48" spans="1:59" x14ac:dyDescent="0.3">
      <c r="A48" s="63"/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3"/>
    </row>
    <row r="49" spans="1:59" x14ac:dyDescent="0.3">
      <c r="A49" s="63"/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</row>
    <row r="50" spans="1:59" x14ac:dyDescent="0.3">
      <c r="A50" s="63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  <c r="AJ50" s="63"/>
      <c r="AK50" s="63"/>
      <c r="AL50" s="63"/>
      <c r="AM50" s="63"/>
      <c r="AN50" s="63"/>
      <c r="AO50" s="63"/>
      <c r="AP50" s="63"/>
      <c r="AQ50" s="63"/>
      <c r="AR50" s="63"/>
      <c r="AS50" s="63"/>
      <c r="AT50" s="63"/>
      <c r="AU50" s="63"/>
      <c r="AV50" s="63"/>
      <c r="AW50" s="63"/>
      <c r="AX50" s="63"/>
      <c r="AY50" s="63"/>
      <c r="AZ50" s="63"/>
      <c r="BA50" s="63"/>
      <c r="BB50" s="63"/>
      <c r="BC50" s="63"/>
      <c r="BD50" s="63"/>
      <c r="BE50" s="63"/>
      <c r="BF50" s="63"/>
      <c r="BG50" s="63"/>
    </row>
    <row r="51" spans="1:59" x14ac:dyDescent="0.3">
      <c r="A51" s="63"/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3"/>
      <c r="AA51" s="63"/>
      <c r="AB51" s="63"/>
      <c r="AC51" s="63"/>
      <c r="AD51" s="63"/>
      <c r="AE51" s="63"/>
      <c r="AF51" s="63"/>
      <c r="AG51" s="63"/>
      <c r="AH51" s="63"/>
      <c r="AI51" s="63"/>
      <c r="AJ51" s="63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  <c r="BC51" s="63"/>
      <c r="BD51" s="63"/>
      <c r="BE51" s="63"/>
      <c r="BF51" s="63"/>
      <c r="BG51" s="63"/>
    </row>
    <row r="52" spans="1:59" x14ac:dyDescent="0.3">
      <c r="A52" s="63"/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3"/>
      <c r="T52" s="63"/>
      <c r="U52" s="63"/>
      <c r="V52" s="63"/>
      <c r="W52" s="63"/>
      <c r="X52" s="63"/>
      <c r="Y52" s="63"/>
      <c r="Z52" s="63"/>
      <c r="AA52" s="63"/>
      <c r="AB52" s="63"/>
      <c r="AC52" s="63"/>
      <c r="AD52" s="63"/>
      <c r="AE52" s="63"/>
      <c r="AF52" s="63"/>
      <c r="AG52" s="63"/>
      <c r="AH52" s="63"/>
      <c r="AI52" s="63"/>
      <c r="AJ52" s="63"/>
      <c r="AK52" s="63"/>
      <c r="AL52" s="63"/>
      <c r="AM52" s="63"/>
      <c r="AN52" s="63"/>
      <c r="AO52" s="63"/>
      <c r="AP52" s="63"/>
      <c r="AQ52" s="63"/>
      <c r="AR52" s="63"/>
      <c r="AS52" s="63"/>
      <c r="AT52" s="63"/>
      <c r="AU52" s="63"/>
      <c r="AV52" s="63"/>
      <c r="AW52" s="63"/>
      <c r="AX52" s="63"/>
      <c r="AY52" s="63"/>
      <c r="AZ52" s="63"/>
      <c r="BA52" s="63"/>
      <c r="BB52" s="63"/>
      <c r="BC52" s="63"/>
      <c r="BD52" s="63"/>
      <c r="BE52" s="63"/>
      <c r="BF52" s="63"/>
      <c r="BG52" s="63"/>
    </row>
    <row r="53" spans="1:59" x14ac:dyDescent="0.3">
      <c r="A53" s="63"/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3"/>
    </row>
    <row r="54" spans="1:59" x14ac:dyDescent="0.3">
      <c r="A54" s="63"/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  <c r="AV54" s="63"/>
      <c r="AW54" s="63"/>
      <c r="AX54" s="63"/>
      <c r="AY54" s="63"/>
      <c r="AZ54" s="63"/>
      <c r="BA54" s="63"/>
      <c r="BB54" s="63"/>
      <c r="BC54" s="63"/>
      <c r="BD54" s="63"/>
      <c r="BE54" s="63"/>
      <c r="BF54" s="63"/>
      <c r="BG54" s="63"/>
    </row>
    <row r="55" spans="1:59" x14ac:dyDescent="0.3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</row>
    <row r="56" spans="1:59" x14ac:dyDescent="0.3">
      <c r="A56" s="63"/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3"/>
      <c r="AA56" s="63"/>
      <c r="AB56" s="63"/>
      <c r="AC56" s="63"/>
      <c r="AD56" s="63"/>
      <c r="AE56" s="63"/>
      <c r="AF56" s="63"/>
      <c r="AG56" s="63"/>
      <c r="AH56" s="63"/>
      <c r="AI56" s="63"/>
      <c r="AJ56" s="63"/>
      <c r="AK56" s="63"/>
      <c r="AL56" s="63"/>
      <c r="AM56" s="63"/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3"/>
      <c r="AY56" s="63"/>
      <c r="AZ56" s="63"/>
      <c r="BA56" s="63"/>
      <c r="BB56" s="63"/>
      <c r="BC56" s="63"/>
      <c r="BD56" s="63"/>
      <c r="BE56" s="63"/>
      <c r="BF56" s="63"/>
      <c r="BG56" s="63"/>
    </row>
    <row r="57" spans="1:59" x14ac:dyDescent="0.3">
      <c r="A57" s="63"/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</row>
    <row r="58" spans="1:59" x14ac:dyDescent="0.3">
      <c r="A58" s="63"/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63"/>
      <c r="P58" s="63"/>
      <c r="Q58" s="63"/>
      <c r="R58" s="63"/>
      <c r="S58" s="63"/>
      <c r="T58" s="63"/>
      <c r="U58" s="63"/>
      <c r="V58" s="63"/>
      <c r="W58" s="63"/>
      <c r="X58" s="63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3"/>
      <c r="AY58" s="63"/>
      <c r="AZ58" s="63"/>
      <c r="BA58" s="63"/>
      <c r="BB58" s="63"/>
      <c r="BC58" s="63"/>
      <c r="BD58" s="63"/>
      <c r="BE58" s="63"/>
      <c r="BF58" s="63"/>
      <c r="BG58" s="63"/>
    </row>
    <row r="59" spans="1:59" x14ac:dyDescent="0.3">
      <c r="A59" s="63"/>
      <c r="B59" s="63"/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63"/>
      <c r="P59" s="63"/>
      <c r="Q59" s="63"/>
      <c r="R59" s="63"/>
      <c r="S59" s="63"/>
      <c r="T59" s="63"/>
      <c r="U59" s="63"/>
      <c r="V59" s="63"/>
      <c r="W59" s="63"/>
      <c r="X59" s="63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63"/>
      <c r="BC59" s="63"/>
      <c r="BD59" s="63"/>
      <c r="BE59" s="63"/>
      <c r="BF59" s="63"/>
      <c r="BG59" s="63"/>
    </row>
    <row r="60" spans="1:59" x14ac:dyDescent="0.3">
      <c r="A60" s="63"/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</row>
    <row r="61" spans="1:59" x14ac:dyDescent="0.3">
      <c r="A61" s="63"/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</row>
    <row r="62" spans="1:59" x14ac:dyDescent="0.3">
      <c r="A62" s="63"/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63"/>
      <c r="BE62" s="63"/>
      <c r="BF62" s="63"/>
      <c r="BG62" s="63"/>
    </row>
    <row r="63" spans="1:59" x14ac:dyDescent="0.3">
      <c r="A63" s="63"/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63"/>
      <c r="BE63" s="63"/>
      <c r="BF63" s="63"/>
      <c r="BG63" s="63"/>
    </row>
    <row r="64" spans="1:59" x14ac:dyDescent="0.3">
      <c r="A64" s="63"/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  <c r="BC64" s="63"/>
      <c r="BD64" s="63"/>
      <c r="BE64" s="63"/>
      <c r="BF64" s="63"/>
      <c r="BG64" s="63"/>
    </row>
    <row r="65" spans="1:59" x14ac:dyDescent="0.3">
      <c r="A65" s="63"/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63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</row>
    <row r="66" spans="1:59" x14ac:dyDescent="0.3">
      <c r="A66" s="63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3"/>
      <c r="R66" s="63"/>
      <c r="S66" s="63"/>
      <c r="T66" s="63"/>
      <c r="U66" s="63"/>
      <c r="V66" s="63"/>
      <c r="W66" s="63"/>
      <c r="X66" s="63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63"/>
      <c r="AJ66" s="63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  <c r="BC66" s="63"/>
      <c r="BD66" s="63"/>
      <c r="BE66" s="63"/>
      <c r="BF66" s="63"/>
      <c r="BG66" s="63"/>
    </row>
    <row r="67" spans="1:59" x14ac:dyDescent="0.3">
      <c r="A67" s="63"/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</row>
    <row r="68" spans="1:59" x14ac:dyDescent="0.3">
      <c r="A68" s="63"/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3"/>
      <c r="T68" s="63"/>
      <c r="U68" s="63"/>
      <c r="V68" s="63"/>
      <c r="W68" s="63"/>
      <c r="X68" s="63"/>
      <c r="Y68" s="63"/>
      <c r="Z68" s="63"/>
      <c r="AA68" s="63"/>
      <c r="AB68" s="63"/>
      <c r="AC68" s="63"/>
      <c r="AD68" s="63"/>
      <c r="AE68" s="63"/>
      <c r="AF68" s="63"/>
      <c r="AG68" s="63"/>
      <c r="AH68" s="63"/>
      <c r="AI68" s="63"/>
      <c r="AJ68" s="63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  <c r="BC68" s="63"/>
      <c r="BD68" s="63"/>
      <c r="BE68" s="63"/>
      <c r="BF68" s="63"/>
      <c r="BG68" s="63"/>
    </row>
    <row r="69" spans="1:59" x14ac:dyDescent="0.3">
      <c r="A69" s="63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  <c r="BG69" s="63"/>
    </row>
    <row r="70" spans="1:59" x14ac:dyDescent="0.3">
      <c r="A70" s="63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63"/>
      <c r="AC70" s="63"/>
      <c r="AD70" s="63"/>
      <c r="AE70" s="63"/>
      <c r="AF70" s="63"/>
      <c r="AG70" s="63"/>
      <c r="AH70" s="63"/>
      <c r="AI70" s="63"/>
      <c r="AJ70" s="63"/>
      <c r="AK70" s="63"/>
      <c r="AL70" s="63"/>
      <c r="AM70" s="63"/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3"/>
      <c r="AY70" s="63"/>
      <c r="AZ70" s="63"/>
      <c r="BA70" s="63"/>
      <c r="BB70" s="63"/>
      <c r="BC70" s="63"/>
      <c r="BD70" s="63"/>
      <c r="BE70" s="63"/>
      <c r="BF70" s="63"/>
      <c r="BG70" s="63"/>
    </row>
    <row r="71" spans="1:59" x14ac:dyDescent="0.3">
      <c r="A71" s="63"/>
      <c r="B71" s="63"/>
      <c r="C71" s="63"/>
      <c r="D71" s="63"/>
      <c r="E71" s="63"/>
      <c r="F71" s="63"/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63"/>
      <c r="AJ71" s="63"/>
      <c r="AK71" s="63"/>
      <c r="AL71" s="63"/>
      <c r="AM71" s="63"/>
      <c r="AN71" s="63"/>
      <c r="AO71" s="63"/>
      <c r="AP71" s="63"/>
      <c r="AQ71" s="63"/>
      <c r="AR71" s="63"/>
      <c r="AS71" s="63"/>
      <c r="AT71" s="63"/>
      <c r="AU71" s="63"/>
      <c r="AV71" s="63"/>
      <c r="AW71" s="63"/>
      <c r="AX71" s="63"/>
      <c r="AY71" s="63"/>
      <c r="AZ71" s="63"/>
      <c r="BA71" s="63"/>
      <c r="BB71" s="63"/>
      <c r="BC71" s="63"/>
      <c r="BD71" s="63"/>
      <c r="BE71" s="63"/>
      <c r="BF71" s="63"/>
      <c r="BG71" s="63"/>
    </row>
    <row r="72" spans="1:59" x14ac:dyDescent="0.3">
      <c r="A72" s="63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3"/>
      <c r="AA72" s="63"/>
      <c r="AB72" s="63"/>
      <c r="AC72" s="63"/>
      <c r="AD72" s="63"/>
      <c r="AE72" s="63"/>
      <c r="AF72" s="63"/>
      <c r="AG72" s="63"/>
      <c r="AH72" s="63"/>
      <c r="AI72" s="63"/>
      <c r="AJ72" s="63"/>
      <c r="AK72" s="63"/>
      <c r="AL72" s="63"/>
      <c r="AM72" s="63"/>
      <c r="AN72" s="63"/>
      <c r="AO72" s="63"/>
      <c r="AP72" s="63"/>
      <c r="AQ72" s="63"/>
      <c r="AR72" s="63"/>
      <c r="AS72" s="63"/>
      <c r="AT72" s="63"/>
      <c r="AU72" s="63"/>
      <c r="AV72" s="63"/>
      <c r="AW72" s="63"/>
      <c r="AX72" s="63"/>
      <c r="AY72" s="63"/>
      <c r="AZ72" s="63"/>
      <c r="BA72" s="63"/>
      <c r="BB72" s="63"/>
      <c r="BC72" s="63"/>
      <c r="BD72" s="63"/>
      <c r="BE72" s="63"/>
      <c r="BF72" s="63"/>
      <c r="BG72" s="63"/>
    </row>
    <row r="73" spans="1:59" x14ac:dyDescent="0.3">
      <c r="A73" s="63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</row>
    <row r="74" spans="1:59" x14ac:dyDescent="0.3">
      <c r="A74" s="63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</row>
    <row r="75" spans="1:59" x14ac:dyDescent="0.3">
      <c r="A75" s="63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63"/>
      <c r="M75" s="63"/>
      <c r="N75" s="63"/>
      <c r="O75" s="63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3"/>
      <c r="AA75" s="63"/>
      <c r="AB75" s="63"/>
      <c r="AC75" s="63"/>
      <c r="AD75" s="63"/>
      <c r="AE75" s="63"/>
      <c r="AF75" s="63"/>
      <c r="AG75" s="63"/>
      <c r="AH75" s="63"/>
      <c r="AI75" s="63"/>
      <c r="AJ75" s="63"/>
      <c r="AK75" s="63"/>
      <c r="AL75" s="63"/>
      <c r="AM75" s="63"/>
      <c r="AN75" s="63"/>
      <c r="AO75" s="63"/>
      <c r="AP75" s="63"/>
      <c r="AQ75" s="63"/>
      <c r="AR75" s="63"/>
      <c r="AS75" s="63"/>
      <c r="AT75" s="63"/>
      <c r="AU75" s="63"/>
      <c r="AV75" s="63"/>
      <c r="AW75" s="63"/>
      <c r="AX75" s="63"/>
      <c r="AY75" s="63"/>
      <c r="AZ75" s="63"/>
      <c r="BA75" s="63"/>
      <c r="BB75" s="63"/>
      <c r="BC75" s="63"/>
      <c r="BD75" s="63"/>
      <c r="BE75" s="63"/>
      <c r="BF75" s="63"/>
      <c r="BG75" s="63"/>
    </row>
    <row r="76" spans="1:59" x14ac:dyDescent="0.3">
      <c r="A76" s="63"/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3"/>
      <c r="AA76" s="63"/>
      <c r="AB76" s="63"/>
      <c r="AC76" s="63"/>
      <c r="AD76" s="63"/>
      <c r="AE76" s="63"/>
      <c r="AF76" s="63"/>
      <c r="AG76" s="63"/>
      <c r="AH76" s="63"/>
      <c r="AI76" s="63"/>
      <c r="AJ76" s="63"/>
      <c r="AK76" s="63"/>
      <c r="AL76" s="63"/>
      <c r="AM76" s="63"/>
      <c r="AN76" s="63"/>
      <c r="AO76" s="63"/>
      <c r="AP76" s="63"/>
      <c r="AQ76" s="63"/>
      <c r="AR76" s="63"/>
      <c r="AS76" s="63"/>
      <c r="AT76" s="63"/>
      <c r="AU76" s="63"/>
      <c r="AV76" s="63"/>
      <c r="AW76" s="63"/>
      <c r="AX76" s="63"/>
      <c r="AY76" s="63"/>
      <c r="AZ76" s="63"/>
      <c r="BA76" s="63"/>
      <c r="BB76" s="63"/>
      <c r="BC76" s="63"/>
      <c r="BD76" s="63"/>
      <c r="BE76" s="63"/>
      <c r="BF76" s="63"/>
      <c r="BG76" s="63"/>
    </row>
    <row r="77" spans="1:59" x14ac:dyDescent="0.3">
      <c r="A77" s="63"/>
      <c r="B77" s="63"/>
      <c r="C77" s="63"/>
      <c r="D77" s="63"/>
      <c r="E77" s="63"/>
      <c r="F77" s="63"/>
      <c r="G77" s="63"/>
      <c r="H77" s="63"/>
      <c r="I77" s="63"/>
      <c r="J77" s="63"/>
      <c r="K77" s="63"/>
      <c r="L77" s="63"/>
      <c r="M77" s="63"/>
      <c r="N77" s="63"/>
      <c r="O77" s="63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3"/>
      <c r="AA77" s="63"/>
      <c r="AB77" s="63"/>
      <c r="AC77" s="63"/>
      <c r="AD77" s="63"/>
      <c r="AE77" s="63"/>
      <c r="AF77" s="63"/>
      <c r="AG77" s="6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V77" s="63"/>
      <c r="AW77" s="63"/>
      <c r="AX77" s="63"/>
      <c r="AY77" s="63"/>
      <c r="AZ77" s="63"/>
      <c r="BA77" s="63"/>
      <c r="BB77" s="63"/>
      <c r="BC77" s="63"/>
      <c r="BD77" s="63"/>
      <c r="BE77" s="63"/>
      <c r="BF77" s="63"/>
      <c r="BG77" s="63"/>
    </row>
    <row r="78" spans="1:59" x14ac:dyDescent="0.3">
      <c r="A78" s="63"/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 s="63"/>
      <c r="P78" s="63"/>
      <c r="Q78" s="63"/>
      <c r="R78" s="63"/>
      <c r="S78" s="63"/>
      <c r="T78" s="63"/>
      <c r="U78" s="63"/>
      <c r="V78" s="63"/>
      <c r="W78" s="63"/>
      <c r="X78" s="63"/>
      <c r="Y78" s="63"/>
      <c r="Z78" s="63"/>
      <c r="AA78" s="63"/>
      <c r="AB78" s="63"/>
      <c r="AC78" s="63"/>
      <c r="AD78" s="63"/>
      <c r="AE78" s="63"/>
      <c r="AF78" s="63"/>
      <c r="AG78" s="6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V78" s="63"/>
      <c r="AW78" s="63"/>
      <c r="AX78" s="63"/>
      <c r="AY78" s="63"/>
      <c r="AZ78" s="63"/>
      <c r="BA78" s="63"/>
      <c r="BB78" s="63"/>
      <c r="BC78" s="63"/>
      <c r="BD78" s="63"/>
      <c r="BE78" s="63"/>
      <c r="BF78" s="63"/>
      <c r="BG78" s="63"/>
    </row>
  </sheetData>
  <sortState ref="A2:A19">
    <sortCondition ref="A2"/>
  </sortState>
  <mergeCells count="12">
    <mergeCell ref="AQ20:AR21"/>
    <mergeCell ref="AL20:AP21"/>
    <mergeCell ref="AF20:AJ21"/>
    <mergeCell ref="Y20:AC21"/>
    <mergeCell ref="E2:U22"/>
    <mergeCell ref="AL4:AS6"/>
    <mergeCell ref="AA23:AI24"/>
    <mergeCell ref="A33:A35"/>
    <mergeCell ref="AD20:AE21"/>
    <mergeCell ref="AF4:AK6"/>
    <mergeCell ref="X4:AE6"/>
    <mergeCell ref="A28:A29"/>
  </mergeCells>
  <conditionalFormatting sqref="AS12:AS19">
    <cfRule type="containsText" dxfId="20" priority="1" operator="containsText" text="Remis">
      <formula>NOT(ISERROR(SEARCH("Remis",AS12)))</formula>
    </cfRule>
    <cfRule type="containsText" dxfId="19" priority="2" operator="containsText" text="Arrêté">
      <formula>NOT(ISERROR(SEARCH("Arrêté",AS12)))</formula>
    </cfRule>
    <cfRule type="containsText" dxfId="18" priority="3" operator="containsText" text="Annulé">
      <formula>NOT(ISERROR(SEARCH("Annulé",AS12)))</formula>
    </cfRule>
  </conditionalFormatting>
  <dataValidations count="1">
    <dataValidation type="list" allowBlank="1" showInputMessage="1" showErrorMessage="1" sqref="AS12:AS19" xr:uid="{00000000-0002-0000-0000-000000000000}">
      <formula1>Etat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00FF"/>
  </sheetPr>
  <dimension ref="A1:SB74"/>
  <sheetViews>
    <sheetView workbookViewId="0">
      <selection sqref="A1:H2"/>
    </sheetView>
  </sheetViews>
  <sheetFormatPr baseColWidth="10" defaultRowHeight="14.4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5" hidden="1" customWidth="1"/>
    <col min="133" max="155" width="5.44140625" style="1" hidden="1" customWidth="1"/>
    <col min="156" max="156" width="15.6640625" style="5" hidden="1" customWidth="1"/>
    <col min="157" max="167" width="5.44140625" style="1" hidden="1" customWidth="1"/>
    <col min="168" max="168" width="15.6640625" style="5" hidden="1" customWidth="1"/>
    <col min="169" max="169" width="5.44140625" style="5" hidden="1" customWidth="1"/>
    <col min="170" max="179" width="5.44140625" style="1" hidden="1" customWidth="1"/>
    <col min="180" max="180" width="15.6640625" style="5" hidden="1" customWidth="1"/>
    <col min="181" max="191" width="5.44140625" style="1" hidden="1" customWidth="1"/>
    <col min="192" max="496" width="5.44140625" style="1" customWidth="1"/>
  </cols>
  <sheetData>
    <row r="1" spans="1:240" ht="15.75" customHeight="1" thickTop="1" x14ac:dyDescent="0.3">
      <c r="A1" s="145" t="s">
        <v>35</v>
      </c>
      <c r="B1" s="146"/>
      <c r="C1" s="146"/>
      <c r="D1" s="146"/>
      <c r="E1" s="146"/>
      <c r="F1" s="146"/>
      <c r="G1" s="146"/>
      <c r="H1" s="146"/>
      <c r="I1" s="141" t="s">
        <v>43</v>
      </c>
      <c r="J1" s="141"/>
      <c r="K1" s="141"/>
      <c r="L1" s="141"/>
      <c r="M1" s="141"/>
      <c r="N1" s="142"/>
      <c r="O1" s="135" t="s">
        <v>5</v>
      </c>
      <c r="P1" s="136"/>
      <c r="Q1" s="136"/>
      <c r="R1" s="136"/>
      <c r="S1" s="136"/>
      <c r="T1" s="137"/>
      <c r="U1" s="27"/>
      <c r="V1" s="196"/>
      <c r="W1" s="197"/>
      <c r="X1" s="197"/>
      <c r="Y1" s="197"/>
      <c r="Z1" s="197"/>
      <c r="AA1" s="197"/>
      <c r="AB1" s="197"/>
      <c r="AC1" s="197"/>
      <c r="AD1" s="197"/>
      <c r="AE1" s="197"/>
      <c r="AF1" s="197"/>
      <c r="AG1" s="197"/>
      <c r="AH1" s="197"/>
      <c r="AI1" s="197"/>
      <c r="AJ1" s="197"/>
      <c r="AK1" s="198"/>
      <c r="AL1" s="208" t="s">
        <v>30</v>
      </c>
      <c r="AM1" s="209"/>
      <c r="AN1" s="209"/>
      <c r="AO1" s="209"/>
      <c r="AP1" s="209"/>
      <c r="AQ1" s="209"/>
      <c r="AR1" s="209"/>
      <c r="AS1" s="209"/>
      <c r="AT1" s="209"/>
      <c r="AU1" s="209"/>
      <c r="AV1" s="209"/>
      <c r="AW1" s="209"/>
      <c r="AX1" s="209"/>
      <c r="AY1" s="209"/>
      <c r="AZ1" s="209"/>
      <c r="BA1" s="210"/>
      <c r="BB1" s="267" t="s">
        <v>31</v>
      </c>
      <c r="BC1" s="268"/>
      <c r="BD1" s="268"/>
      <c r="BE1" s="268"/>
      <c r="BF1" s="268"/>
      <c r="BG1" s="268"/>
      <c r="BH1" s="268"/>
      <c r="BI1" s="268"/>
      <c r="BJ1" s="268"/>
      <c r="BK1" s="268"/>
      <c r="BL1" s="268"/>
      <c r="BM1" s="268"/>
      <c r="BN1" s="268"/>
      <c r="BO1" s="268"/>
      <c r="BP1" s="268"/>
      <c r="BQ1" s="269"/>
      <c r="BR1" s="223"/>
      <c r="BS1" s="223"/>
      <c r="BT1" s="223"/>
      <c r="BU1" s="223"/>
      <c r="BV1" s="223"/>
      <c r="BW1" s="223"/>
      <c r="BX1" s="245" t="s">
        <v>15</v>
      </c>
      <c r="BY1" s="246"/>
      <c r="BZ1" s="246"/>
      <c r="CA1" s="246"/>
      <c r="CB1" s="246"/>
      <c r="CC1" s="246"/>
      <c r="CD1" s="246"/>
      <c r="CE1" s="246"/>
      <c r="CF1" s="246"/>
      <c r="CG1" s="246"/>
      <c r="CH1" s="246"/>
      <c r="CI1" s="246"/>
      <c r="CJ1" s="246"/>
      <c r="CK1" s="246"/>
      <c r="CL1" s="246"/>
      <c r="CM1" s="246"/>
      <c r="CN1" s="247"/>
      <c r="CO1" s="252" t="s">
        <v>16</v>
      </c>
      <c r="CP1" s="253"/>
      <c r="CQ1" s="253"/>
      <c r="CR1" s="253"/>
      <c r="CS1" s="253"/>
      <c r="CT1" s="253"/>
      <c r="CU1" s="253"/>
      <c r="CV1" s="253"/>
      <c r="CW1" s="253"/>
      <c r="CX1" s="253"/>
      <c r="CY1" s="253"/>
      <c r="CZ1" s="253"/>
      <c r="DA1" s="253"/>
      <c r="DB1" s="253"/>
      <c r="DC1" s="253"/>
      <c r="DD1" s="253"/>
      <c r="DE1" s="254"/>
      <c r="DF1" s="252" t="s">
        <v>17</v>
      </c>
      <c r="DG1" s="253"/>
      <c r="DH1" s="253"/>
      <c r="DI1" s="253"/>
      <c r="DJ1" s="253"/>
      <c r="DK1" s="253"/>
      <c r="DL1" s="253"/>
      <c r="DM1" s="253"/>
      <c r="DN1" s="253"/>
      <c r="DO1" s="253"/>
      <c r="DP1" s="253"/>
      <c r="DQ1" s="253"/>
      <c r="DR1" s="253"/>
      <c r="DS1" s="253"/>
      <c r="DT1" s="253"/>
      <c r="DU1" s="253"/>
      <c r="DV1" s="254"/>
      <c r="DW1" s="251" t="s">
        <v>26</v>
      </c>
      <c r="DX1" s="251"/>
      <c r="DY1" s="251" t="s">
        <v>16</v>
      </c>
      <c r="DZ1" s="251"/>
      <c r="EA1" s="251" t="s">
        <v>17</v>
      </c>
      <c r="EB1" s="251"/>
      <c r="EC1" s="256" t="s">
        <v>27</v>
      </c>
      <c r="ED1" s="256" t="s">
        <v>28</v>
      </c>
      <c r="EE1" s="256" t="s">
        <v>27</v>
      </c>
      <c r="EF1" s="256" t="s">
        <v>28</v>
      </c>
      <c r="EG1" s="256" t="s">
        <v>27</v>
      </c>
      <c r="EH1" s="256" t="s">
        <v>28</v>
      </c>
      <c r="EI1" s="256" t="s">
        <v>27</v>
      </c>
      <c r="EJ1" s="256" t="s">
        <v>28</v>
      </c>
      <c r="EK1" s="256" t="s">
        <v>27</v>
      </c>
      <c r="EL1" s="256" t="s">
        <v>28</v>
      </c>
      <c r="EM1" s="256" t="s">
        <v>27</v>
      </c>
      <c r="EN1" s="256" t="s">
        <v>28</v>
      </c>
      <c r="EO1" s="256" t="s">
        <v>27</v>
      </c>
      <c r="EP1" s="256" t="s">
        <v>28</v>
      </c>
      <c r="EQ1" s="256" t="s">
        <v>27</v>
      </c>
      <c r="ER1" s="256" t="s">
        <v>28</v>
      </c>
      <c r="ES1" s="256" t="s">
        <v>27</v>
      </c>
      <c r="ET1" s="256" t="s">
        <v>28</v>
      </c>
      <c r="EU1" s="276" t="s">
        <v>26</v>
      </c>
      <c r="EV1" s="276"/>
      <c r="EW1" s="276"/>
      <c r="EX1" s="276"/>
      <c r="EY1" s="276"/>
      <c r="EZ1" s="276"/>
      <c r="FA1" s="276"/>
      <c r="FB1" s="276"/>
      <c r="FC1" s="276"/>
      <c r="FD1" s="276"/>
      <c r="FE1" s="276"/>
      <c r="FF1" s="276"/>
      <c r="FG1" s="276" t="s">
        <v>16</v>
      </c>
      <c r="FH1" s="276"/>
      <c r="FI1" s="276"/>
      <c r="FJ1" s="276"/>
      <c r="FK1" s="276"/>
      <c r="FL1" s="276"/>
      <c r="FM1" s="276"/>
      <c r="FN1" s="276"/>
      <c r="FO1" s="276"/>
      <c r="FP1" s="276"/>
      <c r="FQ1" s="276"/>
      <c r="FR1" s="276"/>
      <c r="FS1" s="276" t="s">
        <v>17</v>
      </c>
      <c r="FT1" s="276"/>
      <c r="FU1" s="276"/>
      <c r="FV1" s="276"/>
      <c r="FW1" s="276"/>
      <c r="FX1" s="276"/>
      <c r="FY1" s="276"/>
      <c r="FZ1" s="276"/>
      <c r="GA1" s="276"/>
      <c r="GB1" s="276"/>
      <c r="GC1" s="276"/>
      <c r="GD1" s="276"/>
      <c r="GE1" s="27"/>
      <c r="GF1" s="27"/>
      <c r="GG1" s="27"/>
      <c r="GH1" s="27"/>
      <c r="GI1" s="27"/>
      <c r="GJ1" s="27"/>
      <c r="GK1" s="27"/>
      <c r="GL1" s="27"/>
      <c r="GM1" s="27"/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7"/>
      <c r="GY1" s="27"/>
      <c r="GZ1" s="27"/>
      <c r="HA1" s="27"/>
      <c r="HB1" s="27"/>
      <c r="HC1" s="27"/>
      <c r="HD1" s="27"/>
      <c r="HE1" s="27"/>
      <c r="HF1" s="27"/>
      <c r="HG1" s="27"/>
      <c r="HH1" s="27"/>
      <c r="HI1" s="27"/>
      <c r="HJ1" s="27"/>
      <c r="HK1" s="27"/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</row>
    <row r="2" spans="1:240" ht="15.75" customHeight="1" thickBot="1" x14ac:dyDescent="0.35">
      <c r="A2" s="147"/>
      <c r="B2" s="148"/>
      <c r="C2" s="148"/>
      <c r="D2" s="148"/>
      <c r="E2" s="148"/>
      <c r="F2" s="148"/>
      <c r="G2" s="148"/>
      <c r="H2" s="148"/>
      <c r="I2" s="143"/>
      <c r="J2" s="143"/>
      <c r="K2" s="143"/>
      <c r="L2" s="143"/>
      <c r="M2" s="143"/>
      <c r="N2" s="144"/>
      <c r="O2" s="138"/>
      <c r="P2" s="139"/>
      <c r="Q2" s="139"/>
      <c r="R2" s="139"/>
      <c r="S2" s="139"/>
      <c r="T2" s="140"/>
      <c r="U2" s="27"/>
      <c r="V2" s="199"/>
      <c r="W2" s="200"/>
      <c r="X2" s="200"/>
      <c r="Y2" s="200"/>
      <c r="Z2" s="200"/>
      <c r="AA2" s="200"/>
      <c r="AB2" s="200"/>
      <c r="AC2" s="200"/>
      <c r="AD2" s="200"/>
      <c r="AE2" s="200"/>
      <c r="AF2" s="200"/>
      <c r="AG2" s="200"/>
      <c r="AH2" s="200"/>
      <c r="AI2" s="200"/>
      <c r="AJ2" s="200"/>
      <c r="AK2" s="201"/>
      <c r="AL2" s="211"/>
      <c r="AM2" s="212"/>
      <c r="AN2" s="212"/>
      <c r="AO2" s="212"/>
      <c r="AP2" s="212"/>
      <c r="AQ2" s="212"/>
      <c r="AR2" s="212"/>
      <c r="AS2" s="212"/>
      <c r="AT2" s="212"/>
      <c r="AU2" s="212"/>
      <c r="AV2" s="212"/>
      <c r="AW2" s="212"/>
      <c r="AX2" s="212"/>
      <c r="AY2" s="212"/>
      <c r="AZ2" s="212"/>
      <c r="BA2" s="213"/>
      <c r="BB2" s="270"/>
      <c r="BC2" s="271"/>
      <c r="BD2" s="271"/>
      <c r="BE2" s="271"/>
      <c r="BF2" s="271"/>
      <c r="BG2" s="271"/>
      <c r="BH2" s="271"/>
      <c r="BI2" s="271"/>
      <c r="BJ2" s="271"/>
      <c r="BK2" s="271"/>
      <c r="BL2" s="271"/>
      <c r="BM2" s="271"/>
      <c r="BN2" s="271"/>
      <c r="BO2" s="271"/>
      <c r="BP2" s="271"/>
      <c r="BQ2" s="272"/>
      <c r="BR2" s="223"/>
      <c r="BS2" s="223"/>
      <c r="BT2" s="223"/>
      <c r="BU2" s="223"/>
      <c r="BV2" s="223"/>
      <c r="BW2" s="223"/>
      <c r="BX2" s="248"/>
      <c r="BY2" s="249"/>
      <c r="BZ2" s="249"/>
      <c r="CA2" s="249"/>
      <c r="CB2" s="249"/>
      <c r="CC2" s="249"/>
      <c r="CD2" s="249"/>
      <c r="CE2" s="249"/>
      <c r="CF2" s="249"/>
      <c r="CG2" s="249"/>
      <c r="CH2" s="249"/>
      <c r="CI2" s="249"/>
      <c r="CJ2" s="249"/>
      <c r="CK2" s="249"/>
      <c r="CL2" s="249"/>
      <c r="CM2" s="249"/>
      <c r="CN2" s="250"/>
      <c r="CO2" s="248"/>
      <c r="CP2" s="249"/>
      <c r="CQ2" s="249"/>
      <c r="CR2" s="249"/>
      <c r="CS2" s="249"/>
      <c r="CT2" s="249"/>
      <c r="CU2" s="249"/>
      <c r="CV2" s="249"/>
      <c r="CW2" s="249"/>
      <c r="CX2" s="249"/>
      <c r="CY2" s="249"/>
      <c r="CZ2" s="249"/>
      <c r="DA2" s="249"/>
      <c r="DB2" s="249"/>
      <c r="DC2" s="249"/>
      <c r="DD2" s="249"/>
      <c r="DE2" s="250"/>
      <c r="DF2" s="248"/>
      <c r="DG2" s="249"/>
      <c r="DH2" s="249"/>
      <c r="DI2" s="249"/>
      <c r="DJ2" s="249"/>
      <c r="DK2" s="249"/>
      <c r="DL2" s="249"/>
      <c r="DM2" s="249"/>
      <c r="DN2" s="249"/>
      <c r="DO2" s="249"/>
      <c r="DP2" s="249"/>
      <c r="DQ2" s="249"/>
      <c r="DR2" s="249"/>
      <c r="DS2" s="249"/>
      <c r="DT2" s="249"/>
      <c r="DU2" s="249"/>
      <c r="DV2" s="250"/>
      <c r="DW2" s="251"/>
      <c r="DX2" s="251"/>
      <c r="DY2" s="251"/>
      <c r="DZ2" s="251"/>
      <c r="EA2" s="251"/>
      <c r="EB2" s="251"/>
      <c r="EC2" s="256"/>
      <c r="ED2" s="256"/>
      <c r="EE2" s="256"/>
      <c r="EF2" s="256"/>
      <c r="EG2" s="256"/>
      <c r="EH2" s="256"/>
      <c r="EI2" s="256"/>
      <c r="EJ2" s="256"/>
      <c r="EK2" s="256"/>
      <c r="EL2" s="256"/>
      <c r="EM2" s="256"/>
      <c r="EN2" s="256"/>
      <c r="EO2" s="256"/>
      <c r="EP2" s="256"/>
      <c r="EQ2" s="256"/>
      <c r="ER2" s="256"/>
      <c r="ES2" s="256"/>
      <c r="ET2" s="256"/>
      <c r="EU2" s="276"/>
      <c r="EV2" s="276"/>
      <c r="EW2" s="276"/>
      <c r="EX2" s="276"/>
      <c r="EY2" s="276"/>
      <c r="EZ2" s="276"/>
      <c r="FA2" s="276"/>
      <c r="FB2" s="276"/>
      <c r="FC2" s="276"/>
      <c r="FD2" s="276"/>
      <c r="FE2" s="276"/>
      <c r="FF2" s="276"/>
      <c r="FG2" s="276"/>
      <c r="FH2" s="276"/>
      <c r="FI2" s="276"/>
      <c r="FJ2" s="276"/>
      <c r="FK2" s="276"/>
      <c r="FL2" s="276"/>
      <c r="FM2" s="276"/>
      <c r="FN2" s="276"/>
      <c r="FO2" s="276"/>
      <c r="FP2" s="276"/>
      <c r="FQ2" s="276"/>
      <c r="FR2" s="276"/>
      <c r="FS2" s="276"/>
      <c r="FT2" s="276"/>
      <c r="FU2" s="276"/>
      <c r="FV2" s="276"/>
      <c r="FW2" s="276"/>
      <c r="FX2" s="276"/>
      <c r="FY2" s="276"/>
      <c r="FZ2" s="276"/>
      <c r="GA2" s="276"/>
      <c r="GB2" s="276"/>
      <c r="GC2" s="276"/>
      <c r="GD2" s="276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</row>
    <row r="3" spans="1:240" ht="15" thickTop="1" x14ac:dyDescent="0.3">
      <c r="A3" s="155" t="s">
        <v>0</v>
      </c>
      <c r="B3" s="149" t="s">
        <v>1</v>
      </c>
      <c r="C3" s="149"/>
      <c r="D3" s="149"/>
      <c r="E3" s="149"/>
      <c r="F3" s="149"/>
      <c r="G3" s="149" t="s">
        <v>2</v>
      </c>
      <c r="H3" s="149" t="s">
        <v>2</v>
      </c>
      <c r="I3" s="149" t="s">
        <v>1</v>
      </c>
      <c r="J3" s="149"/>
      <c r="K3" s="149"/>
      <c r="L3" s="149"/>
      <c r="M3" s="149"/>
      <c r="N3" s="150" t="s">
        <v>0</v>
      </c>
      <c r="O3" s="153" t="s">
        <v>3</v>
      </c>
      <c r="P3" s="149"/>
      <c r="Q3" s="149"/>
      <c r="R3" s="149"/>
      <c r="S3" s="149" t="s">
        <v>4</v>
      </c>
      <c r="T3" s="150"/>
      <c r="U3" s="27"/>
      <c r="V3" s="174"/>
      <c r="W3" s="175"/>
      <c r="X3" s="175"/>
      <c r="Y3" s="175"/>
      <c r="Z3" s="176"/>
      <c r="AA3" s="174"/>
      <c r="AB3" s="214"/>
      <c r="AC3" s="216"/>
      <c r="AD3" s="214"/>
      <c r="AE3" s="216"/>
      <c r="AF3" s="175"/>
      <c r="AG3" s="175"/>
      <c r="AH3" s="175"/>
      <c r="AI3" s="175"/>
      <c r="AJ3" s="175"/>
      <c r="AK3" s="214"/>
      <c r="AL3" s="202" t="s">
        <v>1</v>
      </c>
      <c r="AM3" s="189"/>
      <c r="AN3" s="189"/>
      <c r="AO3" s="189"/>
      <c r="AP3" s="206"/>
      <c r="AQ3" s="202" t="s">
        <v>6</v>
      </c>
      <c r="AR3" s="194"/>
      <c r="AS3" s="204" t="s">
        <v>7</v>
      </c>
      <c r="AT3" s="194" t="s">
        <v>8</v>
      </c>
      <c r="AU3" s="204" t="s">
        <v>9</v>
      </c>
      <c r="AV3" s="189" t="s">
        <v>10</v>
      </c>
      <c r="AW3" s="189" t="s">
        <v>11</v>
      </c>
      <c r="AX3" s="189" t="s">
        <v>0</v>
      </c>
      <c r="AY3" s="189" t="s">
        <v>12</v>
      </c>
      <c r="AZ3" s="189" t="s">
        <v>13</v>
      </c>
      <c r="BA3" s="194" t="s">
        <v>14</v>
      </c>
      <c r="BB3" s="224" t="s">
        <v>1</v>
      </c>
      <c r="BC3" s="218"/>
      <c r="BD3" s="218"/>
      <c r="BE3" s="218"/>
      <c r="BF3" s="265"/>
      <c r="BG3" s="224" t="s">
        <v>6</v>
      </c>
      <c r="BH3" s="220"/>
      <c r="BI3" s="226" t="s">
        <v>7</v>
      </c>
      <c r="BJ3" s="220" t="s">
        <v>8</v>
      </c>
      <c r="BK3" s="226" t="s">
        <v>9</v>
      </c>
      <c r="BL3" s="218" t="s">
        <v>10</v>
      </c>
      <c r="BM3" s="218" t="s">
        <v>11</v>
      </c>
      <c r="BN3" s="218" t="s">
        <v>0</v>
      </c>
      <c r="BO3" s="218" t="s">
        <v>12</v>
      </c>
      <c r="BP3" s="218" t="s">
        <v>13</v>
      </c>
      <c r="BQ3" s="220" t="s">
        <v>14</v>
      </c>
      <c r="BR3" s="239" t="s">
        <v>19</v>
      </c>
      <c r="BS3" s="243"/>
      <c r="BT3" s="241" t="s">
        <v>20</v>
      </c>
      <c r="BU3" s="242"/>
      <c r="BV3" s="239" t="s">
        <v>21</v>
      </c>
      <c r="BW3" s="240"/>
      <c r="BX3" s="222" t="s">
        <v>1</v>
      </c>
      <c r="BY3" s="222"/>
      <c r="BZ3" s="222"/>
      <c r="CA3" s="222"/>
      <c r="CB3" s="222"/>
      <c r="CC3" s="222" t="s">
        <v>18</v>
      </c>
      <c r="CD3" s="222" t="s">
        <v>6</v>
      </c>
      <c r="CE3" s="222"/>
      <c r="CF3" s="222" t="s">
        <v>7</v>
      </c>
      <c r="CG3" s="222" t="s">
        <v>8</v>
      </c>
      <c r="CH3" s="222" t="s">
        <v>9</v>
      </c>
      <c r="CI3" s="222" t="s">
        <v>10</v>
      </c>
      <c r="CJ3" s="222" t="s">
        <v>11</v>
      </c>
      <c r="CK3" s="222" t="s">
        <v>0</v>
      </c>
      <c r="CL3" s="222" t="s">
        <v>12</v>
      </c>
      <c r="CM3" s="222" t="s">
        <v>13</v>
      </c>
      <c r="CN3" s="222" t="s">
        <v>14</v>
      </c>
      <c r="CO3" s="229" t="s">
        <v>1</v>
      </c>
      <c r="CP3" s="230"/>
      <c r="CQ3" s="230"/>
      <c r="CR3" s="230"/>
      <c r="CS3" s="231"/>
      <c r="CT3" s="222" t="s">
        <v>18</v>
      </c>
      <c r="CU3" s="222" t="s">
        <v>6</v>
      </c>
      <c r="CV3" s="222"/>
      <c r="CW3" s="222" t="s">
        <v>7</v>
      </c>
      <c r="CX3" s="222" t="s">
        <v>8</v>
      </c>
      <c r="CY3" s="222" t="s">
        <v>9</v>
      </c>
      <c r="CZ3" s="222" t="s">
        <v>10</v>
      </c>
      <c r="DA3" s="222" t="s">
        <v>11</v>
      </c>
      <c r="DB3" s="222" t="s">
        <v>0</v>
      </c>
      <c r="DC3" s="222" t="s">
        <v>12</v>
      </c>
      <c r="DD3" s="222" t="s">
        <v>13</v>
      </c>
      <c r="DE3" s="222" t="s">
        <v>14</v>
      </c>
      <c r="DF3" s="229" t="s">
        <v>1</v>
      </c>
      <c r="DG3" s="230"/>
      <c r="DH3" s="230"/>
      <c r="DI3" s="230"/>
      <c r="DJ3" s="231"/>
      <c r="DK3" s="222" t="s">
        <v>18</v>
      </c>
      <c r="DL3" s="222" t="s">
        <v>6</v>
      </c>
      <c r="DM3" s="222"/>
      <c r="DN3" s="222" t="s">
        <v>7</v>
      </c>
      <c r="DO3" s="222" t="s">
        <v>8</v>
      </c>
      <c r="DP3" s="222" t="s">
        <v>9</v>
      </c>
      <c r="DQ3" s="222" t="s">
        <v>10</v>
      </c>
      <c r="DR3" s="222" t="s">
        <v>11</v>
      </c>
      <c r="DS3" s="222" t="s">
        <v>0</v>
      </c>
      <c r="DT3" s="222" t="s">
        <v>12</v>
      </c>
      <c r="DU3" s="222" t="s">
        <v>13</v>
      </c>
      <c r="DV3" s="222" t="s">
        <v>14</v>
      </c>
      <c r="DW3" s="244" t="s">
        <v>25</v>
      </c>
      <c r="DX3" s="244" t="s">
        <v>25</v>
      </c>
      <c r="DY3" s="244" t="s">
        <v>25</v>
      </c>
      <c r="DZ3" s="244" t="s">
        <v>25</v>
      </c>
      <c r="EA3" s="244" t="s">
        <v>25</v>
      </c>
      <c r="EB3" s="244" t="s">
        <v>25</v>
      </c>
      <c r="EC3" s="255" t="s">
        <v>0</v>
      </c>
      <c r="ED3" s="255" t="s">
        <v>0</v>
      </c>
      <c r="EE3" s="255" t="s">
        <v>8</v>
      </c>
      <c r="EF3" s="255" t="s">
        <v>8</v>
      </c>
      <c r="EG3" s="255" t="s">
        <v>29</v>
      </c>
      <c r="EH3" s="255" t="s">
        <v>29</v>
      </c>
      <c r="EI3" s="255" t="s">
        <v>9</v>
      </c>
      <c r="EJ3" s="255" t="s">
        <v>9</v>
      </c>
      <c r="EK3" s="255" t="s">
        <v>10</v>
      </c>
      <c r="EL3" s="255" t="s">
        <v>10</v>
      </c>
      <c r="EM3" s="255" t="s">
        <v>11</v>
      </c>
      <c r="EN3" s="255" t="s">
        <v>11</v>
      </c>
      <c r="EO3" s="255" t="s">
        <v>0</v>
      </c>
      <c r="EP3" s="255" t="s">
        <v>0</v>
      </c>
      <c r="EQ3" s="255" t="s">
        <v>12</v>
      </c>
      <c r="ER3" s="255" t="s">
        <v>12</v>
      </c>
      <c r="ES3" s="255" t="s">
        <v>13</v>
      </c>
      <c r="ET3" s="255" t="s">
        <v>13</v>
      </c>
      <c r="EU3" s="240" t="s">
        <v>1</v>
      </c>
      <c r="EV3" s="240"/>
      <c r="EW3" s="240"/>
      <c r="EX3" s="240"/>
      <c r="EY3" s="240"/>
      <c r="EZ3" s="251" t="s">
        <v>25</v>
      </c>
      <c r="FA3" s="240" t="s">
        <v>18</v>
      </c>
      <c r="FB3" s="240" t="s">
        <v>1</v>
      </c>
      <c r="FC3" s="240"/>
      <c r="FD3" s="240"/>
      <c r="FE3" s="240"/>
      <c r="FF3" s="240"/>
      <c r="FG3" s="240" t="s">
        <v>1</v>
      </c>
      <c r="FH3" s="240"/>
      <c r="FI3" s="240"/>
      <c r="FJ3" s="240"/>
      <c r="FK3" s="240"/>
      <c r="FL3" s="251" t="s">
        <v>25</v>
      </c>
      <c r="FM3" s="251" t="s">
        <v>18</v>
      </c>
      <c r="FN3" s="240" t="s">
        <v>1</v>
      </c>
      <c r="FO3" s="240"/>
      <c r="FP3" s="240"/>
      <c r="FQ3" s="240"/>
      <c r="FR3" s="240"/>
      <c r="FS3" s="240" t="s">
        <v>1</v>
      </c>
      <c r="FT3" s="240"/>
      <c r="FU3" s="240"/>
      <c r="FV3" s="240"/>
      <c r="FW3" s="240"/>
      <c r="FX3" s="251" t="s">
        <v>25</v>
      </c>
      <c r="FY3" s="240" t="s">
        <v>18</v>
      </c>
      <c r="FZ3" s="240" t="s">
        <v>1</v>
      </c>
      <c r="GA3" s="240"/>
      <c r="GB3" s="240"/>
      <c r="GC3" s="240"/>
      <c r="GD3" s="240"/>
      <c r="GE3" s="27"/>
      <c r="GF3" s="27"/>
      <c r="GG3" s="27"/>
      <c r="GH3" s="27"/>
      <c r="GI3" s="27"/>
      <c r="GJ3" s="27"/>
      <c r="GK3" s="27"/>
      <c r="GL3" s="27"/>
      <c r="GM3" s="27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  <c r="HI3" s="27"/>
      <c r="HJ3" s="27"/>
      <c r="HK3" s="27"/>
      <c r="HL3" s="27"/>
      <c r="HM3" s="27"/>
      <c r="HN3" s="27"/>
      <c r="HO3" s="27"/>
      <c r="HP3" s="27"/>
      <c r="HQ3" s="27"/>
      <c r="HR3" s="27"/>
      <c r="HS3" s="27"/>
      <c r="HT3" s="27"/>
      <c r="HU3" s="27"/>
      <c r="HV3" s="27"/>
      <c r="HW3" s="27"/>
      <c r="HX3" s="27"/>
      <c r="HY3" s="27"/>
      <c r="HZ3" s="27"/>
      <c r="IA3" s="27"/>
      <c r="IB3" s="27"/>
      <c r="IC3" s="27"/>
      <c r="ID3" s="27"/>
      <c r="IE3" s="27"/>
      <c r="IF3" s="27"/>
    </row>
    <row r="4" spans="1:240" ht="15" thickBot="1" x14ac:dyDescent="0.35">
      <c r="A4" s="156"/>
      <c r="B4" s="151"/>
      <c r="C4" s="151"/>
      <c r="D4" s="151"/>
      <c r="E4" s="151"/>
      <c r="F4" s="151"/>
      <c r="G4" s="151"/>
      <c r="H4" s="151"/>
      <c r="I4" s="151"/>
      <c r="J4" s="151"/>
      <c r="K4" s="151"/>
      <c r="L4" s="151"/>
      <c r="M4" s="151"/>
      <c r="N4" s="152"/>
      <c r="O4" s="154"/>
      <c r="P4" s="151"/>
      <c r="Q4" s="151"/>
      <c r="R4" s="151"/>
      <c r="S4" s="151"/>
      <c r="T4" s="152"/>
      <c r="U4" s="27"/>
      <c r="V4" s="177"/>
      <c r="W4" s="178"/>
      <c r="X4" s="178"/>
      <c r="Y4" s="178"/>
      <c r="Z4" s="179"/>
      <c r="AA4" s="177"/>
      <c r="AB4" s="215"/>
      <c r="AC4" s="217"/>
      <c r="AD4" s="215"/>
      <c r="AE4" s="217"/>
      <c r="AF4" s="178"/>
      <c r="AG4" s="178"/>
      <c r="AH4" s="178"/>
      <c r="AI4" s="178"/>
      <c r="AJ4" s="178"/>
      <c r="AK4" s="215"/>
      <c r="AL4" s="203"/>
      <c r="AM4" s="190"/>
      <c r="AN4" s="190"/>
      <c r="AO4" s="190"/>
      <c r="AP4" s="207"/>
      <c r="AQ4" s="203"/>
      <c r="AR4" s="195"/>
      <c r="AS4" s="205"/>
      <c r="AT4" s="195"/>
      <c r="AU4" s="205"/>
      <c r="AV4" s="190"/>
      <c r="AW4" s="190"/>
      <c r="AX4" s="190"/>
      <c r="AY4" s="190"/>
      <c r="AZ4" s="190"/>
      <c r="BA4" s="195"/>
      <c r="BB4" s="225"/>
      <c r="BC4" s="219"/>
      <c r="BD4" s="219"/>
      <c r="BE4" s="219"/>
      <c r="BF4" s="266"/>
      <c r="BG4" s="225"/>
      <c r="BH4" s="221"/>
      <c r="BI4" s="227"/>
      <c r="BJ4" s="221"/>
      <c r="BK4" s="227"/>
      <c r="BL4" s="219"/>
      <c r="BM4" s="219"/>
      <c r="BN4" s="219"/>
      <c r="BO4" s="219"/>
      <c r="BP4" s="219"/>
      <c r="BQ4" s="221"/>
      <c r="BR4" s="239"/>
      <c r="BS4" s="243"/>
      <c r="BT4" s="241"/>
      <c r="BU4" s="242"/>
      <c r="BV4" s="239"/>
      <c r="BW4" s="240"/>
      <c r="BX4" s="222"/>
      <c r="BY4" s="222"/>
      <c r="BZ4" s="222"/>
      <c r="CA4" s="222"/>
      <c r="CB4" s="222"/>
      <c r="CC4" s="222"/>
      <c r="CD4" s="222"/>
      <c r="CE4" s="222"/>
      <c r="CF4" s="222"/>
      <c r="CG4" s="222"/>
      <c r="CH4" s="222"/>
      <c r="CI4" s="222"/>
      <c r="CJ4" s="222"/>
      <c r="CK4" s="222"/>
      <c r="CL4" s="222"/>
      <c r="CM4" s="222"/>
      <c r="CN4" s="222"/>
      <c r="CO4" s="232"/>
      <c r="CP4" s="233"/>
      <c r="CQ4" s="233"/>
      <c r="CR4" s="233"/>
      <c r="CS4" s="234"/>
      <c r="CT4" s="222"/>
      <c r="CU4" s="222"/>
      <c r="CV4" s="222"/>
      <c r="CW4" s="222"/>
      <c r="CX4" s="222"/>
      <c r="CY4" s="222"/>
      <c r="CZ4" s="222"/>
      <c r="DA4" s="222"/>
      <c r="DB4" s="222"/>
      <c r="DC4" s="222"/>
      <c r="DD4" s="222"/>
      <c r="DE4" s="222"/>
      <c r="DF4" s="232"/>
      <c r="DG4" s="233"/>
      <c r="DH4" s="233"/>
      <c r="DI4" s="233"/>
      <c r="DJ4" s="234"/>
      <c r="DK4" s="222"/>
      <c r="DL4" s="222"/>
      <c r="DM4" s="222"/>
      <c r="DN4" s="222"/>
      <c r="DO4" s="222"/>
      <c r="DP4" s="222"/>
      <c r="DQ4" s="222"/>
      <c r="DR4" s="222"/>
      <c r="DS4" s="222"/>
      <c r="DT4" s="222"/>
      <c r="DU4" s="222"/>
      <c r="DV4" s="222"/>
      <c r="DW4" s="244"/>
      <c r="DX4" s="244"/>
      <c r="DY4" s="244"/>
      <c r="DZ4" s="244"/>
      <c r="EA4" s="244"/>
      <c r="EB4" s="244"/>
      <c r="EC4" s="255"/>
      <c r="ED4" s="255"/>
      <c r="EE4" s="255"/>
      <c r="EF4" s="255"/>
      <c r="EG4" s="255"/>
      <c r="EH4" s="255"/>
      <c r="EI4" s="255"/>
      <c r="EJ4" s="255"/>
      <c r="EK4" s="255"/>
      <c r="EL4" s="255"/>
      <c r="EM4" s="255"/>
      <c r="EN4" s="255"/>
      <c r="EO4" s="255"/>
      <c r="EP4" s="255"/>
      <c r="EQ4" s="255"/>
      <c r="ER4" s="255"/>
      <c r="ES4" s="255"/>
      <c r="ET4" s="255"/>
      <c r="EU4" s="240"/>
      <c r="EV4" s="240"/>
      <c r="EW4" s="240"/>
      <c r="EX4" s="240"/>
      <c r="EY4" s="240"/>
      <c r="EZ4" s="251"/>
      <c r="FA4" s="240"/>
      <c r="FB4" s="240"/>
      <c r="FC4" s="240"/>
      <c r="FD4" s="240"/>
      <c r="FE4" s="240"/>
      <c r="FF4" s="240"/>
      <c r="FG4" s="240"/>
      <c r="FH4" s="240"/>
      <c r="FI4" s="240"/>
      <c r="FJ4" s="240"/>
      <c r="FK4" s="240"/>
      <c r="FL4" s="251"/>
      <c r="FM4" s="251"/>
      <c r="FN4" s="240"/>
      <c r="FO4" s="240"/>
      <c r="FP4" s="240"/>
      <c r="FQ4" s="240"/>
      <c r="FR4" s="240"/>
      <c r="FS4" s="240"/>
      <c r="FT4" s="240"/>
      <c r="FU4" s="240"/>
      <c r="FV4" s="240"/>
      <c r="FW4" s="240"/>
      <c r="FX4" s="251"/>
      <c r="FY4" s="240"/>
      <c r="FZ4" s="240"/>
      <c r="GA4" s="240"/>
      <c r="GB4" s="240"/>
      <c r="GC4" s="240"/>
      <c r="GD4" s="240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</row>
    <row r="5" spans="1:240" ht="15.6" thickTop="1" x14ac:dyDescent="0.3">
      <c r="A5" s="83"/>
      <c r="B5" s="164" t="s">
        <v>60</v>
      </c>
      <c r="C5" s="164"/>
      <c r="D5" s="164"/>
      <c r="E5" s="164"/>
      <c r="F5" s="164"/>
      <c r="G5" s="84">
        <v>6</v>
      </c>
      <c r="H5" s="84">
        <v>0</v>
      </c>
      <c r="I5" s="165" t="s">
        <v>61</v>
      </c>
      <c r="J5" s="165"/>
      <c r="K5" s="165"/>
      <c r="L5" s="165"/>
      <c r="M5" s="165"/>
      <c r="N5" s="85"/>
      <c r="O5" s="182"/>
      <c r="P5" s="183"/>
      <c r="Q5" s="183"/>
      <c r="R5" s="183"/>
      <c r="S5" s="184"/>
      <c r="T5" s="185"/>
      <c r="U5" s="93"/>
      <c r="V5" s="171"/>
      <c r="W5" s="172"/>
      <c r="X5" s="172"/>
      <c r="Y5" s="172"/>
      <c r="Z5" s="173"/>
      <c r="AA5" s="35"/>
      <c r="AB5" s="36"/>
      <c r="AC5" s="37"/>
      <c r="AD5" s="38"/>
      <c r="AE5" s="43"/>
      <c r="AF5" s="44"/>
      <c r="AG5" s="44"/>
      <c r="AH5" s="44"/>
      <c r="AI5" s="44"/>
      <c r="AJ5" s="44"/>
      <c r="AK5" s="45"/>
      <c r="AL5" s="262" t="str">
        <f t="shared" ref="AL5:AL22" si="0">VLOOKUP(BT5,$BU$5:$CS$22,4,0)</f>
        <v>Avranches</v>
      </c>
      <c r="AM5" s="263"/>
      <c r="AN5" s="263"/>
      <c r="AO5" s="263"/>
      <c r="AP5" s="264"/>
      <c r="AQ5" s="13">
        <f t="shared" ref="AQ5:AQ22" si="1">VLOOKUP(AL5,$CO$5:$DE$22,7,0)</f>
        <v>0</v>
      </c>
      <c r="AR5" s="14" t="str">
        <f t="shared" ref="AR5:AR22" si="2">VLOOKUP(AL5,$CO$5:$DE$22,8,0)</f>
        <v>u</v>
      </c>
      <c r="AS5" s="15">
        <v>1</v>
      </c>
      <c r="AT5" s="16">
        <f t="shared" ref="AT5:AT22" si="3">VLOOKUP(AL5,$CO$5:$DE$22,10,0)</f>
        <v>3</v>
      </c>
      <c r="AU5" s="17">
        <f t="shared" ref="AU5:AU22" si="4">VLOOKUP(AL5,$CO$5:$DE$22,11,0)</f>
        <v>1</v>
      </c>
      <c r="AV5" s="18">
        <f t="shared" ref="AV5:AV22" si="5">VLOOKUP(AL5,$CO$5:$DE$22,12,0)</f>
        <v>1</v>
      </c>
      <c r="AW5" s="18">
        <f t="shared" ref="AW5:AW22" si="6">VLOOKUP(AL5,$CO$5:$DE$22,13,0)</f>
        <v>0</v>
      </c>
      <c r="AX5" s="18">
        <f t="shared" ref="AX5:AX22" si="7">VLOOKUP(AL5,$CO$5:$DE$22,14,0)</f>
        <v>0</v>
      </c>
      <c r="AY5" s="18">
        <f t="shared" ref="AY5:AY22" si="8">VLOOKUP(AL5,$CO$5:$DE$22,15,0)</f>
        <v>6</v>
      </c>
      <c r="AZ5" s="18">
        <f t="shared" ref="AZ5:AZ22" si="9">VLOOKUP(AL5,$CO$5:$DE$22,16,0)</f>
        <v>0</v>
      </c>
      <c r="BA5" s="19">
        <f t="shared" ref="BA5:BA22" si="10">VLOOKUP(AL5,$CO$5:$DE$22,17,0)</f>
        <v>6</v>
      </c>
      <c r="BB5" s="273" t="str">
        <f t="shared" ref="BB5:BB22" si="11">VLOOKUP(BV5,$BW$5:$DF$22,2,0)</f>
        <v>Tours</v>
      </c>
      <c r="BC5" s="274"/>
      <c r="BD5" s="274"/>
      <c r="BE5" s="274"/>
      <c r="BF5" s="275"/>
      <c r="BG5" s="49">
        <f t="shared" ref="BG5:BG22" si="12">VLOOKUP(BB5,$DF$5:$DV$22,7,0)</f>
        <v>0</v>
      </c>
      <c r="BH5" s="50" t="str">
        <f t="shared" ref="BH5:BH22" si="13">VLOOKUP(BB5,$DF$5:$DV$22,8,0)</f>
        <v>u</v>
      </c>
      <c r="BI5" s="51">
        <v>1</v>
      </c>
      <c r="BJ5" s="52">
        <f t="shared" ref="BJ5:BJ22" si="14">VLOOKUP(BB5,$DF$5:$DV$22,10,0)</f>
        <v>3</v>
      </c>
      <c r="BK5" s="53">
        <f t="shared" ref="BK5:BK22" si="15">VLOOKUP(BB5,$DF$5:$DV$22,11,0)</f>
        <v>1</v>
      </c>
      <c r="BL5" s="54">
        <f t="shared" ref="BL5:BL22" si="16">VLOOKUP(BB5,$DF$5:$DV$22,12,0)</f>
        <v>1</v>
      </c>
      <c r="BM5" s="54">
        <f t="shared" ref="BM5:BM22" si="17">VLOOKUP(BB5,$DF$5:$DV$22,13,0)</f>
        <v>0</v>
      </c>
      <c r="BN5" s="54">
        <f t="shared" ref="BN5:BN22" si="18">VLOOKUP(BB5,$DF$5:$DV$22,14,0)</f>
        <v>0</v>
      </c>
      <c r="BO5" s="54">
        <f t="shared" ref="BO5:BO22" si="19">VLOOKUP(BB5,$DF$5:$DV$22,15,0)</f>
        <v>5</v>
      </c>
      <c r="BP5" s="54">
        <f t="shared" ref="BP5:BP22" si="20">VLOOKUP(BB5,$DF$5:$DV$22,16,0)</f>
        <v>0</v>
      </c>
      <c r="BQ5" s="55">
        <f t="shared" ref="BQ5:BQ22" si="21">VLOOKUP(BB5,$DF$5:$DV$22,17,0)</f>
        <v>5</v>
      </c>
      <c r="BR5" s="12">
        <v>1</v>
      </c>
      <c r="BS5" s="8">
        <f t="shared" ref="BS5:BS22" si="22">CF5</f>
        <v>1</v>
      </c>
      <c r="BT5" s="10">
        <v>1</v>
      </c>
      <c r="BU5" s="11">
        <f t="shared" ref="BU5:BU22" si="23">CW5</f>
        <v>1</v>
      </c>
      <c r="BV5" s="9">
        <v>1</v>
      </c>
      <c r="BW5" s="2">
        <f t="shared" ref="BW5:BW22" si="24">DN5</f>
        <v>5</v>
      </c>
      <c r="BX5" s="228" t="str">
        <f>Equipes!A2</f>
        <v>Avranches</v>
      </c>
      <c r="BY5" s="228"/>
      <c r="BZ5" s="228"/>
      <c r="CA5" s="228"/>
      <c r="CB5" s="228"/>
      <c r="CC5" s="3">
        <f t="shared" ref="CC5:CC22" si="25">RANK(DW5,$DW$5:$DW$22)</f>
        <v>1</v>
      </c>
      <c r="CD5" s="3">
        <f>CC5-CC5</f>
        <v>0</v>
      </c>
      <c r="CE5" s="4" t="s">
        <v>22</v>
      </c>
      <c r="CF5" s="3">
        <f t="shared" ref="CF5:CF22" si="26">RANK(DX5,$DX$5:$DX$22)</f>
        <v>1</v>
      </c>
      <c r="CG5" s="3">
        <f t="shared" ref="CG5:CG22" si="27">SUMPRODUCT(($B$5:$F$16=BX5)*($EG$5:$EG$16))+SUMPRODUCT(($I$5:$M$16=BX5)*($EH$5:$EH$16))</f>
        <v>3</v>
      </c>
      <c r="CH5" s="3">
        <f t="shared" ref="CH5:CH22" si="28">SUMPRODUCT(($B$5:$F$16=BX5)*($EI$5:$EI$16))+SUMPRODUCT(($I$5:$M$16=BX5)*($EJ$5:$EJ$16))</f>
        <v>1</v>
      </c>
      <c r="CI5" s="3">
        <f t="shared" ref="CI5:CI22" si="29">SUMPRODUCT(($B$5:$F$16=BX5)*($EK$5:$EK$16))+SUMPRODUCT(($I$5:$M$16=BX5)*($EL$5:$EL$16))</f>
        <v>1</v>
      </c>
      <c r="CJ5" s="3">
        <f t="shared" ref="CJ5:CJ22" si="30">SUMPRODUCT(($B$5:$F$16=BX5)*($EM$5:$EM$16))+SUMPRODUCT(($I$5:$M$16=BX5)*($EN$5:$EN$16))</f>
        <v>0</v>
      </c>
      <c r="CK5" s="3">
        <f t="shared" ref="CK5:CK22" si="31">SUMPRODUCT(($B$5:$F$16=BX5)*($EO$5:$EO$16))+SUMPRODUCT(($I$5:$M$16=BX5)*($EP$5:$EP$16))</f>
        <v>0</v>
      </c>
      <c r="CL5" s="3">
        <f t="shared" ref="CL5:CL22" si="32">SUMPRODUCT(($B$5:$F$16=BX5)*($EQ$5:$EQ$16))+SUMPRODUCT(($I$5:$M$16=BX5)*($ER$5:$ER$16))</f>
        <v>6</v>
      </c>
      <c r="CM5" s="3">
        <f t="shared" ref="CM5:CM22" si="33">SUMPRODUCT(($B$5:$F$16=BX5)*($ES$5:$ES$16))+SUMPRODUCT(($I$5:$M$16=BX5)*($ET$5:$ET$16))</f>
        <v>0</v>
      </c>
      <c r="CN5" s="3">
        <f>CL5-CM5</f>
        <v>6</v>
      </c>
      <c r="CO5" s="235" t="str">
        <f>BX5</f>
        <v>Avranches</v>
      </c>
      <c r="CP5" s="236"/>
      <c r="CQ5" s="236"/>
      <c r="CR5" s="236"/>
      <c r="CS5" s="237"/>
      <c r="CT5" s="3">
        <f t="shared" ref="CT5:CT22" si="34">RANK(DY5,$DY$5:$DY$22)</f>
        <v>1</v>
      </c>
      <c r="CU5" s="3">
        <f>CT5-CT5</f>
        <v>0</v>
      </c>
      <c r="CV5" s="4" t="s">
        <v>22</v>
      </c>
      <c r="CW5" s="3">
        <f t="shared" ref="CW5:CW22" si="35">RANK(DZ5,$DZ$5:$DZ$22)</f>
        <v>1</v>
      </c>
      <c r="CX5" s="3">
        <f t="shared" ref="CX5:CX22" si="36">SUMPRODUCT(($B$5:$F$16=CO5)*($EG$5:$EG$16))</f>
        <v>3</v>
      </c>
      <c r="CY5" s="3">
        <f t="shared" ref="CY5:CY22" si="37">SUMPRODUCT(($B$5:$F$16=CO5)*($EI$5:$EI$16))</f>
        <v>1</v>
      </c>
      <c r="CZ5" s="3">
        <f t="shared" ref="CZ5:CZ22" si="38">SUMPRODUCT(($B$5:$F$16=CO5)*($EK$5:$EK$16))</f>
        <v>1</v>
      </c>
      <c r="DA5" s="3">
        <f t="shared" ref="DA5:DA22" si="39">SUMPRODUCT(($B$5:$F$16=CO5)*($EM$5:$EM$16))</f>
        <v>0</v>
      </c>
      <c r="DB5" s="3">
        <f t="shared" ref="DB5:DB22" si="40">SUMPRODUCT(($B$5:$F$16=CO5)*($EO$5:$EO$16))</f>
        <v>0</v>
      </c>
      <c r="DC5" s="3">
        <f t="shared" ref="DC5:DC22" si="41">SUMPRODUCT(($B$5:$F$16=CO5)*($EQ$5:$EQ$16))</f>
        <v>6</v>
      </c>
      <c r="DD5" s="3">
        <f t="shared" ref="DD5:DD22" si="42">SUMPRODUCT(($B$5:$F$16=CO5)*($ES$5:$ES$16))</f>
        <v>0</v>
      </c>
      <c r="DE5" s="3">
        <f>DC5-DD5</f>
        <v>6</v>
      </c>
      <c r="DF5" s="235" t="str">
        <f>BX5</f>
        <v>Avranches</v>
      </c>
      <c r="DG5" s="236"/>
      <c r="DH5" s="236"/>
      <c r="DI5" s="236"/>
      <c r="DJ5" s="237"/>
      <c r="DK5" s="3">
        <f t="shared" ref="DK5:DK22" si="43">RANK(EA5,$EA$5:$EA$22)</f>
        <v>5</v>
      </c>
      <c r="DL5" s="3">
        <f>DK5-DK5</f>
        <v>0</v>
      </c>
      <c r="DM5" s="4" t="s">
        <v>22</v>
      </c>
      <c r="DN5" s="3">
        <f t="shared" ref="DN5:DN22" si="44">RANK(EB5,$EB$5:$EB$22)</f>
        <v>5</v>
      </c>
      <c r="DO5" s="3">
        <f t="shared" ref="DO5:DO22" si="45">SUMPRODUCT(($I$5:$M$16=DF5)*($EH$5:$EH$16))</f>
        <v>0</v>
      </c>
      <c r="DP5" s="3">
        <f t="shared" ref="DP5:DP22" si="46">SUMPRODUCT(($I$5:$M$16=DF5)*($EJ$5:$EJ$16))</f>
        <v>0</v>
      </c>
      <c r="DQ5" s="3">
        <f t="shared" ref="DQ5:DQ22" si="47">SUMPRODUCT(($I$5:$M$16=DF5)*($EL$5:$EL$16))</f>
        <v>0</v>
      </c>
      <c r="DR5" s="3">
        <f t="shared" ref="DR5:DR22" si="48">SUMPRODUCT(($I$5:$M$16=DF5)*($EN$5:$EN$16))</f>
        <v>0</v>
      </c>
      <c r="DS5" s="3">
        <f t="shared" ref="DS5:DS22" si="49">SUMPRODUCT(($I$5:$M$16=DF5)*($EP$5:$EP$16))</f>
        <v>0</v>
      </c>
      <c r="DT5" s="3">
        <f t="shared" ref="DT5:DT22" si="50">SUMPRODUCT(($I$5:$M$16=DF5)*($ER$5:$ER$16))</f>
        <v>0</v>
      </c>
      <c r="DU5" s="3">
        <f t="shared" ref="DU5:DU22" si="51">SUMPRODUCT(($I$5:$M$16=DF5)*($ET$5:$ET$16))</f>
        <v>0</v>
      </c>
      <c r="DV5" s="3">
        <f>DT5-DU5</f>
        <v>0</v>
      </c>
      <c r="DW5" s="6">
        <f>SUM(CG5*1000+(CN5)/100+(CL5)/1000)</f>
        <v>3000.0659999999998</v>
      </c>
      <c r="DX5" s="34">
        <f>DW5+0.000002</f>
        <v>3000.066002</v>
      </c>
      <c r="DY5" s="6">
        <f>SUM(CX5*1000+(DE5)/100+(DC5)/1000)</f>
        <v>3000.0659999999998</v>
      </c>
      <c r="DZ5" s="34">
        <f>DY5+0.000002</f>
        <v>3000.066002</v>
      </c>
      <c r="EA5" s="6">
        <f>SUM(DO5*1000+(DV5)/100+(DT5)/1000)</f>
        <v>0</v>
      </c>
      <c r="EB5" s="34">
        <f>EA5+0.000002</f>
        <v>1.9999999999999999E-6</v>
      </c>
      <c r="EC5" s="2">
        <f>A5</f>
        <v>0</v>
      </c>
      <c r="ED5" s="2">
        <f>N5</f>
        <v>0</v>
      </c>
      <c r="EE5" s="2">
        <f>IF(G5="",0,IF(G5&gt;H5,3,IF(G5=H5,1,IF(G5&lt;H5,0))))</f>
        <v>3</v>
      </c>
      <c r="EF5" s="2">
        <f>IF(H5="",0,IF(H5&gt;G5,3,IF(H5=G5,1,IF(H5&lt;G5,0))))</f>
        <v>0</v>
      </c>
      <c r="EG5" s="2">
        <f>EE5-EC5</f>
        <v>3</v>
      </c>
      <c r="EH5" s="2">
        <f>EF5-ED5</f>
        <v>0</v>
      </c>
      <c r="EI5" s="2">
        <f>IF(G5="",0,1)</f>
        <v>1</v>
      </c>
      <c r="EJ5" s="2">
        <f>IF(H5="",0,1)</f>
        <v>1</v>
      </c>
      <c r="EK5" s="2">
        <f>IF(G5&lt;&gt;"",IF(G5&gt;H5,1))</f>
        <v>1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>
        <f>IF(H5&lt;&gt;"",IF(H5&lt;G5,1))</f>
        <v>1</v>
      </c>
      <c r="EQ5" s="2">
        <f>G5</f>
        <v>6</v>
      </c>
      <c r="ER5" s="2">
        <f>H5</f>
        <v>0</v>
      </c>
      <c r="ES5" s="2">
        <f>H5</f>
        <v>0</v>
      </c>
      <c r="ET5" s="2">
        <f>G5</f>
        <v>6</v>
      </c>
      <c r="EU5" s="240" t="str">
        <f t="shared" ref="EU5:EU22" si="52">VLOOKUP(BR5,$BS$5:$CB$22,6,0)</f>
        <v>Avranches</v>
      </c>
      <c r="EV5" s="240"/>
      <c r="EW5" s="240"/>
      <c r="EX5" s="240"/>
      <c r="EY5" s="240"/>
      <c r="EZ5" s="6">
        <f t="shared" ref="EZ5:EZ22" si="53">VLOOKUP(EU5,$BX$5:$DW$22,52,0)</f>
        <v>3000.0659999999998</v>
      </c>
      <c r="FA5" s="2">
        <f t="shared" ref="FA5:FA22" si="54">RANK(EZ5,$EZ$5:$EZ$22)</f>
        <v>1</v>
      </c>
      <c r="FB5" s="240" t="str">
        <f>BX5</f>
        <v>Avranches</v>
      </c>
      <c r="FC5" s="240"/>
      <c r="FD5" s="240"/>
      <c r="FE5" s="240"/>
      <c r="FF5" s="240"/>
      <c r="FG5" s="240" t="str">
        <f t="shared" ref="FG5:FG22" si="55">VLOOKUP(BT5,$BU$5:$CS$22,21,0)</f>
        <v>Avranches</v>
      </c>
      <c r="FH5" s="240"/>
      <c r="FI5" s="240"/>
      <c r="FJ5" s="240"/>
      <c r="FK5" s="240"/>
      <c r="FL5" s="6">
        <f t="shared" ref="FL5:FL22" si="56">VLOOKUP(FG5,$CO$5:$DY$22,37,0)</f>
        <v>3000.0659999999998</v>
      </c>
      <c r="FM5" s="7">
        <f t="shared" ref="FM5:FM22" si="57">RANK(FL5,$FL$5:$FL$22)</f>
        <v>1</v>
      </c>
      <c r="FN5" s="240" t="str">
        <f>CO5</f>
        <v>Avranches</v>
      </c>
      <c r="FO5" s="240"/>
      <c r="FP5" s="240"/>
      <c r="FQ5" s="240"/>
      <c r="FR5" s="240"/>
      <c r="FS5" s="240" t="str">
        <f t="shared" ref="FS5:FS22" si="58">VLOOKUP(BV5,$BW$5:$DF$22,36,0)</f>
        <v>Tours</v>
      </c>
      <c r="FT5" s="240"/>
      <c r="FU5" s="240"/>
      <c r="FV5" s="240"/>
      <c r="FW5" s="240"/>
      <c r="FX5" s="6">
        <f t="shared" ref="FX5:FX22" si="59">VLOOKUP(FS5,$DF$5:$EA$22,22,0)</f>
        <v>3000.0550000000003</v>
      </c>
      <c r="FY5" s="2">
        <f t="shared" ref="FY5:FY22" si="60">RANK(FX5,$FX$5:$FX$22)</f>
        <v>1</v>
      </c>
      <c r="FZ5" s="240" t="str">
        <f>DF5</f>
        <v>Avranches</v>
      </c>
      <c r="GA5" s="240"/>
      <c r="GB5" s="240"/>
      <c r="GC5" s="240"/>
      <c r="GD5" s="240"/>
      <c r="GE5" s="283" t="str">
        <f>BX5</f>
        <v>Avranches</v>
      </c>
      <c r="GF5" s="284"/>
      <c r="GG5" s="284"/>
      <c r="GH5" s="284"/>
      <c r="GI5" s="285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</row>
    <row r="6" spans="1:240" ht="15" x14ac:dyDescent="0.3">
      <c r="A6" s="86"/>
      <c r="B6" s="163" t="s">
        <v>63</v>
      </c>
      <c r="C6" s="163"/>
      <c r="D6" s="163"/>
      <c r="E6" s="163"/>
      <c r="F6" s="163"/>
      <c r="G6" s="87">
        <v>2</v>
      </c>
      <c r="H6" s="87">
        <v>3</v>
      </c>
      <c r="I6" s="169" t="s">
        <v>53</v>
      </c>
      <c r="J6" s="169"/>
      <c r="K6" s="169"/>
      <c r="L6" s="169"/>
      <c r="M6" s="169"/>
      <c r="N6" s="88"/>
      <c r="O6" s="180"/>
      <c r="P6" s="181"/>
      <c r="Q6" s="181"/>
      <c r="R6" s="181"/>
      <c r="S6" s="160"/>
      <c r="T6" s="161"/>
      <c r="U6" s="93"/>
      <c r="V6" s="171"/>
      <c r="W6" s="172"/>
      <c r="X6" s="172"/>
      <c r="Y6" s="172"/>
      <c r="Z6" s="173"/>
      <c r="AA6" s="39"/>
      <c r="AB6" s="40"/>
      <c r="AC6" s="41"/>
      <c r="AD6" s="42"/>
      <c r="AE6" s="46"/>
      <c r="AF6" s="47"/>
      <c r="AG6" s="47"/>
      <c r="AH6" s="47"/>
      <c r="AI6" s="47"/>
      <c r="AJ6" s="47"/>
      <c r="AK6" s="48"/>
      <c r="AL6" s="191" t="str">
        <f t="shared" si="0"/>
        <v>Laval</v>
      </c>
      <c r="AM6" s="192"/>
      <c r="AN6" s="192"/>
      <c r="AO6" s="192"/>
      <c r="AP6" s="193"/>
      <c r="AQ6" s="20">
        <f t="shared" si="1"/>
        <v>0</v>
      </c>
      <c r="AR6" s="21" t="str">
        <f t="shared" si="2"/>
        <v>u</v>
      </c>
      <c r="AS6" s="22">
        <f>IF(FL6=FL5,FM5,FM6)</f>
        <v>2</v>
      </c>
      <c r="AT6" s="23">
        <f t="shared" si="3"/>
        <v>3</v>
      </c>
      <c r="AU6" s="24">
        <f t="shared" si="4"/>
        <v>1</v>
      </c>
      <c r="AV6" s="25">
        <f t="shared" si="5"/>
        <v>1</v>
      </c>
      <c r="AW6" s="25">
        <f t="shared" si="6"/>
        <v>0</v>
      </c>
      <c r="AX6" s="25">
        <f t="shared" si="7"/>
        <v>0</v>
      </c>
      <c r="AY6" s="25">
        <f t="shared" si="8"/>
        <v>4</v>
      </c>
      <c r="AZ6" s="25">
        <f t="shared" si="9"/>
        <v>0</v>
      </c>
      <c r="BA6" s="26">
        <f t="shared" si="10"/>
        <v>4</v>
      </c>
      <c r="BB6" s="259" t="str">
        <f t="shared" si="11"/>
        <v xml:space="preserve">Boulogne </v>
      </c>
      <c r="BC6" s="260"/>
      <c r="BD6" s="260"/>
      <c r="BE6" s="260"/>
      <c r="BF6" s="261"/>
      <c r="BG6" s="56">
        <f t="shared" si="12"/>
        <v>0</v>
      </c>
      <c r="BH6" s="57" t="str">
        <f t="shared" si="13"/>
        <v>u</v>
      </c>
      <c r="BI6" s="58">
        <f>IF(FX6=FX5,FY5,FY6)</f>
        <v>2</v>
      </c>
      <c r="BJ6" s="59">
        <f t="shared" si="14"/>
        <v>3</v>
      </c>
      <c r="BK6" s="60">
        <f t="shared" si="15"/>
        <v>1</v>
      </c>
      <c r="BL6" s="61">
        <f t="shared" si="16"/>
        <v>1</v>
      </c>
      <c r="BM6" s="61">
        <f t="shared" si="17"/>
        <v>0</v>
      </c>
      <c r="BN6" s="61">
        <f t="shared" si="18"/>
        <v>0</v>
      </c>
      <c r="BO6" s="61">
        <f t="shared" si="19"/>
        <v>3</v>
      </c>
      <c r="BP6" s="61">
        <f t="shared" si="20"/>
        <v>0</v>
      </c>
      <c r="BQ6" s="62">
        <f t="shared" si="21"/>
        <v>3</v>
      </c>
      <c r="BR6" s="12">
        <v>2</v>
      </c>
      <c r="BS6" s="8">
        <f t="shared" si="22"/>
        <v>4</v>
      </c>
      <c r="BT6" s="10">
        <v>2</v>
      </c>
      <c r="BU6" s="11">
        <f t="shared" si="23"/>
        <v>7</v>
      </c>
      <c r="BV6" s="9">
        <v>2</v>
      </c>
      <c r="BW6" s="2">
        <f t="shared" si="24"/>
        <v>2</v>
      </c>
      <c r="BX6" s="228" t="str">
        <f>Equipes!A3</f>
        <v xml:space="preserve">Boulogne </v>
      </c>
      <c r="BY6" s="228"/>
      <c r="BZ6" s="228"/>
      <c r="CA6" s="228"/>
      <c r="CB6" s="228"/>
      <c r="CC6" s="3">
        <f t="shared" si="25"/>
        <v>4</v>
      </c>
      <c r="CD6" s="3">
        <f t="shared" ref="CD6:CD22" si="61">CC6-CC6</f>
        <v>0</v>
      </c>
      <c r="CE6" s="4" t="s">
        <v>22</v>
      </c>
      <c r="CF6" s="3">
        <f t="shared" si="26"/>
        <v>4</v>
      </c>
      <c r="CG6" s="3">
        <f t="shared" si="27"/>
        <v>3</v>
      </c>
      <c r="CH6" s="3">
        <f t="shared" si="28"/>
        <v>1</v>
      </c>
      <c r="CI6" s="3">
        <f t="shared" si="29"/>
        <v>1</v>
      </c>
      <c r="CJ6" s="3">
        <f t="shared" si="30"/>
        <v>0</v>
      </c>
      <c r="CK6" s="3">
        <f t="shared" si="31"/>
        <v>0</v>
      </c>
      <c r="CL6" s="3">
        <f t="shared" si="32"/>
        <v>3</v>
      </c>
      <c r="CM6" s="3">
        <f t="shared" si="33"/>
        <v>0</v>
      </c>
      <c r="CN6" s="3">
        <f t="shared" ref="CN6:CN22" si="62">CL6-CM6</f>
        <v>3</v>
      </c>
      <c r="CO6" s="235" t="str">
        <f t="shared" ref="CO6:CO22" si="63">BX6</f>
        <v xml:space="preserve">Boulogne </v>
      </c>
      <c r="CP6" s="236"/>
      <c r="CQ6" s="236"/>
      <c r="CR6" s="236"/>
      <c r="CS6" s="237"/>
      <c r="CT6" s="3">
        <f t="shared" si="34"/>
        <v>7</v>
      </c>
      <c r="CU6" s="3">
        <f t="shared" ref="CU6:CU22" si="64">CT6-CT6</f>
        <v>0</v>
      </c>
      <c r="CV6" s="4" t="s">
        <v>22</v>
      </c>
      <c r="CW6" s="3">
        <f t="shared" si="35"/>
        <v>7</v>
      </c>
      <c r="CX6" s="3">
        <f t="shared" si="36"/>
        <v>0</v>
      </c>
      <c r="CY6" s="3">
        <f t="shared" si="37"/>
        <v>0</v>
      </c>
      <c r="CZ6" s="3">
        <f t="shared" si="38"/>
        <v>0</v>
      </c>
      <c r="DA6" s="3">
        <f t="shared" si="39"/>
        <v>0</v>
      </c>
      <c r="DB6" s="3">
        <f t="shared" si="40"/>
        <v>0</v>
      </c>
      <c r="DC6" s="3">
        <f t="shared" si="41"/>
        <v>0</v>
      </c>
      <c r="DD6" s="3">
        <f t="shared" si="42"/>
        <v>0</v>
      </c>
      <c r="DE6" s="3">
        <f t="shared" ref="DE6:DE22" si="65">DC6-DD6</f>
        <v>0</v>
      </c>
      <c r="DF6" s="235" t="str">
        <f t="shared" ref="DF6:DF22" si="66">BX6</f>
        <v xml:space="preserve">Boulogne </v>
      </c>
      <c r="DG6" s="236"/>
      <c r="DH6" s="236"/>
      <c r="DI6" s="236"/>
      <c r="DJ6" s="237"/>
      <c r="DK6" s="3">
        <f t="shared" si="43"/>
        <v>2</v>
      </c>
      <c r="DL6" s="3">
        <f t="shared" ref="DL6:DL22" si="67">DK6-DK6</f>
        <v>0</v>
      </c>
      <c r="DM6" s="4" t="s">
        <v>22</v>
      </c>
      <c r="DN6" s="3">
        <f t="shared" si="44"/>
        <v>2</v>
      </c>
      <c r="DO6" s="3">
        <f t="shared" si="45"/>
        <v>3</v>
      </c>
      <c r="DP6" s="3">
        <f t="shared" si="46"/>
        <v>1</v>
      </c>
      <c r="DQ6" s="3">
        <f t="shared" si="47"/>
        <v>1</v>
      </c>
      <c r="DR6" s="3">
        <f t="shared" si="48"/>
        <v>0</v>
      </c>
      <c r="DS6" s="3">
        <f t="shared" si="49"/>
        <v>0</v>
      </c>
      <c r="DT6" s="3">
        <f t="shared" si="50"/>
        <v>3</v>
      </c>
      <c r="DU6" s="3">
        <f t="shared" si="51"/>
        <v>0</v>
      </c>
      <c r="DV6" s="3">
        <f t="shared" ref="DV6:DV22" si="68">DT6-DU6</f>
        <v>3</v>
      </c>
      <c r="DW6" s="6">
        <f t="shared" ref="DW6:DW22" si="69">SUM(CG6*1000+(CN6)/100+(CL6)/1000)</f>
        <v>3000.0330000000004</v>
      </c>
      <c r="DX6" s="34">
        <f>DW6+0.0000019</f>
        <v>3000.0330019000003</v>
      </c>
      <c r="DY6" s="6">
        <f t="shared" ref="DY6:DY22" si="70">SUM(CX6*1000+(DE6)/100+(DC6)/1000)</f>
        <v>0</v>
      </c>
      <c r="DZ6" s="34">
        <f>DY6+0.0000019</f>
        <v>1.9E-6</v>
      </c>
      <c r="EA6" s="6">
        <f t="shared" ref="EA6:EA22" si="71">SUM(DO6*1000+(DV6)/100+(DT6)/1000)</f>
        <v>3000.0330000000004</v>
      </c>
      <c r="EB6" s="34">
        <f>EA6+0.0000019</f>
        <v>3000.0330019000003</v>
      </c>
      <c r="EC6" s="2">
        <f t="shared" ref="EC6:EC13" si="72">A6</f>
        <v>0</v>
      </c>
      <c r="ED6" s="2">
        <f t="shared" ref="ED6:ED13" si="73">N6</f>
        <v>0</v>
      </c>
      <c r="EE6" s="2">
        <f t="shared" ref="EE6:EE13" si="74">IF(G6="",0,IF(G6&gt;H6,3,IF(G6=H6,1,IF(G6&lt;H6,0))))</f>
        <v>0</v>
      </c>
      <c r="EF6" s="2">
        <f t="shared" ref="EF6:EF13" si="75">IF(H6="",0,IF(H6&gt;G6,3,IF(H6=G6,1,IF(H6&lt;G6,0))))</f>
        <v>3</v>
      </c>
      <c r="EG6" s="2">
        <f t="shared" ref="EG6:EG14" si="76">EE6-EC6</f>
        <v>0</v>
      </c>
      <c r="EH6" s="2">
        <f t="shared" ref="EH6:EH14" si="77">EF6-ED6</f>
        <v>3</v>
      </c>
      <c r="EI6" s="2">
        <f t="shared" ref="EI6:EI13" si="78">IF(G6="",0,1)</f>
        <v>1</v>
      </c>
      <c r="EJ6" s="2">
        <f t="shared" ref="EJ6:EJ13" si="79">IF(H6="",0,1)</f>
        <v>1</v>
      </c>
      <c r="EK6" s="2" t="b">
        <f t="shared" ref="EK6:EK13" si="80">IF(G6&lt;&gt;"",IF(G6&gt;H6,1))</f>
        <v>0</v>
      </c>
      <c r="EL6" s="2">
        <f t="shared" ref="EL6:EL13" si="81">IF(H6&lt;&gt;"",IF(H6&gt;G6,1))</f>
        <v>1</v>
      </c>
      <c r="EM6" s="2" t="b">
        <f t="shared" ref="EM6:EM13" si="82">IF(G6&lt;&gt;"",IF(G6=H6,1))</f>
        <v>0</v>
      </c>
      <c r="EN6" s="2" t="b">
        <f t="shared" ref="EN6:EN13" si="83">IF(H6&lt;&gt;"",IF(H6=G6,1))</f>
        <v>0</v>
      </c>
      <c r="EO6" s="2">
        <f t="shared" ref="EO6:EO13" si="84">IF(G6&lt;&gt;"",IF(G6&lt;H6,1))</f>
        <v>1</v>
      </c>
      <c r="EP6" s="2" t="b">
        <f t="shared" ref="EP6:EP13" si="85">IF(H6&lt;&gt;"",IF(H6&lt;G6,1))</f>
        <v>0</v>
      </c>
      <c r="EQ6" s="2">
        <f t="shared" ref="EQ6:EQ13" si="86">G6</f>
        <v>2</v>
      </c>
      <c r="ER6" s="2">
        <f t="shared" ref="ER6:ER13" si="87">H6</f>
        <v>3</v>
      </c>
      <c r="ES6" s="2">
        <f t="shared" ref="ES6:ES13" si="88">H6</f>
        <v>3</v>
      </c>
      <c r="ET6" s="2">
        <f t="shared" ref="ET6:ET13" si="89">G6</f>
        <v>2</v>
      </c>
      <c r="EU6" s="240" t="str">
        <f t="shared" si="52"/>
        <v>Tours</v>
      </c>
      <c r="EV6" s="240"/>
      <c r="EW6" s="240"/>
      <c r="EX6" s="240"/>
      <c r="EY6" s="240"/>
      <c r="EZ6" s="34">
        <f t="shared" si="53"/>
        <v>3000.0550000000003</v>
      </c>
      <c r="FA6" s="33">
        <f t="shared" si="54"/>
        <v>2</v>
      </c>
      <c r="FB6" s="240" t="str">
        <f t="shared" ref="FB6:FB22" si="90">BX6</f>
        <v xml:space="preserve">Boulogne </v>
      </c>
      <c r="FC6" s="240"/>
      <c r="FD6" s="240"/>
      <c r="FE6" s="240"/>
      <c r="FF6" s="240"/>
      <c r="FG6" s="240" t="str">
        <f t="shared" si="55"/>
        <v>Laval</v>
      </c>
      <c r="FH6" s="240"/>
      <c r="FI6" s="240"/>
      <c r="FJ6" s="240"/>
      <c r="FK6" s="240"/>
      <c r="FL6" s="34">
        <f t="shared" si="56"/>
        <v>3000.0439999999999</v>
      </c>
      <c r="FM6" s="7">
        <f t="shared" si="57"/>
        <v>2</v>
      </c>
      <c r="FN6" s="240" t="str">
        <f t="shared" ref="FN6:FN22" si="91">CO6</f>
        <v xml:space="preserve">Boulogne </v>
      </c>
      <c r="FO6" s="240"/>
      <c r="FP6" s="240"/>
      <c r="FQ6" s="240"/>
      <c r="FR6" s="240"/>
      <c r="FS6" s="240" t="str">
        <f t="shared" si="58"/>
        <v xml:space="preserve">Boulogne </v>
      </c>
      <c r="FT6" s="240"/>
      <c r="FU6" s="240"/>
      <c r="FV6" s="240"/>
      <c r="FW6" s="240"/>
      <c r="FX6" s="34">
        <f t="shared" si="59"/>
        <v>3000.0330000000004</v>
      </c>
      <c r="FY6" s="33">
        <f t="shared" si="60"/>
        <v>2</v>
      </c>
      <c r="FZ6" s="240" t="str">
        <f t="shared" ref="FZ6:FZ22" si="92">DF6</f>
        <v xml:space="preserve">Boulogne </v>
      </c>
      <c r="GA6" s="240"/>
      <c r="GB6" s="240"/>
      <c r="GC6" s="240"/>
      <c r="GD6" s="240"/>
      <c r="GE6" s="283" t="str">
        <f t="shared" ref="GE6:GE22" si="93">BX6</f>
        <v xml:space="preserve">Boulogne </v>
      </c>
      <c r="GF6" s="284"/>
      <c r="GG6" s="284"/>
      <c r="GH6" s="284"/>
      <c r="GI6" s="285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</row>
    <row r="7" spans="1:240" ht="15" x14ac:dyDescent="0.3">
      <c r="A7" s="86"/>
      <c r="B7" s="163" t="s">
        <v>55</v>
      </c>
      <c r="C7" s="163"/>
      <c r="D7" s="163"/>
      <c r="E7" s="163"/>
      <c r="F7" s="163"/>
      <c r="G7" s="87">
        <v>1</v>
      </c>
      <c r="H7" s="87">
        <v>0</v>
      </c>
      <c r="I7" s="169" t="s">
        <v>56</v>
      </c>
      <c r="J7" s="169"/>
      <c r="K7" s="169"/>
      <c r="L7" s="169"/>
      <c r="M7" s="169"/>
      <c r="N7" s="88"/>
      <c r="O7" s="180"/>
      <c r="P7" s="181"/>
      <c r="Q7" s="181"/>
      <c r="R7" s="181"/>
      <c r="S7" s="160"/>
      <c r="T7" s="161"/>
      <c r="U7" s="93"/>
      <c r="V7" s="171"/>
      <c r="W7" s="172"/>
      <c r="X7" s="172"/>
      <c r="Y7" s="172"/>
      <c r="Z7" s="173"/>
      <c r="AA7" s="39"/>
      <c r="AB7" s="40"/>
      <c r="AC7" s="41"/>
      <c r="AD7" s="42"/>
      <c r="AE7" s="46"/>
      <c r="AF7" s="47"/>
      <c r="AG7" s="47"/>
      <c r="AH7" s="47"/>
      <c r="AI7" s="47"/>
      <c r="AJ7" s="47"/>
      <c r="AK7" s="48"/>
      <c r="AL7" s="191" t="str">
        <f t="shared" si="0"/>
        <v>Lyon Duchère</v>
      </c>
      <c r="AM7" s="192"/>
      <c r="AN7" s="192"/>
      <c r="AO7" s="192"/>
      <c r="AP7" s="193"/>
      <c r="AQ7" s="20">
        <f t="shared" si="1"/>
        <v>0</v>
      </c>
      <c r="AR7" s="21" t="str">
        <f t="shared" si="2"/>
        <v>u</v>
      </c>
      <c r="AS7" s="22">
        <f t="shared" ref="AS7:AS22" si="94">IF(FL7=FL6,FM6,FM7)</f>
        <v>3</v>
      </c>
      <c r="AT7" s="23">
        <f t="shared" si="3"/>
        <v>3</v>
      </c>
      <c r="AU7" s="24">
        <f t="shared" si="4"/>
        <v>1</v>
      </c>
      <c r="AV7" s="25">
        <f t="shared" si="5"/>
        <v>1</v>
      </c>
      <c r="AW7" s="25">
        <f t="shared" si="6"/>
        <v>0</v>
      </c>
      <c r="AX7" s="25">
        <f t="shared" si="7"/>
        <v>0</v>
      </c>
      <c r="AY7" s="25">
        <f t="shared" si="8"/>
        <v>3</v>
      </c>
      <c r="AZ7" s="25">
        <f t="shared" si="9"/>
        <v>2</v>
      </c>
      <c r="BA7" s="26">
        <f t="shared" si="10"/>
        <v>1</v>
      </c>
      <c r="BB7" s="259" t="str">
        <f t="shared" si="11"/>
        <v xml:space="preserve">Le Mans </v>
      </c>
      <c r="BC7" s="260"/>
      <c r="BD7" s="260"/>
      <c r="BE7" s="260"/>
      <c r="BF7" s="261"/>
      <c r="BG7" s="56">
        <f t="shared" si="12"/>
        <v>0</v>
      </c>
      <c r="BH7" s="57" t="str">
        <f t="shared" si="13"/>
        <v>u</v>
      </c>
      <c r="BI7" s="58">
        <f t="shared" ref="BI7:BI22" si="95">IF(FX7=FX6,FY6,FY7)</f>
        <v>3</v>
      </c>
      <c r="BJ7" s="59">
        <f t="shared" si="14"/>
        <v>3</v>
      </c>
      <c r="BK7" s="60">
        <f t="shared" si="15"/>
        <v>1</v>
      </c>
      <c r="BL7" s="61">
        <f t="shared" si="16"/>
        <v>1</v>
      </c>
      <c r="BM7" s="61">
        <f t="shared" si="17"/>
        <v>0</v>
      </c>
      <c r="BN7" s="61">
        <f t="shared" si="18"/>
        <v>0</v>
      </c>
      <c r="BO7" s="61">
        <f t="shared" si="19"/>
        <v>3</v>
      </c>
      <c r="BP7" s="61">
        <f t="shared" si="20"/>
        <v>2</v>
      </c>
      <c r="BQ7" s="62">
        <f t="shared" si="21"/>
        <v>1</v>
      </c>
      <c r="BR7" s="12">
        <v>3</v>
      </c>
      <c r="BS7" s="8">
        <f t="shared" si="22"/>
        <v>9</v>
      </c>
      <c r="BT7" s="10">
        <v>3</v>
      </c>
      <c r="BU7" s="11">
        <f t="shared" si="23"/>
        <v>6</v>
      </c>
      <c r="BV7" s="9">
        <v>3</v>
      </c>
      <c r="BW7" s="2">
        <f t="shared" si="24"/>
        <v>6</v>
      </c>
      <c r="BX7" s="228" t="str">
        <f>Equipes!A4</f>
        <v xml:space="preserve">Bourg-en-Bresse </v>
      </c>
      <c r="BY7" s="228"/>
      <c r="BZ7" s="228"/>
      <c r="CA7" s="228"/>
      <c r="CB7" s="228"/>
      <c r="CC7" s="3">
        <f t="shared" si="25"/>
        <v>9</v>
      </c>
      <c r="CD7" s="3">
        <f t="shared" si="61"/>
        <v>0</v>
      </c>
      <c r="CE7" s="4" t="s">
        <v>22</v>
      </c>
      <c r="CF7" s="3">
        <f t="shared" si="26"/>
        <v>9</v>
      </c>
      <c r="CG7" s="3">
        <f t="shared" si="27"/>
        <v>1</v>
      </c>
      <c r="CH7" s="3">
        <f t="shared" si="28"/>
        <v>1</v>
      </c>
      <c r="CI7" s="3">
        <f t="shared" si="29"/>
        <v>0</v>
      </c>
      <c r="CJ7" s="3">
        <f t="shared" si="30"/>
        <v>1</v>
      </c>
      <c r="CK7" s="3">
        <f t="shared" si="31"/>
        <v>0</v>
      </c>
      <c r="CL7" s="3">
        <f t="shared" si="32"/>
        <v>0</v>
      </c>
      <c r="CM7" s="3">
        <f t="shared" si="33"/>
        <v>0</v>
      </c>
      <c r="CN7" s="3">
        <f t="shared" si="62"/>
        <v>0</v>
      </c>
      <c r="CO7" s="235" t="str">
        <f t="shared" si="63"/>
        <v xml:space="preserve">Bourg-en-Bresse </v>
      </c>
      <c r="CP7" s="236"/>
      <c r="CQ7" s="236"/>
      <c r="CR7" s="236"/>
      <c r="CS7" s="237"/>
      <c r="CT7" s="3">
        <f t="shared" si="34"/>
        <v>6</v>
      </c>
      <c r="CU7" s="3">
        <f t="shared" si="64"/>
        <v>0</v>
      </c>
      <c r="CV7" s="4" t="s">
        <v>22</v>
      </c>
      <c r="CW7" s="3">
        <f t="shared" si="35"/>
        <v>6</v>
      </c>
      <c r="CX7" s="3">
        <f t="shared" si="36"/>
        <v>1</v>
      </c>
      <c r="CY7" s="3">
        <f t="shared" si="37"/>
        <v>1</v>
      </c>
      <c r="CZ7" s="3">
        <f t="shared" si="38"/>
        <v>0</v>
      </c>
      <c r="DA7" s="3">
        <f t="shared" si="39"/>
        <v>1</v>
      </c>
      <c r="DB7" s="3">
        <f t="shared" si="40"/>
        <v>0</v>
      </c>
      <c r="DC7" s="3">
        <f t="shared" si="41"/>
        <v>0</v>
      </c>
      <c r="DD7" s="3">
        <f t="shared" si="42"/>
        <v>0</v>
      </c>
      <c r="DE7" s="3">
        <f t="shared" si="65"/>
        <v>0</v>
      </c>
      <c r="DF7" s="235" t="str">
        <f t="shared" si="66"/>
        <v xml:space="preserve">Bourg-en-Bresse </v>
      </c>
      <c r="DG7" s="236"/>
      <c r="DH7" s="236"/>
      <c r="DI7" s="236"/>
      <c r="DJ7" s="237"/>
      <c r="DK7" s="3">
        <f t="shared" si="43"/>
        <v>5</v>
      </c>
      <c r="DL7" s="3">
        <f t="shared" si="67"/>
        <v>0</v>
      </c>
      <c r="DM7" s="4" t="s">
        <v>22</v>
      </c>
      <c r="DN7" s="3">
        <f t="shared" si="44"/>
        <v>6</v>
      </c>
      <c r="DO7" s="3">
        <f t="shared" si="45"/>
        <v>0</v>
      </c>
      <c r="DP7" s="3">
        <f t="shared" si="46"/>
        <v>0</v>
      </c>
      <c r="DQ7" s="3">
        <f t="shared" si="47"/>
        <v>0</v>
      </c>
      <c r="DR7" s="3">
        <f t="shared" si="48"/>
        <v>0</v>
      </c>
      <c r="DS7" s="3">
        <f t="shared" si="49"/>
        <v>0</v>
      </c>
      <c r="DT7" s="3">
        <f t="shared" si="50"/>
        <v>0</v>
      </c>
      <c r="DU7" s="3">
        <f t="shared" si="51"/>
        <v>0</v>
      </c>
      <c r="DV7" s="3">
        <f t="shared" si="68"/>
        <v>0</v>
      </c>
      <c r="DW7" s="6">
        <f t="shared" si="69"/>
        <v>1000</v>
      </c>
      <c r="DX7" s="34">
        <f>DW7+0.0000018</f>
        <v>1000.0000017999999</v>
      </c>
      <c r="DY7" s="6">
        <f t="shared" si="70"/>
        <v>1000</v>
      </c>
      <c r="DZ7" s="34">
        <f>DY7+0.0000018</f>
        <v>1000.0000017999999</v>
      </c>
      <c r="EA7" s="6">
        <f t="shared" si="71"/>
        <v>0</v>
      </c>
      <c r="EB7" s="34">
        <f>EA7+0.0000018</f>
        <v>1.7999999999999999E-6</v>
      </c>
      <c r="EC7" s="2">
        <f t="shared" si="72"/>
        <v>0</v>
      </c>
      <c r="ED7" s="2">
        <f t="shared" si="73"/>
        <v>0</v>
      </c>
      <c r="EE7" s="2">
        <f t="shared" si="74"/>
        <v>3</v>
      </c>
      <c r="EF7" s="2">
        <f t="shared" si="75"/>
        <v>0</v>
      </c>
      <c r="EG7" s="2">
        <f t="shared" si="76"/>
        <v>3</v>
      </c>
      <c r="EH7" s="2">
        <f t="shared" si="77"/>
        <v>0</v>
      </c>
      <c r="EI7" s="2">
        <f t="shared" si="78"/>
        <v>1</v>
      </c>
      <c r="EJ7" s="2">
        <f t="shared" si="79"/>
        <v>1</v>
      </c>
      <c r="EK7" s="2">
        <f t="shared" si="80"/>
        <v>1</v>
      </c>
      <c r="EL7" s="2" t="b">
        <f t="shared" si="81"/>
        <v>0</v>
      </c>
      <c r="EM7" s="2" t="b">
        <f t="shared" si="82"/>
        <v>0</v>
      </c>
      <c r="EN7" s="2" t="b">
        <f t="shared" si="83"/>
        <v>0</v>
      </c>
      <c r="EO7" s="2" t="b">
        <f t="shared" si="84"/>
        <v>0</v>
      </c>
      <c r="EP7" s="2">
        <f t="shared" si="85"/>
        <v>1</v>
      </c>
      <c r="EQ7" s="2">
        <f t="shared" si="86"/>
        <v>1</v>
      </c>
      <c r="ER7" s="2">
        <f t="shared" si="87"/>
        <v>0</v>
      </c>
      <c r="ES7" s="2">
        <f t="shared" si="88"/>
        <v>0</v>
      </c>
      <c r="ET7" s="2">
        <f t="shared" si="89"/>
        <v>1</v>
      </c>
      <c r="EU7" s="240" t="str">
        <f t="shared" si="52"/>
        <v>Laval</v>
      </c>
      <c r="EV7" s="240"/>
      <c r="EW7" s="240"/>
      <c r="EX7" s="240"/>
      <c r="EY7" s="240"/>
      <c r="EZ7" s="34">
        <f t="shared" si="53"/>
        <v>3000.0439999999999</v>
      </c>
      <c r="FA7" s="33">
        <f t="shared" si="54"/>
        <v>3</v>
      </c>
      <c r="FB7" s="240" t="str">
        <f t="shared" si="90"/>
        <v xml:space="preserve">Bourg-en-Bresse </v>
      </c>
      <c r="FC7" s="240"/>
      <c r="FD7" s="240"/>
      <c r="FE7" s="240"/>
      <c r="FF7" s="240"/>
      <c r="FG7" s="240" t="str">
        <f t="shared" si="55"/>
        <v>Lyon Duchère</v>
      </c>
      <c r="FH7" s="240"/>
      <c r="FI7" s="240"/>
      <c r="FJ7" s="240"/>
      <c r="FK7" s="240"/>
      <c r="FL7" s="34">
        <f t="shared" si="56"/>
        <v>3000.0130000000004</v>
      </c>
      <c r="FM7" s="7">
        <f t="shared" si="57"/>
        <v>3</v>
      </c>
      <c r="FN7" s="240" t="str">
        <f t="shared" si="91"/>
        <v xml:space="preserve">Bourg-en-Bresse </v>
      </c>
      <c r="FO7" s="240"/>
      <c r="FP7" s="240"/>
      <c r="FQ7" s="240"/>
      <c r="FR7" s="240"/>
      <c r="FS7" s="240" t="str">
        <f t="shared" si="58"/>
        <v xml:space="preserve">Le Mans </v>
      </c>
      <c r="FT7" s="240"/>
      <c r="FU7" s="240"/>
      <c r="FV7" s="240"/>
      <c r="FW7" s="240"/>
      <c r="FX7" s="34">
        <f t="shared" si="59"/>
        <v>3000.0130000000004</v>
      </c>
      <c r="FY7" s="33">
        <f t="shared" si="60"/>
        <v>3</v>
      </c>
      <c r="FZ7" s="240" t="str">
        <f t="shared" si="92"/>
        <v xml:space="preserve">Bourg-en-Bresse </v>
      </c>
      <c r="GA7" s="240"/>
      <c r="GB7" s="240"/>
      <c r="GC7" s="240"/>
      <c r="GD7" s="240"/>
      <c r="GE7" s="283" t="str">
        <f t="shared" si="93"/>
        <v xml:space="preserve">Bourg-en-Bresse </v>
      </c>
      <c r="GF7" s="284"/>
      <c r="GG7" s="284"/>
      <c r="GH7" s="284"/>
      <c r="GI7" s="285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</row>
    <row r="8" spans="1:240" ht="15" x14ac:dyDescent="0.3">
      <c r="A8" s="86"/>
      <c r="B8" s="163" t="s">
        <v>50</v>
      </c>
      <c r="C8" s="163"/>
      <c r="D8" s="163"/>
      <c r="E8" s="163"/>
      <c r="F8" s="163"/>
      <c r="G8" s="87">
        <v>1</v>
      </c>
      <c r="H8" s="87">
        <v>0</v>
      </c>
      <c r="I8" s="169" t="s">
        <v>67</v>
      </c>
      <c r="J8" s="169"/>
      <c r="K8" s="169"/>
      <c r="L8" s="169"/>
      <c r="M8" s="169"/>
      <c r="N8" s="88"/>
      <c r="O8" s="180"/>
      <c r="P8" s="181"/>
      <c r="Q8" s="181"/>
      <c r="R8" s="181"/>
      <c r="S8" s="160"/>
      <c r="T8" s="161"/>
      <c r="U8" s="93"/>
      <c r="V8" s="171"/>
      <c r="W8" s="172"/>
      <c r="X8" s="172"/>
      <c r="Y8" s="172"/>
      <c r="Z8" s="173"/>
      <c r="AA8" s="39"/>
      <c r="AB8" s="40"/>
      <c r="AC8" s="41"/>
      <c r="AD8" s="42"/>
      <c r="AE8" s="46"/>
      <c r="AF8" s="47"/>
      <c r="AG8" s="47"/>
      <c r="AH8" s="47"/>
      <c r="AI8" s="47"/>
      <c r="AJ8" s="47"/>
      <c r="AK8" s="48"/>
      <c r="AL8" s="191" t="str">
        <f t="shared" si="0"/>
        <v>Entente SSG</v>
      </c>
      <c r="AM8" s="192"/>
      <c r="AN8" s="192"/>
      <c r="AO8" s="192"/>
      <c r="AP8" s="193"/>
      <c r="AQ8" s="20">
        <f t="shared" si="1"/>
        <v>0</v>
      </c>
      <c r="AR8" s="21" t="str">
        <f t="shared" si="2"/>
        <v>u</v>
      </c>
      <c r="AS8" s="22">
        <f t="shared" si="94"/>
        <v>4</v>
      </c>
      <c r="AT8" s="23">
        <f t="shared" si="3"/>
        <v>3</v>
      </c>
      <c r="AU8" s="24">
        <f t="shared" si="4"/>
        <v>1</v>
      </c>
      <c r="AV8" s="25">
        <f t="shared" si="5"/>
        <v>1</v>
      </c>
      <c r="AW8" s="25">
        <f t="shared" si="6"/>
        <v>0</v>
      </c>
      <c r="AX8" s="25">
        <f t="shared" si="7"/>
        <v>0</v>
      </c>
      <c r="AY8" s="25">
        <f t="shared" si="8"/>
        <v>1</v>
      </c>
      <c r="AZ8" s="25">
        <f t="shared" si="9"/>
        <v>0</v>
      </c>
      <c r="BA8" s="26">
        <f t="shared" si="10"/>
        <v>1</v>
      </c>
      <c r="BB8" s="259" t="str">
        <f t="shared" si="11"/>
        <v>Concarneau</v>
      </c>
      <c r="BC8" s="260"/>
      <c r="BD8" s="260"/>
      <c r="BE8" s="260"/>
      <c r="BF8" s="261"/>
      <c r="BG8" s="56">
        <f t="shared" si="12"/>
        <v>0</v>
      </c>
      <c r="BH8" s="57" t="str">
        <f t="shared" si="13"/>
        <v>u</v>
      </c>
      <c r="BI8" s="58">
        <f t="shared" si="95"/>
        <v>4</v>
      </c>
      <c r="BJ8" s="59">
        <f t="shared" si="14"/>
        <v>1</v>
      </c>
      <c r="BK8" s="60">
        <f t="shared" si="15"/>
        <v>1</v>
      </c>
      <c r="BL8" s="61">
        <f t="shared" si="16"/>
        <v>0</v>
      </c>
      <c r="BM8" s="61">
        <f t="shared" si="17"/>
        <v>1</v>
      </c>
      <c r="BN8" s="61">
        <f t="shared" si="18"/>
        <v>0</v>
      </c>
      <c r="BO8" s="61">
        <f t="shared" si="19"/>
        <v>0</v>
      </c>
      <c r="BP8" s="61">
        <f t="shared" si="20"/>
        <v>0</v>
      </c>
      <c r="BQ8" s="62">
        <f t="shared" si="21"/>
        <v>0</v>
      </c>
      <c r="BR8" s="12">
        <v>4</v>
      </c>
      <c r="BS8" s="8">
        <f t="shared" si="22"/>
        <v>11</v>
      </c>
      <c r="BT8" s="10">
        <v>4</v>
      </c>
      <c r="BU8" s="11">
        <f t="shared" si="23"/>
        <v>16</v>
      </c>
      <c r="BV8" s="9">
        <v>4</v>
      </c>
      <c r="BW8" s="2">
        <f t="shared" si="24"/>
        <v>7</v>
      </c>
      <c r="BX8" s="228" t="str">
        <f>Equipes!A5</f>
        <v>Chambly</v>
      </c>
      <c r="BY8" s="228"/>
      <c r="BZ8" s="228"/>
      <c r="CA8" s="228"/>
      <c r="CB8" s="228"/>
      <c r="CC8" s="3">
        <f t="shared" si="25"/>
        <v>11</v>
      </c>
      <c r="CD8" s="3">
        <f t="shared" si="61"/>
        <v>0</v>
      </c>
      <c r="CE8" s="4" t="s">
        <v>22</v>
      </c>
      <c r="CF8" s="3">
        <f t="shared" si="26"/>
        <v>11</v>
      </c>
      <c r="CG8" s="3">
        <f t="shared" si="27"/>
        <v>0</v>
      </c>
      <c r="CH8" s="3">
        <f t="shared" si="28"/>
        <v>1</v>
      </c>
      <c r="CI8" s="3">
        <f t="shared" si="29"/>
        <v>0</v>
      </c>
      <c r="CJ8" s="3">
        <f t="shared" si="30"/>
        <v>0</v>
      </c>
      <c r="CK8" s="3">
        <f t="shared" si="31"/>
        <v>1</v>
      </c>
      <c r="CL8" s="3">
        <f t="shared" si="32"/>
        <v>2</v>
      </c>
      <c r="CM8" s="3">
        <f t="shared" si="33"/>
        <v>3</v>
      </c>
      <c r="CN8" s="3">
        <f t="shared" si="62"/>
        <v>-1</v>
      </c>
      <c r="CO8" s="235" t="str">
        <f t="shared" si="63"/>
        <v>Chambly</v>
      </c>
      <c r="CP8" s="236"/>
      <c r="CQ8" s="236"/>
      <c r="CR8" s="236"/>
      <c r="CS8" s="237"/>
      <c r="CT8" s="3">
        <f t="shared" si="34"/>
        <v>16</v>
      </c>
      <c r="CU8" s="3">
        <f t="shared" si="64"/>
        <v>0</v>
      </c>
      <c r="CV8" s="4" t="s">
        <v>22</v>
      </c>
      <c r="CW8" s="3">
        <f t="shared" si="35"/>
        <v>16</v>
      </c>
      <c r="CX8" s="3">
        <f t="shared" si="36"/>
        <v>0</v>
      </c>
      <c r="CY8" s="3">
        <f t="shared" si="37"/>
        <v>1</v>
      </c>
      <c r="CZ8" s="3">
        <f t="shared" si="38"/>
        <v>0</v>
      </c>
      <c r="DA8" s="3">
        <f t="shared" si="39"/>
        <v>0</v>
      </c>
      <c r="DB8" s="3">
        <f t="shared" si="40"/>
        <v>1</v>
      </c>
      <c r="DC8" s="3">
        <f t="shared" si="41"/>
        <v>2</v>
      </c>
      <c r="DD8" s="3">
        <f t="shared" si="42"/>
        <v>3</v>
      </c>
      <c r="DE8" s="3">
        <f t="shared" si="65"/>
        <v>-1</v>
      </c>
      <c r="DF8" s="235" t="str">
        <f t="shared" si="66"/>
        <v>Chambly</v>
      </c>
      <c r="DG8" s="236"/>
      <c r="DH8" s="236"/>
      <c r="DI8" s="236"/>
      <c r="DJ8" s="237"/>
      <c r="DK8" s="3">
        <f t="shared" si="43"/>
        <v>5</v>
      </c>
      <c r="DL8" s="3">
        <f t="shared" si="67"/>
        <v>0</v>
      </c>
      <c r="DM8" s="4" t="s">
        <v>22</v>
      </c>
      <c r="DN8" s="3">
        <f t="shared" si="44"/>
        <v>7</v>
      </c>
      <c r="DO8" s="3">
        <f t="shared" si="45"/>
        <v>0</v>
      </c>
      <c r="DP8" s="3">
        <f t="shared" si="46"/>
        <v>0</v>
      </c>
      <c r="DQ8" s="3">
        <f t="shared" si="47"/>
        <v>0</v>
      </c>
      <c r="DR8" s="3">
        <f t="shared" si="48"/>
        <v>0</v>
      </c>
      <c r="DS8" s="3">
        <f t="shared" si="49"/>
        <v>0</v>
      </c>
      <c r="DT8" s="3">
        <f t="shared" si="50"/>
        <v>0</v>
      </c>
      <c r="DU8" s="3">
        <f t="shared" si="51"/>
        <v>0</v>
      </c>
      <c r="DV8" s="3">
        <f t="shared" si="68"/>
        <v>0</v>
      </c>
      <c r="DW8" s="6">
        <f t="shared" si="69"/>
        <v>-8.0000000000000002E-3</v>
      </c>
      <c r="DX8" s="34">
        <f>DW8+0.0000017</f>
        <v>-7.9982999999999999E-3</v>
      </c>
      <c r="DY8" s="6">
        <f t="shared" si="70"/>
        <v>-8.0000000000000002E-3</v>
      </c>
      <c r="DZ8" s="34">
        <f>DY8+0.0000017</f>
        <v>-7.9982999999999999E-3</v>
      </c>
      <c r="EA8" s="6">
        <f t="shared" si="71"/>
        <v>0</v>
      </c>
      <c r="EB8" s="34">
        <f>EA8+0.0000017</f>
        <v>1.7E-6</v>
      </c>
      <c r="EC8" s="2">
        <f t="shared" si="72"/>
        <v>0</v>
      </c>
      <c r="ED8" s="2">
        <f t="shared" si="73"/>
        <v>0</v>
      </c>
      <c r="EE8" s="2">
        <f t="shared" si="74"/>
        <v>3</v>
      </c>
      <c r="EF8" s="2">
        <f t="shared" si="75"/>
        <v>0</v>
      </c>
      <c r="EG8" s="2">
        <f t="shared" si="76"/>
        <v>3</v>
      </c>
      <c r="EH8" s="2">
        <f t="shared" si="77"/>
        <v>0</v>
      </c>
      <c r="EI8" s="2">
        <f t="shared" si="78"/>
        <v>1</v>
      </c>
      <c r="EJ8" s="2">
        <f t="shared" si="79"/>
        <v>1</v>
      </c>
      <c r="EK8" s="2">
        <f t="shared" si="80"/>
        <v>1</v>
      </c>
      <c r="EL8" s="2" t="b">
        <f t="shared" si="81"/>
        <v>0</v>
      </c>
      <c r="EM8" s="2" t="b">
        <f t="shared" si="82"/>
        <v>0</v>
      </c>
      <c r="EN8" s="2" t="b">
        <f t="shared" si="83"/>
        <v>0</v>
      </c>
      <c r="EO8" s="2" t="b">
        <f t="shared" si="84"/>
        <v>0</v>
      </c>
      <c r="EP8" s="2">
        <f t="shared" si="85"/>
        <v>1</v>
      </c>
      <c r="EQ8" s="2">
        <f t="shared" si="86"/>
        <v>1</v>
      </c>
      <c r="ER8" s="2">
        <f t="shared" si="87"/>
        <v>0</v>
      </c>
      <c r="ES8" s="2">
        <f t="shared" si="88"/>
        <v>0</v>
      </c>
      <c r="ET8" s="2">
        <f t="shared" si="89"/>
        <v>1</v>
      </c>
      <c r="EU8" s="240" t="str">
        <f t="shared" si="52"/>
        <v xml:space="preserve">Boulogne </v>
      </c>
      <c r="EV8" s="240"/>
      <c r="EW8" s="240"/>
      <c r="EX8" s="240"/>
      <c r="EY8" s="240"/>
      <c r="EZ8" s="34">
        <f t="shared" si="53"/>
        <v>3000.0330000000004</v>
      </c>
      <c r="FA8" s="33">
        <f t="shared" si="54"/>
        <v>4</v>
      </c>
      <c r="FB8" s="240" t="str">
        <f t="shared" si="90"/>
        <v>Chambly</v>
      </c>
      <c r="FC8" s="240"/>
      <c r="FD8" s="240"/>
      <c r="FE8" s="240"/>
      <c r="FF8" s="240"/>
      <c r="FG8" s="240" t="str">
        <f t="shared" si="55"/>
        <v>Entente SSG</v>
      </c>
      <c r="FH8" s="240"/>
      <c r="FI8" s="240"/>
      <c r="FJ8" s="240"/>
      <c r="FK8" s="240"/>
      <c r="FL8" s="34">
        <f t="shared" si="56"/>
        <v>3000.0110000000004</v>
      </c>
      <c r="FM8" s="7">
        <f t="shared" si="57"/>
        <v>4</v>
      </c>
      <c r="FN8" s="240" t="str">
        <f t="shared" si="91"/>
        <v>Chambly</v>
      </c>
      <c r="FO8" s="240"/>
      <c r="FP8" s="240"/>
      <c r="FQ8" s="240"/>
      <c r="FR8" s="240"/>
      <c r="FS8" s="240" t="str">
        <f t="shared" si="58"/>
        <v>Concarneau</v>
      </c>
      <c r="FT8" s="240"/>
      <c r="FU8" s="240"/>
      <c r="FV8" s="240"/>
      <c r="FW8" s="240"/>
      <c r="FX8" s="34">
        <f t="shared" si="59"/>
        <v>1000</v>
      </c>
      <c r="FY8" s="33">
        <f t="shared" si="60"/>
        <v>4</v>
      </c>
      <c r="FZ8" s="240" t="str">
        <f t="shared" si="92"/>
        <v>Chambly</v>
      </c>
      <c r="GA8" s="240"/>
      <c r="GB8" s="240"/>
      <c r="GC8" s="240"/>
      <c r="GD8" s="240"/>
      <c r="GE8" s="283" t="str">
        <f t="shared" si="93"/>
        <v>Chambly</v>
      </c>
      <c r="GF8" s="284"/>
      <c r="GG8" s="284"/>
      <c r="GH8" s="284"/>
      <c r="GI8" s="285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</row>
    <row r="9" spans="1:240" ht="15" x14ac:dyDescent="0.3">
      <c r="A9" s="86"/>
      <c r="B9" s="163" t="s">
        <v>64</v>
      </c>
      <c r="C9" s="163"/>
      <c r="D9" s="163"/>
      <c r="E9" s="163"/>
      <c r="F9" s="163"/>
      <c r="G9" s="87">
        <v>0</v>
      </c>
      <c r="H9" s="87">
        <v>5</v>
      </c>
      <c r="I9" s="169" t="s">
        <v>59</v>
      </c>
      <c r="J9" s="169"/>
      <c r="K9" s="169"/>
      <c r="L9" s="169"/>
      <c r="M9" s="169"/>
      <c r="N9" s="88"/>
      <c r="O9" s="180"/>
      <c r="P9" s="181"/>
      <c r="Q9" s="181"/>
      <c r="R9" s="181"/>
      <c r="S9" s="160"/>
      <c r="T9" s="161"/>
      <c r="U9" s="93"/>
      <c r="V9" s="171"/>
      <c r="W9" s="172"/>
      <c r="X9" s="172"/>
      <c r="Y9" s="172"/>
      <c r="Z9" s="173"/>
      <c r="AA9" s="39"/>
      <c r="AB9" s="40"/>
      <c r="AC9" s="41"/>
      <c r="AD9" s="42"/>
      <c r="AE9" s="46"/>
      <c r="AF9" s="47"/>
      <c r="AG9" s="47"/>
      <c r="AH9" s="47"/>
      <c r="AI9" s="47"/>
      <c r="AJ9" s="47"/>
      <c r="AK9" s="48"/>
      <c r="AL9" s="191" t="str">
        <f t="shared" si="0"/>
        <v xml:space="preserve">Marignane Gigniac </v>
      </c>
      <c r="AM9" s="192"/>
      <c r="AN9" s="192"/>
      <c r="AO9" s="192"/>
      <c r="AP9" s="193"/>
      <c r="AQ9" s="20">
        <f t="shared" si="1"/>
        <v>0</v>
      </c>
      <c r="AR9" s="21" t="str">
        <f t="shared" si="2"/>
        <v>u</v>
      </c>
      <c r="AS9" s="22">
        <f t="shared" si="94"/>
        <v>4</v>
      </c>
      <c r="AT9" s="23">
        <f t="shared" si="3"/>
        <v>3</v>
      </c>
      <c r="AU9" s="24">
        <f t="shared" si="4"/>
        <v>1</v>
      </c>
      <c r="AV9" s="25">
        <f t="shared" si="5"/>
        <v>1</v>
      </c>
      <c r="AW9" s="25">
        <f t="shared" si="6"/>
        <v>0</v>
      </c>
      <c r="AX9" s="25">
        <f t="shared" si="7"/>
        <v>0</v>
      </c>
      <c r="AY9" s="25">
        <f t="shared" si="8"/>
        <v>1</v>
      </c>
      <c r="AZ9" s="25">
        <f t="shared" si="9"/>
        <v>0</v>
      </c>
      <c r="BA9" s="26">
        <f t="shared" si="10"/>
        <v>1</v>
      </c>
      <c r="BB9" s="259" t="str">
        <f t="shared" si="11"/>
        <v>Avranches</v>
      </c>
      <c r="BC9" s="260"/>
      <c r="BD9" s="260"/>
      <c r="BE9" s="260"/>
      <c r="BF9" s="261"/>
      <c r="BG9" s="56">
        <f t="shared" si="12"/>
        <v>0</v>
      </c>
      <c r="BH9" s="57" t="str">
        <f t="shared" si="13"/>
        <v>u</v>
      </c>
      <c r="BI9" s="58">
        <f t="shared" si="95"/>
        <v>5</v>
      </c>
      <c r="BJ9" s="59">
        <f t="shared" si="14"/>
        <v>0</v>
      </c>
      <c r="BK9" s="60">
        <f t="shared" si="15"/>
        <v>0</v>
      </c>
      <c r="BL9" s="61">
        <f t="shared" si="16"/>
        <v>0</v>
      </c>
      <c r="BM9" s="61">
        <f t="shared" si="17"/>
        <v>0</v>
      </c>
      <c r="BN9" s="61">
        <f t="shared" si="18"/>
        <v>0</v>
      </c>
      <c r="BO9" s="61">
        <f t="shared" si="19"/>
        <v>0</v>
      </c>
      <c r="BP9" s="61">
        <f t="shared" si="20"/>
        <v>0</v>
      </c>
      <c r="BQ9" s="62">
        <f t="shared" si="21"/>
        <v>0</v>
      </c>
      <c r="BR9" s="12">
        <v>5</v>
      </c>
      <c r="BS9" s="8">
        <f t="shared" si="22"/>
        <v>17</v>
      </c>
      <c r="BT9" s="10">
        <v>5</v>
      </c>
      <c r="BU9" s="11">
        <f t="shared" si="23"/>
        <v>18</v>
      </c>
      <c r="BV9" s="9">
        <v>5</v>
      </c>
      <c r="BW9" s="2">
        <f t="shared" si="24"/>
        <v>8</v>
      </c>
      <c r="BX9" s="228" t="str">
        <f>Equipes!A6</f>
        <v>Cholet</v>
      </c>
      <c r="BY9" s="228"/>
      <c r="BZ9" s="228"/>
      <c r="CA9" s="228"/>
      <c r="CB9" s="228"/>
      <c r="CC9" s="3">
        <f t="shared" si="25"/>
        <v>17</v>
      </c>
      <c r="CD9" s="3">
        <f t="shared" si="61"/>
        <v>0</v>
      </c>
      <c r="CE9" s="4" t="s">
        <v>22</v>
      </c>
      <c r="CF9" s="3">
        <f t="shared" si="26"/>
        <v>17</v>
      </c>
      <c r="CG9" s="3">
        <f t="shared" si="27"/>
        <v>0</v>
      </c>
      <c r="CH9" s="3">
        <f t="shared" si="28"/>
        <v>1</v>
      </c>
      <c r="CI9" s="3">
        <f t="shared" si="29"/>
        <v>0</v>
      </c>
      <c r="CJ9" s="3">
        <f t="shared" si="30"/>
        <v>0</v>
      </c>
      <c r="CK9" s="3">
        <f t="shared" si="31"/>
        <v>1</v>
      </c>
      <c r="CL9" s="3">
        <f t="shared" si="32"/>
        <v>0</v>
      </c>
      <c r="CM9" s="3">
        <f t="shared" si="33"/>
        <v>5</v>
      </c>
      <c r="CN9" s="3">
        <f t="shared" si="62"/>
        <v>-5</v>
      </c>
      <c r="CO9" s="235" t="str">
        <f t="shared" si="63"/>
        <v>Cholet</v>
      </c>
      <c r="CP9" s="236"/>
      <c r="CQ9" s="236"/>
      <c r="CR9" s="236"/>
      <c r="CS9" s="237"/>
      <c r="CT9" s="3">
        <f t="shared" si="34"/>
        <v>18</v>
      </c>
      <c r="CU9" s="3">
        <f t="shared" si="64"/>
        <v>0</v>
      </c>
      <c r="CV9" s="4" t="s">
        <v>22</v>
      </c>
      <c r="CW9" s="3">
        <f t="shared" si="35"/>
        <v>18</v>
      </c>
      <c r="CX9" s="3">
        <f t="shared" si="36"/>
        <v>0</v>
      </c>
      <c r="CY9" s="3">
        <f t="shared" si="37"/>
        <v>1</v>
      </c>
      <c r="CZ9" s="3">
        <f t="shared" si="38"/>
        <v>0</v>
      </c>
      <c r="DA9" s="3">
        <f t="shared" si="39"/>
        <v>0</v>
      </c>
      <c r="DB9" s="3">
        <f t="shared" si="40"/>
        <v>1</v>
      </c>
      <c r="DC9" s="3">
        <f t="shared" si="41"/>
        <v>0</v>
      </c>
      <c r="DD9" s="3">
        <f t="shared" si="42"/>
        <v>5</v>
      </c>
      <c r="DE9" s="3">
        <f t="shared" si="65"/>
        <v>-5</v>
      </c>
      <c r="DF9" s="235" t="str">
        <f t="shared" si="66"/>
        <v>Cholet</v>
      </c>
      <c r="DG9" s="236"/>
      <c r="DH9" s="236"/>
      <c r="DI9" s="236"/>
      <c r="DJ9" s="237"/>
      <c r="DK9" s="3">
        <f t="shared" si="43"/>
        <v>5</v>
      </c>
      <c r="DL9" s="3">
        <f t="shared" si="67"/>
        <v>0</v>
      </c>
      <c r="DM9" s="4" t="s">
        <v>22</v>
      </c>
      <c r="DN9" s="3">
        <f t="shared" si="44"/>
        <v>8</v>
      </c>
      <c r="DO9" s="3">
        <f t="shared" si="45"/>
        <v>0</v>
      </c>
      <c r="DP9" s="3">
        <f t="shared" si="46"/>
        <v>0</v>
      </c>
      <c r="DQ9" s="3">
        <f t="shared" si="47"/>
        <v>0</v>
      </c>
      <c r="DR9" s="3">
        <f t="shared" si="48"/>
        <v>0</v>
      </c>
      <c r="DS9" s="3">
        <f t="shared" si="49"/>
        <v>0</v>
      </c>
      <c r="DT9" s="3">
        <f t="shared" si="50"/>
        <v>0</v>
      </c>
      <c r="DU9" s="3">
        <f t="shared" si="51"/>
        <v>0</v>
      </c>
      <c r="DV9" s="3">
        <f t="shared" si="68"/>
        <v>0</v>
      </c>
      <c r="DW9" s="6">
        <f t="shared" si="69"/>
        <v>-0.05</v>
      </c>
      <c r="DX9" s="34">
        <f>DW9+0.0000016</f>
        <v>-4.9998400000000005E-2</v>
      </c>
      <c r="DY9" s="6">
        <f t="shared" si="70"/>
        <v>-0.05</v>
      </c>
      <c r="DZ9" s="34">
        <f>DY9+0.0000016</f>
        <v>-4.9998400000000005E-2</v>
      </c>
      <c r="EA9" s="6">
        <f t="shared" si="71"/>
        <v>0</v>
      </c>
      <c r="EB9" s="34">
        <f>EA9+0.0000016</f>
        <v>1.5999999999999999E-6</v>
      </c>
      <c r="EC9" s="2">
        <f t="shared" si="72"/>
        <v>0</v>
      </c>
      <c r="ED9" s="2">
        <f t="shared" si="73"/>
        <v>0</v>
      </c>
      <c r="EE9" s="2">
        <f t="shared" si="74"/>
        <v>0</v>
      </c>
      <c r="EF9" s="2">
        <f t="shared" si="75"/>
        <v>3</v>
      </c>
      <c r="EG9" s="2">
        <f t="shared" si="76"/>
        <v>0</v>
      </c>
      <c r="EH9" s="2">
        <f t="shared" si="77"/>
        <v>3</v>
      </c>
      <c r="EI9" s="2">
        <f t="shared" si="78"/>
        <v>1</v>
      </c>
      <c r="EJ9" s="2">
        <f t="shared" si="79"/>
        <v>1</v>
      </c>
      <c r="EK9" s="2" t="b">
        <f t="shared" si="80"/>
        <v>0</v>
      </c>
      <c r="EL9" s="2">
        <f t="shared" si="81"/>
        <v>1</v>
      </c>
      <c r="EM9" s="2" t="b">
        <f t="shared" si="82"/>
        <v>0</v>
      </c>
      <c r="EN9" s="2" t="b">
        <f t="shared" si="83"/>
        <v>0</v>
      </c>
      <c r="EO9" s="2">
        <f t="shared" si="84"/>
        <v>1</v>
      </c>
      <c r="EP9" s="2" t="b">
        <f t="shared" si="85"/>
        <v>0</v>
      </c>
      <c r="EQ9" s="2">
        <f t="shared" si="86"/>
        <v>0</v>
      </c>
      <c r="ER9" s="2">
        <f t="shared" si="87"/>
        <v>5</v>
      </c>
      <c r="ES9" s="2">
        <f t="shared" si="88"/>
        <v>5</v>
      </c>
      <c r="ET9" s="2">
        <f t="shared" si="89"/>
        <v>0</v>
      </c>
      <c r="EU9" s="240" t="str">
        <f t="shared" si="52"/>
        <v xml:space="preserve">Le Mans </v>
      </c>
      <c r="EV9" s="240"/>
      <c r="EW9" s="240"/>
      <c r="EX9" s="240"/>
      <c r="EY9" s="240"/>
      <c r="EZ9" s="34">
        <f t="shared" si="53"/>
        <v>3000.0130000000004</v>
      </c>
      <c r="FA9" s="33">
        <f t="shared" si="54"/>
        <v>5</v>
      </c>
      <c r="FB9" s="240" t="str">
        <f t="shared" si="90"/>
        <v>Cholet</v>
      </c>
      <c r="FC9" s="240"/>
      <c r="FD9" s="240"/>
      <c r="FE9" s="240"/>
      <c r="FF9" s="240"/>
      <c r="FG9" s="240" t="str">
        <f t="shared" si="55"/>
        <v xml:space="preserve">Marignane Gigniac </v>
      </c>
      <c r="FH9" s="240"/>
      <c r="FI9" s="240"/>
      <c r="FJ9" s="240"/>
      <c r="FK9" s="240"/>
      <c r="FL9" s="34">
        <f t="shared" si="56"/>
        <v>3000.0110000000004</v>
      </c>
      <c r="FM9" s="7">
        <f t="shared" si="57"/>
        <v>4</v>
      </c>
      <c r="FN9" s="240" t="str">
        <f t="shared" si="91"/>
        <v>Cholet</v>
      </c>
      <c r="FO9" s="240"/>
      <c r="FP9" s="240"/>
      <c r="FQ9" s="240"/>
      <c r="FR9" s="240"/>
      <c r="FS9" s="240" t="str">
        <f t="shared" si="58"/>
        <v>Avranches</v>
      </c>
      <c r="FT9" s="240"/>
      <c r="FU9" s="240"/>
      <c r="FV9" s="240"/>
      <c r="FW9" s="240"/>
      <c r="FX9" s="34">
        <f t="shared" si="59"/>
        <v>0</v>
      </c>
      <c r="FY9" s="33">
        <f t="shared" si="60"/>
        <v>5</v>
      </c>
      <c r="FZ9" s="240" t="str">
        <f t="shared" si="92"/>
        <v>Cholet</v>
      </c>
      <c r="GA9" s="240"/>
      <c r="GB9" s="240"/>
      <c r="GC9" s="240"/>
      <c r="GD9" s="240"/>
      <c r="GE9" s="283" t="str">
        <f t="shared" si="93"/>
        <v>Cholet</v>
      </c>
      <c r="GF9" s="284"/>
      <c r="GG9" s="284"/>
      <c r="GH9" s="284"/>
      <c r="GI9" s="285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</row>
    <row r="10" spans="1:240" ht="15" x14ac:dyDescent="0.3">
      <c r="A10" s="86"/>
      <c r="B10" s="163" t="s">
        <v>54</v>
      </c>
      <c r="C10" s="163"/>
      <c r="D10" s="163"/>
      <c r="E10" s="163"/>
      <c r="F10" s="163"/>
      <c r="G10" s="87">
        <v>3</v>
      </c>
      <c r="H10" s="87">
        <v>2</v>
      </c>
      <c r="I10" s="169" t="s">
        <v>57</v>
      </c>
      <c r="J10" s="169"/>
      <c r="K10" s="169"/>
      <c r="L10" s="169"/>
      <c r="M10" s="169"/>
      <c r="N10" s="88"/>
      <c r="O10" s="180"/>
      <c r="P10" s="181"/>
      <c r="Q10" s="181"/>
      <c r="R10" s="181"/>
      <c r="S10" s="160"/>
      <c r="T10" s="161"/>
      <c r="U10" s="93"/>
      <c r="V10" s="171"/>
      <c r="W10" s="172"/>
      <c r="X10" s="172"/>
      <c r="Y10" s="172"/>
      <c r="Z10" s="173"/>
      <c r="AA10" s="39"/>
      <c r="AB10" s="40"/>
      <c r="AC10" s="41"/>
      <c r="AD10" s="42"/>
      <c r="AE10" s="46"/>
      <c r="AF10" s="47"/>
      <c r="AG10" s="47"/>
      <c r="AH10" s="47"/>
      <c r="AI10" s="47"/>
      <c r="AJ10" s="47"/>
      <c r="AK10" s="48"/>
      <c r="AL10" s="191" t="str">
        <f t="shared" si="0"/>
        <v xml:space="preserve">Bourg-en-Bresse </v>
      </c>
      <c r="AM10" s="192"/>
      <c r="AN10" s="192"/>
      <c r="AO10" s="192"/>
      <c r="AP10" s="193"/>
      <c r="AQ10" s="20">
        <f t="shared" si="1"/>
        <v>0</v>
      </c>
      <c r="AR10" s="21" t="str">
        <f t="shared" si="2"/>
        <v>u</v>
      </c>
      <c r="AS10" s="22">
        <f t="shared" si="94"/>
        <v>6</v>
      </c>
      <c r="AT10" s="23">
        <f t="shared" si="3"/>
        <v>1</v>
      </c>
      <c r="AU10" s="24">
        <f t="shared" si="4"/>
        <v>1</v>
      </c>
      <c r="AV10" s="25">
        <f t="shared" si="5"/>
        <v>0</v>
      </c>
      <c r="AW10" s="25">
        <f t="shared" si="6"/>
        <v>1</v>
      </c>
      <c r="AX10" s="25">
        <f t="shared" si="7"/>
        <v>0</v>
      </c>
      <c r="AY10" s="25">
        <f t="shared" si="8"/>
        <v>0</v>
      </c>
      <c r="AZ10" s="25">
        <f t="shared" si="9"/>
        <v>0</v>
      </c>
      <c r="BA10" s="26">
        <f t="shared" si="10"/>
        <v>0</v>
      </c>
      <c r="BB10" s="259" t="str">
        <f t="shared" si="11"/>
        <v xml:space="preserve">Bourg-en-Bresse </v>
      </c>
      <c r="BC10" s="260"/>
      <c r="BD10" s="260"/>
      <c r="BE10" s="260"/>
      <c r="BF10" s="261"/>
      <c r="BG10" s="56">
        <f t="shared" si="12"/>
        <v>0</v>
      </c>
      <c r="BH10" s="57" t="str">
        <f t="shared" si="13"/>
        <v>u</v>
      </c>
      <c r="BI10" s="58">
        <f t="shared" si="95"/>
        <v>5</v>
      </c>
      <c r="BJ10" s="59">
        <f t="shared" si="14"/>
        <v>0</v>
      </c>
      <c r="BK10" s="60">
        <f t="shared" si="15"/>
        <v>0</v>
      </c>
      <c r="BL10" s="61">
        <f t="shared" si="16"/>
        <v>0</v>
      </c>
      <c r="BM10" s="61">
        <f t="shared" si="17"/>
        <v>0</v>
      </c>
      <c r="BN10" s="61">
        <f t="shared" si="18"/>
        <v>0</v>
      </c>
      <c r="BO10" s="61">
        <f t="shared" si="19"/>
        <v>0</v>
      </c>
      <c r="BP10" s="61">
        <f t="shared" si="20"/>
        <v>0</v>
      </c>
      <c r="BQ10" s="62">
        <f t="shared" si="21"/>
        <v>0</v>
      </c>
      <c r="BR10" s="12">
        <v>6</v>
      </c>
      <c r="BS10" s="8">
        <f t="shared" si="22"/>
        <v>10</v>
      </c>
      <c r="BT10" s="10">
        <v>6</v>
      </c>
      <c r="BU10" s="11">
        <f t="shared" si="23"/>
        <v>8</v>
      </c>
      <c r="BV10" s="9">
        <v>6</v>
      </c>
      <c r="BW10" s="2">
        <f t="shared" si="24"/>
        <v>4</v>
      </c>
      <c r="BX10" s="228" t="str">
        <f>Equipes!A7</f>
        <v>Concarneau</v>
      </c>
      <c r="BY10" s="228"/>
      <c r="BZ10" s="228"/>
      <c r="CA10" s="228"/>
      <c r="CB10" s="228"/>
      <c r="CC10" s="3">
        <f t="shared" si="25"/>
        <v>9</v>
      </c>
      <c r="CD10" s="3">
        <f t="shared" si="61"/>
        <v>0</v>
      </c>
      <c r="CE10" s="4" t="s">
        <v>22</v>
      </c>
      <c r="CF10" s="3">
        <f t="shared" si="26"/>
        <v>10</v>
      </c>
      <c r="CG10" s="3">
        <f t="shared" si="27"/>
        <v>1</v>
      </c>
      <c r="CH10" s="3">
        <f t="shared" si="28"/>
        <v>1</v>
      </c>
      <c r="CI10" s="3">
        <f t="shared" si="29"/>
        <v>0</v>
      </c>
      <c r="CJ10" s="3">
        <f t="shared" si="30"/>
        <v>1</v>
      </c>
      <c r="CK10" s="3">
        <f t="shared" si="31"/>
        <v>0</v>
      </c>
      <c r="CL10" s="3">
        <f t="shared" si="32"/>
        <v>0</v>
      </c>
      <c r="CM10" s="3">
        <f t="shared" si="33"/>
        <v>0</v>
      </c>
      <c r="CN10" s="3">
        <f t="shared" si="62"/>
        <v>0</v>
      </c>
      <c r="CO10" s="235" t="str">
        <f t="shared" si="63"/>
        <v>Concarneau</v>
      </c>
      <c r="CP10" s="236"/>
      <c r="CQ10" s="236"/>
      <c r="CR10" s="236"/>
      <c r="CS10" s="237"/>
      <c r="CT10" s="3">
        <f t="shared" si="34"/>
        <v>7</v>
      </c>
      <c r="CU10" s="3">
        <f t="shared" si="64"/>
        <v>0</v>
      </c>
      <c r="CV10" s="4" t="s">
        <v>22</v>
      </c>
      <c r="CW10" s="3">
        <f t="shared" si="35"/>
        <v>8</v>
      </c>
      <c r="CX10" s="3">
        <f t="shared" si="36"/>
        <v>0</v>
      </c>
      <c r="CY10" s="3">
        <f t="shared" si="37"/>
        <v>0</v>
      </c>
      <c r="CZ10" s="3">
        <f t="shared" si="38"/>
        <v>0</v>
      </c>
      <c r="DA10" s="3">
        <f t="shared" si="39"/>
        <v>0</v>
      </c>
      <c r="DB10" s="3">
        <f t="shared" si="40"/>
        <v>0</v>
      </c>
      <c r="DC10" s="3">
        <f t="shared" si="41"/>
        <v>0</v>
      </c>
      <c r="DD10" s="3">
        <f t="shared" si="42"/>
        <v>0</v>
      </c>
      <c r="DE10" s="3">
        <f t="shared" si="65"/>
        <v>0</v>
      </c>
      <c r="DF10" s="235" t="str">
        <f t="shared" si="66"/>
        <v>Concarneau</v>
      </c>
      <c r="DG10" s="236"/>
      <c r="DH10" s="236"/>
      <c r="DI10" s="236"/>
      <c r="DJ10" s="237"/>
      <c r="DK10" s="3">
        <f t="shared" si="43"/>
        <v>4</v>
      </c>
      <c r="DL10" s="3">
        <f t="shared" si="67"/>
        <v>0</v>
      </c>
      <c r="DM10" s="4" t="s">
        <v>22</v>
      </c>
      <c r="DN10" s="3">
        <f t="shared" si="44"/>
        <v>4</v>
      </c>
      <c r="DO10" s="3">
        <f t="shared" si="45"/>
        <v>1</v>
      </c>
      <c r="DP10" s="3">
        <f t="shared" si="46"/>
        <v>1</v>
      </c>
      <c r="DQ10" s="3">
        <f t="shared" si="47"/>
        <v>0</v>
      </c>
      <c r="DR10" s="3">
        <f t="shared" si="48"/>
        <v>1</v>
      </c>
      <c r="DS10" s="3">
        <f t="shared" si="49"/>
        <v>0</v>
      </c>
      <c r="DT10" s="3">
        <f t="shared" si="50"/>
        <v>0</v>
      </c>
      <c r="DU10" s="3">
        <f t="shared" si="51"/>
        <v>0</v>
      </c>
      <c r="DV10" s="3">
        <f t="shared" si="68"/>
        <v>0</v>
      </c>
      <c r="DW10" s="6">
        <f t="shared" si="69"/>
        <v>1000</v>
      </c>
      <c r="DX10" s="34">
        <f>DW10+0.0000015</f>
        <v>1000.0000015000001</v>
      </c>
      <c r="DY10" s="6">
        <f t="shared" si="70"/>
        <v>0</v>
      </c>
      <c r="DZ10" s="34">
        <f>DY10+0.0000015</f>
        <v>1.5E-6</v>
      </c>
      <c r="EA10" s="6">
        <f t="shared" si="71"/>
        <v>1000</v>
      </c>
      <c r="EB10" s="34">
        <f>EA10+0.0000015</f>
        <v>1000.0000015000001</v>
      </c>
      <c r="EC10" s="2">
        <f t="shared" si="72"/>
        <v>0</v>
      </c>
      <c r="ED10" s="2">
        <f t="shared" si="73"/>
        <v>0</v>
      </c>
      <c r="EE10" s="2">
        <f t="shared" si="74"/>
        <v>3</v>
      </c>
      <c r="EF10" s="2">
        <f t="shared" si="75"/>
        <v>0</v>
      </c>
      <c r="EG10" s="2">
        <f t="shared" si="76"/>
        <v>3</v>
      </c>
      <c r="EH10" s="2">
        <f t="shared" si="77"/>
        <v>0</v>
      </c>
      <c r="EI10" s="2">
        <f t="shared" si="78"/>
        <v>1</v>
      </c>
      <c r="EJ10" s="2">
        <f t="shared" si="79"/>
        <v>1</v>
      </c>
      <c r="EK10" s="2">
        <f t="shared" si="80"/>
        <v>1</v>
      </c>
      <c r="EL10" s="2" t="b">
        <f t="shared" si="81"/>
        <v>0</v>
      </c>
      <c r="EM10" s="2" t="b">
        <f t="shared" si="82"/>
        <v>0</v>
      </c>
      <c r="EN10" s="2" t="b">
        <f t="shared" si="83"/>
        <v>0</v>
      </c>
      <c r="EO10" s="2" t="b">
        <f t="shared" si="84"/>
        <v>0</v>
      </c>
      <c r="EP10" s="2">
        <f t="shared" si="85"/>
        <v>1</v>
      </c>
      <c r="EQ10" s="2">
        <f t="shared" si="86"/>
        <v>3</v>
      </c>
      <c r="ER10" s="2">
        <f t="shared" si="87"/>
        <v>2</v>
      </c>
      <c r="ES10" s="2">
        <f t="shared" si="88"/>
        <v>2</v>
      </c>
      <c r="ET10" s="2">
        <f t="shared" si="89"/>
        <v>3</v>
      </c>
      <c r="EU10" s="240" t="str">
        <f t="shared" si="52"/>
        <v>Lyon Duchère</v>
      </c>
      <c r="EV10" s="240"/>
      <c r="EW10" s="240"/>
      <c r="EX10" s="240"/>
      <c r="EY10" s="240"/>
      <c r="EZ10" s="34">
        <f t="shared" si="53"/>
        <v>3000.0130000000004</v>
      </c>
      <c r="FA10" s="33">
        <f t="shared" si="54"/>
        <v>5</v>
      </c>
      <c r="FB10" s="240" t="str">
        <f t="shared" si="90"/>
        <v>Concarneau</v>
      </c>
      <c r="FC10" s="240"/>
      <c r="FD10" s="240"/>
      <c r="FE10" s="240"/>
      <c r="FF10" s="240"/>
      <c r="FG10" s="240" t="str">
        <f t="shared" si="55"/>
        <v xml:space="preserve">Bourg-en-Bresse </v>
      </c>
      <c r="FH10" s="240"/>
      <c r="FI10" s="240"/>
      <c r="FJ10" s="240"/>
      <c r="FK10" s="240"/>
      <c r="FL10" s="34">
        <f t="shared" si="56"/>
        <v>1000</v>
      </c>
      <c r="FM10" s="7">
        <f t="shared" si="57"/>
        <v>6</v>
      </c>
      <c r="FN10" s="240" t="str">
        <f t="shared" si="91"/>
        <v>Concarneau</v>
      </c>
      <c r="FO10" s="240"/>
      <c r="FP10" s="240"/>
      <c r="FQ10" s="240"/>
      <c r="FR10" s="240"/>
      <c r="FS10" s="240" t="str">
        <f t="shared" si="58"/>
        <v xml:space="preserve">Bourg-en-Bresse </v>
      </c>
      <c r="FT10" s="240"/>
      <c r="FU10" s="240"/>
      <c r="FV10" s="240"/>
      <c r="FW10" s="240"/>
      <c r="FX10" s="34">
        <f t="shared" si="59"/>
        <v>0</v>
      </c>
      <c r="FY10" s="33">
        <f t="shared" si="60"/>
        <v>5</v>
      </c>
      <c r="FZ10" s="240" t="str">
        <f t="shared" si="92"/>
        <v>Concarneau</v>
      </c>
      <c r="GA10" s="240"/>
      <c r="GB10" s="240"/>
      <c r="GC10" s="240"/>
      <c r="GD10" s="240"/>
      <c r="GE10" s="283" t="str">
        <f t="shared" si="93"/>
        <v>Concarneau</v>
      </c>
      <c r="GF10" s="284"/>
      <c r="GG10" s="284"/>
      <c r="GH10" s="284"/>
      <c r="GI10" s="285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</row>
    <row r="11" spans="1:240" ht="15" x14ac:dyDescent="0.3">
      <c r="A11" s="86"/>
      <c r="B11" s="163" t="s">
        <v>58</v>
      </c>
      <c r="C11" s="163"/>
      <c r="D11" s="163"/>
      <c r="E11" s="163"/>
      <c r="F11" s="163"/>
      <c r="G11" s="87">
        <v>4</v>
      </c>
      <c r="H11" s="87">
        <v>0</v>
      </c>
      <c r="I11" s="169" t="s">
        <v>66</v>
      </c>
      <c r="J11" s="169"/>
      <c r="K11" s="169"/>
      <c r="L11" s="169"/>
      <c r="M11" s="169"/>
      <c r="N11" s="88"/>
      <c r="O11" s="180"/>
      <c r="P11" s="181"/>
      <c r="Q11" s="181"/>
      <c r="R11" s="181"/>
      <c r="S11" s="160"/>
      <c r="T11" s="161"/>
      <c r="U11" s="93"/>
      <c r="V11" s="171"/>
      <c r="W11" s="172"/>
      <c r="X11" s="172"/>
      <c r="Y11" s="172"/>
      <c r="Z11" s="173"/>
      <c r="AA11" s="39"/>
      <c r="AB11" s="40"/>
      <c r="AC11" s="41"/>
      <c r="AD11" s="42"/>
      <c r="AE11" s="46"/>
      <c r="AF11" s="47"/>
      <c r="AG11" s="47"/>
      <c r="AH11" s="47"/>
      <c r="AI11" s="47"/>
      <c r="AJ11" s="47"/>
      <c r="AK11" s="48"/>
      <c r="AL11" s="191" t="str">
        <f t="shared" si="0"/>
        <v xml:space="preserve">Boulogne </v>
      </c>
      <c r="AM11" s="192"/>
      <c r="AN11" s="192"/>
      <c r="AO11" s="192"/>
      <c r="AP11" s="193"/>
      <c r="AQ11" s="20">
        <f t="shared" si="1"/>
        <v>0</v>
      </c>
      <c r="AR11" s="21" t="str">
        <f t="shared" si="2"/>
        <v>u</v>
      </c>
      <c r="AS11" s="22">
        <f t="shared" si="94"/>
        <v>7</v>
      </c>
      <c r="AT11" s="23">
        <f t="shared" si="3"/>
        <v>0</v>
      </c>
      <c r="AU11" s="24">
        <f t="shared" si="4"/>
        <v>0</v>
      </c>
      <c r="AV11" s="25">
        <f t="shared" si="5"/>
        <v>0</v>
      </c>
      <c r="AW11" s="25">
        <f t="shared" si="6"/>
        <v>0</v>
      </c>
      <c r="AX11" s="25">
        <f t="shared" si="7"/>
        <v>0</v>
      </c>
      <c r="AY11" s="25">
        <f t="shared" si="8"/>
        <v>0</v>
      </c>
      <c r="AZ11" s="25">
        <f t="shared" si="9"/>
        <v>0</v>
      </c>
      <c r="BA11" s="26">
        <f t="shared" si="10"/>
        <v>0</v>
      </c>
      <c r="BB11" s="259" t="str">
        <f t="shared" si="11"/>
        <v>Chambly</v>
      </c>
      <c r="BC11" s="260"/>
      <c r="BD11" s="260"/>
      <c r="BE11" s="260"/>
      <c r="BF11" s="261"/>
      <c r="BG11" s="56">
        <f t="shared" si="12"/>
        <v>0</v>
      </c>
      <c r="BH11" s="57" t="str">
        <f t="shared" si="13"/>
        <v>u</v>
      </c>
      <c r="BI11" s="58">
        <f t="shared" si="95"/>
        <v>5</v>
      </c>
      <c r="BJ11" s="59">
        <f t="shared" si="14"/>
        <v>0</v>
      </c>
      <c r="BK11" s="60">
        <f t="shared" si="15"/>
        <v>0</v>
      </c>
      <c r="BL11" s="61">
        <f t="shared" si="16"/>
        <v>0</v>
      </c>
      <c r="BM11" s="61">
        <f t="shared" si="17"/>
        <v>0</v>
      </c>
      <c r="BN11" s="61">
        <f t="shared" si="18"/>
        <v>0</v>
      </c>
      <c r="BO11" s="61">
        <f t="shared" si="19"/>
        <v>0</v>
      </c>
      <c r="BP11" s="61">
        <f t="shared" si="20"/>
        <v>0</v>
      </c>
      <c r="BQ11" s="62">
        <f t="shared" si="21"/>
        <v>0</v>
      </c>
      <c r="BR11" s="12">
        <v>7</v>
      </c>
      <c r="BS11" s="8">
        <f t="shared" si="22"/>
        <v>15</v>
      </c>
      <c r="BT11" s="10">
        <v>7</v>
      </c>
      <c r="BU11" s="11">
        <f t="shared" si="23"/>
        <v>17</v>
      </c>
      <c r="BV11" s="9">
        <v>7</v>
      </c>
      <c r="BW11" s="2">
        <f t="shared" si="24"/>
        <v>9</v>
      </c>
      <c r="BX11" s="228" t="str">
        <f>Equipes!A8</f>
        <v>Drancy</v>
      </c>
      <c r="BY11" s="228"/>
      <c r="BZ11" s="228"/>
      <c r="CA11" s="228"/>
      <c r="CB11" s="228"/>
      <c r="CC11" s="3">
        <f t="shared" si="25"/>
        <v>15</v>
      </c>
      <c r="CD11" s="3">
        <f t="shared" si="61"/>
        <v>0</v>
      </c>
      <c r="CE11" s="4" t="s">
        <v>22</v>
      </c>
      <c r="CF11" s="3">
        <f t="shared" si="26"/>
        <v>15</v>
      </c>
      <c r="CG11" s="3">
        <f t="shared" si="27"/>
        <v>0</v>
      </c>
      <c r="CH11" s="3">
        <f t="shared" si="28"/>
        <v>1</v>
      </c>
      <c r="CI11" s="3">
        <f t="shared" si="29"/>
        <v>0</v>
      </c>
      <c r="CJ11" s="3">
        <f t="shared" si="30"/>
        <v>0</v>
      </c>
      <c r="CK11" s="3">
        <f t="shared" si="31"/>
        <v>1</v>
      </c>
      <c r="CL11" s="3">
        <f t="shared" si="32"/>
        <v>0</v>
      </c>
      <c r="CM11" s="3">
        <f t="shared" si="33"/>
        <v>3</v>
      </c>
      <c r="CN11" s="3">
        <f t="shared" si="62"/>
        <v>-3</v>
      </c>
      <c r="CO11" s="235" t="str">
        <f t="shared" si="63"/>
        <v>Drancy</v>
      </c>
      <c r="CP11" s="236"/>
      <c r="CQ11" s="236"/>
      <c r="CR11" s="236"/>
      <c r="CS11" s="237"/>
      <c r="CT11" s="3">
        <f t="shared" si="34"/>
        <v>17</v>
      </c>
      <c r="CU11" s="3">
        <f t="shared" si="64"/>
        <v>0</v>
      </c>
      <c r="CV11" s="4" t="s">
        <v>22</v>
      </c>
      <c r="CW11" s="3">
        <f t="shared" si="35"/>
        <v>17</v>
      </c>
      <c r="CX11" s="3">
        <f t="shared" si="36"/>
        <v>0</v>
      </c>
      <c r="CY11" s="3">
        <f t="shared" si="37"/>
        <v>1</v>
      </c>
      <c r="CZ11" s="3">
        <f t="shared" si="38"/>
        <v>0</v>
      </c>
      <c r="DA11" s="3">
        <f t="shared" si="39"/>
        <v>0</v>
      </c>
      <c r="DB11" s="3">
        <f t="shared" si="40"/>
        <v>1</v>
      </c>
      <c r="DC11" s="3">
        <f t="shared" si="41"/>
        <v>0</v>
      </c>
      <c r="DD11" s="3">
        <f t="shared" si="42"/>
        <v>3</v>
      </c>
      <c r="DE11" s="3">
        <f t="shared" si="65"/>
        <v>-3</v>
      </c>
      <c r="DF11" s="235" t="str">
        <f t="shared" si="66"/>
        <v>Drancy</v>
      </c>
      <c r="DG11" s="236"/>
      <c r="DH11" s="236"/>
      <c r="DI11" s="236"/>
      <c r="DJ11" s="237"/>
      <c r="DK11" s="3">
        <f t="shared" si="43"/>
        <v>5</v>
      </c>
      <c r="DL11" s="3">
        <f t="shared" si="67"/>
        <v>0</v>
      </c>
      <c r="DM11" s="4" t="s">
        <v>22</v>
      </c>
      <c r="DN11" s="3">
        <f t="shared" si="44"/>
        <v>9</v>
      </c>
      <c r="DO11" s="3">
        <f t="shared" si="45"/>
        <v>0</v>
      </c>
      <c r="DP11" s="3">
        <f t="shared" si="46"/>
        <v>0</v>
      </c>
      <c r="DQ11" s="3">
        <f t="shared" si="47"/>
        <v>0</v>
      </c>
      <c r="DR11" s="3">
        <f t="shared" si="48"/>
        <v>0</v>
      </c>
      <c r="DS11" s="3">
        <f t="shared" si="49"/>
        <v>0</v>
      </c>
      <c r="DT11" s="3">
        <f t="shared" si="50"/>
        <v>0</v>
      </c>
      <c r="DU11" s="3">
        <f t="shared" si="51"/>
        <v>0</v>
      </c>
      <c r="DV11" s="3">
        <f t="shared" si="68"/>
        <v>0</v>
      </c>
      <c r="DW11" s="6">
        <f t="shared" si="69"/>
        <v>-0.03</v>
      </c>
      <c r="DX11" s="34">
        <f>DW11+0.0000014</f>
        <v>-2.99986E-2</v>
      </c>
      <c r="DY11" s="6">
        <f t="shared" si="70"/>
        <v>-0.03</v>
      </c>
      <c r="DZ11" s="34">
        <f>DY11+0.0000014</f>
        <v>-2.99986E-2</v>
      </c>
      <c r="EA11" s="6">
        <f t="shared" si="71"/>
        <v>0</v>
      </c>
      <c r="EB11" s="34">
        <f>EA11+0.0000014</f>
        <v>1.3999999999999999E-6</v>
      </c>
      <c r="EC11" s="2">
        <f t="shared" si="72"/>
        <v>0</v>
      </c>
      <c r="ED11" s="2">
        <f t="shared" si="73"/>
        <v>0</v>
      </c>
      <c r="EE11" s="2">
        <f t="shared" si="74"/>
        <v>3</v>
      </c>
      <c r="EF11" s="2">
        <f t="shared" si="75"/>
        <v>0</v>
      </c>
      <c r="EG11" s="2">
        <f t="shared" si="76"/>
        <v>3</v>
      </c>
      <c r="EH11" s="2">
        <f t="shared" si="77"/>
        <v>0</v>
      </c>
      <c r="EI11" s="2">
        <f t="shared" si="78"/>
        <v>1</v>
      </c>
      <c r="EJ11" s="2">
        <f t="shared" si="79"/>
        <v>1</v>
      </c>
      <c r="EK11" s="2">
        <f t="shared" si="80"/>
        <v>1</v>
      </c>
      <c r="EL11" s="2" t="b">
        <f t="shared" si="81"/>
        <v>0</v>
      </c>
      <c r="EM11" s="2" t="b">
        <f t="shared" si="82"/>
        <v>0</v>
      </c>
      <c r="EN11" s="2" t="b">
        <f t="shared" si="83"/>
        <v>0</v>
      </c>
      <c r="EO11" s="2" t="b">
        <f t="shared" si="84"/>
        <v>0</v>
      </c>
      <c r="EP11" s="2">
        <f t="shared" si="85"/>
        <v>1</v>
      </c>
      <c r="EQ11" s="2">
        <f t="shared" si="86"/>
        <v>4</v>
      </c>
      <c r="ER11" s="2">
        <f t="shared" si="87"/>
        <v>0</v>
      </c>
      <c r="ES11" s="2">
        <f t="shared" si="88"/>
        <v>0</v>
      </c>
      <c r="ET11" s="2">
        <f t="shared" si="89"/>
        <v>4</v>
      </c>
      <c r="EU11" s="240" t="str">
        <f t="shared" si="52"/>
        <v>Entente SSG</v>
      </c>
      <c r="EV11" s="240"/>
      <c r="EW11" s="240"/>
      <c r="EX11" s="240"/>
      <c r="EY11" s="240"/>
      <c r="EZ11" s="34">
        <f t="shared" si="53"/>
        <v>3000.0110000000004</v>
      </c>
      <c r="FA11" s="33">
        <f t="shared" si="54"/>
        <v>7</v>
      </c>
      <c r="FB11" s="240" t="str">
        <f t="shared" si="90"/>
        <v>Drancy</v>
      </c>
      <c r="FC11" s="240"/>
      <c r="FD11" s="240"/>
      <c r="FE11" s="240"/>
      <c r="FF11" s="240"/>
      <c r="FG11" s="240" t="str">
        <f t="shared" si="55"/>
        <v xml:space="preserve">Boulogne </v>
      </c>
      <c r="FH11" s="240"/>
      <c r="FI11" s="240"/>
      <c r="FJ11" s="240"/>
      <c r="FK11" s="240"/>
      <c r="FL11" s="34">
        <f t="shared" si="56"/>
        <v>0</v>
      </c>
      <c r="FM11" s="7">
        <f t="shared" si="57"/>
        <v>7</v>
      </c>
      <c r="FN11" s="240" t="str">
        <f t="shared" si="91"/>
        <v>Drancy</v>
      </c>
      <c r="FO11" s="240"/>
      <c r="FP11" s="240"/>
      <c r="FQ11" s="240"/>
      <c r="FR11" s="240"/>
      <c r="FS11" s="240" t="str">
        <f t="shared" si="58"/>
        <v>Chambly</v>
      </c>
      <c r="FT11" s="240"/>
      <c r="FU11" s="240"/>
      <c r="FV11" s="240"/>
      <c r="FW11" s="240"/>
      <c r="FX11" s="34">
        <f t="shared" si="59"/>
        <v>0</v>
      </c>
      <c r="FY11" s="33">
        <f t="shared" si="60"/>
        <v>5</v>
      </c>
      <c r="FZ11" s="240" t="str">
        <f t="shared" si="92"/>
        <v>Drancy</v>
      </c>
      <c r="GA11" s="240"/>
      <c r="GB11" s="240"/>
      <c r="GC11" s="240"/>
      <c r="GD11" s="240"/>
      <c r="GE11" s="283" t="str">
        <f t="shared" si="93"/>
        <v>Drancy</v>
      </c>
      <c r="GF11" s="284"/>
      <c r="GG11" s="284"/>
      <c r="GH11" s="284"/>
      <c r="GI11" s="285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</row>
    <row r="12" spans="1:240" ht="15" x14ac:dyDescent="0.3">
      <c r="A12" s="86"/>
      <c r="B12" s="163" t="s">
        <v>52</v>
      </c>
      <c r="C12" s="163"/>
      <c r="D12" s="163"/>
      <c r="E12" s="163"/>
      <c r="F12" s="163"/>
      <c r="G12" s="87">
        <v>0</v>
      </c>
      <c r="H12" s="87">
        <v>3</v>
      </c>
      <c r="I12" s="169" t="s">
        <v>62</v>
      </c>
      <c r="J12" s="169"/>
      <c r="K12" s="169"/>
      <c r="L12" s="169"/>
      <c r="M12" s="169"/>
      <c r="N12" s="88"/>
      <c r="O12" s="180"/>
      <c r="P12" s="181"/>
      <c r="Q12" s="181"/>
      <c r="R12" s="181"/>
      <c r="S12" s="160"/>
      <c r="T12" s="161"/>
      <c r="U12" s="93"/>
      <c r="V12" s="171"/>
      <c r="W12" s="172"/>
      <c r="X12" s="172"/>
      <c r="Y12" s="172"/>
      <c r="Z12" s="173"/>
      <c r="AA12" s="39"/>
      <c r="AB12" s="40"/>
      <c r="AC12" s="41"/>
      <c r="AD12" s="42"/>
      <c r="AE12" s="46"/>
      <c r="AF12" s="47"/>
      <c r="AG12" s="47"/>
      <c r="AH12" s="47"/>
      <c r="AI12" s="47"/>
      <c r="AJ12" s="47"/>
      <c r="AK12" s="48"/>
      <c r="AL12" s="191" t="str">
        <f t="shared" si="0"/>
        <v>Concarneau</v>
      </c>
      <c r="AM12" s="192"/>
      <c r="AN12" s="192"/>
      <c r="AO12" s="192"/>
      <c r="AP12" s="193"/>
      <c r="AQ12" s="20">
        <f t="shared" si="1"/>
        <v>0</v>
      </c>
      <c r="AR12" s="21" t="str">
        <f t="shared" si="2"/>
        <v>u</v>
      </c>
      <c r="AS12" s="22">
        <f t="shared" si="94"/>
        <v>7</v>
      </c>
      <c r="AT12" s="23">
        <f t="shared" si="3"/>
        <v>0</v>
      </c>
      <c r="AU12" s="24">
        <f t="shared" si="4"/>
        <v>0</v>
      </c>
      <c r="AV12" s="25">
        <f t="shared" si="5"/>
        <v>0</v>
      </c>
      <c r="AW12" s="25">
        <f t="shared" si="6"/>
        <v>0</v>
      </c>
      <c r="AX12" s="25">
        <f t="shared" si="7"/>
        <v>0</v>
      </c>
      <c r="AY12" s="25">
        <f t="shared" si="8"/>
        <v>0</v>
      </c>
      <c r="AZ12" s="25">
        <f t="shared" si="9"/>
        <v>0</v>
      </c>
      <c r="BA12" s="26">
        <f t="shared" si="10"/>
        <v>0</v>
      </c>
      <c r="BB12" s="259" t="str">
        <f t="shared" si="11"/>
        <v>Cholet</v>
      </c>
      <c r="BC12" s="260"/>
      <c r="BD12" s="260"/>
      <c r="BE12" s="260"/>
      <c r="BF12" s="261"/>
      <c r="BG12" s="56">
        <f t="shared" si="12"/>
        <v>0</v>
      </c>
      <c r="BH12" s="57" t="str">
        <f t="shared" si="13"/>
        <v>u</v>
      </c>
      <c r="BI12" s="58">
        <f t="shared" si="95"/>
        <v>5</v>
      </c>
      <c r="BJ12" s="59">
        <f t="shared" si="14"/>
        <v>0</v>
      </c>
      <c r="BK12" s="60">
        <f t="shared" si="15"/>
        <v>0</v>
      </c>
      <c r="BL12" s="61">
        <f t="shared" si="16"/>
        <v>0</v>
      </c>
      <c r="BM12" s="61">
        <f t="shared" si="17"/>
        <v>0</v>
      </c>
      <c r="BN12" s="61">
        <f t="shared" si="18"/>
        <v>0</v>
      </c>
      <c r="BO12" s="61">
        <f t="shared" si="19"/>
        <v>0</v>
      </c>
      <c r="BP12" s="61">
        <f t="shared" si="20"/>
        <v>0</v>
      </c>
      <c r="BQ12" s="62">
        <f t="shared" si="21"/>
        <v>0</v>
      </c>
      <c r="BR12" s="12">
        <v>8</v>
      </c>
      <c r="BS12" s="8">
        <f t="shared" si="22"/>
        <v>18</v>
      </c>
      <c r="BT12" s="10">
        <v>8</v>
      </c>
      <c r="BU12" s="11">
        <f t="shared" si="23"/>
        <v>9</v>
      </c>
      <c r="BV12" s="9">
        <v>8</v>
      </c>
      <c r="BW12" s="2">
        <f t="shared" si="24"/>
        <v>18</v>
      </c>
      <c r="BX12" s="228" t="str">
        <f>Equipes!A9</f>
        <v>Dunkerque</v>
      </c>
      <c r="BY12" s="228"/>
      <c r="BZ12" s="228"/>
      <c r="CA12" s="228"/>
      <c r="CB12" s="228"/>
      <c r="CC12" s="3">
        <f t="shared" si="25"/>
        <v>18</v>
      </c>
      <c r="CD12" s="3">
        <f t="shared" si="61"/>
        <v>0</v>
      </c>
      <c r="CE12" s="4" t="s">
        <v>22</v>
      </c>
      <c r="CF12" s="3">
        <f t="shared" si="26"/>
        <v>18</v>
      </c>
      <c r="CG12" s="3">
        <f t="shared" si="27"/>
        <v>0</v>
      </c>
      <c r="CH12" s="3">
        <f t="shared" si="28"/>
        <v>1</v>
      </c>
      <c r="CI12" s="3">
        <f t="shared" si="29"/>
        <v>0</v>
      </c>
      <c r="CJ12" s="3">
        <f t="shared" si="30"/>
        <v>0</v>
      </c>
      <c r="CK12" s="3">
        <f t="shared" si="31"/>
        <v>1</v>
      </c>
      <c r="CL12" s="3">
        <f t="shared" si="32"/>
        <v>0</v>
      </c>
      <c r="CM12" s="3">
        <f t="shared" si="33"/>
        <v>6</v>
      </c>
      <c r="CN12" s="3">
        <f t="shared" si="62"/>
        <v>-6</v>
      </c>
      <c r="CO12" s="235" t="str">
        <f t="shared" si="63"/>
        <v>Dunkerque</v>
      </c>
      <c r="CP12" s="236"/>
      <c r="CQ12" s="236"/>
      <c r="CR12" s="236"/>
      <c r="CS12" s="237"/>
      <c r="CT12" s="3">
        <f t="shared" si="34"/>
        <v>7</v>
      </c>
      <c r="CU12" s="3">
        <f t="shared" si="64"/>
        <v>0</v>
      </c>
      <c r="CV12" s="4" t="s">
        <v>22</v>
      </c>
      <c r="CW12" s="3">
        <f t="shared" si="35"/>
        <v>9</v>
      </c>
      <c r="CX12" s="3">
        <f t="shared" si="36"/>
        <v>0</v>
      </c>
      <c r="CY12" s="3">
        <f t="shared" si="37"/>
        <v>0</v>
      </c>
      <c r="CZ12" s="3">
        <f t="shared" si="38"/>
        <v>0</v>
      </c>
      <c r="DA12" s="3">
        <f t="shared" si="39"/>
        <v>0</v>
      </c>
      <c r="DB12" s="3">
        <f t="shared" si="40"/>
        <v>0</v>
      </c>
      <c r="DC12" s="3">
        <f t="shared" si="41"/>
        <v>0</v>
      </c>
      <c r="DD12" s="3">
        <f t="shared" si="42"/>
        <v>0</v>
      </c>
      <c r="DE12" s="3">
        <f t="shared" si="65"/>
        <v>0</v>
      </c>
      <c r="DF12" s="235" t="str">
        <f t="shared" si="66"/>
        <v>Dunkerque</v>
      </c>
      <c r="DG12" s="236"/>
      <c r="DH12" s="236"/>
      <c r="DI12" s="236"/>
      <c r="DJ12" s="237"/>
      <c r="DK12" s="3">
        <f t="shared" si="43"/>
        <v>18</v>
      </c>
      <c r="DL12" s="3">
        <f t="shared" si="67"/>
        <v>0</v>
      </c>
      <c r="DM12" s="4" t="s">
        <v>22</v>
      </c>
      <c r="DN12" s="3">
        <f t="shared" si="44"/>
        <v>18</v>
      </c>
      <c r="DO12" s="3">
        <f t="shared" si="45"/>
        <v>0</v>
      </c>
      <c r="DP12" s="3">
        <f t="shared" si="46"/>
        <v>1</v>
      </c>
      <c r="DQ12" s="3">
        <f t="shared" si="47"/>
        <v>0</v>
      </c>
      <c r="DR12" s="3">
        <f t="shared" si="48"/>
        <v>0</v>
      </c>
      <c r="DS12" s="3">
        <f t="shared" si="49"/>
        <v>1</v>
      </c>
      <c r="DT12" s="3">
        <f t="shared" si="50"/>
        <v>0</v>
      </c>
      <c r="DU12" s="3">
        <f t="shared" si="51"/>
        <v>6</v>
      </c>
      <c r="DV12" s="3">
        <f t="shared" si="68"/>
        <v>-6</v>
      </c>
      <c r="DW12" s="6">
        <f t="shared" si="69"/>
        <v>-0.06</v>
      </c>
      <c r="DX12" s="34">
        <f>DW12+0.0000013</f>
        <v>-5.9998699999999995E-2</v>
      </c>
      <c r="DY12" s="6">
        <f t="shared" si="70"/>
        <v>0</v>
      </c>
      <c r="DZ12" s="34">
        <f>DY12+0.0000013</f>
        <v>1.3E-6</v>
      </c>
      <c r="EA12" s="6">
        <f t="shared" si="71"/>
        <v>-0.06</v>
      </c>
      <c r="EB12" s="34">
        <f>EA12+0.0000013</f>
        <v>-5.9998699999999995E-2</v>
      </c>
      <c r="EC12" s="2">
        <f t="shared" si="72"/>
        <v>0</v>
      </c>
      <c r="ED12" s="2">
        <f t="shared" si="73"/>
        <v>0</v>
      </c>
      <c r="EE12" s="2">
        <f t="shared" si="74"/>
        <v>0</v>
      </c>
      <c r="EF12" s="2">
        <f t="shared" si="75"/>
        <v>3</v>
      </c>
      <c r="EG12" s="2">
        <f t="shared" si="76"/>
        <v>0</v>
      </c>
      <c r="EH12" s="2">
        <f t="shared" si="77"/>
        <v>3</v>
      </c>
      <c r="EI12" s="2">
        <f t="shared" si="78"/>
        <v>1</v>
      </c>
      <c r="EJ12" s="2">
        <f t="shared" si="79"/>
        <v>1</v>
      </c>
      <c r="EK12" s="2" t="b">
        <f t="shared" si="80"/>
        <v>0</v>
      </c>
      <c r="EL12" s="2">
        <f t="shared" si="81"/>
        <v>1</v>
      </c>
      <c r="EM12" s="2" t="b">
        <f t="shared" si="82"/>
        <v>0</v>
      </c>
      <c r="EN12" s="2" t="b">
        <f t="shared" si="83"/>
        <v>0</v>
      </c>
      <c r="EO12" s="2">
        <f t="shared" si="84"/>
        <v>1</v>
      </c>
      <c r="EP12" s="2" t="b">
        <f t="shared" si="85"/>
        <v>0</v>
      </c>
      <c r="EQ12" s="2">
        <f t="shared" si="86"/>
        <v>0</v>
      </c>
      <c r="ER12" s="2">
        <f t="shared" si="87"/>
        <v>3</v>
      </c>
      <c r="ES12" s="2">
        <f t="shared" si="88"/>
        <v>3</v>
      </c>
      <c r="ET12" s="2">
        <f t="shared" si="89"/>
        <v>0</v>
      </c>
      <c r="EU12" s="240" t="str">
        <f t="shared" si="52"/>
        <v xml:space="preserve">Marignane Gigniac </v>
      </c>
      <c r="EV12" s="240"/>
      <c r="EW12" s="240"/>
      <c r="EX12" s="240"/>
      <c r="EY12" s="240"/>
      <c r="EZ12" s="34">
        <f t="shared" si="53"/>
        <v>3000.0110000000004</v>
      </c>
      <c r="FA12" s="33">
        <f t="shared" si="54"/>
        <v>7</v>
      </c>
      <c r="FB12" s="240" t="str">
        <f t="shared" si="90"/>
        <v>Dunkerque</v>
      </c>
      <c r="FC12" s="240"/>
      <c r="FD12" s="240"/>
      <c r="FE12" s="240"/>
      <c r="FF12" s="240"/>
      <c r="FG12" s="240" t="str">
        <f t="shared" si="55"/>
        <v>Concarneau</v>
      </c>
      <c r="FH12" s="240"/>
      <c r="FI12" s="240"/>
      <c r="FJ12" s="240"/>
      <c r="FK12" s="240"/>
      <c r="FL12" s="34">
        <f t="shared" si="56"/>
        <v>0</v>
      </c>
      <c r="FM12" s="7">
        <f t="shared" si="57"/>
        <v>7</v>
      </c>
      <c r="FN12" s="240" t="str">
        <f t="shared" si="91"/>
        <v>Dunkerque</v>
      </c>
      <c r="FO12" s="240"/>
      <c r="FP12" s="240"/>
      <c r="FQ12" s="240"/>
      <c r="FR12" s="240"/>
      <c r="FS12" s="240" t="str">
        <f t="shared" si="58"/>
        <v>Cholet</v>
      </c>
      <c r="FT12" s="240"/>
      <c r="FU12" s="240"/>
      <c r="FV12" s="240"/>
      <c r="FW12" s="240"/>
      <c r="FX12" s="34">
        <f t="shared" si="59"/>
        <v>0</v>
      </c>
      <c r="FY12" s="33">
        <f t="shared" si="60"/>
        <v>5</v>
      </c>
      <c r="FZ12" s="240" t="str">
        <f t="shared" si="92"/>
        <v>Dunkerque</v>
      </c>
      <c r="GA12" s="240"/>
      <c r="GB12" s="240"/>
      <c r="GC12" s="240"/>
      <c r="GD12" s="240"/>
      <c r="GE12" s="283" t="str">
        <f t="shared" si="93"/>
        <v>Dunkerque</v>
      </c>
      <c r="GF12" s="284"/>
      <c r="GG12" s="284"/>
      <c r="GH12" s="284"/>
      <c r="GI12" s="285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</row>
    <row r="13" spans="1:240" ht="15.6" thickBot="1" x14ac:dyDescent="0.35">
      <c r="A13" s="89"/>
      <c r="B13" s="168" t="s">
        <v>51</v>
      </c>
      <c r="C13" s="168"/>
      <c r="D13" s="168"/>
      <c r="E13" s="168"/>
      <c r="F13" s="168"/>
      <c r="G13" s="90">
        <v>0</v>
      </c>
      <c r="H13" s="90">
        <v>0</v>
      </c>
      <c r="I13" s="170" t="s">
        <v>65</v>
      </c>
      <c r="J13" s="170"/>
      <c r="K13" s="170"/>
      <c r="L13" s="170"/>
      <c r="M13" s="170"/>
      <c r="N13" s="91"/>
      <c r="O13" s="187"/>
      <c r="P13" s="188"/>
      <c r="Q13" s="188"/>
      <c r="R13" s="188"/>
      <c r="S13" s="158"/>
      <c r="T13" s="159"/>
      <c r="U13" s="93"/>
      <c r="V13" s="171"/>
      <c r="W13" s="172"/>
      <c r="X13" s="172"/>
      <c r="Y13" s="172"/>
      <c r="Z13" s="173"/>
      <c r="AA13" s="39"/>
      <c r="AB13" s="40"/>
      <c r="AC13" s="41"/>
      <c r="AD13" s="42"/>
      <c r="AE13" s="46"/>
      <c r="AF13" s="47"/>
      <c r="AG13" s="47"/>
      <c r="AH13" s="47"/>
      <c r="AI13" s="47"/>
      <c r="AJ13" s="47"/>
      <c r="AK13" s="48"/>
      <c r="AL13" s="191" t="str">
        <f t="shared" si="0"/>
        <v>Dunkerque</v>
      </c>
      <c r="AM13" s="192"/>
      <c r="AN13" s="192"/>
      <c r="AO13" s="192"/>
      <c r="AP13" s="193"/>
      <c r="AQ13" s="20">
        <f t="shared" si="1"/>
        <v>0</v>
      </c>
      <c r="AR13" s="21" t="str">
        <f t="shared" si="2"/>
        <v>u</v>
      </c>
      <c r="AS13" s="22">
        <f t="shared" si="94"/>
        <v>7</v>
      </c>
      <c r="AT13" s="23">
        <f t="shared" si="3"/>
        <v>0</v>
      </c>
      <c r="AU13" s="24">
        <f t="shared" si="4"/>
        <v>0</v>
      </c>
      <c r="AV13" s="25">
        <f t="shared" si="5"/>
        <v>0</v>
      </c>
      <c r="AW13" s="25">
        <f t="shared" si="6"/>
        <v>0</v>
      </c>
      <c r="AX13" s="25">
        <f t="shared" si="7"/>
        <v>0</v>
      </c>
      <c r="AY13" s="25">
        <f t="shared" si="8"/>
        <v>0</v>
      </c>
      <c r="AZ13" s="25">
        <f t="shared" si="9"/>
        <v>0</v>
      </c>
      <c r="BA13" s="26">
        <f t="shared" si="10"/>
        <v>0</v>
      </c>
      <c r="BB13" s="259" t="str">
        <f t="shared" si="11"/>
        <v>Drancy</v>
      </c>
      <c r="BC13" s="260"/>
      <c r="BD13" s="260"/>
      <c r="BE13" s="260"/>
      <c r="BF13" s="261"/>
      <c r="BG13" s="56">
        <f t="shared" si="12"/>
        <v>0</v>
      </c>
      <c r="BH13" s="57" t="str">
        <f t="shared" si="13"/>
        <v>u</v>
      </c>
      <c r="BI13" s="58">
        <f t="shared" si="95"/>
        <v>5</v>
      </c>
      <c r="BJ13" s="59">
        <f t="shared" si="14"/>
        <v>0</v>
      </c>
      <c r="BK13" s="60">
        <f t="shared" si="15"/>
        <v>0</v>
      </c>
      <c r="BL13" s="61">
        <f t="shared" si="16"/>
        <v>0</v>
      </c>
      <c r="BM13" s="61">
        <f t="shared" si="17"/>
        <v>0</v>
      </c>
      <c r="BN13" s="61">
        <f t="shared" si="18"/>
        <v>0</v>
      </c>
      <c r="BO13" s="61">
        <f t="shared" si="19"/>
        <v>0</v>
      </c>
      <c r="BP13" s="61">
        <f t="shared" si="20"/>
        <v>0</v>
      </c>
      <c r="BQ13" s="62">
        <f t="shared" si="21"/>
        <v>0</v>
      </c>
      <c r="BR13" s="12">
        <v>9</v>
      </c>
      <c r="BS13" s="8">
        <f t="shared" si="22"/>
        <v>7</v>
      </c>
      <c r="BT13" s="10">
        <v>9</v>
      </c>
      <c r="BU13" s="11">
        <f t="shared" si="23"/>
        <v>4</v>
      </c>
      <c r="BV13" s="9">
        <v>9</v>
      </c>
      <c r="BW13" s="2">
        <f t="shared" si="24"/>
        <v>10</v>
      </c>
      <c r="BX13" s="228" t="str">
        <f>Equipes!A10</f>
        <v>Entente SSG</v>
      </c>
      <c r="BY13" s="228"/>
      <c r="BZ13" s="228"/>
      <c r="CA13" s="228"/>
      <c r="CB13" s="228"/>
      <c r="CC13" s="3">
        <f t="shared" si="25"/>
        <v>7</v>
      </c>
      <c r="CD13" s="3">
        <f t="shared" si="61"/>
        <v>0</v>
      </c>
      <c r="CE13" s="4" t="s">
        <v>22</v>
      </c>
      <c r="CF13" s="3">
        <f t="shared" si="26"/>
        <v>7</v>
      </c>
      <c r="CG13" s="3">
        <f t="shared" si="27"/>
        <v>3</v>
      </c>
      <c r="CH13" s="3">
        <f t="shared" si="28"/>
        <v>1</v>
      </c>
      <c r="CI13" s="3">
        <f t="shared" si="29"/>
        <v>1</v>
      </c>
      <c r="CJ13" s="3">
        <f t="shared" si="30"/>
        <v>0</v>
      </c>
      <c r="CK13" s="3">
        <f t="shared" si="31"/>
        <v>0</v>
      </c>
      <c r="CL13" s="3">
        <f t="shared" si="32"/>
        <v>1</v>
      </c>
      <c r="CM13" s="3">
        <f t="shared" si="33"/>
        <v>0</v>
      </c>
      <c r="CN13" s="3">
        <f t="shared" si="62"/>
        <v>1</v>
      </c>
      <c r="CO13" s="235" t="str">
        <f t="shared" si="63"/>
        <v>Entente SSG</v>
      </c>
      <c r="CP13" s="236"/>
      <c r="CQ13" s="236"/>
      <c r="CR13" s="236"/>
      <c r="CS13" s="237"/>
      <c r="CT13" s="3">
        <f t="shared" si="34"/>
        <v>4</v>
      </c>
      <c r="CU13" s="3">
        <f t="shared" si="64"/>
        <v>0</v>
      </c>
      <c r="CV13" s="4" t="s">
        <v>22</v>
      </c>
      <c r="CW13" s="3">
        <f t="shared" si="35"/>
        <v>4</v>
      </c>
      <c r="CX13" s="3">
        <f t="shared" si="36"/>
        <v>3</v>
      </c>
      <c r="CY13" s="3">
        <f t="shared" si="37"/>
        <v>1</v>
      </c>
      <c r="CZ13" s="3">
        <f t="shared" si="38"/>
        <v>1</v>
      </c>
      <c r="DA13" s="3">
        <f t="shared" si="39"/>
        <v>0</v>
      </c>
      <c r="DB13" s="3">
        <f t="shared" si="40"/>
        <v>0</v>
      </c>
      <c r="DC13" s="3">
        <f t="shared" si="41"/>
        <v>1</v>
      </c>
      <c r="DD13" s="3">
        <f t="shared" si="42"/>
        <v>0</v>
      </c>
      <c r="DE13" s="3">
        <f t="shared" si="65"/>
        <v>1</v>
      </c>
      <c r="DF13" s="235" t="str">
        <f t="shared" si="66"/>
        <v>Entente SSG</v>
      </c>
      <c r="DG13" s="236"/>
      <c r="DH13" s="236"/>
      <c r="DI13" s="236"/>
      <c r="DJ13" s="237"/>
      <c r="DK13" s="3">
        <f t="shared" si="43"/>
        <v>5</v>
      </c>
      <c r="DL13" s="3">
        <f t="shared" si="67"/>
        <v>0</v>
      </c>
      <c r="DM13" s="4" t="s">
        <v>22</v>
      </c>
      <c r="DN13" s="3">
        <f t="shared" si="44"/>
        <v>10</v>
      </c>
      <c r="DO13" s="3">
        <f t="shared" si="45"/>
        <v>0</v>
      </c>
      <c r="DP13" s="3">
        <f t="shared" si="46"/>
        <v>0</v>
      </c>
      <c r="DQ13" s="3">
        <f t="shared" si="47"/>
        <v>0</v>
      </c>
      <c r="DR13" s="3">
        <f t="shared" si="48"/>
        <v>0</v>
      </c>
      <c r="DS13" s="3">
        <f t="shared" si="49"/>
        <v>0</v>
      </c>
      <c r="DT13" s="3">
        <f t="shared" si="50"/>
        <v>0</v>
      </c>
      <c r="DU13" s="3">
        <f t="shared" si="51"/>
        <v>0</v>
      </c>
      <c r="DV13" s="3">
        <f t="shared" si="68"/>
        <v>0</v>
      </c>
      <c r="DW13" s="6">
        <f t="shared" si="69"/>
        <v>3000.0110000000004</v>
      </c>
      <c r="DX13" s="34">
        <f>DW13+0.0000012</f>
        <v>3000.0110012000005</v>
      </c>
      <c r="DY13" s="6">
        <f t="shared" si="70"/>
        <v>3000.0110000000004</v>
      </c>
      <c r="DZ13" s="34">
        <f>DY13+0.0000012</f>
        <v>3000.0110012000005</v>
      </c>
      <c r="EA13" s="6">
        <f t="shared" si="71"/>
        <v>0</v>
      </c>
      <c r="EB13" s="34">
        <f>EA13+0.0000012</f>
        <v>1.1999999999999999E-6</v>
      </c>
      <c r="EC13" s="2">
        <f t="shared" si="72"/>
        <v>0</v>
      </c>
      <c r="ED13" s="2">
        <f t="shared" si="73"/>
        <v>0</v>
      </c>
      <c r="EE13" s="2">
        <f t="shared" si="74"/>
        <v>1</v>
      </c>
      <c r="EF13" s="2">
        <f t="shared" si="75"/>
        <v>1</v>
      </c>
      <c r="EG13" s="2">
        <f t="shared" si="76"/>
        <v>1</v>
      </c>
      <c r="EH13" s="2">
        <f t="shared" si="77"/>
        <v>1</v>
      </c>
      <c r="EI13" s="2">
        <f t="shared" si="78"/>
        <v>1</v>
      </c>
      <c r="EJ13" s="2">
        <f t="shared" si="79"/>
        <v>1</v>
      </c>
      <c r="EK13" s="2" t="b">
        <f t="shared" si="80"/>
        <v>0</v>
      </c>
      <c r="EL13" s="2" t="b">
        <f t="shared" si="81"/>
        <v>0</v>
      </c>
      <c r="EM13" s="2">
        <f t="shared" si="82"/>
        <v>1</v>
      </c>
      <c r="EN13" s="2">
        <f t="shared" si="83"/>
        <v>1</v>
      </c>
      <c r="EO13" s="2" t="b">
        <f t="shared" si="84"/>
        <v>0</v>
      </c>
      <c r="EP13" s="2" t="b">
        <f t="shared" si="85"/>
        <v>0</v>
      </c>
      <c r="EQ13" s="2">
        <f t="shared" si="86"/>
        <v>0</v>
      </c>
      <c r="ER13" s="2">
        <f t="shared" si="87"/>
        <v>0</v>
      </c>
      <c r="ES13" s="2">
        <f t="shared" si="88"/>
        <v>0</v>
      </c>
      <c r="ET13" s="2">
        <f t="shared" si="89"/>
        <v>0</v>
      </c>
      <c r="EU13" s="240" t="str">
        <f t="shared" si="52"/>
        <v xml:space="preserve">Bourg-en-Bresse </v>
      </c>
      <c r="EV13" s="240"/>
      <c r="EW13" s="240"/>
      <c r="EX13" s="240"/>
      <c r="EY13" s="240"/>
      <c r="EZ13" s="34">
        <f t="shared" si="53"/>
        <v>1000</v>
      </c>
      <c r="FA13" s="33">
        <f t="shared" si="54"/>
        <v>9</v>
      </c>
      <c r="FB13" s="240" t="str">
        <f t="shared" si="90"/>
        <v>Entente SSG</v>
      </c>
      <c r="FC13" s="240"/>
      <c r="FD13" s="240"/>
      <c r="FE13" s="240"/>
      <c r="FF13" s="240"/>
      <c r="FG13" s="240" t="str">
        <f t="shared" si="55"/>
        <v>Dunkerque</v>
      </c>
      <c r="FH13" s="240"/>
      <c r="FI13" s="240"/>
      <c r="FJ13" s="240"/>
      <c r="FK13" s="240"/>
      <c r="FL13" s="34">
        <f t="shared" si="56"/>
        <v>0</v>
      </c>
      <c r="FM13" s="7">
        <f t="shared" si="57"/>
        <v>7</v>
      </c>
      <c r="FN13" s="240" t="str">
        <f t="shared" si="91"/>
        <v>Entente SSG</v>
      </c>
      <c r="FO13" s="240"/>
      <c r="FP13" s="240"/>
      <c r="FQ13" s="240"/>
      <c r="FR13" s="240"/>
      <c r="FS13" s="240" t="str">
        <f t="shared" si="58"/>
        <v>Drancy</v>
      </c>
      <c r="FT13" s="240"/>
      <c r="FU13" s="240"/>
      <c r="FV13" s="240"/>
      <c r="FW13" s="240"/>
      <c r="FX13" s="34">
        <f t="shared" si="59"/>
        <v>0</v>
      </c>
      <c r="FY13" s="33">
        <f t="shared" si="60"/>
        <v>5</v>
      </c>
      <c r="FZ13" s="240" t="str">
        <f t="shared" si="92"/>
        <v>Entente SSG</v>
      </c>
      <c r="GA13" s="240"/>
      <c r="GB13" s="240"/>
      <c r="GC13" s="240"/>
      <c r="GD13" s="240"/>
      <c r="GE13" s="283" t="str">
        <f t="shared" si="93"/>
        <v>Entente SSG</v>
      </c>
      <c r="GF13" s="284"/>
      <c r="GG13" s="284"/>
      <c r="GH13" s="284"/>
      <c r="GI13" s="285"/>
      <c r="GJ13" s="27"/>
      <c r="GK13" s="27"/>
      <c r="GL13" s="27"/>
      <c r="GM13" s="27"/>
      <c r="GN13" s="27"/>
      <c r="GO13" s="27"/>
      <c r="GP13" s="27"/>
      <c r="GQ13" s="27"/>
      <c r="GR13" s="27"/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HH13" s="27"/>
      <c r="HI13" s="27"/>
      <c r="HJ13" s="27"/>
      <c r="HK13" s="27"/>
      <c r="HL13" s="27"/>
      <c r="HM13" s="27"/>
      <c r="HN13" s="27"/>
      <c r="HO13" s="27"/>
      <c r="HP13" s="27"/>
      <c r="HQ13" s="27"/>
      <c r="HR13" s="27"/>
      <c r="HS13" s="27"/>
      <c r="HT13" s="27"/>
      <c r="HU13" s="27"/>
      <c r="HV13" s="27"/>
      <c r="HW13" s="27"/>
      <c r="HX13" s="27"/>
      <c r="HY13" s="27"/>
      <c r="HZ13" s="27"/>
      <c r="IA13" s="27"/>
      <c r="IB13" s="27"/>
      <c r="IC13" s="27"/>
      <c r="ID13" s="27"/>
      <c r="IE13" s="27"/>
      <c r="IF13" s="27"/>
    </row>
    <row r="14" spans="1:240" ht="15.6" thickTop="1" x14ac:dyDescent="0.3">
      <c r="A14" s="81"/>
      <c r="B14" s="167"/>
      <c r="C14" s="167"/>
      <c r="D14" s="167"/>
      <c r="E14" s="167"/>
      <c r="F14" s="167"/>
      <c r="G14" s="82"/>
      <c r="H14" s="82"/>
      <c r="I14" s="167"/>
      <c r="J14" s="167"/>
      <c r="K14" s="167"/>
      <c r="L14" s="167"/>
      <c r="M14" s="167"/>
      <c r="N14" s="81"/>
      <c r="O14" s="186"/>
      <c r="P14" s="186"/>
      <c r="Q14" s="186"/>
      <c r="R14" s="186"/>
      <c r="S14" s="157"/>
      <c r="T14" s="157"/>
      <c r="U14" s="93"/>
      <c r="V14" s="171"/>
      <c r="W14" s="172"/>
      <c r="X14" s="172"/>
      <c r="Y14" s="172"/>
      <c r="Z14" s="173"/>
      <c r="AA14" s="39"/>
      <c r="AB14" s="40"/>
      <c r="AC14" s="41"/>
      <c r="AD14" s="42"/>
      <c r="AE14" s="46"/>
      <c r="AF14" s="47"/>
      <c r="AG14" s="47"/>
      <c r="AH14" s="47"/>
      <c r="AI14" s="47"/>
      <c r="AJ14" s="47"/>
      <c r="AK14" s="48"/>
      <c r="AL14" s="191" t="str">
        <f t="shared" si="0"/>
        <v xml:space="preserve">Le Mans </v>
      </c>
      <c r="AM14" s="192"/>
      <c r="AN14" s="192"/>
      <c r="AO14" s="192"/>
      <c r="AP14" s="193"/>
      <c r="AQ14" s="20">
        <f t="shared" si="1"/>
        <v>0</v>
      </c>
      <c r="AR14" s="21" t="str">
        <f t="shared" si="2"/>
        <v>u</v>
      </c>
      <c r="AS14" s="22">
        <f t="shared" si="94"/>
        <v>7</v>
      </c>
      <c r="AT14" s="23">
        <f t="shared" si="3"/>
        <v>0</v>
      </c>
      <c r="AU14" s="24">
        <f t="shared" si="4"/>
        <v>0</v>
      </c>
      <c r="AV14" s="25">
        <f t="shared" si="5"/>
        <v>0</v>
      </c>
      <c r="AW14" s="25">
        <f t="shared" si="6"/>
        <v>0</v>
      </c>
      <c r="AX14" s="25">
        <f t="shared" si="7"/>
        <v>0</v>
      </c>
      <c r="AY14" s="25">
        <f t="shared" si="8"/>
        <v>0</v>
      </c>
      <c r="AZ14" s="25">
        <f t="shared" si="9"/>
        <v>0</v>
      </c>
      <c r="BA14" s="26">
        <f t="shared" si="10"/>
        <v>0</v>
      </c>
      <c r="BB14" s="259" t="str">
        <f t="shared" si="11"/>
        <v>Entente SSG</v>
      </c>
      <c r="BC14" s="260"/>
      <c r="BD14" s="260"/>
      <c r="BE14" s="260"/>
      <c r="BF14" s="261"/>
      <c r="BG14" s="56">
        <f t="shared" si="12"/>
        <v>0</v>
      </c>
      <c r="BH14" s="57" t="str">
        <f t="shared" si="13"/>
        <v>u</v>
      </c>
      <c r="BI14" s="58">
        <f t="shared" si="95"/>
        <v>5</v>
      </c>
      <c r="BJ14" s="59">
        <f t="shared" si="14"/>
        <v>0</v>
      </c>
      <c r="BK14" s="60">
        <f t="shared" si="15"/>
        <v>0</v>
      </c>
      <c r="BL14" s="61">
        <f t="shared" si="16"/>
        <v>0</v>
      </c>
      <c r="BM14" s="61">
        <f t="shared" si="17"/>
        <v>0</v>
      </c>
      <c r="BN14" s="61">
        <f t="shared" si="18"/>
        <v>0</v>
      </c>
      <c r="BO14" s="61">
        <f t="shared" si="19"/>
        <v>0</v>
      </c>
      <c r="BP14" s="61">
        <f t="shared" si="20"/>
        <v>0</v>
      </c>
      <c r="BQ14" s="62">
        <f t="shared" si="21"/>
        <v>0</v>
      </c>
      <c r="BR14" s="12">
        <v>10</v>
      </c>
      <c r="BS14" s="8">
        <f t="shared" si="22"/>
        <v>3</v>
      </c>
      <c r="BT14" s="10">
        <v>10</v>
      </c>
      <c r="BU14" s="11">
        <f t="shared" si="23"/>
        <v>2</v>
      </c>
      <c r="BV14" s="9">
        <v>10</v>
      </c>
      <c r="BW14" s="2">
        <f t="shared" si="24"/>
        <v>11</v>
      </c>
      <c r="BX14" s="228" t="str">
        <f>Equipes!A11</f>
        <v>Laval</v>
      </c>
      <c r="BY14" s="228"/>
      <c r="BZ14" s="228"/>
      <c r="CA14" s="228"/>
      <c r="CB14" s="228"/>
      <c r="CC14" s="3">
        <f t="shared" si="25"/>
        <v>3</v>
      </c>
      <c r="CD14" s="3">
        <f t="shared" si="61"/>
        <v>0</v>
      </c>
      <c r="CE14" s="4" t="s">
        <v>22</v>
      </c>
      <c r="CF14" s="3">
        <f t="shared" si="26"/>
        <v>3</v>
      </c>
      <c r="CG14" s="3">
        <f t="shared" si="27"/>
        <v>3</v>
      </c>
      <c r="CH14" s="3">
        <f t="shared" si="28"/>
        <v>1</v>
      </c>
      <c r="CI14" s="3">
        <f t="shared" si="29"/>
        <v>1</v>
      </c>
      <c r="CJ14" s="3">
        <f t="shared" si="30"/>
        <v>0</v>
      </c>
      <c r="CK14" s="3">
        <f t="shared" si="31"/>
        <v>0</v>
      </c>
      <c r="CL14" s="3">
        <f t="shared" si="32"/>
        <v>4</v>
      </c>
      <c r="CM14" s="3">
        <f t="shared" si="33"/>
        <v>0</v>
      </c>
      <c r="CN14" s="3">
        <f t="shared" si="62"/>
        <v>4</v>
      </c>
      <c r="CO14" s="235" t="str">
        <f t="shared" si="63"/>
        <v>Laval</v>
      </c>
      <c r="CP14" s="236"/>
      <c r="CQ14" s="236"/>
      <c r="CR14" s="236"/>
      <c r="CS14" s="237"/>
      <c r="CT14" s="3">
        <f t="shared" si="34"/>
        <v>2</v>
      </c>
      <c r="CU14" s="3">
        <f t="shared" si="64"/>
        <v>0</v>
      </c>
      <c r="CV14" s="4" t="s">
        <v>22</v>
      </c>
      <c r="CW14" s="3">
        <f t="shared" si="35"/>
        <v>2</v>
      </c>
      <c r="CX14" s="3">
        <f t="shared" si="36"/>
        <v>3</v>
      </c>
      <c r="CY14" s="3">
        <f t="shared" si="37"/>
        <v>1</v>
      </c>
      <c r="CZ14" s="3">
        <f t="shared" si="38"/>
        <v>1</v>
      </c>
      <c r="DA14" s="3">
        <f t="shared" si="39"/>
        <v>0</v>
      </c>
      <c r="DB14" s="3">
        <f t="shared" si="40"/>
        <v>0</v>
      </c>
      <c r="DC14" s="3">
        <f t="shared" si="41"/>
        <v>4</v>
      </c>
      <c r="DD14" s="3">
        <f t="shared" si="42"/>
        <v>0</v>
      </c>
      <c r="DE14" s="3">
        <f t="shared" si="65"/>
        <v>4</v>
      </c>
      <c r="DF14" s="235" t="str">
        <f t="shared" si="66"/>
        <v>Laval</v>
      </c>
      <c r="DG14" s="236"/>
      <c r="DH14" s="236"/>
      <c r="DI14" s="236"/>
      <c r="DJ14" s="237"/>
      <c r="DK14" s="3">
        <f t="shared" si="43"/>
        <v>5</v>
      </c>
      <c r="DL14" s="3">
        <f t="shared" si="67"/>
        <v>0</v>
      </c>
      <c r="DM14" s="4" t="s">
        <v>22</v>
      </c>
      <c r="DN14" s="3">
        <f t="shared" si="44"/>
        <v>11</v>
      </c>
      <c r="DO14" s="3">
        <f t="shared" si="45"/>
        <v>0</v>
      </c>
      <c r="DP14" s="3">
        <f t="shared" si="46"/>
        <v>0</v>
      </c>
      <c r="DQ14" s="3">
        <f t="shared" si="47"/>
        <v>0</v>
      </c>
      <c r="DR14" s="3">
        <f t="shared" si="48"/>
        <v>0</v>
      </c>
      <c r="DS14" s="3">
        <f t="shared" si="49"/>
        <v>0</v>
      </c>
      <c r="DT14" s="3">
        <f t="shared" si="50"/>
        <v>0</v>
      </c>
      <c r="DU14" s="3">
        <f t="shared" si="51"/>
        <v>0</v>
      </c>
      <c r="DV14" s="3">
        <f t="shared" si="68"/>
        <v>0</v>
      </c>
      <c r="DW14" s="6">
        <f t="shared" si="69"/>
        <v>3000.0439999999999</v>
      </c>
      <c r="DX14" s="34">
        <f>DW14+0.0000011</f>
        <v>3000.0440011000001</v>
      </c>
      <c r="DY14" s="6">
        <f t="shared" si="70"/>
        <v>3000.0439999999999</v>
      </c>
      <c r="DZ14" s="34">
        <f>DY14+0.0000011</f>
        <v>3000.0440011000001</v>
      </c>
      <c r="EA14" s="6">
        <f t="shared" si="71"/>
        <v>0</v>
      </c>
      <c r="EB14" s="34">
        <f>EA14+0.0000011</f>
        <v>1.1000000000000001E-6</v>
      </c>
      <c r="EC14" s="2">
        <f>A14</f>
        <v>0</v>
      </c>
      <c r="ED14" s="2">
        <f>N14</f>
        <v>0</v>
      </c>
      <c r="EE14" s="2">
        <f>IF(G14="",0,IF(G14&gt;H14,3,IF(G14=H14,1,IF(G14&lt;H14,0))))</f>
        <v>0</v>
      </c>
      <c r="EF14" s="2">
        <f>IF(H14="",0,IF(H14&gt;G14,3,IF(H14=G14,1,IF(H14&lt;G14,0))))</f>
        <v>0</v>
      </c>
      <c r="EG14" s="2">
        <f t="shared" si="76"/>
        <v>0</v>
      </c>
      <c r="EH14" s="2">
        <f t="shared" si="77"/>
        <v>0</v>
      </c>
      <c r="EI14" s="2">
        <f>IF(G14="",0,1)</f>
        <v>0</v>
      </c>
      <c r="EJ14" s="2">
        <f>IF(H14="",0,1)</f>
        <v>0</v>
      </c>
      <c r="EK14" s="2" t="b">
        <f>IF(G14&lt;&gt;"",IF(G14&gt;H14,1))</f>
        <v>0</v>
      </c>
      <c r="EL14" s="2" t="b">
        <f>IF(H14&lt;&gt;"",IF(H14&gt;G14,1))</f>
        <v>0</v>
      </c>
      <c r="EM14" s="2" t="b">
        <f>IF(G14&lt;&gt;"",IF(G14=H14,1))</f>
        <v>0</v>
      </c>
      <c r="EN14" s="2" t="b">
        <f>IF(H14&lt;&gt;"",IF(H14=G14,1))</f>
        <v>0</v>
      </c>
      <c r="EO14" s="2" t="b">
        <f>IF(G14&lt;&gt;"",IF(G14&lt;H14,1))</f>
        <v>0</v>
      </c>
      <c r="EP14" s="2" t="b">
        <f>IF(H14&lt;&gt;"",IF(H14&lt;G14,1))</f>
        <v>0</v>
      </c>
      <c r="EQ14" s="2">
        <f>G14</f>
        <v>0</v>
      </c>
      <c r="ER14" s="2">
        <f>H14</f>
        <v>0</v>
      </c>
      <c r="ES14" s="2">
        <f>H14</f>
        <v>0</v>
      </c>
      <c r="ET14" s="2">
        <f>G14</f>
        <v>0</v>
      </c>
      <c r="EU14" s="240" t="str">
        <f t="shared" si="52"/>
        <v>Concarneau</v>
      </c>
      <c r="EV14" s="240"/>
      <c r="EW14" s="240"/>
      <c r="EX14" s="240"/>
      <c r="EY14" s="240"/>
      <c r="EZ14" s="34">
        <f t="shared" si="53"/>
        <v>1000</v>
      </c>
      <c r="FA14" s="33">
        <f t="shared" si="54"/>
        <v>9</v>
      </c>
      <c r="FB14" s="240" t="str">
        <f t="shared" si="90"/>
        <v>Laval</v>
      </c>
      <c r="FC14" s="240"/>
      <c r="FD14" s="240"/>
      <c r="FE14" s="240"/>
      <c r="FF14" s="240"/>
      <c r="FG14" s="240" t="str">
        <f t="shared" si="55"/>
        <v xml:space="preserve">Le Mans </v>
      </c>
      <c r="FH14" s="240"/>
      <c r="FI14" s="240"/>
      <c r="FJ14" s="240"/>
      <c r="FK14" s="240"/>
      <c r="FL14" s="34">
        <f t="shared" si="56"/>
        <v>0</v>
      </c>
      <c r="FM14" s="7">
        <f t="shared" si="57"/>
        <v>7</v>
      </c>
      <c r="FN14" s="240" t="str">
        <f t="shared" si="91"/>
        <v>Laval</v>
      </c>
      <c r="FO14" s="240"/>
      <c r="FP14" s="240"/>
      <c r="FQ14" s="240"/>
      <c r="FR14" s="240"/>
      <c r="FS14" s="240" t="str">
        <f t="shared" si="58"/>
        <v>Entente SSG</v>
      </c>
      <c r="FT14" s="240"/>
      <c r="FU14" s="240"/>
      <c r="FV14" s="240"/>
      <c r="FW14" s="240"/>
      <c r="FX14" s="34">
        <f t="shared" si="59"/>
        <v>0</v>
      </c>
      <c r="FY14" s="33">
        <f t="shared" si="60"/>
        <v>5</v>
      </c>
      <c r="FZ14" s="240" t="str">
        <f t="shared" si="92"/>
        <v>Laval</v>
      </c>
      <c r="GA14" s="240"/>
      <c r="GB14" s="240"/>
      <c r="GC14" s="240"/>
      <c r="GD14" s="240"/>
      <c r="GE14" s="283" t="str">
        <f t="shared" si="93"/>
        <v>Laval</v>
      </c>
      <c r="GF14" s="284"/>
      <c r="GG14" s="284"/>
      <c r="GH14" s="284"/>
      <c r="GI14" s="285"/>
      <c r="GJ14" s="27"/>
      <c r="GK14" s="27"/>
      <c r="GL14" s="27"/>
      <c r="GM14" s="27"/>
      <c r="GN14" s="27"/>
      <c r="GO14" s="27"/>
      <c r="GP14" s="27"/>
      <c r="GQ14" s="27"/>
      <c r="GR14" s="27"/>
      <c r="GS14" s="27"/>
      <c r="GT14" s="27"/>
      <c r="GU14" s="27"/>
      <c r="GV14" s="27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</row>
    <row r="15" spans="1:240" ht="15" x14ac:dyDescent="0.3">
      <c r="A15" s="81"/>
      <c r="B15" s="166"/>
      <c r="C15" s="166"/>
      <c r="D15" s="166"/>
      <c r="E15" s="166"/>
      <c r="F15" s="166"/>
      <c r="G15" s="82"/>
      <c r="H15" s="82"/>
      <c r="I15" s="166"/>
      <c r="J15" s="166"/>
      <c r="K15" s="166"/>
      <c r="L15" s="166"/>
      <c r="M15" s="166"/>
      <c r="N15" s="81"/>
      <c r="O15" s="162"/>
      <c r="P15" s="162"/>
      <c r="Q15" s="162"/>
      <c r="R15" s="162"/>
      <c r="S15" s="157"/>
      <c r="T15" s="157"/>
      <c r="U15" s="27"/>
      <c r="V15" s="171"/>
      <c r="W15" s="172"/>
      <c r="X15" s="172"/>
      <c r="Y15" s="172"/>
      <c r="Z15" s="173"/>
      <c r="AA15" s="39"/>
      <c r="AB15" s="40"/>
      <c r="AC15" s="41"/>
      <c r="AD15" s="42"/>
      <c r="AE15" s="46"/>
      <c r="AF15" s="47"/>
      <c r="AG15" s="47"/>
      <c r="AH15" s="47"/>
      <c r="AI15" s="47"/>
      <c r="AJ15" s="47"/>
      <c r="AK15" s="48"/>
      <c r="AL15" s="191" t="str">
        <f t="shared" si="0"/>
        <v xml:space="preserve">Pau </v>
      </c>
      <c r="AM15" s="192"/>
      <c r="AN15" s="192"/>
      <c r="AO15" s="192"/>
      <c r="AP15" s="193"/>
      <c r="AQ15" s="20">
        <f t="shared" si="1"/>
        <v>0</v>
      </c>
      <c r="AR15" s="21" t="str">
        <f t="shared" si="2"/>
        <v>u</v>
      </c>
      <c r="AS15" s="22">
        <f t="shared" si="94"/>
        <v>7</v>
      </c>
      <c r="AT15" s="23">
        <f t="shared" si="3"/>
        <v>0</v>
      </c>
      <c r="AU15" s="24">
        <f t="shared" si="4"/>
        <v>0</v>
      </c>
      <c r="AV15" s="25">
        <f t="shared" si="5"/>
        <v>0</v>
      </c>
      <c r="AW15" s="25">
        <f t="shared" si="6"/>
        <v>0</v>
      </c>
      <c r="AX15" s="25">
        <f t="shared" si="7"/>
        <v>0</v>
      </c>
      <c r="AY15" s="25">
        <f t="shared" si="8"/>
        <v>0</v>
      </c>
      <c r="AZ15" s="25">
        <f t="shared" si="9"/>
        <v>0</v>
      </c>
      <c r="BA15" s="26">
        <f t="shared" si="10"/>
        <v>0</v>
      </c>
      <c r="BB15" s="259" t="str">
        <f t="shared" si="11"/>
        <v>Laval</v>
      </c>
      <c r="BC15" s="260"/>
      <c r="BD15" s="260"/>
      <c r="BE15" s="260"/>
      <c r="BF15" s="261"/>
      <c r="BG15" s="56">
        <f t="shared" si="12"/>
        <v>0</v>
      </c>
      <c r="BH15" s="57" t="str">
        <f t="shared" si="13"/>
        <v>u</v>
      </c>
      <c r="BI15" s="58">
        <f t="shared" si="95"/>
        <v>5</v>
      </c>
      <c r="BJ15" s="59">
        <f t="shared" si="14"/>
        <v>0</v>
      </c>
      <c r="BK15" s="60">
        <f t="shared" si="15"/>
        <v>0</v>
      </c>
      <c r="BL15" s="61">
        <f t="shared" si="16"/>
        <v>0</v>
      </c>
      <c r="BM15" s="61">
        <f t="shared" si="17"/>
        <v>0</v>
      </c>
      <c r="BN15" s="61">
        <f t="shared" si="18"/>
        <v>0</v>
      </c>
      <c r="BO15" s="61">
        <f t="shared" si="19"/>
        <v>0</v>
      </c>
      <c r="BP15" s="61">
        <f t="shared" si="20"/>
        <v>0</v>
      </c>
      <c r="BQ15" s="62">
        <f t="shared" si="21"/>
        <v>0</v>
      </c>
      <c r="BR15" s="12">
        <v>11</v>
      </c>
      <c r="BS15" s="8">
        <f t="shared" si="22"/>
        <v>5</v>
      </c>
      <c r="BT15" s="10">
        <v>11</v>
      </c>
      <c r="BU15" s="11">
        <f t="shared" si="23"/>
        <v>10</v>
      </c>
      <c r="BV15" s="9">
        <v>11</v>
      </c>
      <c r="BW15" s="2">
        <f t="shared" si="24"/>
        <v>3</v>
      </c>
      <c r="BX15" s="228" t="str">
        <f>Equipes!A12</f>
        <v xml:space="preserve">Le Mans </v>
      </c>
      <c r="BY15" s="228"/>
      <c r="BZ15" s="228"/>
      <c r="CA15" s="228"/>
      <c r="CB15" s="228"/>
      <c r="CC15" s="3">
        <f t="shared" si="25"/>
        <v>5</v>
      </c>
      <c r="CD15" s="3">
        <f t="shared" si="61"/>
        <v>0</v>
      </c>
      <c r="CE15" s="4" t="s">
        <v>22</v>
      </c>
      <c r="CF15" s="3">
        <f t="shared" si="26"/>
        <v>5</v>
      </c>
      <c r="CG15" s="3">
        <f t="shared" si="27"/>
        <v>3</v>
      </c>
      <c r="CH15" s="3">
        <f t="shared" si="28"/>
        <v>1</v>
      </c>
      <c r="CI15" s="3">
        <f t="shared" si="29"/>
        <v>1</v>
      </c>
      <c r="CJ15" s="3">
        <f t="shared" si="30"/>
        <v>0</v>
      </c>
      <c r="CK15" s="3">
        <f t="shared" si="31"/>
        <v>0</v>
      </c>
      <c r="CL15" s="3">
        <f t="shared" si="32"/>
        <v>3</v>
      </c>
      <c r="CM15" s="3">
        <f t="shared" si="33"/>
        <v>2</v>
      </c>
      <c r="CN15" s="3">
        <f t="shared" si="62"/>
        <v>1</v>
      </c>
      <c r="CO15" s="235" t="str">
        <f t="shared" si="63"/>
        <v xml:space="preserve">Le Mans </v>
      </c>
      <c r="CP15" s="236"/>
      <c r="CQ15" s="236"/>
      <c r="CR15" s="236"/>
      <c r="CS15" s="237"/>
      <c r="CT15" s="3">
        <f t="shared" si="34"/>
        <v>7</v>
      </c>
      <c r="CU15" s="3">
        <f t="shared" si="64"/>
        <v>0</v>
      </c>
      <c r="CV15" s="4" t="s">
        <v>22</v>
      </c>
      <c r="CW15" s="3">
        <f t="shared" si="35"/>
        <v>10</v>
      </c>
      <c r="CX15" s="3">
        <f t="shared" si="36"/>
        <v>0</v>
      </c>
      <c r="CY15" s="3">
        <f t="shared" si="37"/>
        <v>0</v>
      </c>
      <c r="CZ15" s="3">
        <f t="shared" si="38"/>
        <v>0</v>
      </c>
      <c r="DA15" s="3">
        <f t="shared" si="39"/>
        <v>0</v>
      </c>
      <c r="DB15" s="3">
        <f t="shared" si="40"/>
        <v>0</v>
      </c>
      <c r="DC15" s="3">
        <f t="shared" si="41"/>
        <v>0</v>
      </c>
      <c r="DD15" s="3">
        <f t="shared" si="42"/>
        <v>0</v>
      </c>
      <c r="DE15" s="3">
        <f t="shared" si="65"/>
        <v>0</v>
      </c>
      <c r="DF15" s="235" t="str">
        <f t="shared" si="66"/>
        <v xml:space="preserve">Le Mans </v>
      </c>
      <c r="DG15" s="236"/>
      <c r="DH15" s="236"/>
      <c r="DI15" s="236"/>
      <c r="DJ15" s="237"/>
      <c r="DK15" s="3">
        <f t="shared" si="43"/>
        <v>3</v>
      </c>
      <c r="DL15" s="3">
        <f t="shared" si="67"/>
        <v>0</v>
      </c>
      <c r="DM15" s="4" t="s">
        <v>22</v>
      </c>
      <c r="DN15" s="3">
        <f t="shared" si="44"/>
        <v>3</v>
      </c>
      <c r="DO15" s="3">
        <f t="shared" si="45"/>
        <v>3</v>
      </c>
      <c r="DP15" s="3">
        <f t="shared" si="46"/>
        <v>1</v>
      </c>
      <c r="DQ15" s="3">
        <f t="shared" si="47"/>
        <v>1</v>
      </c>
      <c r="DR15" s="3">
        <f t="shared" si="48"/>
        <v>0</v>
      </c>
      <c r="DS15" s="3">
        <f t="shared" si="49"/>
        <v>0</v>
      </c>
      <c r="DT15" s="3">
        <f t="shared" si="50"/>
        <v>3</v>
      </c>
      <c r="DU15" s="3">
        <f t="shared" si="51"/>
        <v>2</v>
      </c>
      <c r="DV15" s="3">
        <f t="shared" si="68"/>
        <v>1</v>
      </c>
      <c r="DW15" s="6">
        <f t="shared" si="69"/>
        <v>3000.0130000000004</v>
      </c>
      <c r="DX15" s="34">
        <f>DW15+0.000001</f>
        <v>3000.0130010000003</v>
      </c>
      <c r="DY15" s="6">
        <f t="shared" si="70"/>
        <v>0</v>
      </c>
      <c r="DZ15" s="34">
        <f>DY15+0.000001</f>
        <v>9.9999999999999995E-7</v>
      </c>
      <c r="EA15" s="6">
        <f t="shared" si="71"/>
        <v>3000.0130000000004</v>
      </c>
      <c r="EB15" s="34">
        <f>EA15+0.000001</f>
        <v>3000.0130010000003</v>
      </c>
      <c r="EC15" s="65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7"/>
      <c r="EU15" s="240" t="str">
        <f t="shared" si="52"/>
        <v>Chambly</v>
      </c>
      <c r="EV15" s="240"/>
      <c r="EW15" s="240"/>
      <c r="EX15" s="240"/>
      <c r="EY15" s="240"/>
      <c r="EZ15" s="34">
        <f t="shared" si="53"/>
        <v>-8.0000000000000002E-3</v>
      </c>
      <c r="FA15" s="33">
        <f t="shared" si="54"/>
        <v>11</v>
      </c>
      <c r="FB15" s="240" t="str">
        <f t="shared" si="90"/>
        <v xml:space="preserve">Le Mans </v>
      </c>
      <c r="FC15" s="240"/>
      <c r="FD15" s="240"/>
      <c r="FE15" s="240"/>
      <c r="FF15" s="240"/>
      <c r="FG15" s="240" t="str">
        <f t="shared" si="55"/>
        <v xml:space="preserve">Pau </v>
      </c>
      <c r="FH15" s="240"/>
      <c r="FI15" s="240"/>
      <c r="FJ15" s="240"/>
      <c r="FK15" s="240"/>
      <c r="FL15" s="34">
        <f t="shared" si="56"/>
        <v>0</v>
      </c>
      <c r="FM15" s="7">
        <f t="shared" si="57"/>
        <v>7</v>
      </c>
      <c r="FN15" s="240" t="str">
        <f t="shared" si="91"/>
        <v xml:space="preserve">Le Mans </v>
      </c>
      <c r="FO15" s="240"/>
      <c r="FP15" s="240"/>
      <c r="FQ15" s="240"/>
      <c r="FR15" s="240"/>
      <c r="FS15" s="240" t="str">
        <f t="shared" si="58"/>
        <v>Laval</v>
      </c>
      <c r="FT15" s="240"/>
      <c r="FU15" s="240"/>
      <c r="FV15" s="240"/>
      <c r="FW15" s="240"/>
      <c r="FX15" s="34">
        <f t="shared" si="59"/>
        <v>0</v>
      </c>
      <c r="FY15" s="33">
        <f t="shared" si="60"/>
        <v>5</v>
      </c>
      <c r="FZ15" s="240" t="str">
        <f t="shared" si="92"/>
        <v xml:space="preserve">Le Mans </v>
      </c>
      <c r="GA15" s="240"/>
      <c r="GB15" s="240"/>
      <c r="GC15" s="240"/>
      <c r="GD15" s="240"/>
      <c r="GE15" s="283" t="str">
        <f t="shared" si="93"/>
        <v xml:space="preserve">Le Mans </v>
      </c>
      <c r="GF15" s="284"/>
      <c r="GG15" s="284"/>
      <c r="GH15" s="284"/>
      <c r="GI15" s="285"/>
      <c r="GJ15" s="27"/>
      <c r="GK15" s="27"/>
      <c r="GL15" s="27"/>
      <c r="GM15" s="27"/>
      <c r="GN15" s="27"/>
      <c r="GO15" s="27"/>
      <c r="GP15" s="27"/>
      <c r="GQ15" s="27"/>
      <c r="GR15" s="27"/>
      <c r="GS15" s="27"/>
      <c r="GT15" s="27"/>
      <c r="GU15" s="27"/>
      <c r="GV15" s="27"/>
      <c r="GW15" s="27"/>
      <c r="GX15" s="27"/>
      <c r="GY15" s="27"/>
      <c r="GZ15" s="27"/>
      <c r="HA15" s="27"/>
      <c r="HB15" s="27"/>
      <c r="HC15" s="27"/>
      <c r="HD15" s="27"/>
      <c r="HE15" s="27"/>
      <c r="HF15" s="27"/>
      <c r="HG15" s="27"/>
      <c r="HH15" s="27"/>
      <c r="HI15" s="27"/>
      <c r="HJ15" s="27"/>
      <c r="HK15" s="27"/>
      <c r="HL15" s="27"/>
      <c r="HM15" s="27"/>
      <c r="HN15" s="27"/>
      <c r="HO15" s="27"/>
      <c r="HP15" s="27"/>
      <c r="HQ15" s="27"/>
      <c r="HR15" s="27"/>
      <c r="HS15" s="27"/>
      <c r="HT15" s="27"/>
      <c r="HU15" s="27"/>
      <c r="HV15" s="27"/>
      <c r="HW15" s="27"/>
      <c r="HX15" s="27"/>
      <c r="HY15" s="27"/>
      <c r="HZ15" s="27"/>
      <c r="IA15" s="27"/>
      <c r="IB15" s="27"/>
      <c r="IC15" s="27"/>
      <c r="ID15" s="27"/>
      <c r="IE15" s="27"/>
      <c r="IF15" s="27"/>
    </row>
    <row r="16" spans="1:240" ht="15" x14ac:dyDescent="0.3">
      <c r="A16" s="81"/>
      <c r="B16" s="94"/>
      <c r="C16" s="94"/>
      <c r="D16" s="94"/>
      <c r="E16" s="94"/>
      <c r="F16" s="94"/>
      <c r="G16" s="82"/>
      <c r="H16" s="82"/>
      <c r="I16" s="94"/>
      <c r="J16" s="94"/>
      <c r="K16" s="94"/>
      <c r="L16" s="94"/>
      <c r="M16" s="94"/>
      <c r="N16" s="81"/>
      <c r="O16" s="95"/>
      <c r="P16" s="95"/>
      <c r="Q16" s="95"/>
      <c r="R16" s="95"/>
      <c r="S16" s="157"/>
      <c r="T16" s="157"/>
      <c r="U16" s="27"/>
      <c r="V16" s="171"/>
      <c r="W16" s="172"/>
      <c r="X16" s="172"/>
      <c r="Y16" s="172"/>
      <c r="Z16" s="173"/>
      <c r="AA16" s="39"/>
      <c r="AB16" s="40"/>
      <c r="AC16" s="41"/>
      <c r="AD16" s="42"/>
      <c r="AE16" s="46"/>
      <c r="AF16" s="47"/>
      <c r="AG16" s="47"/>
      <c r="AH16" s="47"/>
      <c r="AI16" s="47"/>
      <c r="AJ16" s="47"/>
      <c r="AK16" s="48"/>
      <c r="AL16" s="191" t="str">
        <f t="shared" si="0"/>
        <v>Quevilly-Rouen</v>
      </c>
      <c r="AM16" s="192"/>
      <c r="AN16" s="192"/>
      <c r="AO16" s="192"/>
      <c r="AP16" s="193"/>
      <c r="AQ16" s="20">
        <f t="shared" si="1"/>
        <v>0</v>
      </c>
      <c r="AR16" s="21" t="str">
        <f t="shared" si="2"/>
        <v>u</v>
      </c>
      <c r="AS16" s="22">
        <f t="shared" si="94"/>
        <v>7</v>
      </c>
      <c r="AT16" s="23">
        <f t="shared" si="3"/>
        <v>0</v>
      </c>
      <c r="AU16" s="24">
        <f t="shared" si="4"/>
        <v>0</v>
      </c>
      <c r="AV16" s="25">
        <f t="shared" si="5"/>
        <v>0</v>
      </c>
      <c r="AW16" s="25">
        <f t="shared" si="6"/>
        <v>0</v>
      </c>
      <c r="AX16" s="25">
        <f t="shared" si="7"/>
        <v>0</v>
      </c>
      <c r="AY16" s="25">
        <f t="shared" si="8"/>
        <v>0</v>
      </c>
      <c r="AZ16" s="25">
        <f t="shared" si="9"/>
        <v>0</v>
      </c>
      <c r="BA16" s="26">
        <f t="shared" si="10"/>
        <v>0</v>
      </c>
      <c r="BB16" s="259" t="str">
        <f t="shared" si="11"/>
        <v>Lyon Duchère</v>
      </c>
      <c r="BC16" s="260"/>
      <c r="BD16" s="260"/>
      <c r="BE16" s="260"/>
      <c r="BF16" s="261"/>
      <c r="BG16" s="56">
        <f t="shared" si="12"/>
        <v>0</v>
      </c>
      <c r="BH16" s="57" t="str">
        <f t="shared" si="13"/>
        <v>u</v>
      </c>
      <c r="BI16" s="58">
        <f t="shared" si="95"/>
        <v>5</v>
      </c>
      <c r="BJ16" s="59">
        <f t="shared" si="14"/>
        <v>0</v>
      </c>
      <c r="BK16" s="60">
        <f t="shared" si="15"/>
        <v>0</v>
      </c>
      <c r="BL16" s="61">
        <f t="shared" si="16"/>
        <v>0</v>
      </c>
      <c r="BM16" s="61">
        <f t="shared" si="17"/>
        <v>0</v>
      </c>
      <c r="BN16" s="61">
        <f t="shared" si="18"/>
        <v>0</v>
      </c>
      <c r="BO16" s="61">
        <f t="shared" si="19"/>
        <v>0</v>
      </c>
      <c r="BP16" s="61">
        <f t="shared" si="20"/>
        <v>0</v>
      </c>
      <c r="BQ16" s="62">
        <f t="shared" si="21"/>
        <v>0</v>
      </c>
      <c r="BR16" s="12">
        <v>12</v>
      </c>
      <c r="BS16" s="8">
        <f t="shared" si="22"/>
        <v>6</v>
      </c>
      <c r="BT16" s="10">
        <v>12</v>
      </c>
      <c r="BU16" s="11">
        <f t="shared" si="23"/>
        <v>3</v>
      </c>
      <c r="BV16" s="9">
        <v>12</v>
      </c>
      <c r="BW16" s="2">
        <f t="shared" si="24"/>
        <v>12</v>
      </c>
      <c r="BX16" s="228" t="str">
        <f>Equipes!A13</f>
        <v>Lyon Duchère</v>
      </c>
      <c r="BY16" s="228"/>
      <c r="BZ16" s="228"/>
      <c r="CA16" s="228"/>
      <c r="CB16" s="228"/>
      <c r="CC16" s="3">
        <f t="shared" si="25"/>
        <v>5</v>
      </c>
      <c r="CD16" s="3">
        <f t="shared" si="61"/>
        <v>0</v>
      </c>
      <c r="CE16" s="4" t="s">
        <v>22</v>
      </c>
      <c r="CF16" s="3">
        <f t="shared" si="26"/>
        <v>6</v>
      </c>
      <c r="CG16" s="3">
        <f t="shared" si="27"/>
        <v>3</v>
      </c>
      <c r="CH16" s="3">
        <f t="shared" si="28"/>
        <v>1</v>
      </c>
      <c r="CI16" s="3">
        <f t="shared" si="29"/>
        <v>1</v>
      </c>
      <c r="CJ16" s="3">
        <f t="shared" si="30"/>
        <v>0</v>
      </c>
      <c r="CK16" s="3">
        <f t="shared" si="31"/>
        <v>0</v>
      </c>
      <c r="CL16" s="3">
        <f t="shared" si="32"/>
        <v>3</v>
      </c>
      <c r="CM16" s="3">
        <f t="shared" si="33"/>
        <v>2</v>
      </c>
      <c r="CN16" s="3">
        <f t="shared" si="62"/>
        <v>1</v>
      </c>
      <c r="CO16" s="235" t="str">
        <f t="shared" si="63"/>
        <v>Lyon Duchère</v>
      </c>
      <c r="CP16" s="236"/>
      <c r="CQ16" s="236"/>
      <c r="CR16" s="236"/>
      <c r="CS16" s="237"/>
      <c r="CT16" s="3">
        <f t="shared" si="34"/>
        <v>3</v>
      </c>
      <c r="CU16" s="3">
        <f t="shared" si="64"/>
        <v>0</v>
      </c>
      <c r="CV16" s="4" t="s">
        <v>22</v>
      </c>
      <c r="CW16" s="3">
        <f t="shared" si="35"/>
        <v>3</v>
      </c>
      <c r="CX16" s="3">
        <f t="shared" si="36"/>
        <v>3</v>
      </c>
      <c r="CY16" s="3">
        <f t="shared" si="37"/>
        <v>1</v>
      </c>
      <c r="CZ16" s="3">
        <f t="shared" si="38"/>
        <v>1</v>
      </c>
      <c r="DA16" s="3">
        <f t="shared" si="39"/>
        <v>0</v>
      </c>
      <c r="DB16" s="3">
        <f t="shared" si="40"/>
        <v>0</v>
      </c>
      <c r="DC16" s="3">
        <f t="shared" si="41"/>
        <v>3</v>
      </c>
      <c r="DD16" s="3">
        <f t="shared" si="42"/>
        <v>2</v>
      </c>
      <c r="DE16" s="3">
        <f t="shared" si="65"/>
        <v>1</v>
      </c>
      <c r="DF16" s="235" t="str">
        <f t="shared" si="66"/>
        <v>Lyon Duchère</v>
      </c>
      <c r="DG16" s="236"/>
      <c r="DH16" s="236"/>
      <c r="DI16" s="236"/>
      <c r="DJ16" s="237"/>
      <c r="DK16" s="3">
        <f t="shared" si="43"/>
        <v>5</v>
      </c>
      <c r="DL16" s="3">
        <f t="shared" si="67"/>
        <v>0</v>
      </c>
      <c r="DM16" s="4" t="s">
        <v>22</v>
      </c>
      <c r="DN16" s="3">
        <f t="shared" si="44"/>
        <v>12</v>
      </c>
      <c r="DO16" s="3">
        <f t="shared" si="45"/>
        <v>0</v>
      </c>
      <c r="DP16" s="3">
        <f t="shared" si="46"/>
        <v>0</v>
      </c>
      <c r="DQ16" s="3">
        <f t="shared" si="47"/>
        <v>0</v>
      </c>
      <c r="DR16" s="3">
        <f t="shared" si="48"/>
        <v>0</v>
      </c>
      <c r="DS16" s="3">
        <f t="shared" si="49"/>
        <v>0</v>
      </c>
      <c r="DT16" s="3">
        <f t="shared" si="50"/>
        <v>0</v>
      </c>
      <c r="DU16" s="3">
        <f t="shared" si="51"/>
        <v>0</v>
      </c>
      <c r="DV16" s="3">
        <f t="shared" si="68"/>
        <v>0</v>
      </c>
      <c r="DW16" s="6">
        <f t="shared" si="69"/>
        <v>3000.0130000000004</v>
      </c>
      <c r="DX16" s="34">
        <f>DW16+0.0000009</f>
        <v>3000.0130009000004</v>
      </c>
      <c r="DY16" s="6">
        <f t="shared" si="70"/>
        <v>3000.0130000000004</v>
      </c>
      <c r="DZ16" s="34">
        <f>DY16+0.0000009</f>
        <v>3000.0130009000004</v>
      </c>
      <c r="EA16" s="6">
        <f t="shared" si="71"/>
        <v>0</v>
      </c>
      <c r="EB16" s="34">
        <f>EA16+0.0000009</f>
        <v>8.9999999999999996E-7</v>
      </c>
      <c r="EC16" s="68"/>
      <c r="ED16" s="69"/>
      <c r="EE16" s="69"/>
      <c r="EF16" s="69"/>
      <c r="EG16" s="69"/>
      <c r="EH16" s="69"/>
      <c r="EI16" s="69"/>
      <c r="EJ16" s="69"/>
      <c r="EK16" s="69"/>
      <c r="EL16" s="69"/>
      <c r="EM16" s="69"/>
      <c r="EN16" s="69"/>
      <c r="EO16" s="69"/>
      <c r="EP16" s="69"/>
      <c r="EQ16" s="69"/>
      <c r="ER16" s="69"/>
      <c r="ES16" s="69"/>
      <c r="ET16" s="70"/>
      <c r="EU16" s="240" t="str">
        <f t="shared" si="52"/>
        <v xml:space="preserve">Rodez </v>
      </c>
      <c r="EV16" s="240"/>
      <c r="EW16" s="240"/>
      <c r="EX16" s="240"/>
      <c r="EY16" s="240"/>
      <c r="EZ16" s="34">
        <f t="shared" si="53"/>
        <v>-8.0000000000000002E-3</v>
      </c>
      <c r="FA16" s="33">
        <f t="shared" si="54"/>
        <v>11</v>
      </c>
      <c r="FB16" s="240" t="str">
        <f t="shared" si="90"/>
        <v>Lyon Duchère</v>
      </c>
      <c r="FC16" s="240"/>
      <c r="FD16" s="240"/>
      <c r="FE16" s="240"/>
      <c r="FF16" s="240"/>
      <c r="FG16" s="240" t="str">
        <f t="shared" si="55"/>
        <v>Quevilly-Rouen</v>
      </c>
      <c r="FH16" s="240"/>
      <c r="FI16" s="240"/>
      <c r="FJ16" s="240"/>
      <c r="FK16" s="240"/>
      <c r="FL16" s="34">
        <f t="shared" si="56"/>
        <v>0</v>
      </c>
      <c r="FM16" s="7">
        <f t="shared" si="57"/>
        <v>7</v>
      </c>
      <c r="FN16" s="240" t="str">
        <f t="shared" si="91"/>
        <v>Lyon Duchère</v>
      </c>
      <c r="FO16" s="240"/>
      <c r="FP16" s="240"/>
      <c r="FQ16" s="240"/>
      <c r="FR16" s="240"/>
      <c r="FS16" s="240" t="str">
        <f t="shared" si="58"/>
        <v>Lyon Duchère</v>
      </c>
      <c r="FT16" s="240"/>
      <c r="FU16" s="240"/>
      <c r="FV16" s="240"/>
      <c r="FW16" s="240"/>
      <c r="FX16" s="34">
        <f t="shared" si="59"/>
        <v>0</v>
      </c>
      <c r="FY16" s="33">
        <f t="shared" si="60"/>
        <v>5</v>
      </c>
      <c r="FZ16" s="240" t="str">
        <f t="shared" si="92"/>
        <v>Lyon Duchère</v>
      </c>
      <c r="GA16" s="240"/>
      <c r="GB16" s="240"/>
      <c r="GC16" s="240"/>
      <c r="GD16" s="240"/>
      <c r="GE16" s="283" t="str">
        <f t="shared" si="93"/>
        <v>Lyon Duchère</v>
      </c>
      <c r="GF16" s="284"/>
      <c r="GG16" s="284"/>
      <c r="GH16" s="284"/>
      <c r="GI16" s="285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</row>
    <row r="17" spans="1:240" ht="15" x14ac:dyDescent="0.3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171"/>
      <c r="W17" s="172"/>
      <c r="X17" s="172"/>
      <c r="Y17" s="172"/>
      <c r="Z17" s="173"/>
      <c r="AA17" s="39"/>
      <c r="AB17" s="40"/>
      <c r="AC17" s="41"/>
      <c r="AD17" s="42"/>
      <c r="AE17" s="46"/>
      <c r="AF17" s="47"/>
      <c r="AG17" s="47"/>
      <c r="AH17" s="47"/>
      <c r="AI17" s="47"/>
      <c r="AJ17" s="47"/>
      <c r="AK17" s="48"/>
      <c r="AL17" s="191" t="str">
        <f t="shared" si="0"/>
        <v xml:space="preserve">Rodez </v>
      </c>
      <c r="AM17" s="192"/>
      <c r="AN17" s="192"/>
      <c r="AO17" s="192"/>
      <c r="AP17" s="193"/>
      <c r="AQ17" s="20">
        <f t="shared" si="1"/>
        <v>0</v>
      </c>
      <c r="AR17" s="21" t="str">
        <f t="shared" si="2"/>
        <v>u</v>
      </c>
      <c r="AS17" s="22">
        <f t="shared" si="94"/>
        <v>7</v>
      </c>
      <c r="AT17" s="23">
        <f t="shared" si="3"/>
        <v>0</v>
      </c>
      <c r="AU17" s="24">
        <f t="shared" si="4"/>
        <v>0</v>
      </c>
      <c r="AV17" s="25">
        <f t="shared" si="5"/>
        <v>0</v>
      </c>
      <c r="AW17" s="25">
        <f t="shared" si="6"/>
        <v>0</v>
      </c>
      <c r="AX17" s="25">
        <f t="shared" si="7"/>
        <v>0</v>
      </c>
      <c r="AY17" s="25">
        <f t="shared" si="8"/>
        <v>0</v>
      </c>
      <c r="AZ17" s="25">
        <f t="shared" si="9"/>
        <v>0</v>
      </c>
      <c r="BA17" s="26">
        <f t="shared" si="10"/>
        <v>0</v>
      </c>
      <c r="BB17" s="259" t="str">
        <f t="shared" si="11"/>
        <v xml:space="preserve">Marignane Gigniac </v>
      </c>
      <c r="BC17" s="260"/>
      <c r="BD17" s="260"/>
      <c r="BE17" s="260"/>
      <c r="BF17" s="261"/>
      <c r="BG17" s="56">
        <f t="shared" si="12"/>
        <v>0</v>
      </c>
      <c r="BH17" s="57" t="str">
        <f t="shared" si="13"/>
        <v>u</v>
      </c>
      <c r="BI17" s="58">
        <f t="shared" si="95"/>
        <v>5</v>
      </c>
      <c r="BJ17" s="59">
        <f t="shared" si="14"/>
        <v>0</v>
      </c>
      <c r="BK17" s="60">
        <f t="shared" si="15"/>
        <v>0</v>
      </c>
      <c r="BL17" s="61">
        <f t="shared" si="16"/>
        <v>0</v>
      </c>
      <c r="BM17" s="61">
        <f t="shared" si="17"/>
        <v>0</v>
      </c>
      <c r="BN17" s="61">
        <f t="shared" si="18"/>
        <v>0</v>
      </c>
      <c r="BO17" s="61">
        <f t="shared" si="19"/>
        <v>0</v>
      </c>
      <c r="BP17" s="61">
        <f t="shared" si="20"/>
        <v>0</v>
      </c>
      <c r="BQ17" s="62">
        <f t="shared" si="21"/>
        <v>0</v>
      </c>
      <c r="BR17" s="12">
        <v>13</v>
      </c>
      <c r="BS17" s="8">
        <f t="shared" si="22"/>
        <v>8</v>
      </c>
      <c r="BT17" s="10">
        <v>13</v>
      </c>
      <c r="BU17" s="11">
        <f t="shared" si="23"/>
        <v>5</v>
      </c>
      <c r="BV17" s="9">
        <v>13</v>
      </c>
      <c r="BW17" s="2">
        <f t="shared" si="24"/>
        <v>13</v>
      </c>
      <c r="BX17" s="228" t="str">
        <f>Equipes!A14</f>
        <v xml:space="preserve">Marignane Gigniac </v>
      </c>
      <c r="BY17" s="228"/>
      <c r="BZ17" s="228"/>
      <c r="CA17" s="228"/>
      <c r="CB17" s="228"/>
      <c r="CC17" s="3">
        <f t="shared" si="25"/>
        <v>7</v>
      </c>
      <c r="CD17" s="3">
        <f t="shared" si="61"/>
        <v>0</v>
      </c>
      <c r="CE17" s="4" t="s">
        <v>22</v>
      </c>
      <c r="CF17" s="3">
        <f t="shared" si="26"/>
        <v>8</v>
      </c>
      <c r="CG17" s="3">
        <f t="shared" si="27"/>
        <v>3</v>
      </c>
      <c r="CH17" s="3">
        <f t="shared" si="28"/>
        <v>1</v>
      </c>
      <c r="CI17" s="3">
        <f t="shared" si="29"/>
        <v>1</v>
      </c>
      <c r="CJ17" s="3">
        <f t="shared" si="30"/>
        <v>0</v>
      </c>
      <c r="CK17" s="3">
        <f t="shared" si="31"/>
        <v>0</v>
      </c>
      <c r="CL17" s="3">
        <f t="shared" si="32"/>
        <v>1</v>
      </c>
      <c r="CM17" s="3">
        <f t="shared" si="33"/>
        <v>0</v>
      </c>
      <c r="CN17" s="3">
        <f t="shared" si="62"/>
        <v>1</v>
      </c>
      <c r="CO17" s="235" t="str">
        <f t="shared" si="63"/>
        <v xml:space="preserve">Marignane Gigniac </v>
      </c>
      <c r="CP17" s="236"/>
      <c r="CQ17" s="236"/>
      <c r="CR17" s="236"/>
      <c r="CS17" s="237"/>
      <c r="CT17" s="3">
        <f t="shared" si="34"/>
        <v>4</v>
      </c>
      <c r="CU17" s="3">
        <f t="shared" si="64"/>
        <v>0</v>
      </c>
      <c r="CV17" s="4" t="s">
        <v>22</v>
      </c>
      <c r="CW17" s="3">
        <f t="shared" si="35"/>
        <v>5</v>
      </c>
      <c r="CX17" s="3">
        <f t="shared" si="36"/>
        <v>3</v>
      </c>
      <c r="CY17" s="3">
        <f t="shared" si="37"/>
        <v>1</v>
      </c>
      <c r="CZ17" s="3">
        <f t="shared" si="38"/>
        <v>1</v>
      </c>
      <c r="DA17" s="3">
        <f t="shared" si="39"/>
        <v>0</v>
      </c>
      <c r="DB17" s="3">
        <f t="shared" si="40"/>
        <v>0</v>
      </c>
      <c r="DC17" s="3">
        <f t="shared" si="41"/>
        <v>1</v>
      </c>
      <c r="DD17" s="3">
        <f t="shared" si="42"/>
        <v>0</v>
      </c>
      <c r="DE17" s="3">
        <f t="shared" si="65"/>
        <v>1</v>
      </c>
      <c r="DF17" s="235" t="str">
        <f t="shared" si="66"/>
        <v xml:space="preserve">Marignane Gigniac </v>
      </c>
      <c r="DG17" s="236"/>
      <c r="DH17" s="236"/>
      <c r="DI17" s="236"/>
      <c r="DJ17" s="237"/>
      <c r="DK17" s="3">
        <f t="shared" si="43"/>
        <v>5</v>
      </c>
      <c r="DL17" s="3">
        <f t="shared" si="67"/>
        <v>0</v>
      </c>
      <c r="DM17" s="4" t="s">
        <v>22</v>
      </c>
      <c r="DN17" s="3">
        <f t="shared" si="44"/>
        <v>13</v>
      </c>
      <c r="DO17" s="3">
        <f t="shared" si="45"/>
        <v>0</v>
      </c>
      <c r="DP17" s="3">
        <f t="shared" si="46"/>
        <v>0</v>
      </c>
      <c r="DQ17" s="3">
        <f t="shared" si="47"/>
        <v>0</v>
      </c>
      <c r="DR17" s="3">
        <f t="shared" si="48"/>
        <v>0</v>
      </c>
      <c r="DS17" s="3">
        <f t="shared" si="49"/>
        <v>0</v>
      </c>
      <c r="DT17" s="3">
        <f t="shared" si="50"/>
        <v>0</v>
      </c>
      <c r="DU17" s="3">
        <f t="shared" si="51"/>
        <v>0</v>
      </c>
      <c r="DV17" s="3">
        <f t="shared" si="68"/>
        <v>0</v>
      </c>
      <c r="DW17" s="6">
        <f t="shared" si="69"/>
        <v>3000.0110000000004</v>
      </c>
      <c r="DX17" s="34">
        <f>DW17+0.0000008</f>
        <v>3000.0110008000006</v>
      </c>
      <c r="DY17" s="6">
        <f t="shared" si="70"/>
        <v>3000.0110000000004</v>
      </c>
      <c r="DZ17" s="34">
        <f>DY17+0.0000008</f>
        <v>3000.0110008000006</v>
      </c>
      <c r="EA17" s="6">
        <f t="shared" si="71"/>
        <v>0</v>
      </c>
      <c r="EB17" s="34">
        <f>EA17+0.0000008</f>
        <v>7.9999999999999996E-7</v>
      </c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40" t="str">
        <f t="shared" si="52"/>
        <v xml:space="preserve">Pau </v>
      </c>
      <c r="EV17" s="240"/>
      <c r="EW17" s="240"/>
      <c r="EX17" s="240"/>
      <c r="EY17" s="240"/>
      <c r="EZ17" s="34">
        <f t="shared" si="53"/>
        <v>-0.01</v>
      </c>
      <c r="FA17" s="33">
        <f t="shared" si="54"/>
        <v>13</v>
      </c>
      <c r="FB17" s="240" t="str">
        <f t="shared" si="90"/>
        <v xml:space="preserve">Marignane Gigniac </v>
      </c>
      <c r="FC17" s="240"/>
      <c r="FD17" s="240"/>
      <c r="FE17" s="240"/>
      <c r="FF17" s="240"/>
      <c r="FG17" s="240" t="str">
        <f t="shared" si="55"/>
        <v xml:space="preserve">Rodez </v>
      </c>
      <c r="FH17" s="240"/>
      <c r="FI17" s="240"/>
      <c r="FJ17" s="240"/>
      <c r="FK17" s="240"/>
      <c r="FL17" s="34">
        <f t="shared" si="56"/>
        <v>0</v>
      </c>
      <c r="FM17" s="7">
        <f t="shared" si="57"/>
        <v>7</v>
      </c>
      <c r="FN17" s="240" t="str">
        <f t="shared" si="91"/>
        <v xml:space="preserve">Marignane Gigniac </v>
      </c>
      <c r="FO17" s="240"/>
      <c r="FP17" s="240"/>
      <c r="FQ17" s="240"/>
      <c r="FR17" s="240"/>
      <c r="FS17" s="240" t="str">
        <f t="shared" si="58"/>
        <v xml:space="preserve">Marignane Gigniac </v>
      </c>
      <c r="FT17" s="240"/>
      <c r="FU17" s="240"/>
      <c r="FV17" s="240"/>
      <c r="FW17" s="240"/>
      <c r="FX17" s="34">
        <f t="shared" si="59"/>
        <v>0</v>
      </c>
      <c r="FY17" s="33">
        <f t="shared" si="60"/>
        <v>5</v>
      </c>
      <c r="FZ17" s="240" t="str">
        <f t="shared" si="92"/>
        <v xml:space="preserve">Marignane Gigniac </v>
      </c>
      <c r="GA17" s="240"/>
      <c r="GB17" s="240"/>
      <c r="GC17" s="240"/>
      <c r="GD17" s="240"/>
      <c r="GE17" s="283" t="str">
        <f t="shared" si="93"/>
        <v xml:space="preserve">Marignane Gigniac </v>
      </c>
      <c r="GF17" s="284"/>
      <c r="GG17" s="284"/>
      <c r="GH17" s="284"/>
      <c r="GI17" s="285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</row>
    <row r="18" spans="1:240" ht="15" x14ac:dyDescent="0.3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7"/>
      <c r="R18" s="27"/>
      <c r="S18" s="27"/>
      <c r="T18" s="27"/>
      <c r="U18" s="27"/>
      <c r="V18" s="171"/>
      <c r="W18" s="172"/>
      <c r="X18" s="172"/>
      <c r="Y18" s="172"/>
      <c r="Z18" s="173"/>
      <c r="AA18" s="39"/>
      <c r="AB18" s="40"/>
      <c r="AC18" s="41"/>
      <c r="AD18" s="42"/>
      <c r="AE18" s="46"/>
      <c r="AF18" s="47"/>
      <c r="AG18" s="47"/>
      <c r="AH18" s="47"/>
      <c r="AI18" s="47"/>
      <c r="AJ18" s="47"/>
      <c r="AK18" s="48"/>
      <c r="AL18" s="191" t="str">
        <f t="shared" si="0"/>
        <v>Tours</v>
      </c>
      <c r="AM18" s="192"/>
      <c r="AN18" s="192"/>
      <c r="AO18" s="192"/>
      <c r="AP18" s="193"/>
      <c r="AQ18" s="20">
        <f t="shared" si="1"/>
        <v>0</v>
      </c>
      <c r="AR18" s="21" t="str">
        <f t="shared" si="2"/>
        <v>u</v>
      </c>
      <c r="AS18" s="22">
        <f t="shared" si="94"/>
        <v>7</v>
      </c>
      <c r="AT18" s="23">
        <f t="shared" si="3"/>
        <v>0</v>
      </c>
      <c r="AU18" s="24">
        <f t="shared" si="4"/>
        <v>0</v>
      </c>
      <c r="AV18" s="25">
        <f t="shared" si="5"/>
        <v>0</v>
      </c>
      <c r="AW18" s="25">
        <f t="shared" si="6"/>
        <v>0</v>
      </c>
      <c r="AX18" s="25">
        <f t="shared" si="7"/>
        <v>0</v>
      </c>
      <c r="AY18" s="25">
        <f t="shared" si="8"/>
        <v>0</v>
      </c>
      <c r="AZ18" s="25">
        <f t="shared" si="9"/>
        <v>0</v>
      </c>
      <c r="BA18" s="26">
        <f t="shared" si="10"/>
        <v>0</v>
      </c>
      <c r="BB18" s="259" t="str">
        <f t="shared" si="11"/>
        <v xml:space="preserve">Rodez </v>
      </c>
      <c r="BC18" s="260"/>
      <c r="BD18" s="260"/>
      <c r="BE18" s="260"/>
      <c r="BF18" s="261"/>
      <c r="BG18" s="56">
        <f t="shared" si="12"/>
        <v>0</v>
      </c>
      <c r="BH18" s="57" t="str">
        <f t="shared" si="13"/>
        <v>u</v>
      </c>
      <c r="BI18" s="58">
        <f t="shared" si="95"/>
        <v>14</v>
      </c>
      <c r="BJ18" s="59">
        <f t="shared" si="14"/>
        <v>0</v>
      </c>
      <c r="BK18" s="60">
        <f t="shared" si="15"/>
        <v>1</v>
      </c>
      <c r="BL18" s="61">
        <f t="shared" si="16"/>
        <v>0</v>
      </c>
      <c r="BM18" s="61">
        <f t="shared" si="17"/>
        <v>0</v>
      </c>
      <c r="BN18" s="61">
        <f t="shared" si="18"/>
        <v>1</v>
      </c>
      <c r="BO18" s="61">
        <f t="shared" si="19"/>
        <v>2</v>
      </c>
      <c r="BP18" s="61">
        <f t="shared" si="20"/>
        <v>3</v>
      </c>
      <c r="BQ18" s="62">
        <f t="shared" si="21"/>
        <v>-1</v>
      </c>
      <c r="BR18" s="12">
        <v>14</v>
      </c>
      <c r="BS18" s="8">
        <f t="shared" si="22"/>
        <v>13</v>
      </c>
      <c r="BT18" s="10">
        <v>14</v>
      </c>
      <c r="BU18" s="11">
        <f t="shared" si="23"/>
        <v>11</v>
      </c>
      <c r="BV18" s="9">
        <v>14</v>
      </c>
      <c r="BW18" s="2">
        <f t="shared" si="24"/>
        <v>15</v>
      </c>
      <c r="BX18" s="228" t="str">
        <f>Equipes!A15</f>
        <v xml:space="preserve">Pau </v>
      </c>
      <c r="BY18" s="228"/>
      <c r="BZ18" s="228"/>
      <c r="CA18" s="228"/>
      <c r="CB18" s="228"/>
      <c r="CC18" s="3">
        <f t="shared" si="25"/>
        <v>13</v>
      </c>
      <c r="CD18" s="3">
        <f t="shared" si="61"/>
        <v>0</v>
      </c>
      <c r="CE18" s="4" t="s">
        <v>22</v>
      </c>
      <c r="CF18" s="3">
        <f t="shared" si="26"/>
        <v>13</v>
      </c>
      <c r="CG18" s="3">
        <f t="shared" si="27"/>
        <v>0</v>
      </c>
      <c r="CH18" s="3">
        <f t="shared" si="28"/>
        <v>1</v>
      </c>
      <c r="CI18" s="3">
        <f t="shared" si="29"/>
        <v>0</v>
      </c>
      <c r="CJ18" s="3">
        <f t="shared" si="30"/>
        <v>0</v>
      </c>
      <c r="CK18" s="3">
        <f t="shared" si="31"/>
        <v>1</v>
      </c>
      <c r="CL18" s="3">
        <f t="shared" si="32"/>
        <v>0</v>
      </c>
      <c r="CM18" s="3">
        <f t="shared" si="33"/>
        <v>1</v>
      </c>
      <c r="CN18" s="3">
        <f t="shared" si="62"/>
        <v>-1</v>
      </c>
      <c r="CO18" s="235" t="str">
        <f t="shared" si="63"/>
        <v xml:space="preserve">Pau </v>
      </c>
      <c r="CP18" s="236"/>
      <c r="CQ18" s="236"/>
      <c r="CR18" s="236"/>
      <c r="CS18" s="237"/>
      <c r="CT18" s="3">
        <f t="shared" si="34"/>
        <v>7</v>
      </c>
      <c r="CU18" s="3">
        <f t="shared" si="64"/>
        <v>0</v>
      </c>
      <c r="CV18" s="4" t="s">
        <v>22</v>
      </c>
      <c r="CW18" s="3">
        <f t="shared" si="35"/>
        <v>11</v>
      </c>
      <c r="CX18" s="3">
        <f t="shared" si="36"/>
        <v>0</v>
      </c>
      <c r="CY18" s="3">
        <f t="shared" si="37"/>
        <v>0</v>
      </c>
      <c r="CZ18" s="3">
        <f t="shared" si="38"/>
        <v>0</v>
      </c>
      <c r="DA18" s="3">
        <f t="shared" si="39"/>
        <v>0</v>
      </c>
      <c r="DB18" s="3">
        <f t="shared" si="40"/>
        <v>0</v>
      </c>
      <c r="DC18" s="3">
        <f t="shared" si="41"/>
        <v>0</v>
      </c>
      <c r="DD18" s="3">
        <f t="shared" si="42"/>
        <v>0</v>
      </c>
      <c r="DE18" s="3">
        <f t="shared" si="65"/>
        <v>0</v>
      </c>
      <c r="DF18" s="235" t="str">
        <f t="shared" si="66"/>
        <v xml:space="preserve">Pau </v>
      </c>
      <c r="DG18" s="236"/>
      <c r="DH18" s="236"/>
      <c r="DI18" s="236"/>
      <c r="DJ18" s="237"/>
      <c r="DK18" s="3">
        <f t="shared" si="43"/>
        <v>15</v>
      </c>
      <c r="DL18" s="3">
        <f t="shared" si="67"/>
        <v>0</v>
      </c>
      <c r="DM18" s="4" t="s">
        <v>22</v>
      </c>
      <c r="DN18" s="3">
        <f t="shared" si="44"/>
        <v>15</v>
      </c>
      <c r="DO18" s="3">
        <f t="shared" si="45"/>
        <v>0</v>
      </c>
      <c r="DP18" s="3">
        <f t="shared" si="46"/>
        <v>1</v>
      </c>
      <c r="DQ18" s="3">
        <f t="shared" si="47"/>
        <v>0</v>
      </c>
      <c r="DR18" s="3">
        <f t="shared" si="48"/>
        <v>0</v>
      </c>
      <c r="DS18" s="3">
        <f t="shared" si="49"/>
        <v>1</v>
      </c>
      <c r="DT18" s="3">
        <f t="shared" si="50"/>
        <v>0</v>
      </c>
      <c r="DU18" s="3">
        <f t="shared" si="51"/>
        <v>1</v>
      </c>
      <c r="DV18" s="3">
        <f t="shared" si="68"/>
        <v>-1</v>
      </c>
      <c r="DW18" s="6">
        <f t="shared" si="69"/>
        <v>-0.01</v>
      </c>
      <c r="DX18" s="34">
        <f>DW18+0.0000007</f>
        <v>-9.9993000000000009E-3</v>
      </c>
      <c r="DY18" s="6">
        <f t="shared" si="70"/>
        <v>0</v>
      </c>
      <c r="DZ18" s="34">
        <f>DY18+0.0000007</f>
        <v>6.9999999999999997E-7</v>
      </c>
      <c r="EA18" s="6">
        <f t="shared" si="71"/>
        <v>-0.01</v>
      </c>
      <c r="EB18" s="34">
        <f>EA18+0.0000007</f>
        <v>-9.9993000000000009E-3</v>
      </c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40" t="str">
        <f t="shared" si="52"/>
        <v>Villefranche</v>
      </c>
      <c r="EV18" s="240"/>
      <c r="EW18" s="240"/>
      <c r="EX18" s="240"/>
      <c r="EY18" s="240"/>
      <c r="EZ18" s="34">
        <f t="shared" si="53"/>
        <v>-0.01</v>
      </c>
      <c r="FA18" s="33">
        <f t="shared" si="54"/>
        <v>13</v>
      </c>
      <c r="FB18" s="240" t="str">
        <f t="shared" si="90"/>
        <v xml:space="preserve">Pau </v>
      </c>
      <c r="FC18" s="240"/>
      <c r="FD18" s="240"/>
      <c r="FE18" s="240"/>
      <c r="FF18" s="240"/>
      <c r="FG18" s="240" t="str">
        <f t="shared" si="55"/>
        <v>Tours</v>
      </c>
      <c r="FH18" s="240"/>
      <c r="FI18" s="240"/>
      <c r="FJ18" s="240"/>
      <c r="FK18" s="240"/>
      <c r="FL18" s="34">
        <f t="shared" si="56"/>
        <v>0</v>
      </c>
      <c r="FM18" s="7">
        <f t="shared" si="57"/>
        <v>7</v>
      </c>
      <c r="FN18" s="240" t="str">
        <f t="shared" si="91"/>
        <v xml:space="preserve">Pau </v>
      </c>
      <c r="FO18" s="240"/>
      <c r="FP18" s="240"/>
      <c r="FQ18" s="240"/>
      <c r="FR18" s="240"/>
      <c r="FS18" s="240" t="str">
        <f t="shared" si="58"/>
        <v xml:space="preserve">Rodez </v>
      </c>
      <c r="FT18" s="240"/>
      <c r="FU18" s="240"/>
      <c r="FV18" s="240"/>
      <c r="FW18" s="240"/>
      <c r="FX18" s="34">
        <f t="shared" si="59"/>
        <v>-8.0000000000000002E-3</v>
      </c>
      <c r="FY18" s="33">
        <f t="shared" si="60"/>
        <v>14</v>
      </c>
      <c r="FZ18" s="240" t="str">
        <f t="shared" si="92"/>
        <v xml:space="preserve">Pau </v>
      </c>
      <c r="GA18" s="240"/>
      <c r="GB18" s="240"/>
      <c r="GC18" s="240"/>
      <c r="GD18" s="240"/>
      <c r="GE18" s="283" t="str">
        <f t="shared" si="93"/>
        <v xml:space="preserve">Pau </v>
      </c>
      <c r="GF18" s="284"/>
      <c r="GG18" s="284"/>
      <c r="GH18" s="284"/>
      <c r="GI18" s="285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</row>
    <row r="19" spans="1:240" ht="15" x14ac:dyDescent="0.3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7"/>
      <c r="R19" s="27"/>
      <c r="S19" s="27"/>
      <c r="T19" s="27"/>
      <c r="U19" s="27"/>
      <c r="V19" s="171"/>
      <c r="W19" s="172"/>
      <c r="X19" s="172"/>
      <c r="Y19" s="172"/>
      <c r="Z19" s="173"/>
      <c r="AA19" s="39"/>
      <c r="AB19" s="40"/>
      <c r="AC19" s="41"/>
      <c r="AD19" s="42"/>
      <c r="AE19" s="46"/>
      <c r="AF19" s="47"/>
      <c r="AG19" s="47"/>
      <c r="AH19" s="47"/>
      <c r="AI19" s="47"/>
      <c r="AJ19" s="47"/>
      <c r="AK19" s="48"/>
      <c r="AL19" s="191" t="str">
        <f t="shared" si="0"/>
        <v>Villefranche</v>
      </c>
      <c r="AM19" s="192"/>
      <c r="AN19" s="192"/>
      <c r="AO19" s="192"/>
      <c r="AP19" s="193"/>
      <c r="AQ19" s="20">
        <f t="shared" si="1"/>
        <v>0</v>
      </c>
      <c r="AR19" s="21" t="str">
        <f t="shared" si="2"/>
        <v>u</v>
      </c>
      <c r="AS19" s="22">
        <f t="shared" si="94"/>
        <v>7</v>
      </c>
      <c r="AT19" s="23">
        <f t="shared" si="3"/>
        <v>0</v>
      </c>
      <c r="AU19" s="24">
        <f t="shared" si="4"/>
        <v>0</v>
      </c>
      <c r="AV19" s="25">
        <f t="shared" si="5"/>
        <v>0</v>
      </c>
      <c r="AW19" s="25">
        <f t="shared" si="6"/>
        <v>0</v>
      </c>
      <c r="AX19" s="25">
        <f t="shared" si="7"/>
        <v>0</v>
      </c>
      <c r="AY19" s="25">
        <f t="shared" si="8"/>
        <v>0</v>
      </c>
      <c r="AZ19" s="25">
        <f t="shared" si="9"/>
        <v>0</v>
      </c>
      <c r="BA19" s="26">
        <f t="shared" si="10"/>
        <v>0</v>
      </c>
      <c r="BB19" s="259" t="str">
        <f t="shared" si="11"/>
        <v xml:space="preserve">Pau </v>
      </c>
      <c r="BC19" s="260"/>
      <c r="BD19" s="260"/>
      <c r="BE19" s="260"/>
      <c r="BF19" s="261"/>
      <c r="BG19" s="56">
        <f t="shared" si="12"/>
        <v>0</v>
      </c>
      <c r="BH19" s="57" t="str">
        <f t="shared" si="13"/>
        <v>u</v>
      </c>
      <c r="BI19" s="58">
        <f t="shared" si="95"/>
        <v>15</v>
      </c>
      <c r="BJ19" s="59">
        <f t="shared" si="14"/>
        <v>0</v>
      </c>
      <c r="BK19" s="60">
        <f t="shared" si="15"/>
        <v>1</v>
      </c>
      <c r="BL19" s="61">
        <f t="shared" si="16"/>
        <v>0</v>
      </c>
      <c r="BM19" s="61">
        <f t="shared" si="17"/>
        <v>0</v>
      </c>
      <c r="BN19" s="61">
        <f t="shared" si="18"/>
        <v>1</v>
      </c>
      <c r="BO19" s="61">
        <f t="shared" si="19"/>
        <v>0</v>
      </c>
      <c r="BP19" s="61">
        <f t="shared" si="20"/>
        <v>1</v>
      </c>
      <c r="BQ19" s="62">
        <f t="shared" si="21"/>
        <v>-1</v>
      </c>
      <c r="BR19" s="12">
        <v>15</v>
      </c>
      <c r="BS19" s="8">
        <f t="shared" si="22"/>
        <v>16</v>
      </c>
      <c r="BT19" s="10">
        <v>15</v>
      </c>
      <c r="BU19" s="11">
        <f t="shared" si="23"/>
        <v>12</v>
      </c>
      <c r="BV19" s="9">
        <v>15</v>
      </c>
      <c r="BW19" s="2">
        <f t="shared" si="24"/>
        <v>17</v>
      </c>
      <c r="BX19" s="228" t="str">
        <f>Equipes!A16</f>
        <v>Quevilly-Rouen</v>
      </c>
      <c r="BY19" s="228"/>
      <c r="BZ19" s="228"/>
      <c r="CA19" s="228"/>
      <c r="CB19" s="228"/>
      <c r="CC19" s="3">
        <f t="shared" si="25"/>
        <v>16</v>
      </c>
      <c r="CD19" s="3">
        <f t="shared" si="61"/>
        <v>0</v>
      </c>
      <c r="CE19" s="4" t="s">
        <v>22</v>
      </c>
      <c r="CF19" s="3">
        <f t="shared" si="26"/>
        <v>16</v>
      </c>
      <c r="CG19" s="3">
        <f t="shared" si="27"/>
        <v>0</v>
      </c>
      <c r="CH19" s="3">
        <f t="shared" si="28"/>
        <v>1</v>
      </c>
      <c r="CI19" s="3">
        <f t="shared" si="29"/>
        <v>0</v>
      </c>
      <c r="CJ19" s="3">
        <f t="shared" si="30"/>
        <v>0</v>
      </c>
      <c r="CK19" s="3">
        <f t="shared" si="31"/>
        <v>1</v>
      </c>
      <c r="CL19" s="3">
        <f t="shared" si="32"/>
        <v>0</v>
      </c>
      <c r="CM19" s="3">
        <f t="shared" si="33"/>
        <v>4</v>
      </c>
      <c r="CN19" s="3">
        <f t="shared" si="62"/>
        <v>-4</v>
      </c>
      <c r="CO19" s="235" t="str">
        <f t="shared" si="63"/>
        <v>Quevilly-Rouen</v>
      </c>
      <c r="CP19" s="236"/>
      <c r="CQ19" s="236"/>
      <c r="CR19" s="236"/>
      <c r="CS19" s="237"/>
      <c r="CT19" s="3">
        <f t="shared" si="34"/>
        <v>7</v>
      </c>
      <c r="CU19" s="3">
        <f t="shared" si="64"/>
        <v>0</v>
      </c>
      <c r="CV19" s="4" t="s">
        <v>22</v>
      </c>
      <c r="CW19" s="3">
        <f t="shared" si="35"/>
        <v>12</v>
      </c>
      <c r="CX19" s="3">
        <f t="shared" si="36"/>
        <v>0</v>
      </c>
      <c r="CY19" s="3">
        <f t="shared" si="37"/>
        <v>0</v>
      </c>
      <c r="CZ19" s="3">
        <f t="shared" si="38"/>
        <v>0</v>
      </c>
      <c r="DA19" s="3">
        <f t="shared" si="39"/>
        <v>0</v>
      </c>
      <c r="DB19" s="3">
        <f t="shared" si="40"/>
        <v>0</v>
      </c>
      <c r="DC19" s="3">
        <f t="shared" si="41"/>
        <v>0</v>
      </c>
      <c r="DD19" s="3">
        <f t="shared" si="42"/>
        <v>0</v>
      </c>
      <c r="DE19" s="3">
        <f t="shared" si="65"/>
        <v>0</v>
      </c>
      <c r="DF19" s="235" t="str">
        <f t="shared" si="66"/>
        <v>Quevilly-Rouen</v>
      </c>
      <c r="DG19" s="236"/>
      <c r="DH19" s="236"/>
      <c r="DI19" s="236"/>
      <c r="DJ19" s="237"/>
      <c r="DK19" s="3">
        <f t="shared" si="43"/>
        <v>17</v>
      </c>
      <c r="DL19" s="3">
        <f t="shared" si="67"/>
        <v>0</v>
      </c>
      <c r="DM19" s="4" t="s">
        <v>22</v>
      </c>
      <c r="DN19" s="3">
        <f t="shared" si="44"/>
        <v>17</v>
      </c>
      <c r="DO19" s="3">
        <f t="shared" si="45"/>
        <v>0</v>
      </c>
      <c r="DP19" s="3">
        <f t="shared" si="46"/>
        <v>1</v>
      </c>
      <c r="DQ19" s="3">
        <f t="shared" si="47"/>
        <v>0</v>
      </c>
      <c r="DR19" s="3">
        <f t="shared" si="48"/>
        <v>0</v>
      </c>
      <c r="DS19" s="3">
        <f t="shared" si="49"/>
        <v>1</v>
      </c>
      <c r="DT19" s="3">
        <f t="shared" si="50"/>
        <v>0</v>
      </c>
      <c r="DU19" s="3">
        <f t="shared" si="51"/>
        <v>4</v>
      </c>
      <c r="DV19" s="3">
        <f t="shared" si="68"/>
        <v>-4</v>
      </c>
      <c r="DW19" s="6">
        <f t="shared" si="69"/>
        <v>-0.04</v>
      </c>
      <c r="DX19" s="34">
        <f>DW19+0.0000006</f>
        <v>-3.9999399999999997E-2</v>
      </c>
      <c r="DY19" s="6">
        <f t="shared" si="70"/>
        <v>0</v>
      </c>
      <c r="DZ19" s="34">
        <f>DY19+0.0000006</f>
        <v>5.9999999999999997E-7</v>
      </c>
      <c r="EA19" s="6">
        <f t="shared" si="71"/>
        <v>-0.04</v>
      </c>
      <c r="EB19" s="34">
        <f>EA19+0.0000006</f>
        <v>-3.9999399999999997E-2</v>
      </c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40" t="str">
        <f t="shared" si="52"/>
        <v>Drancy</v>
      </c>
      <c r="EV19" s="240"/>
      <c r="EW19" s="240"/>
      <c r="EX19" s="240"/>
      <c r="EY19" s="240"/>
      <c r="EZ19" s="34">
        <f t="shared" si="53"/>
        <v>-0.03</v>
      </c>
      <c r="FA19" s="33">
        <f t="shared" si="54"/>
        <v>15</v>
      </c>
      <c r="FB19" s="240" t="str">
        <f t="shared" si="90"/>
        <v>Quevilly-Rouen</v>
      </c>
      <c r="FC19" s="240"/>
      <c r="FD19" s="240"/>
      <c r="FE19" s="240"/>
      <c r="FF19" s="240"/>
      <c r="FG19" s="240" t="str">
        <f t="shared" si="55"/>
        <v>Villefranche</v>
      </c>
      <c r="FH19" s="240"/>
      <c r="FI19" s="240"/>
      <c r="FJ19" s="240"/>
      <c r="FK19" s="240"/>
      <c r="FL19" s="34">
        <f t="shared" si="56"/>
        <v>0</v>
      </c>
      <c r="FM19" s="7">
        <f t="shared" si="57"/>
        <v>7</v>
      </c>
      <c r="FN19" s="240" t="str">
        <f t="shared" si="91"/>
        <v>Quevilly-Rouen</v>
      </c>
      <c r="FO19" s="240"/>
      <c r="FP19" s="240"/>
      <c r="FQ19" s="240"/>
      <c r="FR19" s="240"/>
      <c r="FS19" s="240" t="str">
        <f t="shared" si="58"/>
        <v xml:space="preserve">Pau </v>
      </c>
      <c r="FT19" s="240"/>
      <c r="FU19" s="240"/>
      <c r="FV19" s="240"/>
      <c r="FW19" s="240"/>
      <c r="FX19" s="34">
        <f t="shared" si="59"/>
        <v>-0.01</v>
      </c>
      <c r="FY19" s="33">
        <f t="shared" si="60"/>
        <v>15</v>
      </c>
      <c r="FZ19" s="240" t="str">
        <f t="shared" si="92"/>
        <v>Quevilly-Rouen</v>
      </c>
      <c r="GA19" s="240"/>
      <c r="GB19" s="240"/>
      <c r="GC19" s="240"/>
      <c r="GD19" s="240"/>
      <c r="GE19" s="283" t="str">
        <f t="shared" si="93"/>
        <v>Quevilly-Rouen</v>
      </c>
      <c r="GF19" s="284"/>
      <c r="GG19" s="284"/>
      <c r="GH19" s="284"/>
      <c r="GI19" s="285"/>
      <c r="GJ19" s="27"/>
      <c r="GK19" s="27"/>
      <c r="GL19" s="27"/>
      <c r="GM19" s="27"/>
      <c r="GN19" s="27"/>
      <c r="GO19" s="27"/>
      <c r="GP19" s="27"/>
      <c r="GQ19" s="27"/>
      <c r="GR19" s="27"/>
      <c r="GS19" s="27"/>
      <c r="GT19" s="27"/>
      <c r="GU19" s="27"/>
      <c r="GV19" s="27"/>
      <c r="GW19" s="27"/>
      <c r="GX19" s="27"/>
      <c r="GY19" s="27"/>
      <c r="GZ19" s="27"/>
      <c r="HA19" s="27"/>
      <c r="HB19" s="27"/>
      <c r="HC19" s="27"/>
      <c r="HD19" s="27"/>
      <c r="HE19" s="27"/>
      <c r="HF19" s="27"/>
      <c r="HG19" s="27"/>
      <c r="HH19" s="27"/>
      <c r="HI19" s="27"/>
      <c r="HJ19" s="27"/>
      <c r="HK19" s="27"/>
      <c r="HL19" s="27"/>
      <c r="HM19" s="27"/>
      <c r="HN19" s="27"/>
      <c r="HO19" s="27"/>
      <c r="HP19" s="27"/>
      <c r="HQ19" s="27"/>
      <c r="HR19" s="27"/>
      <c r="HS19" s="27"/>
      <c r="HT19" s="27"/>
      <c r="HU19" s="27"/>
      <c r="HV19" s="27"/>
      <c r="HW19" s="27"/>
      <c r="HX19" s="27"/>
      <c r="HY19" s="27"/>
      <c r="HZ19" s="27"/>
      <c r="IA19" s="27"/>
      <c r="IB19" s="27"/>
      <c r="IC19" s="27"/>
      <c r="ID19" s="27"/>
      <c r="IE19" s="27"/>
      <c r="IF19" s="27"/>
    </row>
    <row r="20" spans="1:240" ht="15" x14ac:dyDescent="0.3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7"/>
      <c r="R20" s="27"/>
      <c r="S20" s="27"/>
      <c r="T20" s="27"/>
      <c r="U20" s="27"/>
      <c r="V20" s="171"/>
      <c r="W20" s="172"/>
      <c r="X20" s="172"/>
      <c r="Y20" s="172"/>
      <c r="Z20" s="173"/>
      <c r="AA20" s="39"/>
      <c r="AB20" s="40"/>
      <c r="AC20" s="41"/>
      <c r="AD20" s="42"/>
      <c r="AE20" s="46"/>
      <c r="AF20" s="47"/>
      <c r="AG20" s="47"/>
      <c r="AH20" s="47"/>
      <c r="AI20" s="47"/>
      <c r="AJ20" s="47"/>
      <c r="AK20" s="48"/>
      <c r="AL20" s="191" t="str">
        <f t="shared" si="0"/>
        <v>Chambly</v>
      </c>
      <c r="AM20" s="192"/>
      <c r="AN20" s="192"/>
      <c r="AO20" s="192"/>
      <c r="AP20" s="193"/>
      <c r="AQ20" s="20">
        <f t="shared" si="1"/>
        <v>0</v>
      </c>
      <c r="AR20" s="21" t="str">
        <f t="shared" si="2"/>
        <v>u</v>
      </c>
      <c r="AS20" s="22">
        <f t="shared" si="94"/>
        <v>16</v>
      </c>
      <c r="AT20" s="23">
        <f t="shared" si="3"/>
        <v>0</v>
      </c>
      <c r="AU20" s="24">
        <f t="shared" si="4"/>
        <v>1</v>
      </c>
      <c r="AV20" s="25">
        <f t="shared" si="5"/>
        <v>0</v>
      </c>
      <c r="AW20" s="25">
        <f t="shared" si="6"/>
        <v>0</v>
      </c>
      <c r="AX20" s="25">
        <f t="shared" si="7"/>
        <v>1</v>
      </c>
      <c r="AY20" s="25">
        <f t="shared" si="8"/>
        <v>2</v>
      </c>
      <c r="AZ20" s="25">
        <f t="shared" si="9"/>
        <v>3</v>
      </c>
      <c r="BA20" s="26">
        <f t="shared" si="10"/>
        <v>-1</v>
      </c>
      <c r="BB20" s="259" t="str">
        <f t="shared" si="11"/>
        <v>Villefranche</v>
      </c>
      <c r="BC20" s="260"/>
      <c r="BD20" s="260"/>
      <c r="BE20" s="260"/>
      <c r="BF20" s="261"/>
      <c r="BG20" s="56">
        <f t="shared" si="12"/>
        <v>0</v>
      </c>
      <c r="BH20" s="57" t="str">
        <f t="shared" si="13"/>
        <v>u</v>
      </c>
      <c r="BI20" s="58">
        <f t="shared" si="95"/>
        <v>15</v>
      </c>
      <c r="BJ20" s="59">
        <f t="shared" si="14"/>
        <v>0</v>
      </c>
      <c r="BK20" s="60">
        <f t="shared" si="15"/>
        <v>1</v>
      </c>
      <c r="BL20" s="61">
        <f t="shared" si="16"/>
        <v>0</v>
      </c>
      <c r="BM20" s="61">
        <f t="shared" si="17"/>
        <v>0</v>
      </c>
      <c r="BN20" s="61">
        <f t="shared" si="18"/>
        <v>1</v>
      </c>
      <c r="BO20" s="61">
        <f t="shared" si="19"/>
        <v>0</v>
      </c>
      <c r="BP20" s="61">
        <f t="shared" si="20"/>
        <v>1</v>
      </c>
      <c r="BQ20" s="62">
        <f t="shared" si="21"/>
        <v>-1</v>
      </c>
      <c r="BR20" s="12">
        <v>16</v>
      </c>
      <c r="BS20" s="8">
        <f t="shared" si="22"/>
        <v>12</v>
      </c>
      <c r="BT20" s="10">
        <v>16</v>
      </c>
      <c r="BU20" s="11">
        <f t="shared" si="23"/>
        <v>13</v>
      </c>
      <c r="BV20" s="9">
        <v>16</v>
      </c>
      <c r="BW20" s="2">
        <f t="shared" si="24"/>
        <v>14</v>
      </c>
      <c r="BX20" s="228" t="str">
        <f>Equipes!A17</f>
        <v xml:space="preserve">Rodez </v>
      </c>
      <c r="BY20" s="228"/>
      <c r="BZ20" s="228"/>
      <c r="CA20" s="228"/>
      <c r="CB20" s="228"/>
      <c r="CC20" s="3">
        <f t="shared" si="25"/>
        <v>11</v>
      </c>
      <c r="CD20" s="3">
        <f t="shared" si="61"/>
        <v>0</v>
      </c>
      <c r="CE20" s="4" t="s">
        <v>22</v>
      </c>
      <c r="CF20" s="3">
        <f t="shared" si="26"/>
        <v>12</v>
      </c>
      <c r="CG20" s="3">
        <f t="shared" si="27"/>
        <v>0</v>
      </c>
      <c r="CH20" s="3">
        <f t="shared" si="28"/>
        <v>1</v>
      </c>
      <c r="CI20" s="3">
        <f t="shared" si="29"/>
        <v>0</v>
      </c>
      <c r="CJ20" s="3">
        <f t="shared" si="30"/>
        <v>0</v>
      </c>
      <c r="CK20" s="3">
        <f t="shared" si="31"/>
        <v>1</v>
      </c>
      <c r="CL20" s="3">
        <f t="shared" si="32"/>
        <v>2</v>
      </c>
      <c r="CM20" s="3">
        <f t="shared" si="33"/>
        <v>3</v>
      </c>
      <c r="CN20" s="3">
        <f t="shared" si="62"/>
        <v>-1</v>
      </c>
      <c r="CO20" s="235" t="str">
        <f t="shared" si="63"/>
        <v xml:space="preserve">Rodez </v>
      </c>
      <c r="CP20" s="236"/>
      <c r="CQ20" s="236"/>
      <c r="CR20" s="236"/>
      <c r="CS20" s="237"/>
      <c r="CT20" s="3">
        <f t="shared" si="34"/>
        <v>7</v>
      </c>
      <c r="CU20" s="3">
        <f t="shared" si="64"/>
        <v>0</v>
      </c>
      <c r="CV20" s="4" t="s">
        <v>22</v>
      </c>
      <c r="CW20" s="3">
        <f t="shared" si="35"/>
        <v>13</v>
      </c>
      <c r="CX20" s="3">
        <f t="shared" si="36"/>
        <v>0</v>
      </c>
      <c r="CY20" s="3">
        <f t="shared" si="37"/>
        <v>0</v>
      </c>
      <c r="CZ20" s="3">
        <f t="shared" si="38"/>
        <v>0</v>
      </c>
      <c r="DA20" s="3">
        <f t="shared" si="39"/>
        <v>0</v>
      </c>
      <c r="DB20" s="3">
        <f t="shared" si="40"/>
        <v>0</v>
      </c>
      <c r="DC20" s="3">
        <f t="shared" si="41"/>
        <v>0</v>
      </c>
      <c r="DD20" s="3">
        <f t="shared" si="42"/>
        <v>0</v>
      </c>
      <c r="DE20" s="3">
        <f t="shared" si="65"/>
        <v>0</v>
      </c>
      <c r="DF20" s="235" t="str">
        <f t="shared" si="66"/>
        <v xml:space="preserve">Rodez </v>
      </c>
      <c r="DG20" s="236"/>
      <c r="DH20" s="236"/>
      <c r="DI20" s="236"/>
      <c r="DJ20" s="237"/>
      <c r="DK20" s="3">
        <f t="shared" si="43"/>
        <v>14</v>
      </c>
      <c r="DL20" s="3">
        <f t="shared" si="67"/>
        <v>0</v>
      </c>
      <c r="DM20" s="4" t="s">
        <v>22</v>
      </c>
      <c r="DN20" s="3">
        <f t="shared" si="44"/>
        <v>14</v>
      </c>
      <c r="DO20" s="3">
        <f t="shared" si="45"/>
        <v>0</v>
      </c>
      <c r="DP20" s="3">
        <f t="shared" si="46"/>
        <v>1</v>
      </c>
      <c r="DQ20" s="3">
        <f t="shared" si="47"/>
        <v>0</v>
      </c>
      <c r="DR20" s="3">
        <f t="shared" si="48"/>
        <v>0</v>
      </c>
      <c r="DS20" s="3">
        <f t="shared" si="49"/>
        <v>1</v>
      </c>
      <c r="DT20" s="3">
        <f t="shared" si="50"/>
        <v>2</v>
      </c>
      <c r="DU20" s="3">
        <f t="shared" si="51"/>
        <v>3</v>
      </c>
      <c r="DV20" s="3">
        <f t="shared" si="68"/>
        <v>-1</v>
      </c>
      <c r="DW20" s="6">
        <f t="shared" si="69"/>
        <v>-8.0000000000000002E-3</v>
      </c>
      <c r="DX20" s="34">
        <f>DW20+0.0000005</f>
        <v>-7.9994999999999997E-3</v>
      </c>
      <c r="DY20" s="6">
        <f t="shared" si="70"/>
        <v>0</v>
      </c>
      <c r="DZ20" s="34">
        <f>DY20+0.0000005</f>
        <v>4.9999999999999998E-7</v>
      </c>
      <c r="EA20" s="6">
        <f t="shared" si="71"/>
        <v>-8.0000000000000002E-3</v>
      </c>
      <c r="EB20" s="34">
        <f>EA20+0.0000005</f>
        <v>-7.9994999999999997E-3</v>
      </c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40" t="str">
        <f t="shared" si="52"/>
        <v>Quevilly-Rouen</v>
      </c>
      <c r="EV20" s="240"/>
      <c r="EW20" s="240"/>
      <c r="EX20" s="240"/>
      <c r="EY20" s="240"/>
      <c r="EZ20" s="34">
        <f t="shared" si="53"/>
        <v>-0.04</v>
      </c>
      <c r="FA20" s="33">
        <f t="shared" si="54"/>
        <v>16</v>
      </c>
      <c r="FB20" s="240" t="str">
        <f t="shared" si="90"/>
        <v xml:space="preserve">Rodez </v>
      </c>
      <c r="FC20" s="240"/>
      <c r="FD20" s="240"/>
      <c r="FE20" s="240"/>
      <c r="FF20" s="240"/>
      <c r="FG20" s="240" t="str">
        <f t="shared" si="55"/>
        <v>Chambly</v>
      </c>
      <c r="FH20" s="240"/>
      <c r="FI20" s="240"/>
      <c r="FJ20" s="240"/>
      <c r="FK20" s="240"/>
      <c r="FL20" s="34">
        <f t="shared" si="56"/>
        <v>-8.0000000000000002E-3</v>
      </c>
      <c r="FM20" s="7">
        <f t="shared" si="57"/>
        <v>16</v>
      </c>
      <c r="FN20" s="240" t="str">
        <f t="shared" si="91"/>
        <v xml:space="preserve">Rodez </v>
      </c>
      <c r="FO20" s="240"/>
      <c r="FP20" s="240"/>
      <c r="FQ20" s="240"/>
      <c r="FR20" s="240"/>
      <c r="FS20" s="240" t="str">
        <f t="shared" si="58"/>
        <v>Villefranche</v>
      </c>
      <c r="FT20" s="240"/>
      <c r="FU20" s="240"/>
      <c r="FV20" s="240"/>
      <c r="FW20" s="240"/>
      <c r="FX20" s="34">
        <f t="shared" si="59"/>
        <v>-0.01</v>
      </c>
      <c r="FY20" s="33">
        <f t="shared" si="60"/>
        <v>15</v>
      </c>
      <c r="FZ20" s="240" t="str">
        <f t="shared" si="92"/>
        <v xml:space="preserve">Rodez </v>
      </c>
      <c r="GA20" s="240"/>
      <c r="GB20" s="240"/>
      <c r="GC20" s="240"/>
      <c r="GD20" s="240"/>
      <c r="GE20" s="283" t="str">
        <f t="shared" si="93"/>
        <v xml:space="preserve">Rodez </v>
      </c>
      <c r="GF20" s="284"/>
      <c r="GG20" s="284"/>
      <c r="GH20" s="284"/>
      <c r="GI20" s="285"/>
      <c r="GJ20" s="27"/>
      <c r="GK20" s="27"/>
      <c r="GL20" s="27"/>
      <c r="GM20" s="27"/>
      <c r="GN20" s="27"/>
      <c r="GO20" s="27"/>
      <c r="GP20" s="27"/>
      <c r="GQ20" s="27"/>
      <c r="GR20" s="27"/>
      <c r="GS20" s="27"/>
      <c r="GT20" s="27"/>
      <c r="GU20" s="27"/>
      <c r="GV20" s="27"/>
      <c r="GW20" s="27"/>
      <c r="GX20" s="27"/>
      <c r="GY20" s="27"/>
      <c r="GZ20" s="27"/>
      <c r="HA20" s="27"/>
      <c r="HB20" s="27"/>
      <c r="HC20" s="27"/>
      <c r="HD20" s="27"/>
      <c r="HE20" s="27"/>
      <c r="HF20" s="27"/>
      <c r="HG20" s="27"/>
      <c r="HH20" s="27"/>
      <c r="HI20" s="27"/>
      <c r="HJ20" s="27"/>
      <c r="HK20" s="27"/>
      <c r="HL20" s="27"/>
      <c r="HM20" s="27"/>
      <c r="HN20" s="27"/>
      <c r="HO20" s="27"/>
      <c r="HP20" s="27"/>
      <c r="HQ20" s="27"/>
      <c r="HR20" s="27"/>
      <c r="HS20" s="27"/>
      <c r="HT20" s="27"/>
      <c r="HU20" s="27"/>
      <c r="HV20" s="27"/>
      <c r="HW20" s="27"/>
      <c r="HX20" s="27"/>
      <c r="HY20" s="27"/>
      <c r="HZ20" s="27"/>
      <c r="IA20" s="27"/>
      <c r="IB20" s="27"/>
      <c r="IC20" s="27"/>
      <c r="ID20" s="27"/>
      <c r="IE20" s="27"/>
      <c r="IF20" s="27"/>
    </row>
    <row r="21" spans="1:240" ht="15" x14ac:dyDescent="0.3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7"/>
      <c r="R21" s="27"/>
      <c r="S21" s="27"/>
      <c r="T21" s="27"/>
      <c r="U21" s="27"/>
      <c r="V21" s="171"/>
      <c r="W21" s="172"/>
      <c r="X21" s="172"/>
      <c r="Y21" s="172"/>
      <c r="Z21" s="173"/>
      <c r="AA21" s="39"/>
      <c r="AB21" s="40"/>
      <c r="AC21" s="41"/>
      <c r="AD21" s="42"/>
      <c r="AE21" s="46"/>
      <c r="AF21" s="47"/>
      <c r="AG21" s="47"/>
      <c r="AH21" s="47"/>
      <c r="AI21" s="47"/>
      <c r="AJ21" s="47"/>
      <c r="AK21" s="48"/>
      <c r="AL21" s="191" t="str">
        <f t="shared" si="0"/>
        <v>Drancy</v>
      </c>
      <c r="AM21" s="192"/>
      <c r="AN21" s="192"/>
      <c r="AO21" s="192"/>
      <c r="AP21" s="193"/>
      <c r="AQ21" s="20">
        <f t="shared" si="1"/>
        <v>0</v>
      </c>
      <c r="AR21" s="21" t="str">
        <f t="shared" si="2"/>
        <v>u</v>
      </c>
      <c r="AS21" s="22">
        <f t="shared" si="94"/>
        <v>17</v>
      </c>
      <c r="AT21" s="23">
        <f t="shared" si="3"/>
        <v>0</v>
      </c>
      <c r="AU21" s="24">
        <f t="shared" si="4"/>
        <v>1</v>
      </c>
      <c r="AV21" s="25">
        <f t="shared" si="5"/>
        <v>0</v>
      </c>
      <c r="AW21" s="25">
        <f t="shared" si="6"/>
        <v>0</v>
      </c>
      <c r="AX21" s="25">
        <f t="shared" si="7"/>
        <v>1</v>
      </c>
      <c r="AY21" s="25">
        <f t="shared" si="8"/>
        <v>0</v>
      </c>
      <c r="AZ21" s="25">
        <f t="shared" si="9"/>
        <v>3</v>
      </c>
      <c r="BA21" s="26">
        <f t="shared" si="10"/>
        <v>-3</v>
      </c>
      <c r="BB21" s="259" t="str">
        <f t="shared" si="11"/>
        <v>Quevilly-Rouen</v>
      </c>
      <c r="BC21" s="260"/>
      <c r="BD21" s="260"/>
      <c r="BE21" s="260"/>
      <c r="BF21" s="261"/>
      <c r="BG21" s="56">
        <f t="shared" si="12"/>
        <v>0</v>
      </c>
      <c r="BH21" s="57" t="str">
        <f t="shared" si="13"/>
        <v>u</v>
      </c>
      <c r="BI21" s="58">
        <f t="shared" si="95"/>
        <v>17</v>
      </c>
      <c r="BJ21" s="59">
        <f t="shared" si="14"/>
        <v>0</v>
      </c>
      <c r="BK21" s="60">
        <f t="shared" si="15"/>
        <v>1</v>
      </c>
      <c r="BL21" s="61">
        <f t="shared" si="16"/>
        <v>0</v>
      </c>
      <c r="BM21" s="61">
        <f t="shared" si="17"/>
        <v>0</v>
      </c>
      <c r="BN21" s="61">
        <f t="shared" si="18"/>
        <v>1</v>
      </c>
      <c r="BO21" s="61">
        <f t="shared" si="19"/>
        <v>0</v>
      </c>
      <c r="BP21" s="61">
        <f t="shared" si="20"/>
        <v>4</v>
      </c>
      <c r="BQ21" s="62">
        <f t="shared" si="21"/>
        <v>-4</v>
      </c>
      <c r="BR21" s="12">
        <v>17</v>
      </c>
      <c r="BS21" s="8">
        <f t="shared" si="22"/>
        <v>2</v>
      </c>
      <c r="BT21" s="10">
        <v>17</v>
      </c>
      <c r="BU21" s="11">
        <f t="shared" si="23"/>
        <v>14</v>
      </c>
      <c r="BV21" s="9">
        <v>17</v>
      </c>
      <c r="BW21" s="2">
        <f t="shared" si="24"/>
        <v>1</v>
      </c>
      <c r="BX21" s="228" t="str">
        <f>Equipes!A18</f>
        <v>Tours</v>
      </c>
      <c r="BY21" s="228"/>
      <c r="BZ21" s="228"/>
      <c r="CA21" s="228"/>
      <c r="CB21" s="228"/>
      <c r="CC21" s="3">
        <f t="shared" si="25"/>
        <v>2</v>
      </c>
      <c r="CD21" s="3">
        <f t="shared" si="61"/>
        <v>0</v>
      </c>
      <c r="CE21" s="4" t="s">
        <v>22</v>
      </c>
      <c r="CF21" s="3">
        <f t="shared" si="26"/>
        <v>2</v>
      </c>
      <c r="CG21" s="3">
        <f t="shared" si="27"/>
        <v>3</v>
      </c>
      <c r="CH21" s="3">
        <f t="shared" si="28"/>
        <v>1</v>
      </c>
      <c r="CI21" s="3">
        <f t="shared" si="29"/>
        <v>1</v>
      </c>
      <c r="CJ21" s="3">
        <f t="shared" si="30"/>
        <v>0</v>
      </c>
      <c r="CK21" s="3">
        <f t="shared" si="31"/>
        <v>0</v>
      </c>
      <c r="CL21" s="3">
        <f t="shared" si="32"/>
        <v>5</v>
      </c>
      <c r="CM21" s="3">
        <f t="shared" si="33"/>
        <v>0</v>
      </c>
      <c r="CN21" s="3">
        <f t="shared" si="62"/>
        <v>5</v>
      </c>
      <c r="CO21" s="235" t="str">
        <f t="shared" si="63"/>
        <v>Tours</v>
      </c>
      <c r="CP21" s="236"/>
      <c r="CQ21" s="236"/>
      <c r="CR21" s="236"/>
      <c r="CS21" s="237"/>
      <c r="CT21" s="3">
        <f t="shared" si="34"/>
        <v>7</v>
      </c>
      <c r="CU21" s="3">
        <f t="shared" si="64"/>
        <v>0</v>
      </c>
      <c r="CV21" s="4" t="s">
        <v>22</v>
      </c>
      <c r="CW21" s="3">
        <f t="shared" si="35"/>
        <v>14</v>
      </c>
      <c r="CX21" s="3">
        <f t="shared" si="36"/>
        <v>0</v>
      </c>
      <c r="CY21" s="3">
        <f t="shared" si="37"/>
        <v>0</v>
      </c>
      <c r="CZ21" s="3">
        <f t="shared" si="38"/>
        <v>0</v>
      </c>
      <c r="DA21" s="3">
        <f t="shared" si="39"/>
        <v>0</v>
      </c>
      <c r="DB21" s="3">
        <f t="shared" si="40"/>
        <v>0</v>
      </c>
      <c r="DC21" s="3">
        <f t="shared" si="41"/>
        <v>0</v>
      </c>
      <c r="DD21" s="3">
        <f t="shared" si="42"/>
        <v>0</v>
      </c>
      <c r="DE21" s="3">
        <f t="shared" si="65"/>
        <v>0</v>
      </c>
      <c r="DF21" s="235" t="str">
        <f t="shared" si="66"/>
        <v>Tours</v>
      </c>
      <c r="DG21" s="236"/>
      <c r="DH21" s="236"/>
      <c r="DI21" s="236"/>
      <c r="DJ21" s="237"/>
      <c r="DK21" s="3">
        <f t="shared" si="43"/>
        <v>1</v>
      </c>
      <c r="DL21" s="3">
        <f t="shared" si="67"/>
        <v>0</v>
      </c>
      <c r="DM21" s="4" t="s">
        <v>22</v>
      </c>
      <c r="DN21" s="3">
        <f t="shared" si="44"/>
        <v>1</v>
      </c>
      <c r="DO21" s="3">
        <f t="shared" si="45"/>
        <v>3</v>
      </c>
      <c r="DP21" s="3">
        <f t="shared" si="46"/>
        <v>1</v>
      </c>
      <c r="DQ21" s="3">
        <f t="shared" si="47"/>
        <v>1</v>
      </c>
      <c r="DR21" s="3">
        <f t="shared" si="48"/>
        <v>0</v>
      </c>
      <c r="DS21" s="3">
        <f t="shared" si="49"/>
        <v>0</v>
      </c>
      <c r="DT21" s="3">
        <f t="shared" si="50"/>
        <v>5</v>
      </c>
      <c r="DU21" s="3">
        <f t="shared" si="51"/>
        <v>0</v>
      </c>
      <c r="DV21" s="3">
        <f t="shared" si="68"/>
        <v>5</v>
      </c>
      <c r="DW21" s="6">
        <f t="shared" si="69"/>
        <v>3000.0550000000003</v>
      </c>
      <c r="DX21" s="34">
        <f>DW21+0.0000004</f>
        <v>3000.0550004000002</v>
      </c>
      <c r="DY21" s="6">
        <f t="shared" si="70"/>
        <v>0</v>
      </c>
      <c r="DZ21" s="34">
        <f>DY21+0.0000004</f>
        <v>3.9999999999999998E-7</v>
      </c>
      <c r="EA21" s="6">
        <f t="shared" si="71"/>
        <v>3000.0550000000003</v>
      </c>
      <c r="EB21" s="34">
        <f>EA21+0.0000004</f>
        <v>3000.0550004000002</v>
      </c>
      <c r="EC21" s="27"/>
      <c r="ED21" s="27"/>
      <c r="EE21" s="27"/>
      <c r="EF21" s="27"/>
      <c r="EG21" s="27"/>
      <c r="EH21" s="32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40" t="str">
        <f t="shared" si="52"/>
        <v>Cholet</v>
      </c>
      <c r="EV21" s="240"/>
      <c r="EW21" s="240"/>
      <c r="EX21" s="240"/>
      <c r="EY21" s="240"/>
      <c r="EZ21" s="34">
        <f t="shared" si="53"/>
        <v>-0.05</v>
      </c>
      <c r="FA21" s="33">
        <f t="shared" si="54"/>
        <v>17</v>
      </c>
      <c r="FB21" s="240" t="str">
        <f t="shared" si="90"/>
        <v>Tours</v>
      </c>
      <c r="FC21" s="240"/>
      <c r="FD21" s="240"/>
      <c r="FE21" s="240"/>
      <c r="FF21" s="240"/>
      <c r="FG21" s="240" t="str">
        <f t="shared" si="55"/>
        <v>Drancy</v>
      </c>
      <c r="FH21" s="240"/>
      <c r="FI21" s="240"/>
      <c r="FJ21" s="240"/>
      <c r="FK21" s="240"/>
      <c r="FL21" s="34">
        <f t="shared" si="56"/>
        <v>-0.03</v>
      </c>
      <c r="FM21" s="7">
        <f t="shared" si="57"/>
        <v>17</v>
      </c>
      <c r="FN21" s="240" t="str">
        <f t="shared" si="91"/>
        <v>Tours</v>
      </c>
      <c r="FO21" s="240"/>
      <c r="FP21" s="240"/>
      <c r="FQ21" s="240"/>
      <c r="FR21" s="240"/>
      <c r="FS21" s="240" t="str">
        <f t="shared" si="58"/>
        <v>Quevilly-Rouen</v>
      </c>
      <c r="FT21" s="240"/>
      <c r="FU21" s="240"/>
      <c r="FV21" s="240"/>
      <c r="FW21" s="240"/>
      <c r="FX21" s="34">
        <f t="shared" si="59"/>
        <v>-0.04</v>
      </c>
      <c r="FY21" s="33">
        <f t="shared" si="60"/>
        <v>17</v>
      </c>
      <c r="FZ21" s="240" t="str">
        <f t="shared" si="92"/>
        <v>Tours</v>
      </c>
      <c r="GA21" s="240"/>
      <c r="GB21" s="240"/>
      <c r="GC21" s="240"/>
      <c r="GD21" s="240"/>
      <c r="GE21" s="283" t="str">
        <f t="shared" si="93"/>
        <v>Tours</v>
      </c>
      <c r="GF21" s="284"/>
      <c r="GG21" s="284"/>
      <c r="GH21" s="284"/>
      <c r="GI21" s="285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</row>
    <row r="22" spans="1:240" ht="15.6" thickBot="1" x14ac:dyDescent="0.3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7"/>
      <c r="R22" s="27"/>
      <c r="S22" s="27"/>
      <c r="T22" s="27"/>
      <c r="U22" s="27"/>
      <c r="V22" s="171"/>
      <c r="W22" s="172"/>
      <c r="X22" s="172"/>
      <c r="Y22" s="172"/>
      <c r="Z22" s="173"/>
      <c r="AA22" s="39"/>
      <c r="AB22" s="40"/>
      <c r="AC22" s="41"/>
      <c r="AD22" s="42"/>
      <c r="AE22" s="46"/>
      <c r="AF22" s="47"/>
      <c r="AG22" s="47"/>
      <c r="AH22" s="47"/>
      <c r="AI22" s="47"/>
      <c r="AJ22" s="47"/>
      <c r="AK22" s="48"/>
      <c r="AL22" s="191" t="str">
        <f t="shared" si="0"/>
        <v>Cholet</v>
      </c>
      <c r="AM22" s="192"/>
      <c r="AN22" s="192"/>
      <c r="AO22" s="192"/>
      <c r="AP22" s="193"/>
      <c r="AQ22" s="20">
        <f t="shared" si="1"/>
        <v>0</v>
      </c>
      <c r="AR22" s="21" t="str">
        <f t="shared" si="2"/>
        <v>u</v>
      </c>
      <c r="AS22" s="22">
        <f t="shared" si="94"/>
        <v>18</v>
      </c>
      <c r="AT22" s="23">
        <f t="shared" si="3"/>
        <v>0</v>
      </c>
      <c r="AU22" s="24">
        <f t="shared" si="4"/>
        <v>1</v>
      </c>
      <c r="AV22" s="25">
        <f t="shared" si="5"/>
        <v>0</v>
      </c>
      <c r="AW22" s="25">
        <f t="shared" si="6"/>
        <v>0</v>
      </c>
      <c r="AX22" s="25">
        <f t="shared" si="7"/>
        <v>1</v>
      </c>
      <c r="AY22" s="25">
        <f t="shared" si="8"/>
        <v>0</v>
      </c>
      <c r="AZ22" s="25">
        <f t="shared" si="9"/>
        <v>5</v>
      </c>
      <c r="BA22" s="26">
        <f t="shared" si="10"/>
        <v>-5</v>
      </c>
      <c r="BB22" s="259" t="str">
        <f t="shared" si="11"/>
        <v>Dunkerque</v>
      </c>
      <c r="BC22" s="260"/>
      <c r="BD22" s="260"/>
      <c r="BE22" s="260"/>
      <c r="BF22" s="261"/>
      <c r="BG22" s="56">
        <f t="shared" si="12"/>
        <v>0</v>
      </c>
      <c r="BH22" s="57" t="str">
        <f t="shared" si="13"/>
        <v>u</v>
      </c>
      <c r="BI22" s="58">
        <f t="shared" si="95"/>
        <v>18</v>
      </c>
      <c r="BJ22" s="59">
        <f t="shared" si="14"/>
        <v>0</v>
      </c>
      <c r="BK22" s="60">
        <f t="shared" si="15"/>
        <v>1</v>
      </c>
      <c r="BL22" s="61">
        <f t="shared" si="16"/>
        <v>0</v>
      </c>
      <c r="BM22" s="61">
        <f t="shared" si="17"/>
        <v>0</v>
      </c>
      <c r="BN22" s="61">
        <f t="shared" si="18"/>
        <v>1</v>
      </c>
      <c r="BO22" s="61">
        <f t="shared" si="19"/>
        <v>0</v>
      </c>
      <c r="BP22" s="61">
        <f t="shared" si="20"/>
        <v>6</v>
      </c>
      <c r="BQ22" s="62">
        <f t="shared" si="21"/>
        <v>-6</v>
      </c>
      <c r="BR22" s="12">
        <v>18</v>
      </c>
      <c r="BS22" s="8">
        <f t="shared" si="22"/>
        <v>14</v>
      </c>
      <c r="BT22" s="10">
        <v>18</v>
      </c>
      <c r="BU22" s="11">
        <f t="shared" si="23"/>
        <v>15</v>
      </c>
      <c r="BV22" s="9">
        <v>18</v>
      </c>
      <c r="BW22" s="2">
        <f t="shared" si="24"/>
        <v>16</v>
      </c>
      <c r="BX22" s="228" t="str">
        <f>Equipes!A19</f>
        <v>Villefranche</v>
      </c>
      <c r="BY22" s="228"/>
      <c r="BZ22" s="228"/>
      <c r="CA22" s="228"/>
      <c r="CB22" s="228"/>
      <c r="CC22" s="3">
        <f t="shared" si="25"/>
        <v>13</v>
      </c>
      <c r="CD22" s="3">
        <f t="shared" si="61"/>
        <v>0</v>
      </c>
      <c r="CE22" s="4" t="s">
        <v>22</v>
      </c>
      <c r="CF22" s="3">
        <f t="shared" si="26"/>
        <v>14</v>
      </c>
      <c r="CG22" s="3">
        <f t="shared" si="27"/>
        <v>0</v>
      </c>
      <c r="CH22" s="3">
        <f t="shared" si="28"/>
        <v>1</v>
      </c>
      <c r="CI22" s="3">
        <f t="shared" si="29"/>
        <v>0</v>
      </c>
      <c r="CJ22" s="3">
        <f t="shared" si="30"/>
        <v>0</v>
      </c>
      <c r="CK22" s="3">
        <f t="shared" si="31"/>
        <v>1</v>
      </c>
      <c r="CL22" s="3">
        <f t="shared" si="32"/>
        <v>0</v>
      </c>
      <c r="CM22" s="3">
        <f t="shared" si="33"/>
        <v>1</v>
      </c>
      <c r="CN22" s="3">
        <f t="shared" si="62"/>
        <v>-1</v>
      </c>
      <c r="CO22" s="235" t="str">
        <f t="shared" si="63"/>
        <v>Villefranche</v>
      </c>
      <c r="CP22" s="236"/>
      <c r="CQ22" s="236"/>
      <c r="CR22" s="236"/>
      <c r="CS22" s="237"/>
      <c r="CT22" s="3">
        <f t="shared" si="34"/>
        <v>7</v>
      </c>
      <c r="CU22" s="3">
        <f t="shared" si="64"/>
        <v>0</v>
      </c>
      <c r="CV22" s="4" t="s">
        <v>22</v>
      </c>
      <c r="CW22" s="3">
        <f t="shared" si="35"/>
        <v>15</v>
      </c>
      <c r="CX22" s="3">
        <f t="shared" si="36"/>
        <v>0</v>
      </c>
      <c r="CY22" s="3">
        <f t="shared" si="37"/>
        <v>0</v>
      </c>
      <c r="CZ22" s="3">
        <f t="shared" si="38"/>
        <v>0</v>
      </c>
      <c r="DA22" s="3">
        <f t="shared" si="39"/>
        <v>0</v>
      </c>
      <c r="DB22" s="3">
        <f t="shared" si="40"/>
        <v>0</v>
      </c>
      <c r="DC22" s="3">
        <f t="shared" si="41"/>
        <v>0</v>
      </c>
      <c r="DD22" s="3">
        <f t="shared" si="42"/>
        <v>0</v>
      </c>
      <c r="DE22" s="3">
        <f t="shared" si="65"/>
        <v>0</v>
      </c>
      <c r="DF22" s="235" t="str">
        <f t="shared" si="66"/>
        <v>Villefranche</v>
      </c>
      <c r="DG22" s="236"/>
      <c r="DH22" s="236"/>
      <c r="DI22" s="236"/>
      <c r="DJ22" s="237"/>
      <c r="DK22" s="3">
        <f t="shared" si="43"/>
        <v>15</v>
      </c>
      <c r="DL22" s="3">
        <f t="shared" si="67"/>
        <v>0</v>
      </c>
      <c r="DM22" s="4" t="s">
        <v>22</v>
      </c>
      <c r="DN22" s="3">
        <f t="shared" si="44"/>
        <v>16</v>
      </c>
      <c r="DO22" s="3">
        <f t="shared" si="45"/>
        <v>0</v>
      </c>
      <c r="DP22" s="3">
        <f t="shared" si="46"/>
        <v>1</v>
      </c>
      <c r="DQ22" s="3">
        <f t="shared" si="47"/>
        <v>0</v>
      </c>
      <c r="DR22" s="3">
        <f t="shared" si="48"/>
        <v>0</v>
      </c>
      <c r="DS22" s="3">
        <f t="shared" si="49"/>
        <v>1</v>
      </c>
      <c r="DT22" s="3">
        <f t="shared" si="50"/>
        <v>0</v>
      </c>
      <c r="DU22" s="3">
        <f t="shared" si="51"/>
        <v>1</v>
      </c>
      <c r="DV22" s="3">
        <f t="shared" si="68"/>
        <v>-1</v>
      </c>
      <c r="DW22" s="6">
        <f t="shared" si="69"/>
        <v>-0.01</v>
      </c>
      <c r="DX22" s="34">
        <f>DW22+0.0000003</f>
        <v>-9.9997000000000003E-3</v>
      </c>
      <c r="DY22" s="6">
        <f t="shared" si="70"/>
        <v>0</v>
      </c>
      <c r="DZ22" s="34">
        <f>DY22+0.0000003</f>
        <v>2.9999999999999999E-7</v>
      </c>
      <c r="EA22" s="6">
        <f t="shared" si="71"/>
        <v>-0.01</v>
      </c>
      <c r="EB22" s="34">
        <f>EA22+0.0000003</f>
        <v>-9.9997000000000003E-3</v>
      </c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240" t="str">
        <f t="shared" si="52"/>
        <v>Dunkerque</v>
      </c>
      <c r="EV22" s="240"/>
      <c r="EW22" s="240"/>
      <c r="EX22" s="240"/>
      <c r="EY22" s="240"/>
      <c r="EZ22" s="34">
        <f t="shared" si="53"/>
        <v>-0.06</v>
      </c>
      <c r="FA22" s="33">
        <f t="shared" si="54"/>
        <v>18</v>
      </c>
      <c r="FB22" s="240" t="str">
        <f t="shared" si="90"/>
        <v>Villefranche</v>
      </c>
      <c r="FC22" s="240"/>
      <c r="FD22" s="240"/>
      <c r="FE22" s="240"/>
      <c r="FF22" s="240"/>
      <c r="FG22" s="240" t="str">
        <f t="shared" si="55"/>
        <v>Cholet</v>
      </c>
      <c r="FH22" s="240"/>
      <c r="FI22" s="240"/>
      <c r="FJ22" s="240"/>
      <c r="FK22" s="240"/>
      <c r="FL22" s="34">
        <f t="shared" si="56"/>
        <v>-0.05</v>
      </c>
      <c r="FM22" s="7">
        <f t="shared" si="57"/>
        <v>18</v>
      </c>
      <c r="FN22" s="240" t="str">
        <f t="shared" si="91"/>
        <v>Villefranche</v>
      </c>
      <c r="FO22" s="240"/>
      <c r="FP22" s="240"/>
      <c r="FQ22" s="240"/>
      <c r="FR22" s="240"/>
      <c r="FS22" s="240" t="str">
        <f t="shared" si="58"/>
        <v>Dunkerque</v>
      </c>
      <c r="FT22" s="240"/>
      <c r="FU22" s="240"/>
      <c r="FV22" s="240"/>
      <c r="FW22" s="240"/>
      <c r="FX22" s="34">
        <f t="shared" si="59"/>
        <v>-0.06</v>
      </c>
      <c r="FY22" s="33">
        <f t="shared" si="60"/>
        <v>18</v>
      </c>
      <c r="FZ22" s="240" t="str">
        <f t="shared" si="92"/>
        <v>Villefranche</v>
      </c>
      <c r="GA22" s="240"/>
      <c r="GB22" s="240"/>
      <c r="GC22" s="240"/>
      <c r="GD22" s="240"/>
      <c r="GE22" s="283" t="str">
        <f t="shared" si="93"/>
        <v>Villefranche</v>
      </c>
      <c r="GF22" s="284"/>
      <c r="GG22" s="284"/>
      <c r="GH22" s="284"/>
      <c r="GI22" s="285"/>
      <c r="GJ22" s="27"/>
      <c r="GK22" s="27"/>
      <c r="GL22" s="27"/>
      <c r="GM22" s="27"/>
      <c r="GN22" s="27"/>
      <c r="GO22" s="27"/>
      <c r="GP22" s="27"/>
      <c r="GQ22" s="27"/>
      <c r="GR22" s="27"/>
      <c r="GS22" s="27"/>
      <c r="GT22" s="27"/>
      <c r="GU22" s="27"/>
      <c r="GV22" s="27"/>
      <c r="GW22" s="27"/>
      <c r="GX22" s="27"/>
      <c r="GY22" s="27"/>
      <c r="GZ22" s="27"/>
      <c r="HA22" s="27"/>
      <c r="HB22" s="27"/>
      <c r="HC22" s="27"/>
      <c r="HD22" s="27"/>
      <c r="HE22" s="27"/>
      <c r="HF22" s="27"/>
      <c r="HG22" s="27"/>
      <c r="HH22" s="27"/>
      <c r="HI22" s="27"/>
      <c r="HJ22" s="27"/>
      <c r="HK22" s="27"/>
      <c r="HL22" s="27"/>
      <c r="HM22" s="27"/>
      <c r="HN22" s="27"/>
      <c r="HO22" s="27"/>
      <c r="HP22" s="27"/>
      <c r="HQ22" s="27"/>
      <c r="HR22" s="27"/>
      <c r="HS22" s="27"/>
      <c r="HT22" s="27"/>
      <c r="HU22" s="27"/>
      <c r="HV22" s="27"/>
      <c r="HW22" s="27"/>
      <c r="HX22" s="27"/>
      <c r="HY22" s="27"/>
      <c r="HZ22" s="27"/>
      <c r="IA22" s="27"/>
      <c r="IB22" s="27"/>
      <c r="IC22" s="27"/>
      <c r="ID22" s="27"/>
      <c r="IE22" s="27"/>
      <c r="IF22" s="27"/>
    </row>
    <row r="23" spans="1:240" ht="15.75" customHeight="1" thickTop="1" x14ac:dyDescent="0.3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7"/>
      <c r="R23" s="27"/>
      <c r="S23" s="27"/>
      <c r="T23" s="27"/>
      <c r="U23" s="27"/>
      <c r="V23" s="166"/>
      <c r="W23" s="166"/>
      <c r="X23" s="166"/>
      <c r="Y23" s="166"/>
      <c r="Z23" s="166"/>
      <c r="AA23" s="75"/>
      <c r="AB23" s="76"/>
      <c r="AC23" s="77"/>
      <c r="AD23" s="78"/>
      <c r="AE23" s="123"/>
      <c r="AF23" s="124"/>
      <c r="AG23" s="124"/>
      <c r="AH23" s="125"/>
      <c r="AI23" s="129"/>
      <c r="AJ23" s="130"/>
      <c r="AK23" s="131"/>
      <c r="AL23" s="166"/>
      <c r="AM23" s="166"/>
      <c r="AN23" s="166"/>
      <c r="AO23" s="166"/>
      <c r="AP23" s="166"/>
      <c r="AQ23" s="75"/>
      <c r="AR23" s="76"/>
      <c r="AS23" s="77"/>
      <c r="AT23" s="78"/>
      <c r="AU23" s="75"/>
      <c r="AV23" s="75"/>
      <c r="AW23" s="75"/>
      <c r="AX23" s="75"/>
      <c r="AY23" s="75"/>
      <c r="AZ23" s="75"/>
      <c r="BA23" s="75"/>
      <c r="BB23" s="166"/>
      <c r="BC23" s="166"/>
      <c r="BD23" s="166"/>
      <c r="BE23" s="166"/>
      <c r="BF23" s="166"/>
      <c r="BG23" s="75"/>
      <c r="BH23" s="76"/>
      <c r="BI23" s="77"/>
      <c r="BJ23" s="78"/>
      <c r="BK23" s="75"/>
      <c r="BL23" s="75"/>
      <c r="BM23" s="75"/>
      <c r="BN23" s="75"/>
      <c r="BO23" s="75"/>
      <c r="BP23" s="75"/>
      <c r="BQ23" s="75"/>
      <c r="BR23" s="69"/>
      <c r="BS23" s="69"/>
      <c r="BT23" s="69"/>
      <c r="BU23" s="69"/>
      <c r="BV23" s="69"/>
      <c r="BW23" s="69"/>
      <c r="BX23" s="238"/>
      <c r="BY23" s="238"/>
      <c r="BZ23" s="238"/>
      <c r="CA23" s="238"/>
      <c r="CB23" s="238"/>
      <c r="CC23" s="30" t="s">
        <v>23</v>
      </c>
      <c r="CD23" s="30" t="s">
        <v>22</v>
      </c>
      <c r="CE23" s="30" t="s">
        <v>24</v>
      </c>
      <c r="CF23" s="69"/>
      <c r="CG23" s="79"/>
      <c r="CH23" s="79"/>
      <c r="CI23" s="79"/>
      <c r="CJ23" s="79"/>
      <c r="CK23" s="79"/>
      <c r="CL23" s="79"/>
      <c r="CM23" s="79"/>
      <c r="CN23" s="79"/>
      <c r="CO23" s="238"/>
      <c r="CP23" s="238"/>
      <c r="CQ23" s="238"/>
      <c r="CR23" s="238"/>
      <c r="CS23" s="238"/>
      <c r="CT23" s="30" t="s">
        <v>23</v>
      </c>
      <c r="CU23" s="30" t="s">
        <v>22</v>
      </c>
      <c r="CV23" s="30" t="s">
        <v>24</v>
      </c>
      <c r="CW23" s="69"/>
      <c r="CX23" s="79"/>
      <c r="CY23" s="79"/>
      <c r="CZ23" s="79"/>
      <c r="DA23" s="79"/>
      <c r="DB23" s="79"/>
      <c r="DC23" s="79"/>
      <c r="DD23" s="79"/>
      <c r="DE23" s="79"/>
      <c r="DF23" s="238"/>
      <c r="DG23" s="238"/>
      <c r="DH23" s="238"/>
      <c r="DI23" s="238"/>
      <c r="DJ23" s="238"/>
      <c r="DK23" s="30" t="s">
        <v>23</v>
      </c>
      <c r="DL23" s="30" t="s">
        <v>22</v>
      </c>
      <c r="DM23" s="30" t="s">
        <v>24</v>
      </c>
      <c r="DN23" s="69"/>
      <c r="DO23" s="79"/>
      <c r="DP23" s="79"/>
      <c r="DQ23" s="79"/>
      <c r="DR23" s="79"/>
      <c r="DS23" s="79"/>
      <c r="DT23" s="79"/>
      <c r="DU23" s="79"/>
      <c r="DV23" s="79"/>
      <c r="DW23" s="71"/>
      <c r="DX23" s="71"/>
      <c r="DY23" s="71"/>
      <c r="DZ23" s="71"/>
      <c r="EA23" s="71"/>
      <c r="EB23" s="31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258"/>
      <c r="EV23" s="258"/>
      <c r="EW23" s="258"/>
      <c r="EX23" s="258"/>
      <c r="EY23" s="258"/>
      <c r="EZ23" s="71"/>
      <c r="FA23" s="66"/>
      <c r="FB23" s="258"/>
      <c r="FC23" s="258"/>
      <c r="FD23" s="258"/>
      <c r="FE23" s="258"/>
      <c r="FF23" s="258"/>
      <c r="FG23" s="258"/>
      <c r="FH23" s="258"/>
      <c r="FI23" s="258"/>
      <c r="FJ23" s="258"/>
      <c r="FK23" s="258"/>
      <c r="FL23" s="71"/>
      <c r="FM23" s="72"/>
      <c r="FN23" s="258"/>
      <c r="FO23" s="258"/>
      <c r="FP23" s="258"/>
      <c r="FQ23" s="258"/>
      <c r="FR23" s="258"/>
      <c r="FS23" s="258"/>
      <c r="FT23" s="258"/>
      <c r="FU23" s="258"/>
      <c r="FV23" s="258"/>
      <c r="FW23" s="258"/>
      <c r="FX23" s="71"/>
      <c r="FY23" s="66"/>
      <c r="FZ23" s="280"/>
      <c r="GA23" s="281"/>
      <c r="GB23" s="281"/>
      <c r="GC23" s="281"/>
      <c r="GD23" s="282"/>
      <c r="GE23" s="258"/>
      <c r="GF23" s="258"/>
      <c r="GG23" s="258"/>
      <c r="GH23" s="258"/>
      <c r="GI23" s="258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</row>
    <row r="24" spans="1:240" ht="15.75" customHeight="1" x14ac:dyDescent="0.3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7"/>
      <c r="R24" s="27"/>
      <c r="S24" s="27"/>
      <c r="T24" s="27"/>
      <c r="U24" s="27"/>
      <c r="V24" s="166"/>
      <c r="W24" s="166"/>
      <c r="X24" s="166"/>
      <c r="Y24" s="166"/>
      <c r="Z24" s="166"/>
      <c r="AA24" s="75"/>
      <c r="AB24" s="76"/>
      <c r="AC24" s="77"/>
      <c r="AD24" s="78"/>
      <c r="AE24" s="126"/>
      <c r="AF24" s="127"/>
      <c r="AG24" s="127"/>
      <c r="AH24" s="128"/>
      <c r="AI24" s="132"/>
      <c r="AJ24" s="133"/>
      <c r="AK24" s="134"/>
      <c r="AL24" s="166"/>
      <c r="AM24" s="166"/>
      <c r="AN24" s="166"/>
      <c r="AO24" s="166"/>
      <c r="AP24" s="166"/>
      <c r="AQ24" s="75"/>
      <c r="AR24" s="76"/>
      <c r="AS24" s="77"/>
      <c r="AT24" s="78"/>
      <c r="AU24" s="75"/>
      <c r="AV24" s="75"/>
      <c r="AW24" s="75"/>
      <c r="AX24" s="75"/>
      <c r="AY24" s="75"/>
      <c r="AZ24" s="75"/>
      <c r="BA24" s="75"/>
      <c r="BB24" s="166"/>
      <c r="BC24" s="166"/>
      <c r="BD24" s="166"/>
      <c r="BE24" s="166"/>
      <c r="BF24" s="166"/>
      <c r="BG24" s="75"/>
      <c r="BH24" s="76"/>
      <c r="BI24" s="77"/>
      <c r="BJ24" s="78"/>
      <c r="BK24" s="75"/>
      <c r="BL24" s="75"/>
      <c r="BM24" s="75"/>
      <c r="BN24" s="75"/>
      <c r="BO24" s="75"/>
      <c r="BP24" s="75"/>
      <c r="BQ24" s="75"/>
      <c r="BR24" s="69"/>
      <c r="BS24" s="69"/>
      <c r="BT24" s="69"/>
      <c r="BU24" s="69"/>
      <c r="BV24" s="69"/>
      <c r="BW24" s="69"/>
      <c r="BX24" s="238"/>
      <c r="BY24" s="238"/>
      <c r="BZ24" s="238"/>
      <c r="CA24" s="238"/>
      <c r="CB24" s="238"/>
      <c r="CC24" s="27" t="s">
        <v>23</v>
      </c>
      <c r="CD24" s="27" t="s">
        <v>22</v>
      </c>
      <c r="CE24" s="27" t="s">
        <v>24</v>
      </c>
      <c r="CF24" s="69"/>
      <c r="CG24" s="79"/>
      <c r="CH24" s="79"/>
      <c r="CI24" s="79"/>
      <c r="CJ24" s="79"/>
      <c r="CK24" s="79"/>
      <c r="CL24" s="79"/>
      <c r="CM24" s="79"/>
      <c r="CN24" s="79"/>
      <c r="CO24" s="238"/>
      <c r="CP24" s="238"/>
      <c r="CQ24" s="238"/>
      <c r="CR24" s="238"/>
      <c r="CS24" s="238"/>
      <c r="CT24" s="27" t="s">
        <v>23</v>
      </c>
      <c r="CU24" s="27" t="s">
        <v>22</v>
      </c>
      <c r="CV24" s="27" t="s">
        <v>24</v>
      </c>
      <c r="CW24" s="69"/>
      <c r="CX24" s="79"/>
      <c r="CY24" s="79"/>
      <c r="CZ24" s="79"/>
      <c r="DA24" s="79"/>
      <c r="DB24" s="79"/>
      <c r="DC24" s="79"/>
      <c r="DD24" s="79"/>
      <c r="DE24" s="79"/>
      <c r="DF24" s="238"/>
      <c r="DG24" s="238"/>
      <c r="DH24" s="238"/>
      <c r="DI24" s="238"/>
      <c r="DJ24" s="238"/>
      <c r="DK24" s="27" t="s">
        <v>23</v>
      </c>
      <c r="DL24" s="27" t="s">
        <v>22</v>
      </c>
      <c r="DM24" s="27" t="s">
        <v>24</v>
      </c>
      <c r="DN24" s="69"/>
      <c r="DO24" s="79"/>
      <c r="DP24" s="79"/>
      <c r="DQ24" s="79"/>
      <c r="DR24" s="79"/>
      <c r="DS24" s="79"/>
      <c r="DT24" s="79"/>
      <c r="DU24" s="79"/>
      <c r="DV24" s="79"/>
      <c r="DW24" s="73"/>
      <c r="DX24" s="73"/>
      <c r="DY24" s="73"/>
      <c r="DZ24" s="73"/>
      <c r="EA24" s="73"/>
      <c r="EB24" s="73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257"/>
      <c r="EV24" s="257"/>
      <c r="EW24" s="257"/>
      <c r="EX24" s="257"/>
      <c r="EY24" s="257"/>
      <c r="EZ24" s="73"/>
      <c r="FA24" s="69"/>
      <c r="FB24" s="257"/>
      <c r="FC24" s="257"/>
      <c r="FD24" s="257"/>
      <c r="FE24" s="257"/>
      <c r="FF24" s="257"/>
      <c r="FG24" s="257"/>
      <c r="FH24" s="257"/>
      <c r="FI24" s="257"/>
      <c r="FJ24" s="257"/>
      <c r="FK24" s="257"/>
      <c r="FL24" s="73"/>
      <c r="FM24" s="74"/>
      <c r="FN24" s="257"/>
      <c r="FO24" s="257"/>
      <c r="FP24" s="257"/>
      <c r="FQ24" s="257"/>
      <c r="FR24" s="257"/>
      <c r="FS24" s="257"/>
      <c r="FT24" s="257"/>
      <c r="FU24" s="257"/>
      <c r="FV24" s="257"/>
      <c r="FW24" s="257"/>
      <c r="FX24" s="73"/>
      <c r="FY24" s="69"/>
      <c r="FZ24" s="277"/>
      <c r="GA24" s="278"/>
      <c r="GB24" s="278"/>
      <c r="GC24" s="278"/>
      <c r="GD24" s="279"/>
      <c r="GE24" s="257"/>
      <c r="GF24" s="257"/>
      <c r="GG24" s="257"/>
      <c r="GH24" s="257"/>
      <c r="GI24" s="257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</row>
    <row r="25" spans="1:240" ht="15" x14ac:dyDescent="0.3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7"/>
      <c r="R25" s="27"/>
      <c r="S25" s="27"/>
      <c r="T25" s="27"/>
      <c r="U25" s="27"/>
      <c r="V25" s="166"/>
      <c r="W25" s="166"/>
      <c r="X25" s="166"/>
      <c r="Y25" s="166"/>
      <c r="Z25" s="166"/>
      <c r="AA25" s="75"/>
      <c r="AB25" s="76"/>
      <c r="AC25" s="77"/>
      <c r="AD25" s="78"/>
      <c r="AE25" s="292"/>
      <c r="AF25" s="293"/>
      <c r="AG25" s="293"/>
      <c r="AH25" s="293"/>
      <c r="AI25" s="290"/>
      <c r="AJ25" s="290"/>
      <c r="AK25" s="291"/>
      <c r="AL25" s="166"/>
      <c r="AM25" s="166"/>
      <c r="AN25" s="166"/>
      <c r="AO25" s="166"/>
      <c r="AP25" s="166"/>
      <c r="AQ25" s="75"/>
      <c r="AR25" s="76"/>
      <c r="AS25" s="77"/>
      <c r="AT25" s="78"/>
      <c r="AU25" s="75"/>
      <c r="AV25" s="75"/>
      <c r="AW25" s="75"/>
      <c r="AX25" s="75"/>
      <c r="AY25" s="75"/>
      <c r="AZ25" s="75"/>
      <c r="BA25" s="75"/>
      <c r="BB25" s="166"/>
      <c r="BC25" s="166"/>
      <c r="BD25" s="166"/>
      <c r="BE25" s="166"/>
      <c r="BF25" s="166"/>
      <c r="BG25" s="75"/>
      <c r="BH25" s="76"/>
      <c r="BI25" s="77"/>
      <c r="BJ25" s="78"/>
      <c r="BK25" s="75"/>
      <c r="BL25" s="75"/>
      <c r="BM25" s="75"/>
      <c r="BN25" s="75"/>
      <c r="BO25" s="75"/>
      <c r="BP25" s="75"/>
      <c r="BQ25" s="75"/>
      <c r="BR25" s="69"/>
      <c r="BS25" s="69"/>
      <c r="BT25" s="69"/>
      <c r="BU25" s="69"/>
      <c r="BV25" s="69"/>
      <c r="BW25" s="69"/>
      <c r="BX25" s="238"/>
      <c r="BY25" s="238"/>
      <c r="BZ25" s="238"/>
      <c r="CA25" s="238"/>
      <c r="CB25" s="238"/>
      <c r="CC25" s="79"/>
      <c r="CD25" s="79"/>
      <c r="CE25" s="80"/>
      <c r="CF25" s="69"/>
      <c r="CG25" s="79"/>
      <c r="CH25" s="79"/>
      <c r="CI25" s="79"/>
      <c r="CJ25" s="79"/>
      <c r="CK25" s="79"/>
      <c r="CL25" s="79"/>
      <c r="CM25" s="79"/>
      <c r="CN25" s="79"/>
      <c r="CO25" s="238"/>
      <c r="CP25" s="238"/>
      <c r="CQ25" s="238"/>
      <c r="CR25" s="238"/>
      <c r="CS25" s="238"/>
      <c r="CT25" s="79"/>
      <c r="CU25" s="79"/>
      <c r="CV25" s="80"/>
      <c r="CW25" s="69"/>
      <c r="CX25" s="79"/>
      <c r="CY25" s="79"/>
      <c r="CZ25" s="79"/>
      <c r="DA25" s="79"/>
      <c r="DB25" s="79"/>
      <c r="DC25" s="79"/>
      <c r="DD25" s="79"/>
      <c r="DE25" s="79"/>
      <c r="DF25" s="238"/>
      <c r="DG25" s="238"/>
      <c r="DH25" s="238"/>
      <c r="DI25" s="238"/>
      <c r="DJ25" s="238"/>
      <c r="DK25" s="79"/>
      <c r="DL25" s="79"/>
      <c r="DM25" s="80"/>
      <c r="DN25" s="69"/>
      <c r="DO25" s="79"/>
      <c r="DP25" s="79"/>
      <c r="DQ25" s="79"/>
      <c r="DR25" s="79"/>
      <c r="DS25" s="79"/>
      <c r="DT25" s="79"/>
      <c r="DU25" s="79"/>
      <c r="DV25" s="79"/>
      <c r="DW25" s="73"/>
      <c r="DX25" s="73"/>
      <c r="DY25" s="73"/>
      <c r="DZ25" s="73"/>
      <c r="EA25" s="73"/>
      <c r="EB25" s="73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257"/>
      <c r="EV25" s="257"/>
      <c r="EW25" s="257"/>
      <c r="EX25" s="257"/>
      <c r="EY25" s="257"/>
      <c r="EZ25" s="73"/>
      <c r="FA25" s="69"/>
      <c r="FB25" s="257"/>
      <c r="FC25" s="257"/>
      <c r="FD25" s="257"/>
      <c r="FE25" s="257"/>
      <c r="FF25" s="257"/>
      <c r="FG25" s="257"/>
      <c r="FH25" s="257"/>
      <c r="FI25" s="257"/>
      <c r="FJ25" s="257"/>
      <c r="FK25" s="257"/>
      <c r="FL25" s="73"/>
      <c r="FM25" s="74"/>
      <c r="FN25" s="257"/>
      <c r="FO25" s="257"/>
      <c r="FP25" s="257"/>
      <c r="FQ25" s="257"/>
      <c r="FR25" s="257"/>
      <c r="FS25" s="257"/>
      <c r="FT25" s="257"/>
      <c r="FU25" s="257"/>
      <c r="FV25" s="257"/>
      <c r="FW25" s="257"/>
      <c r="FX25" s="73"/>
      <c r="FY25" s="69"/>
      <c r="FZ25" s="277"/>
      <c r="GA25" s="278"/>
      <c r="GB25" s="278"/>
      <c r="GC25" s="278"/>
      <c r="GD25" s="279"/>
      <c r="GE25" s="257"/>
      <c r="GF25" s="257"/>
      <c r="GG25" s="257"/>
      <c r="GH25" s="257"/>
      <c r="GI25" s="257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</row>
    <row r="26" spans="1:240" ht="15" x14ac:dyDescent="0.3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7"/>
      <c r="R26" s="27"/>
      <c r="S26" s="27"/>
      <c r="T26" s="27"/>
      <c r="U26" s="27"/>
      <c r="V26" s="166"/>
      <c r="W26" s="166"/>
      <c r="X26" s="166"/>
      <c r="Y26" s="166"/>
      <c r="Z26" s="166"/>
      <c r="AA26" s="75"/>
      <c r="AB26" s="76"/>
      <c r="AC26" s="77"/>
      <c r="AD26" s="78"/>
      <c r="AE26" s="292"/>
      <c r="AF26" s="293"/>
      <c r="AG26" s="293"/>
      <c r="AH26" s="293"/>
      <c r="AI26" s="290"/>
      <c r="AJ26" s="290"/>
      <c r="AK26" s="291"/>
      <c r="AL26" s="166"/>
      <c r="AM26" s="166"/>
      <c r="AN26" s="166"/>
      <c r="AO26" s="166"/>
      <c r="AP26" s="166"/>
      <c r="AQ26" s="75"/>
      <c r="AR26" s="76"/>
      <c r="AS26" s="77"/>
      <c r="AT26" s="78"/>
      <c r="AU26" s="75"/>
      <c r="AV26" s="75"/>
      <c r="AW26" s="75"/>
      <c r="AX26" s="75"/>
      <c r="AY26" s="75"/>
      <c r="AZ26" s="75"/>
      <c r="BA26" s="75"/>
      <c r="BB26" s="166"/>
      <c r="BC26" s="166"/>
      <c r="BD26" s="166"/>
      <c r="BE26" s="166"/>
      <c r="BF26" s="166"/>
      <c r="BG26" s="75"/>
      <c r="BH26" s="76"/>
      <c r="BI26" s="77"/>
      <c r="BJ26" s="78"/>
      <c r="BK26" s="75"/>
      <c r="BL26" s="75"/>
      <c r="BM26" s="75"/>
      <c r="BN26" s="75"/>
      <c r="BO26" s="75"/>
      <c r="BP26" s="75"/>
      <c r="BQ26" s="75"/>
      <c r="BR26" s="69"/>
      <c r="BS26" s="69"/>
      <c r="BT26" s="69"/>
      <c r="BU26" s="69"/>
      <c r="BV26" s="69"/>
      <c r="BW26" s="69"/>
      <c r="BX26" s="238"/>
      <c r="BY26" s="238"/>
      <c r="BZ26" s="238"/>
      <c r="CA26" s="238"/>
      <c r="CB26" s="238"/>
      <c r="CC26" s="79"/>
      <c r="CD26" s="79"/>
      <c r="CE26" s="80"/>
      <c r="CF26" s="69"/>
      <c r="CG26" s="79"/>
      <c r="CH26" s="79"/>
      <c r="CI26" s="79"/>
      <c r="CJ26" s="79"/>
      <c r="CK26" s="79"/>
      <c r="CL26" s="79"/>
      <c r="CM26" s="79"/>
      <c r="CN26" s="79"/>
      <c r="CO26" s="238"/>
      <c r="CP26" s="238"/>
      <c r="CQ26" s="238"/>
      <c r="CR26" s="238"/>
      <c r="CS26" s="238"/>
      <c r="CT26" s="79"/>
      <c r="CU26" s="79"/>
      <c r="CV26" s="80"/>
      <c r="CW26" s="69"/>
      <c r="CX26" s="79"/>
      <c r="CY26" s="79"/>
      <c r="CZ26" s="79"/>
      <c r="DA26" s="79"/>
      <c r="DB26" s="79"/>
      <c r="DC26" s="79"/>
      <c r="DD26" s="79"/>
      <c r="DE26" s="79"/>
      <c r="DF26" s="238"/>
      <c r="DG26" s="238"/>
      <c r="DH26" s="238"/>
      <c r="DI26" s="238"/>
      <c r="DJ26" s="238"/>
      <c r="DK26" s="79"/>
      <c r="DL26" s="79"/>
      <c r="DM26" s="80"/>
      <c r="DN26" s="69"/>
      <c r="DO26" s="79"/>
      <c r="DP26" s="79"/>
      <c r="DQ26" s="79"/>
      <c r="DR26" s="79"/>
      <c r="DS26" s="79"/>
      <c r="DT26" s="79"/>
      <c r="DU26" s="79"/>
      <c r="DV26" s="79"/>
      <c r="DW26" s="73"/>
      <c r="DX26" s="73"/>
      <c r="DY26" s="73"/>
      <c r="DZ26" s="73"/>
      <c r="EA26" s="73"/>
      <c r="EB26" s="73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257"/>
      <c r="EV26" s="257"/>
      <c r="EW26" s="257"/>
      <c r="EX26" s="257"/>
      <c r="EY26" s="257"/>
      <c r="EZ26" s="73"/>
      <c r="FA26" s="69"/>
      <c r="FB26" s="257"/>
      <c r="FC26" s="257"/>
      <c r="FD26" s="257"/>
      <c r="FE26" s="257"/>
      <c r="FF26" s="257"/>
      <c r="FG26" s="257"/>
      <c r="FH26" s="257"/>
      <c r="FI26" s="257"/>
      <c r="FJ26" s="257"/>
      <c r="FK26" s="257"/>
      <c r="FL26" s="73"/>
      <c r="FM26" s="74"/>
      <c r="FN26" s="257"/>
      <c r="FO26" s="257"/>
      <c r="FP26" s="257"/>
      <c r="FQ26" s="257"/>
      <c r="FR26" s="257"/>
      <c r="FS26" s="257"/>
      <c r="FT26" s="257"/>
      <c r="FU26" s="257"/>
      <c r="FV26" s="257"/>
      <c r="FW26" s="257"/>
      <c r="FX26" s="73"/>
      <c r="FY26" s="69"/>
      <c r="FZ26" s="277"/>
      <c r="GA26" s="278"/>
      <c r="GB26" s="278"/>
      <c r="GC26" s="278"/>
      <c r="GD26" s="279"/>
      <c r="GE26" s="257"/>
      <c r="GF26" s="257"/>
      <c r="GG26" s="257"/>
      <c r="GH26" s="257"/>
      <c r="GI26" s="257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</row>
    <row r="27" spans="1:240" ht="15" customHeight="1" x14ac:dyDescent="0.3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92"/>
      <c r="AF27" s="293"/>
      <c r="AG27" s="293"/>
      <c r="AH27" s="293"/>
      <c r="AI27" s="286"/>
      <c r="AJ27" s="286"/>
      <c r="AK27" s="28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32"/>
      <c r="CD27" s="32"/>
      <c r="CE27" s="32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32"/>
      <c r="CU27" s="32"/>
      <c r="CV27" s="32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32"/>
      <c r="DL27" s="32"/>
      <c r="DM27" s="32"/>
      <c r="DN27" s="27"/>
      <c r="DO27" s="27"/>
      <c r="DP27" s="27"/>
      <c r="DQ27" s="27"/>
      <c r="DR27" s="27"/>
      <c r="DS27" s="27"/>
      <c r="DT27" s="27"/>
      <c r="DU27" s="27"/>
      <c r="DV27" s="27"/>
      <c r="DW27" s="31"/>
      <c r="DX27" s="31"/>
      <c r="DY27" s="31"/>
      <c r="DZ27" s="31"/>
      <c r="EA27" s="31"/>
      <c r="EB27" s="31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31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31"/>
      <c r="FM27" s="31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31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</row>
    <row r="28" spans="1:240" ht="15" customHeight="1" thickBot="1" x14ac:dyDescent="0.3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94"/>
      <c r="AF28" s="295"/>
      <c r="AG28" s="295"/>
      <c r="AH28" s="295"/>
      <c r="AI28" s="288"/>
      <c r="AJ28" s="288"/>
      <c r="AK28" s="289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32"/>
      <c r="CD28" s="32"/>
      <c r="CE28" s="32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32"/>
      <c r="CU28" s="32"/>
      <c r="CV28" s="32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32"/>
      <c r="DL28" s="32"/>
      <c r="DM28" s="32"/>
      <c r="DN28" s="27"/>
      <c r="DO28" s="27"/>
      <c r="DP28" s="27"/>
      <c r="DQ28" s="27"/>
      <c r="DR28" s="27"/>
      <c r="DS28" s="27"/>
      <c r="DT28" s="27"/>
      <c r="DU28" s="27"/>
      <c r="DV28" s="27"/>
      <c r="DW28" s="31"/>
      <c r="DX28" s="31"/>
      <c r="DY28" s="31"/>
      <c r="DZ28" s="31"/>
      <c r="EA28" s="31"/>
      <c r="EB28" s="31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31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31"/>
      <c r="FM28" s="31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31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</row>
    <row r="29" spans="1:240" ht="15" thickTop="1" x14ac:dyDescent="0.3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32"/>
      <c r="AF29" s="32"/>
      <c r="AG29" s="32"/>
      <c r="AH29" s="32"/>
      <c r="AI29" s="32"/>
      <c r="AJ29" s="32"/>
      <c r="AK29" s="32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31"/>
      <c r="DX29" s="31"/>
      <c r="DY29" s="31"/>
      <c r="DZ29" s="31"/>
      <c r="EA29" s="31"/>
      <c r="EB29" s="31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31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31"/>
      <c r="FM29" s="31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31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</row>
    <row r="30" spans="1:240" x14ac:dyDescent="0.3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32"/>
      <c r="AF30" s="32"/>
      <c r="AG30" s="32"/>
      <c r="AH30" s="32"/>
      <c r="AI30" s="32"/>
      <c r="AJ30" s="32"/>
      <c r="AK30" s="32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31"/>
      <c r="DX30" s="31"/>
      <c r="DY30" s="31"/>
      <c r="DZ30" s="31"/>
      <c r="EA30" s="31"/>
      <c r="EB30" s="31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31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31"/>
      <c r="FM30" s="31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31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</row>
    <row r="31" spans="1:240" x14ac:dyDescent="0.3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32"/>
      <c r="AF31" s="32"/>
      <c r="AG31" s="32"/>
      <c r="AH31" s="32"/>
      <c r="AI31" s="32"/>
      <c r="AJ31" s="32"/>
      <c r="AK31" s="32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31"/>
      <c r="DX31" s="31"/>
      <c r="DY31" s="31"/>
      <c r="DZ31" s="31"/>
      <c r="EA31" s="31"/>
      <c r="EB31" s="31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31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31"/>
      <c r="FM31" s="31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31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</row>
    <row r="32" spans="1:240" x14ac:dyDescent="0.3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32"/>
      <c r="AF32" s="32"/>
      <c r="AG32" s="32"/>
      <c r="AH32" s="32"/>
      <c r="AI32" s="32"/>
      <c r="AJ32" s="32"/>
      <c r="AK32" s="32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31"/>
      <c r="DX32" s="31"/>
      <c r="DY32" s="31"/>
      <c r="DZ32" s="31"/>
      <c r="EA32" s="31"/>
      <c r="EB32" s="31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31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31"/>
      <c r="FM32" s="31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31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</row>
    <row r="33" spans="1:240" x14ac:dyDescent="0.3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8"/>
      <c r="AF33" s="28"/>
      <c r="AG33" s="28"/>
      <c r="AH33" s="28"/>
      <c r="AI33" s="29"/>
      <c r="AJ33" s="29"/>
      <c r="AK33" s="29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31"/>
      <c r="DX33" s="31"/>
      <c r="DY33" s="31"/>
      <c r="DZ33" s="31"/>
      <c r="EA33" s="31"/>
      <c r="EB33" s="31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31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31"/>
      <c r="FM33" s="31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31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</row>
    <row r="34" spans="1:240" x14ac:dyDescent="0.3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8"/>
      <c r="AF34" s="28"/>
      <c r="AG34" s="28"/>
      <c r="AH34" s="28"/>
      <c r="AI34" s="29"/>
      <c r="AJ34" s="29"/>
      <c r="AK34" s="29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31"/>
      <c r="DX34" s="31"/>
      <c r="DY34" s="31"/>
      <c r="DZ34" s="31"/>
      <c r="EA34" s="31"/>
      <c r="EB34" s="31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31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31"/>
      <c r="FM34" s="31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31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</row>
    <row r="35" spans="1:240" x14ac:dyDescent="0.3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8"/>
      <c r="AF35" s="28"/>
      <c r="AG35" s="28"/>
      <c r="AH35" s="28"/>
      <c r="AI35" s="29"/>
      <c r="AJ35" s="29"/>
      <c r="AK35" s="29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31"/>
      <c r="DX35" s="31"/>
      <c r="DY35" s="31"/>
      <c r="DZ35" s="31"/>
      <c r="EA35" s="31"/>
      <c r="EB35" s="31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31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31"/>
      <c r="FM35" s="31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31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</row>
    <row r="36" spans="1:240" x14ac:dyDescent="0.3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8"/>
      <c r="AF36" s="28"/>
      <c r="AG36" s="28"/>
      <c r="AH36" s="28"/>
      <c r="AI36" s="29"/>
      <c r="AJ36" s="29"/>
      <c r="AK36" s="29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31"/>
      <c r="DX36" s="31"/>
      <c r="DY36" s="31"/>
      <c r="DZ36" s="31"/>
      <c r="EA36" s="31"/>
      <c r="EB36" s="31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31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31"/>
      <c r="FM36" s="31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31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</row>
    <row r="37" spans="1:240" x14ac:dyDescent="0.3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31"/>
      <c r="DX37" s="31"/>
      <c r="DY37" s="31"/>
      <c r="DZ37" s="31"/>
      <c r="EA37" s="31"/>
      <c r="EB37" s="31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31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31"/>
      <c r="FM37" s="31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31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</row>
    <row r="38" spans="1:240" x14ac:dyDescent="0.3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31"/>
      <c r="DX38" s="31"/>
      <c r="DY38" s="31"/>
      <c r="DZ38" s="31"/>
      <c r="EA38" s="31"/>
      <c r="EB38" s="31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31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31"/>
      <c r="FM38" s="31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31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</row>
    <row r="39" spans="1:240" x14ac:dyDescent="0.3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31"/>
      <c r="DX39" s="31"/>
      <c r="DY39" s="31"/>
      <c r="DZ39" s="31"/>
      <c r="EA39" s="31"/>
      <c r="EB39" s="31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31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31"/>
      <c r="FM39" s="31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31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</row>
    <row r="40" spans="1:240" x14ac:dyDescent="0.3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31"/>
      <c r="DX40" s="31"/>
      <c r="DY40" s="31"/>
      <c r="DZ40" s="31"/>
      <c r="EA40" s="31"/>
      <c r="EB40" s="31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31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31"/>
      <c r="FM40" s="31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31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</row>
    <row r="41" spans="1:240" x14ac:dyDescent="0.3">
      <c r="A41" s="92"/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31"/>
      <c r="DX41" s="31"/>
      <c r="DY41" s="31"/>
      <c r="DZ41" s="31"/>
      <c r="EA41" s="31"/>
      <c r="EB41" s="31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31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31"/>
      <c r="FM41" s="31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31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</row>
    <row r="42" spans="1:240" x14ac:dyDescent="0.3">
      <c r="A42" s="92"/>
      <c r="B42" s="92"/>
      <c r="C42" s="92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31"/>
      <c r="DX42" s="31"/>
      <c r="DY42" s="31"/>
      <c r="DZ42" s="31"/>
      <c r="EA42" s="31"/>
      <c r="EB42" s="31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31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31"/>
      <c r="FM42" s="31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31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</row>
    <row r="43" spans="1:240" x14ac:dyDescent="0.3">
      <c r="A43" s="92"/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31"/>
      <c r="DX43" s="31"/>
      <c r="DY43" s="31"/>
      <c r="DZ43" s="31"/>
      <c r="EA43" s="31"/>
      <c r="EB43" s="31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31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31"/>
      <c r="FM43" s="31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31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</row>
    <row r="44" spans="1:240" x14ac:dyDescent="0.3">
      <c r="A44" s="92"/>
      <c r="B44" s="92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31"/>
      <c r="DX44" s="31"/>
      <c r="DY44" s="31"/>
      <c r="DZ44" s="31"/>
      <c r="EA44" s="31"/>
      <c r="EB44" s="31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31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31"/>
      <c r="FM44" s="31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31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</row>
    <row r="45" spans="1:240" x14ac:dyDescent="0.3">
      <c r="A45" s="92"/>
      <c r="B45" s="92"/>
      <c r="C45" s="92"/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31"/>
      <c r="DX45" s="31"/>
      <c r="DY45" s="31"/>
      <c r="DZ45" s="31"/>
      <c r="EA45" s="31"/>
      <c r="EB45" s="31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31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31"/>
      <c r="FM45" s="31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31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</row>
    <row r="46" spans="1:240" x14ac:dyDescent="0.3">
      <c r="A46" s="92"/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31"/>
      <c r="DX46" s="31"/>
      <c r="DY46" s="31"/>
      <c r="DZ46" s="31"/>
      <c r="EA46" s="31"/>
      <c r="EB46" s="31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31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31"/>
      <c r="FM46" s="31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31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</row>
    <row r="47" spans="1:240" x14ac:dyDescent="0.3">
      <c r="A47" s="92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31"/>
      <c r="DX47" s="31"/>
      <c r="DY47" s="31"/>
      <c r="DZ47" s="31"/>
      <c r="EA47" s="31"/>
      <c r="EB47" s="31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31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31"/>
      <c r="FM47" s="31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31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</row>
    <row r="48" spans="1:240" x14ac:dyDescent="0.3">
      <c r="A48" s="92"/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31"/>
      <c r="DX48" s="31"/>
      <c r="DY48" s="31"/>
      <c r="DZ48" s="31"/>
      <c r="EA48" s="31"/>
      <c r="EB48" s="31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31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31"/>
      <c r="FM48" s="31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31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</row>
    <row r="49" spans="1:240" x14ac:dyDescent="0.3">
      <c r="A49" s="92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31"/>
      <c r="DX49" s="31"/>
      <c r="DY49" s="31"/>
      <c r="DZ49" s="31"/>
      <c r="EA49" s="31"/>
      <c r="EB49" s="31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31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31"/>
      <c r="FM49" s="31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31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</row>
    <row r="50" spans="1:240" x14ac:dyDescent="0.3">
      <c r="A50" s="92"/>
      <c r="B50" s="92"/>
      <c r="C50" s="92"/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31"/>
      <c r="DX50" s="31"/>
      <c r="DY50" s="31"/>
      <c r="DZ50" s="31"/>
      <c r="EA50" s="31"/>
      <c r="EB50" s="31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31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31"/>
      <c r="FM50" s="31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31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</row>
    <row r="51" spans="1:240" x14ac:dyDescent="0.3">
      <c r="A51" s="92"/>
      <c r="B51" s="92"/>
      <c r="C51" s="92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31"/>
      <c r="DX51" s="31"/>
      <c r="DY51" s="31"/>
      <c r="DZ51" s="31"/>
      <c r="EA51" s="31"/>
      <c r="EB51" s="31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31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31"/>
      <c r="FM51" s="31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31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</row>
    <row r="52" spans="1:240" x14ac:dyDescent="0.3">
      <c r="A52" s="92"/>
      <c r="B52" s="92"/>
      <c r="C52" s="92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31"/>
      <c r="DX52" s="31"/>
      <c r="DY52" s="31"/>
      <c r="DZ52" s="31"/>
      <c r="EA52" s="31"/>
      <c r="EB52" s="31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31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31"/>
      <c r="FM52" s="31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31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</row>
    <row r="53" spans="1:240" x14ac:dyDescent="0.3">
      <c r="A53" s="92"/>
      <c r="B53" s="92"/>
      <c r="C53" s="92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31"/>
      <c r="DX53" s="31"/>
      <c r="DY53" s="31"/>
      <c r="DZ53" s="31"/>
      <c r="EA53" s="31"/>
      <c r="EB53" s="31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31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31"/>
      <c r="FM53" s="31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31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</row>
    <row r="54" spans="1:240" x14ac:dyDescent="0.3">
      <c r="A54" s="92"/>
      <c r="B54" s="92"/>
      <c r="C54" s="92"/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31"/>
      <c r="DX54" s="31"/>
      <c r="DY54" s="31"/>
      <c r="DZ54" s="31"/>
      <c r="EA54" s="31"/>
      <c r="EB54" s="31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31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31"/>
      <c r="FM54" s="31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31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</row>
    <row r="55" spans="1:240" x14ac:dyDescent="0.3">
      <c r="A55" s="92"/>
      <c r="B55" s="92"/>
      <c r="C55" s="92"/>
      <c r="D55" s="92"/>
      <c r="E55" s="92"/>
      <c r="F55" s="92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31"/>
      <c r="DX55" s="31"/>
      <c r="DY55" s="31"/>
      <c r="DZ55" s="31"/>
      <c r="EA55" s="31"/>
      <c r="EB55" s="31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31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31"/>
      <c r="FM55" s="31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31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</row>
    <row r="56" spans="1:240" x14ac:dyDescent="0.3">
      <c r="A56" s="92"/>
      <c r="B56" s="9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31"/>
      <c r="DX56" s="31"/>
      <c r="DY56" s="31"/>
      <c r="DZ56" s="31"/>
      <c r="EA56" s="31"/>
      <c r="EB56" s="31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31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31"/>
      <c r="FM56" s="31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31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</row>
    <row r="57" spans="1:240" x14ac:dyDescent="0.3">
      <c r="A57" s="92"/>
      <c r="B57" s="92"/>
      <c r="C57" s="92"/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31"/>
      <c r="DX57" s="31"/>
      <c r="DY57" s="31"/>
      <c r="DZ57" s="31"/>
      <c r="EA57" s="31"/>
      <c r="EB57" s="31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31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31"/>
      <c r="FM57" s="31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31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</row>
    <row r="58" spans="1:240" x14ac:dyDescent="0.3">
      <c r="A58" s="92"/>
      <c r="B58" s="92"/>
      <c r="C58" s="92"/>
      <c r="D58" s="92"/>
      <c r="E58" s="92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31"/>
      <c r="DX58" s="31"/>
      <c r="DY58" s="31"/>
      <c r="DZ58" s="31"/>
      <c r="EA58" s="31"/>
      <c r="EB58" s="31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31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31"/>
      <c r="FM58" s="31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31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</row>
    <row r="59" spans="1:240" x14ac:dyDescent="0.3">
      <c r="A59" s="92"/>
      <c r="B59" s="92"/>
      <c r="C59" s="92"/>
      <c r="D59" s="92"/>
      <c r="E59" s="92"/>
      <c r="F59" s="92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31"/>
      <c r="DX59" s="31"/>
      <c r="DY59" s="31"/>
      <c r="DZ59" s="31"/>
      <c r="EA59" s="31"/>
      <c r="EB59" s="31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31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31"/>
      <c r="FM59" s="31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31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</row>
    <row r="60" spans="1:240" x14ac:dyDescent="0.3">
      <c r="A60" s="92"/>
      <c r="B60" s="92"/>
      <c r="C60" s="92"/>
      <c r="D60" s="92"/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  <c r="DA60" s="27"/>
      <c r="DB60" s="27"/>
      <c r="DC60" s="27"/>
      <c r="DD60" s="27"/>
      <c r="DE60" s="27"/>
      <c r="DF60" s="27"/>
      <c r="DG60" s="27"/>
      <c r="DH60" s="27"/>
      <c r="DI60" s="27"/>
      <c r="DJ60" s="27"/>
      <c r="DK60" s="27"/>
      <c r="DL60" s="27"/>
      <c r="DM60" s="27"/>
      <c r="DN60" s="27"/>
      <c r="DO60" s="27"/>
      <c r="DP60" s="27"/>
      <c r="DQ60" s="27"/>
      <c r="DR60" s="27"/>
      <c r="DS60" s="27"/>
      <c r="DT60" s="27"/>
      <c r="DU60" s="27"/>
      <c r="DV60" s="27"/>
      <c r="DW60" s="31"/>
      <c r="DX60" s="31"/>
      <c r="DY60" s="31"/>
      <c r="DZ60" s="31"/>
      <c r="EA60" s="31"/>
      <c r="EB60" s="31"/>
      <c r="EC60" s="27"/>
      <c r="ED60" s="27"/>
      <c r="EE60" s="27"/>
      <c r="EF60" s="27"/>
      <c r="EG60" s="27"/>
      <c r="EH60" s="27"/>
      <c r="EI60" s="27"/>
      <c r="EJ60" s="27"/>
      <c r="EK60" s="27"/>
      <c r="EL60" s="27"/>
      <c r="EM60" s="27"/>
      <c r="EN60" s="27"/>
      <c r="EO60" s="27"/>
      <c r="EP60" s="27"/>
      <c r="EQ60" s="27"/>
      <c r="ER60" s="27"/>
      <c r="ES60" s="27"/>
      <c r="ET60" s="27"/>
      <c r="EU60" s="27"/>
      <c r="EV60" s="27"/>
      <c r="EW60" s="27"/>
      <c r="EX60" s="27"/>
      <c r="EY60" s="27"/>
      <c r="EZ60" s="31"/>
      <c r="FA60" s="27"/>
      <c r="FB60" s="27"/>
      <c r="FC60" s="27"/>
      <c r="FD60" s="27"/>
      <c r="FE60" s="27"/>
      <c r="FF60" s="27"/>
      <c r="FG60" s="27"/>
      <c r="FH60" s="27"/>
      <c r="FI60" s="27"/>
      <c r="FJ60" s="27"/>
      <c r="FK60" s="27"/>
      <c r="FL60" s="31"/>
      <c r="FM60" s="31"/>
      <c r="FN60" s="27"/>
      <c r="FO60" s="27"/>
      <c r="FP60" s="27"/>
      <c r="FQ60" s="27"/>
      <c r="FR60" s="27"/>
      <c r="FS60" s="27"/>
      <c r="FT60" s="27"/>
      <c r="FU60" s="27"/>
      <c r="FV60" s="27"/>
      <c r="FW60" s="27"/>
      <c r="FX60" s="31"/>
      <c r="FY60" s="27"/>
      <c r="FZ60" s="27"/>
      <c r="GA60" s="27"/>
      <c r="GB60" s="27"/>
      <c r="GC60" s="27"/>
      <c r="GD60" s="27"/>
      <c r="GE60" s="27"/>
      <c r="GF60" s="27"/>
      <c r="GG60" s="27"/>
      <c r="GH60" s="27"/>
      <c r="GI60" s="27"/>
      <c r="GJ60" s="27"/>
      <c r="GK60" s="27"/>
      <c r="GL60" s="27"/>
      <c r="GM60" s="27"/>
      <c r="GN60" s="27"/>
      <c r="GO60" s="27"/>
      <c r="GP60" s="27"/>
      <c r="GQ60" s="27"/>
      <c r="GR60" s="27"/>
      <c r="GS60" s="27"/>
      <c r="GT60" s="27"/>
      <c r="GU60" s="27"/>
      <c r="GV60" s="27"/>
      <c r="GW60" s="27"/>
      <c r="GX60" s="27"/>
      <c r="GY60" s="27"/>
      <c r="GZ60" s="27"/>
      <c r="HA60" s="27"/>
      <c r="HB60" s="27"/>
      <c r="HC60" s="27"/>
      <c r="HD60" s="27"/>
      <c r="HE60" s="27"/>
      <c r="HF60" s="27"/>
      <c r="HG60" s="27"/>
      <c r="HH60" s="27"/>
      <c r="HI60" s="27"/>
      <c r="HJ60" s="27"/>
      <c r="HK60" s="27"/>
      <c r="HL60" s="27"/>
      <c r="HM60" s="27"/>
      <c r="HN60" s="27"/>
      <c r="HO60" s="27"/>
      <c r="HP60" s="27"/>
      <c r="HQ60" s="27"/>
      <c r="HR60" s="27"/>
      <c r="HS60" s="27"/>
      <c r="HT60" s="27"/>
      <c r="HU60" s="27"/>
      <c r="HV60" s="27"/>
      <c r="HW60" s="27"/>
      <c r="HX60" s="27"/>
      <c r="HY60" s="27"/>
      <c r="HZ60" s="27"/>
      <c r="IA60" s="27"/>
      <c r="IB60" s="27"/>
      <c r="IC60" s="27"/>
      <c r="ID60" s="27"/>
      <c r="IE60" s="27"/>
      <c r="IF60" s="27"/>
    </row>
    <row r="61" spans="1:240" x14ac:dyDescent="0.3">
      <c r="A61" s="92"/>
      <c r="B61" s="92"/>
      <c r="C61" s="92"/>
      <c r="D61" s="92"/>
      <c r="E61" s="92"/>
      <c r="F61" s="92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  <c r="DA61" s="27"/>
      <c r="DB61" s="27"/>
      <c r="DC61" s="27"/>
      <c r="DD61" s="27"/>
      <c r="DE61" s="27"/>
      <c r="DF61" s="27"/>
      <c r="DG61" s="27"/>
      <c r="DH61" s="27"/>
      <c r="DI61" s="27"/>
      <c r="DJ61" s="27"/>
      <c r="DK61" s="27"/>
      <c r="DL61" s="27"/>
      <c r="DM61" s="27"/>
      <c r="DN61" s="27"/>
      <c r="DO61" s="27"/>
      <c r="DP61" s="27"/>
      <c r="DQ61" s="27"/>
      <c r="DR61" s="27"/>
      <c r="DS61" s="27"/>
      <c r="DT61" s="27"/>
      <c r="DU61" s="27"/>
      <c r="DV61" s="27"/>
      <c r="DW61" s="31"/>
      <c r="DX61" s="31"/>
      <c r="DY61" s="31"/>
      <c r="DZ61" s="31"/>
      <c r="EA61" s="31"/>
      <c r="EB61" s="31"/>
      <c r="EC61" s="27"/>
      <c r="ED61" s="27"/>
      <c r="EE61" s="27"/>
      <c r="EF61" s="27"/>
      <c r="EG61" s="27"/>
      <c r="EH61" s="27"/>
      <c r="EI61" s="27"/>
      <c r="EJ61" s="27"/>
      <c r="EK61" s="27"/>
      <c r="EL61" s="27"/>
      <c r="EM61" s="27"/>
      <c r="EN61" s="27"/>
      <c r="EO61" s="27"/>
      <c r="EP61" s="27"/>
      <c r="EQ61" s="27"/>
      <c r="ER61" s="27"/>
      <c r="ES61" s="27"/>
      <c r="ET61" s="27"/>
      <c r="EU61" s="27"/>
      <c r="EV61" s="27"/>
      <c r="EW61" s="27"/>
      <c r="EX61" s="27"/>
      <c r="EY61" s="27"/>
      <c r="EZ61" s="31"/>
      <c r="FA61" s="27"/>
      <c r="FB61" s="27"/>
      <c r="FC61" s="27"/>
      <c r="FD61" s="27"/>
      <c r="FE61" s="27"/>
      <c r="FF61" s="27"/>
      <c r="FG61" s="27"/>
      <c r="FH61" s="27"/>
      <c r="FI61" s="27"/>
      <c r="FJ61" s="27"/>
      <c r="FK61" s="27"/>
      <c r="FL61" s="31"/>
      <c r="FM61" s="31"/>
      <c r="FN61" s="27"/>
      <c r="FO61" s="27"/>
      <c r="FP61" s="27"/>
      <c r="FQ61" s="27"/>
      <c r="FR61" s="27"/>
      <c r="FS61" s="27"/>
      <c r="FT61" s="27"/>
      <c r="FU61" s="27"/>
      <c r="FV61" s="27"/>
      <c r="FW61" s="27"/>
      <c r="FX61" s="31"/>
      <c r="FY61" s="27"/>
      <c r="FZ61" s="27"/>
      <c r="GA61" s="27"/>
      <c r="GB61" s="27"/>
      <c r="GC61" s="27"/>
      <c r="GD61" s="27"/>
      <c r="GE61" s="27"/>
      <c r="GF61" s="27"/>
      <c r="GG61" s="27"/>
      <c r="GH61" s="27"/>
      <c r="GI61" s="27"/>
      <c r="GJ61" s="27"/>
      <c r="GK61" s="27"/>
      <c r="GL61" s="27"/>
      <c r="GM61" s="27"/>
      <c r="GN61" s="27"/>
      <c r="GO61" s="27"/>
      <c r="GP61" s="27"/>
      <c r="GQ61" s="27"/>
      <c r="GR61" s="27"/>
      <c r="GS61" s="27"/>
      <c r="GT61" s="27"/>
      <c r="GU61" s="27"/>
      <c r="GV61" s="27"/>
      <c r="GW61" s="27"/>
      <c r="GX61" s="27"/>
      <c r="GY61" s="27"/>
      <c r="GZ61" s="27"/>
      <c r="HA61" s="27"/>
      <c r="HB61" s="27"/>
      <c r="HC61" s="27"/>
      <c r="HD61" s="27"/>
      <c r="HE61" s="27"/>
      <c r="HF61" s="27"/>
      <c r="HG61" s="27"/>
      <c r="HH61" s="27"/>
      <c r="HI61" s="27"/>
      <c r="HJ61" s="27"/>
      <c r="HK61" s="27"/>
      <c r="HL61" s="27"/>
      <c r="HM61" s="27"/>
      <c r="HN61" s="27"/>
      <c r="HO61" s="27"/>
      <c r="HP61" s="27"/>
      <c r="HQ61" s="27"/>
      <c r="HR61" s="27"/>
      <c r="HS61" s="27"/>
      <c r="HT61" s="27"/>
      <c r="HU61" s="27"/>
      <c r="HV61" s="27"/>
      <c r="HW61" s="27"/>
      <c r="HX61" s="27"/>
      <c r="HY61" s="27"/>
      <c r="HZ61" s="27"/>
      <c r="IA61" s="27"/>
      <c r="IB61" s="27"/>
      <c r="IC61" s="27"/>
      <c r="ID61" s="27"/>
      <c r="IE61" s="27"/>
      <c r="IF61" s="27"/>
    </row>
    <row r="62" spans="1:240" x14ac:dyDescent="0.3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  <c r="DA62" s="27"/>
      <c r="DB62" s="27"/>
      <c r="DC62" s="27"/>
      <c r="DD62" s="27"/>
      <c r="DE62" s="27"/>
      <c r="DF62" s="27"/>
      <c r="DG62" s="27"/>
      <c r="DH62" s="27"/>
      <c r="DI62" s="27"/>
      <c r="DJ62" s="27"/>
      <c r="DK62" s="27"/>
      <c r="DL62" s="27"/>
      <c r="DM62" s="27"/>
      <c r="DN62" s="27"/>
      <c r="DO62" s="27"/>
      <c r="DP62" s="27"/>
      <c r="DQ62" s="27"/>
      <c r="DR62" s="27"/>
      <c r="DS62" s="27"/>
      <c r="DT62" s="27"/>
      <c r="DU62" s="27"/>
      <c r="DV62" s="27"/>
      <c r="DW62" s="31"/>
      <c r="DX62" s="31"/>
      <c r="DY62" s="31"/>
      <c r="DZ62" s="31"/>
      <c r="EA62" s="31"/>
      <c r="EB62" s="31"/>
      <c r="EC62" s="27"/>
      <c r="ED62" s="27"/>
      <c r="EE62" s="27"/>
      <c r="EF62" s="27"/>
      <c r="EG62" s="27"/>
      <c r="EH62" s="27"/>
      <c r="EI62" s="27"/>
      <c r="EJ62" s="27"/>
      <c r="EK62" s="27"/>
      <c r="EL62" s="27"/>
      <c r="EM62" s="27"/>
      <c r="EN62" s="27"/>
      <c r="EO62" s="27"/>
      <c r="EP62" s="27"/>
      <c r="EQ62" s="27"/>
      <c r="ER62" s="27"/>
      <c r="ES62" s="27"/>
      <c r="ET62" s="27"/>
      <c r="EU62" s="27"/>
      <c r="EV62" s="27"/>
      <c r="EW62" s="27"/>
      <c r="EX62" s="27"/>
      <c r="EY62" s="27"/>
      <c r="EZ62" s="31"/>
      <c r="FA62" s="27"/>
      <c r="FB62" s="27"/>
      <c r="FC62" s="27"/>
      <c r="FD62" s="27"/>
      <c r="FE62" s="27"/>
      <c r="FF62" s="27"/>
      <c r="FG62" s="27"/>
      <c r="FH62" s="27"/>
      <c r="FI62" s="27"/>
      <c r="FJ62" s="27"/>
      <c r="FK62" s="27"/>
      <c r="FL62" s="31"/>
      <c r="FM62" s="31"/>
      <c r="FN62" s="27"/>
      <c r="FO62" s="27"/>
      <c r="FP62" s="27"/>
      <c r="FQ62" s="27"/>
      <c r="FR62" s="27"/>
      <c r="FS62" s="27"/>
      <c r="FT62" s="27"/>
      <c r="FU62" s="27"/>
      <c r="FV62" s="27"/>
      <c r="FW62" s="27"/>
      <c r="FX62" s="31"/>
      <c r="FY62" s="27"/>
      <c r="FZ62" s="27"/>
      <c r="GA62" s="27"/>
      <c r="GB62" s="27"/>
      <c r="GC62" s="27"/>
      <c r="GD62" s="27"/>
      <c r="GE62" s="27"/>
      <c r="GF62" s="27"/>
      <c r="GG62" s="27"/>
      <c r="GH62" s="27"/>
      <c r="GI62" s="27"/>
      <c r="GJ62" s="27"/>
      <c r="GK62" s="27"/>
      <c r="GL62" s="27"/>
      <c r="GM62" s="27"/>
      <c r="GN62" s="27"/>
      <c r="GO62" s="27"/>
      <c r="GP62" s="27"/>
      <c r="GQ62" s="27"/>
      <c r="GR62" s="27"/>
      <c r="GS62" s="27"/>
      <c r="GT62" s="27"/>
      <c r="GU62" s="27"/>
      <c r="GV62" s="27"/>
      <c r="GW62" s="27"/>
      <c r="GX62" s="27"/>
      <c r="GY62" s="27"/>
      <c r="GZ62" s="27"/>
      <c r="HA62" s="27"/>
      <c r="HB62" s="27"/>
      <c r="HC62" s="27"/>
      <c r="HD62" s="27"/>
      <c r="HE62" s="27"/>
      <c r="HF62" s="27"/>
      <c r="HG62" s="27"/>
      <c r="HH62" s="27"/>
      <c r="HI62" s="27"/>
      <c r="HJ62" s="27"/>
      <c r="HK62" s="27"/>
      <c r="HL62" s="27"/>
      <c r="HM62" s="27"/>
      <c r="HN62" s="27"/>
      <c r="HO62" s="27"/>
      <c r="HP62" s="27"/>
      <c r="HQ62" s="27"/>
      <c r="HR62" s="27"/>
      <c r="HS62" s="27"/>
      <c r="HT62" s="27"/>
      <c r="HU62" s="27"/>
      <c r="HV62" s="27"/>
      <c r="HW62" s="27"/>
      <c r="HX62" s="27"/>
      <c r="HY62" s="27"/>
      <c r="HZ62" s="27"/>
      <c r="IA62" s="27"/>
      <c r="IB62" s="27"/>
      <c r="IC62" s="27"/>
      <c r="ID62" s="27"/>
      <c r="IE62" s="27"/>
      <c r="IF62" s="27"/>
    </row>
    <row r="63" spans="1:240" x14ac:dyDescent="0.3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  <c r="DA63" s="27"/>
      <c r="DB63" s="27"/>
      <c r="DC63" s="27"/>
      <c r="DD63" s="27"/>
      <c r="DE63" s="27"/>
      <c r="DF63" s="27"/>
      <c r="DG63" s="27"/>
      <c r="DH63" s="27"/>
      <c r="DI63" s="27"/>
      <c r="DJ63" s="27"/>
      <c r="DK63" s="27"/>
      <c r="DL63" s="27"/>
      <c r="DM63" s="27"/>
      <c r="DN63" s="27"/>
      <c r="DO63" s="27"/>
      <c r="DP63" s="27"/>
      <c r="DQ63" s="27"/>
      <c r="DR63" s="27"/>
      <c r="DS63" s="27"/>
      <c r="DT63" s="27"/>
      <c r="DU63" s="27"/>
      <c r="DV63" s="27"/>
      <c r="DW63" s="31"/>
      <c r="DX63" s="31"/>
      <c r="DY63" s="31"/>
      <c r="DZ63" s="31"/>
      <c r="EA63" s="31"/>
      <c r="EB63" s="31"/>
      <c r="EC63" s="27"/>
      <c r="ED63" s="27"/>
      <c r="EE63" s="27"/>
      <c r="EF63" s="27"/>
      <c r="EG63" s="27"/>
      <c r="EH63" s="27"/>
      <c r="EI63" s="27"/>
      <c r="EJ63" s="27"/>
      <c r="EK63" s="27"/>
      <c r="EL63" s="27"/>
      <c r="EM63" s="27"/>
      <c r="EN63" s="27"/>
      <c r="EO63" s="27"/>
      <c r="EP63" s="27"/>
      <c r="EQ63" s="27"/>
      <c r="ER63" s="27"/>
      <c r="ES63" s="27"/>
      <c r="ET63" s="27"/>
      <c r="EU63" s="27"/>
      <c r="EV63" s="27"/>
      <c r="EW63" s="27"/>
      <c r="EX63" s="27"/>
      <c r="EY63" s="27"/>
      <c r="EZ63" s="31"/>
      <c r="FA63" s="27"/>
      <c r="FB63" s="27"/>
      <c r="FC63" s="27"/>
      <c r="FD63" s="27"/>
      <c r="FE63" s="27"/>
      <c r="FF63" s="27"/>
      <c r="FG63" s="27"/>
      <c r="FH63" s="27"/>
      <c r="FI63" s="27"/>
      <c r="FJ63" s="27"/>
      <c r="FK63" s="27"/>
      <c r="FL63" s="31"/>
      <c r="FM63" s="31"/>
      <c r="FN63" s="27"/>
      <c r="FO63" s="27"/>
      <c r="FP63" s="27"/>
      <c r="FQ63" s="27"/>
      <c r="FR63" s="27"/>
      <c r="FS63" s="27"/>
      <c r="FT63" s="27"/>
      <c r="FU63" s="27"/>
      <c r="FV63" s="27"/>
      <c r="FW63" s="27"/>
      <c r="FX63" s="31"/>
      <c r="FY63" s="27"/>
      <c r="FZ63" s="27"/>
      <c r="GA63" s="27"/>
      <c r="GB63" s="27"/>
      <c r="GC63" s="27"/>
      <c r="GD63" s="27"/>
      <c r="GE63" s="27"/>
      <c r="GF63" s="27"/>
      <c r="GG63" s="27"/>
      <c r="GH63" s="27"/>
      <c r="GI63" s="27"/>
      <c r="GJ63" s="27"/>
      <c r="GK63" s="27"/>
      <c r="GL63" s="27"/>
      <c r="GM63" s="27"/>
      <c r="GN63" s="27"/>
      <c r="GO63" s="27"/>
      <c r="GP63" s="27"/>
      <c r="GQ63" s="27"/>
      <c r="GR63" s="27"/>
      <c r="GS63" s="27"/>
      <c r="GT63" s="27"/>
      <c r="GU63" s="27"/>
      <c r="GV63" s="27"/>
      <c r="GW63" s="27"/>
      <c r="GX63" s="27"/>
      <c r="GY63" s="27"/>
      <c r="GZ63" s="27"/>
      <c r="HA63" s="27"/>
      <c r="HB63" s="27"/>
      <c r="HC63" s="27"/>
      <c r="HD63" s="27"/>
      <c r="HE63" s="27"/>
      <c r="HF63" s="27"/>
      <c r="HG63" s="27"/>
      <c r="HH63" s="27"/>
      <c r="HI63" s="27"/>
      <c r="HJ63" s="27"/>
      <c r="HK63" s="27"/>
      <c r="HL63" s="27"/>
      <c r="HM63" s="27"/>
      <c r="HN63" s="27"/>
      <c r="HO63" s="27"/>
      <c r="HP63" s="27"/>
      <c r="HQ63" s="27"/>
      <c r="HR63" s="27"/>
      <c r="HS63" s="27"/>
      <c r="HT63" s="27"/>
      <c r="HU63" s="27"/>
      <c r="HV63" s="27"/>
      <c r="HW63" s="27"/>
      <c r="HX63" s="27"/>
      <c r="HY63" s="27"/>
      <c r="HZ63" s="27"/>
      <c r="IA63" s="27"/>
      <c r="IB63" s="27"/>
      <c r="IC63" s="27"/>
      <c r="ID63" s="27"/>
      <c r="IE63" s="27"/>
      <c r="IF63" s="27"/>
    </row>
    <row r="64" spans="1:240" x14ac:dyDescent="0.3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  <c r="DA64" s="27"/>
      <c r="DB64" s="27"/>
      <c r="DC64" s="27"/>
      <c r="DD64" s="27"/>
      <c r="DE64" s="27"/>
      <c r="DF64" s="27"/>
      <c r="DG64" s="27"/>
      <c r="DH64" s="27"/>
      <c r="DI64" s="27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31"/>
      <c r="DX64" s="31"/>
      <c r="DY64" s="31"/>
      <c r="DZ64" s="31"/>
      <c r="EA64" s="31"/>
      <c r="EB64" s="31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  <c r="EQ64" s="27"/>
      <c r="ER64" s="27"/>
      <c r="ES64" s="27"/>
      <c r="ET64" s="27"/>
      <c r="EU64" s="27"/>
      <c r="EV64" s="27"/>
      <c r="EW64" s="27"/>
      <c r="EX64" s="27"/>
      <c r="EY64" s="27"/>
      <c r="EZ64" s="31"/>
      <c r="FA64" s="27"/>
      <c r="FB64" s="27"/>
      <c r="FC64" s="27"/>
      <c r="FD64" s="27"/>
      <c r="FE64" s="27"/>
      <c r="FF64" s="27"/>
      <c r="FG64" s="27"/>
      <c r="FH64" s="27"/>
      <c r="FI64" s="27"/>
      <c r="FJ64" s="27"/>
      <c r="FK64" s="27"/>
      <c r="FL64" s="31"/>
      <c r="FM64" s="31"/>
      <c r="FN64" s="27"/>
      <c r="FO64" s="27"/>
      <c r="FP64" s="27"/>
      <c r="FQ64" s="27"/>
      <c r="FR64" s="27"/>
      <c r="FS64" s="27"/>
      <c r="FT64" s="27"/>
      <c r="FU64" s="27"/>
      <c r="FV64" s="27"/>
      <c r="FW64" s="27"/>
      <c r="FX64" s="31"/>
      <c r="FY64" s="27"/>
      <c r="FZ64" s="27"/>
      <c r="GA64" s="27"/>
      <c r="GB64" s="27"/>
      <c r="GC64" s="27"/>
      <c r="GD64" s="27"/>
      <c r="GE64" s="27"/>
      <c r="GF64" s="27"/>
      <c r="GG64" s="27"/>
      <c r="GH64" s="27"/>
      <c r="GI64" s="27"/>
      <c r="GJ64" s="27"/>
      <c r="GK64" s="27"/>
      <c r="GL64" s="27"/>
      <c r="GM64" s="27"/>
      <c r="GN64" s="27"/>
      <c r="GO64" s="27"/>
      <c r="GP64" s="27"/>
      <c r="GQ64" s="27"/>
      <c r="GR64" s="27"/>
      <c r="GS64" s="27"/>
      <c r="GT64" s="27"/>
      <c r="GU64" s="27"/>
      <c r="GV64" s="27"/>
      <c r="GW64" s="27"/>
      <c r="GX64" s="27"/>
      <c r="GY64" s="27"/>
      <c r="GZ64" s="27"/>
      <c r="HA64" s="27"/>
      <c r="HB64" s="27"/>
      <c r="HC64" s="27"/>
      <c r="HD64" s="27"/>
      <c r="HE64" s="27"/>
      <c r="HF64" s="27"/>
      <c r="HG64" s="27"/>
      <c r="HH64" s="27"/>
      <c r="HI64" s="27"/>
      <c r="HJ64" s="27"/>
      <c r="HK64" s="27"/>
      <c r="HL64" s="27"/>
      <c r="HM64" s="27"/>
      <c r="HN64" s="27"/>
      <c r="HO64" s="27"/>
      <c r="HP64" s="27"/>
      <c r="HQ64" s="27"/>
      <c r="HR64" s="27"/>
      <c r="HS64" s="27"/>
      <c r="HT64" s="27"/>
      <c r="HU64" s="27"/>
      <c r="HV64" s="27"/>
      <c r="HW64" s="27"/>
      <c r="HX64" s="27"/>
      <c r="HY64" s="27"/>
      <c r="HZ64" s="27"/>
      <c r="IA64" s="27"/>
      <c r="IB64" s="27"/>
      <c r="IC64" s="27"/>
      <c r="ID64" s="27"/>
      <c r="IE64" s="27"/>
      <c r="IF64" s="27"/>
    </row>
    <row r="65" spans="1:240" x14ac:dyDescent="0.3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31"/>
      <c r="DX65" s="31"/>
      <c r="DY65" s="31"/>
      <c r="DZ65" s="31"/>
      <c r="EA65" s="31"/>
      <c r="EB65" s="31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31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31"/>
      <c r="FM65" s="31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31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</row>
    <row r="66" spans="1:240" x14ac:dyDescent="0.3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  <c r="DA66" s="27"/>
      <c r="DB66" s="27"/>
      <c r="DC66" s="27"/>
      <c r="DD66" s="27"/>
      <c r="DE66" s="27"/>
      <c r="DF66" s="27"/>
      <c r="DG66" s="27"/>
      <c r="DH66" s="27"/>
      <c r="DI66" s="27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31"/>
      <c r="DX66" s="31"/>
      <c r="DY66" s="31"/>
      <c r="DZ66" s="31"/>
      <c r="EA66" s="31"/>
      <c r="EB66" s="31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  <c r="EQ66" s="27"/>
      <c r="ER66" s="27"/>
      <c r="ES66" s="27"/>
      <c r="ET66" s="27"/>
      <c r="EU66" s="27"/>
      <c r="EV66" s="27"/>
      <c r="EW66" s="27"/>
      <c r="EX66" s="27"/>
      <c r="EY66" s="27"/>
      <c r="EZ66" s="31"/>
      <c r="FA66" s="27"/>
      <c r="FB66" s="27"/>
      <c r="FC66" s="27"/>
      <c r="FD66" s="27"/>
      <c r="FE66" s="27"/>
      <c r="FF66" s="27"/>
      <c r="FG66" s="27"/>
      <c r="FH66" s="27"/>
      <c r="FI66" s="27"/>
      <c r="FJ66" s="27"/>
      <c r="FK66" s="27"/>
      <c r="FL66" s="31"/>
      <c r="FM66" s="31"/>
      <c r="FN66" s="27"/>
      <c r="FO66" s="27"/>
      <c r="FP66" s="27"/>
      <c r="FQ66" s="27"/>
      <c r="FR66" s="27"/>
      <c r="FS66" s="27"/>
      <c r="FT66" s="27"/>
      <c r="FU66" s="27"/>
      <c r="FV66" s="27"/>
      <c r="FW66" s="27"/>
      <c r="FX66" s="31"/>
      <c r="FY66" s="27"/>
      <c r="FZ66" s="27"/>
      <c r="GA66" s="27"/>
      <c r="GB66" s="27"/>
      <c r="GC66" s="27"/>
      <c r="GD66" s="27"/>
      <c r="GE66" s="27"/>
      <c r="GF66" s="27"/>
      <c r="GG66" s="27"/>
      <c r="GH66" s="27"/>
      <c r="GI66" s="27"/>
      <c r="GJ66" s="27"/>
      <c r="GK66" s="27"/>
      <c r="GL66" s="27"/>
      <c r="GM66" s="27"/>
      <c r="GN66" s="27"/>
      <c r="GO66" s="27"/>
      <c r="GP66" s="27"/>
      <c r="GQ66" s="27"/>
      <c r="GR66" s="27"/>
      <c r="GS66" s="27"/>
      <c r="GT66" s="27"/>
      <c r="GU66" s="27"/>
      <c r="GV66" s="27"/>
      <c r="GW66" s="27"/>
      <c r="GX66" s="27"/>
      <c r="GY66" s="27"/>
      <c r="GZ66" s="27"/>
      <c r="HA66" s="27"/>
      <c r="HB66" s="27"/>
      <c r="HC66" s="27"/>
      <c r="HD66" s="27"/>
      <c r="HE66" s="27"/>
      <c r="HF66" s="27"/>
      <c r="HG66" s="27"/>
      <c r="HH66" s="27"/>
      <c r="HI66" s="27"/>
      <c r="HJ66" s="27"/>
      <c r="HK66" s="27"/>
      <c r="HL66" s="27"/>
      <c r="HM66" s="27"/>
      <c r="HN66" s="27"/>
      <c r="HO66" s="27"/>
      <c r="HP66" s="27"/>
      <c r="HQ66" s="27"/>
      <c r="HR66" s="27"/>
      <c r="HS66" s="27"/>
      <c r="HT66" s="27"/>
      <c r="HU66" s="27"/>
      <c r="HV66" s="27"/>
      <c r="HW66" s="27"/>
      <c r="HX66" s="27"/>
      <c r="HY66" s="27"/>
      <c r="HZ66" s="27"/>
      <c r="IA66" s="27"/>
      <c r="IB66" s="27"/>
      <c r="IC66" s="27"/>
      <c r="ID66" s="27"/>
      <c r="IE66" s="27"/>
      <c r="IF66" s="27"/>
    </row>
    <row r="67" spans="1:240" x14ac:dyDescent="0.3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  <c r="CS67" s="27"/>
      <c r="CT67" s="27"/>
      <c r="CU67" s="27"/>
      <c r="CV67" s="27"/>
      <c r="CW67" s="27"/>
      <c r="CX67" s="27"/>
      <c r="CY67" s="27"/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/>
      <c r="DL67" s="27"/>
      <c r="DM67" s="27"/>
      <c r="DN67" s="27"/>
      <c r="DO67" s="27"/>
      <c r="DP67" s="27"/>
      <c r="DQ67" s="27"/>
      <c r="DR67" s="27"/>
      <c r="DS67" s="27"/>
      <c r="DT67" s="27"/>
      <c r="DU67" s="27"/>
      <c r="DV67" s="27"/>
      <c r="DW67" s="31"/>
      <c r="DX67" s="31"/>
      <c r="DY67" s="31"/>
      <c r="DZ67" s="31"/>
      <c r="EA67" s="31"/>
      <c r="EB67" s="31"/>
      <c r="EC67" s="27"/>
      <c r="ED67" s="27"/>
      <c r="EE67" s="27"/>
      <c r="EF67" s="27"/>
      <c r="EG67" s="27"/>
      <c r="EH67" s="27"/>
      <c r="EI67" s="27"/>
      <c r="EJ67" s="27"/>
      <c r="EK67" s="27"/>
      <c r="EL67" s="27"/>
      <c r="EM67" s="27"/>
      <c r="EN67" s="27"/>
      <c r="EO67" s="27"/>
      <c r="EP67" s="27"/>
      <c r="EQ67" s="27"/>
      <c r="ER67" s="27"/>
      <c r="ES67" s="27"/>
      <c r="ET67" s="27"/>
      <c r="EU67" s="27"/>
      <c r="EV67" s="27"/>
      <c r="EW67" s="27"/>
      <c r="EX67" s="27"/>
      <c r="EY67" s="27"/>
      <c r="EZ67" s="31"/>
      <c r="FA67" s="27"/>
      <c r="FB67" s="27"/>
      <c r="FC67" s="27"/>
      <c r="FD67" s="27"/>
      <c r="FE67" s="27"/>
      <c r="FF67" s="27"/>
      <c r="FG67" s="27"/>
      <c r="FH67" s="27"/>
      <c r="FI67" s="27"/>
      <c r="FJ67" s="27"/>
      <c r="FK67" s="27"/>
      <c r="FL67" s="31"/>
      <c r="FM67" s="31"/>
      <c r="FN67" s="27"/>
      <c r="FO67" s="27"/>
      <c r="FP67" s="27"/>
      <c r="FQ67" s="27"/>
      <c r="FR67" s="27"/>
      <c r="FS67" s="27"/>
      <c r="FT67" s="27"/>
      <c r="FU67" s="27"/>
      <c r="FV67" s="27"/>
      <c r="FW67" s="27"/>
      <c r="FX67" s="31"/>
      <c r="FY67" s="27"/>
      <c r="FZ67" s="27"/>
      <c r="GA67" s="27"/>
      <c r="GB67" s="27"/>
      <c r="GC67" s="27"/>
      <c r="GD67" s="27"/>
      <c r="GE67" s="27"/>
      <c r="GF67" s="27"/>
      <c r="GG67" s="27"/>
      <c r="GH67" s="27"/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/>
      <c r="HC67" s="27"/>
      <c r="HD67" s="27"/>
      <c r="HE67" s="27"/>
      <c r="HF67" s="27"/>
      <c r="HG67" s="27"/>
      <c r="HH67" s="27"/>
      <c r="HI67" s="27"/>
      <c r="HJ67" s="27"/>
      <c r="HK67" s="27"/>
      <c r="HL67" s="27"/>
      <c r="HM67" s="27"/>
      <c r="HN67" s="27"/>
      <c r="HO67" s="27"/>
      <c r="HP67" s="27"/>
      <c r="HQ67" s="27"/>
      <c r="HR67" s="27"/>
      <c r="HS67" s="27"/>
      <c r="HT67" s="27"/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</row>
    <row r="68" spans="1:240" x14ac:dyDescent="0.3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  <c r="CS68" s="27"/>
      <c r="CT68" s="27"/>
      <c r="CU68" s="27"/>
      <c r="CV68" s="27"/>
      <c r="CW68" s="27"/>
      <c r="CX68" s="27"/>
      <c r="CY68" s="27"/>
      <c r="CZ68" s="27"/>
      <c r="DA68" s="27"/>
      <c r="DB68" s="27"/>
      <c r="DC68" s="27"/>
      <c r="DD68" s="27"/>
      <c r="DE68" s="27"/>
      <c r="DF68" s="27"/>
      <c r="DG68" s="27"/>
      <c r="DH68" s="27"/>
      <c r="DI68" s="27"/>
      <c r="DJ68" s="27"/>
      <c r="DK68" s="27"/>
      <c r="DL68" s="27"/>
      <c r="DM68" s="27"/>
      <c r="DN68" s="27"/>
      <c r="DO68" s="27"/>
      <c r="DP68" s="27"/>
      <c r="DQ68" s="27"/>
      <c r="DR68" s="27"/>
      <c r="DS68" s="27"/>
      <c r="DT68" s="27"/>
      <c r="DU68" s="27"/>
      <c r="DV68" s="27"/>
      <c r="DW68" s="31"/>
      <c r="DX68" s="31"/>
      <c r="DY68" s="31"/>
      <c r="DZ68" s="31"/>
      <c r="EA68" s="31"/>
      <c r="EB68" s="31"/>
      <c r="EC68" s="27"/>
      <c r="ED68" s="27"/>
      <c r="EE68" s="27"/>
      <c r="EF68" s="27"/>
      <c r="EG68" s="27"/>
      <c r="EH68" s="27"/>
      <c r="EI68" s="27"/>
      <c r="EJ68" s="27"/>
      <c r="EK68" s="27"/>
      <c r="EL68" s="27"/>
      <c r="EM68" s="27"/>
      <c r="EN68" s="27"/>
      <c r="EO68" s="27"/>
      <c r="EP68" s="27"/>
      <c r="EQ68" s="27"/>
      <c r="ER68" s="27"/>
      <c r="ES68" s="27"/>
      <c r="ET68" s="27"/>
      <c r="EU68" s="27"/>
      <c r="EV68" s="27"/>
      <c r="EW68" s="27"/>
      <c r="EX68" s="27"/>
      <c r="EY68" s="27"/>
      <c r="EZ68" s="31"/>
      <c r="FA68" s="27"/>
      <c r="FB68" s="27"/>
      <c r="FC68" s="27"/>
      <c r="FD68" s="27"/>
      <c r="FE68" s="27"/>
      <c r="FF68" s="27"/>
      <c r="FG68" s="27"/>
      <c r="FH68" s="27"/>
      <c r="FI68" s="27"/>
      <c r="FJ68" s="27"/>
      <c r="FK68" s="27"/>
      <c r="FL68" s="31"/>
      <c r="FM68" s="31"/>
      <c r="FN68" s="27"/>
      <c r="FO68" s="27"/>
      <c r="FP68" s="27"/>
      <c r="FQ68" s="27"/>
      <c r="FR68" s="27"/>
      <c r="FS68" s="27"/>
      <c r="FT68" s="27"/>
      <c r="FU68" s="27"/>
      <c r="FV68" s="27"/>
      <c r="FW68" s="27"/>
      <c r="FX68" s="31"/>
      <c r="FY68" s="27"/>
      <c r="FZ68" s="27"/>
      <c r="GA68" s="27"/>
      <c r="GB68" s="27"/>
      <c r="GC68" s="27"/>
      <c r="GD68" s="27"/>
      <c r="GE68" s="27"/>
      <c r="GF68" s="27"/>
      <c r="GG68" s="27"/>
      <c r="GH68" s="27"/>
      <c r="GI68" s="27"/>
      <c r="GJ68" s="27"/>
      <c r="GK68" s="27"/>
      <c r="GL68" s="27"/>
      <c r="GM68" s="27"/>
      <c r="GN68" s="27"/>
      <c r="GO68" s="27"/>
      <c r="GP68" s="27"/>
      <c r="GQ68" s="27"/>
      <c r="GR68" s="27"/>
      <c r="GS68" s="27"/>
      <c r="GT68" s="27"/>
      <c r="GU68" s="27"/>
      <c r="GV68" s="27"/>
      <c r="GW68" s="27"/>
      <c r="GX68" s="27"/>
      <c r="GY68" s="27"/>
      <c r="GZ68" s="27"/>
      <c r="HA68" s="27"/>
      <c r="HB68" s="27"/>
      <c r="HC68" s="27"/>
      <c r="HD68" s="27"/>
      <c r="HE68" s="27"/>
      <c r="HF68" s="27"/>
      <c r="HG68" s="27"/>
      <c r="HH68" s="27"/>
      <c r="HI68" s="27"/>
      <c r="HJ68" s="27"/>
      <c r="HK68" s="27"/>
      <c r="HL68" s="27"/>
      <c r="HM68" s="27"/>
      <c r="HN68" s="27"/>
      <c r="HO68" s="27"/>
      <c r="HP68" s="27"/>
      <c r="HQ68" s="27"/>
      <c r="HR68" s="27"/>
      <c r="HS68" s="27"/>
      <c r="HT68" s="27"/>
      <c r="HU68" s="27"/>
      <c r="HV68" s="27"/>
      <c r="HW68" s="27"/>
      <c r="HX68" s="27"/>
      <c r="HY68" s="27"/>
      <c r="HZ68" s="27"/>
      <c r="IA68" s="27"/>
      <c r="IB68" s="27"/>
      <c r="IC68" s="27"/>
      <c r="ID68" s="27"/>
      <c r="IE68" s="27"/>
      <c r="IF68" s="27"/>
    </row>
    <row r="69" spans="1:240" x14ac:dyDescent="0.3">
      <c r="A69" s="27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  <c r="CS69" s="27"/>
      <c r="CT69" s="27"/>
      <c r="CU69" s="27"/>
      <c r="CV69" s="27"/>
      <c r="CW69" s="27"/>
      <c r="CX69" s="27"/>
      <c r="CY69" s="27"/>
      <c r="CZ69" s="27"/>
      <c r="DA69" s="27"/>
      <c r="DB69" s="27"/>
      <c r="DC69" s="27"/>
      <c r="DD69" s="27"/>
      <c r="DE69" s="27"/>
      <c r="DF69" s="27"/>
      <c r="DG69" s="27"/>
      <c r="DH69" s="27"/>
      <c r="DI69" s="27"/>
      <c r="DJ69" s="27"/>
      <c r="DK69" s="27"/>
      <c r="DL69" s="27"/>
      <c r="DM69" s="27"/>
      <c r="DN69" s="27"/>
      <c r="DO69" s="27"/>
      <c r="DP69" s="27"/>
      <c r="DQ69" s="27"/>
      <c r="DR69" s="27"/>
      <c r="DS69" s="27"/>
      <c r="DT69" s="27"/>
      <c r="DU69" s="27"/>
      <c r="DV69" s="27"/>
      <c r="DW69" s="31"/>
      <c r="DX69" s="31"/>
      <c r="DY69" s="31"/>
      <c r="DZ69" s="31"/>
      <c r="EA69" s="31"/>
      <c r="EB69" s="31"/>
      <c r="EC69" s="27"/>
      <c r="ED69" s="27"/>
      <c r="EE69" s="27"/>
      <c r="EF69" s="27"/>
      <c r="EG69" s="27"/>
      <c r="EH69" s="27"/>
      <c r="EI69" s="27"/>
      <c r="EJ69" s="27"/>
      <c r="EK69" s="27"/>
      <c r="EL69" s="27"/>
      <c r="EM69" s="27"/>
      <c r="EN69" s="27"/>
      <c r="EO69" s="27"/>
      <c r="EP69" s="27"/>
      <c r="EQ69" s="27"/>
      <c r="ER69" s="27"/>
      <c r="ES69" s="27"/>
      <c r="ET69" s="27"/>
      <c r="EU69" s="27"/>
      <c r="EV69" s="27"/>
      <c r="EW69" s="27"/>
      <c r="EX69" s="27"/>
      <c r="EY69" s="27"/>
      <c r="EZ69" s="31"/>
      <c r="FA69" s="27"/>
      <c r="FB69" s="27"/>
      <c r="FC69" s="27"/>
      <c r="FD69" s="27"/>
      <c r="FE69" s="27"/>
      <c r="FF69" s="27"/>
      <c r="FG69" s="27"/>
      <c r="FH69" s="27"/>
      <c r="FI69" s="27"/>
      <c r="FJ69" s="27"/>
      <c r="FK69" s="27"/>
      <c r="FL69" s="31"/>
      <c r="FM69" s="31"/>
      <c r="FN69" s="27"/>
      <c r="FO69" s="27"/>
      <c r="FP69" s="27"/>
      <c r="FQ69" s="27"/>
      <c r="FR69" s="27"/>
      <c r="FS69" s="27"/>
      <c r="FT69" s="27"/>
      <c r="FU69" s="27"/>
      <c r="FV69" s="27"/>
      <c r="FW69" s="27"/>
      <c r="FX69" s="31"/>
      <c r="FY69" s="27"/>
      <c r="FZ69" s="27"/>
      <c r="GA69" s="27"/>
      <c r="GB69" s="27"/>
      <c r="GC69" s="27"/>
      <c r="GD69" s="27"/>
      <c r="GE69" s="27"/>
      <c r="GF69" s="27"/>
      <c r="GG69" s="27"/>
      <c r="GH69" s="27"/>
      <c r="GI69" s="27"/>
      <c r="GJ69" s="27"/>
      <c r="GK69" s="27"/>
      <c r="GL69" s="27"/>
      <c r="GM69" s="27"/>
      <c r="GN69" s="27"/>
      <c r="GO69" s="27"/>
      <c r="GP69" s="27"/>
      <c r="GQ69" s="27"/>
      <c r="GR69" s="27"/>
      <c r="GS69" s="27"/>
      <c r="GT69" s="27"/>
      <c r="GU69" s="27"/>
      <c r="GV69" s="27"/>
      <c r="GW69" s="27"/>
      <c r="GX69" s="27"/>
      <c r="GY69" s="27"/>
      <c r="GZ69" s="27"/>
      <c r="HA69" s="27"/>
      <c r="HB69" s="27"/>
      <c r="HC69" s="27"/>
      <c r="HD69" s="27"/>
      <c r="HE69" s="27"/>
      <c r="HF69" s="27"/>
      <c r="HG69" s="27"/>
      <c r="HH69" s="27"/>
      <c r="HI69" s="27"/>
      <c r="HJ69" s="27"/>
      <c r="HK69" s="27"/>
      <c r="HL69" s="27"/>
      <c r="HM69" s="27"/>
      <c r="HN69" s="27"/>
      <c r="HO69" s="27"/>
      <c r="HP69" s="27"/>
      <c r="HQ69" s="27"/>
      <c r="HR69" s="27"/>
      <c r="HS69" s="27"/>
      <c r="HT69" s="27"/>
      <c r="HU69" s="27"/>
      <c r="HV69" s="27"/>
      <c r="HW69" s="27"/>
      <c r="HX69" s="27"/>
      <c r="HY69" s="27"/>
      <c r="HZ69" s="27"/>
      <c r="IA69" s="27"/>
      <c r="IB69" s="27"/>
      <c r="IC69" s="27"/>
      <c r="ID69" s="27"/>
      <c r="IE69" s="27"/>
      <c r="IF69" s="27"/>
    </row>
    <row r="70" spans="1:240" x14ac:dyDescent="0.3">
      <c r="A70" s="27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  <c r="CS70" s="27"/>
      <c r="CT70" s="27"/>
      <c r="CU70" s="27"/>
      <c r="CV70" s="27"/>
      <c r="CW70" s="27"/>
      <c r="CX70" s="27"/>
      <c r="CY70" s="27"/>
      <c r="CZ70" s="27"/>
      <c r="DA70" s="27"/>
      <c r="DB70" s="27"/>
      <c r="DC70" s="27"/>
      <c r="DD70" s="27"/>
      <c r="DE70" s="27"/>
      <c r="DF70" s="27"/>
      <c r="DG70" s="27"/>
      <c r="DH70" s="27"/>
      <c r="DI70" s="27"/>
      <c r="DJ70" s="27"/>
      <c r="DK70" s="27"/>
      <c r="DL70" s="27"/>
      <c r="DM70" s="27"/>
      <c r="DN70" s="27"/>
      <c r="DO70" s="27"/>
      <c r="DP70" s="27"/>
      <c r="DQ70" s="27"/>
      <c r="DR70" s="27"/>
      <c r="DS70" s="27"/>
      <c r="DT70" s="27"/>
      <c r="DU70" s="27"/>
      <c r="DV70" s="27"/>
      <c r="DW70" s="31"/>
      <c r="DX70" s="31"/>
      <c r="DY70" s="31"/>
      <c r="DZ70" s="31"/>
      <c r="EA70" s="31"/>
      <c r="EB70" s="31"/>
      <c r="EC70" s="27"/>
      <c r="ED70" s="27"/>
      <c r="EE70" s="27"/>
      <c r="EF70" s="27"/>
      <c r="EG70" s="27"/>
      <c r="EH70" s="27"/>
      <c r="EI70" s="27"/>
      <c r="EJ70" s="27"/>
      <c r="EK70" s="27"/>
      <c r="EL70" s="27"/>
      <c r="EM70" s="27"/>
      <c r="EN70" s="27"/>
      <c r="EO70" s="27"/>
      <c r="EP70" s="27"/>
      <c r="EQ70" s="27"/>
      <c r="ER70" s="27"/>
      <c r="ES70" s="27"/>
      <c r="ET70" s="27"/>
      <c r="EU70" s="27"/>
      <c r="EV70" s="27"/>
      <c r="EW70" s="27"/>
      <c r="EX70" s="27"/>
      <c r="EY70" s="27"/>
      <c r="EZ70" s="31"/>
      <c r="FA70" s="27"/>
      <c r="FB70" s="27"/>
      <c r="FC70" s="27"/>
      <c r="FD70" s="27"/>
      <c r="FE70" s="27"/>
      <c r="FF70" s="27"/>
      <c r="FG70" s="27"/>
      <c r="FH70" s="27"/>
      <c r="FI70" s="27"/>
      <c r="FJ70" s="27"/>
      <c r="FK70" s="27"/>
      <c r="FL70" s="31"/>
      <c r="FM70" s="31"/>
      <c r="FN70" s="27"/>
      <c r="FO70" s="27"/>
      <c r="FP70" s="27"/>
      <c r="FQ70" s="27"/>
      <c r="FR70" s="27"/>
      <c r="FS70" s="27"/>
      <c r="FT70" s="27"/>
      <c r="FU70" s="27"/>
      <c r="FV70" s="27"/>
      <c r="FW70" s="27"/>
      <c r="FX70" s="31"/>
      <c r="FY70" s="27"/>
      <c r="FZ70" s="27"/>
      <c r="GA70" s="27"/>
      <c r="GB70" s="27"/>
      <c r="GC70" s="27"/>
      <c r="GD70" s="27"/>
      <c r="GE70" s="27"/>
      <c r="GF70" s="27"/>
      <c r="GG70" s="27"/>
      <c r="GH70" s="27"/>
      <c r="GI70" s="27"/>
      <c r="GJ70" s="27"/>
      <c r="GK70" s="27"/>
      <c r="GL70" s="27"/>
      <c r="GM70" s="27"/>
      <c r="GN70" s="27"/>
      <c r="GO70" s="27"/>
      <c r="GP70" s="27"/>
      <c r="GQ70" s="27"/>
      <c r="GR70" s="27"/>
      <c r="GS70" s="27"/>
      <c r="GT70" s="27"/>
      <c r="GU70" s="27"/>
      <c r="GV70" s="27"/>
      <c r="GW70" s="27"/>
      <c r="GX70" s="27"/>
      <c r="GY70" s="27"/>
      <c r="GZ70" s="27"/>
      <c r="HA70" s="27"/>
      <c r="HB70" s="27"/>
      <c r="HC70" s="27"/>
      <c r="HD70" s="27"/>
      <c r="HE70" s="27"/>
      <c r="HF70" s="27"/>
      <c r="HG70" s="27"/>
      <c r="HH70" s="27"/>
      <c r="HI70" s="27"/>
      <c r="HJ70" s="27"/>
      <c r="HK70" s="27"/>
      <c r="HL70" s="27"/>
      <c r="HM70" s="27"/>
      <c r="HN70" s="27"/>
      <c r="HO70" s="27"/>
      <c r="HP70" s="27"/>
      <c r="HQ70" s="27"/>
      <c r="HR70" s="27"/>
      <c r="HS70" s="27"/>
      <c r="HT70" s="27"/>
      <c r="HU70" s="27"/>
      <c r="HV70" s="27"/>
      <c r="HW70" s="27"/>
      <c r="HX70" s="27"/>
      <c r="HY70" s="27"/>
      <c r="HZ70" s="27"/>
      <c r="IA70" s="27"/>
      <c r="IB70" s="27"/>
      <c r="IC70" s="27"/>
      <c r="ID70" s="27"/>
      <c r="IE70" s="27"/>
      <c r="IF70" s="27"/>
    </row>
    <row r="71" spans="1:240" x14ac:dyDescent="0.3">
      <c r="A71" s="27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  <c r="DA71" s="27"/>
      <c r="DB71" s="27"/>
      <c r="DC71" s="27"/>
      <c r="DD71" s="27"/>
      <c r="DE71" s="27"/>
      <c r="DF71" s="27"/>
      <c r="DG71" s="27"/>
      <c r="DH71" s="27"/>
      <c r="DI71" s="27"/>
      <c r="DJ71" s="27"/>
      <c r="DK71" s="27"/>
      <c r="DL71" s="27"/>
      <c r="DM71" s="27"/>
      <c r="DN71" s="27"/>
      <c r="DO71" s="27"/>
      <c r="DP71" s="27"/>
      <c r="DQ71" s="27"/>
      <c r="DR71" s="27"/>
      <c r="DS71" s="27"/>
      <c r="DT71" s="27"/>
      <c r="DU71" s="27"/>
      <c r="DV71" s="27"/>
      <c r="DW71" s="31"/>
      <c r="DX71" s="31"/>
      <c r="DY71" s="31"/>
      <c r="DZ71" s="31"/>
      <c r="EA71" s="31"/>
      <c r="EB71" s="31"/>
      <c r="EC71" s="27"/>
      <c r="ED71" s="27"/>
      <c r="EE71" s="27"/>
      <c r="EF71" s="27"/>
      <c r="EG71" s="27"/>
      <c r="EH71" s="27"/>
      <c r="EI71" s="27"/>
      <c r="EJ71" s="27"/>
      <c r="EK71" s="27"/>
      <c r="EL71" s="27"/>
      <c r="EM71" s="27"/>
      <c r="EN71" s="27"/>
      <c r="EO71" s="27"/>
      <c r="EP71" s="27"/>
      <c r="EQ71" s="27"/>
      <c r="ER71" s="27"/>
      <c r="ES71" s="27"/>
      <c r="ET71" s="27"/>
      <c r="EU71" s="27"/>
      <c r="EV71" s="27"/>
      <c r="EW71" s="27"/>
      <c r="EX71" s="27"/>
      <c r="EY71" s="27"/>
      <c r="EZ71" s="31"/>
      <c r="FA71" s="27"/>
      <c r="FB71" s="27"/>
      <c r="FC71" s="27"/>
      <c r="FD71" s="27"/>
      <c r="FE71" s="27"/>
      <c r="FF71" s="27"/>
      <c r="FG71" s="27"/>
      <c r="FH71" s="27"/>
      <c r="FI71" s="27"/>
      <c r="FJ71" s="27"/>
      <c r="FK71" s="27"/>
      <c r="FL71" s="31"/>
      <c r="FM71" s="31"/>
      <c r="FN71" s="27"/>
      <c r="FO71" s="27"/>
      <c r="FP71" s="27"/>
      <c r="FQ71" s="27"/>
      <c r="FR71" s="27"/>
      <c r="FS71" s="27"/>
      <c r="FT71" s="27"/>
      <c r="FU71" s="27"/>
      <c r="FV71" s="27"/>
      <c r="FW71" s="27"/>
      <c r="FX71" s="31"/>
      <c r="FY71" s="27"/>
      <c r="FZ71" s="27"/>
      <c r="GA71" s="27"/>
      <c r="GB71" s="27"/>
      <c r="GC71" s="27"/>
      <c r="GD71" s="27"/>
      <c r="GE71" s="27"/>
      <c r="GF71" s="27"/>
      <c r="GG71" s="27"/>
      <c r="GH71" s="27"/>
      <c r="GI71" s="27"/>
      <c r="GJ71" s="27"/>
      <c r="GK71" s="27"/>
      <c r="GL71" s="27"/>
      <c r="GM71" s="27"/>
      <c r="GN71" s="27"/>
      <c r="GO71" s="27"/>
      <c r="GP71" s="27"/>
      <c r="GQ71" s="27"/>
      <c r="GR71" s="27"/>
      <c r="GS71" s="27"/>
      <c r="GT71" s="27"/>
      <c r="GU71" s="27"/>
      <c r="GV71" s="27"/>
      <c r="GW71" s="27"/>
      <c r="GX71" s="27"/>
      <c r="GY71" s="27"/>
      <c r="GZ71" s="27"/>
      <c r="HA71" s="27"/>
      <c r="HB71" s="27"/>
      <c r="HC71" s="27"/>
      <c r="HD71" s="27"/>
      <c r="HE71" s="27"/>
      <c r="HF71" s="27"/>
      <c r="HG71" s="27"/>
      <c r="HH71" s="27"/>
      <c r="HI71" s="27"/>
      <c r="HJ71" s="27"/>
      <c r="HK71" s="27"/>
      <c r="HL71" s="27"/>
      <c r="HM71" s="27"/>
      <c r="HN71" s="27"/>
      <c r="HO71" s="27"/>
      <c r="HP71" s="27"/>
      <c r="HQ71" s="27"/>
      <c r="HR71" s="27"/>
      <c r="HS71" s="27"/>
      <c r="HT71" s="27"/>
      <c r="HU71" s="27"/>
      <c r="HV71" s="27"/>
      <c r="HW71" s="27"/>
      <c r="HX71" s="27"/>
      <c r="HY71" s="27"/>
      <c r="HZ71" s="27"/>
      <c r="IA71" s="27"/>
      <c r="IB71" s="27"/>
      <c r="IC71" s="27"/>
      <c r="ID71" s="27"/>
      <c r="IE71" s="27"/>
      <c r="IF71" s="27"/>
    </row>
    <row r="72" spans="1:240" x14ac:dyDescent="0.3">
      <c r="A72" s="27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  <c r="DA72" s="27"/>
      <c r="DB72" s="27"/>
      <c r="DC72" s="27"/>
      <c r="DD72" s="27"/>
      <c r="DE72" s="27"/>
      <c r="DF72" s="27"/>
      <c r="DG72" s="27"/>
      <c r="DH72" s="27"/>
      <c r="DI72" s="27"/>
      <c r="DJ72" s="27"/>
      <c r="DK72" s="27"/>
      <c r="DL72" s="27"/>
      <c r="DM72" s="27"/>
      <c r="DN72" s="27"/>
      <c r="DO72" s="27"/>
      <c r="DP72" s="27"/>
      <c r="DQ72" s="27"/>
      <c r="DR72" s="27"/>
      <c r="DS72" s="27"/>
      <c r="DT72" s="27"/>
      <c r="DU72" s="27"/>
      <c r="DV72" s="27"/>
      <c r="DW72" s="31"/>
      <c r="DX72" s="31"/>
      <c r="DY72" s="31"/>
      <c r="DZ72" s="31"/>
      <c r="EA72" s="31"/>
      <c r="EB72" s="31"/>
      <c r="EC72" s="27"/>
      <c r="ED72" s="27"/>
      <c r="EE72" s="27"/>
      <c r="EF72" s="27"/>
      <c r="EG72" s="27"/>
      <c r="EH72" s="27"/>
      <c r="EI72" s="27"/>
      <c r="EJ72" s="27"/>
      <c r="EK72" s="27"/>
      <c r="EL72" s="27"/>
      <c r="EM72" s="27"/>
      <c r="EN72" s="27"/>
      <c r="EO72" s="27"/>
      <c r="EP72" s="27"/>
      <c r="EQ72" s="27"/>
      <c r="ER72" s="27"/>
      <c r="ES72" s="27"/>
      <c r="ET72" s="27"/>
      <c r="EU72" s="27"/>
      <c r="EV72" s="27"/>
      <c r="EW72" s="27"/>
      <c r="EX72" s="27"/>
      <c r="EY72" s="27"/>
      <c r="EZ72" s="31"/>
      <c r="FA72" s="27"/>
      <c r="FB72" s="27"/>
      <c r="FC72" s="27"/>
      <c r="FD72" s="27"/>
      <c r="FE72" s="27"/>
      <c r="FF72" s="27"/>
      <c r="FG72" s="27"/>
      <c r="FH72" s="27"/>
      <c r="FI72" s="27"/>
      <c r="FJ72" s="27"/>
      <c r="FK72" s="27"/>
      <c r="FL72" s="31"/>
      <c r="FM72" s="31"/>
      <c r="FN72" s="27"/>
      <c r="FO72" s="27"/>
      <c r="FP72" s="27"/>
      <c r="FQ72" s="27"/>
      <c r="FR72" s="27"/>
      <c r="FS72" s="27"/>
      <c r="FT72" s="27"/>
      <c r="FU72" s="27"/>
      <c r="FV72" s="27"/>
      <c r="FW72" s="27"/>
      <c r="FX72" s="31"/>
      <c r="FY72" s="27"/>
      <c r="FZ72" s="27"/>
      <c r="GA72" s="27"/>
      <c r="GB72" s="27"/>
      <c r="GC72" s="27"/>
      <c r="GD72" s="27"/>
      <c r="GE72" s="27"/>
      <c r="GF72" s="27"/>
      <c r="GG72" s="27"/>
      <c r="GH72" s="27"/>
      <c r="GI72" s="27"/>
      <c r="GJ72" s="27"/>
      <c r="GK72" s="27"/>
      <c r="GL72" s="27"/>
      <c r="GM72" s="27"/>
      <c r="GN72" s="27"/>
      <c r="GO72" s="27"/>
      <c r="GP72" s="27"/>
      <c r="GQ72" s="27"/>
      <c r="GR72" s="27"/>
      <c r="GS72" s="27"/>
      <c r="GT72" s="27"/>
      <c r="GU72" s="27"/>
      <c r="GV72" s="27"/>
      <c r="GW72" s="27"/>
      <c r="GX72" s="27"/>
      <c r="GY72" s="27"/>
      <c r="GZ72" s="27"/>
      <c r="HA72" s="27"/>
      <c r="HB72" s="27"/>
      <c r="HC72" s="27"/>
      <c r="HD72" s="27"/>
      <c r="HE72" s="27"/>
      <c r="HF72" s="27"/>
      <c r="HG72" s="27"/>
      <c r="HH72" s="27"/>
      <c r="HI72" s="27"/>
      <c r="HJ72" s="27"/>
      <c r="HK72" s="27"/>
      <c r="HL72" s="27"/>
      <c r="HM72" s="27"/>
      <c r="HN72" s="27"/>
      <c r="HO72" s="27"/>
      <c r="HP72" s="27"/>
      <c r="HQ72" s="27"/>
      <c r="HR72" s="27"/>
      <c r="HS72" s="27"/>
      <c r="HT72" s="27"/>
      <c r="HU72" s="27"/>
      <c r="HV72" s="27"/>
      <c r="HW72" s="27"/>
      <c r="HX72" s="27"/>
      <c r="HY72" s="27"/>
      <c r="HZ72" s="27"/>
      <c r="IA72" s="27"/>
      <c r="IB72" s="27"/>
      <c r="IC72" s="27"/>
      <c r="ID72" s="27"/>
      <c r="IE72" s="27"/>
      <c r="IF72" s="27"/>
    </row>
    <row r="73" spans="1:240" x14ac:dyDescent="0.3">
      <c r="A73" s="27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  <c r="CS73" s="27"/>
      <c r="CT73" s="27"/>
      <c r="CU73" s="27"/>
      <c r="CV73" s="27"/>
      <c r="CW73" s="27"/>
      <c r="CX73" s="27"/>
      <c r="CY73" s="27"/>
      <c r="CZ73" s="27"/>
      <c r="DA73" s="27"/>
      <c r="DB73" s="27"/>
      <c r="DC73" s="27"/>
      <c r="DD73" s="27"/>
      <c r="DE73" s="27"/>
      <c r="DF73" s="27"/>
      <c r="DG73" s="27"/>
      <c r="DH73" s="27"/>
      <c r="DI73" s="27"/>
      <c r="DJ73" s="27"/>
      <c r="DK73" s="27"/>
      <c r="DL73" s="27"/>
      <c r="DM73" s="27"/>
      <c r="DN73" s="27"/>
      <c r="DO73" s="27"/>
      <c r="DP73" s="27"/>
      <c r="DQ73" s="27"/>
      <c r="DR73" s="27"/>
      <c r="DS73" s="27"/>
      <c r="DT73" s="27"/>
      <c r="DU73" s="27"/>
      <c r="DV73" s="27"/>
      <c r="DW73" s="31"/>
      <c r="DX73" s="31"/>
      <c r="DY73" s="31"/>
      <c r="DZ73" s="31"/>
      <c r="EA73" s="31"/>
      <c r="EB73" s="31"/>
      <c r="EC73" s="27"/>
      <c r="ED73" s="27"/>
      <c r="EE73" s="27"/>
      <c r="EF73" s="27"/>
      <c r="EG73" s="27"/>
      <c r="EH73" s="27"/>
      <c r="EI73" s="27"/>
      <c r="EJ73" s="27"/>
      <c r="EK73" s="27"/>
      <c r="EL73" s="27"/>
      <c r="EM73" s="27"/>
      <c r="EN73" s="27"/>
      <c r="EO73" s="27"/>
      <c r="EP73" s="27"/>
      <c r="EQ73" s="27"/>
      <c r="ER73" s="27"/>
      <c r="ES73" s="27"/>
      <c r="ET73" s="27"/>
      <c r="EU73" s="27"/>
      <c r="EV73" s="27"/>
      <c r="EW73" s="27"/>
      <c r="EX73" s="27"/>
      <c r="EY73" s="27"/>
      <c r="EZ73" s="31"/>
      <c r="FA73" s="27"/>
      <c r="FB73" s="27"/>
      <c r="FC73" s="27"/>
      <c r="FD73" s="27"/>
      <c r="FE73" s="27"/>
      <c r="FF73" s="27"/>
      <c r="FG73" s="27"/>
      <c r="FH73" s="27"/>
      <c r="FI73" s="27"/>
      <c r="FJ73" s="27"/>
      <c r="FK73" s="27"/>
      <c r="FL73" s="31"/>
      <c r="FM73" s="31"/>
      <c r="FN73" s="27"/>
      <c r="FO73" s="27"/>
      <c r="FP73" s="27"/>
      <c r="FQ73" s="27"/>
      <c r="FR73" s="27"/>
      <c r="FS73" s="27"/>
      <c r="FT73" s="27"/>
      <c r="FU73" s="27"/>
      <c r="FV73" s="27"/>
      <c r="FW73" s="27"/>
      <c r="FX73" s="31"/>
      <c r="FY73" s="27"/>
      <c r="FZ73" s="27"/>
      <c r="GA73" s="27"/>
      <c r="GB73" s="27"/>
      <c r="GC73" s="27"/>
      <c r="GD73" s="27"/>
      <c r="GE73" s="27"/>
      <c r="GF73" s="27"/>
      <c r="GG73" s="27"/>
      <c r="GH73" s="27"/>
      <c r="GI73" s="27"/>
      <c r="GJ73" s="27"/>
      <c r="GK73" s="27"/>
      <c r="GL73" s="27"/>
      <c r="GM73" s="27"/>
      <c r="GN73" s="27"/>
      <c r="GO73" s="27"/>
      <c r="GP73" s="27"/>
      <c r="GQ73" s="27"/>
      <c r="GR73" s="27"/>
      <c r="GS73" s="27"/>
      <c r="GT73" s="27"/>
      <c r="GU73" s="27"/>
      <c r="GV73" s="27"/>
      <c r="GW73" s="27"/>
      <c r="GX73" s="27"/>
      <c r="GY73" s="27"/>
      <c r="GZ73" s="27"/>
      <c r="HA73" s="27"/>
      <c r="HB73" s="27"/>
      <c r="HC73" s="27"/>
      <c r="HD73" s="27"/>
      <c r="HE73" s="27"/>
      <c r="HF73" s="27"/>
      <c r="HG73" s="27"/>
      <c r="HH73" s="27"/>
      <c r="HI73" s="27"/>
      <c r="HJ73" s="27"/>
      <c r="HK73" s="27"/>
      <c r="HL73" s="27"/>
      <c r="HM73" s="27"/>
      <c r="HN73" s="27"/>
      <c r="HO73" s="27"/>
      <c r="HP73" s="27"/>
      <c r="HQ73" s="27"/>
      <c r="HR73" s="27"/>
      <c r="HS73" s="27"/>
      <c r="HT73" s="27"/>
      <c r="HU73" s="27"/>
      <c r="HV73" s="27"/>
      <c r="HW73" s="27"/>
      <c r="HX73" s="27"/>
      <c r="HY73" s="27"/>
      <c r="HZ73" s="27"/>
      <c r="IA73" s="27"/>
      <c r="IB73" s="27"/>
      <c r="IC73" s="27"/>
      <c r="ID73" s="27"/>
      <c r="IE73" s="27"/>
      <c r="IF73" s="27"/>
    </row>
    <row r="74" spans="1:240" x14ac:dyDescent="0.3">
      <c r="A74" s="27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  <c r="CS74" s="27"/>
      <c r="CT74" s="27"/>
      <c r="CU74" s="27"/>
      <c r="CV74" s="27"/>
      <c r="CW74" s="27"/>
      <c r="CX74" s="27"/>
      <c r="CY74" s="27"/>
      <c r="CZ74" s="27"/>
      <c r="DA74" s="27"/>
      <c r="DB74" s="27"/>
      <c r="DC74" s="27"/>
      <c r="DD74" s="27"/>
      <c r="DE74" s="27"/>
      <c r="DF74" s="27"/>
      <c r="DG74" s="27"/>
      <c r="DH74" s="27"/>
      <c r="DI74" s="27"/>
      <c r="DJ74" s="27"/>
      <c r="DK74" s="27"/>
      <c r="DL74" s="27"/>
      <c r="DM74" s="27"/>
      <c r="DN74" s="27"/>
      <c r="DO74" s="27"/>
      <c r="DP74" s="27"/>
      <c r="DQ74" s="27"/>
      <c r="DR74" s="27"/>
      <c r="DS74" s="27"/>
      <c r="DT74" s="27"/>
      <c r="DU74" s="27"/>
      <c r="DV74" s="27"/>
      <c r="DW74" s="31"/>
      <c r="DX74" s="31"/>
      <c r="DY74" s="31"/>
      <c r="DZ74" s="31"/>
      <c r="EA74" s="31"/>
      <c r="EB74" s="31"/>
      <c r="EC74" s="27"/>
      <c r="ED74" s="27"/>
      <c r="EE74" s="27"/>
      <c r="EF74" s="27"/>
      <c r="EG74" s="27"/>
      <c r="EH74" s="27"/>
      <c r="EI74" s="27"/>
      <c r="EJ74" s="27"/>
      <c r="EK74" s="27"/>
      <c r="EL74" s="27"/>
      <c r="EM74" s="27"/>
      <c r="EN74" s="27"/>
      <c r="EO74" s="27"/>
      <c r="EP74" s="27"/>
      <c r="EQ74" s="27"/>
      <c r="ER74" s="27"/>
      <c r="ES74" s="27"/>
      <c r="ET74" s="27"/>
      <c r="EU74" s="27"/>
      <c r="EV74" s="27"/>
      <c r="EW74" s="27"/>
      <c r="EX74" s="27"/>
      <c r="EY74" s="27"/>
      <c r="EZ74" s="31"/>
      <c r="FA74" s="27"/>
      <c r="FB74" s="27"/>
      <c r="FC74" s="27"/>
      <c r="FD74" s="27"/>
      <c r="FE74" s="27"/>
      <c r="FF74" s="27"/>
      <c r="FG74" s="27"/>
      <c r="FH74" s="27"/>
      <c r="FI74" s="27"/>
      <c r="FJ74" s="27"/>
      <c r="FK74" s="27"/>
      <c r="FL74" s="31"/>
      <c r="FM74" s="31"/>
      <c r="FN74" s="27"/>
      <c r="FO74" s="27"/>
      <c r="FP74" s="27"/>
      <c r="FQ74" s="27"/>
      <c r="FR74" s="27"/>
      <c r="FS74" s="27"/>
      <c r="FT74" s="27"/>
      <c r="FU74" s="27"/>
      <c r="FV74" s="27"/>
      <c r="FW74" s="27"/>
      <c r="FX74" s="31"/>
      <c r="FY74" s="27"/>
      <c r="FZ74" s="27"/>
      <c r="GA74" s="27"/>
      <c r="GB74" s="27"/>
      <c r="GC74" s="27"/>
      <c r="GD74" s="27"/>
      <c r="GE74" s="27"/>
      <c r="GF74" s="27"/>
      <c r="GG74" s="27"/>
      <c r="GH74" s="27"/>
      <c r="GI74" s="27"/>
      <c r="GJ74" s="27"/>
      <c r="GK74" s="27"/>
      <c r="GL74" s="27"/>
      <c r="GM74" s="27"/>
      <c r="GN74" s="27"/>
      <c r="GO74" s="27"/>
      <c r="GP74" s="27"/>
      <c r="GQ74" s="27"/>
      <c r="GR74" s="27"/>
      <c r="GS74" s="27"/>
      <c r="GT74" s="27"/>
      <c r="GU74" s="27"/>
      <c r="GV74" s="27"/>
      <c r="GW74" s="27"/>
      <c r="GX74" s="27"/>
      <c r="GY74" s="27"/>
      <c r="GZ74" s="27"/>
      <c r="HA74" s="27"/>
      <c r="HB74" s="27"/>
      <c r="HC74" s="27"/>
      <c r="HD74" s="27"/>
      <c r="HE74" s="27"/>
      <c r="HF74" s="27"/>
      <c r="HG74" s="27"/>
      <c r="HH74" s="27"/>
      <c r="HI74" s="27"/>
      <c r="HJ74" s="27"/>
      <c r="HK74" s="27"/>
      <c r="HL74" s="27"/>
      <c r="HM74" s="27"/>
      <c r="HN74" s="27"/>
      <c r="HO74" s="27"/>
      <c r="HP74" s="27"/>
      <c r="HQ74" s="27"/>
      <c r="HR74" s="27"/>
      <c r="HS74" s="27"/>
      <c r="HT74" s="27"/>
      <c r="HU74" s="27"/>
      <c r="HV74" s="27"/>
      <c r="HW74" s="27"/>
      <c r="HX74" s="27"/>
      <c r="HY74" s="27"/>
      <c r="HZ74" s="27"/>
      <c r="IA74" s="27"/>
      <c r="IB74" s="27"/>
      <c r="IC74" s="27"/>
      <c r="ID74" s="27"/>
      <c r="IE74" s="27"/>
      <c r="IF74" s="27"/>
    </row>
  </sheetData>
  <mergeCells count="487">
    <mergeCell ref="AI27:AK28"/>
    <mergeCell ref="AI25:AK26"/>
    <mergeCell ref="AE25:AH26"/>
    <mergeCell ref="AE27:AH28"/>
    <mergeCell ref="GE8:GI8"/>
    <mergeCell ref="GE7:GI7"/>
    <mergeCell ref="GE6:GI6"/>
    <mergeCell ref="FZ20:GD20"/>
    <mergeCell ref="FZ19:GD19"/>
    <mergeCell ref="FZ18:GD18"/>
    <mergeCell ref="FZ17:GD17"/>
    <mergeCell ref="FS17:FW17"/>
    <mergeCell ref="FS16:FW16"/>
    <mergeCell ref="FS15:FW15"/>
    <mergeCell ref="FN19:FR19"/>
    <mergeCell ref="FN18:FR18"/>
    <mergeCell ref="FN17:FR17"/>
    <mergeCell ref="FN26:FR26"/>
    <mergeCell ref="FN25:FR25"/>
    <mergeCell ref="FN24:FR24"/>
    <mergeCell ref="FN23:FR23"/>
    <mergeCell ref="FS26:FW26"/>
    <mergeCell ref="FS25:FW25"/>
    <mergeCell ref="FZ6:GD6"/>
    <mergeCell ref="GE5:GI5"/>
    <mergeCell ref="GE14:GI14"/>
    <mergeCell ref="GE13:GI13"/>
    <mergeCell ref="GE12:GI12"/>
    <mergeCell ref="GE11:GI11"/>
    <mergeCell ref="GE10:GI10"/>
    <mergeCell ref="GE9:GI9"/>
    <mergeCell ref="GE20:GI20"/>
    <mergeCell ref="GE19:GI19"/>
    <mergeCell ref="GE18:GI18"/>
    <mergeCell ref="GE17:GI17"/>
    <mergeCell ref="GE16:GI16"/>
    <mergeCell ref="GE15:GI15"/>
    <mergeCell ref="FZ5:GD5"/>
    <mergeCell ref="FZ16:GD16"/>
    <mergeCell ref="FZ15:GD15"/>
    <mergeCell ref="FZ14:GD14"/>
    <mergeCell ref="FZ13:GD13"/>
    <mergeCell ref="FZ12:GD12"/>
    <mergeCell ref="FZ11:GD11"/>
    <mergeCell ref="FZ22:GD22"/>
    <mergeCell ref="FZ21:GD21"/>
    <mergeCell ref="GE26:GI26"/>
    <mergeCell ref="GE25:GI25"/>
    <mergeCell ref="GE24:GI24"/>
    <mergeCell ref="GE23:GI23"/>
    <mergeCell ref="GE22:GI22"/>
    <mergeCell ref="GE21:GI21"/>
    <mergeCell ref="FZ10:GD10"/>
    <mergeCell ref="FZ9:GD9"/>
    <mergeCell ref="FZ8:GD8"/>
    <mergeCell ref="FG1:FR2"/>
    <mergeCell ref="FX3:FX4"/>
    <mergeCell ref="FY3:FY4"/>
    <mergeCell ref="FZ26:GD26"/>
    <mergeCell ref="FZ25:GD25"/>
    <mergeCell ref="FZ24:GD24"/>
    <mergeCell ref="FZ23:GD23"/>
    <mergeCell ref="FS8:FW8"/>
    <mergeCell ref="FS7:FW7"/>
    <mergeCell ref="FS6:FW6"/>
    <mergeCell ref="FS5:FW5"/>
    <mergeCell ref="FS3:FW4"/>
    <mergeCell ref="FS14:FW14"/>
    <mergeCell ref="FS13:FW13"/>
    <mergeCell ref="FS12:FW12"/>
    <mergeCell ref="FS11:FW11"/>
    <mergeCell ref="FS10:FW10"/>
    <mergeCell ref="FS9:FW9"/>
    <mergeCell ref="FS20:FW20"/>
    <mergeCell ref="FS19:FW19"/>
    <mergeCell ref="FS18:FW18"/>
    <mergeCell ref="FZ3:GD4"/>
    <mergeCell ref="FS1:GD2"/>
    <mergeCell ref="FZ7:GD7"/>
    <mergeCell ref="FS24:FW24"/>
    <mergeCell ref="FS23:FW23"/>
    <mergeCell ref="FS22:FW22"/>
    <mergeCell ref="FS21:FW21"/>
    <mergeCell ref="FN10:FR10"/>
    <mergeCell ref="FN16:FR16"/>
    <mergeCell ref="FN15:FR15"/>
    <mergeCell ref="FN14:FR14"/>
    <mergeCell ref="FN13:FR13"/>
    <mergeCell ref="FN12:FR12"/>
    <mergeCell ref="FN11:FR11"/>
    <mergeCell ref="FN22:FR22"/>
    <mergeCell ref="FN21:FR21"/>
    <mergeCell ref="FN20:FR20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G9:FK9"/>
    <mergeCell ref="FN5:FR5"/>
    <mergeCell ref="FM3:FM4"/>
    <mergeCell ref="FB7:FF7"/>
    <mergeCell ref="FB6:FF6"/>
    <mergeCell ref="FB5:FF5"/>
    <mergeCell ref="FB16:FF16"/>
    <mergeCell ref="FB15:FF15"/>
    <mergeCell ref="FB14:FF14"/>
    <mergeCell ref="FB13:FF13"/>
    <mergeCell ref="FB12:FF12"/>
    <mergeCell ref="FB11:FF11"/>
    <mergeCell ref="FG26:FK26"/>
    <mergeCell ref="FG25:FK25"/>
    <mergeCell ref="FG24:FK24"/>
    <mergeCell ref="FG23:FK23"/>
    <mergeCell ref="FG22:FK22"/>
    <mergeCell ref="FG21:FK21"/>
    <mergeCell ref="FB10:FF10"/>
    <mergeCell ref="FB9:FF9"/>
    <mergeCell ref="FB8:FF8"/>
    <mergeCell ref="FB22:FF22"/>
    <mergeCell ref="FB21:FF21"/>
    <mergeCell ref="FG20:FK20"/>
    <mergeCell ref="FG19:FK19"/>
    <mergeCell ref="FG18:FK18"/>
    <mergeCell ref="FG17:FK17"/>
    <mergeCell ref="FG16:FK16"/>
    <mergeCell ref="FG15:FK15"/>
    <mergeCell ref="FG14:FK14"/>
    <mergeCell ref="FG13:FK13"/>
    <mergeCell ref="FG12:FK12"/>
    <mergeCell ref="FG11:FK11"/>
    <mergeCell ref="FG10:FK10"/>
    <mergeCell ref="FB20:FF20"/>
    <mergeCell ref="FB19:FF19"/>
    <mergeCell ref="FB18:FF18"/>
    <mergeCell ref="FB17:FF17"/>
    <mergeCell ref="BB3:BF4"/>
    <mergeCell ref="BB1:BQ2"/>
    <mergeCell ref="EZ3:EZ4"/>
    <mergeCell ref="FA3:FA4"/>
    <mergeCell ref="FB26:FF26"/>
    <mergeCell ref="FB25:FF25"/>
    <mergeCell ref="FB24:FF24"/>
    <mergeCell ref="FB23:FF23"/>
    <mergeCell ref="BB10:BF10"/>
    <mergeCell ref="BB9:BF9"/>
    <mergeCell ref="BB8:BF8"/>
    <mergeCell ref="BB7:BF7"/>
    <mergeCell ref="BB6:BF6"/>
    <mergeCell ref="BB5:BF5"/>
    <mergeCell ref="BB16:BF16"/>
    <mergeCell ref="BB15:BF15"/>
    <mergeCell ref="BB14:BF14"/>
    <mergeCell ref="BB13:BF13"/>
    <mergeCell ref="FB3:FF4"/>
    <mergeCell ref="EU1:FF2"/>
    <mergeCell ref="BB22:BF22"/>
    <mergeCell ref="BB21:BF21"/>
    <mergeCell ref="BB20:BF20"/>
    <mergeCell ref="BB19:BF19"/>
    <mergeCell ref="BB18:BF18"/>
    <mergeCell ref="BB17:BF17"/>
    <mergeCell ref="BB26:BF26"/>
    <mergeCell ref="BB25:BF25"/>
    <mergeCell ref="BB24:BF24"/>
    <mergeCell ref="BB23:BF23"/>
    <mergeCell ref="AL5:AP5"/>
    <mergeCell ref="AL16:AP16"/>
    <mergeCell ref="AL15:AP15"/>
    <mergeCell ref="AL14:AP14"/>
    <mergeCell ref="AL13:AP13"/>
    <mergeCell ref="AL12:AP12"/>
    <mergeCell ref="AL11:AP11"/>
    <mergeCell ref="BB12:BF12"/>
    <mergeCell ref="BB11:BF11"/>
    <mergeCell ref="DF24:DJ24"/>
    <mergeCell ref="DF23:DJ23"/>
    <mergeCell ref="DF10:DJ10"/>
    <mergeCell ref="DF9:DJ9"/>
    <mergeCell ref="DF8:DJ8"/>
    <mergeCell ref="DF7:DJ7"/>
    <mergeCell ref="DF6:DJ6"/>
    <mergeCell ref="DF16:DJ16"/>
    <mergeCell ref="DF15:DJ15"/>
    <mergeCell ref="DF14:DJ14"/>
    <mergeCell ref="DF13:DJ13"/>
    <mergeCell ref="DF12:DJ12"/>
    <mergeCell ref="DF11:DJ11"/>
    <mergeCell ref="CO5:CS5"/>
    <mergeCell ref="CO16:CS16"/>
    <mergeCell ref="CO15:CS15"/>
    <mergeCell ref="CO14:CS14"/>
    <mergeCell ref="CO13:CS13"/>
    <mergeCell ref="CO12:CS12"/>
    <mergeCell ref="CO11:CS11"/>
    <mergeCell ref="DF22:DJ22"/>
    <mergeCell ref="DF21:DJ21"/>
    <mergeCell ref="DF20:DJ20"/>
    <mergeCell ref="DF19:DJ19"/>
    <mergeCell ref="DF18:DJ18"/>
    <mergeCell ref="DF17:DJ17"/>
    <mergeCell ref="DF5:DJ5"/>
    <mergeCell ref="CO22:CS22"/>
    <mergeCell ref="CO21:CS21"/>
    <mergeCell ref="CO20:CS20"/>
    <mergeCell ref="CO19:CS19"/>
    <mergeCell ref="CO18:CS18"/>
    <mergeCell ref="CO17:CS17"/>
    <mergeCell ref="CO26:CS26"/>
    <mergeCell ref="CO25:CS25"/>
    <mergeCell ref="CO24:CS24"/>
    <mergeCell ref="CO23:CS23"/>
    <mergeCell ref="EU10:EY10"/>
    <mergeCell ref="EU9:EY9"/>
    <mergeCell ref="EU8:EY8"/>
    <mergeCell ref="EU7:EY7"/>
    <mergeCell ref="EU6:EY6"/>
    <mergeCell ref="EU16:EY16"/>
    <mergeCell ref="EU15:EY15"/>
    <mergeCell ref="EU14:EY14"/>
    <mergeCell ref="EU13:EY13"/>
    <mergeCell ref="CO10:CS10"/>
    <mergeCell ref="CO9:CS9"/>
    <mergeCell ref="EU12:EY12"/>
    <mergeCell ref="EU11:EY11"/>
    <mergeCell ref="EU22:EY22"/>
    <mergeCell ref="EU21:EY21"/>
    <mergeCell ref="EU20:EY20"/>
    <mergeCell ref="EU19:EY19"/>
    <mergeCell ref="CO6:CS6"/>
    <mergeCell ref="DF26:DJ26"/>
    <mergeCell ref="DF25:DJ25"/>
    <mergeCell ref="EU18:EY18"/>
    <mergeCell ref="EU17:EY17"/>
    <mergeCell ref="EU26:EY26"/>
    <mergeCell ref="EU25:EY25"/>
    <mergeCell ref="EU24:EY24"/>
    <mergeCell ref="EU23:EY23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U3:EY4"/>
    <mergeCell ref="EU5:EY5"/>
    <mergeCell ref="EI1:EI2"/>
    <mergeCell ref="EJ1:EJ2"/>
    <mergeCell ref="EK1:EK2"/>
    <mergeCell ref="EL1:EL2"/>
    <mergeCell ref="EM1:EM2"/>
    <mergeCell ref="EN1:EN2"/>
    <mergeCell ref="ED1:ED2"/>
    <mergeCell ref="EC1:EC2"/>
    <mergeCell ref="EE1:EE2"/>
    <mergeCell ref="EF1:EF2"/>
    <mergeCell ref="EG1:EG2"/>
    <mergeCell ref="EH1:EH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B3:EB4"/>
    <mergeCell ref="EA3:EA4"/>
    <mergeCell ref="DZ3:DZ4"/>
    <mergeCell ref="DY3:DY4"/>
    <mergeCell ref="DX3:DX4"/>
    <mergeCell ref="DW3:DW4"/>
    <mergeCell ref="BX1:CN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CG3:CG4"/>
    <mergeCell ref="CH3:CH4"/>
    <mergeCell ref="CI3:CI4"/>
    <mergeCell ref="CJ3:CJ4"/>
    <mergeCell ref="CK3:CK4"/>
    <mergeCell ref="CO3:CS4"/>
    <mergeCell ref="BX25:CB25"/>
    <mergeCell ref="BX26:CB26"/>
    <mergeCell ref="BV3:BW4"/>
    <mergeCell ref="BT3:BU4"/>
    <mergeCell ref="BR3:BS4"/>
    <mergeCell ref="BX21:CB21"/>
    <mergeCell ref="BX22:CB22"/>
    <mergeCell ref="BX23:CB23"/>
    <mergeCell ref="BX24:CB24"/>
    <mergeCell ref="BX15:CB15"/>
    <mergeCell ref="BX16:CB16"/>
    <mergeCell ref="BX17:CB17"/>
    <mergeCell ref="BX18:CB18"/>
    <mergeCell ref="BX19:CB19"/>
    <mergeCell ref="BX20:CB20"/>
    <mergeCell ref="BX9:CB9"/>
    <mergeCell ref="BX10:CB10"/>
    <mergeCell ref="BX11:CB11"/>
    <mergeCell ref="BX12:CB12"/>
    <mergeCell ref="BX13:CB13"/>
    <mergeCell ref="BX14:CB14"/>
    <mergeCell ref="BX5:CB5"/>
    <mergeCell ref="BX6:CB6"/>
    <mergeCell ref="BX7:CB7"/>
    <mergeCell ref="BX8:CB8"/>
    <mergeCell ref="CC3:CC4"/>
    <mergeCell ref="DK3:DK4"/>
    <mergeCell ref="CT3:CT4"/>
    <mergeCell ref="DF3:DJ4"/>
    <mergeCell ref="DO3:DO4"/>
    <mergeCell ref="DP3:DP4"/>
    <mergeCell ref="DB3:DB4"/>
    <mergeCell ref="DC3:DC4"/>
    <mergeCell ref="DD3:DD4"/>
    <mergeCell ref="DE3:DE4"/>
    <mergeCell ref="DL3:DM4"/>
    <mergeCell ref="DN3:DN4"/>
    <mergeCell ref="CU3:CV4"/>
    <mergeCell ref="CW3:CW4"/>
    <mergeCell ref="CX3:CX4"/>
    <mergeCell ref="CY3:CY4"/>
    <mergeCell ref="CZ3:CZ4"/>
    <mergeCell ref="DA3:DA4"/>
    <mergeCell ref="BX3:CB4"/>
    <mergeCell ref="CD3:CE4"/>
    <mergeCell ref="CF3:CF4"/>
    <mergeCell ref="CO8:CS8"/>
    <mergeCell ref="CO7:CS7"/>
    <mergeCell ref="BN3:BN4"/>
    <mergeCell ref="BO3:BO4"/>
    <mergeCell ref="BP3:BP4"/>
    <mergeCell ref="BQ3:BQ4"/>
    <mergeCell ref="CL3:CL4"/>
    <mergeCell ref="CM3:CM4"/>
    <mergeCell ref="CN3:CN4"/>
    <mergeCell ref="BR1:BW2"/>
    <mergeCell ref="BG3:BH4"/>
    <mergeCell ref="BI3:BI4"/>
    <mergeCell ref="BJ3:BJ4"/>
    <mergeCell ref="BK3:BK4"/>
    <mergeCell ref="BL3:BL4"/>
    <mergeCell ref="BM3:BM4"/>
    <mergeCell ref="AY3:AY4"/>
    <mergeCell ref="AZ3:AZ4"/>
    <mergeCell ref="BA3:BA4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26:Z26"/>
    <mergeCell ref="V25:Z25"/>
    <mergeCell ref="V24:Z24"/>
    <mergeCell ref="V23:Z23"/>
    <mergeCell ref="V22:Z22"/>
    <mergeCell ref="V21:Z21"/>
    <mergeCell ref="V20:Z20"/>
    <mergeCell ref="AW3:AW4"/>
    <mergeCell ref="AX3:AX4"/>
    <mergeCell ref="AL22:AP22"/>
    <mergeCell ref="AL21:AP21"/>
    <mergeCell ref="AL20:AP20"/>
    <mergeCell ref="AL19:AP19"/>
    <mergeCell ref="AL18:AP18"/>
    <mergeCell ref="AL17:AP17"/>
    <mergeCell ref="AL26:AP26"/>
    <mergeCell ref="AL25:AP25"/>
    <mergeCell ref="AL24:AP24"/>
    <mergeCell ref="AL23:AP23"/>
    <mergeCell ref="AL10:AP10"/>
    <mergeCell ref="AL9:AP9"/>
    <mergeCell ref="AL8:AP8"/>
    <mergeCell ref="AL7:AP7"/>
    <mergeCell ref="AL6:AP6"/>
    <mergeCell ref="V19:Z19"/>
    <mergeCell ref="V18:Z18"/>
    <mergeCell ref="V17:Z17"/>
    <mergeCell ref="V16:Z16"/>
    <mergeCell ref="V11:Z11"/>
    <mergeCell ref="V10:Z10"/>
    <mergeCell ref="V9:Z9"/>
    <mergeCell ref="V8:Z8"/>
    <mergeCell ref="V7:Z7"/>
    <mergeCell ref="V5:Z5"/>
    <mergeCell ref="V3:Z4"/>
    <mergeCell ref="V15:Z15"/>
    <mergeCell ref="V14:Z14"/>
    <mergeCell ref="V13:Z13"/>
    <mergeCell ref="V12:Z12"/>
    <mergeCell ref="V6:Z6"/>
    <mergeCell ref="O7:R7"/>
    <mergeCell ref="O6:R6"/>
    <mergeCell ref="O5:R5"/>
    <mergeCell ref="S6:T6"/>
    <mergeCell ref="S5:T5"/>
    <mergeCell ref="O14:R14"/>
    <mergeCell ref="O13:R13"/>
    <mergeCell ref="O12:R12"/>
    <mergeCell ref="O11:R11"/>
    <mergeCell ref="O10:R10"/>
    <mergeCell ref="O9:R9"/>
    <mergeCell ref="O8:R8"/>
    <mergeCell ref="B7:F7"/>
    <mergeCell ref="B6:F6"/>
    <mergeCell ref="B5:F5"/>
    <mergeCell ref="I5:M5"/>
    <mergeCell ref="B15:F15"/>
    <mergeCell ref="B14:F14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I15:M15"/>
    <mergeCell ref="I14:M14"/>
    <mergeCell ref="I13:M13"/>
    <mergeCell ref="I12:M12"/>
    <mergeCell ref="AE23:AH24"/>
    <mergeCell ref="AI23:AK24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6:T16"/>
    <mergeCell ref="S15:T15"/>
    <mergeCell ref="S14:T14"/>
    <mergeCell ref="S13:T13"/>
    <mergeCell ref="S12:T12"/>
    <mergeCell ref="S11:T11"/>
    <mergeCell ref="S10:T10"/>
    <mergeCell ref="S9:T9"/>
    <mergeCell ref="S8:T8"/>
    <mergeCell ref="S7:T7"/>
    <mergeCell ref="O15:R15"/>
  </mergeCells>
  <conditionalFormatting sqref="V5:Z22 AL5:AP22 BB5:BF22">
    <cfRule type="cellIs" dxfId="17" priority="8" operator="equal">
      <formula>"Lille OSC"</formula>
    </cfRule>
  </conditionalFormatting>
  <conditionalFormatting sqref="U5:U14">
    <cfRule type="containsText" dxfId="16" priority="5" operator="containsText" text="Remis">
      <formula>NOT(ISERROR(SEARCH("Remis",U5)))</formula>
    </cfRule>
    <cfRule type="containsText" dxfId="15" priority="6" operator="containsText" text="Arrêté">
      <formula>NOT(ISERROR(SEARCH("Arrêté",U5)))</formula>
    </cfRule>
    <cfRule type="containsText" dxfId="14" priority="7" operator="containsText" text="Annulé">
      <formula>NOT(ISERROR(SEARCH("Annulé",U5)))</formula>
    </cfRule>
  </conditionalFormatting>
  <conditionalFormatting sqref="O5:T13">
    <cfRule type="expression" dxfId="13" priority="1">
      <formula>$U5="Remis"</formula>
    </cfRule>
    <cfRule type="expression" dxfId="12" priority="3">
      <formula>$U5="Arrêté"</formula>
    </cfRule>
    <cfRule type="expression" dxfId="11" priority="4">
      <formula>$U5="Annulé"</formula>
    </cfRule>
  </conditionalFormatting>
  <dataValidations count="3">
    <dataValidation type="list" allowBlank="1" showInputMessage="1" showErrorMessage="1" sqref="I1:N2" xr:uid="{00000000-0002-0000-0100-000000000000}">
      <formula1>Saison</formula1>
    </dataValidation>
    <dataValidation type="list" allowBlank="1" showInputMessage="1" showErrorMessage="1" sqref="I5:M13 B5:F13" xr:uid="{00000000-0002-0000-0100-000001000000}">
      <formula1>Clubs</formula1>
    </dataValidation>
    <dataValidation type="list" allowBlank="1" showInputMessage="1" showErrorMessage="1" sqref="U5:U14" xr:uid="{00000000-0002-0000-0100-000002000000}">
      <formula1>Etat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00FF"/>
  </sheetPr>
  <dimension ref="A1:SB74"/>
  <sheetViews>
    <sheetView tabSelected="1" workbookViewId="0">
      <selection activeCell="R20" sqref="R20"/>
    </sheetView>
  </sheetViews>
  <sheetFormatPr baseColWidth="10" defaultRowHeight="14.4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5" hidden="1" customWidth="1"/>
    <col min="133" max="155" width="5.44140625" style="1" hidden="1" customWidth="1"/>
    <col min="156" max="156" width="15.6640625" style="5" hidden="1" customWidth="1"/>
    <col min="157" max="167" width="5.44140625" style="1" hidden="1" customWidth="1"/>
    <col min="168" max="168" width="15.6640625" style="5" hidden="1" customWidth="1"/>
    <col min="169" max="169" width="5.44140625" style="5" hidden="1" customWidth="1"/>
    <col min="170" max="179" width="5.44140625" style="1" hidden="1" customWidth="1"/>
    <col min="180" max="180" width="15.6640625" style="5" hidden="1" customWidth="1"/>
    <col min="181" max="191" width="5.44140625" style="1" hidden="1" customWidth="1"/>
    <col min="192" max="496" width="5.44140625" style="1" customWidth="1"/>
  </cols>
  <sheetData>
    <row r="1" spans="1:240" ht="15.75" customHeight="1" thickTop="1" x14ac:dyDescent="0.3">
      <c r="A1" s="302" t="str">
        <f>'J01'!A1:H2</f>
        <v>Nom du Championnat</v>
      </c>
      <c r="B1" s="303"/>
      <c r="C1" s="303"/>
      <c r="D1" s="303"/>
      <c r="E1" s="303"/>
      <c r="F1" s="303"/>
      <c r="G1" s="303"/>
      <c r="H1" s="303"/>
      <c r="I1" s="297" t="str">
        <f>'J01'!I1:N2</f>
        <v>2017 - 2018</v>
      </c>
      <c r="J1" s="297"/>
      <c r="K1" s="297"/>
      <c r="L1" s="297"/>
      <c r="M1" s="297"/>
      <c r="N1" s="298"/>
      <c r="O1" s="296" t="s">
        <v>32</v>
      </c>
      <c r="P1" s="297"/>
      <c r="Q1" s="297"/>
      <c r="R1" s="297"/>
      <c r="S1" s="297"/>
      <c r="T1" s="298"/>
      <c r="U1" s="27"/>
      <c r="V1" s="321"/>
      <c r="W1" s="322"/>
      <c r="X1" s="322"/>
      <c r="Y1" s="322"/>
      <c r="Z1" s="322"/>
      <c r="AA1" s="322"/>
      <c r="AB1" s="322"/>
      <c r="AC1" s="322"/>
      <c r="AD1" s="322"/>
      <c r="AE1" s="322"/>
      <c r="AF1" s="322"/>
      <c r="AG1" s="322"/>
      <c r="AH1" s="322"/>
      <c r="AI1" s="322"/>
      <c r="AJ1" s="322"/>
      <c r="AK1" s="323"/>
      <c r="AL1" s="327"/>
      <c r="AM1" s="328"/>
      <c r="AN1" s="328"/>
      <c r="AO1" s="328"/>
      <c r="AP1" s="328"/>
      <c r="AQ1" s="328"/>
      <c r="AR1" s="328"/>
      <c r="AS1" s="328"/>
      <c r="AT1" s="328"/>
      <c r="AU1" s="328"/>
      <c r="AV1" s="328"/>
      <c r="AW1" s="328"/>
      <c r="AX1" s="328"/>
      <c r="AY1" s="328"/>
      <c r="AZ1" s="328"/>
      <c r="BA1" s="329"/>
      <c r="BB1" s="342"/>
      <c r="BC1" s="343"/>
      <c r="BD1" s="343"/>
      <c r="BE1" s="343"/>
      <c r="BF1" s="343"/>
      <c r="BG1" s="343"/>
      <c r="BH1" s="343"/>
      <c r="BI1" s="343"/>
      <c r="BJ1" s="343"/>
      <c r="BK1" s="343"/>
      <c r="BL1" s="343"/>
      <c r="BM1" s="343"/>
      <c r="BN1" s="343"/>
      <c r="BO1" s="343"/>
      <c r="BP1" s="343"/>
      <c r="BQ1" s="344"/>
      <c r="BR1" s="223"/>
      <c r="BS1" s="223"/>
      <c r="BT1" s="223"/>
      <c r="BU1" s="223"/>
      <c r="BV1" s="223"/>
      <c r="BW1" s="223"/>
      <c r="BX1" s="245" t="s">
        <v>15</v>
      </c>
      <c r="BY1" s="246"/>
      <c r="BZ1" s="246"/>
      <c r="CA1" s="246"/>
      <c r="CB1" s="246"/>
      <c r="CC1" s="246"/>
      <c r="CD1" s="246"/>
      <c r="CE1" s="246"/>
      <c r="CF1" s="246"/>
      <c r="CG1" s="246"/>
      <c r="CH1" s="246"/>
      <c r="CI1" s="246"/>
      <c r="CJ1" s="246"/>
      <c r="CK1" s="246"/>
      <c r="CL1" s="246"/>
      <c r="CM1" s="246"/>
      <c r="CN1" s="247"/>
      <c r="CO1" s="252" t="s">
        <v>16</v>
      </c>
      <c r="CP1" s="253"/>
      <c r="CQ1" s="253"/>
      <c r="CR1" s="253"/>
      <c r="CS1" s="253"/>
      <c r="CT1" s="253"/>
      <c r="CU1" s="253"/>
      <c r="CV1" s="253"/>
      <c r="CW1" s="253"/>
      <c r="CX1" s="253"/>
      <c r="CY1" s="253"/>
      <c r="CZ1" s="253"/>
      <c r="DA1" s="253"/>
      <c r="DB1" s="253"/>
      <c r="DC1" s="253"/>
      <c r="DD1" s="253"/>
      <c r="DE1" s="254"/>
      <c r="DF1" s="252" t="s">
        <v>17</v>
      </c>
      <c r="DG1" s="253"/>
      <c r="DH1" s="253"/>
      <c r="DI1" s="253"/>
      <c r="DJ1" s="253"/>
      <c r="DK1" s="253"/>
      <c r="DL1" s="253"/>
      <c r="DM1" s="253"/>
      <c r="DN1" s="253"/>
      <c r="DO1" s="253"/>
      <c r="DP1" s="253"/>
      <c r="DQ1" s="253"/>
      <c r="DR1" s="253"/>
      <c r="DS1" s="253"/>
      <c r="DT1" s="253"/>
      <c r="DU1" s="253"/>
      <c r="DV1" s="254"/>
      <c r="DW1" s="251" t="s">
        <v>26</v>
      </c>
      <c r="DX1" s="251"/>
      <c r="DY1" s="251" t="s">
        <v>16</v>
      </c>
      <c r="DZ1" s="251"/>
      <c r="EA1" s="251" t="s">
        <v>17</v>
      </c>
      <c r="EB1" s="251"/>
      <c r="EC1" s="335" t="s">
        <v>27</v>
      </c>
      <c r="ED1" s="335" t="s">
        <v>28</v>
      </c>
      <c r="EE1" s="335" t="s">
        <v>27</v>
      </c>
      <c r="EF1" s="335" t="s">
        <v>28</v>
      </c>
      <c r="EG1" s="335" t="s">
        <v>27</v>
      </c>
      <c r="EH1" s="335" t="s">
        <v>28</v>
      </c>
      <c r="EI1" s="335" t="s">
        <v>27</v>
      </c>
      <c r="EJ1" s="335" t="s">
        <v>28</v>
      </c>
      <c r="EK1" s="335" t="s">
        <v>27</v>
      </c>
      <c r="EL1" s="335" t="s">
        <v>28</v>
      </c>
      <c r="EM1" s="335" t="s">
        <v>27</v>
      </c>
      <c r="EN1" s="335" t="s">
        <v>28</v>
      </c>
      <c r="EO1" s="335" t="s">
        <v>27</v>
      </c>
      <c r="EP1" s="335" t="s">
        <v>28</v>
      </c>
      <c r="EQ1" s="335" t="s">
        <v>27</v>
      </c>
      <c r="ER1" s="335" t="s">
        <v>28</v>
      </c>
      <c r="ES1" s="335" t="s">
        <v>27</v>
      </c>
      <c r="ET1" s="335" t="s">
        <v>28</v>
      </c>
      <c r="EU1" s="351" t="s">
        <v>26</v>
      </c>
      <c r="EV1" s="351"/>
      <c r="EW1" s="351"/>
      <c r="EX1" s="351"/>
      <c r="EY1" s="351"/>
      <c r="EZ1" s="351"/>
      <c r="FA1" s="351"/>
      <c r="FB1" s="351"/>
      <c r="FC1" s="351"/>
      <c r="FD1" s="351"/>
      <c r="FE1" s="351"/>
      <c r="FF1" s="351"/>
      <c r="FG1" s="351" t="s">
        <v>16</v>
      </c>
      <c r="FH1" s="351"/>
      <c r="FI1" s="351"/>
      <c r="FJ1" s="351"/>
      <c r="FK1" s="351"/>
      <c r="FL1" s="351"/>
      <c r="FM1" s="351"/>
      <c r="FN1" s="351"/>
      <c r="FO1" s="351"/>
      <c r="FP1" s="351"/>
      <c r="FQ1" s="351"/>
      <c r="FR1" s="351"/>
      <c r="FS1" s="351" t="s">
        <v>17</v>
      </c>
      <c r="FT1" s="351"/>
      <c r="FU1" s="351"/>
      <c r="FV1" s="351"/>
      <c r="FW1" s="351"/>
      <c r="FX1" s="351"/>
      <c r="FY1" s="351"/>
      <c r="FZ1" s="351"/>
      <c r="GA1" s="351"/>
      <c r="GB1" s="351"/>
      <c r="GC1" s="351"/>
      <c r="GD1" s="351"/>
      <c r="GE1" s="27"/>
      <c r="GF1" s="27"/>
      <c r="GG1" s="27"/>
      <c r="GH1" s="27"/>
      <c r="GI1" s="27"/>
      <c r="GJ1" s="27"/>
      <c r="GK1" s="27"/>
      <c r="GL1" s="27"/>
      <c r="GM1" s="27"/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7"/>
      <c r="GY1" s="27"/>
      <c r="GZ1" s="27"/>
      <c r="HA1" s="27"/>
      <c r="HB1" s="27"/>
      <c r="HC1" s="27"/>
      <c r="HD1" s="27"/>
      <c r="HE1" s="27"/>
      <c r="HF1" s="27"/>
      <c r="HG1" s="27"/>
      <c r="HH1" s="27"/>
      <c r="HI1" s="27"/>
      <c r="HJ1" s="27"/>
      <c r="HK1" s="27"/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</row>
    <row r="2" spans="1:240" ht="15.75" customHeight="1" thickBot="1" x14ac:dyDescent="0.35">
      <c r="A2" s="304"/>
      <c r="B2" s="305"/>
      <c r="C2" s="305"/>
      <c r="D2" s="305"/>
      <c r="E2" s="305"/>
      <c r="F2" s="305"/>
      <c r="G2" s="305"/>
      <c r="H2" s="305"/>
      <c r="I2" s="300"/>
      <c r="J2" s="300"/>
      <c r="K2" s="300"/>
      <c r="L2" s="300"/>
      <c r="M2" s="300"/>
      <c r="N2" s="301"/>
      <c r="O2" s="299"/>
      <c r="P2" s="300"/>
      <c r="Q2" s="300"/>
      <c r="R2" s="300"/>
      <c r="S2" s="300"/>
      <c r="T2" s="301"/>
      <c r="U2" s="27"/>
      <c r="V2" s="324"/>
      <c r="W2" s="325"/>
      <c r="X2" s="325"/>
      <c r="Y2" s="325"/>
      <c r="Z2" s="325"/>
      <c r="AA2" s="325"/>
      <c r="AB2" s="325"/>
      <c r="AC2" s="325"/>
      <c r="AD2" s="325"/>
      <c r="AE2" s="325"/>
      <c r="AF2" s="325"/>
      <c r="AG2" s="325"/>
      <c r="AH2" s="325"/>
      <c r="AI2" s="325"/>
      <c r="AJ2" s="325"/>
      <c r="AK2" s="326"/>
      <c r="AL2" s="330"/>
      <c r="AM2" s="331"/>
      <c r="AN2" s="331"/>
      <c r="AO2" s="331"/>
      <c r="AP2" s="331"/>
      <c r="AQ2" s="331"/>
      <c r="AR2" s="331"/>
      <c r="AS2" s="331"/>
      <c r="AT2" s="331"/>
      <c r="AU2" s="331"/>
      <c r="AV2" s="331"/>
      <c r="AW2" s="331"/>
      <c r="AX2" s="331"/>
      <c r="AY2" s="331"/>
      <c r="AZ2" s="331"/>
      <c r="BA2" s="332"/>
      <c r="BB2" s="345"/>
      <c r="BC2" s="346"/>
      <c r="BD2" s="346"/>
      <c r="BE2" s="346"/>
      <c r="BF2" s="346"/>
      <c r="BG2" s="346"/>
      <c r="BH2" s="346"/>
      <c r="BI2" s="346"/>
      <c r="BJ2" s="346"/>
      <c r="BK2" s="346"/>
      <c r="BL2" s="346"/>
      <c r="BM2" s="346"/>
      <c r="BN2" s="346"/>
      <c r="BO2" s="346"/>
      <c r="BP2" s="346"/>
      <c r="BQ2" s="347"/>
      <c r="BR2" s="223"/>
      <c r="BS2" s="223"/>
      <c r="BT2" s="223"/>
      <c r="BU2" s="223"/>
      <c r="BV2" s="223"/>
      <c r="BW2" s="223"/>
      <c r="BX2" s="248"/>
      <c r="BY2" s="249"/>
      <c r="BZ2" s="249"/>
      <c r="CA2" s="249"/>
      <c r="CB2" s="249"/>
      <c r="CC2" s="249"/>
      <c r="CD2" s="249"/>
      <c r="CE2" s="249"/>
      <c r="CF2" s="249"/>
      <c r="CG2" s="249"/>
      <c r="CH2" s="249"/>
      <c r="CI2" s="249"/>
      <c r="CJ2" s="249"/>
      <c r="CK2" s="249"/>
      <c r="CL2" s="249"/>
      <c r="CM2" s="249"/>
      <c r="CN2" s="250"/>
      <c r="CO2" s="248"/>
      <c r="CP2" s="249"/>
      <c r="CQ2" s="249"/>
      <c r="CR2" s="249"/>
      <c r="CS2" s="249"/>
      <c r="CT2" s="249"/>
      <c r="CU2" s="249"/>
      <c r="CV2" s="249"/>
      <c r="CW2" s="249"/>
      <c r="CX2" s="249"/>
      <c r="CY2" s="249"/>
      <c r="CZ2" s="249"/>
      <c r="DA2" s="249"/>
      <c r="DB2" s="249"/>
      <c r="DC2" s="249"/>
      <c r="DD2" s="249"/>
      <c r="DE2" s="250"/>
      <c r="DF2" s="248"/>
      <c r="DG2" s="249"/>
      <c r="DH2" s="249"/>
      <c r="DI2" s="249"/>
      <c r="DJ2" s="249"/>
      <c r="DK2" s="249"/>
      <c r="DL2" s="249"/>
      <c r="DM2" s="249"/>
      <c r="DN2" s="249"/>
      <c r="DO2" s="249"/>
      <c r="DP2" s="249"/>
      <c r="DQ2" s="249"/>
      <c r="DR2" s="249"/>
      <c r="DS2" s="249"/>
      <c r="DT2" s="249"/>
      <c r="DU2" s="249"/>
      <c r="DV2" s="250"/>
      <c r="DW2" s="251"/>
      <c r="DX2" s="251"/>
      <c r="DY2" s="251"/>
      <c r="DZ2" s="251"/>
      <c r="EA2" s="251"/>
      <c r="EB2" s="251"/>
      <c r="EC2" s="335"/>
      <c r="ED2" s="335"/>
      <c r="EE2" s="335"/>
      <c r="EF2" s="335"/>
      <c r="EG2" s="335"/>
      <c r="EH2" s="335"/>
      <c r="EI2" s="335"/>
      <c r="EJ2" s="335"/>
      <c r="EK2" s="335"/>
      <c r="EL2" s="335"/>
      <c r="EM2" s="335"/>
      <c r="EN2" s="335"/>
      <c r="EO2" s="335"/>
      <c r="EP2" s="335"/>
      <c r="EQ2" s="335"/>
      <c r="ER2" s="335"/>
      <c r="ES2" s="335"/>
      <c r="ET2" s="335"/>
      <c r="EU2" s="351"/>
      <c r="EV2" s="351"/>
      <c r="EW2" s="351"/>
      <c r="EX2" s="351"/>
      <c r="EY2" s="351"/>
      <c r="EZ2" s="351"/>
      <c r="FA2" s="351"/>
      <c r="FB2" s="351"/>
      <c r="FC2" s="351"/>
      <c r="FD2" s="351"/>
      <c r="FE2" s="351"/>
      <c r="FF2" s="351"/>
      <c r="FG2" s="351"/>
      <c r="FH2" s="351"/>
      <c r="FI2" s="351"/>
      <c r="FJ2" s="351"/>
      <c r="FK2" s="351"/>
      <c r="FL2" s="351"/>
      <c r="FM2" s="351"/>
      <c r="FN2" s="351"/>
      <c r="FO2" s="351"/>
      <c r="FP2" s="351"/>
      <c r="FQ2" s="351"/>
      <c r="FR2" s="351"/>
      <c r="FS2" s="351"/>
      <c r="FT2" s="351"/>
      <c r="FU2" s="351"/>
      <c r="FV2" s="351"/>
      <c r="FW2" s="351"/>
      <c r="FX2" s="351"/>
      <c r="FY2" s="351"/>
      <c r="FZ2" s="351"/>
      <c r="GA2" s="351"/>
      <c r="GB2" s="351"/>
      <c r="GC2" s="351"/>
      <c r="GD2" s="351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</row>
    <row r="3" spans="1:240" ht="15" thickTop="1" x14ac:dyDescent="0.3">
      <c r="A3" s="312" t="s">
        <v>0</v>
      </c>
      <c r="B3" s="306" t="s">
        <v>1</v>
      </c>
      <c r="C3" s="306"/>
      <c r="D3" s="306"/>
      <c r="E3" s="306"/>
      <c r="F3" s="306"/>
      <c r="G3" s="306" t="s">
        <v>2</v>
      </c>
      <c r="H3" s="306" t="s">
        <v>2</v>
      </c>
      <c r="I3" s="306" t="s">
        <v>1</v>
      </c>
      <c r="J3" s="306"/>
      <c r="K3" s="306"/>
      <c r="L3" s="306"/>
      <c r="M3" s="306"/>
      <c r="N3" s="307" t="s">
        <v>0</v>
      </c>
      <c r="O3" s="310" t="s">
        <v>3</v>
      </c>
      <c r="P3" s="306"/>
      <c r="Q3" s="306"/>
      <c r="R3" s="306"/>
      <c r="S3" s="306" t="s">
        <v>4</v>
      </c>
      <c r="T3" s="307"/>
      <c r="U3" s="27"/>
      <c r="V3" s="174"/>
      <c r="W3" s="175"/>
      <c r="X3" s="175"/>
      <c r="Y3" s="175"/>
      <c r="Z3" s="176"/>
      <c r="AA3" s="174"/>
      <c r="AB3" s="214"/>
      <c r="AC3" s="216"/>
      <c r="AD3" s="214"/>
      <c r="AE3" s="216"/>
      <c r="AF3" s="175"/>
      <c r="AG3" s="175"/>
      <c r="AH3" s="175"/>
      <c r="AI3" s="175"/>
      <c r="AJ3" s="175"/>
      <c r="AK3" s="214"/>
      <c r="AL3" s="202"/>
      <c r="AM3" s="189"/>
      <c r="AN3" s="189"/>
      <c r="AO3" s="189"/>
      <c r="AP3" s="206"/>
      <c r="AQ3" s="202"/>
      <c r="AR3" s="194"/>
      <c r="AS3" s="204"/>
      <c r="AT3" s="194"/>
      <c r="AU3" s="204"/>
      <c r="AV3" s="189"/>
      <c r="AW3" s="189"/>
      <c r="AX3" s="189"/>
      <c r="AY3" s="189"/>
      <c r="AZ3" s="189"/>
      <c r="BA3" s="194"/>
      <c r="BB3" s="224"/>
      <c r="BC3" s="218"/>
      <c r="BD3" s="218"/>
      <c r="BE3" s="218"/>
      <c r="BF3" s="265"/>
      <c r="BG3" s="224"/>
      <c r="BH3" s="220"/>
      <c r="BI3" s="226"/>
      <c r="BJ3" s="220"/>
      <c r="BK3" s="226"/>
      <c r="BL3" s="218"/>
      <c r="BM3" s="218"/>
      <c r="BN3" s="218"/>
      <c r="BO3" s="218"/>
      <c r="BP3" s="218"/>
      <c r="BQ3" s="220"/>
      <c r="BR3" s="239" t="s">
        <v>19</v>
      </c>
      <c r="BS3" s="243"/>
      <c r="BT3" s="241" t="s">
        <v>20</v>
      </c>
      <c r="BU3" s="242"/>
      <c r="BV3" s="239" t="s">
        <v>21</v>
      </c>
      <c r="BW3" s="240"/>
      <c r="BX3" s="222" t="s">
        <v>1</v>
      </c>
      <c r="BY3" s="222"/>
      <c r="BZ3" s="222"/>
      <c r="CA3" s="222"/>
      <c r="CB3" s="222"/>
      <c r="CC3" s="222" t="s">
        <v>18</v>
      </c>
      <c r="CD3" s="222" t="s">
        <v>6</v>
      </c>
      <c r="CE3" s="222"/>
      <c r="CF3" s="222" t="s">
        <v>7</v>
      </c>
      <c r="CG3" s="222" t="s">
        <v>8</v>
      </c>
      <c r="CH3" s="222" t="s">
        <v>9</v>
      </c>
      <c r="CI3" s="222" t="s">
        <v>10</v>
      </c>
      <c r="CJ3" s="222" t="s">
        <v>11</v>
      </c>
      <c r="CK3" s="222" t="s">
        <v>0</v>
      </c>
      <c r="CL3" s="222" t="s">
        <v>12</v>
      </c>
      <c r="CM3" s="222" t="s">
        <v>13</v>
      </c>
      <c r="CN3" s="222" t="s">
        <v>14</v>
      </c>
      <c r="CO3" s="229" t="s">
        <v>1</v>
      </c>
      <c r="CP3" s="230"/>
      <c r="CQ3" s="230"/>
      <c r="CR3" s="230"/>
      <c r="CS3" s="231"/>
      <c r="CT3" s="222" t="s">
        <v>18</v>
      </c>
      <c r="CU3" s="222" t="s">
        <v>6</v>
      </c>
      <c r="CV3" s="222"/>
      <c r="CW3" s="222" t="s">
        <v>7</v>
      </c>
      <c r="CX3" s="222" t="s">
        <v>8</v>
      </c>
      <c r="CY3" s="222" t="s">
        <v>9</v>
      </c>
      <c r="CZ3" s="222" t="s">
        <v>10</v>
      </c>
      <c r="DA3" s="222" t="s">
        <v>11</v>
      </c>
      <c r="DB3" s="222" t="s">
        <v>0</v>
      </c>
      <c r="DC3" s="222" t="s">
        <v>12</v>
      </c>
      <c r="DD3" s="222" t="s">
        <v>13</v>
      </c>
      <c r="DE3" s="222" t="s">
        <v>14</v>
      </c>
      <c r="DF3" s="229" t="s">
        <v>1</v>
      </c>
      <c r="DG3" s="230"/>
      <c r="DH3" s="230"/>
      <c r="DI3" s="230"/>
      <c r="DJ3" s="231"/>
      <c r="DK3" s="222" t="s">
        <v>18</v>
      </c>
      <c r="DL3" s="222" t="s">
        <v>6</v>
      </c>
      <c r="DM3" s="222"/>
      <c r="DN3" s="222" t="s">
        <v>7</v>
      </c>
      <c r="DO3" s="222" t="s">
        <v>8</v>
      </c>
      <c r="DP3" s="222" t="s">
        <v>9</v>
      </c>
      <c r="DQ3" s="222" t="s">
        <v>10</v>
      </c>
      <c r="DR3" s="222" t="s">
        <v>11</v>
      </c>
      <c r="DS3" s="222" t="s">
        <v>0</v>
      </c>
      <c r="DT3" s="222" t="s">
        <v>12</v>
      </c>
      <c r="DU3" s="222" t="s">
        <v>13</v>
      </c>
      <c r="DV3" s="222" t="s">
        <v>14</v>
      </c>
      <c r="DW3" s="333" t="s">
        <v>25</v>
      </c>
      <c r="DX3" s="333" t="s">
        <v>25</v>
      </c>
      <c r="DY3" s="333" t="s">
        <v>25</v>
      </c>
      <c r="DZ3" s="333" t="s">
        <v>25</v>
      </c>
      <c r="EA3" s="333" t="s">
        <v>25</v>
      </c>
      <c r="EB3" s="333" t="s">
        <v>25</v>
      </c>
      <c r="EC3" s="334" t="s">
        <v>0</v>
      </c>
      <c r="ED3" s="334" t="s">
        <v>0</v>
      </c>
      <c r="EE3" s="334" t="s">
        <v>8</v>
      </c>
      <c r="EF3" s="334" t="s">
        <v>8</v>
      </c>
      <c r="EG3" s="334" t="s">
        <v>29</v>
      </c>
      <c r="EH3" s="334" t="s">
        <v>29</v>
      </c>
      <c r="EI3" s="334" t="s">
        <v>9</v>
      </c>
      <c r="EJ3" s="334" t="s">
        <v>9</v>
      </c>
      <c r="EK3" s="334" t="s">
        <v>10</v>
      </c>
      <c r="EL3" s="334" t="s">
        <v>10</v>
      </c>
      <c r="EM3" s="334" t="s">
        <v>11</v>
      </c>
      <c r="EN3" s="334" t="s">
        <v>11</v>
      </c>
      <c r="EO3" s="334" t="s">
        <v>0</v>
      </c>
      <c r="EP3" s="334" t="s">
        <v>0</v>
      </c>
      <c r="EQ3" s="334" t="s">
        <v>12</v>
      </c>
      <c r="ER3" s="334" t="s">
        <v>12</v>
      </c>
      <c r="ES3" s="334" t="s">
        <v>13</v>
      </c>
      <c r="ET3" s="334" t="s">
        <v>13</v>
      </c>
      <c r="EU3" s="240" t="s">
        <v>1</v>
      </c>
      <c r="EV3" s="240"/>
      <c r="EW3" s="240"/>
      <c r="EX3" s="240"/>
      <c r="EY3" s="240"/>
      <c r="EZ3" s="251" t="s">
        <v>25</v>
      </c>
      <c r="FA3" s="240" t="s">
        <v>18</v>
      </c>
      <c r="FB3" s="240" t="s">
        <v>1</v>
      </c>
      <c r="FC3" s="240"/>
      <c r="FD3" s="240"/>
      <c r="FE3" s="240"/>
      <c r="FF3" s="240"/>
      <c r="FG3" s="240" t="s">
        <v>1</v>
      </c>
      <c r="FH3" s="240"/>
      <c r="FI3" s="240"/>
      <c r="FJ3" s="240"/>
      <c r="FK3" s="240"/>
      <c r="FL3" s="251" t="s">
        <v>25</v>
      </c>
      <c r="FM3" s="251" t="s">
        <v>18</v>
      </c>
      <c r="FN3" s="240" t="s">
        <v>1</v>
      </c>
      <c r="FO3" s="240"/>
      <c r="FP3" s="240"/>
      <c r="FQ3" s="240"/>
      <c r="FR3" s="240"/>
      <c r="FS3" s="240" t="s">
        <v>1</v>
      </c>
      <c r="FT3" s="240"/>
      <c r="FU3" s="240"/>
      <c r="FV3" s="240"/>
      <c r="FW3" s="240"/>
      <c r="FX3" s="251" t="s">
        <v>25</v>
      </c>
      <c r="FY3" s="240" t="s">
        <v>18</v>
      </c>
      <c r="FZ3" s="240" t="s">
        <v>1</v>
      </c>
      <c r="GA3" s="240"/>
      <c r="GB3" s="240"/>
      <c r="GC3" s="240"/>
      <c r="GD3" s="240"/>
      <c r="GE3" s="27"/>
      <c r="GF3" s="27"/>
      <c r="GG3" s="27"/>
      <c r="GH3" s="27"/>
      <c r="GI3" s="27"/>
      <c r="GJ3" s="27"/>
      <c r="GK3" s="27"/>
      <c r="GL3" s="27"/>
      <c r="GM3" s="27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  <c r="HI3" s="27"/>
      <c r="HJ3" s="27"/>
      <c r="HK3" s="27"/>
      <c r="HL3" s="27"/>
      <c r="HM3" s="27"/>
      <c r="HN3" s="27"/>
      <c r="HO3" s="27"/>
      <c r="HP3" s="27"/>
      <c r="HQ3" s="27"/>
      <c r="HR3" s="27"/>
      <c r="HS3" s="27"/>
      <c r="HT3" s="27"/>
      <c r="HU3" s="27"/>
      <c r="HV3" s="27"/>
      <c r="HW3" s="27"/>
      <c r="HX3" s="27"/>
      <c r="HY3" s="27"/>
      <c r="HZ3" s="27"/>
      <c r="IA3" s="27"/>
      <c r="IB3" s="27"/>
      <c r="IC3" s="27"/>
      <c r="ID3" s="27"/>
      <c r="IE3" s="27"/>
      <c r="IF3" s="27"/>
    </row>
    <row r="4" spans="1:240" ht="15" thickBot="1" x14ac:dyDescent="0.35">
      <c r="A4" s="313"/>
      <c r="B4" s="308"/>
      <c r="C4" s="308"/>
      <c r="D4" s="308"/>
      <c r="E4" s="308"/>
      <c r="F4" s="308"/>
      <c r="G4" s="308"/>
      <c r="H4" s="308"/>
      <c r="I4" s="308"/>
      <c r="J4" s="308"/>
      <c r="K4" s="308"/>
      <c r="L4" s="308"/>
      <c r="M4" s="308"/>
      <c r="N4" s="309"/>
      <c r="O4" s="311"/>
      <c r="P4" s="308"/>
      <c r="Q4" s="308"/>
      <c r="R4" s="308"/>
      <c r="S4" s="308"/>
      <c r="T4" s="309"/>
      <c r="U4" s="27"/>
      <c r="V4" s="177"/>
      <c r="W4" s="178"/>
      <c r="X4" s="178"/>
      <c r="Y4" s="178"/>
      <c r="Z4" s="179"/>
      <c r="AA4" s="177"/>
      <c r="AB4" s="215"/>
      <c r="AC4" s="217"/>
      <c r="AD4" s="215"/>
      <c r="AE4" s="217"/>
      <c r="AF4" s="178"/>
      <c r="AG4" s="178"/>
      <c r="AH4" s="178"/>
      <c r="AI4" s="178"/>
      <c r="AJ4" s="178"/>
      <c r="AK4" s="215"/>
      <c r="AL4" s="203"/>
      <c r="AM4" s="190"/>
      <c r="AN4" s="190"/>
      <c r="AO4" s="190"/>
      <c r="AP4" s="207"/>
      <c r="AQ4" s="203"/>
      <c r="AR4" s="195"/>
      <c r="AS4" s="205"/>
      <c r="AT4" s="195"/>
      <c r="AU4" s="205"/>
      <c r="AV4" s="190"/>
      <c r="AW4" s="190"/>
      <c r="AX4" s="190"/>
      <c r="AY4" s="190"/>
      <c r="AZ4" s="190"/>
      <c r="BA4" s="195"/>
      <c r="BB4" s="225"/>
      <c r="BC4" s="219"/>
      <c r="BD4" s="219"/>
      <c r="BE4" s="219"/>
      <c r="BF4" s="266"/>
      <c r="BG4" s="225"/>
      <c r="BH4" s="221"/>
      <c r="BI4" s="227"/>
      <c r="BJ4" s="221"/>
      <c r="BK4" s="227"/>
      <c r="BL4" s="219"/>
      <c r="BM4" s="219"/>
      <c r="BN4" s="219"/>
      <c r="BO4" s="219"/>
      <c r="BP4" s="219"/>
      <c r="BQ4" s="221"/>
      <c r="BR4" s="239"/>
      <c r="BS4" s="243"/>
      <c r="BT4" s="241"/>
      <c r="BU4" s="242"/>
      <c r="BV4" s="239"/>
      <c r="BW4" s="240"/>
      <c r="BX4" s="222"/>
      <c r="BY4" s="222"/>
      <c r="BZ4" s="222"/>
      <c r="CA4" s="222"/>
      <c r="CB4" s="222"/>
      <c r="CC4" s="222"/>
      <c r="CD4" s="222"/>
      <c r="CE4" s="222"/>
      <c r="CF4" s="222"/>
      <c r="CG4" s="222"/>
      <c r="CH4" s="222"/>
      <c r="CI4" s="222"/>
      <c r="CJ4" s="222"/>
      <c r="CK4" s="222"/>
      <c r="CL4" s="222"/>
      <c r="CM4" s="222"/>
      <c r="CN4" s="222"/>
      <c r="CO4" s="232"/>
      <c r="CP4" s="233"/>
      <c r="CQ4" s="233"/>
      <c r="CR4" s="233"/>
      <c r="CS4" s="234"/>
      <c r="CT4" s="222"/>
      <c r="CU4" s="222"/>
      <c r="CV4" s="222"/>
      <c r="CW4" s="222"/>
      <c r="CX4" s="222"/>
      <c r="CY4" s="222"/>
      <c r="CZ4" s="222"/>
      <c r="DA4" s="222"/>
      <c r="DB4" s="222"/>
      <c r="DC4" s="222"/>
      <c r="DD4" s="222"/>
      <c r="DE4" s="222"/>
      <c r="DF4" s="232"/>
      <c r="DG4" s="233"/>
      <c r="DH4" s="233"/>
      <c r="DI4" s="233"/>
      <c r="DJ4" s="234"/>
      <c r="DK4" s="222"/>
      <c r="DL4" s="222"/>
      <c r="DM4" s="222"/>
      <c r="DN4" s="222"/>
      <c r="DO4" s="222"/>
      <c r="DP4" s="222"/>
      <c r="DQ4" s="222"/>
      <c r="DR4" s="222"/>
      <c r="DS4" s="222"/>
      <c r="DT4" s="222"/>
      <c r="DU4" s="222"/>
      <c r="DV4" s="222"/>
      <c r="DW4" s="333"/>
      <c r="DX4" s="333"/>
      <c r="DY4" s="333"/>
      <c r="DZ4" s="333"/>
      <c r="EA4" s="333"/>
      <c r="EB4" s="333"/>
      <c r="EC4" s="334"/>
      <c r="ED4" s="334"/>
      <c r="EE4" s="334"/>
      <c r="EF4" s="334"/>
      <c r="EG4" s="334"/>
      <c r="EH4" s="334"/>
      <c r="EI4" s="334"/>
      <c r="EJ4" s="334"/>
      <c r="EK4" s="334"/>
      <c r="EL4" s="334"/>
      <c r="EM4" s="334"/>
      <c r="EN4" s="334"/>
      <c r="EO4" s="334"/>
      <c r="EP4" s="334"/>
      <c r="EQ4" s="334"/>
      <c r="ER4" s="334"/>
      <c r="ES4" s="334"/>
      <c r="ET4" s="334"/>
      <c r="EU4" s="240"/>
      <c r="EV4" s="240"/>
      <c r="EW4" s="240"/>
      <c r="EX4" s="240"/>
      <c r="EY4" s="240"/>
      <c r="EZ4" s="251"/>
      <c r="FA4" s="240"/>
      <c r="FB4" s="240"/>
      <c r="FC4" s="240"/>
      <c r="FD4" s="240"/>
      <c r="FE4" s="240"/>
      <c r="FF4" s="240"/>
      <c r="FG4" s="240"/>
      <c r="FH4" s="240"/>
      <c r="FI4" s="240"/>
      <c r="FJ4" s="240"/>
      <c r="FK4" s="240"/>
      <c r="FL4" s="251"/>
      <c r="FM4" s="251"/>
      <c r="FN4" s="240"/>
      <c r="FO4" s="240"/>
      <c r="FP4" s="240"/>
      <c r="FQ4" s="240"/>
      <c r="FR4" s="240"/>
      <c r="FS4" s="240"/>
      <c r="FT4" s="240"/>
      <c r="FU4" s="240"/>
      <c r="FV4" s="240"/>
      <c r="FW4" s="240"/>
      <c r="FX4" s="251"/>
      <c r="FY4" s="240"/>
      <c r="FZ4" s="240"/>
      <c r="GA4" s="240"/>
      <c r="GB4" s="240"/>
      <c r="GC4" s="240"/>
      <c r="GD4" s="240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</row>
    <row r="5" spans="1:240" ht="15.6" thickTop="1" x14ac:dyDescent="0.3">
      <c r="A5" s="83"/>
      <c r="B5" s="164" t="s">
        <v>53</v>
      </c>
      <c r="C5" s="164"/>
      <c r="D5" s="164"/>
      <c r="E5" s="164"/>
      <c r="F5" s="164"/>
      <c r="G5" s="84"/>
      <c r="H5" s="84"/>
      <c r="I5" s="165" t="s">
        <v>60</v>
      </c>
      <c r="J5" s="165"/>
      <c r="K5" s="165"/>
      <c r="L5" s="165"/>
      <c r="M5" s="165"/>
      <c r="N5" s="85"/>
      <c r="O5" s="182"/>
      <c r="P5" s="183"/>
      <c r="Q5" s="183"/>
      <c r="R5" s="183"/>
      <c r="S5" s="184"/>
      <c r="T5" s="185"/>
      <c r="U5" s="93"/>
      <c r="V5" s="314"/>
      <c r="W5" s="315"/>
      <c r="X5" s="315"/>
      <c r="Y5" s="315"/>
      <c r="Z5" s="316"/>
      <c r="AA5" s="35"/>
      <c r="AB5" s="36"/>
      <c r="AC5" s="37"/>
      <c r="AD5" s="38"/>
      <c r="AE5" s="43"/>
      <c r="AF5" s="44"/>
      <c r="AG5" s="44"/>
      <c r="AH5" s="44"/>
      <c r="AI5" s="44"/>
      <c r="AJ5" s="44"/>
      <c r="AK5" s="45"/>
      <c r="AL5" s="339"/>
      <c r="AM5" s="340"/>
      <c r="AN5" s="340"/>
      <c r="AO5" s="340"/>
      <c r="AP5" s="341"/>
      <c r="AQ5" s="13"/>
      <c r="AR5" s="14"/>
      <c r="AS5" s="15"/>
      <c r="AT5" s="16"/>
      <c r="AU5" s="17"/>
      <c r="AV5" s="18"/>
      <c r="AW5" s="18"/>
      <c r="AX5" s="18"/>
      <c r="AY5" s="18"/>
      <c r="AZ5" s="18"/>
      <c r="BA5" s="19"/>
      <c r="BB5" s="348"/>
      <c r="BC5" s="349"/>
      <c r="BD5" s="349"/>
      <c r="BE5" s="349"/>
      <c r="BF5" s="350"/>
      <c r="BG5" s="49"/>
      <c r="BH5" s="50"/>
      <c r="BI5" s="51"/>
      <c r="BJ5" s="52"/>
      <c r="BK5" s="53"/>
      <c r="BL5" s="54"/>
      <c r="BM5" s="54"/>
      <c r="BN5" s="54"/>
      <c r="BO5" s="54"/>
      <c r="BP5" s="54"/>
      <c r="BQ5" s="55"/>
      <c r="BR5" s="12">
        <v>1</v>
      </c>
      <c r="BS5" s="8">
        <f t="shared" ref="BS5:BS22" si="0">CF5</f>
        <v>1</v>
      </c>
      <c r="BT5" s="10">
        <v>1</v>
      </c>
      <c r="BU5" s="11">
        <f t="shared" ref="BU5:BU22" si="1">CW5</f>
        <v>1</v>
      </c>
      <c r="BV5" s="9">
        <v>1</v>
      </c>
      <c r="BW5" s="2">
        <f t="shared" ref="BW5:BW22" si="2">DN5</f>
        <v>5</v>
      </c>
      <c r="BX5" s="228" t="str">
        <f>Equipes!A2</f>
        <v>Avranches</v>
      </c>
      <c r="BY5" s="228"/>
      <c r="BZ5" s="228"/>
      <c r="CA5" s="228"/>
      <c r="CB5" s="228"/>
      <c r="CC5" s="3">
        <f t="shared" ref="CC5:CC22" si="3">RANK(DW5,$DW$5:$DW$22)</f>
        <v>1</v>
      </c>
      <c r="CD5" s="3">
        <f>'J01'!CC5-CC5</f>
        <v>0</v>
      </c>
      <c r="CE5" s="4" t="str">
        <f>IF(CC5&gt;'J01'!CC5,'J01'!$CE$24,IF(CC5='J01'!CC5,'J01'!$CU$24,IF(CC5&lt;'J01'!CC5,'J01'!$CT$24)))</f>
        <v>u</v>
      </c>
      <c r="CF5" s="3">
        <f t="shared" ref="CF5:CF22" si="4">RANK(DX5,$DX$5:$DX$22)</f>
        <v>1</v>
      </c>
      <c r="CG5" s="3">
        <f>SUMPRODUCT(($B$5:$F$16=BX5)*($EG$5:$EG$16))+SUMPRODUCT(($I$5:$M$16=BX5)*($EH$5:$EH$16))+'J01'!CG5</f>
        <v>3</v>
      </c>
      <c r="CH5" s="3">
        <f>SUMPRODUCT(($B$5:$F$16=BX5)*($EI$5:$EI$16))+SUMPRODUCT(($I$5:$M$16=BX5)*($EJ$5:$EJ$16))+'J01'!CH5</f>
        <v>1</v>
      </c>
      <c r="CI5" s="3">
        <f>SUMPRODUCT(($B$5:$F$16=BX5)*($EK$5:$EK$16))+SUMPRODUCT(($I$5:$M$16=BX5)*($EL$5:$EL$16))+'J01'!CI5</f>
        <v>1</v>
      </c>
      <c r="CJ5" s="3">
        <f>SUMPRODUCT(($B$5:$F$16=BX5)*($EM$5:$EM$16))+SUMPRODUCT(($I$5:$M$16=BX5)*($EN$5:$EN$16))+'J01'!CJ5</f>
        <v>0</v>
      </c>
      <c r="CK5" s="3">
        <f>SUMPRODUCT(($B$5:$F$16=BX5)*($EO$5:$EO$16))+SUMPRODUCT(($I$5:$M$16=BX5)*($EP$5:$EP$16))+'J01'!CK5</f>
        <v>0</v>
      </c>
      <c r="CL5" s="3">
        <f>SUMPRODUCT(($B$5:$F$16=BX5)*($EQ$5:$EQ$16))+SUMPRODUCT(($I$5:$M$16=BX5)*($ER$5:$ER$16))+'J01'!CL5</f>
        <v>6</v>
      </c>
      <c r="CM5" s="3">
        <f>SUMPRODUCT(($B$5:$F$16=BX5)*($ES$5:$ES$16))+SUMPRODUCT(($I$5:$M$16=BX5)*($ET$5:$ET$16))+'J01'!CM5</f>
        <v>0</v>
      </c>
      <c r="CN5" s="3">
        <f>CL5-CM5</f>
        <v>6</v>
      </c>
      <c r="CO5" s="235" t="str">
        <f>BX5</f>
        <v>Avranches</v>
      </c>
      <c r="CP5" s="236"/>
      <c r="CQ5" s="236"/>
      <c r="CR5" s="236"/>
      <c r="CS5" s="237"/>
      <c r="CT5" s="3">
        <f t="shared" ref="CT5:CT22" si="5">RANK(DY5,$DY$5:$DY$22)</f>
        <v>1</v>
      </c>
      <c r="CU5" s="3">
        <f>'J01'!CT5-CT5</f>
        <v>0</v>
      </c>
      <c r="CV5" s="4" t="str">
        <f>IF(CT5&gt;'J01'!CT5,'J01'!$CV$24,IF(CT5='J01'!CT5,'J01'!$CU$24,IF(CT5&lt;'J01'!CT5,'J01'!$CT$24)))</f>
        <v>u</v>
      </c>
      <c r="CW5" s="3">
        <f t="shared" ref="CW5:CW22" si="6">RANK(DZ5,$DZ$5:$DZ$22)</f>
        <v>1</v>
      </c>
      <c r="CX5" s="3">
        <f>SUMPRODUCT(($B$5:$F$16=CO5)*($EG$5:$EG$16))+'J01'!CX5</f>
        <v>3</v>
      </c>
      <c r="CY5" s="3">
        <f>SUMPRODUCT(($B$5:$F$16=CO5)*($EI$5:$EI$16))+'J01'!CY5</f>
        <v>1</v>
      </c>
      <c r="CZ5" s="3">
        <f>SUMPRODUCT(($B$5:$F$16=CO5)*($EK$5:$EK$16))+'J01'!CZ5</f>
        <v>1</v>
      </c>
      <c r="DA5" s="3">
        <f>SUMPRODUCT(($B$5:$F$16=CO5)*($EM$5:$EM$16))+'J01'!DA5</f>
        <v>0</v>
      </c>
      <c r="DB5" s="3">
        <f>SUMPRODUCT(($B$5:$F$16=CO5)*($EO$5:$EO$16))+'J01'!DB5</f>
        <v>0</v>
      </c>
      <c r="DC5" s="3">
        <f>SUMPRODUCT(($B$5:$F$16=CO5)*($EQ$5:$EQ$16))+'J01'!DC5</f>
        <v>6</v>
      </c>
      <c r="DD5" s="3">
        <f>SUMPRODUCT(($B$5:$F$16=CO5)*($ES$5:$ES$16))+'J01'!DD5</f>
        <v>0</v>
      </c>
      <c r="DE5" s="3">
        <f>DC5-DD5</f>
        <v>6</v>
      </c>
      <c r="DF5" s="235" t="str">
        <f>BX5</f>
        <v>Avranches</v>
      </c>
      <c r="DG5" s="236"/>
      <c r="DH5" s="236"/>
      <c r="DI5" s="236"/>
      <c r="DJ5" s="237"/>
      <c r="DK5" s="3">
        <f t="shared" ref="DK5:DK22" si="7">RANK(EA5,$EA$5:$EA$22)</f>
        <v>5</v>
      </c>
      <c r="DL5" s="3">
        <f>'J01'!DK5-DK5</f>
        <v>0</v>
      </c>
      <c r="DM5" s="4" t="str">
        <f>IF(DK5&gt;'J01'!DK5,'J01'!$DM$24,IF(DK5='J01'!DK5,'J01'!$DL$24,IF(DK5&lt;'J01'!DK5,'J01'!$DK$24)))</f>
        <v>u</v>
      </c>
      <c r="DN5" s="3">
        <f t="shared" ref="DN5:DN22" si="8">RANK(EB5,$EB$5:$EB$22)</f>
        <v>5</v>
      </c>
      <c r="DO5" s="3">
        <f>SUMPRODUCT(($I$5:$M$16=DF5)*($EH$5:$EH$16))+'J01'!DO5</f>
        <v>0</v>
      </c>
      <c r="DP5" s="3">
        <f>SUMPRODUCT(($I$5:$M$16=DF5)*($EJ$5:$EJ$16))+'J01'!DP5</f>
        <v>0</v>
      </c>
      <c r="DQ5" s="3">
        <f>SUMPRODUCT(($I$5:$M$16=DF5)*($EL$5:$EL$16))+'J01'!DQ5</f>
        <v>0</v>
      </c>
      <c r="DR5" s="3">
        <f>SUMPRODUCT(($I$5:$M$16=DF5)*($EN$5:$EN$16))+'J01'!DR5</f>
        <v>0</v>
      </c>
      <c r="DS5" s="3">
        <f>SUMPRODUCT(($I$5:$M$16=DF5)*($EP$5:$EP$16))+'J01'!DS5</f>
        <v>0</v>
      </c>
      <c r="DT5" s="3">
        <f>SUMPRODUCT(($I$5:$M$16=DF5)*($ER$5:$ER$16))+'J01'!DT5</f>
        <v>0</v>
      </c>
      <c r="DU5" s="3">
        <f>SUMPRODUCT(($I$5:$M$16=DF5)*($ET$5:$ET$16))+'J01'!DU5</f>
        <v>0</v>
      </c>
      <c r="DV5" s="3">
        <f>DT5-DU5</f>
        <v>0</v>
      </c>
      <c r="DW5" s="6">
        <f>SUM(CG5*1000+(CN5)/100+(CL5)/1000)</f>
        <v>3000.0659999999998</v>
      </c>
      <c r="DX5" s="34">
        <f>DW5+0.000002</f>
        <v>3000.066002</v>
      </c>
      <c r="DY5" s="6">
        <f>SUM(CX5*1000+(DE5)/100+(DC5)/1000)</f>
        <v>3000.0659999999998</v>
      </c>
      <c r="DZ5" s="34">
        <f>DY5+0.000002</f>
        <v>3000.066002</v>
      </c>
      <c r="EA5" s="6">
        <f>SUM(DO5*1000+(DV5)/100+(DT5)/1000)</f>
        <v>0</v>
      </c>
      <c r="EB5" s="34">
        <f>EA5+0.000002</f>
        <v>1.9999999999999999E-6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240" t="str">
        <f t="shared" ref="EU5:EU22" si="9">VLOOKUP(BR5,$BS$5:$CB$22,6,0)</f>
        <v>Avranches</v>
      </c>
      <c r="EV5" s="240"/>
      <c r="EW5" s="240"/>
      <c r="EX5" s="240"/>
      <c r="EY5" s="240"/>
      <c r="EZ5" s="6">
        <f t="shared" ref="EZ5:EZ22" si="10">VLOOKUP(EU5,$BX$5:$DW$22,52,0)</f>
        <v>3000.0659999999998</v>
      </c>
      <c r="FA5" s="2">
        <f t="shared" ref="FA5:FA22" si="11">RANK(EZ5,$EZ$5:$EZ$22)</f>
        <v>1</v>
      </c>
      <c r="FB5" s="240" t="str">
        <f>BX5</f>
        <v>Avranches</v>
      </c>
      <c r="FC5" s="240"/>
      <c r="FD5" s="240"/>
      <c r="FE5" s="240"/>
      <c r="FF5" s="240"/>
      <c r="FG5" s="240" t="str">
        <f t="shared" ref="FG5:FG22" si="12">VLOOKUP(BT5,$BU$5:$CS$22,21,0)</f>
        <v>Avranches</v>
      </c>
      <c r="FH5" s="240"/>
      <c r="FI5" s="240"/>
      <c r="FJ5" s="240"/>
      <c r="FK5" s="240"/>
      <c r="FL5" s="6">
        <f t="shared" ref="FL5:FL22" si="13">VLOOKUP(FG5,$CO$5:$DY$22,37,0)</f>
        <v>3000.0659999999998</v>
      </c>
      <c r="FM5" s="7">
        <f t="shared" ref="FM5:FM22" si="14">RANK(FL5,$FL$5:$FL$22)</f>
        <v>1</v>
      </c>
      <c r="FN5" s="240" t="str">
        <f>CO5</f>
        <v>Avranches</v>
      </c>
      <c r="FO5" s="240"/>
      <c r="FP5" s="240"/>
      <c r="FQ5" s="240"/>
      <c r="FR5" s="240"/>
      <c r="FS5" s="240" t="str">
        <f t="shared" ref="FS5:FS22" si="15">VLOOKUP(BV5,$BW$5:$DF$22,36,0)</f>
        <v>Tours</v>
      </c>
      <c r="FT5" s="240"/>
      <c r="FU5" s="240"/>
      <c r="FV5" s="240"/>
      <c r="FW5" s="240"/>
      <c r="FX5" s="6">
        <f t="shared" ref="FX5:FX22" si="16">VLOOKUP(FS5,$DF$5:$EA$22,22,0)</f>
        <v>3000.0550000000003</v>
      </c>
      <c r="FY5" s="2">
        <f t="shared" ref="FY5:FY22" si="17">RANK(FX5,$FX$5:$FX$22)</f>
        <v>1</v>
      </c>
      <c r="FZ5" s="240" t="str">
        <f>DF5</f>
        <v>Avranches</v>
      </c>
      <c r="GA5" s="240"/>
      <c r="GB5" s="240"/>
      <c r="GC5" s="240"/>
      <c r="GD5" s="240"/>
      <c r="GE5" s="352" t="str">
        <f>BX5</f>
        <v>Avranches</v>
      </c>
      <c r="GF5" s="352"/>
      <c r="GG5" s="352"/>
      <c r="GH5" s="352"/>
      <c r="GI5" s="352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</row>
    <row r="6" spans="1:240" ht="15" x14ac:dyDescent="0.3">
      <c r="A6" s="86"/>
      <c r="B6" s="163" t="s">
        <v>56</v>
      </c>
      <c r="C6" s="163"/>
      <c r="D6" s="163"/>
      <c r="E6" s="163"/>
      <c r="F6" s="163"/>
      <c r="G6" s="87"/>
      <c r="H6" s="87"/>
      <c r="I6" s="169" t="s">
        <v>63</v>
      </c>
      <c r="J6" s="169"/>
      <c r="K6" s="169"/>
      <c r="L6" s="169"/>
      <c r="M6" s="169"/>
      <c r="N6" s="88"/>
      <c r="O6" s="180"/>
      <c r="P6" s="181"/>
      <c r="Q6" s="181"/>
      <c r="R6" s="181"/>
      <c r="S6" s="160"/>
      <c r="T6" s="161"/>
      <c r="U6" s="93"/>
      <c r="V6" s="314"/>
      <c r="W6" s="315"/>
      <c r="X6" s="315"/>
      <c r="Y6" s="315"/>
      <c r="Z6" s="316"/>
      <c r="AA6" s="39"/>
      <c r="AB6" s="40"/>
      <c r="AC6" s="41"/>
      <c r="AD6" s="42"/>
      <c r="AE6" s="46"/>
      <c r="AF6" s="47"/>
      <c r="AG6" s="47"/>
      <c r="AH6" s="47"/>
      <c r="AI6" s="47"/>
      <c r="AJ6" s="47"/>
      <c r="AK6" s="48"/>
      <c r="AL6" s="318"/>
      <c r="AM6" s="319"/>
      <c r="AN6" s="319"/>
      <c r="AO6" s="319"/>
      <c r="AP6" s="320"/>
      <c r="AQ6" s="20"/>
      <c r="AR6" s="21"/>
      <c r="AS6" s="22"/>
      <c r="AT6" s="23"/>
      <c r="AU6" s="24"/>
      <c r="AV6" s="25"/>
      <c r="AW6" s="25"/>
      <c r="AX6" s="25"/>
      <c r="AY6" s="25"/>
      <c r="AZ6" s="25"/>
      <c r="BA6" s="26"/>
      <c r="BB6" s="336"/>
      <c r="BC6" s="337"/>
      <c r="BD6" s="337"/>
      <c r="BE6" s="337"/>
      <c r="BF6" s="338"/>
      <c r="BG6" s="56"/>
      <c r="BH6" s="57"/>
      <c r="BI6" s="58"/>
      <c r="BJ6" s="59"/>
      <c r="BK6" s="60"/>
      <c r="BL6" s="61"/>
      <c r="BM6" s="61"/>
      <c r="BN6" s="61"/>
      <c r="BO6" s="61"/>
      <c r="BP6" s="61"/>
      <c r="BQ6" s="62"/>
      <c r="BR6" s="12">
        <v>2</v>
      </c>
      <c r="BS6" s="8">
        <f t="shared" si="0"/>
        <v>4</v>
      </c>
      <c r="BT6" s="10">
        <v>2</v>
      </c>
      <c r="BU6" s="11">
        <f t="shared" si="1"/>
        <v>7</v>
      </c>
      <c r="BV6" s="9">
        <v>2</v>
      </c>
      <c r="BW6" s="2">
        <f t="shared" si="2"/>
        <v>2</v>
      </c>
      <c r="BX6" s="228" t="str">
        <f>Equipes!A3</f>
        <v xml:space="preserve">Boulogne </v>
      </c>
      <c r="BY6" s="228"/>
      <c r="BZ6" s="228"/>
      <c r="CA6" s="228"/>
      <c r="CB6" s="228"/>
      <c r="CC6" s="3">
        <f t="shared" si="3"/>
        <v>4</v>
      </c>
      <c r="CD6" s="3">
        <f>'J01'!CC6-CC6</f>
        <v>0</v>
      </c>
      <c r="CE6" s="4" t="str">
        <f>IF(CC6&gt;'J01'!CC6,'J01'!$CE$24,IF(CC6='J01'!CC6,'J01'!$CU$24,IF(CC6&lt;'J01'!CC6,'J01'!$CT$24)))</f>
        <v>u</v>
      </c>
      <c r="CF6" s="3">
        <f t="shared" si="4"/>
        <v>4</v>
      </c>
      <c r="CG6" s="3">
        <f>SUMPRODUCT(($B$5:$F$16=BX6)*($EG$5:$EG$16))+SUMPRODUCT(($I$5:$M$16=BX6)*($EH$5:$EH$16))+'J01'!CG6</f>
        <v>3</v>
      </c>
      <c r="CH6" s="3">
        <f>SUMPRODUCT(($B$5:$F$16=BX6)*($EI$5:$EI$16))+SUMPRODUCT(($I$5:$M$16=BX6)*($EJ$5:$EJ$16))+'J01'!CH6</f>
        <v>1</v>
      </c>
      <c r="CI6" s="3">
        <f>SUMPRODUCT(($B$5:$F$16=BX6)*($EK$5:$EK$16))+SUMPRODUCT(($I$5:$M$16=BX6)*($EL$5:$EL$16))+'J01'!CI6</f>
        <v>1</v>
      </c>
      <c r="CJ6" s="3">
        <f>SUMPRODUCT(($B$5:$F$16=BX6)*($EM$5:$EM$16))+SUMPRODUCT(($I$5:$M$16=BX6)*($EN$5:$EN$16))+'J01'!CJ6</f>
        <v>0</v>
      </c>
      <c r="CK6" s="3">
        <f>SUMPRODUCT(($B$5:$F$16=BX6)*($EO$5:$EO$16))+SUMPRODUCT(($I$5:$M$16=BX6)*($EP$5:$EP$16))+'J01'!CK6</f>
        <v>0</v>
      </c>
      <c r="CL6" s="3">
        <f>SUMPRODUCT(($B$5:$F$16=BX6)*($EQ$5:$EQ$16))+SUMPRODUCT(($I$5:$M$16=BX6)*($ER$5:$ER$16))+'J01'!CL6</f>
        <v>3</v>
      </c>
      <c r="CM6" s="3">
        <f>SUMPRODUCT(($B$5:$F$16=BX6)*($ES$5:$ES$16))+SUMPRODUCT(($I$5:$M$16=BX6)*($ET$5:$ET$16))+'J01'!CM6</f>
        <v>0</v>
      </c>
      <c r="CN6" s="3">
        <f t="shared" ref="CN6:CN22" si="18">CL6-CM6</f>
        <v>3</v>
      </c>
      <c r="CO6" s="235" t="str">
        <f t="shared" ref="CO6:CO22" si="19">BX6</f>
        <v xml:space="preserve">Boulogne </v>
      </c>
      <c r="CP6" s="236"/>
      <c r="CQ6" s="236"/>
      <c r="CR6" s="236"/>
      <c r="CS6" s="237"/>
      <c r="CT6" s="3">
        <f t="shared" si="5"/>
        <v>7</v>
      </c>
      <c r="CU6" s="3">
        <f>'J01'!CT6-CT6</f>
        <v>0</v>
      </c>
      <c r="CV6" s="4" t="str">
        <f>IF(CT6&gt;'J01'!CT6,'J01'!$CV$24,IF(CT6='J01'!CT6,'J01'!$CU$24,IF(CT6&lt;'J01'!CT6,'J01'!$CT$24)))</f>
        <v>u</v>
      </c>
      <c r="CW6" s="3">
        <f t="shared" si="6"/>
        <v>7</v>
      </c>
      <c r="CX6" s="3">
        <f>SUMPRODUCT(($B$5:$F$16=CO6)*($EG$5:$EG$16))+'J01'!CX6</f>
        <v>0</v>
      </c>
      <c r="CY6" s="3">
        <f>SUMPRODUCT(($B$5:$F$16=CO6)*($EI$5:$EI$16))+'J01'!CY6</f>
        <v>0</v>
      </c>
      <c r="CZ6" s="3">
        <f>SUMPRODUCT(($B$5:$F$16=CO6)*($EK$5:$EK$16))+'J01'!CZ6</f>
        <v>0</v>
      </c>
      <c r="DA6" s="3">
        <f>SUMPRODUCT(($B$5:$F$16=CO6)*($EM$5:$EM$16))+'J01'!DA6</f>
        <v>0</v>
      </c>
      <c r="DB6" s="3">
        <f>SUMPRODUCT(($B$5:$F$16=CO6)*($EO$5:$EO$16))+'J01'!DB6</f>
        <v>0</v>
      </c>
      <c r="DC6" s="3">
        <f>SUMPRODUCT(($B$5:$F$16=CO6)*($EQ$5:$EQ$16))+'J01'!DC6</f>
        <v>0</v>
      </c>
      <c r="DD6" s="3">
        <f>SUMPRODUCT(($B$5:$F$16=CO6)*($ES$5:$ES$16))+'J01'!DD6</f>
        <v>0</v>
      </c>
      <c r="DE6" s="3">
        <f t="shared" ref="DE6:DE22" si="20">DC6-DD6</f>
        <v>0</v>
      </c>
      <c r="DF6" s="235" t="str">
        <f t="shared" ref="DF6:DF22" si="21">BX6</f>
        <v xml:space="preserve">Boulogne </v>
      </c>
      <c r="DG6" s="236"/>
      <c r="DH6" s="236"/>
      <c r="DI6" s="236"/>
      <c r="DJ6" s="237"/>
      <c r="DK6" s="3">
        <f t="shared" si="7"/>
        <v>2</v>
      </c>
      <c r="DL6" s="3">
        <f>'J01'!DK6-DK6</f>
        <v>0</v>
      </c>
      <c r="DM6" s="4" t="str">
        <f>IF(DK6&gt;'J01'!DK6,'J01'!$DM$24,IF(DK6='J01'!DK6,'J01'!$DL$24,IF(DK6&lt;'J01'!DK6,'J01'!$DK$24)))</f>
        <v>u</v>
      </c>
      <c r="DN6" s="3">
        <f t="shared" si="8"/>
        <v>2</v>
      </c>
      <c r="DO6" s="3">
        <f>SUMPRODUCT(($I$5:$M$16=DF6)*($EH$5:$EH$16))+'J01'!DO6</f>
        <v>3</v>
      </c>
      <c r="DP6" s="3">
        <f>SUMPRODUCT(($I$5:$M$16=DF6)*($EJ$5:$EJ$16))+'J01'!DP6</f>
        <v>1</v>
      </c>
      <c r="DQ6" s="3">
        <f>SUMPRODUCT(($I$5:$M$16=DF6)*($EL$5:$EL$16))+'J01'!DQ6</f>
        <v>1</v>
      </c>
      <c r="DR6" s="3">
        <f>SUMPRODUCT(($I$5:$M$16=DF6)*($EN$5:$EN$16))+'J01'!DR6</f>
        <v>0</v>
      </c>
      <c r="DS6" s="3">
        <f>SUMPRODUCT(($I$5:$M$16=DF6)*($EP$5:$EP$16))+'J01'!DS6</f>
        <v>0</v>
      </c>
      <c r="DT6" s="3">
        <f>SUMPRODUCT(($I$5:$M$16=DF6)*($ER$5:$ER$16))+'J01'!DT6</f>
        <v>3</v>
      </c>
      <c r="DU6" s="3">
        <f>SUMPRODUCT(($I$5:$M$16=DF6)*($ET$5:$ET$16))+'J01'!DU6</f>
        <v>0</v>
      </c>
      <c r="DV6" s="3">
        <f t="shared" ref="DV6:DV22" si="22">DT6-DU6</f>
        <v>3</v>
      </c>
      <c r="DW6" s="6">
        <f t="shared" ref="DW6:DW22" si="23">SUM(CG6*1000+(CN6)/100+(CL6)/1000)</f>
        <v>3000.0330000000004</v>
      </c>
      <c r="DX6" s="34">
        <f>DW6+0.0000019</f>
        <v>3000.0330019000003</v>
      </c>
      <c r="DY6" s="6">
        <f t="shared" ref="DY6:DY22" si="24">SUM(CX6*1000+(DE6)/100+(DC6)/1000)</f>
        <v>0</v>
      </c>
      <c r="DZ6" s="34">
        <f>DY6+0.0000019</f>
        <v>1.9E-6</v>
      </c>
      <c r="EA6" s="6">
        <f t="shared" ref="EA6:EA22" si="25">SUM(DO6*1000+(DV6)/100+(DT6)/1000)</f>
        <v>3000.0330000000004</v>
      </c>
      <c r="EB6" s="34">
        <f>EA6+0.0000019</f>
        <v>3000.0330019000003</v>
      </c>
      <c r="EC6" s="2">
        <f t="shared" ref="EC6:EC14" si="26">A6</f>
        <v>0</v>
      </c>
      <c r="ED6" s="2">
        <f t="shared" ref="ED6:ED14" si="27">N6</f>
        <v>0</v>
      </c>
      <c r="EE6" s="2">
        <f t="shared" ref="EE6:EE14" si="28">IF(G6="",0,IF(G6&gt;H6,3,IF(G6=H6,1,IF(G6&lt;H6,0))))</f>
        <v>0</v>
      </c>
      <c r="EF6" s="2">
        <f t="shared" ref="EF6:EF14" si="29">IF(H6="",0,IF(H6&gt;G6,3,IF(H6=G6,1,IF(H6&lt;G6,0))))</f>
        <v>0</v>
      </c>
      <c r="EG6" s="2">
        <f t="shared" ref="EG6:EG14" si="30">EE6-EC6</f>
        <v>0</v>
      </c>
      <c r="EH6" s="2">
        <f t="shared" ref="EH6:EH14" si="31">EF6-ED6</f>
        <v>0</v>
      </c>
      <c r="EI6" s="2">
        <f t="shared" ref="EI6:EI14" si="32">IF(G6="",0,1)</f>
        <v>0</v>
      </c>
      <c r="EJ6" s="2">
        <f t="shared" ref="EJ6:EJ14" si="33">IF(H6="",0,1)</f>
        <v>0</v>
      </c>
      <c r="EK6" s="2" t="b">
        <f t="shared" ref="EK6:EK14" si="34">IF(G6&lt;&gt;"",IF(G6&gt;H6,1))</f>
        <v>0</v>
      </c>
      <c r="EL6" s="2" t="b">
        <f t="shared" ref="EL6:EL14" si="35">IF(H6&lt;&gt;"",IF(H6&gt;G6,1))</f>
        <v>0</v>
      </c>
      <c r="EM6" s="2" t="b">
        <f t="shared" ref="EM6:EM14" si="36">IF(G6&lt;&gt;"",IF(G6=H6,1))</f>
        <v>0</v>
      </c>
      <c r="EN6" s="2" t="b">
        <f t="shared" ref="EN6:EN14" si="37">IF(H6&lt;&gt;"",IF(H6=G6,1))</f>
        <v>0</v>
      </c>
      <c r="EO6" s="2" t="b">
        <f t="shared" ref="EO6:EO14" si="38">IF(G6&lt;&gt;"",IF(G6&lt;H6,1))</f>
        <v>0</v>
      </c>
      <c r="EP6" s="2" t="b">
        <f t="shared" ref="EP6:EP14" si="39">IF(H6&lt;&gt;"",IF(H6&lt;G6,1))</f>
        <v>0</v>
      </c>
      <c r="EQ6" s="2">
        <f t="shared" ref="EQ6:EQ14" si="40">G6</f>
        <v>0</v>
      </c>
      <c r="ER6" s="2">
        <f t="shared" ref="ER6:ER14" si="41">H6</f>
        <v>0</v>
      </c>
      <c r="ES6" s="2">
        <f t="shared" ref="ES6:ES14" si="42">H6</f>
        <v>0</v>
      </c>
      <c r="ET6" s="2">
        <f t="shared" ref="ET6:ET14" si="43">G6</f>
        <v>0</v>
      </c>
      <c r="EU6" s="240" t="str">
        <f t="shared" si="9"/>
        <v>Tours</v>
      </c>
      <c r="EV6" s="240"/>
      <c r="EW6" s="240"/>
      <c r="EX6" s="240"/>
      <c r="EY6" s="240"/>
      <c r="EZ6" s="34">
        <f t="shared" si="10"/>
        <v>3000.0550000000003</v>
      </c>
      <c r="FA6" s="33">
        <f t="shared" si="11"/>
        <v>2</v>
      </c>
      <c r="FB6" s="240" t="str">
        <f t="shared" ref="FB6:FB22" si="44">BX6</f>
        <v xml:space="preserve">Boulogne </v>
      </c>
      <c r="FC6" s="240"/>
      <c r="FD6" s="240"/>
      <c r="FE6" s="240"/>
      <c r="FF6" s="240"/>
      <c r="FG6" s="240" t="str">
        <f t="shared" si="12"/>
        <v>Laval</v>
      </c>
      <c r="FH6" s="240"/>
      <c r="FI6" s="240"/>
      <c r="FJ6" s="240"/>
      <c r="FK6" s="240"/>
      <c r="FL6" s="34">
        <f t="shared" si="13"/>
        <v>3000.0439999999999</v>
      </c>
      <c r="FM6" s="7">
        <f t="shared" si="14"/>
        <v>2</v>
      </c>
      <c r="FN6" s="240" t="str">
        <f t="shared" ref="FN6:FN22" si="45">CO6</f>
        <v xml:space="preserve">Boulogne </v>
      </c>
      <c r="FO6" s="240"/>
      <c r="FP6" s="240"/>
      <c r="FQ6" s="240"/>
      <c r="FR6" s="240"/>
      <c r="FS6" s="240" t="str">
        <f t="shared" si="15"/>
        <v xml:space="preserve">Boulogne </v>
      </c>
      <c r="FT6" s="240"/>
      <c r="FU6" s="240"/>
      <c r="FV6" s="240"/>
      <c r="FW6" s="240"/>
      <c r="FX6" s="34">
        <f t="shared" si="16"/>
        <v>3000.0330000000004</v>
      </c>
      <c r="FY6" s="33">
        <f t="shared" si="17"/>
        <v>2</v>
      </c>
      <c r="FZ6" s="240" t="str">
        <f t="shared" ref="FZ6:FZ22" si="46">DF6</f>
        <v xml:space="preserve">Boulogne </v>
      </c>
      <c r="GA6" s="240"/>
      <c r="GB6" s="240"/>
      <c r="GC6" s="240"/>
      <c r="GD6" s="240"/>
      <c r="GE6" s="352" t="str">
        <f t="shared" ref="GE6:GE22" si="47">BX6</f>
        <v xml:space="preserve">Boulogne </v>
      </c>
      <c r="GF6" s="352"/>
      <c r="GG6" s="352"/>
      <c r="GH6" s="352"/>
      <c r="GI6" s="352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</row>
    <row r="7" spans="1:240" ht="15" x14ac:dyDescent="0.3">
      <c r="A7" s="86"/>
      <c r="B7" s="163" t="s">
        <v>67</v>
      </c>
      <c r="C7" s="163"/>
      <c r="D7" s="163"/>
      <c r="E7" s="163"/>
      <c r="F7" s="163"/>
      <c r="G7" s="87"/>
      <c r="H7" s="87"/>
      <c r="I7" s="169" t="s">
        <v>55</v>
      </c>
      <c r="J7" s="169"/>
      <c r="K7" s="169"/>
      <c r="L7" s="169"/>
      <c r="M7" s="169"/>
      <c r="N7" s="88"/>
      <c r="O7" s="180"/>
      <c r="P7" s="181"/>
      <c r="Q7" s="181"/>
      <c r="R7" s="181"/>
      <c r="S7" s="160"/>
      <c r="T7" s="161"/>
      <c r="U7" s="93"/>
      <c r="V7" s="314"/>
      <c r="W7" s="315"/>
      <c r="X7" s="315"/>
      <c r="Y7" s="315"/>
      <c r="Z7" s="316"/>
      <c r="AA7" s="39"/>
      <c r="AB7" s="40"/>
      <c r="AC7" s="41"/>
      <c r="AD7" s="42"/>
      <c r="AE7" s="46"/>
      <c r="AF7" s="47"/>
      <c r="AG7" s="47"/>
      <c r="AH7" s="47"/>
      <c r="AI7" s="47"/>
      <c r="AJ7" s="47"/>
      <c r="AK7" s="48"/>
      <c r="AL7" s="318"/>
      <c r="AM7" s="319"/>
      <c r="AN7" s="319"/>
      <c r="AO7" s="319"/>
      <c r="AP7" s="320"/>
      <c r="AQ7" s="20"/>
      <c r="AR7" s="21"/>
      <c r="AS7" s="22"/>
      <c r="AT7" s="23"/>
      <c r="AU7" s="24"/>
      <c r="AV7" s="25"/>
      <c r="AW7" s="25"/>
      <c r="AX7" s="25"/>
      <c r="AY7" s="25"/>
      <c r="AZ7" s="25"/>
      <c r="BA7" s="26"/>
      <c r="BB7" s="336"/>
      <c r="BC7" s="337"/>
      <c r="BD7" s="337"/>
      <c r="BE7" s="337"/>
      <c r="BF7" s="338"/>
      <c r="BG7" s="56"/>
      <c r="BH7" s="57"/>
      <c r="BI7" s="58"/>
      <c r="BJ7" s="59"/>
      <c r="BK7" s="60"/>
      <c r="BL7" s="61"/>
      <c r="BM7" s="61"/>
      <c r="BN7" s="61"/>
      <c r="BO7" s="61"/>
      <c r="BP7" s="61"/>
      <c r="BQ7" s="62"/>
      <c r="BR7" s="12">
        <v>3</v>
      </c>
      <c r="BS7" s="8">
        <f t="shared" si="0"/>
        <v>9</v>
      </c>
      <c r="BT7" s="10">
        <v>3</v>
      </c>
      <c r="BU7" s="11">
        <f t="shared" si="1"/>
        <v>6</v>
      </c>
      <c r="BV7" s="9">
        <v>3</v>
      </c>
      <c r="BW7" s="2">
        <f t="shared" si="2"/>
        <v>6</v>
      </c>
      <c r="BX7" s="228" t="str">
        <f>Equipes!A4</f>
        <v xml:space="preserve">Bourg-en-Bresse </v>
      </c>
      <c r="BY7" s="228"/>
      <c r="BZ7" s="228"/>
      <c r="CA7" s="228"/>
      <c r="CB7" s="228"/>
      <c r="CC7" s="3">
        <f t="shared" si="3"/>
        <v>9</v>
      </c>
      <c r="CD7" s="3">
        <f>'J01'!CC7-CC7</f>
        <v>0</v>
      </c>
      <c r="CE7" s="4" t="str">
        <f>IF(CC7&gt;'J01'!CC7,'J01'!$CE$24,IF(CC7='J01'!CC7,'J01'!$CU$24,IF(CC7&lt;'J01'!CC7,'J01'!$CT$24)))</f>
        <v>u</v>
      </c>
      <c r="CF7" s="3">
        <f t="shared" si="4"/>
        <v>9</v>
      </c>
      <c r="CG7" s="3">
        <f>SUMPRODUCT(($B$5:$F$16=BX7)*($EG$5:$EG$16))+SUMPRODUCT(($I$5:$M$16=BX7)*($EH$5:$EH$16))+'J01'!CG7</f>
        <v>1</v>
      </c>
      <c r="CH7" s="3">
        <f>SUMPRODUCT(($B$5:$F$16=BX7)*($EI$5:$EI$16))+SUMPRODUCT(($I$5:$M$16=BX7)*($EJ$5:$EJ$16))+'J01'!CH7</f>
        <v>1</v>
      </c>
      <c r="CI7" s="3">
        <f>SUMPRODUCT(($B$5:$F$16=BX7)*($EK$5:$EK$16))+SUMPRODUCT(($I$5:$M$16=BX7)*($EL$5:$EL$16))+'J01'!CI7</f>
        <v>0</v>
      </c>
      <c r="CJ7" s="3">
        <f>SUMPRODUCT(($B$5:$F$16=BX7)*($EM$5:$EM$16))+SUMPRODUCT(($I$5:$M$16=BX7)*($EN$5:$EN$16))+'J01'!CJ7</f>
        <v>1</v>
      </c>
      <c r="CK7" s="3">
        <f>SUMPRODUCT(($B$5:$F$16=BX7)*($EO$5:$EO$16))+SUMPRODUCT(($I$5:$M$16=BX7)*($EP$5:$EP$16))+'J01'!CK7</f>
        <v>0</v>
      </c>
      <c r="CL7" s="3">
        <f>SUMPRODUCT(($B$5:$F$16=BX7)*($EQ$5:$EQ$16))+SUMPRODUCT(($I$5:$M$16=BX7)*($ER$5:$ER$16))+'J01'!CL7</f>
        <v>0</v>
      </c>
      <c r="CM7" s="3">
        <f>SUMPRODUCT(($B$5:$F$16=BX7)*($ES$5:$ES$16))+SUMPRODUCT(($I$5:$M$16=BX7)*($ET$5:$ET$16))+'J01'!CM7</f>
        <v>0</v>
      </c>
      <c r="CN7" s="3">
        <f t="shared" si="18"/>
        <v>0</v>
      </c>
      <c r="CO7" s="235" t="str">
        <f t="shared" si="19"/>
        <v xml:space="preserve">Bourg-en-Bresse </v>
      </c>
      <c r="CP7" s="236"/>
      <c r="CQ7" s="236"/>
      <c r="CR7" s="236"/>
      <c r="CS7" s="237"/>
      <c r="CT7" s="3">
        <f t="shared" si="5"/>
        <v>6</v>
      </c>
      <c r="CU7" s="3">
        <f>'J01'!CT7-CT7</f>
        <v>0</v>
      </c>
      <c r="CV7" s="4" t="str">
        <f>IF(CT7&gt;'J01'!CT7,'J01'!$CV$24,IF(CT7='J01'!CT7,'J01'!$CU$24,IF(CT7&lt;'J01'!CT7,'J01'!$CT$24)))</f>
        <v>u</v>
      </c>
      <c r="CW7" s="3">
        <f t="shared" si="6"/>
        <v>6</v>
      </c>
      <c r="CX7" s="3">
        <f>SUMPRODUCT(($B$5:$F$16=CO7)*($EG$5:$EG$16))+'J01'!CX7</f>
        <v>1</v>
      </c>
      <c r="CY7" s="3">
        <f>SUMPRODUCT(($B$5:$F$16=CO7)*($EI$5:$EI$16))+'J01'!CY7</f>
        <v>1</v>
      </c>
      <c r="CZ7" s="3">
        <f>SUMPRODUCT(($B$5:$F$16=CO7)*($EK$5:$EK$16))+'J01'!CZ7</f>
        <v>0</v>
      </c>
      <c r="DA7" s="3">
        <f>SUMPRODUCT(($B$5:$F$16=CO7)*($EM$5:$EM$16))+'J01'!DA7</f>
        <v>1</v>
      </c>
      <c r="DB7" s="3">
        <f>SUMPRODUCT(($B$5:$F$16=CO7)*($EO$5:$EO$16))+'J01'!DB7</f>
        <v>0</v>
      </c>
      <c r="DC7" s="3">
        <f>SUMPRODUCT(($B$5:$F$16=CO7)*($EQ$5:$EQ$16))+'J01'!DC7</f>
        <v>0</v>
      </c>
      <c r="DD7" s="3">
        <f>SUMPRODUCT(($B$5:$F$16=CO7)*($ES$5:$ES$16))+'J01'!DD7</f>
        <v>0</v>
      </c>
      <c r="DE7" s="3">
        <f t="shared" si="20"/>
        <v>0</v>
      </c>
      <c r="DF7" s="235" t="str">
        <f t="shared" si="21"/>
        <v xml:space="preserve">Bourg-en-Bresse </v>
      </c>
      <c r="DG7" s="236"/>
      <c r="DH7" s="236"/>
      <c r="DI7" s="236"/>
      <c r="DJ7" s="237"/>
      <c r="DK7" s="3">
        <f t="shared" si="7"/>
        <v>5</v>
      </c>
      <c r="DL7" s="3">
        <f>'J01'!DK7-DK7</f>
        <v>0</v>
      </c>
      <c r="DM7" s="4" t="str">
        <f>IF(DK7&gt;'J01'!DK7,'J01'!$DM$24,IF(DK7='J01'!DK7,'J01'!$DL$24,IF(DK7&lt;'J01'!DK7,'J01'!$DK$24)))</f>
        <v>u</v>
      </c>
      <c r="DN7" s="3">
        <f t="shared" si="8"/>
        <v>6</v>
      </c>
      <c r="DO7" s="3">
        <f>SUMPRODUCT(($I$5:$M$16=DF7)*($EH$5:$EH$16))+'J01'!DO7</f>
        <v>0</v>
      </c>
      <c r="DP7" s="3">
        <f>SUMPRODUCT(($I$5:$M$16=DF7)*($EJ$5:$EJ$16))+'J01'!DP7</f>
        <v>0</v>
      </c>
      <c r="DQ7" s="3">
        <f>SUMPRODUCT(($I$5:$M$16=DF7)*($EL$5:$EL$16))+'J01'!DQ7</f>
        <v>0</v>
      </c>
      <c r="DR7" s="3">
        <f>SUMPRODUCT(($I$5:$M$16=DF7)*($EN$5:$EN$16))+'J01'!DR7</f>
        <v>0</v>
      </c>
      <c r="DS7" s="3">
        <f>SUMPRODUCT(($I$5:$M$16=DF7)*($EP$5:$EP$16))+'J01'!DS7</f>
        <v>0</v>
      </c>
      <c r="DT7" s="3">
        <f>SUMPRODUCT(($I$5:$M$16=DF7)*($ER$5:$ER$16))+'J01'!DT7</f>
        <v>0</v>
      </c>
      <c r="DU7" s="3">
        <f>SUMPRODUCT(($I$5:$M$16=DF7)*($ET$5:$ET$16))+'J01'!DU7</f>
        <v>0</v>
      </c>
      <c r="DV7" s="3">
        <f t="shared" si="22"/>
        <v>0</v>
      </c>
      <c r="DW7" s="6">
        <f t="shared" si="23"/>
        <v>1000</v>
      </c>
      <c r="DX7" s="34">
        <f>DW7+0.0000018</f>
        <v>1000.0000017999999</v>
      </c>
      <c r="DY7" s="6">
        <f t="shared" si="24"/>
        <v>1000</v>
      </c>
      <c r="DZ7" s="34">
        <f>DY7+0.0000018</f>
        <v>1000.0000017999999</v>
      </c>
      <c r="EA7" s="6">
        <f t="shared" si="25"/>
        <v>0</v>
      </c>
      <c r="EB7" s="34">
        <f>EA7+0.0000018</f>
        <v>1.7999999999999999E-6</v>
      </c>
      <c r="EC7" s="2">
        <f t="shared" si="26"/>
        <v>0</v>
      </c>
      <c r="ED7" s="2">
        <f t="shared" si="27"/>
        <v>0</v>
      </c>
      <c r="EE7" s="2">
        <f t="shared" si="28"/>
        <v>0</v>
      </c>
      <c r="EF7" s="2">
        <f t="shared" si="29"/>
        <v>0</v>
      </c>
      <c r="EG7" s="2">
        <f t="shared" si="30"/>
        <v>0</v>
      </c>
      <c r="EH7" s="2">
        <f t="shared" si="31"/>
        <v>0</v>
      </c>
      <c r="EI7" s="2">
        <f t="shared" si="32"/>
        <v>0</v>
      </c>
      <c r="EJ7" s="2">
        <f t="shared" si="33"/>
        <v>0</v>
      </c>
      <c r="EK7" s="2" t="b">
        <f t="shared" si="34"/>
        <v>0</v>
      </c>
      <c r="EL7" s="2" t="b">
        <f t="shared" si="35"/>
        <v>0</v>
      </c>
      <c r="EM7" s="2" t="b">
        <f t="shared" si="36"/>
        <v>0</v>
      </c>
      <c r="EN7" s="2" t="b">
        <f t="shared" si="37"/>
        <v>0</v>
      </c>
      <c r="EO7" s="2" t="b">
        <f t="shared" si="38"/>
        <v>0</v>
      </c>
      <c r="EP7" s="2" t="b">
        <f t="shared" si="39"/>
        <v>0</v>
      </c>
      <c r="EQ7" s="2">
        <f t="shared" si="40"/>
        <v>0</v>
      </c>
      <c r="ER7" s="2">
        <f t="shared" si="41"/>
        <v>0</v>
      </c>
      <c r="ES7" s="2">
        <f t="shared" si="42"/>
        <v>0</v>
      </c>
      <c r="ET7" s="2">
        <f t="shared" si="43"/>
        <v>0</v>
      </c>
      <c r="EU7" s="240" t="str">
        <f t="shared" si="9"/>
        <v>Laval</v>
      </c>
      <c r="EV7" s="240"/>
      <c r="EW7" s="240"/>
      <c r="EX7" s="240"/>
      <c r="EY7" s="240"/>
      <c r="EZ7" s="34">
        <f t="shared" si="10"/>
        <v>3000.0439999999999</v>
      </c>
      <c r="FA7" s="33">
        <f t="shared" si="11"/>
        <v>3</v>
      </c>
      <c r="FB7" s="240" t="str">
        <f t="shared" si="44"/>
        <v xml:space="preserve">Bourg-en-Bresse </v>
      </c>
      <c r="FC7" s="240"/>
      <c r="FD7" s="240"/>
      <c r="FE7" s="240"/>
      <c r="FF7" s="240"/>
      <c r="FG7" s="240" t="str">
        <f t="shared" si="12"/>
        <v>Lyon Duchère</v>
      </c>
      <c r="FH7" s="240"/>
      <c r="FI7" s="240"/>
      <c r="FJ7" s="240"/>
      <c r="FK7" s="240"/>
      <c r="FL7" s="34">
        <f t="shared" si="13"/>
        <v>3000.0130000000004</v>
      </c>
      <c r="FM7" s="7">
        <f t="shared" si="14"/>
        <v>3</v>
      </c>
      <c r="FN7" s="240" t="str">
        <f t="shared" si="45"/>
        <v xml:space="preserve">Bourg-en-Bresse </v>
      </c>
      <c r="FO7" s="240"/>
      <c r="FP7" s="240"/>
      <c r="FQ7" s="240"/>
      <c r="FR7" s="240"/>
      <c r="FS7" s="240" t="str">
        <f t="shared" si="15"/>
        <v xml:space="preserve">Le Mans </v>
      </c>
      <c r="FT7" s="240"/>
      <c r="FU7" s="240"/>
      <c r="FV7" s="240"/>
      <c r="FW7" s="240"/>
      <c r="FX7" s="34">
        <f t="shared" si="16"/>
        <v>3000.0130000000004</v>
      </c>
      <c r="FY7" s="33">
        <f t="shared" si="17"/>
        <v>3</v>
      </c>
      <c r="FZ7" s="240" t="str">
        <f t="shared" si="46"/>
        <v xml:space="preserve">Bourg-en-Bresse </v>
      </c>
      <c r="GA7" s="240"/>
      <c r="GB7" s="240"/>
      <c r="GC7" s="240"/>
      <c r="GD7" s="240"/>
      <c r="GE7" s="352" t="str">
        <f t="shared" si="47"/>
        <v xml:space="preserve">Bourg-en-Bresse </v>
      </c>
      <c r="GF7" s="352"/>
      <c r="GG7" s="352"/>
      <c r="GH7" s="352"/>
      <c r="GI7" s="352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</row>
    <row r="8" spans="1:240" ht="15" x14ac:dyDescent="0.3">
      <c r="A8" s="86"/>
      <c r="B8" s="163" t="s">
        <v>59</v>
      </c>
      <c r="C8" s="163"/>
      <c r="D8" s="163"/>
      <c r="E8" s="163"/>
      <c r="F8" s="163"/>
      <c r="G8" s="87"/>
      <c r="H8" s="87"/>
      <c r="I8" s="169" t="s">
        <v>50</v>
      </c>
      <c r="J8" s="169"/>
      <c r="K8" s="169"/>
      <c r="L8" s="169"/>
      <c r="M8" s="169"/>
      <c r="N8" s="88"/>
      <c r="O8" s="180"/>
      <c r="P8" s="181"/>
      <c r="Q8" s="181"/>
      <c r="R8" s="181"/>
      <c r="S8" s="160"/>
      <c r="T8" s="161"/>
      <c r="U8" s="93"/>
      <c r="V8" s="314"/>
      <c r="W8" s="315"/>
      <c r="X8" s="315"/>
      <c r="Y8" s="315"/>
      <c r="Z8" s="316"/>
      <c r="AA8" s="39"/>
      <c r="AB8" s="40"/>
      <c r="AC8" s="41"/>
      <c r="AD8" s="42"/>
      <c r="AE8" s="46"/>
      <c r="AF8" s="47"/>
      <c r="AG8" s="47"/>
      <c r="AH8" s="47"/>
      <c r="AI8" s="47"/>
      <c r="AJ8" s="47"/>
      <c r="AK8" s="48"/>
      <c r="AL8" s="318"/>
      <c r="AM8" s="319"/>
      <c r="AN8" s="319"/>
      <c r="AO8" s="319"/>
      <c r="AP8" s="320"/>
      <c r="AQ8" s="20"/>
      <c r="AR8" s="21"/>
      <c r="AS8" s="22"/>
      <c r="AT8" s="23"/>
      <c r="AU8" s="24"/>
      <c r="AV8" s="25"/>
      <c r="AW8" s="25"/>
      <c r="AX8" s="25"/>
      <c r="AY8" s="25"/>
      <c r="AZ8" s="25"/>
      <c r="BA8" s="26"/>
      <c r="BB8" s="336"/>
      <c r="BC8" s="337"/>
      <c r="BD8" s="337"/>
      <c r="BE8" s="337"/>
      <c r="BF8" s="338"/>
      <c r="BG8" s="56"/>
      <c r="BH8" s="57"/>
      <c r="BI8" s="58"/>
      <c r="BJ8" s="59"/>
      <c r="BK8" s="60"/>
      <c r="BL8" s="61"/>
      <c r="BM8" s="61"/>
      <c r="BN8" s="61"/>
      <c r="BO8" s="61"/>
      <c r="BP8" s="61"/>
      <c r="BQ8" s="62"/>
      <c r="BR8" s="12">
        <v>4</v>
      </c>
      <c r="BS8" s="8">
        <f t="shared" si="0"/>
        <v>11</v>
      </c>
      <c r="BT8" s="10">
        <v>4</v>
      </c>
      <c r="BU8" s="11">
        <f t="shared" si="1"/>
        <v>16</v>
      </c>
      <c r="BV8" s="9">
        <v>4</v>
      </c>
      <c r="BW8" s="2">
        <f t="shared" si="2"/>
        <v>7</v>
      </c>
      <c r="BX8" s="228" t="str">
        <f>Equipes!A5</f>
        <v>Chambly</v>
      </c>
      <c r="BY8" s="228"/>
      <c r="BZ8" s="228"/>
      <c r="CA8" s="228"/>
      <c r="CB8" s="228"/>
      <c r="CC8" s="3">
        <f t="shared" si="3"/>
        <v>11</v>
      </c>
      <c r="CD8" s="3">
        <f>'J01'!CC8-CC8</f>
        <v>0</v>
      </c>
      <c r="CE8" s="4" t="str">
        <f>IF(CC8&gt;'J01'!CC8,'J01'!$CE$24,IF(CC8='J01'!CC8,'J01'!$CU$24,IF(CC8&lt;'J01'!CC8,'J01'!$CT$24)))</f>
        <v>u</v>
      </c>
      <c r="CF8" s="3">
        <f t="shared" si="4"/>
        <v>11</v>
      </c>
      <c r="CG8" s="3">
        <f>SUMPRODUCT(($B$5:$F$16=BX8)*($EG$5:$EG$16))+SUMPRODUCT(($I$5:$M$16=BX8)*($EH$5:$EH$16))+'J01'!CG8</f>
        <v>0</v>
      </c>
      <c r="CH8" s="3">
        <f>SUMPRODUCT(($B$5:$F$16=BX8)*($EI$5:$EI$16))+SUMPRODUCT(($I$5:$M$16=BX8)*($EJ$5:$EJ$16))+'J01'!CH8</f>
        <v>1</v>
      </c>
      <c r="CI8" s="3">
        <f>SUMPRODUCT(($B$5:$F$16=BX8)*($EK$5:$EK$16))+SUMPRODUCT(($I$5:$M$16=BX8)*($EL$5:$EL$16))+'J01'!CI8</f>
        <v>0</v>
      </c>
      <c r="CJ8" s="3">
        <f>SUMPRODUCT(($B$5:$F$16=BX8)*($EM$5:$EM$16))+SUMPRODUCT(($I$5:$M$16=BX8)*($EN$5:$EN$16))+'J01'!CJ8</f>
        <v>0</v>
      </c>
      <c r="CK8" s="3">
        <f>SUMPRODUCT(($B$5:$F$16=BX8)*($EO$5:$EO$16))+SUMPRODUCT(($I$5:$M$16=BX8)*($EP$5:$EP$16))+'J01'!CK8</f>
        <v>1</v>
      </c>
      <c r="CL8" s="3">
        <f>SUMPRODUCT(($B$5:$F$16=BX8)*($EQ$5:$EQ$16))+SUMPRODUCT(($I$5:$M$16=BX8)*($ER$5:$ER$16))+'J01'!CL8</f>
        <v>2</v>
      </c>
      <c r="CM8" s="3">
        <f>SUMPRODUCT(($B$5:$F$16=BX8)*($ES$5:$ES$16))+SUMPRODUCT(($I$5:$M$16=BX8)*($ET$5:$ET$16))+'J01'!CM8</f>
        <v>3</v>
      </c>
      <c r="CN8" s="3">
        <f t="shared" si="18"/>
        <v>-1</v>
      </c>
      <c r="CO8" s="235" t="str">
        <f t="shared" si="19"/>
        <v>Chambly</v>
      </c>
      <c r="CP8" s="236"/>
      <c r="CQ8" s="236"/>
      <c r="CR8" s="236"/>
      <c r="CS8" s="237"/>
      <c r="CT8" s="3">
        <f t="shared" si="5"/>
        <v>16</v>
      </c>
      <c r="CU8" s="3">
        <f>'J01'!CT8-CT8</f>
        <v>0</v>
      </c>
      <c r="CV8" s="4" t="str">
        <f>IF(CT8&gt;'J01'!CT8,'J01'!$CV$24,IF(CT8='J01'!CT8,'J01'!$CU$24,IF(CT8&lt;'J01'!CT8,'J01'!$CT$24)))</f>
        <v>u</v>
      </c>
      <c r="CW8" s="3">
        <f t="shared" si="6"/>
        <v>16</v>
      </c>
      <c r="CX8" s="3">
        <f>SUMPRODUCT(($B$5:$F$16=CO8)*($EG$5:$EG$16))+'J01'!CX8</f>
        <v>0</v>
      </c>
      <c r="CY8" s="3">
        <f>SUMPRODUCT(($B$5:$F$16=CO8)*($EI$5:$EI$16))+'J01'!CY8</f>
        <v>1</v>
      </c>
      <c r="CZ8" s="3">
        <f>SUMPRODUCT(($B$5:$F$16=CO8)*($EK$5:$EK$16))+'J01'!CZ8</f>
        <v>0</v>
      </c>
      <c r="DA8" s="3">
        <f>SUMPRODUCT(($B$5:$F$16=CO8)*($EM$5:$EM$16))+'J01'!DA8</f>
        <v>0</v>
      </c>
      <c r="DB8" s="3">
        <f>SUMPRODUCT(($B$5:$F$16=CO8)*($EO$5:$EO$16))+'J01'!DB8</f>
        <v>1</v>
      </c>
      <c r="DC8" s="3">
        <f>SUMPRODUCT(($B$5:$F$16=CO8)*($EQ$5:$EQ$16))+'J01'!DC8</f>
        <v>2</v>
      </c>
      <c r="DD8" s="3">
        <f>SUMPRODUCT(($B$5:$F$16=CO8)*($ES$5:$ES$16))+'J01'!DD8</f>
        <v>3</v>
      </c>
      <c r="DE8" s="3">
        <f t="shared" si="20"/>
        <v>-1</v>
      </c>
      <c r="DF8" s="235" t="str">
        <f t="shared" si="21"/>
        <v>Chambly</v>
      </c>
      <c r="DG8" s="236"/>
      <c r="DH8" s="236"/>
      <c r="DI8" s="236"/>
      <c r="DJ8" s="237"/>
      <c r="DK8" s="3">
        <f t="shared" si="7"/>
        <v>5</v>
      </c>
      <c r="DL8" s="3">
        <f>'J01'!DK8-DK8</f>
        <v>0</v>
      </c>
      <c r="DM8" s="4" t="str">
        <f>IF(DK8&gt;'J01'!DK8,'J01'!$DM$24,IF(DK8='J01'!DK8,'J01'!$DL$24,IF(DK8&lt;'J01'!DK8,'J01'!$DK$24)))</f>
        <v>u</v>
      </c>
      <c r="DN8" s="3">
        <f t="shared" si="8"/>
        <v>7</v>
      </c>
      <c r="DO8" s="3">
        <f>SUMPRODUCT(($I$5:$M$16=DF8)*($EH$5:$EH$16))+'J01'!DO8</f>
        <v>0</v>
      </c>
      <c r="DP8" s="3">
        <f>SUMPRODUCT(($I$5:$M$16=DF8)*($EJ$5:$EJ$16))+'J01'!DP8</f>
        <v>0</v>
      </c>
      <c r="DQ8" s="3">
        <f>SUMPRODUCT(($I$5:$M$16=DF8)*($EL$5:$EL$16))+'J01'!DQ8</f>
        <v>0</v>
      </c>
      <c r="DR8" s="3">
        <f>SUMPRODUCT(($I$5:$M$16=DF8)*($EN$5:$EN$16))+'J01'!DR8</f>
        <v>0</v>
      </c>
      <c r="DS8" s="3">
        <f>SUMPRODUCT(($I$5:$M$16=DF8)*($EP$5:$EP$16))+'J01'!DS8</f>
        <v>0</v>
      </c>
      <c r="DT8" s="3">
        <f>SUMPRODUCT(($I$5:$M$16=DF8)*($ER$5:$ER$16))+'J01'!DT8</f>
        <v>0</v>
      </c>
      <c r="DU8" s="3">
        <f>SUMPRODUCT(($I$5:$M$16=DF8)*($ET$5:$ET$16))+'J01'!DU8</f>
        <v>0</v>
      </c>
      <c r="DV8" s="3">
        <f t="shared" si="22"/>
        <v>0</v>
      </c>
      <c r="DW8" s="6">
        <f t="shared" si="23"/>
        <v>-8.0000000000000002E-3</v>
      </c>
      <c r="DX8" s="34">
        <f>DW8+0.0000017</f>
        <v>-7.9982999999999999E-3</v>
      </c>
      <c r="DY8" s="6">
        <f t="shared" si="24"/>
        <v>-8.0000000000000002E-3</v>
      </c>
      <c r="DZ8" s="34">
        <f>DY8+0.0000017</f>
        <v>-7.9982999999999999E-3</v>
      </c>
      <c r="EA8" s="6">
        <f t="shared" si="25"/>
        <v>0</v>
      </c>
      <c r="EB8" s="34">
        <f>EA8+0.0000017</f>
        <v>1.7E-6</v>
      </c>
      <c r="EC8" s="2">
        <f t="shared" si="26"/>
        <v>0</v>
      </c>
      <c r="ED8" s="2">
        <f t="shared" si="27"/>
        <v>0</v>
      </c>
      <c r="EE8" s="2">
        <f t="shared" si="28"/>
        <v>0</v>
      </c>
      <c r="EF8" s="2">
        <f t="shared" si="29"/>
        <v>0</v>
      </c>
      <c r="EG8" s="2">
        <f t="shared" si="30"/>
        <v>0</v>
      </c>
      <c r="EH8" s="2">
        <f t="shared" si="31"/>
        <v>0</v>
      </c>
      <c r="EI8" s="2">
        <f t="shared" si="32"/>
        <v>0</v>
      </c>
      <c r="EJ8" s="2">
        <f t="shared" si="33"/>
        <v>0</v>
      </c>
      <c r="EK8" s="2" t="b">
        <f t="shared" si="34"/>
        <v>0</v>
      </c>
      <c r="EL8" s="2" t="b">
        <f t="shared" si="35"/>
        <v>0</v>
      </c>
      <c r="EM8" s="2" t="b">
        <f t="shared" si="36"/>
        <v>0</v>
      </c>
      <c r="EN8" s="2" t="b">
        <f t="shared" si="37"/>
        <v>0</v>
      </c>
      <c r="EO8" s="2" t="b">
        <f t="shared" si="38"/>
        <v>0</v>
      </c>
      <c r="EP8" s="2" t="b">
        <f t="shared" si="39"/>
        <v>0</v>
      </c>
      <c r="EQ8" s="2">
        <f t="shared" si="40"/>
        <v>0</v>
      </c>
      <c r="ER8" s="2">
        <f t="shared" si="41"/>
        <v>0</v>
      </c>
      <c r="ES8" s="2">
        <f t="shared" si="42"/>
        <v>0</v>
      </c>
      <c r="ET8" s="2">
        <f t="shared" si="43"/>
        <v>0</v>
      </c>
      <c r="EU8" s="240" t="str">
        <f t="shared" si="9"/>
        <v xml:space="preserve">Boulogne </v>
      </c>
      <c r="EV8" s="240"/>
      <c r="EW8" s="240"/>
      <c r="EX8" s="240"/>
      <c r="EY8" s="240"/>
      <c r="EZ8" s="34">
        <f t="shared" si="10"/>
        <v>3000.0330000000004</v>
      </c>
      <c r="FA8" s="33">
        <f t="shared" si="11"/>
        <v>4</v>
      </c>
      <c r="FB8" s="240" t="str">
        <f t="shared" si="44"/>
        <v>Chambly</v>
      </c>
      <c r="FC8" s="240"/>
      <c r="FD8" s="240"/>
      <c r="FE8" s="240"/>
      <c r="FF8" s="240"/>
      <c r="FG8" s="240" t="str">
        <f t="shared" si="12"/>
        <v>Entente SSG</v>
      </c>
      <c r="FH8" s="240"/>
      <c r="FI8" s="240"/>
      <c r="FJ8" s="240"/>
      <c r="FK8" s="240"/>
      <c r="FL8" s="34">
        <f t="shared" si="13"/>
        <v>3000.0110000000004</v>
      </c>
      <c r="FM8" s="7">
        <f t="shared" si="14"/>
        <v>4</v>
      </c>
      <c r="FN8" s="240" t="str">
        <f t="shared" si="45"/>
        <v>Chambly</v>
      </c>
      <c r="FO8" s="240"/>
      <c r="FP8" s="240"/>
      <c r="FQ8" s="240"/>
      <c r="FR8" s="240"/>
      <c r="FS8" s="240" t="str">
        <f t="shared" si="15"/>
        <v>Concarneau</v>
      </c>
      <c r="FT8" s="240"/>
      <c r="FU8" s="240"/>
      <c r="FV8" s="240"/>
      <c r="FW8" s="240"/>
      <c r="FX8" s="34">
        <f t="shared" si="16"/>
        <v>1000</v>
      </c>
      <c r="FY8" s="33">
        <f t="shared" si="17"/>
        <v>4</v>
      </c>
      <c r="FZ8" s="240" t="str">
        <f t="shared" si="46"/>
        <v>Chambly</v>
      </c>
      <c r="GA8" s="240"/>
      <c r="GB8" s="240"/>
      <c r="GC8" s="240"/>
      <c r="GD8" s="240"/>
      <c r="GE8" s="352" t="str">
        <f t="shared" si="47"/>
        <v>Chambly</v>
      </c>
      <c r="GF8" s="352"/>
      <c r="GG8" s="352"/>
      <c r="GH8" s="352"/>
      <c r="GI8" s="352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</row>
    <row r="9" spans="1:240" ht="15" x14ac:dyDescent="0.3">
      <c r="A9" s="86"/>
      <c r="B9" s="163" t="s">
        <v>57</v>
      </c>
      <c r="C9" s="163"/>
      <c r="D9" s="163"/>
      <c r="E9" s="163"/>
      <c r="F9" s="163"/>
      <c r="G9" s="87"/>
      <c r="H9" s="87"/>
      <c r="I9" s="169" t="s">
        <v>64</v>
      </c>
      <c r="J9" s="169"/>
      <c r="K9" s="169"/>
      <c r="L9" s="169"/>
      <c r="M9" s="169"/>
      <c r="N9" s="88"/>
      <c r="O9" s="180"/>
      <c r="P9" s="181"/>
      <c r="Q9" s="181"/>
      <c r="R9" s="181"/>
      <c r="S9" s="160"/>
      <c r="T9" s="161"/>
      <c r="U9" s="93"/>
      <c r="V9" s="314"/>
      <c r="W9" s="315"/>
      <c r="X9" s="315"/>
      <c r="Y9" s="315"/>
      <c r="Z9" s="316"/>
      <c r="AA9" s="39"/>
      <c r="AB9" s="40"/>
      <c r="AC9" s="41"/>
      <c r="AD9" s="42"/>
      <c r="AE9" s="46"/>
      <c r="AF9" s="47"/>
      <c r="AG9" s="47"/>
      <c r="AH9" s="47"/>
      <c r="AI9" s="47"/>
      <c r="AJ9" s="47"/>
      <c r="AK9" s="48"/>
      <c r="AL9" s="318"/>
      <c r="AM9" s="319"/>
      <c r="AN9" s="319"/>
      <c r="AO9" s="319"/>
      <c r="AP9" s="320"/>
      <c r="AQ9" s="20"/>
      <c r="AR9" s="21"/>
      <c r="AS9" s="22"/>
      <c r="AT9" s="23"/>
      <c r="AU9" s="24"/>
      <c r="AV9" s="25"/>
      <c r="AW9" s="25"/>
      <c r="AX9" s="25"/>
      <c r="AY9" s="25"/>
      <c r="AZ9" s="25"/>
      <c r="BA9" s="26"/>
      <c r="BB9" s="336"/>
      <c r="BC9" s="337"/>
      <c r="BD9" s="337"/>
      <c r="BE9" s="337"/>
      <c r="BF9" s="338"/>
      <c r="BG9" s="56"/>
      <c r="BH9" s="57"/>
      <c r="BI9" s="58"/>
      <c r="BJ9" s="59"/>
      <c r="BK9" s="60"/>
      <c r="BL9" s="61"/>
      <c r="BM9" s="61"/>
      <c r="BN9" s="61"/>
      <c r="BO9" s="61"/>
      <c r="BP9" s="61"/>
      <c r="BQ9" s="62"/>
      <c r="BR9" s="12">
        <v>5</v>
      </c>
      <c r="BS9" s="8">
        <f t="shared" si="0"/>
        <v>17</v>
      </c>
      <c r="BT9" s="10">
        <v>5</v>
      </c>
      <c r="BU9" s="11">
        <f t="shared" si="1"/>
        <v>18</v>
      </c>
      <c r="BV9" s="9">
        <v>5</v>
      </c>
      <c r="BW9" s="2">
        <f t="shared" si="2"/>
        <v>8</v>
      </c>
      <c r="BX9" s="228" t="str">
        <f>Equipes!A6</f>
        <v>Cholet</v>
      </c>
      <c r="BY9" s="228"/>
      <c r="BZ9" s="228"/>
      <c r="CA9" s="228"/>
      <c r="CB9" s="228"/>
      <c r="CC9" s="3">
        <f t="shared" si="3"/>
        <v>17</v>
      </c>
      <c r="CD9" s="3">
        <f>'J01'!CC9-CC9</f>
        <v>0</v>
      </c>
      <c r="CE9" s="4" t="str">
        <f>IF(CC9&gt;'J01'!CC9,'J01'!$CE$24,IF(CC9='J01'!CC9,'J01'!$CU$24,IF(CC9&lt;'J01'!CC9,'J01'!$CT$24)))</f>
        <v>u</v>
      </c>
      <c r="CF9" s="3">
        <f t="shared" si="4"/>
        <v>17</v>
      </c>
      <c r="CG9" s="3">
        <f>SUMPRODUCT(($B$5:$F$16=BX9)*($EG$5:$EG$16))+SUMPRODUCT(($I$5:$M$16=BX9)*($EH$5:$EH$16))+'J01'!CG9</f>
        <v>0</v>
      </c>
      <c r="CH9" s="3">
        <f>SUMPRODUCT(($B$5:$F$16=BX9)*($EI$5:$EI$16))+SUMPRODUCT(($I$5:$M$16=BX9)*($EJ$5:$EJ$16))+'J01'!CH9</f>
        <v>1</v>
      </c>
      <c r="CI9" s="3">
        <f>SUMPRODUCT(($B$5:$F$16=BX9)*($EK$5:$EK$16))+SUMPRODUCT(($I$5:$M$16=BX9)*($EL$5:$EL$16))+'J01'!CI9</f>
        <v>0</v>
      </c>
      <c r="CJ9" s="3">
        <f>SUMPRODUCT(($B$5:$F$16=BX9)*($EM$5:$EM$16))+SUMPRODUCT(($I$5:$M$16=BX9)*($EN$5:$EN$16))+'J01'!CJ9</f>
        <v>0</v>
      </c>
      <c r="CK9" s="3">
        <f>SUMPRODUCT(($B$5:$F$16=BX9)*($EO$5:$EO$16))+SUMPRODUCT(($I$5:$M$16=BX9)*($EP$5:$EP$16))+'J01'!CK9</f>
        <v>1</v>
      </c>
      <c r="CL9" s="3">
        <f>SUMPRODUCT(($B$5:$F$16=BX9)*($EQ$5:$EQ$16))+SUMPRODUCT(($I$5:$M$16=BX9)*($ER$5:$ER$16))+'J01'!CL9</f>
        <v>0</v>
      </c>
      <c r="CM9" s="3">
        <f>SUMPRODUCT(($B$5:$F$16=BX9)*($ES$5:$ES$16))+SUMPRODUCT(($I$5:$M$16=BX9)*($ET$5:$ET$16))+'J01'!CM9</f>
        <v>5</v>
      </c>
      <c r="CN9" s="3">
        <f t="shared" si="18"/>
        <v>-5</v>
      </c>
      <c r="CO9" s="235" t="str">
        <f t="shared" si="19"/>
        <v>Cholet</v>
      </c>
      <c r="CP9" s="236"/>
      <c r="CQ9" s="236"/>
      <c r="CR9" s="236"/>
      <c r="CS9" s="237"/>
      <c r="CT9" s="3">
        <f t="shared" si="5"/>
        <v>18</v>
      </c>
      <c r="CU9" s="3">
        <f>'J01'!CT9-CT9</f>
        <v>0</v>
      </c>
      <c r="CV9" s="4" t="str">
        <f>IF(CT9&gt;'J01'!CT9,'J01'!$CV$24,IF(CT9='J01'!CT9,'J01'!$CU$24,IF(CT9&lt;'J01'!CT9,'J01'!$CT$24)))</f>
        <v>u</v>
      </c>
      <c r="CW9" s="3">
        <f t="shared" si="6"/>
        <v>18</v>
      </c>
      <c r="CX9" s="3">
        <f>SUMPRODUCT(($B$5:$F$16=CO9)*($EG$5:$EG$16))+'J01'!CX9</f>
        <v>0</v>
      </c>
      <c r="CY9" s="3">
        <f>SUMPRODUCT(($B$5:$F$16=CO9)*($EI$5:$EI$16))+'J01'!CY9</f>
        <v>1</v>
      </c>
      <c r="CZ9" s="3">
        <f>SUMPRODUCT(($B$5:$F$16=CO9)*($EK$5:$EK$16))+'J01'!CZ9</f>
        <v>0</v>
      </c>
      <c r="DA9" s="3">
        <f>SUMPRODUCT(($B$5:$F$16=CO9)*($EM$5:$EM$16))+'J01'!DA9</f>
        <v>0</v>
      </c>
      <c r="DB9" s="3">
        <f>SUMPRODUCT(($B$5:$F$16=CO9)*($EO$5:$EO$16))+'J01'!DB9</f>
        <v>1</v>
      </c>
      <c r="DC9" s="3">
        <f>SUMPRODUCT(($B$5:$F$16=CO9)*($EQ$5:$EQ$16))+'J01'!DC9</f>
        <v>0</v>
      </c>
      <c r="DD9" s="3">
        <f>SUMPRODUCT(($B$5:$F$16=CO9)*($ES$5:$ES$16))+'J01'!DD9</f>
        <v>5</v>
      </c>
      <c r="DE9" s="3">
        <f t="shared" si="20"/>
        <v>-5</v>
      </c>
      <c r="DF9" s="235" t="str">
        <f t="shared" si="21"/>
        <v>Cholet</v>
      </c>
      <c r="DG9" s="236"/>
      <c r="DH9" s="236"/>
      <c r="DI9" s="236"/>
      <c r="DJ9" s="237"/>
      <c r="DK9" s="3">
        <f t="shared" si="7"/>
        <v>5</v>
      </c>
      <c r="DL9" s="3">
        <f>'J01'!DK9-DK9</f>
        <v>0</v>
      </c>
      <c r="DM9" s="4" t="str">
        <f>IF(DK9&gt;'J01'!DK9,'J01'!$DM$24,IF(DK9='J01'!DK9,'J01'!$DL$24,IF(DK9&lt;'J01'!DK9,'J01'!$DK$24)))</f>
        <v>u</v>
      </c>
      <c r="DN9" s="3">
        <f t="shared" si="8"/>
        <v>8</v>
      </c>
      <c r="DO9" s="3">
        <f>SUMPRODUCT(($I$5:$M$16=DF9)*($EH$5:$EH$16))+'J01'!DO9</f>
        <v>0</v>
      </c>
      <c r="DP9" s="3">
        <f>SUMPRODUCT(($I$5:$M$16=DF9)*($EJ$5:$EJ$16))+'J01'!DP9</f>
        <v>0</v>
      </c>
      <c r="DQ9" s="3">
        <f>SUMPRODUCT(($I$5:$M$16=DF9)*($EL$5:$EL$16))+'J01'!DQ9</f>
        <v>0</v>
      </c>
      <c r="DR9" s="3">
        <f>SUMPRODUCT(($I$5:$M$16=DF9)*($EN$5:$EN$16))+'J01'!DR9</f>
        <v>0</v>
      </c>
      <c r="DS9" s="3">
        <f>SUMPRODUCT(($I$5:$M$16=DF9)*($EP$5:$EP$16))+'J01'!DS9</f>
        <v>0</v>
      </c>
      <c r="DT9" s="3">
        <f>SUMPRODUCT(($I$5:$M$16=DF9)*($ER$5:$ER$16))+'J01'!DT9</f>
        <v>0</v>
      </c>
      <c r="DU9" s="3">
        <f>SUMPRODUCT(($I$5:$M$16=DF9)*($ET$5:$ET$16))+'J01'!DU9</f>
        <v>0</v>
      </c>
      <c r="DV9" s="3">
        <f t="shared" si="22"/>
        <v>0</v>
      </c>
      <c r="DW9" s="6">
        <f t="shared" si="23"/>
        <v>-0.05</v>
      </c>
      <c r="DX9" s="34">
        <f>DW9+0.0000016</f>
        <v>-4.9998400000000005E-2</v>
      </c>
      <c r="DY9" s="6">
        <f t="shared" si="24"/>
        <v>-0.05</v>
      </c>
      <c r="DZ9" s="34">
        <f>DY9+0.0000016</f>
        <v>-4.9998400000000005E-2</v>
      </c>
      <c r="EA9" s="6">
        <f t="shared" si="25"/>
        <v>0</v>
      </c>
      <c r="EB9" s="34">
        <f>EA9+0.0000016</f>
        <v>1.5999999999999999E-6</v>
      </c>
      <c r="EC9" s="2">
        <f t="shared" si="26"/>
        <v>0</v>
      </c>
      <c r="ED9" s="2">
        <f t="shared" si="27"/>
        <v>0</v>
      </c>
      <c r="EE9" s="2">
        <f t="shared" si="28"/>
        <v>0</v>
      </c>
      <c r="EF9" s="2">
        <f t="shared" si="29"/>
        <v>0</v>
      </c>
      <c r="EG9" s="2">
        <f t="shared" si="30"/>
        <v>0</v>
      </c>
      <c r="EH9" s="2">
        <f t="shared" si="31"/>
        <v>0</v>
      </c>
      <c r="EI9" s="2">
        <f t="shared" si="32"/>
        <v>0</v>
      </c>
      <c r="EJ9" s="2">
        <f t="shared" si="33"/>
        <v>0</v>
      </c>
      <c r="EK9" s="2" t="b">
        <f t="shared" si="34"/>
        <v>0</v>
      </c>
      <c r="EL9" s="2" t="b">
        <f t="shared" si="35"/>
        <v>0</v>
      </c>
      <c r="EM9" s="2" t="b">
        <f t="shared" si="36"/>
        <v>0</v>
      </c>
      <c r="EN9" s="2" t="b">
        <f t="shared" si="37"/>
        <v>0</v>
      </c>
      <c r="EO9" s="2" t="b">
        <f t="shared" si="38"/>
        <v>0</v>
      </c>
      <c r="EP9" s="2" t="b">
        <f t="shared" si="39"/>
        <v>0</v>
      </c>
      <c r="EQ9" s="2">
        <f t="shared" si="40"/>
        <v>0</v>
      </c>
      <c r="ER9" s="2">
        <f t="shared" si="41"/>
        <v>0</v>
      </c>
      <c r="ES9" s="2">
        <f t="shared" si="42"/>
        <v>0</v>
      </c>
      <c r="ET9" s="2">
        <f t="shared" si="43"/>
        <v>0</v>
      </c>
      <c r="EU9" s="240" t="str">
        <f t="shared" si="9"/>
        <v xml:space="preserve">Le Mans </v>
      </c>
      <c r="EV9" s="240"/>
      <c r="EW9" s="240"/>
      <c r="EX9" s="240"/>
      <c r="EY9" s="240"/>
      <c r="EZ9" s="34">
        <f t="shared" si="10"/>
        <v>3000.0130000000004</v>
      </c>
      <c r="FA9" s="33">
        <f t="shared" si="11"/>
        <v>5</v>
      </c>
      <c r="FB9" s="240" t="str">
        <f t="shared" si="44"/>
        <v>Cholet</v>
      </c>
      <c r="FC9" s="240"/>
      <c r="FD9" s="240"/>
      <c r="FE9" s="240"/>
      <c r="FF9" s="240"/>
      <c r="FG9" s="240" t="str">
        <f t="shared" si="12"/>
        <v xml:space="preserve">Marignane Gigniac </v>
      </c>
      <c r="FH9" s="240"/>
      <c r="FI9" s="240"/>
      <c r="FJ9" s="240"/>
      <c r="FK9" s="240"/>
      <c r="FL9" s="34">
        <f t="shared" si="13"/>
        <v>3000.0110000000004</v>
      </c>
      <c r="FM9" s="7">
        <f t="shared" si="14"/>
        <v>4</v>
      </c>
      <c r="FN9" s="240" t="str">
        <f t="shared" si="45"/>
        <v>Cholet</v>
      </c>
      <c r="FO9" s="240"/>
      <c r="FP9" s="240"/>
      <c r="FQ9" s="240"/>
      <c r="FR9" s="240"/>
      <c r="FS9" s="240" t="str">
        <f t="shared" si="15"/>
        <v>Avranches</v>
      </c>
      <c r="FT9" s="240"/>
      <c r="FU9" s="240"/>
      <c r="FV9" s="240"/>
      <c r="FW9" s="240"/>
      <c r="FX9" s="34">
        <f t="shared" si="16"/>
        <v>0</v>
      </c>
      <c r="FY9" s="33">
        <f t="shared" si="17"/>
        <v>5</v>
      </c>
      <c r="FZ9" s="240" t="str">
        <f t="shared" si="46"/>
        <v>Cholet</v>
      </c>
      <c r="GA9" s="240"/>
      <c r="GB9" s="240"/>
      <c r="GC9" s="240"/>
      <c r="GD9" s="240"/>
      <c r="GE9" s="352" t="str">
        <f t="shared" si="47"/>
        <v>Cholet</v>
      </c>
      <c r="GF9" s="352"/>
      <c r="GG9" s="352"/>
      <c r="GH9" s="352"/>
      <c r="GI9" s="352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</row>
    <row r="10" spans="1:240" ht="15" x14ac:dyDescent="0.3">
      <c r="A10" s="86"/>
      <c r="B10" s="163" t="s">
        <v>66</v>
      </c>
      <c r="C10" s="163"/>
      <c r="D10" s="163"/>
      <c r="E10" s="163"/>
      <c r="F10" s="163"/>
      <c r="G10" s="87"/>
      <c r="H10" s="87"/>
      <c r="I10" s="169" t="s">
        <v>54</v>
      </c>
      <c r="J10" s="169"/>
      <c r="K10" s="169"/>
      <c r="L10" s="169"/>
      <c r="M10" s="169"/>
      <c r="N10" s="88"/>
      <c r="O10" s="180"/>
      <c r="P10" s="181"/>
      <c r="Q10" s="181"/>
      <c r="R10" s="181"/>
      <c r="S10" s="160"/>
      <c r="T10" s="161"/>
      <c r="U10" s="93"/>
      <c r="V10" s="314"/>
      <c r="W10" s="315"/>
      <c r="X10" s="315"/>
      <c r="Y10" s="315"/>
      <c r="Z10" s="316"/>
      <c r="AA10" s="39"/>
      <c r="AB10" s="40"/>
      <c r="AC10" s="41"/>
      <c r="AD10" s="42"/>
      <c r="AE10" s="46"/>
      <c r="AF10" s="47"/>
      <c r="AG10" s="47"/>
      <c r="AH10" s="47"/>
      <c r="AI10" s="47"/>
      <c r="AJ10" s="47"/>
      <c r="AK10" s="48"/>
      <c r="AL10" s="318"/>
      <c r="AM10" s="319"/>
      <c r="AN10" s="319"/>
      <c r="AO10" s="319"/>
      <c r="AP10" s="320"/>
      <c r="AQ10" s="20"/>
      <c r="AR10" s="21"/>
      <c r="AS10" s="22"/>
      <c r="AT10" s="23"/>
      <c r="AU10" s="24"/>
      <c r="AV10" s="25"/>
      <c r="AW10" s="25"/>
      <c r="AX10" s="25"/>
      <c r="AY10" s="25"/>
      <c r="AZ10" s="25"/>
      <c r="BA10" s="26"/>
      <c r="BB10" s="336"/>
      <c r="BC10" s="337"/>
      <c r="BD10" s="337"/>
      <c r="BE10" s="337"/>
      <c r="BF10" s="338"/>
      <c r="BG10" s="56"/>
      <c r="BH10" s="57"/>
      <c r="BI10" s="58"/>
      <c r="BJ10" s="59"/>
      <c r="BK10" s="60"/>
      <c r="BL10" s="61"/>
      <c r="BM10" s="61"/>
      <c r="BN10" s="61"/>
      <c r="BO10" s="61"/>
      <c r="BP10" s="61"/>
      <c r="BQ10" s="62"/>
      <c r="BR10" s="12">
        <v>6</v>
      </c>
      <c r="BS10" s="8">
        <f t="shared" si="0"/>
        <v>10</v>
      </c>
      <c r="BT10" s="10">
        <v>6</v>
      </c>
      <c r="BU10" s="11">
        <f t="shared" si="1"/>
        <v>8</v>
      </c>
      <c r="BV10" s="9">
        <v>6</v>
      </c>
      <c r="BW10" s="2">
        <f t="shared" si="2"/>
        <v>4</v>
      </c>
      <c r="BX10" s="228" t="str">
        <f>Equipes!A7</f>
        <v>Concarneau</v>
      </c>
      <c r="BY10" s="228"/>
      <c r="BZ10" s="228"/>
      <c r="CA10" s="228"/>
      <c r="CB10" s="228"/>
      <c r="CC10" s="3">
        <f t="shared" si="3"/>
        <v>9</v>
      </c>
      <c r="CD10" s="3">
        <f>'J01'!CC10-CC10</f>
        <v>0</v>
      </c>
      <c r="CE10" s="4" t="str">
        <f>IF(CC10&gt;'J01'!CC10,'J01'!$CE$24,IF(CC10='J01'!CC10,'J01'!$CU$24,IF(CC10&lt;'J01'!CC10,'J01'!$CT$24)))</f>
        <v>u</v>
      </c>
      <c r="CF10" s="3">
        <f t="shared" si="4"/>
        <v>10</v>
      </c>
      <c r="CG10" s="3">
        <f>SUMPRODUCT(($B$5:$F$16=BX10)*($EG$5:$EG$16))+SUMPRODUCT(($I$5:$M$16=BX10)*($EH$5:$EH$16))+'J01'!CG10</f>
        <v>1</v>
      </c>
      <c r="CH10" s="3">
        <f>SUMPRODUCT(($B$5:$F$16=BX10)*($EI$5:$EI$16))+SUMPRODUCT(($I$5:$M$16=BX10)*($EJ$5:$EJ$16))+'J01'!CH10</f>
        <v>1</v>
      </c>
      <c r="CI10" s="3">
        <f>SUMPRODUCT(($B$5:$F$16=BX10)*($EK$5:$EK$16))+SUMPRODUCT(($I$5:$M$16=BX10)*($EL$5:$EL$16))+'J01'!CI10</f>
        <v>0</v>
      </c>
      <c r="CJ10" s="3">
        <f>SUMPRODUCT(($B$5:$F$16=BX10)*($EM$5:$EM$16))+SUMPRODUCT(($I$5:$M$16=BX10)*($EN$5:$EN$16))+'J01'!CJ10</f>
        <v>1</v>
      </c>
      <c r="CK10" s="3">
        <f>SUMPRODUCT(($B$5:$F$16=BX10)*($EO$5:$EO$16))+SUMPRODUCT(($I$5:$M$16=BX10)*($EP$5:$EP$16))+'J01'!CK10</f>
        <v>0</v>
      </c>
      <c r="CL10" s="3">
        <f>SUMPRODUCT(($B$5:$F$16=BX10)*($EQ$5:$EQ$16))+SUMPRODUCT(($I$5:$M$16=BX10)*($ER$5:$ER$16))+'J01'!CL10</f>
        <v>0</v>
      </c>
      <c r="CM10" s="3">
        <f>SUMPRODUCT(($B$5:$F$16=BX10)*($ES$5:$ES$16))+SUMPRODUCT(($I$5:$M$16=BX10)*($ET$5:$ET$16))+'J01'!CM10</f>
        <v>0</v>
      </c>
      <c r="CN10" s="3">
        <f t="shared" si="18"/>
        <v>0</v>
      </c>
      <c r="CO10" s="235" t="str">
        <f t="shared" si="19"/>
        <v>Concarneau</v>
      </c>
      <c r="CP10" s="236"/>
      <c r="CQ10" s="236"/>
      <c r="CR10" s="236"/>
      <c r="CS10" s="237"/>
      <c r="CT10" s="3">
        <f t="shared" si="5"/>
        <v>7</v>
      </c>
      <c r="CU10" s="3">
        <f>'J01'!CT10-CT10</f>
        <v>0</v>
      </c>
      <c r="CV10" s="4" t="str">
        <f>IF(CT10&gt;'J01'!CT10,'J01'!$CV$24,IF(CT10='J01'!CT10,'J01'!$CU$24,IF(CT10&lt;'J01'!CT10,'J01'!$CT$24)))</f>
        <v>u</v>
      </c>
      <c r="CW10" s="3">
        <f t="shared" si="6"/>
        <v>8</v>
      </c>
      <c r="CX10" s="3">
        <f>SUMPRODUCT(($B$5:$F$16=CO10)*($EG$5:$EG$16))+'J01'!CX10</f>
        <v>0</v>
      </c>
      <c r="CY10" s="3">
        <f>SUMPRODUCT(($B$5:$F$16=CO10)*($EI$5:$EI$16))+'J01'!CY10</f>
        <v>0</v>
      </c>
      <c r="CZ10" s="3">
        <f>SUMPRODUCT(($B$5:$F$16=CO10)*($EK$5:$EK$16))+'J01'!CZ10</f>
        <v>0</v>
      </c>
      <c r="DA10" s="3">
        <f>SUMPRODUCT(($B$5:$F$16=CO10)*($EM$5:$EM$16))+'J01'!DA10</f>
        <v>0</v>
      </c>
      <c r="DB10" s="3">
        <f>SUMPRODUCT(($B$5:$F$16=CO10)*($EO$5:$EO$16))+'J01'!DB10</f>
        <v>0</v>
      </c>
      <c r="DC10" s="3">
        <f>SUMPRODUCT(($B$5:$F$16=CO10)*($EQ$5:$EQ$16))+'J01'!DC10</f>
        <v>0</v>
      </c>
      <c r="DD10" s="3">
        <f>SUMPRODUCT(($B$5:$F$16=CO10)*($ES$5:$ES$16))+'J01'!DD10</f>
        <v>0</v>
      </c>
      <c r="DE10" s="3">
        <f t="shared" si="20"/>
        <v>0</v>
      </c>
      <c r="DF10" s="235" t="str">
        <f t="shared" si="21"/>
        <v>Concarneau</v>
      </c>
      <c r="DG10" s="236"/>
      <c r="DH10" s="236"/>
      <c r="DI10" s="236"/>
      <c r="DJ10" s="237"/>
      <c r="DK10" s="3">
        <f t="shared" si="7"/>
        <v>4</v>
      </c>
      <c r="DL10" s="3">
        <f>'J01'!DK10-DK10</f>
        <v>0</v>
      </c>
      <c r="DM10" s="4" t="str">
        <f>IF(DK10&gt;'J01'!DK10,'J01'!$DM$24,IF(DK10='J01'!DK10,'J01'!$DL$24,IF(DK10&lt;'J01'!DK10,'J01'!$DK$24)))</f>
        <v>u</v>
      </c>
      <c r="DN10" s="3">
        <f t="shared" si="8"/>
        <v>4</v>
      </c>
      <c r="DO10" s="3">
        <f>SUMPRODUCT(($I$5:$M$16=DF10)*($EH$5:$EH$16))+'J01'!DO10</f>
        <v>1</v>
      </c>
      <c r="DP10" s="3">
        <f>SUMPRODUCT(($I$5:$M$16=DF10)*($EJ$5:$EJ$16))+'J01'!DP10</f>
        <v>1</v>
      </c>
      <c r="DQ10" s="3">
        <f>SUMPRODUCT(($I$5:$M$16=DF10)*($EL$5:$EL$16))+'J01'!DQ10</f>
        <v>0</v>
      </c>
      <c r="DR10" s="3">
        <f>SUMPRODUCT(($I$5:$M$16=DF10)*($EN$5:$EN$16))+'J01'!DR10</f>
        <v>1</v>
      </c>
      <c r="DS10" s="3">
        <f>SUMPRODUCT(($I$5:$M$16=DF10)*($EP$5:$EP$16))+'J01'!DS10</f>
        <v>0</v>
      </c>
      <c r="DT10" s="3">
        <f>SUMPRODUCT(($I$5:$M$16=DF10)*($ER$5:$ER$16))+'J01'!DT10</f>
        <v>0</v>
      </c>
      <c r="DU10" s="3">
        <f>SUMPRODUCT(($I$5:$M$16=DF10)*($ET$5:$ET$16))+'J01'!DU10</f>
        <v>0</v>
      </c>
      <c r="DV10" s="3">
        <f t="shared" si="22"/>
        <v>0</v>
      </c>
      <c r="DW10" s="6">
        <f t="shared" si="23"/>
        <v>1000</v>
      </c>
      <c r="DX10" s="34">
        <f>DW10+0.0000015</f>
        <v>1000.0000015000001</v>
      </c>
      <c r="DY10" s="6">
        <f t="shared" si="24"/>
        <v>0</v>
      </c>
      <c r="DZ10" s="34">
        <f>DY10+0.0000015</f>
        <v>1.5E-6</v>
      </c>
      <c r="EA10" s="6">
        <f t="shared" si="25"/>
        <v>1000</v>
      </c>
      <c r="EB10" s="34">
        <f>EA10+0.0000015</f>
        <v>1000.0000015000001</v>
      </c>
      <c r="EC10" s="2">
        <f t="shared" si="26"/>
        <v>0</v>
      </c>
      <c r="ED10" s="2">
        <f t="shared" si="27"/>
        <v>0</v>
      </c>
      <c r="EE10" s="2">
        <f t="shared" si="28"/>
        <v>0</v>
      </c>
      <c r="EF10" s="2">
        <f t="shared" si="29"/>
        <v>0</v>
      </c>
      <c r="EG10" s="2">
        <f t="shared" si="30"/>
        <v>0</v>
      </c>
      <c r="EH10" s="2">
        <f t="shared" si="31"/>
        <v>0</v>
      </c>
      <c r="EI10" s="2">
        <f t="shared" si="32"/>
        <v>0</v>
      </c>
      <c r="EJ10" s="2">
        <f t="shared" si="33"/>
        <v>0</v>
      </c>
      <c r="EK10" s="2" t="b">
        <f t="shared" si="34"/>
        <v>0</v>
      </c>
      <c r="EL10" s="2" t="b">
        <f t="shared" si="35"/>
        <v>0</v>
      </c>
      <c r="EM10" s="2" t="b">
        <f t="shared" si="36"/>
        <v>0</v>
      </c>
      <c r="EN10" s="2" t="b">
        <f t="shared" si="37"/>
        <v>0</v>
      </c>
      <c r="EO10" s="2" t="b">
        <f t="shared" si="38"/>
        <v>0</v>
      </c>
      <c r="EP10" s="2" t="b">
        <f t="shared" si="39"/>
        <v>0</v>
      </c>
      <c r="EQ10" s="2">
        <f t="shared" si="40"/>
        <v>0</v>
      </c>
      <c r="ER10" s="2">
        <f t="shared" si="41"/>
        <v>0</v>
      </c>
      <c r="ES10" s="2">
        <f t="shared" si="42"/>
        <v>0</v>
      </c>
      <c r="ET10" s="2">
        <f t="shared" si="43"/>
        <v>0</v>
      </c>
      <c r="EU10" s="240" t="str">
        <f t="shared" si="9"/>
        <v>Lyon Duchère</v>
      </c>
      <c r="EV10" s="240"/>
      <c r="EW10" s="240"/>
      <c r="EX10" s="240"/>
      <c r="EY10" s="240"/>
      <c r="EZ10" s="34">
        <f t="shared" si="10"/>
        <v>3000.0130000000004</v>
      </c>
      <c r="FA10" s="33">
        <f t="shared" si="11"/>
        <v>5</v>
      </c>
      <c r="FB10" s="240" t="str">
        <f t="shared" si="44"/>
        <v>Concarneau</v>
      </c>
      <c r="FC10" s="240"/>
      <c r="FD10" s="240"/>
      <c r="FE10" s="240"/>
      <c r="FF10" s="240"/>
      <c r="FG10" s="240" t="str">
        <f t="shared" si="12"/>
        <v xml:space="preserve">Bourg-en-Bresse </v>
      </c>
      <c r="FH10" s="240"/>
      <c r="FI10" s="240"/>
      <c r="FJ10" s="240"/>
      <c r="FK10" s="240"/>
      <c r="FL10" s="34">
        <f t="shared" si="13"/>
        <v>1000</v>
      </c>
      <c r="FM10" s="7">
        <f t="shared" si="14"/>
        <v>6</v>
      </c>
      <c r="FN10" s="240" t="str">
        <f t="shared" si="45"/>
        <v>Concarneau</v>
      </c>
      <c r="FO10" s="240"/>
      <c r="FP10" s="240"/>
      <c r="FQ10" s="240"/>
      <c r="FR10" s="240"/>
      <c r="FS10" s="240" t="str">
        <f t="shared" si="15"/>
        <v xml:space="preserve">Bourg-en-Bresse </v>
      </c>
      <c r="FT10" s="240"/>
      <c r="FU10" s="240"/>
      <c r="FV10" s="240"/>
      <c r="FW10" s="240"/>
      <c r="FX10" s="34">
        <f t="shared" si="16"/>
        <v>0</v>
      </c>
      <c r="FY10" s="33">
        <f t="shared" si="17"/>
        <v>5</v>
      </c>
      <c r="FZ10" s="240" t="str">
        <f t="shared" si="46"/>
        <v>Concarneau</v>
      </c>
      <c r="GA10" s="240"/>
      <c r="GB10" s="240"/>
      <c r="GC10" s="240"/>
      <c r="GD10" s="240"/>
      <c r="GE10" s="352" t="str">
        <f t="shared" si="47"/>
        <v>Concarneau</v>
      </c>
      <c r="GF10" s="352"/>
      <c r="GG10" s="352"/>
      <c r="GH10" s="352"/>
      <c r="GI10" s="352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</row>
    <row r="11" spans="1:240" ht="15" x14ac:dyDescent="0.3">
      <c r="A11" s="86"/>
      <c r="B11" s="163" t="s">
        <v>51</v>
      </c>
      <c r="C11" s="163"/>
      <c r="D11" s="163"/>
      <c r="E11" s="163"/>
      <c r="F11" s="163"/>
      <c r="G11" s="87"/>
      <c r="H11" s="87"/>
      <c r="I11" s="169" t="s">
        <v>52</v>
      </c>
      <c r="J11" s="169"/>
      <c r="K11" s="169"/>
      <c r="L11" s="169"/>
      <c r="M11" s="169"/>
      <c r="N11" s="88"/>
      <c r="O11" s="180"/>
      <c r="P11" s="181"/>
      <c r="Q11" s="181"/>
      <c r="R11" s="181"/>
      <c r="S11" s="160"/>
      <c r="T11" s="161"/>
      <c r="U11" s="93"/>
      <c r="V11" s="314"/>
      <c r="W11" s="315"/>
      <c r="X11" s="315"/>
      <c r="Y11" s="315"/>
      <c r="Z11" s="316"/>
      <c r="AA11" s="39"/>
      <c r="AB11" s="40"/>
      <c r="AC11" s="41"/>
      <c r="AD11" s="42"/>
      <c r="AE11" s="46"/>
      <c r="AF11" s="47"/>
      <c r="AG11" s="47"/>
      <c r="AH11" s="47"/>
      <c r="AI11" s="47"/>
      <c r="AJ11" s="47"/>
      <c r="AK11" s="48"/>
      <c r="AL11" s="318"/>
      <c r="AM11" s="319"/>
      <c r="AN11" s="319"/>
      <c r="AO11" s="319"/>
      <c r="AP11" s="320"/>
      <c r="AQ11" s="20"/>
      <c r="AR11" s="21"/>
      <c r="AS11" s="22"/>
      <c r="AT11" s="23"/>
      <c r="AU11" s="24"/>
      <c r="AV11" s="25"/>
      <c r="AW11" s="25"/>
      <c r="AX11" s="25"/>
      <c r="AY11" s="25"/>
      <c r="AZ11" s="25"/>
      <c r="BA11" s="26"/>
      <c r="BB11" s="336"/>
      <c r="BC11" s="337"/>
      <c r="BD11" s="337"/>
      <c r="BE11" s="337"/>
      <c r="BF11" s="338"/>
      <c r="BG11" s="56"/>
      <c r="BH11" s="57"/>
      <c r="BI11" s="58"/>
      <c r="BJ11" s="59"/>
      <c r="BK11" s="60"/>
      <c r="BL11" s="61"/>
      <c r="BM11" s="61"/>
      <c r="BN11" s="61"/>
      <c r="BO11" s="61"/>
      <c r="BP11" s="61"/>
      <c r="BQ11" s="62"/>
      <c r="BR11" s="12">
        <v>7</v>
      </c>
      <c r="BS11" s="8">
        <f t="shared" si="0"/>
        <v>15</v>
      </c>
      <c r="BT11" s="10">
        <v>7</v>
      </c>
      <c r="BU11" s="11">
        <f t="shared" si="1"/>
        <v>17</v>
      </c>
      <c r="BV11" s="9">
        <v>7</v>
      </c>
      <c r="BW11" s="2">
        <f t="shared" si="2"/>
        <v>9</v>
      </c>
      <c r="BX11" s="228" t="str">
        <f>Equipes!A8</f>
        <v>Drancy</v>
      </c>
      <c r="BY11" s="228"/>
      <c r="BZ11" s="228"/>
      <c r="CA11" s="228"/>
      <c r="CB11" s="228"/>
      <c r="CC11" s="3">
        <f t="shared" si="3"/>
        <v>15</v>
      </c>
      <c r="CD11" s="3">
        <f>'J01'!CC11-CC11</f>
        <v>0</v>
      </c>
      <c r="CE11" s="4" t="str">
        <f>IF(CC11&gt;'J01'!CC11,'J01'!$CE$24,IF(CC11='J01'!CC11,'J01'!$CU$24,IF(CC11&lt;'J01'!CC11,'J01'!$CT$24)))</f>
        <v>u</v>
      </c>
      <c r="CF11" s="3">
        <f t="shared" si="4"/>
        <v>15</v>
      </c>
      <c r="CG11" s="3">
        <f>SUMPRODUCT(($B$5:$F$16=BX11)*($EG$5:$EG$16))+SUMPRODUCT(($I$5:$M$16=BX11)*($EH$5:$EH$16))+'J01'!CG11</f>
        <v>0</v>
      </c>
      <c r="CH11" s="3">
        <f>SUMPRODUCT(($B$5:$F$16=BX11)*($EI$5:$EI$16))+SUMPRODUCT(($I$5:$M$16=BX11)*($EJ$5:$EJ$16))+'J01'!CH11</f>
        <v>1</v>
      </c>
      <c r="CI11" s="3">
        <f>SUMPRODUCT(($B$5:$F$16=BX11)*($EK$5:$EK$16))+SUMPRODUCT(($I$5:$M$16=BX11)*($EL$5:$EL$16))+'J01'!CI11</f>
        <v>0</v>
      </c>
      <c r="CJ11" s="3">
        <f>SUMPRODUCT(($B$5:$F$16=BX11)*($EM$5:$EM$16))+SUMPRODUCT(($I$5:$M$16=BX11)*($EN$5:$EN$16))+'J01'!CJ11</f>
        <v>0</v>
      </c>
      <c r="CK11" s="3">
        <f>SUMPRODUCT(($B$5:$F$16=BX11)*($EO$5:$EO$16))+SUMPRODUCT(($I$5:$M$16=BX11)*($EP$5:$EP$16))+'J01'!CK11</f>
        <v>1</v>
      </c>
      <c r="CL11" s="3">
        <f>SUMPRODUCT(($B$5:$F$16=BX11)*($EQ$5:$EQ$16))+SUMPRODUCT(($I$5:$M$16=BX11)*($ER$5:$ER$16))+'J01'!CL11</f>
        <v>0</v>
      </c>
      <c r="CM11" s="3">
        <f>SUMPRODUCT(($B$5:$F$16=BX11)*($ES$5:$ES$16))+SUMPRODUCT(($I$5:$M$16=BX11)*($ET$5:$ET$16))+'J01'!CM11</f>
        <v>3</v>
      </c>
      <c r="CN11" s="3">
        <f t="shared" si="18"/>
        <v>-3</v>
      </c>
      <c r="CO11" s="235" t="str">
        <f t="shared" si="19"/>
        <v>Drancy</v>
      </c>
      <c r="CP11" s="236"/>
      <c r="CQ11" s="236"/>
      <c r="CR11" s="236"/>
      <c r="CS11" s="237"/>
      <c r="CT11" s="3">
        <f t="shared" si="5"/>
        <v>17</v>
      </c>
      <c r="CU11" s="3">
        <f>'J01'!CT11-CT11</f>
        <v>0</v>
      </c>
      <c r="CV11" s="4" t="str">
        <f>IF(CT11&gt;'J01'!CT11,'J01'!$CV$24,IF(CT11='J01'!CT11,'J01'!$CU$24,IF(CT11&lt;'J01'!CT11,'J01'!$CT$24)))</f>
        <v>u</v>
      </c>
      <c r="CW11" s="3">
        <f t="shared" si="6"/>
        <v>17</v>
      </c>
      <c r="CX11" s="3">
        <f>SUMPRODUCT(($B$5:$F$16=CO11)*($EG$5:$EG$16))+'J01'!CX11</f>
        <v>0</v>
      </c>
      <c r="CY11" s="3">
        <f>SUMPRODUCT(($B$5:$F$16=CO11)*($EI$5:$EI$16))+'J01'!CY11</f>
        <v>1</v>
      </c>
      <c r="CZ11" s="3">
        <f>SUMPRODUCT(($B$5:$F$16=CO11)*($EK$5:$EK$16))+'J01'!CZ11</f>
        <v>0</v>
      </c>
      <c r="DA11" s="3">
        <f>SUMPRODUCT(($B$5:$F$16=CO11)*($EM$5:$EM$16))+'J01'!DA11</f>
        <v>0</v>
      </c>
      <c r="DB11" s="3">
        <f>SUMPRODUCT(($B$5:$F$16=CO11)*($EO$5:$EO$16))+'J01'!DB11</f>
        <v>1</v>
      </c>
      <c r="DC11" s="3">
        <f>SUMPRODUCT(($B$5:$F$16=CO11)*($EQ$5:$EQ$16))+'J01'!DC11</f>
        <v>0</v>
      </c>
      <c r="DD11" s="3">
        <f>SUMPRODUCT(($B$5:$F$16=CO11)*($ES$5:$ES$16))+'J01'!DD11</f>
        <v>3</v>
      </c>
      <c r="DE11" s="3">
        <f t="shared" si="20"/>
        <v>-3</v>
      </c>
      <c r="DF11" s="235" t="str">
        <f t="shared" si="21"/>
        <v>Drancy</v>
      </c>
      <c r="DG11" s="236"/>
      <c r="DH11" s="236"/>
      <c r="DI11" s="236"/>
      <c r="DJ11" s="237"/>
      <c r="DK11" s="3">
        <f t="shared" si="7"/>
        <v>5</v>
      </c>
      <c r="DL11" s="3">
        <f>'J01'!DK11-DK11</f>
        <v>0</v>
      </c>
      <c r="DM11" s="4" t="str">
        <f>IF(DK11&gt;'J01'!DK11,'J01'!$DM$24,IF(DK11='J01'!DK11,'J01'!$DL$24,IF(DK11&lt;'J01'!DK11,'J01'!$DK$24)))</f>
        <v>u</v>
      </c>
      <c r="DN11" s="3">
        <f t="shared" si="8"/>
        <v>9</v>
      </c>
      <c r="DO11" s="3">
        <f>SUMPRODUCT(($I$5:$M$16=DF11)*($EH$5:$EH$16))+'J01'!DO11</f>
        <v>0</v>
      </c>
      <c r="DP11" s="3">
        <f>SUMPRODUCT(($I$5:$M$16=DF11)*($EJ$5:$EJ$16))+'J01'!DP11</f>
        <v>0</v>
      </c>
      <c r="DQ11" s="3">
        <f>SUMPRODUCT(($I$5:$M$16=DF11)*($EL$5:$EL$16))+'J01'!DQ11</f>
        <v>0</v>
      </c>
      <c r="DR11" s="3">
        <f>SUMPRODUCT(($I$5:$M$16=DF11)*($EN$5:$EN$16))+'J01'!DR11</f>
        <v>0</v>
      </c>
      <c r="DS11" s="3">
        <f>SUMPRODUCT(($I$5:$M$16=DF11)*($EP$5:$EP$16))+'J01'!DS11</f>
        <v>0</v>
      </c>
      <c r="DT11" s="3">
        <f>SUMPRODUCT(($I$5:$M$16=DF11)*($ER$5:$ER$16))+'J01'!DT11</f>
        <v>0</v>
      </c>
      <c r="DU11" s="3">
        <f>SUMPRODUCT(($I$5:$M$16=DF11)*($ET$5:$ET$16))+'J01'!DU11</f>
        <v>0</v>
      </c>
      <c r="DV11" s="3">
        <f t="shared" si="22"/>
        <v>0</v>
      </c>
      <c r="DW11" s="6">
        <f t="shared" si="23"/>
        <v>-0.03</v>
      </c>
      <c r="DX11" s="34">
        <f>DW11+0.0000014</f>
        <v>-2.99986E-2</v>
      </c>
      <c r="DY11" s="6">
        <f t="shared" si="24"/>
        <v>-0.03</v>
      </c>
      <c r="DZ11" s="34">
        <f>DY11+0.0000014</f>
        <v>-2.99986E-2</v>
      </c>
      <c r="EA11" s="6">
        <f t="shared" si="25"/>
        <v>0</v>
      </c>
      <c r="EB11" s="34">
        <f>EA11+0.0000014</f>
        <v>1.3999999999999999E-6</v>
      </c>
      <c r="EC11" s="2">
        <f t="shared" si="26"/>
        <v>0</v>
      </c>
      <c r="ED11" s="2">
        <f t="shared" si="27"/>
        <v>0</v>
      </c>
      <c r="EE11" s="2">
        <f t="shared" si="28"/>
        <v>0</v>
      </c>
      <c r="EF11" s="2">
        <f t="shared" si="29"/>
        <v>0</v>
      </c>
      <c r="EG11" s="2">
        <f t="shared" si="30"/>
        <v>0</v>
      </c>
      <c r="EH11" s="2">
        <f t="shared" si="31"/>
        <v>0</v>
      </c>
      <c r="EI11" s="2">
        <f t="shared" si="32"/>
        <v>0</v>
      </c>
      <c r="EJ11" s="2">
        <f t="shared" si="33"/>
        <v>0</v>
      </c>
      <c r="EK11" s="2" t="b">
        <f t="shared" si="34"/>
        <v>0</v>
      </c>
      <c r="EL11" s="2" t="b">
        <f t="shared" si="35"/>
        <v>0</v>
      </c>
      <c r="EM11" s="2" t="b">
        <f t="shared" si="36"/>
        <v>0</v>
      </c>
      <c r="EN11" s="2" t="b">
        <f t="shared" si="37"/>
        <v>0</v>
      </c>
      <c r="EO11" s="2" t="b">
        <f t="shared" si="38"/>
        <v>0</v>
      </c>
      <c r="EP11" s="2" t="b">
        <f t="shared" si="39"/>
        <v>0</v>
      </c>
      <c r="EQ11" s="2">
        <f t="shared" si="40"/>
        <v>0</v>
      </c>
      <c r="ER11" s="2">
        <f t="shared" si="41"/>
        <v>0</v>
      </c>
      <c r="ES11" s="2">
        <f t="shared" si="42"/>
        <v>0</v>
      </c>
      <c r="ET11" s="2">
        <f t="shared" si="43"/>
        <v>0</v>
      </c>
      <c r="EU11" s="240" t="str">
        <f t="shared" si="9"/>
        <v>Entente SSG</v>
      </c>
      <c r="EV11" s="240"/>
      <c r="EW11" s="240"/>
      <c r="EX11" s="240"/>
      <c r="EY11" s="240"/>
      <c r="EZ11" s="34">
        <f t="shared" si="10"/>
        <v>3000.0110000000004</v>
      </c>
      <c r="FA11" s="33">
        <f t="shared" si="11"/>
        <v>7</v>
      </c>
      <c r="FB11" s="240" t="str">
        <f t="shared" si="44"/>
        <v>Drancy</v>
      </c>
      <c r="FC11" s="240"/>
      <c r="FD11" s="240"/>
      <c r="FE11" s="240"/>
      <c r="FF11" s="240"/>
      <c r="FG11" s="240" t="str">
        <f t="shared" si="12"/>
        <v xml:space="preserve">Boulogne </v>
      </c>
      <c r="FH11" s="240"/>
      <c r="FI11" s="240"/>
      <c r="FJ11" s="240"/>
      <c r="FK11" s="240"/>
      <c r="FL11" s="34">
        <f t="shared" si="13"/>
        <v>0</v>
      </c>
      <c r="FM11" s="7">
        <f t="shared" si="14"/>
        <v>7</v>
      </c>
      <c r="FN11" s="240" t="str">
        <f t="shared" si="45"/>
        <v>Drancy</v>
      </c>
      <c r="FO11" s="240"/>
      <c r="FP11" s="240"/>
      <c r="FQ11" s="240"/>
      <c r="FR11" s="240"/>
      <c r="FS11" s="240" t="str">
        <f t="shared" si="15"/>
        <v>Chambly</v>
      </c>
      <c r="FT11" s="240"/>
      <c r="FU11" s="240"/>
      <c r="FV11" s="240"/>
      <c r="FW11" s="240"/>
      <c r="FX11" s="34">
        <f t="shared" si="16"/>
        <v>0</v>
      </c>
      <c r="FY11" s="33">
        <f t="shared" si="17"/>
        <v>5</v>
      </c>
      <c r="FZ11" s="240" t="str">
        <f t="shared" si="46"/>
        <v>Drancy</v>
      </c>
      <c r="GA11" s="240"/>
      <c r="GB11" s="240"/>
      <c r="GC11" s="240"/>
      <c r="GD11" s="240"/>
      <c r="GE11" s="352" t="str">
        <f t="shared" si="47"/>
        <v>Drancy</v>
      </c>
      <c r="GF11" s="352"/>
      <c r="GG11" s="352"/>
      <c r="GH11" s="352"/>
      <c r="GI11" s="352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</row>
    <row r="12" spans="1:240" ht="15" x14ac:dyDescent="0.3">
      <c r="A12" s="86"/>
      <c r="B12" s="163" t="s">
        <v>62</v>
      </c>
      <c r="C12" s="163"/>
      <c r="D12" s="163"/>
      <c r="E12" s="163"/>
      <c r="F12" s="163"/>
      <c r="G12" s="87"/>
      <c r="H12" s="87"/>
      <c r="I12" s="169" t="s">
        <v>58</v>
      </c>
      <c r="J12" s="169"/>
      <c r="K12" s="169"/>
      <c r="L12" s="169"/>
      <c r="M12" s="169"/>
      <c r="N12" s="88"/>
      <c r="O12" s="180"/>
      <c r="P12" s="181"/>
      <c r="Q12" s="181"/>
      <c r="R12" s="181"/>
      <c r="S12" s="160"/>
      <c r="T12" s="161"/>
      <c r="U12" s="93"/>
      <c r="V12" s="314"/>
      <c r="W12" s="315"/>
      <c r="X12" s="315"/>
      <c r="Y12" s="315"/>
      <c r="Z12" s="316"/>
      <c r="AA12" s="39"/>
      <c r="AB12" s="40"/>
      <c r="AC12" s="41"/>
      <c r="AD12" s="42"/>
      <c r="AE12" s="46"/>
      <c r="AF12" s="47"/>
      <c r="AG12" s="47"/>
      <c r="AH12" s="47"/>
      <c r="AI12" s="47"/>
      <c r="AJ12" s="47"/>
      <c r="AK12" s="48"/>
      <c r="AL12" s="318"/>
      <c r="AM12" s="319"/>
      <c r="AN12" s="319"/>
      <c r="AO12" s="319"/>
      <c r="AP12" s="320"/>
      <c r="AQ12" s="20"/>
      <c r="AR12" s="21"/>
      <c r="AS12" s="22"/>
      <c r="AT12" s="23"/>
      <c r="AU12" s="24"/>
      <c r="AV12" s="25"/>
      <c r="AW12" s="25"/>
      <c r="AX12" s="25"/>
      <c r="AY12" s="25"/>
      <c r="AZ12" s="25"/>
      <c r="BA12" s="26"/>
      <c r="BB12" s="336"/>
      <c r="BC12" s="337"/>
      <c r="BD12" s="337"/>
      <c r="BE12" s="337"/>
      <c r="BF12" s="338"/>
      <c r="BG12" s="56"/>
      <c r="BH12" s="57"/>
      <c r="BI12" s="58"/>
      <c r="BJ12" s="59"/>
      <c r="BK12" s="60"/>
      <c r="BL12" s="61"/>
      <c r="BM12" s="61"/>
      <c r="BN12" s="61"/>
      <c r="BO12" s="61"/>
      <c r="BP12" s="61"/>
      <c r="BQ12" s="62"/>
      <c r="BR12" s="12">
        <v>8</v>
      </c>
      <c r="BS12" s="8">
        <f t="shared" si="0"/>
        <v>18</v>
      </c>
      <c r="BT12" s="10">
        <v>8</v>
      </c>
      <c r="BU12" s="11">
        <f t="shared" si="1"/>
        <v>9</v>
      </c>
      <c r="BV12" s="9">
        <v>8</v>
      </c>
      <c r="BW12" s="2">
        <f t="shared" si="2"/>
        <v>18</v>
      </c>
      <c r="BX12" s="228" t="str">
        <f>Equipes!A9</f>
        <v>Dunkerque</v>
      </c>
      <c r="BY12" s="228"/>
      <c r="BZ12" s="228"/>
      <c r="CA12" s="228"/>
      <c r="CB12" s="228"/>
      <c r="CC12" s="3">
        <f t="shared" si="3"/>
        <v>18</v>
      </c>
      <c r="CD12" s="3">
        <f>'J01'!CC12-CC12</f>
        <v>0</v>
      </c>
      <c r="CE12" s="4" t="str">
        <f>IF(CC12&gt;'J01'!CC12,'J01'!$CE$24,IF(CC12='J01'!CC12,'J01'!$CU$24,IF(CC12&lt;'J01'!CC12,'J01'!$CT$24)))</f>
        <v>u</v>
      </c>
      <c r="CF12" s="3">
        <f t="shared" si="4"/>
        <v>18</v>
      </c>
      <c r="CG12" s="3">
        <f>SUMPRODUCT(($B$5:$F$16=BX12)*($EG$5:$EG$16))+SUMPRODUCT(($I$5:$M$16=BX12)*($EH$5:$EH$16))+'J01'!CG12</f>
        <v>0</v>
      </c>
      <c r="CH12" s="3">
        <f>SUMPRODUCT(($B$5:$F$16=BX12)*($EI$5:$EI$16))+SUMPRODUCT(($I$5:$M$16=BX12)*($EJ$5:$EJ$16))+'J01'!CH12</f>
        <v>1</v>
      </c>
      <c r="CI12" s="3">
        <f>SUMPRODUCT(($B$5:$F$16=BX12)*($EK$5:$EK$16))+SUMPRODUCT(($I$5:$M$16=BX12)*($EL$5:$EL$16))+'J01'!CI12</f>
        <v>0</v>
      </c>
      <c r="CJ12" s="3">
        <f>SUMPRODUCT(($B$5:$F$16=BX12)*($EM$5:$EM$16))+SUMPRODUCT(($I$5:$M$16=BX12)*($EN$5:$EN$16))+'J01'!CJ12</f>
        <v>0</v>
      </c>
      <c r="CK12" s="3">
        <f>SUMPRODUCT(($B$5:$F$16=BX12)*($EO$5:$EO$16))+SUMPRODUCT(($I$5:$M$16=BX12)*($EP$5:$EP$16))+'J01'!CK12</f>
        <v>1</v>
      </c>
      <c r="CL12" s="3">
        <f>SUMPRODUCT(($B$5:$F$16=BX12)*($EQ$5:$EQ$16))+SUMPRODUCT(($I$5:$M$16=BX12)*($ER$5:$ER$16))+'J01'!CL12</f>
        <v>0</v>
      </c>
      <c r="CM12" s="3">
        <f>SUMPRODUCT(($B$5:$F$16=BX12)*($ES$5:$ES$16))+SUMPRODUCT(($I$5:$M$16=BX12)*($ET$5:$ET$16))+'J01'!CM12</f>
        <v>6</v>
      </c>
      <c r="CN12" s="3">
        <f t="shared" si="18"/>
        <v>-6</v>
      </c>
      <c r="CO12" s="235" t="str">
        <f t="shared" si="19"/>
        <v>Dunkerque</v>
      </c>
      <c r="CP12" s="236"/>
      <c r="CQ12" s="236"/>
      <c r="CR12" s="236"/>
      <c r="CS12" s="237"/>
      <c r="CT12" s="3">
        <f t="shared" si="5"/>
        <v>7</v>
      </c>
      <c r="CU12" s="3">
        <f>'J01'!CT12-CT12</f>
        <v>0</v>
      </c>
      <c r="CV12" s="4" t="str">
        <f>IF(CT12&gt;'J01'!CT12,'J01'!$CV$24,IF(CT12='J01'!CT12,'J01'!$CU$24,IF(CT12&lt;'J01'!CT12,'J01'!$CT$24)))</f>
        <v>u</v>
      </c>
      <c r="CW12" s="3">
        <f t="shared" si="6"/>
        <v>9</v>
      </c>
      <c r="CX12" s="3">
        <f>SUMPRODUCT(($B$5:$F$16=CO12)*($EG$5:$EG$16))+'J01'!CX12</f>
        <v>0</v>
      </c>
      <c r="CY12" s="3">
        <f>SUMPRODUCT(($B$5:$F$16=CO12)*($EI$5:$EI$16))+'J01'!CY12</f>
        <v>0</v>
      </c>
      <c r="CZ12" s="3">
        <f>SUMPRODUCT(($B$5:$F$16=CO12)*($EK$5:$EK$16))+'J01'!CZ12</f>
        <v>0</v>
      </c>
      <c r="DA12" s="3">
        <f>SUMPRODUCT(($B$5:$F$16=CO12)*($EM$5:$EM$16))+'J01'!DA12</f>
        <v>0</v>
      </c>
      <c r="DB12" s="3">
        <f>SUMPRODUCT(($B$5:$F$16=CO12)*($EO$5:$EO$16))+'J01'!DB12</f>
        <v>0</v>
      </c>
      <c r="DC12" s="3">
        <f>SUMPRODUCT(($B$5:$F$16=CO12)*($EQ$5:$EQ$16))+'J01'!DC12</f>
        <v>0</v>
      </c>
      <c r="DD12" s="3">
        <f>SUMPRODUCT(($B$5:$F$16=CO12)*($ES$5:$ES$16))+'J01'!DD12</f>
        <v>0</v>
      </c>
      <c r="DE12" s="3">
        <f t="shared" si="20"/>
        <v>0</v>
      </c>
      <c r="DF12" s="235" t="str">
        <f t="shared" si="21"/>
        <v>Dunkerque</v>
      </c>
      <c r="DG12" s="236"/>
      <c r="DH12" s="236"/>
      <c r="DI12" s="236"/>
      <c r="DJ12" s="237"/>
      <c r="DK12" s="3">
        <f t="shared" si="7"/>
        <v>18</v>
      </c>
      <c r="DL12" s="3">
        <f>'J01'!DK12-DK12</f>
        <v>0</v>
      </c>
      <c r="DM12" s="4" t="str">
        <f>IF(DK12&gt;'J01'!DK12,'J01'!$DM$24,IF(DK12='J01'!DK12,'J01'!$DL$24,IF(DK12&lt;'J01'!DK12,'J01'!$DK$24)))</f>
        <v>u</v>
      </c>
      <c r="DN12" s="3">
        <f t="shared" si="8"/>
        <v>18</v>
      </c>
      <c r="DO12" s="3">
        <f>SUMPRODUCT(($I$5:$M$16=DF12)*($EH$5:$EH$16))+'J01'!DO12</f>
        <v>0</v>
      </c>
      <c r="DP12" s="3">
        <f>SUMPRODUCT(($I$5:$M$16=DF12)*($EJ$5:$EJ$16))+'J01'!DP12</f>
        <v>1</v>
      </c>
      <c r="DQ12" s="3">
        <f>SUMPRODUCT(($I$5:$M$16=DF12)*($EL$5:$EL$16))+'J01'!DQ12</f>
        <v>0</v>
      </c>
      <c r="DR12" s="3">
        <f>SUMPRODUCT(($I$5:$M$16=DF12)*($EN$5:$EN$16))+'J01'!DR12</f>
        <v>0</v>
      </c>
      <c r="DS12" s="3">
        <f>SUMPRODUCT(($I$5:$M$16=DF12)*($EP$5:$EP$16))+'J01'!DS12</f>
        <v>1</v>
      </c>
      <c r="DT12" s="3">
        <f>SUMPRODUCT(($I$5:$M$16=DF12)*($ER$5:$ER$16))+'J01'!DT12</f>
        <v>0</v>
      </c>
      <c r="DU12" s="3">
        <f>SUMPRODUCT(($I$5:$M$16=DF12)*($ET$5:$ET$16))+'J01'!DU12</f>
        <v>6</v>
      </c>
      <c r="DV12" s="3">
        <f t="shared" si="22"/>
        <v>-6</v>
      </c>
      <c r="DW12" s="6">
        <f t="shared" si="23"/>
        <v>-0.06</v>
      </c>
      <c r="DX12" s="34">
        <f>DW12+0.0000013</f>
        <v>-5.9998699999999995E-2</v>
      </c>
      <c r="DY12" s="6">
        <f t="shared" si="24"/>
        <v>0</v>
      </c>
      <c r="DZ12" s="34">
        <f>DY12+0.0000013</f>
        <v>1.3E-6</v>
      </c>
      <c r="EA12" s="6">
        <f t="shared" si="25"/>
        <v>-0.06</v>
      </c>
      <c r="EB12" s="34">
        <f>EA12+0.0000013</f>
        <v>-5.9998699999999995E-2</v>
      </c>
      <c r="EC12" s="2">
        <f t="shared" si="26"/>
        <v>0</v>
      </c>
      <c r="ED12" s="2">
        <f t="shared" si="27"/>
        <v>0</v>
      </c>
      <c r="EE12" s="2">
        <f t="shared" si="28"/>
        <v>0</v>
      </c>
      <c r="EF12" s="2">
        <f t="shared" si="29"/>
        <v>0</v>
      </c>
      <c r="EG12" s="2">
        <f t="shared" si="30"/>
        <v>0</v>
      </c>
      <c r="EH12" s="2">
        <f t="shared" si="31"/>
        <v>0</v>
      </c>
      <c r="EI12" s="2">
        <f t="shared" si="32"/>
        <v>0</v>
      </c>
      <c r="EJ12" s="2">
        <f t="shared" si="33"/>
        <v>0</v>
      </c>
      <c r="EK12" s="2" t="b">
        <f t="shared" si="34"/>
        <v>0</v>
      </c>
      <c r="EL12" s="2" t="b">
        <f t="shared" si="35"/>
        <v>0</v>
      </c>
      <c r="EM12" s="2" t="b">
        <f t="shared" si="36"/>
        <v>0</v>
      </c>
      <c r="EN12" s="2" t="b">
        <f t="shared" si="37"/>
        <v>0</v>
      </c>
      <c r="EO12" s="2" t="b">
        <f t="shared" si="38"/>
        <v>0</v>
      </c>
      <c r="EP12" s="2" t="b">
        <f t="shared" si="39"/>
        <v>0</v>
      </c>
      <c r="EQ12" s="2">
        <f t="shared" si="40"/>
        <v>0</v>
      </c>
      <c r="ER12" s="2">
        <f t="shared" si="41"/>
        <v>0</v>
      </c>
      <c r="ES12" s="2">
        <f t="shared" si="42"/>
        <v>0</v>
      </c>
      <c r="ET12" s="2">
        <f t="shared" si="43"/>
        <v>0</v>
      </c>
      <c r="EU12" s="240" t="str">
        <f t="shared" si="9"/>
        <v xml:space="preserve">Marignane Gigniac </v>
      </c>
      <c r="EV12" s="240"/>
      <c r="EW12" s="240"/>
      <c r="EX12" s="240"/>
      <c r="EY12" s="240"/>
      <c r="EZ12" s="34">
        <f t="shared" si="10"/>
        <v>3000.0110000000004</v>
      </c>
      <c r="FA12" s="33">
        <f t="shared" si="11"/>
        <v>7</v>
      </c>
      <c r="FB12" s="240" t="str">
        <f t="shared" si="44"/>
        <v>Dunkerque</v>
      </c>
      <c r="FC12" s="240"/>
      <c r="FD12" s="240"/>
      <c r="FE12" s="240"/>
      <c r="FF12" s="240"/>
      <c r="FG12" s="240" t="str">
        <f t="shared" si="12"/>
        <v>Concarneau</v>
      </c>
      <c r="FH12" s="240"/>
      <c r="FI12" s="240"/>
      <c r="FJ12" s="240"/>
      <c r="FK12" s="240"/>
      <c r="FL12" s="34">
        <f t="shared" si="13"/>
        <v>0</v>
      </c>
      <c r="FM12" s="7">
        <f t="shared" si="14"/>
        <v>7</v>
      </c>
      <c r="FN12" s="240" t="str">
        <f t="shared" si="45"/>
        <v>Dunkerque</v>
      </c>
      <c r="FO12" s="240"/>
      <c r="FP12" s="240"/>
      <c r="FQ12" s="240"/>
      <c r="FR12" s="240"/>
      <c r="FS12" s="240" t="str">
        <f t="shared" si="15"/>
        <v>Cholet</v>
      </c>
      <c r="FT12" s="240"/>
      <c r="FU12" s="240"/>
      <c r="FV12" s="240"/>
      <c r="FW12" s="240"/>
      <c r="FX12" s="34">
        <f t="shared" si="16"/>
        <v>0</v>
      </c>
      <c r="FY12" s="33">
        <f t="shared" si="17"/>
        <v>5</v>
      </c>
      <c r="FZ12" s="240" t="str">
        <f t="shared" si="46"/>
        <v>Dunkerque</v>
      </c>
      <c r="GA12" s="240"/>
      <c r="GB12" s="240"/>
      <c r="GC12" s="240"/>
      <c r="GD12" s="240"/>
      <c r="GE12" s="352" t="str">
        <f t="shared" si="47"/>
        <v>Dunkerque</v>
      </c>
      <c r="GF12" s="352"/>
      <c r="GG12" s="352"/>
      <c r="GH12" s="352"/>
      <c r="GI12" s="352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</row>
    <row r="13" spans="1:240" ht="15.6" thickBot="1" x14ac:dyDescent="0.35">
      <c r="A13" s="86"/>
      <c r="B13" s="168" t="s">
        <v>61</v>
      </c>
      <c r="C13" s="168"/>
      <c r="D13" s="168"/>
      <c r="E13" s="168"/>
      <c r="F13" s="168"/>
      <c r="G13" s="87"/>
      <c r="H13" s="87"/>
      <c r="I13" s="169" t="s">
        <v>65</v>
      </c>
      <c r="J13" s="169"/>
      <c r="K13" s="169"/>
      <c r="L13" s="169"/>
      <c r="M13" s="169"/>
      <c r="N13" s="88"/>
      <c r="O13" s="180"/>
      <c r="P13" s="181"/>
      <c r="Q13" s="181"/>
      <c r="R13" s="181"/>
      <c r="S13" s="160"/>
      <c r="T13" s="161"/>
      <c r="U13" s="93"/>
      <c r="V13" s="314"/>
      <c r="W13" s="315"/>
      <c r="X13" s="315"/>
      <c r="Y13" s="315"/>
      <c r="Z13" s="316"/>
      <c r="AA13" s="39"/>
      <c r="AB13" s="40"/>
      <c r="AC13" s="41"/>
      <c r="AD13" s="42"/>
      <c r="AE13" s="46"/>
      <c r="AF13" s="47"/>
      <c r="AG13" s="47"/>
      <c r="AH13" s="47"/>
      <c r="AI13" s="47"/>
      <c r="AJ13" s="47"/>
      <c r="AK13" s="48"/>
      <c r="AL13" s="318"/>
      <c r="AM13" s="319"/>
      <c r="AN13" s="319"/>
      <c r="AO13" s="319"/>
      <c r="AP13" s="320"/>
      <c r="AQ13" s="20"/>
      <c r="AR13" s="21"/>
      <c r="AS13" s="22"/>
      <c r="AT13" s="23"/>
      <c r="AU13" s="24"/>
      <c r="AV13" s="25"/>
      <c r="AW13" s="25"/>
      <c r="AX13" s="25"/>
      <c r="AY13" s="25"/>
      <c r="AZ13" s="25"/>
      <c r="BA13" s="26"/>
      <c r="BB13" s="336"/>
      <c r="BC13" s="337"/>
      <c r="BD13" s="337"/>
      <c r="BE13" s="337"/>
      <c r="BF13" s="338"/>
      <c r="BG13" s="56"/>
      <c r="BH13" s="57"/>
      <c r="BI13" s="58"/>
      <c r="BJ13" s="59"/>
      <c r="BK13" s="60"/>
      <c r="BL13" s="61"/>
      <c r="BM13" s="61"/>
      <c r="BN13" s="61"/>
      <c r="BO13" s="61"/>
      <c r="BP13" s="61"/>
      <c r="BQ13" s="62"/>
      <c r="BR13" s="12">
        <v>9</v>
      </c>
      <c r="BS13" s="8">
        <f t="shared" si="0"/>
        <v>7</v>
      </c>
      <c r="BT13" s="10">
        <v>9</v>
      </c>
      <c r="BU13" s="11">
        <f t="shared" si="1"/>
        <v>4</v>
      </c>
      <c r="BV13" s="9">
        <v>9</v>
      </c>
      <c r="BW13" s="2">
        <f t="shared" si="2"/>
        <v>10</v>
      </c>
      <c r="BX13" s="228" t="str">
        <f>Equipes!A10</f>
        <v>Entente SSG</v>
      </c>
      <c r="BY13" s="228"/>
      <c r="BZ13" s="228"/>
      <c r="CA13" s="228"/>
      <c r="CB13" s="228"/>
      <c r="CC13" s="3">
        <f t="shared" si="3"/>
        <v>7</v>
      </c>
      <c r="CD13" s="3">
        <f>'J01'!CC13-CC13</f>
        <v>0</v>
      </c>
      <c r="CE13" s="4" t="str">
        <f>IF(CC13&gt;'J01'!CC13,'J01'!$CE$24,IF(CC13='J01'!CC13,'J01'!$CU$24,IF(CC13&lt;'J01'!CC13,'J01'!$CT$24)))</f>
        <v>u</v>
      </c>
      <c r="CF13" s="3">
        <f t="shared" si="4"/>
        <v>7</v>
      </c>
      <c r="CG13" s="3">
        <f>SUMPRODUCT(($B$5:$F$16=BX13)*($EG$5:$EG$16))+SUMPRODUCT(($I$5:$M$16=BX13)*($EH$5:$EH$16))+'J01'!CG13</f>
        <v>3</v>
      </c>
      <c r="CH13" s="3">
        <f>SUMPRODUCT(($B$5:$F$16=BX13)*($EI$5:$EI$16))+SUMPRODUCT(($I$5:$M$16=BX13)*($EJ$5:$EJ$16))+'J01'!CH13</f>
        <v>1</v>
      </c>
      <c r="CI13" s="3">
        <f>SUMPRODUCT(($B$5:$F$16=BX13)*($EK$5:$EK$16))+SUMPRODUCT(($I$5:$M$16=BX13)*($EL$5:$EL$16))+'J01'!CI13</f>
        <v>1</v>
      </c>
      <c r="CJ13" s="3">
        <f>SUMPRODUCT(($B$5:$F$16=BX13)*($EM$5:$EM$16))+SUMPRODUCT(($I$5:$M$16=BX13)*($EN$5:$EN$16))+'J01'!CJ13</f>
        <v>0</v>
      </c>
      <c r="CK13" s="3">
        <f>SUMPRODUCT(($B$5:$F$16=BX13)*($EO$5:$EO$16))+SUMPRODUCT(($I$5:$M$16=BX13)*($EP$5:$EP$16))+'J01'!CK13</f>
        <v>0</v>
      </c>
      <c r="CL13" s="3">
        <f>SUMPRODUCT(($B$5:$F$16=BX13)*($EQ$5:$EQ$16))+SUMPRODUCT(($I$5:$M$16=BX13)*($ER$5:$ER$16))+'J01'!CL13</f>
        <v>1</v>
      </c>
      <c r="CM13" s="3">
        <f>SUMPRODUCT(($B$5:$F$16=BX13)*($ES$5:$ES$16))+SUMPRODUCT(($I$5:$M$16=BX13)*($ET$5:$ET$16))+'J01'!CM13</f>
        <v>0</v>
      </c>
      <c r="CN13" s="3">
        <f t="shared" si="18"/>
        <v>1</v>
      </c>
      <c r="CO13" s="235" t="str">
        <f t="shared" si="19"/>
        <v>Entente SSG</v>
      </c>
      <c r="CP13" s="236"/>
      <c r="CQ13" s="236"/>
      <c r="CR13" s="236"/>
      <c r="CS13" s="237"/>
      <c r="CT13" s="3">
        <f t="shared" si="5"/>
        <v>4</v>
      </c>
      <c r="CU13" s="3">
        <f>'J01'!CT13-CT13</f>
        <v>0</v>
      </c>
      <c r="CV13" s="4" t="str">
        <f>IF(CT13&gt;'J01'!CT13,'J01'!$CV$24,IF(CT13='J01'!CT13,'J01'!$CU$24,IF(CT13&lt;'J01'!CT13,'J01'!$CT$24)))</f>
        <v>u</v>
      </c>
      <c r="CW13" s="3">
        <f t="shared" si="6"/>
        <v>4</v>
      </c>
      <c r="CX13" s="3">
        <f>SUMPRODUCT(($B$5:$F$16=CO13)*($EG$5:$EG$16))+'J01'!CX13</f>
        <v>3</v>
      </c>
      <c r="CY13" s="3">
        <f>SUMPRODUCT(($B$5:$F$16=CO13)*($EI$5:$EI$16))+'J01'!CY13</f>
        <v>1</v>
      </c>
      <c r="CZ13" s="3">
        <f>SUMPRODUCT(($B$5:$F$16=CO13)*($EK$5:$EK$16))+'J01'!CZ13</f>
        <v>1</v>
      </c>
      <c r="DA13" s="3">
        <f>SUMPRODUCT(($B$5:$F$16=CO13)*($EM$5:$EM$16))+'J01'!DA13</f>
        <v>0</v>
      </c>
      <c r="DB13" s="3">
        <f>SUMPRODUCT(($B$5:$F$16=CO13)*($EO$5:$EO$16))+'J01'!DB13</f>
        <v>0</v>
      </c>
      <c r="DC13" s="3">
        <f>SUMPRODUCT(($B$5:$F$16=CO13)*($EQ$5:$EQ$16))+'J01'!DC13</f>
        <v>1</v>
      </c>
      <c r="DD13" s="3">
        <f>SUMPRODUCT(($B$5:$F$16=CO13)*($ES$5:$ES$16))+'J01'!DD13</f>
        <v>0</v>
      </c>
      <c r="DE13" s="3">
        <f t="shared" si="20"/>
        <v>1</v>
      </c>
      <c r="DF13" s="235" t="str">
        <f t="shared" si="21"/>
        <v>Entente SSG</v>
      </c>
      <c r="DG13" s="236"/>
      <c r="DH13" s="236"/>
      <c r="DI13" s="236"/>
      <c r="DJ13" s="237"/>
      <c r="DK13" s="3">
        <f t="shared" si="7"/>
        <v>5</v>
      </c>
      <c r="DL13" s="3">
        <f>'J01'!DK13-DK13</f>
        <v>0</v>
      </c>
      <c r="DM13" s="4" t="str">
        <f>IF(DK13&gt;'J01'!DK13,'J01'!$DM$24,IF(DK13='J01'!DK13,'J01'!$DL$24,IF(DK13&lt;'J01'!DK13,'J01'!$DK$24)))</f>
        <v>u</v>
      </c>
      <c r="DN13" s="3">
        <f t="shared" si="8"/>
        <v>10</v>
      </c>
      <c r="DO13" s="3">
        <f>SUMPRODUCT(($I$5:$M$16=DF13)*($EH$5:$EH$16))+'J01'!DO13</f>
        <v>0</v>
      </c>
      <c r="DP13" s="3">
        <f>SUMPRODUCT(($I$5:$M$16=DF13)*($EJ$5:$EJ$16))+'J01'!DP13</f>
        <v>0</v>
      </c>
      <c r="DQ13" s="3">
        <f>SUMPRODUCT(($I$5:$M$16=DF13)*($EL$5:$EL$16))+'J01'!DQ13</f>
        <v>0</v>
      </c>
      <c r="DR13" s="3">
        <f>SUMPRODUCT(($I$5:$M$16=DF13)*($EN$5:$EN$16))+'J01'!DR13</f>
        <v>0</v>
      </c>
      <c r="DS13" s="3">
        <f>SUMPRODUCT(($I$5:$M$16=DF13)*($EP$5:$EP$16))+'J01'!DS13</f>
        <v>0</v>
      </c>
      <c r="DT13" s="3">
        <f>SUMPRODUCT(($I$5:$M$16=DF13)*($ER$5:$ER$16))+'J01'!DT13</f>
        <v>0</v>
      </c>
      <c r="DU13" s="3">
        <f>SUMPRODUCT(($I$5:$M$16=DF13)*($ET$5:$ET$16))+'J01'!DU13</f>
        <v>0</v>
      </c>
      <c r="DV13" s="3">
        <f t="shared" si="22"/>
        <v>0</v>
      </c>
      <c r="DW13" s="6">
        <f t="shared" si="23"/>
        <v>3000.0110000000004</v>
      </c>
      <c r="DX13" s="34">
        <f>DW13+0.0000012</f>
        <v>3000.0110012000005</v>
      </c>
      <c r="DY13" s="6">
        <f t="shared" si="24"/>
        <v>3000.0110000000004</v>
      </c>
      <c r="DZ13" s="34">
        <f>DY13+0.0000012</f>
        <v>3000.0110012000005</v>
      </c>
      <c r="EA13" s="6">
        <f t="shared" si="25"/>
        <v>0</v>
      </c>
      <c r="EB13" s="34">
        <f>EA13+0.0000012</f>
        <v>1.1999999999999999E-6</v>
      </c>
      <c r="EC13" s="2">
        <f t="shared" si="26"/>
        <v>0</v>
      </c>
      <c r="ED13" s="2">
        <f t="shared" si="27"/>
        <v>0</v>
      </c>
      <c r="EE13" s="2">
        <f t="shared" si="28"/>
        <v>0</v>
      </c>
      <c r="EF13" s="2">
        <f t="shared" si="29"/>
        <v>0</v>
      </c>
      <c r="EG13" s="2">
        <f t="shared" si="30"/>
        <v>0</v>
      </c>
      <c r="EH13" s="2">
        <f t="shared" si="31"/>
        <v>0</v>
      </c>
      <c r="EI13" s="2">
        <f t="shared" si="32"/>
        <v>0</v>
      </c>
      <c r="EJ13" s="2">
        <f t="shared" si="33"/>
        <v>0</v>
      </c>
      <c r="EK13" s="2" t="b">
        <f t="shared" si="34"/>
        <v>0</v>
      </c>
      <c r="EL13" s="2" t="b">
        <f t="shared" si="35"/>
        <v>0</v>
      </c>
      <c r="EM13" s="2" t="b">
        <f t="shared" si="36"/>
        <v>0</v>
      </c>
      <c r="EN13" s="2" t="b">
        <f t="shared" si="37"/>
        <v>0</v>
      </c>
      <c r="EO13" s="2" t="b">
        <f t="shared" si="38"/>
        <v>0</v>
      </c>
      <c r="EP13" s="2" t="b">
        <f t="shared" si="39"/>
        <v>0</v>
      </c>
      <c r="EQ13" s="2">
        <f t="shared" si="40"/>
        <v>0</v>
      </c>
      <c r="ER13" s="2">
        <f t="shared" si="41"/>
        <v>0</v>
      </c>
      <c r="ES13" s="2">
        <f t="shared" si="42"/>
        <v>0</v>
      </c>
      <c r="ET13" s="2">
        <f t="shared" si="43"/>
        <v>0</v>
      </c>
      <c r="EU13" s="240" t="str">
        <f t="shared" si="9"/>
        <v xml:space="preserve">Bourg-en-Bresse </v>
      </c>
      <c r="EV13" s="240"/>
      <c r="EW13" s="240"/>
      <c r="EX13" s="240"/>
      <c r="EY13" s="240"/>
      <c r="EZ13" s="34">
        <f t="shared" si="10"/>
        <v>1000</v>
      </c>
      <c r="FA13" s="33">
        <f t="shared" si="11"/>
        <v>9</v>
      </c>
      <c r="FB13" s="240" t="str">
        <f t="shared" si="44"/>
        <v>Entente SSG</v>
      </c>
      <c r="FC13" s="240"/>
      <c r="FD13" s="240"/>
      <c r="FE13" s="240"/>
      <c r="FF13" s="240"/>
      <c r="FG13" s="240" t="str">
        <f t="shared" si="12"/>
        <v>Dunkerque</v>
      </c>
      <c r="FH13" s="240"/>
      <c r="FI13" s="240"/>
      <c r="FJ13" s="240"/>
      <c r="FK13" s="240"/>
      <c r="FL13" s="34">
        <f t="shared" si="13"/>
        <v>0</v>
      </c>
      <c r="FM13" s="7">
        <f t="shared" si="14"/>
        <v>7</v>
      </c>
      <c r="FN13" s="240" t="str">
        <f t="shared" si="45"/>
        <v>Entente SSG</v>
      </c>
      <c r="FO13" s="240"/>
      <c r="FP13" s="240"/>
      <c r="FQ13" s="240"/>
      <c r="FR13" s="240"/>
      <c r="FS13" s="240" t="str">
        <f t="shared" si="15"/>
        <v>Drancy</v>
      </c>
      <c r="FT13" s="240"/>
      <c r="FU13" s="240"/>
      <c r="FV13" s="240"/>
      <c r="FW13" s="240"/>
      <c r="FX13" s="34">
        <f t="shared" si="16"/>
        <v>0</v>
      </c>
      <c r="FY13" s="33">
        <f t="shared" si="17"/>
        <v>5</v>
      </c>
      <c r="FZ13" s="240" t="str">
        <f t="shared" si="46"/>
        <v>Entente SSG</v>
      </c>
      <c r="GA13" s="240"/>
      <c r="GB13" s="240"/>
      <c r="GC13" s="240"/>
      <c r="GD13" s="240"/>
      <c r="GE13" s="352" t="str">
        <f t="shared" si="47"/>
        <v>Entente SSG</v>
      </c>
      <c r="GF13" s="352"/>
      <c r="GG13" s="352"/>
      <c r="GH13" s="352"/>
      <c r="GI13" s="352"/>
      <c r="GJ13" s="27"/>
      <c r="GK13" s="27"/>
      <c r="GL13" s="27"/>
      <c r="GM13" s="27"/>
      <c r="GN13" s="27"/>
      <c r="GO13" s="27"/>
      <c r="GP13" s="27"/>
      <c r="GQ13" s="27"/>
      <c r="GR13" s="27"/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HH13" s="27"/>
      <c r="HI13" s="27"/>
      <c r="HJ13" s="27"/>
      <c r="HK13" s="27"/>
      <c r="HL13" s="27"/>
      <c r="HM13" s="27"/>
      <c r="HN13" s="27"/>
      <c r="HO13" s="27"/>
      <c r="HP13" s="27"/>
      <c r="HQ13" s="27"/>
      <c r="HR13" s="27"/>
      <c r="HS13" s="27"/>
      <c r="HT13" s="27"/>
      <c r="HU13" s="27"/>
      <c r="HV13" s="27"/>
      <c r="HW13" s="27"/>
      <c r="HX13" s="27"/>
      <c r="HY13" s="27"/>
      <c r="HZ13" s="27"/>
      <c r="IA13" s="27"/>
      <c r="IB13" s="27"/>
      <c r="IC13" s="27"/>
      <c r="ID13" s="27"/>
      <c r="IE13" s="27"/>
      <c r="IF13" s="27"/>
    </row>
    <row r="14" spans="1:240" ht="15.6" thickTop="1" x14ac:dyDescent="0.3">
      <c r="A14" s="81"/>
      <c r="B14" s="166"/>
      <c r="C14" s="166"/>
      <c r="D14" s="166"/>
      <c r="E14" s="166"/>
      <c r="F14" s="166"/>
      <c r="G14" s="82"/>
      <c r="H14" s="82"/>
      <c r="I14" s="166"/>
      <c r="J14" s="166"/>
      <c r="K14" s="166"/>
      <c r="L14" s="166"/>
      <c r="M14" s="166"/>
      <c r="N14" s="81"/>
      <c r="O14" s="162"/>
      <c r="P14" s="162"/>
      <c r="Q14" s="162"/>
      <c r="R14" s="162"/>
      <c r="S14" s="157"/>
      <c r="T14" s="157"/>
      <c r="U14" s="93"/>
      <c r="V14" s="314"/>
      <c r="W14" s="315"/>
      <c r="X14" s="315"/>
      <c r="Y14" s="315"/>
      <c r="Z14" s="316"/>
      <c r="AA14" s="39"/>
      <c r="AB14" s="40"/>
      <c r="AC14" s="41"/>
      <c r="AD14" s="42"/>
      <c r="AE14" s="46"/>
      <c r="AF14" s="47"/>
      <c r="AG14" s="47"/>
      <c r="AH14" s="47"/>
      <c r="AI14" s="47"/>
      <c r="AJ14" s="47"/>
      <c r="AK14" s="48"/>
      <c r="AL14" s="318"/>
      <c r="AM14" s="319"/>
      <c r="AN14" s="319"/>
      <c r="AO14" s="319"/>
      <c r="AP14" s="320"/>
      <c r="AQ14" s="20"/>
      <c r="AR14" s="21"/>
      <c r="AS14" s="22"/>
      <c r="AT14" s="23"/>
      <c r="AU14" s="24"/>
      <c r="AV14" s="25"/>
      <c r="AW14" s="25"/>
      <c r="AX14" s="25"/>
      <c r="AY14" s="25"/>
      <c r="AZ14" s="25"/>
      <c r="BA14" s="26"/>
      <c r="BB14" s="336"/>
      <c r="BC14" s="337"/>
      <c r="BD14" s="337"/>
      <c r="BE14" s="337"/>
      <c r="BF14" s="338"/>
      <c r="BG14" s="56"/>
      <c r="BH14" s="57"/>
      <c r="BI14" s="58"/>
      <c r="BJ14" s="59"/>
      <c r="BK14" s="60"/>
      <c r="BL14" s="61"/>
      <c r="BM14" s="61"/>
      <c r="BN14" s="61"/>
      <c r="BO14" s="61"/>
      <c r="BP14" s="61"/>
      <c r="BQ14" s="62"/>
      <c r="BR14" s="12">
        <v>10</v>
      </c>
      <c r="BS14" s="8">
        <f t="shared" si="0"/>
        <v>3</v>
      </c>
      <c r="BT14" s="10">
        <v>10</v>
      </c>
      <c r="BU14" s="11">
        <f t="shared" si="1"/>
        <v>2</v>
      </c>
      <c r="BV14" s="9">
        <v>10</v>
      </c>
      <c r="BW14" s="2">
        <f t="shared" si="2"/>
        <v>11</v>
      </c>
      <c r="BX14" s="228" t="str">
        <f>Equipes!A11</f>
        <v>Laval</v>
      </c>
      <c r="BY14" s="228"/>
      <c r="BZ14" s="228"/>
      <c r="CA14" s="228"/>
      <c r="CB14" s="228"/>
      <c r="CC14" s="3">
        <f t="shared" si="3"/>
        <v>3</v>
      </c>
      <c r="CD14" s="3">
        <f>'J01'!CC14-CC14</f>
        <v>0</v>
      </c>
      <c r="CE14" s="4" t="str">
        <f>IF(CC14&gt;'J01'!CC14,'J01'!$CE$24,IF(CC14='J01'!CC14,'J01'!$CU$24,IF(CC14&lt;'J01'!CC14,'J01'!$CT$24)))</f>
        <v>u</v>
      </c>
      <c r="CF14" s="3">
        <f t="shared" si="4"/>
        <v>3</v>
      </c>
      <c r="CG14" s="3">
        <f>SUMPRODUCT(($B$5:$F$16=BX14)*($EG$5:$EG$16))+SUMPRODUCT(($I$5:$M$16=BX14)*($EH$5:$EH$16))+'J01'!CG14</f>
        <v>3</v>
      </c>
      <c r="CH14" s="3">
        <f>SUMPRODUCT(($B$5:$F$16=BX14)*($EI$5:$EI$16))+SUMPRODUCT(($I$5:$M$16=BX14)*($EJ$5:$EJ$16))+'J01'!CH14</f>
        <v>1</v>
      </c>
      <c r="CI14" s="3">
        <f>SUMPRODUCT(($B$5:$F$16=BX14)*($EK$5:$EK$16))+SUMPRODUCT(($I$5:$M$16=BX14)*($EL$5:$EL$16))+'J01'!CI14</f>
        <v>1</v>
      </c>
      <c r="CJ14" s="3">
        <f>SUMPRODUCT(($B$5:$F$16=BX14)*($EM$5:$EM$16))+SUMPRODUCT(($I$5:$M$16=BX14)*($EN$5:$EN$16))+'J01'!CJ14</f>
        <v>0</v>
      </c>
      <c r="CK14" s="3">
        <f>SUMPRODUCT(($B$5:$F$16=BX14)*($EO$5:$EO$16))+SUMPRODUCT(($I$5:$M$16=BX14)*($EP$5:$EP$16))+'J01'!CK14</f>
        <v>0</v>
      </c>
      <c r="CL14" s="3">
        <f>SUMPRODUCT(($B$5:$F$16=BX14)*($EQ$5:$EQ$16))+SUMPRODUCT(($I$5:$M$16=BX14)*($ER$5:$ER$16))+'J01'!CL14</f>
        <v>4</v>
      </c>
      <c r="CM14" s="3">
        <f>SUMPRODUCT(($B$5:$F$16=BX14)*($ES$5:$ES$16))+SUMPRODUCT(($I$5:$M$16=BX14)*($ET$5:$ET$16))+'J01'!CM14</f>
        <v>0</v>
      </c>
      <c r="CN14" s="3">
        <f t="shared" si="18"/>
        <v>4</v>
      </c>
      <c r="CO14" s="235" t="str">
        <f t="shared" si="19"/>
        <v>Laval</v>
      </c>
      <c r="CP14" s="236"/>
      <c r="CQ14" s="236"/>
      <c r="CR14" s="236"/>
      <c r="CS14" s="237"/>
      <c r="CT14" s="3">
        <f t="shared" si="5"/>
        <v>2</v>
      </c>
      <c r="CU14" s="3">
        <f>'J01'!CT14-CT14</f>
        <v>0</v>
      </c>
      <c r="CV14" s="4" t="str">
        <f>IF(CT14&gt;'J01'!CT14,'J01'!$CV$24,IF(CT14='J01'!CT14,'J01'!$CU$24,IF(CT14&lt;'J01'!CT14,'J01'!$CT$24)))</f>
        <v>u</v>
      </c>
      <c r="CW14" s="3">
        <f t="shared" si="6"/>
        <v>2</v>
      </c>
      <c r="CX14" s="3">
        <f>SUMPRODUCT(($B$5:$F$16=CO14)*($EG$5:$EG$16))+'J01'!CX14</f>
        <v>3</v>
      </c>
      <c r="CY14" s="3">
        <f>SUMPRODUCT(($B$5:$F$16=CO14)*($EI$5:$EI$16))+'J01'!CY14</f>
        <v>1</v>
      </c>
      <c r="CZ14" s="3">
        <f>SUMPRODUCT(($B$5:$F$16=CO14)*($EK$5:$EK$16))+'J01'!CZ14</f>
        <v>1</v>
      </c>
      <c r="DA14" s="3">
        <f>SUMPRODUCT(($B$5:$F$16=CO14)*($EM$5:$EM$16))+'J01'!DA14</f>
        <v>0</v>
      </c>
      <c r="DB14" s="3">
        <f>SUMPRODUCT(($B$5:$F$16=CO14)*($EO$5:$EO$16))+'J01'!DB14</f>
        <v>0</v>
      </c>
      <c r="DC14" s="3">
        <f>SUMPRODUCT(($B$5:$F$16=CO14)*($EQ$5:$EQ$16))+'J01'!DC14</f>
        <v>4</v>
      </c>
      <c r="DD14" s="3">
        <f>SUMPRODUCT(($B$5:$F$16=CO14)*($ES$5:$ES$16))+'J01'!DD14</f>
        <v>0</v>
      </c>
      <c r="DE14" s="3">
        <f t="shared" si="20"/>
        <v>4</v>
      </c>
      <c r="DF14" s="235" t="str">
        <f t="shared" si="21"/>
        <v>Laval</v>
      </c>
      <c r="DG14" s="236"/>
      <c r="DH14" s="236"/>
      <c r="DI14" s="236"/>
      <c r="DJ14" s="237"/>
      <c r="DK14" s="3">
        <f t="shared" si="7"/>
        <v>5</v>
      </c>
      <c r="DL14" s="3">
        <f>'J01'!DK14-DK14</f>
        <v>0</v>
      </c>
      <c r="DM14" s="4" t="str">
        <f>IF(DK14&gt;'J01'!DK14,'J01'!$DM$24,IF(DK14='J01'!DK14,'J01'!$DL$24,IF(DK14&lt;'J01'!DK14,'J01'!$DK$24)))</f>
        <v>u</v>
      </c>
      <c r="DN14" s="3">
        <f t="shared" si="8"/>
        <v>11</v>
      </c>
      <c r="DO14" s="3">
        <f>SUMPRODUCT(($I$5:$M$16=DF14)*($EH$5:$EH$16))+'J01'!DO14</f>
        <v>0</v>
      </c>
      <c r="DP14" s="3">
        <f>SUMPRODUCT(($I$5:$M$16=DF14)*($EJ$5:$EJ$16))+'J01'!DP14</f>
        <v>0</v>
      </c>
      <c r="DQ14" s="3">
        <f>SUMPRODUCT(($I$5:$M$16=DF14)*($EL$5:$EL$16))+'J01'!DQ14</f>
        <v>0</v>
      </c>
      <c r="DR14" s="3">
        <f>SUMPRODUCT(($I$5:$M$16=DF14)*($EN$5:$EN$16))+'J01'!DR14</f>
        <v>0</v>
      </c>
      <c r="DS14" s="3">
        <f>SUMPRODUCT(($I$5:$M$16=DF14)*($EP$5:$EP$16))+'J01'!DS14</f>
        <v>0</v>
      </c>
      <c r="DT14" s="3">
        <f>SUMPRODUCT(($I$5:$M$16=DF14)*($ER$5:$ER$16))+'J01'!DT14</f>
        <v>0</v>
      </c>
      <c r="DU14" s="3">
        <f>SUMPRODUCT(($I$5:$M$16=DF14)*($ET$5:$ET$16))+'J01'!DU14</f>
        <v>0</v>
      </c>
      <c r="DV14" s="3">
        <f t="shared" si="22"/>
        <v>0</v>
      </c>
      <c r="DW14" s="6">
        <f t="shared" si="23"/>
        <v>3000.0439999999999</v>
      </c>
      <c r="DX14" s="34">
        <f>DW14+0.0000011</f>
        <v>3000.0440011000001</v>
      </c>
      <c r="DY14" s="6">
        <f t="shared" si="24"/>
        <v>3000.0439999999999</v>
      </c>
      <c r="DZ14" s="34">
        <f>DY14+0.0000011</f>
        <v>3000.0440011000001</v>
      </c>
      <c r="EA14" s="6">
        <f t="shared" si="25"/>
        <v>0</v>
      </c>
      <c r="EB14" s="34">
        <f>EA14+0.0000011</f>
        <v>1.1000000000000001E-6</v>
      </c>
      <c r="EC14" s="2">
        <f t="shared" si="26"/>
        <v>0</v>
      </c>
      <c r="ED14" s="2">
        <f t="shared" si="27"/>
        <v>0</v>
      </c>
      <c r="EE14" s="2">
        <f t="shared" si="28"/>
        <v>0</v>
      </c>
      <c r="EF14" s="2">
        <f t="shared" si="29"/>
        <v>0</v>
      </c>
      <c r="EG14" s="2">
        <f t="shared" si="30"/>
        <v>0</v>
      </c>
      <c r="EH14" s="2">
        <f t="shared" si="31"/>
        <v>0</v>
      </c>
      <c r="EI14" s="2">
        <f t="shared" si="32"/>
        <v>0</v>
      </c>
      <c r="EJ14" s="2">
        <f t="shared" si="33"/>
        <v>0</v>
      </c>
      <c r="EK14" s="2" t="b">
        <f t="shared" si="34"/>
        <v>0</v>
      </c>
      <c r="EL14" s="2" t="b">
        <f t="shared" si="35"/>
        <v>0</v>
      </c>
      <c r="EM14" s="2" t="b">
        <f t="shared" si="36"/>
        <v>0</v>
      </c>
      <c r="EN14" s="2" t="b">
        <f t="shared" si="37"/>
        <v>0</v>
      </c>
      <c r="EO14" s="2" t="b">
        <f t="shared" si="38"/>
        <v>0</v>
      </c>
      <c r="EP14" s="2" t="b">
        <f t="shared" si="39"/>
        <v>0</v>
      </c>
      <c r="EQ14" s="2">
        <f t="shared" si="40"/>
        <v>0</v>
      </c>
      <c r="ER14" s="2">
        <f t="shared" si="41"/>
        <v>0</v>
      </c>
      <c r="ES14" s="2">
        <f t="shared" si="42"/>
        <v>0</v>
      </c>
      <c r="ET14" s="2">
        <f t="shared" si="43"/>
        <v>0</v>
      </c>
      <c r="EU14" s="240" t="str">
        <f t="shared" si="9"/>
        <v>Concarneau</v>
      </c>
      <c r="EV14" s="240"/>
      <c r="EW14" s="240"/>
      <c r="EX14" s="240"/>
      <c r="EY14" s="240"/>
      <c r="EZ14" s="34">
        <f t="shared" si="10"/>
        <v>1000</v>
      </c>
      <c r="FA14" s="33">
        <f t="shared" si="11"/>
        <v>9</v>
      </c>
      <c r="FB14" s="240" t="str">
        <f t="shared" si="44"/>
        <v>Laval</v>
      </c>
      <c r="FC14" s="240"/>
      <c r="FD14" s="240"/>
      <c r="FE14" s="240"/>
      <c r="FF14" s="240"/>
      <c r="FG14" s="240" t="str">
        <f t="shared" si="12"/>
        <v xml:space="preserve">Le Mans </v>
      </c>
      <c r="FH14" s="240"/>
      <c r="FI14" s="240"/>
      <c r="FJ14" s="240"/>
      <c r="FK14" s="240"/>
      <c r="FL14" s="34">
        <f t="shared" si="13"/>
        <v>0</v>
      </c>
      <c r="FM14" s="7">
        <f t="shared" si="14"/>
        <v>7</v>
      </c>
      <c r="FN14" s="240" t="str">
        <f t="shared" si="45"/>
        <v>Laval</v>
      </c>
      <c r="FO14" s="240"/>
      <c r="FP14" s="240"/>
      <c r="FQ14" s="240"/>
      <c r="FR14" s="240"/>
      <c r="FS14" s="240" t="str">
        <f t="shared" si="15"/>
        <v>Entente SSG</v>
      </c>
      <c r="FT14" s="240"/>
      <c r="FU14" s="240"/>
      <c r="FV14" s="240"/>
      <c r="FW14" s="240"/>
      <c r="FX14" s="34">
        <f t="shared" si="16"/>
        <v>0</v>
      </c>
      <c r="FY14" s="33">
        <f t="shared" si="17"/>
        <v>5</v>
      </c>
      <c r="FZ14" s="240" t="str">
        <f t="shared" si="46"/>
        <v>Laval</v>
      </c>
      <c r="GA14" s="240"/>
      <c r="GB14" s="240"/>
      <c r="GC14" s="240"/>
      <c r="GD14" s="240"/>
      <c r="GE14" s="352" t="str">
        <f t="shared" si="47"/>
        <v>Laval</v>
      </c>
      <c r="GF14" s="352"/>
      <c r="GG14" s="352"/>
      <c r="GH14" s="352"/>
      <c r="GI14" s="352"/>
      <c r="GJ14" s="27"/>
      <c r="GK14" s="27"/>
      <c r="GL14" s="27"/>
      <c r="GM14" s="27"/>
      <c r="GN14" s="27"/>
      <c r="GO14" s="27"/>
      <c r="GP14" s="27"/>
      <c r="GQ14" s="27"/>
      <c r="GR14" s="27"/>
      <c r="GS14" s="27"/>
      <c r="GT14" s="27"/>
      <c r="GU14" s="27"/>
      <c r="GV14" s="27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</row>
    <row r="15" spans="1:240" ht="15" x14ac:dyDescent="0.3">
      <c r="A15" s="81"/>
      <c r="B15" s="166"/>
      <c r="C15" s="166"/>
      <c r="D15" s="166"/>
      <c r="E15" s="166"/>
      <c r="F15" s="166"/>
      <c r="G15" s="82"/>
      <c r="H15" s="82"/>
      <c r="I15" s="166"/>
      <c r="J15" s="166"/>
      <c r="K15" s="166"/>
      <c r="L15" s="166"/>
      <c r="M15" s="166"/>
      <c r="N15" s="81"/>
      <c r="O15" s="162"/>
      <c r="P15" s="162"/>
      <c r="Q15" s="162"/>
      <c r="R15" s="162"/>
      <c r="S15" s="157"/>
      <c r="T15" s="157"/>
      <c r="U15" s="27"/>
      <c r="V15" s="314"/>
      <c r="W15" s="315"/>
      <c r="X15" s="315"/>
      <c r="Y15" s="315"/>
      <c r="Z15" s="316"/>
      <c r="AA15" s="39"/>
      <c r="AB15" s="40"/>
      <c r="AC15" s="41"/>
      <c r="AD15" s="42"/>
      <c r="AE15" s="46"/>
      <c r="AF15" s="47"/>
      <c r="AG15" s="47"/>
      <c r="AH15" s="47"/>
      <c r="AI15" s="47"/>
      <c r="AJ15" s="47"/>
      <c r="AK15" s="48"/>
      <c r="AL15" s="318"/>
      <c r="AM15" s="319"/>
      <c r="AN15" s="319"/>
      <c r="AO15" s="319"/>
      <c r="AP15" s="320"/>
      <c r="AQ15" s="20"/>
      <c r="AR15" s="21"/>
      <c r="AS15" s="22"/>
      <c r="AT15" s="23"/>
      <c r="AU15" s="24"/>
      <c r="AV15" s="25"/>
      <c r="AW15" s="25"/>
      <c r="AX15" s="25"/>
      <c r="AY15" s="25"/>
      <c r="AZ15" s="25"/>
      <c r="BA15" s="26"/>
      <c r="BB15" s="336"/>
      <c r="BC15" s="337"/>
      <c r="BD15" s="337"/>
      <c r="BE15" s="337"/>
      <c r="BF15" s="338"/>
      <c r="BG15" s="56"/>
      <c r="BH15" s="57"/>
      <c r="BI15" s="58"/>
      <c r="BJ15" s="59"/>
      <c r="BK15" s="60"/>
      <c r="BL15" s="61"/>
      <c r="BM15" s="61"/>
      <c r="BN15" s="61"/>
      <c r="BO15" s="61"/>
      <c r="BP15" s="61"/>
      <c r="BQ15" s="62"/>
      <c r="BR15" s="12">
        <v>11</v>
      </c>
      <c r="BS15" s="8">
        <f t="shared" si="0"/>
        <v>5</v>
      </c>
      <c r="BT15" s="10">
        <v>11</v>
      </c>
      <c r="BU15" s="11">
        <f t="shared" si="1"/>
        <v>10</v>
      </c>
      <c r="BV15" s="9">
        <v>11</v>
      </c>
      <c r="BW15" s="2">
        <f t="shared" si="2"/>
        <v>3</v>
      </c>
      <c r="BX15" s="228" t="str">
        <f>Equipes!A12</f>
        <v xml:space="preserve">Le Mans </v>
      </c>
      <c r="BY15" s="228"/>
      <c r="BZ15" s="228"/>
      <c r="CA15" s="228"/>
      <c r="CB15" s="228"/>
      <c r="CC15" s="3">
        <f t="shared" si="3"/>
        <v>5</v>
      </c>
      <c r="CD15" s="3">
        <f>'J01'!CC15-CC15</f>
        <v>0</v>
      </c>
      <c r="CE15" s="4" t="str">
        <f>IF(CC15&gt;'J01'!CC15,'J01'!$CE$24,IF(CC15='J01'!CC15,'J01'!$CU$24,IF(CC15&lt;'J01'!CC15,'J01'!$CT$24)))</f>
        <v>u</v>
      </c>
      <c r="CF15" s="3">
        <f t="shared" si="4"/>
        <v>5</v>
      </c>
      <c r="CG15" s="3">
        <f>SUMPRODUCT(($B$5:$F$16=BX15)*($EG$5:$EG$16))+SUMPRODUCT(($I$5:$M$16=BX15)*($EH$5:$EH$16))+'J01'!CG15</f>
        <v>3</v>
      </c>
      <c r="CH15" s="3">
        <f>SUMPRODUCT(($B$5:$F$16=BX15)*($EI$5:$EI$16))+SUMPRODUCT(($I$5:$M$16=BX15)*($EJ$5:$EJ$16))+'J01'!CH15</f>
        <v>1</v>
      </c>
      <c r="CI15" s="3">
        <f>SUMPRODUCT(($B$5:$F$16=BX15)*($EK$5:$EK$16))+SUMPRODUCT(($I$5:$M$16=BX15)*($EL$5:$EL$16))+'J01'!CI15</f>
        <v>1</v>
      </c>
      <c r="CJ15" s="3">
        <f>SUMPRODUCT(($B$5:$F$16=BX15)*($EM$5:$EM$16))+SUMPRODUCT(($I$5:$M$16=BX15)*($EN$5:$EN$16))+'J01'!CJ15</f>
        <v>0</v>
      </c>
      <c r="CK15" s="3">
        <f>SUMPRODUCT(($B$5:$F$16=BX15)*($EO$5:$EO$16))+SUMPRODUCT(($I$5:$M$16=BX15)*($EP$5:$EP$16))+'J01'!CK15</f>
        <v>0</v>
      </c>
      <c r="CL15" s="3">
        <f>SUMPRODUCT(($B$5:$F$16=BX15)*($EQ$5:$EQ$16))+SUMPRODUCT(($I$5:$M$16=BX15)*($ER$5:$ER$16))+'J01'!CL15</f>
        <v>3</v>
      </c>
      <c r="CM15" s="3">
        <f>SUMPRODUCT(($B$5:$F$16=BX15)*($ES$5:$ES$16))+SUMPRODUCT(($I$5:$M$16=BX15)*($ET$5:$ET$16))+'J01'!CM15</f>
        <v>2</v>
      </c>
      <c r="CN15" s="3">
        <f t="shared" si="18"/>
        <v>1</v>
      </c>
      <c r="CO15" s="235" t="str">
        <f t="shared" si="19"/>
        <v xml:space="preserve">Le Mans </v>
      </c>
      <c r="CP15" s="236"/>
      <c r="CQ15" s="236"/>
      <c r="CR15" s="236"/>
      <c r="CS15" s="237"/>
      <c r="CT15" s="3">
        <f t="shared" si="5"/>
        <v>7</v>
      </c>
      <c r="CU15" s="3">
        <f>'J01'!CT15-CT15</f>
        <v>0</v>
      </c>
      <c r="CV15" s="4" t="str">
        <f>IF(CT15&gt;'J01'!CT15,'J01'!$CV$24,IF(CT15='J01'!CT15,'J01'!$CU$24,IF(CT15&lt;'J01'!CT15,'J01'!$CT$24)))</f>
        <v>u</v>
      </c>
      <c r="CW15" s="3">
        <f t="shared" si="6"/>
        <v>10</v>
      </c>
      <c r="CX15" s="3">
        <f>SUMPRODUCT(($B$5:$F$16=CO15)*($EG$5:$EG$16))+'J01'!CX15</f>
        <v>0</v>
      </c>
      <c r="CY15" s="3">
        <f>SUMPRODUCT(($B$5:$F$16=CO15)*($EI$5:$EI$16))+'J01'!CY15</f>
        <v>0</v>
      </c>
      <c r="CZ15" s="3">
        <f>SUMPRODUCT(($B$5:$F$16=CO15)*($EK$5:$EK$16))+'J01'!CZ15</f>
        <v>0</v>
      </c>
      <c r="DA15" s="3">
        <f>SUMPRODUCT(($B$5:$F$16=CO15)*($EM$5:$EM$16))+'J01'!DA15</f>
        <v>0</v>
      </c>
      <c r="DB15" s="3">
        <f>SUMPRODUCT(($B$5:$F$16=CO15)*($EO$5:$EO$16))+'J01'!DB15</f>
        <v>0</v>
      </c>
      <c r="DC15" s="3">
        <f>SUMPRODUCT(($B$5:$F$16=CO15)*($EQ$5:$EQ$16))+'J01'!DC15</f>
        <v>0</v>
      </c>
      <c r="DD15" s="3">
        <f>SUMPRODUCT(($B$5:$F$16=CO15)*($ES$5:$ES$16))+'J01'!DD15</f>
        <v>0</v>
      </c>
      <c r="DE15" s="3">
        <f t="shared" si="20"/>
        <v>0</v>
      </c>
      <c r="DF15" s="235" t="str">
        <f t="shared" si="21"/>
        <v xml:space="preserve">Le Mans </v>
      </c>
      <c r="DG15" s="236"/>
      <c r="DH15" s="236"/>
      <c r="DI15" s="236"/>
      <c r="DJ15" s="237"/>
      <c r="DK15" s="3">
        <f t="shared" si="7"/>
        <v>3</v>
      </c>
      <c r="DL15" s="3">
        <f>'J01'!DK15-DK15</f>
        <v>0</v>
      </c>
      <c r="DM15" s="4" t="str">
        <f>IF(DK15&gt;'J01'!DK15,'J01'!$DM$24,IF(DK15='J01'!DK15,'J01'!$DL$24,IF(DK15&lt;'J01'!DK15,'J01'!$DK$24)))</f>
        <v>u</v>
      </c>
      <c r="DN15" s="3">
        <f t="shared" si="8"/>
        <v>3</v>
      </c>
      <c r="DO15" s="3">
        <f>SUMPRODUCT(($I$5:$M$16=DF15)*($EH$5:$EH$16))+'J01'!DO15</f>
        <v>3</v>
      </c>
      <c r="DP15" s="3">
        <f>SUMPRODUCT(($I$5:$M$16=DF15)*($EJ$5:$EJ$16))+'J01'!DP15</f>
        <v>1</v>
      </c>
      <c r="DQ15" s="3">
        <f>SUMPRODUCT(($I$5:$M$16=DF15)*($EL$5:$EL$16))+'J01'!DQ15</f>
        <v>1</v>
      </c>
      <c r="DR15" s="3">
        <f>SUMPRODUCT(($I$5:$M$16=DF15)*($EN$5:$EN$16))+'J01'!DR15</f>
        <v>0</v>
      </c>
      <c r="DS15" s="3">
        <f>SUMPRODUCT(($I$5:$M$16=DF15)*($EP$5:$EP$16))+'J01'!DS15</f>
        <v>0</v>
      </c>
      <c r="DT15" s="3">
        <f>SUMPRODUCT(($I$5:$M$16=DF15)*($ER$5:$ER$16))+'J01'!DT15</f>
        <v>3</v>
      </c>
      <c r="DU15" s="3">
        <f>SUMPRODUCT(($I$5:$M$16=DF15)*($ET$5:$ET$16))+'J01'!DU15</f>
        <v>2</v>
      </c>
      <c r="DV15" s="3">
        <f t="shared" si="22"/>
        <v>1</v>
      </c>
      <c r="DW15" s="6">
        <f t="shared" si="23"/>
        <v>3000.0130000000004</v>
      </c>
      <c r="DX15" s="34">
        <f>DW15+0.000001</f>
        <v>3000.0130010000003</v>
      </c>
      <c r="DY15" s="6">
        <f t="shared" si="24"/>
        <v>0</v>
      </c>
      <c r="DZ15" s="34">
        <f>DY15+0.000001</f>
        <v>9.9999999999999995E-7</v>
      </c>
      <c r="EA15" s="6">
        <f t="shared" si="25"/>
        <v>3000.0130000000004</v>
      </c>
      <c r="EB15" s="34">
        <f>EA15+0.000001</f>
        <v>3000.0130010000003</v>
      </c>
      <c r="EC15" s="65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7"/>
      <c r="EU15" s="240" t="str">
        <f t="shared" si="9"/>
        <v>Chambly</v>
      </c>
      <c r="EV15" s="240"/>
      <c r="EW15" s="240"/>
      <c r="EX15" s="240"/>
      <c r="EY15" s="240"/>
      <c r="EZ15" s="34">
        <f t="shared" si="10"/>
        <v>-8.0000000000000002E-3</v>
      </c>
      <c r="FA15" s="33">
        <f t="shared" si="11"/>
        <v>11</v>
      </c>
      <c r="FB15" s="240" t="str">
        <f t="shared" si="44"/>
        <v xml:space="preserve">Le Mans </v>
      </c>
      <c r="FC15" s="240"/>
      <c r="FD15" s="240"/>
      <c r="FE15" s="240"/>
      <c r="FF15" s="240"/>
      <c r="FG15" s="240" t="str">
        <f t="shared" si="12"/>
        <v xml:space="preserve">Pau </v>
      </c>
      <c r="FH15" s="240"/>
      <c r="FI15" s="240"/>
      <c r="FJ15" s="240"/>
      <c r="FK15" s="240"/>
      <c r="FL15" s="34">
        <f t="shared" si="13"/>
        <v>0</v>
      </c>
      <c r="FM15" s="7">
        <f t="shared" si="14"/>
        <v>7</v>
      </c>
      <c r="FN15" s="240" t="str">
        <f t="shared" si="45"/>
        <v xml:space="preserve">Le Mans </v>
      </c>
      <c r="FO15" s="240"/>
      <c r="FP15" s="240"/>
      <c r="FQ15" s="240"/>
      <c r="FR15" s="240"/>
      <c r="FS15" s="240" t="str">
        <f t="shared" si="15"/>
        <v>Laval</v>
      </c>
      <c r="FT15" s="240"/>
      <c r="FU15" s="240"/>
      <c r="FV15" s="240"/>
      <c r="FW15" s="240"/>
      <c r="FX15" s="34">
        <f t="shared" si="16"/>
        <v>0</v>
      </c>
      <c r="FY15" s="33">
        <f t="shared" si="17"/>
        <v>5</v>
      </c>
      <c r="FZ15" s="240" t="str">
        <f t="shared" si="46"/>
        <v xml:space="preserve">Le Mans </v>
      </c>
      <c r="GA15" s="240"/>
      <c r="GB15" s="240"/>
      <c r="GC15" s="240"/>
      <c r="GD15" s="240"/>
      <c r="GE15" s="352" t="str">
        <f t="shared" si="47"/>
        <v xml:space="preserve">Le Mans </v>
      </c>
      <c r="GF15" s="352"/>
      <c r="GG15" s="352"/>
      <c r="GH15" s="352"/>
      <c r="GI15" s="352"/>
      <c r="GJ15" s="27"/>
      <c r="GK15" s="27"/>
      <c r="GL15" s="27"/>
      <c r="GM15" s="27"/>
      <c r="GN15" s="27"/>
      <c r="GO15" s="27"/>
      <c r="GP15" s="27"/>
      <c r="GQ15" s="27"/>
      <c r="GR15" s="27"/>
      <c r="GS15" s="27"/>
      <c r="GT15" s="27"/>
      <c r="GU15" s="27"/>
      <c r="GV15" s="27"/>
      <c r="GW15" s="27"/>
      <c r="GX15" s="27"/>
      <c r="GY15" s="27"/>
      <c r="GZ15" s="27"/>
      <c r="HA15" s="27"/>
      <c r="HB15" s="27"/>
      <c r="HC15" s="27"/>
      <c r="HD15" s="27"/>
      <c r="HE15" s="27"/>
      <c r="HF15" s="27"/>
      <c r="HG15" s="27"/>
      <c r="HH15" s="27"/>
      <c r="HI15" s="27"/>
      <c r="HJ15" s="27"/>
      <c r="HK15" s="27"/>
      <c r="HL15" s="27"/>
      <c r="HM15" s="27"/>
      <c r="HN15" s="27"/>
      <c r="HO15" s="27"/>
      <c r="HP15" s="27"/>
      <c r="HQ15" s="27"/>
      <c r="HR15" s="27"/>
      <c r="HS15" s="27"/>
      <c r="HT15" s="27"/>
      <c r="HU15" s="27"/>
      <c r="HV15" s="27"/>
      <c r="HW15" s="27"/>
      <c r="HX15" s="27"/>
      <c r="HY15" s="27"/>
      <c r="HZ15" s="27"/>
      <c r="IA15" s="27"/>
      <c r="IB15" s="27"/>
      <c r="IC15" s="27"/>
      <c r="ID15" s="27"/>
      <c r="IE15" s="27"/>
      <c r="IF15" s="27"/>
    </row>
    <row r="16" spans="1:240" ht="15" x14ac:dyDescent="0.3">
      <c r="A16" s="81"/>
      <c r="B16" s="166"/>
      <c r="C16" s="166"/>
      <c r="D16" s="166"/>
      <c r="E16" s="166"/>
      <c r="F16" s="166"/>
      <c r="G16" s="82"/>
      <c r="H16" s="82"/>
      <c r="I16" s="166"/>
      <c r="J16" s="166"/>
      <c r="K16" s="166"/>
      <c r="L16" s="166"/>
      <c r="M16" s="166"/>
      <c r="N16" s="81"/>
      <c r="O16" s="162"/>
      <c r="P16" s="162"/>
      <c r="Q16" s="162"/>
      <c r="R16" s="162"/>
      <c r="S16" s="157"/>
      <c r="T16" s="157"/>
      <c r="U16" s="27"/>
      <c r="V16" s="314"/>
      <c r="W16" s="315"/>
      <c r="X16" s="315"/>
      <c r="Y16" s="315"/>
      <c r="Z16" s="316"/>
      <c r="AA16" s="39"/>
      <c r="AB16" s="40"/>
      <c r="AC16" s="41"/>
      <c r="AD16" s="42"/>
      <c r="AE16" s="46"/>
      <c r="AF16" s="47"/>
      <c r="AG16" s="47"/>
      <c r="AH16" s="47"/>
      <c r="AI16" s="47"/>
      <c r="AJ16" s="47"/>
      <c r="AK16" s="48"/>
      <c r="AL16" s="318"/>
      <c r="AM16" s="319"/>
      <c r="AN16" s="319"/>
      <c r="AO16" s="319"/>
      <c r="AP16" s="320"/>
      <c r="AQ16" s="20"/>
      <c r="AR16" s="21"/>
      <c r="AS16" s="22"/>
      <c r="AT16" s="23"/>
      <c r="AU16" s="24"/>
      <c r="AV16" s="25"/>
      <c r="AW16" s="25"/>
      <c r="AX16" s="25"/>
      <c r="AY16" s="25"/>
      <c r="AZ16" s="25"/>
      <c r="BA16" s="26"/>
      <c r="BB16" s="336"/>
      <c r="BC16" s="337"/>
      <c r="BD16" s="337"/>
      <c r="BE16" s="337"/>
      <c r="BF16" s="338"/>
      <c r="BG16" s="56"/>
      <c r="BH16" s="57"/>
      <c r="BI16" s="58"/>
      <c r="BJ16" s="59"/>
      <c r="BK16" s="60"/>
      <c r="BL16" s="61"/>
      <c r="BM16" s="61"/>
      <c r="BN16" s="61"/>
      <c r="BO16" s="61"/>
      <c r="BP16" s="61"/>
      <c r="BQ16" s="62"/>
      <c r="BR16" s="12">
        <v>12</v>
      </c>
      <c r="BS16" s="8">
        <f t="shared" si="0"/>
        <v>6</v>
      </c>
      <c r="BT16" s="10">
        <v>12</v>
      </c>
      <c r="BU16" s="11">
        <f t="shared" si="1"/>
        <v>3</v>
      </c>
      <c r="BV16" s="9">
        <v>12</v>
      </c>
      <c r="BW16" s="2">
        <f t="shared" si="2"/>
        <v>12</v>
      </c>
      <c r="BX16" s="228" t="str">
        <f>Equipes!A13</f>
        <v>Lyon Duchère</v>
      </c>
      <c r="BY16" s="228"/>
      <c r="BZ16" s="228"/>
      <c r="CA16" s="228"/>
      <c r="CB16" s="228"/>
      <c r="CC16" s="3">
        <f t="shared" si="3"/>
        <v>5</v>
      </c>
      <c r="CD16" s="3">
        <f>'J01'!CC16-CC16</f>
        <v>0</v>
      </c>
      <c r="CE16" s="4" t="str">
        <f>IF(CC16&gt;'J01'!CC16,'J01'!$CE$24,IF(CC16='J01'!CC16,'J01'!$CU$24,IF(CC16&lt;'J01'!CC16,'J01'!$CT$24)))</f>
        <v>u</v>
      </c>
      <c r="CF16" s="3">
        <f t="shared" si="4"/>
        <v>6</v>
      </c>
      <c r="CG16" s="3">
        <f>SUMPRODUCT(($B$5:$F$16=BX16)*($EG$5:$EG$16))+SUMPRODUCT(($I$5:$M$16=BX16)*($EH$5:$EH$16))+'J01'!CG16</f>
        <v>3</v>
      </c>
      <c r="CH16" s="3">
        <f>SUMPRODUCT(($B$5:$F$16=BX16)*($EI$5:$EI$16))+SUMPRODUCT(($I$5:$M$16=BX16)*($EJ$5:$EJ$16))+'J01'!CH16</f>
        <v>1</v>
      </c>
      <c r="CI16" s="3">
        <f>SUMPRODUCT(($B$5:$F$16=BX16)*($EK$5:$EK$16))+SUMPRODUCT(($I$5:$M$16=BX16)*($EL$5:$EL$16))+'J01'!CI16</f>
        <v>1</v>
      </c>
      <c r="CJ16" s="3">
        <f>SUMPRODUCT(($B$5:$F$16=BX16)*($EM$5:$EM$16))+SUMPRODUCT(($I$5:$M$16=BX16)*($EN$5:$EN$16))+'J01'!CJ16</f>
        <v>0</v>
      </c>
      <c r="CK16" s="3">
        <f>SUMPRODUCT(($B$5:$F$16=BX16)*($EO$5:$EO$16))+SUMPRODUCT(($I$5:$M$16=BX16)*($EP$5:$EP$16))+'J01'!CK16</f>
        <v>0</v>
      </c>
      <c r="CL16" s="3">
        <f>SUMPRODUCT(($B$5:$F$16=BX16)*($EQ$5:$EQ$16))+SUMPRODUCT(($I$5:$M$16=BX16)*($ER$5:$ER$16))+'J01'!CL16</f>
        <v>3</v>
      </c>
      <c r="CM16" s="3">
        <f>SUMPRODUCT(($B$5:$F$16=BX16)*($ES$5:$ES$16))+SUMPRODUCT(($I$5:$M$16=BX16)*($ET$5:$ET$16))+'J01'!CM16</f>
        <v>2</v>
      </c>
      <c r="CN16" s="3">
        <f t="shared" si="18"/>
        <v>1</v>
      </c>
      <c r="CO16" s="235" t="str">
        <f t="shared" si="19"/>
        <v>Lyon Duchère</v>
      </c>
      <c r="CP16" s="236"/>
      <c r="CQ16" s="236"/>
      <c r="CR16" s="236"/>
      <c r="CS16" s="237"/>
      <c r="CT16" s="3">
        <f t="shared" si="5"/>
        <v>3</v>
      </c>
      <c r="CU16" s="3">
        <f>'J01'!CT16-CT16</f>
        <v>0</v>
      </c>
      <c r="CV16" s="4" t="str">
        <f>IF(CT16&gt;'J01'!CT16,'J01'!$CV$24,IF(CT16='J01'!CT16,'J01'!$CU$24,IF(CT16&lt;'J01'!CT16,'J01'!$CT$24)))</f>
        <v>u</v>
      </c>
      <c r="CW16" s="3">
        <f t="shared" si="6"/>
        <v>3</v>
      </c>
      <c r="CX16" s="3">
        <f>SUMPRODUCT(($B$5:$F$16=CO16)*($EG$5:$EG$16))+'J01'!CX16</f>
        <v>3</v>
      </c>
      <c r="CY16" s="3">
        <f>SUMPRODUCT(($B$5:$F$16=CO16)*($EI$5:$EI$16))+'J01'!CY16</f>
        <v>1</v>
      </c>
      <c r="CZ16" s="3">
        <f>SUMPRODUCT(($B$5:$F$16=CO16)*($EK$5:$EK$16))+'J01'!CZ16</f>
        <v>1</v>
      </c>
      <c r="DA16" s="3">
        <f>SUMPRODUCT(($B$5:$F$16=CO16)*($EM$5:$EM$16))+'J01'!DA16</f>
        <v>0</v>
      </c>
      <c r="DB16" s="3">
        <f>SUMPRODUCT(($B$5:$F$16=CO16)*($EO$5:$EO$16))+'J01'!DB16</f>
        <v>0</v>
      </c>
      <c r="DC16" s="3">
        <f>SUMPRODUCT(($B$5:$F$16=CO16)*($EQ$5:$EQ$16))+'J01'!DC16</f>
        <v>3</v>
      </c>
      <c r="DD16" s="3">
        <f>SUMPRODUCT(($B$5:$F$16=CO16)*($ES$5:$ES$16))+'J01'!DD16</f>
        <v>2</v>
      </c>
      <c r="DE16" s="3">
        <f t="shared" si="20"/>
        <v>1</v>
      </c>
      <c r="DF16" s="235" t="str">
        <f t="shared" si="21"/>
        <v>Lyon Duchère</v>
      </c>
      <c r="DG16" s="236"/>
      <c r="DH16" s="236"/>
      <c r="DI16" s="236"/>
      <c r="DJ16" s="237"/>
      <c r="DK16" s="3">
        <f t="shared" si="7"/>
        <v>5</v>
      </c>
      <c r="DL16" s="3">
        <f>'J01'!DK16-DK16</f>
        <v>0</v>
      </c>
      <c r="DM16" s="4" t="str">
        <f>IF(DK16&gt;'J01'!DK16,'J01'!$DM$24,IF(DK16='J01'!DK16,'J01'!$DL$24,IF(DK16&lt;'J01'!DK16,'J01'!$DK$24)))</f>
        <v>u</v>
      </c>
      <c r="DN16" s="3">
        <f t="shared" si="8"/>
        <v>12</v>
      </c>
      <c r="DO16" s="3">
        <f>SUMPRODUCT(($I$5:$M$16=DF16)*($EH$5:$EH$16))+'J01'!DO16</f>
        <v>0</v>
      </c>
      <c r="DP16" s="3">
        <f>SUMPRODUCT(($I$5:$M$16=DF16)*($EJ$5:$EJ$16))+'J01'!DP16</f>
        <v>0</v>
      </c>
      <c r="DQ16" s="3">
        <f>SUMPRODUCT(($I$5:$M$16=DF16)*($EL$5:$EL$16))+'J01'!DQ16</f>
        <v>0</v>
      </c>
      <c r="DR16" s="3">
        <f>SUMPRODUCT(($I$5:$M$16=DF16)*($EN$5:$EN$16))+'J01'!DR16</f>
        <v>0</v>
      </c>
      <c r="DS16" s="3">
        <f>SUMPRODUCT(($I$5:$M$16=DF16)*($EP$5:$EP$16))+'J01'!DS16</f>
        <v>0</v>
      </c>
      <c r="DT16" s="3">
        <f>SUMPRODUCT(($I$5:$M$16=DF16)*($ER$5:$ER$16))+'J01'!DT16</f>
        <v>0</v>
      </c>
      <c r="DU16" s="3">
        <f>SUMPRODUCT(($I$5:$M$16=DF16)*($ET$5:$ET$16))+'J01'!DU16</f>
        <v>0</v>
      </c>
      <c r="DV16" s="3">
        <f t="shared" si="22"/>
        <v>0</v>
      </c>
      <c r="DW16" s="6">
        <f t="shared" si="23"/>
        <v>3000.0130000000004</v>
      </c>
      <c r="DX16" s="34">
        <f>DW16+0.0000009</f>
        <v>3000.0130009000004</v>
      </c>
      <c r="DY16" s="6">
        <f t="shared" si="24"/>
        <v>3000.0130000000004</v>
      </c>
      <c r="DZ16" s="34">
        <f>DY16+0.0000009</f>
        <v>3000.0130009000004</v>
      </c>
      <c r="EA16" s="6">
        <f t="shared" si="25"/>
        <v>0</v>
      </c>
      <c r="EB16" s="34">
        <f>EA16+0.0000009</f>
        <v>8.9999999999999996E-7</v>
      </c>
      <c r="EC16" s="68"/>
      <c r="ED16" s="69"/>
      <c r="EE16" s="69"/>
      <c r="EF16" s="69"/>
      <c r="EG16" s="69"/>
      <c r="EH16" s="69"/>
      <c r="EI16" s="69"/>
      <c r="EJ16" s="69"/>
      <c r="EK16" s="69"/>
      <c r="EL16" s="69"/>
      <c r="EM16" s="69"/>
      <c r="EN16" s="69"/>
      <c r="EO16" s="69"/>
      <c r="EP16" s="69"/>
      <c r="EQ16" s="69"/>
      <c r="ER16" s="69"/>
      <c r="ES16" s="69"/>
      <c r="ET16" s="70"/>
      <c r="EU16" s="240" t="str">
        <f t="shared" si="9"/>
        <v xml:space="preserve">Rodez </v>
      </c>
      <c r="EV16" s="240"/>
      <c r="EW16" s="240"/>
      <c r="EX16" s="240"/>
      <c r="EY16" s="240"/>
      <c r="EZ16" s="34">
        <f t="shared" si="10"/>
        <v>-8.0000000000000002E-3</v>
      </c>
      <c r="FA16" s="33">
        <f t="shared" si="11"/>
        <v>11</v>
      </c>
      <c r="FB16" s="240" t="str">
        <f t="shared" si="44"/>
        <v>Lyon Duchère</v>
      </c>
      <c r="FC16" s="240"/>
      <c r="FD16" s="240"/>
      <c r="FE16" s="240"/>
      <c r="FF16" s="240"/>
      <c r="FG16" s="240" t="str">
        <f t="shared" si="12"/>
        <v>Quevilly-Rouen</v>
      </c>
      <c r="FH16" s="240"/>
      <c r="FI16" s="240"/>
      <c r="FJ16" s="240"/>
      <c r="FK16" s="240"/>
      <c r="FL16" s="34">
        <f t="shared" si="13"/>
        <v>0</v>
      </c>
      <c r="FM16" s="7">
        <f t="shared" si="14"/>
        <v>7</v>
      </c>
      <c r="FN16" s="240" t="str">
        <f t="shared" si="45"/>
        <v>Lyon Duchère</v>
      </c>
      <c r="FO16" s="240"/>
      <c r="FP16" s="240"/>
      <c r="FQ16" s="240"/>
      <c r="FR16" s="240"/>
      <c r="FS16" s="240" t="str">
        <f t="shared" si="15"/>
        <v>Lyon Duchère</v>
      </c>
      <c r="FT16" s="240"/>
      <c r="FU16" s="240"/>
      <c r="FV16" s="240"/>
      <c r="FW16" s="240"/>
      <c r="FX16" s="34">
        <f t="shared" si="16"/>
        <v>0</v>
      </c>
      <c r="FY16" s="33">
        <f t="shared" si="17"/>
        <v>5</v>
      </c>
      <c r="FZ16" s="240" t="str">
        <f t="shared" si="46"/>
        <v>Lyon Duchère</v>
      </c>
      <c r="GA16" s="240"/>
      <c r="GB16" s="240"/>
      <c r="GC16" s="240"/>
      <c r="GD16" s="240"/>
      <c r="GE16" s="352" t="str">
        <f t="shared" si="47"/>
        <v>Lyon Duchère</v>
      </c>
      <c r="GF16" s="352"/>
      <c r="GG16" s="352"/>
      <c r="GH16" s="352"/>
      <c r="GI16" s="352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</row>
    <row r="17" spans="1:240" ht="15" x14ac:dyDescent="0.3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314"/>
      <c r="W17" s="315"/>
      <c r="X17" s="315"/>
      <c r="Y17" s="315"/>
      <c r="Z17" s="316"/>
      <c r="AA17" s="39"/>
      <c r="AB17" s="40"/>
      <c r="AC17" s="41"/>
      <c r="AD17" s="42"/>
      <c r="AE17" s="46"/>
      <c r="AF17" s="47"/>
      <c r="AG17" s="47"/>
      <c r="AH17" s="47"/>
      <c r="AI17" s="47"/>
      <c r="AJ17" s="47"/>
      <c r="AK17" s="48"/>
      <c r="AL17" s="318"/>
      <c r="AM17" s="319"/>
      <c r="AN17" s="319"/>
      <c r="AO17" s="319"/>
      <c r="AP17" s="320"/>
      <c r="AQ17" s="20"/>
      <c r="AR17" s="21"/>
      <c r="AS17" s="22"/>
      <c r="AT17" s="23"/>
      <c r="AU17" s="24"/>
      <c r="AV17" s="25"/>
      <c r="AW17" s="25"/>
      <c r="AX17" s="25"/>
      <c r="AY17" s="25"/>
      <c r="AZ17" s="25"/>
      <c r="BA17" s="26"/>
      <c r="BB17" s="336"/>
      <c r="BC17" s="337"/>
      <c r="BD17" s="337"/>
      <c r="BE17" s="337"/>
      <c r="BF17" s="338"/>
      <c r="BG17" s="56"/>
      <c r="BH17" s="57"/>
      <c r="BI17" s="58"/>
      <c r="BJ17" s="59"/>
      <c r="BK17" s="60"/>
      <c r="BL17" s="61"/>
      <c r="BM17" s="61"/>
      <c r="BN17" s="61"/>
      <c r="BO17" s="61"/>
      <c r="BP17" s="61"/>
      <c r="BQ17" s="62"/>
      <c r="BR17" s="12">
        <v>13</v>
      </c>
      <c r="BS17" s="8">
        <f t="shared" si="0"/>
        <v>8</v>
      </c>
      <c r="BT17" s="10">
        <v>13</v>
      </c>
      <c r="BU17" s="11">
        <f t="shared" si="1"/>
        <v>5</v>
      </c>
      <c r="BV17" s="9">
        <v>13</v>
      </c>
      <c r="BW17" s="2">
        <f t="shared" si="2"/>
        <v>13</v>
      </c>
      <c r="BX17" s="228" t="str">
        <f>Equipes!A14</f>
        <v xml:space="preserve">Marignane Gigniac </v>
      </c>
      <c r="BY17" s="228"/>
      <c r="BZ17" s="228"/>
      <c r="CA17" s="228"/>
      <c r="CB17" s="228"/>
      <c r="CC17" s="3">
        <f t="shared" si="3"/>
        <v>7</v>
      </c>
      <c r="CD17" s="3">
        <f>'J01'!CC17-CC17</f>
        <v>0</v>
      </c>
      <c r="CE17" s="4" t="str">
        <f>IF(CC17&gt;'J01'!CC17,'J01'!$CE$24,IF(CC17='J01'!CC17,'J01'!$CU$24,IF(CC17&lt;'J01'!CC17,'J01'!$CT$24)))</f>
        <v>u</v>
      </c>
      <c r="CF17" s="3">
        <f t="shared" si="4"/>
        <v>8</v>
      </c>
      <c r="CG17" s="3">
        <f>SUMPRODUCT(($B$5:$F$16=BX17)*($EG$5:$EG$16))+SUMPRODUCT(($I$5:$M$16=BX17)*($EH$5:$EH$16))+'J01'!CG17</f>
        <v>3</v>
      </c>
      <c r="CH17" s="3">
        <f>SUMPRODUCT(($B$5:$F$16=BX17)*($EI$5:$EI$16))+SUMPRODUCT(($I$5:$M$16=BX17)*($EJ$5:$EJ$16))+'J01'!CH17</f>
        <v>1</v>
      </c>
      <c r="CI17" s="3">
        <f>SUMPRODUCT(($B$5:$F$16=BX17)*($EK$5:$EK$16))+SUMPRODUCT(($I$5:$M$16=BX17)*($EL$5:$EL$16))+'J01'!CI17</f>
        <v>1</v>
      </c>
      <c r="CJ17" s="3">
        <f>SUMPRODUCT(($B$5:$F$16=BX17)*($EM$5:$EM$16))+SUMPRODUCT(($I$5:$M$16=BX17)*($EN$5:$EN$16))+'J01'!CJ17</f>
        <v>0</v>
      </c>
      <c r="CK17" s="3">
        <f>SUMPRODUCT(($B$5:$F$16=BX17)*($EO$5:$EO$16))+SUMPRODUCT(($I$5:$M$16=BX17)*($EP$5:$EP$16))+'J01'!CK17</f>
        <v>0</v>
      </c>
      <c r="CL17" s="3">
        <f>SUMPRODUCT(($B$5:$F$16=BX17)*($EQ$5:$EQ$16))+SUMPRODUCT(($I$5:$M$16=BX17)*($ER$5:$ER$16))+'J01'!CL17</f>
        <v>1</v>
      </c>
      <c r="CM17" s="3">
        <f>SUMPRODUCT(($B$5:$F$16=BX17)*($ES$5:$ES$16))+SUMPRODUCT(($I$5:$M$16=BX17)*($ET$5:$ET$16))+'J01'!CM17</f>
        <v>0</v>
      </c>
      <c r="CN17" s="3">
        <f t="shared" si="18"/>
        <v>1</v>
      </c>
      <c r="CO17" s="235" t="str">
        <f t="shared" si="19"/>
        <v xml:space="preserve">Marignane Gigniac </v>
      </c>
      <c r="CP17" s="236"/>
      <c r="CQ17" s="236"/>
      <c r="CR17" s="236"/>
      <c r="CS17" s="237"/>
      <c r="CT17" s="3">
        <f t="shared" si="5"/>
        <v>4</v>
      </c>
      <c r="CU17" s="3">
        <f>'J01'!CT17-CT17</f>
        <v>0</v>
      </c>
      <c r="CV17" s="4" t="str">
        <f>IF(CT17&gt;'J01'!CT17,'J01'!$CV$24,IF(CT17='J01'!CT17,'J01'!$CU$24,IF(CT17&lt;'J01'!CT17,'J01'!$CT$24)))</f>
        <v>u</v>
      </c>
      <c r="CW17" s="3">
        <f t="shared" si="6"/>
        <v>5</v>
      </c>
      <c r="CX17" s="3">
        <f>SUMPRODUCT(($B$5:$F$16=CO17)*($EG$5:$EG$16))+'J01'!CX17</f>
        <v>3</v>
      </c>
      <c r="CY17" s="3">
        <f>SUMPRODUCT(($B$5:$F$16=CO17)*($EI$5:$EI$16))+'J01'!CY17</f>
        <v>1</v>
      </c>
      <c r="CZ17" s="3">
        <f>SUMPRODUCT(($B$5:$F$16=CO17)*($EK$5:$EK$16))+'J01'!CZ17</f>
        <v>1</v>
      </c>
      <c r="DA17" s="3">
        <f>SUMPRODUCT(($B$5:$F$16=CO17)*($EM$5:$EM$16))+'J01'!DA17</f>
        <v>0</v>
      </c>
      <c r="DB17" s="3">
        <f>SUMPRODUCT(($B$5:$F$16=CO17)*($EO$5:$EO$16))+'J01'!DB17</f>
        <v>0</v>
      </c>
      <c r="DC17" s="3">
        <f>SUMPRODUCT(($B$5:$F$16=CO17)*($EQ$5:$EQ$16))+'J01'!DC17</f>
        <v>1</v>
      </c>
      <c r="DD17" s="3">
        <f>SUMPRODUCT(($B$5:$F$16=CO17)*($ES$5:$ES$16))+'J01'!DD17</f>
        <v>0</v>
      </c>
      <c r="DE17" s="3">
        <f t="shared" si="20"/>
        <v>1</v>
      </c>
      <c r="DF17" s="235" t="str">
        <f t="shared" si="21"/>
        <v xml:space="preserve">Marignane Gigniac </v>
      </c>
      <c r="DG17" s="236"/>
      <c r="DH17" s="236"/>
      <c r="DI17" s="236"/>
      <c r="DJ17" s="237"/>
      <c r="DK17" s="3">
        <f t="shared" si="7"/>
        <v>5</v>
      </c>
      <c r="DL17" s="3">
        <f>'J01'!DK17-DK17</f>
        <v>0</v>
      </c>
      <c r="DM17" s="4" t="str">
        <f>IF(DK17&gt;'J01'!DK17,'J01'!$DM$24,IF(DK17='J01'!DK17,'J01'!$DL$24,IF(DK17&lt;'J01'!DK17,'J01'!$DK$24)))</f>
        <v>u</v>
      </c>
      <c r="DN17" s="3">
        <f t="shared" si="8"/>
        <v>13</v>
      </c>
      <c r="DO17" s="3">
        <f>SUMPRODUCT(($I$5:$M$16=DF17)*($EH$5:$EH$16))+'J01'!DO17</f>
        <v>0</v>
      </c>
      <c r="DP17" s="3">
        <f>SUMPRODUCT(($I$5:$M$16=DF17)*($EJ$5:$EJ$16))+'J01'!DP17</f>
        <v>0</v>
      </c>
      <c r="DQ17" s="3">
        <f>SUMPRODUCT(($I$5:$M$16=DF17)*($EL$5:$EL$16))+'J01'!DQ17</f>
        <v>0</v>
      </c>
      <c r="DR17" s="3">
        <f>SUMPRODUCT(($I$5:$M$16=DF17)*($EN$5:$EN$16))+'J01'!DR17</f>
        <v>0</v>
      </c>
      <c r="DS17" s="3">
        <f>SUMPRODUCT(($I$5:$M$16=DF17)*($EP$5:$EP$16))+'J01'!DS17</f>
        <v>0</v>
      </c>
      <c r="DT17" s="3">
        <f>SUMPRODUCT(($I$5:$M$16=DF17)*($ER$5:$ER$16))+'J01'!DT17</f>
        <v>0</v>
      </c>
      <c r="DU17" s="3">
        <f>SUMPRODUCT(($I$5:$M$16=DF17)*($ET$5:$ET$16))+'J01'!DU17</f>
        <v>0</v>
      </c>
      <c r="DV17" s="3">
        <f t="shared" si="22"/>
        <v>0</v>
      </c>
      <c r="DW17" s="6">
        <f t="shared" si="23"/>
        <v>3000.0110000000004</v>
      </c>
      <c r="DX17" s="34">
        <f>DW17+0.0000008</f>
        <v>3000.0110008000006</v>
      </c>
      <c r="DY17" s="6">
        <f t="shared" si="24"/>
        <v>3000.0110000000004</v>
      </c>
      <c r="DZ17" s="34">
        <f>DY17+0.0000008</f>
        <v>3000.0110008000006</v>
      </c>
      <c r="EA17" s="6">
        <f t="shared" si="25"/>
        <v>0</v>
      </c>
      <c r="EB17" s="34">
        <f>EA17+0.0000008</f>
        <v>7.9999999999999996E-7</v>
      </c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40" t="str">
        <f t="shared" si="9"/>
        <v xml:space="preserve">Pau </v>
      </c>
      <c r="EV17" s="240"/>
      <c r="EW17" s="240"/>
      <c r="EX17" s="240"/>
      <c r="EY17" s="240"/>
      <c r="EZ17" s="34">
        <f t="shared" si="10"/>
        <v>-0.01</v>
      </c>
      <c r="FA17" s="33">
        <f t="shared" si="11"/>
        <v>13</v>
      </c>
      <c r="FB17" s="240" t="str">
        <f t="shared" si="44"/>
        <v xml:space="preserve">Marignane Gigniac </v>
      </c>
      <c r="FC17" s="240"/>
      <c r="FD17" s="240"/>
      <c r="FE17" s="240"/>
      <c r="FF17" s="240"/>
      <c r="FG17" s="240" t="str">
        <f t="shared" si="12"/>
        <v xml:space="preserve">Rodez </v>
      </c>
      <c r="FH17" s="240"/>
      <c r="FI17" s="240"/>
      <c r="FJ17" s="240"/>
      <c r="FK17" s="240"/>
      <c r="FL17" s="34">
        <f t="shared" si="13"/>
        <v>0</v>
      </c>
      <c r="FM17" s="7">
        <f t="shared" si="14"/>
        <v>7</v>
      </c>
      <c r="FN17" s="240" t="str">
        <f t="shared" si="45"/>
        <v xml:space="preserve">Marignane Gigniac </v>
      </c>
      <c r="FO17" s="240"/>
      <c r="FP17" s="240"/>
      <c r="FQ17" s="240"/>
      <c r="FR17" s="240"/>
      <c r="FS17" s="240" t="str">
        <f t="shared" si="15"/>
        <v xml:space="preserve">Marignane Gigniac </v>
      </c>
      <c r="FT17" s="240"/>
      <c r="FU17" s="240"/>
      <c r="FV17" s="240"/>
      <c r="FW17" s="240"/>
      <c r="FX17" s="34">
        <f t="shared" si="16"/>
        <v>0</v>
      </c>
      <c r="FY17" s="33">
        <f t="shared" si="17"/>
        <v>5</v>
      </c>
      <c r="FZ17" s="240" t="str">
        <f t="shared" si="46"/>
        <v xml:space="preserve">Marignane Gigniac </v>
      </c>
      <c r="GA17" s="240"/>
      <c r="GB17" s="240"/>
      <c r="GC17" s="240"/>
      <c r="GD17" s="240"/>
      <c r="GE17" s="352" t="str">
        <f t="shared" si="47"/>
        <v xml:space="preserve">Marignane Gigniac </v>
      </c>
      <c r="GF17" s="352"/>
      <c r="GG17" s="352"/>
      <c r="GH17" s="352"/>
      <c r="GI17" s="352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</row>
    <row r="18" spans="1:240" ht="15" x14ac:dyDescent="0.3">
      <c r="A18" s="223"/>
      <c r="B18" s="223"/>
      <c r="C18" s="223"/>
      <c r="D18" s="223"/>
      <c r="E18" s="223"/>
      <c r="F18" s="223"/>
      <c r="G18" s="223"/>
      <c r="H18" s="223"/>
      <c r="I18" s="223"/>
      <c r="J18" s="223"/>
      <c r="K18" s="223"/>
      <c r="L18" s="223"/>
      <c r="M18" s="223"/>
      <c r="N18" s="223"/>
      <c r="O18" s="223"/>
      <c r="P18" s="223"/>
      <c r="Q18" s="27"/>
      <c r="R18" s="27"/>
      <c r="S18" s="27"/>
      <c r="T18" s="27"/>
      <c r="U18" s="27"/>
      <c r="V18" s="314"/>
      <c r="W18" s="315"/>
      <c r="X18" s="315"/>
      <c r="Y18" s="315"/>
      <c r="Z18" s="316"/>
      <c r="AA18" s="39"/>
      <c r="AB18" s="40"/>
      <c r="AC18" s="41"/>
      <c r="AD18" s="42"/>
      <c r="AE18" s="46"/>
      <c r="AF18" s="47"/>
      <c r="AG18" s="47"/>
      <c r="AH18" s="47"/>
      <c r="AI18" s="47"/>
      <c r="AJ18" s="47"/>
      <c r="AK18" s="48"/>
      <c r="AL18" s="318"/>
      <c r="AM18" s="319"/>
      <c r="AN18" s="319"/>
      <c r="AO18" s="319"/>
      <c r="AP18" s="320"/>
      <c r="AQ18" s="20"/>
      <c r="AR18" s="21"/>
      <c r="AS18" s="22"/>
      <c r="AT18" s="23"/>
      <c r="AU18" s="24"/>
      <c r="AV18" s="25"/>
      <c r="AW18" s="25"/>
      <c r="AX18" s="25"/>
      <c r="AY18" s="25"/>
      <c r="AZ18" s="25"/>
      <c r="BA18" s="26"/>
      <c r="BB18" s="336"/>
      <c r="BC18" s="337"/>
      <c r="BD18" s="337"/>
      <c r="BE18" s="337"/>
      <c r="BF18" s="338"/>
      <c r="BG18" s="56"/>
      <c r="BH18" s="57"/>
      <c r="BI18" s="58"/>
      <c r="BJ18" s="59"/>
      <c r="BK18" s="60"/>
      <c r="BL18" s="61"/>
      <c r="BM18" s="61"/>
      <c r="BN18" s="61"/>
      <c r="BO18" s="61"/>
      <c r="BP18" s="61"/>
      <c r="BQ18" s="62"/>
      <c r="BR18" s="12">
        <v>14</v>
      </c>
      <c r="BS18" s="8">
        <f t="shared" si="0"/>
        <v>13</v>
      </c>
      <c r="BT18" s="10">
        <v>14</v>
      </c>
      <c r="BU18" s="11">
        <f t="shared" si="1"/>
        <v>11</v>
      </c>
      <c r="BV18" s="9">
        <v>14</v>
      </c>
      <c r="BW18" s="2">
        <f t="shared" si="2"/>
        <v>15</v>
      </c>
      <c r="BX18" s="228" t="str">
        <f>Equipes!A15</f>
        <v xml:space="preserve">Pau </v>
      </c>
      <c r="BY18" s="228"/>
      <c r="BZ18" s="228"/>
      <c r="CA18" s="228"/>
      <c r="CB18" s="228"/>
      <c r="CC18" s="3">
        <f t="shared" si="3"/>
        <v>13</v>
      </c>
      <c r="CD18" s="3">
        <f>'J01'!CC18-CC18</f>
        <v>0</v>
      </c>
      <c r="CE18" s="4" t="str">
        <f>IF(CC18&gt;'J01'!CC18,'J01'!$CE$24,IF(CC18='J01'!CC18,'J01'!$CU$24,IF(CC18&lt;'J01'!CC18,'J01'!$CT$24)))</f>
        <v>u</v>
      </c>
      <c r="CF18" s="3">
        <f t="shared" si="4"/>
        <v>13</v>
      </c>
      <c r="CG18" s="3">
        <f>SUMPRODUCT(($B$5:$F$16=BX18)*($EG$5:$EG$16))+SUMPRODUCT(($I$5:$M$16=BX18)*($EH$5:$EH$16))+'J01'!CG18</f>
        <v>0</v>
      </c>
      <c r="CH18" s="3">
        <f>SUMPRODUCT(($B$5:$F$16=BX18)*($EI$5:$EI$16))+SUMPRODUCT(($I$5:$M$16=BX18)*($EJ$5:$EJ$16))+'J01'!CH18</f>
        <v>1</v>
      </c>
      <c r="CI18" s="3">
        <f>SUMPRODUCT(($B$5:$F$16=BX18)*($EK$5:$EK$16))+SUMPRODUCT(($I$5:$M$16=BX18)*($EL$5:$EL$16))+'J01'!CI18</f>
        <v>0</v>
      </c>
      <c r="CJ18" s="3">
        <f>SUMPRODUCT(($B$5:$F$16=BX18)*($EM$5:$EM$16))+SUMPRODUCT(($I$5:$M$16=BX18)*($EN$5:$EN$16))+'J01'!CJ18</f>
        <v>0</v>
      </c>
      <c r="CK18" s="3">
        <f>SUMPRODUCT(($B$5:$F$16=BX18)*($EO$5:$EO$16))+SUMPRODUCT(($I$5:$M$16=BX18)*($EP$5:$EP$16))+'J01'!CK18</f>
        <v>1</v>
      </c>
      <c r="CL18" s="3">
        <f>SUMPRODUCT(($B$5:$F$16=BX18)*($EQ$5:$EQ$16))+SUMPRODUCT(($I$5:$M$16=BX18)*($ER$5:$ER$16))+'J01'!CL18</f>
        <v>0</v>
      </c>
      <c r="CM18" s="3">
        <f>SUMPRODUCT(($B$5:$F$16=BX18)*($ES$5:$ES$16))+SUMPRODUCT(($I$5:$M$16=BX18)*($ET$5:$ET$16))+'J01'!CM18</f>
        <v>1</v>
      </c>
      <c r="CN18" s="3">
        <f t="shared" si="18"/>
        <v>-1</v>
      </c>
      <c r="CO18" s="235" t="str">
        <f t="shared" si="19"/>
        <v xml:space="preserve">Pau </v>
      </c>
      <c r="CP18" s="236"/>
      <c r="CQ18" s="236"/>
      <c r="CR18" s="236"/>
      <c r="CS18" s="237"/>
      <c r="CT18" s="3">
        <f t="shared" si="5"/>
        <v>7</v>
      </c>
      <c r="CU18" s="3">
        <f>'J01'!CT18-CT18</f>
        <v>0</v>
      </c>
      <c r="CV18" s="4" t="str">
        <f>IF(CT18&gt;'J01'!CT18,'J01'!$CV$24,IF(CT18='J01'!CT18,'J01'!$CU$24,IF(CT18&lt;'J01'!CT18,'J01'!$CT$24)))</f>
        <v>u</v>
      </c>
      <c r="CW18" s="3">
        <f t="shared" si="6"/>
        <v>11</v>
      </c>
      <c r="CX18" s="3">
        <f>SUMPRODUCT(($B$5:$F$16=CO18)*($EG$5:$EG$16))+'J01'!CX18</f>
        <v>0</v>
      </c>
      <c r="CY18" s="3">
        <f>SUMPRODUCT(($B$5:$F$16=CO18)*($EI$5:$EI$16))+'J01'!CY18</f>
        <v>0</v>
      </c>
      <c r="CZ18" s="3">
        <f>SUMPRODUCT(($B$5:$F$16=CO18)*($EK$5:$EK$16))+'J01'!CZ18</f>
        <v>0</v>
      </c>
      <c r="DA18" s="3">
        <f>SUMPRODUCT(($B$5:$F$16=CO18)*($EM$5:$EM$16))+'J01'!DA18</f>
        <v>0</v>
      </c>
      <c r="DB18" s="3">
        <f>SUMPRODUCT(($B$5:$F$16=CO18)*($EO$5:$EO$16))+'J01'!DB18</f>
        <v>0</v>
      </c>
      <c r="DC18" s="3">
        <f>SUMPRODUCT(($B$5:$F$16=CO18)*($EQ$5:$EQ$16))+'J01'!DC18</f>
        <v>0</v>
      </c>
      <c r="DD18" s="3">
        <f>SUMPRODUCT(($B$5:$F$16=CO18)*($ES$5:$ES$16))+'J01'!DD18</f>
        <v>0</v>
      </c>
      <c r="DE18" s="3">
        <f t="shared" si="20"/>
        <v>0</v>
      </c>
      <c r="DF18" s="235" t="str">
        <f t="shared" si="21"/>
        <v xml:space="preserve">Pau </v>
      </c>
      <c r="DG18" s="236"/>
      <c r="DH18" s="236"/>
      <c r="DI18" s="236"/>
      <c r="DJ18" s="237"/>
      <c r="DK18" s="3">
        <f t="shared" si="7"/>
        <v>15</v>
      </c>
      <c r="DL18" s="3">
        <f>'J01'!DK18-DK18</f>
        <v>0</v>
      </c>
      <c r="DM18" s="4" t="str">
        <f>IF(DK18&gt;'J01'!DK18,'J01'!$DM$24,IF(DK18='J01'!DK18,'J01'!$DL$24,IF(DK18&lt;'J01'!DK18,'J01'!$DK$24)))</f>
        <v>u</v>
      </c>
      <c r="DN18" s="3">
        <f t="shared" si="8"/>
        <v>15</v>
      </c>
      <c r="DO18" s="3">
        <f>SUMPRODUCT(($I$5:$M$16=DF18)*($EH$5:$EH$16))+'J01'!DO18</f>
        <v>0</v>
      </c>
      <c r="DP18" s="3">
        <f>SUMPRODUCT(($I$5:$M$16=DF18)*($EJ$5:$EJ$16))+'J01'!DP18</f>
        <v>1</v>
      </c>
      <c r="DQ18" s="3">
        <f>SUMPRODUCT(($I$5:$M$16=DF18)*($EL$5:$EL$16))+'J01'!DQ18</f>
        <v>0</v>
      </c>
      <c r="DR18" s="3">
        <f>SUMPRODUCT(($I$5:$M$16=DF18)*($EN$5:$EN$16))+'J01'!DR18</f>
        <v>0</v>
      </c>
      <c r="DS18" s="3">
        <f>SUMPRODUCT(($I$5:$M$16=DF18)*($EP$5:$EP$16))+'J01'!DS18</f>
        <v>1</v>
      </c>
      <c r="DT18" s="3">
        <f>SUMPRODUCT(($I$5:$M$16=DF18)*($ER$5:$ER$16))+'J01'!DT18</f>
        <v>0</v>
      </c>
      <c r="DU18" s="3">
        <f>SUMPRODUCT(($I$5:$M$16=DF18)*($ET$5:$ET$16))+'J01'!DU18</f>
        <v>1</v>
      </c>
      <c r="DV18" s="3">
        <f t="shared" si="22"/>
        <v>-1</v>
      </c>
      <c r="DW18" s="6">
        <f t="shared" si="23"/>
        <v>-0.01</v>
      </c>
      <c r="DX18" s="34">
        <f>DW18+0.0000007</f>
        <v>-9.9993000000000009E-3</v>
      </c>
      <c r="DY18" s="6">
        <f t="shared" si="24"/>
        <v>0</v>
      </c>
      <c r="DZ18" s="34">
        <f>DY18+0.0000007</f>
        <v>6.9999999999999997E-7</v>
      </c>
      <c r="EA18" s="6">
        <f t="shared" si="25"/>
        <v>-0.01</v>
      </c>
      <c r="EB18" s="34">
        <f>EA18+0.0000007</f>
        <v>-9.9993000000000009E-3</v>
      </c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40" t="str">
        <f t="shared" si="9"/>
        <v>Villefranche</v>
      </c>
      <c r="EV18" s="240"/>
      <c r="EW18" s="240"/>
      <c r="EX18" s="240"/>
      <c r="EY18" s="240"/>
      <c r="EZ18" s="34">
        <f t="shared" si="10"/>
        <v>-0.01</v>
      </c>
      <c r="FA18" s="33">
        <f t="shared" si="11"/>
        <v>13</v>
      </c>
      <c r="FB18" s="240" t="str">
        <f t="shared" si="44"/>
        <v xml:space="preserve">Pau </v>
      </c>
      <c r="FC18" s="240"/>
      <c r="FD18" s="240"/>
      <c r="FE18" s="240"/>
      <c r="FF18" s="240"/>
      <c r="FG18" s="240" t="str">
        <f t="shared" si="12"/>
        <v>Tours</v>
      </c>
      <c r="FH18" s="240"/>
      <c r="FI18" s="240"/>
      <c r="FJ18" s="240"/>
      <c r="FK18" s="240"/>
      <c r="FL18" s="34">
        <f t="shared" si="13"/>
        <v>0</v>
      </c>
      <c r="FM18" s="7">
        <f t="shared" si="14"/>
        <v>7</v>
      </c>
      <c r="FN18" s="240" t="str">
        <f t="shared" si="45"/>
        <v xml:space="preserve">Pau </v>
      </c>
      <c r="FO18" s="240"/>
      <c r="FP18" s="240"/>
      <c r="FQ18" s="240"/>
      <c r="FR18" s="240"/>
      <c r="FS18" s="240" t="str">
        <f t="shared" si="15"/>
        <v xml:space="preserve">Rodez </v>
      </c>
      <c r="FT18" s="240"/>
      <c r="FU18" s="240"/>
      <c r="FV18" s="240"/>
      <c r="FW18" s="240"/>
      <c r="FX18" s="34">
        <f t="shared" si="16"/>
        <v>-8.0000000000000002E-3</v>
      </c>
      <c r="FY18" s="33">
        <f t="shared" si="17"/>
        <v>14</v>
      </c>
      <c r="FZ18" s="240" t="str">
        <f t="shared" si="46"/>
        <v xml:space="preserve">Pau </v>
      </c>
      <c r="GA18" s="240"/>
      <c r="GB18" s="240"/>
      <c r="GC18" s="240"/>
      <c r="GD18" s="240"/>
      <c r="GE18" s="352" t="str">
        <f t="shared" si="47"/>
        <v xml:space="preserve">Pau </v>
      </c>
      <c r="GF18" s="352"/>
      <c r="GG18" s="352"/>
      <c r="GH18" s="352"/>
      <c r="GI18" s="352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</row>
    <row r="19" spans="1:240" ht="15" x14ac:dyDescent="0.3">
      <c r="A19" s="223"/>
      <c r="B19" s="223"/>
      <c r="C19" s="223"/>
      <c r="D19" s="223"/>
      <c r="E19" s="223"/>
      <c r="F19" s="223"/>
      <c r="G19" s="223"/>
      <c r="H19" s="223"/>
      <c r="I19" s="223"/>
      <c r="J19" s="223"/>
      <c r="K19" s="223"/>
      <c r="L19" s="223"/>
      <c r="M19" s="223"/>
      <c r="N19" s="223"/>
      <c r="O19" s="223"/>
      <c r="P19" s="223"/>
      <c r="Q19" s="27"/>
      <c r="R19" s="27"/>
      <c r="S19" s="27"/>
      <c r="T19" s="27"/>
      <c r="U19" s="27"/>
      <c r="V19" s="314"/>
      <c r="W19" s="315"/>
      <c r="X19" s="315"/>
      <c r="Y19" s="315"/>
      <c r="Z19" s="316"/>
      <c r="AA19" s="39"/>
      <c r="AB19" s="40"/>
      <c r="AC19" s="41"/>
      <c r="AD19" s="42"/>
      <c r="AE19" s="46"/>
      <c r="AF19" s="47"/>
      <c r="AG19" s="47"/>
      <c r="AH19" s="47"/>
      <c r="AI19" s="47"/>
      <c r="AJ19" s="47"/>
      <c r="AK19" s="48"/>
      <c r="AL19" s="318"/>
      <c r="AM19" s="319"/>
      <c r="AN19" s="319"/>
      <c r="AO19" s="319"/>
      <c r="AP19" s="320"/>
      <c r="AQ19" s="20"/>
      <c r="AR19" s="21"/>
      <c r="AS19" s="22"/>
      <c r="AT19" s="23"/>
      <c r="AU19" s="24"/>
      <c r="AV19" s="25"/>
      <c r="AW19" s="25"/>
      <c r="AX19" s="25"/>
      <c r="AY19" s="25"/>
      <c r="AZ19" s="25"/>
      <c r="BA19" s="26"/>
      <c r="BB19" s="336"/>
      <c r="BC19" s="337"/>
      <c r="BD19" s="337"/>
      <c r="BE19" s="337"/>
      <c r="BF19" s="338"/>
      <c r="BG19" s="56"/>
      <c r="BH19" s="57"/>
      <c r="BI19" s="58"/>
      <c r="BJ19" s="59"/>
      <c r="BK19" s="60"/>
      <c r="BL19" s="61"/>
      <c r="BM19" s="61"/>
      <c r="BN19" s="61"/>
      <c r="BO19" s="61"/>
      <c r="BP19" s="61"/>
      <c r="BQ19" s="62"/>
      <c r="BR19" s="12">
        <v>15</v>
      </c>
      <c r="BS19" s="8">
        <f t="shared" si="0"/>
        <v>16</v>
      </c>
      <c r="BT19" s="10">
        <v>15</v>
      </c>
      <c r="BU19" s="11">
        <f t="shared" si="1"/>
        <v>12</v>
      </c>
      <c r="BV19" s="9">
        <v>15</v>
      </c>
      <c r="BW19" s="2">
        <f t="shared" si="2"/>
        <v>17</v>
      </c>
      <c r="BX19" s="228" t="str">
        <f>Equipes!A16</f>
        <v>Quevilly-Rouen</v>
      </c>
      <c r="BY19" s="228"/>
      <c r="BZ19" s="228"/>
      <c r="CA19" s="228"/>
      <c r="CB19" s="228"/>
      <c r="CC19" s="3">
        <f t="shared" si="3"/>
        <v>16</v>
      </c>
      <c r="CD19" s="3">
        <f>'J01'!CC19-CC19</f>
        <v>0</v>
      </c>
      <c r="CE19" s="4" t="str">
        <f>IF(CC19&gt;'J01'!CC19,'J01'!$CE$24,IF(CC19='J01'!CC19,'J01'!$CU$24,IF(CC19&lt;'J01'!CC19,'J01'!$CT$24)))</f>
        <v>u</v>
      </c>
      <c r="CF19" s="3">
        <f t="shared" si="4"/>
        <v>16</v>
      </c>
      <c r="CG19" s="3">
        <f>SUMPRODUCT(($B$5:$F$16=BX19)*($EG$5:$EG$16))+SUMPRODUCT(($I$5:$M$16=BX19)*($EH$5:$EH$16))+'J01'!CG19</f>
        <v>0</v>
      </c>
      <c r="CH19" s="3">
        <f>SUMPRODUCT(($B$5:$F$16=BX19)*($EI$5:$EI$16))+SUMPRODUCT(($I$5:$M$16=BX19)*($EJ$5:$EJ$16))+'J01'!CH19</f>
        <v>1</v>
      </c>
      <c r="CI19" s="3">
        <f>SUMPRODUCT(($B$5:$F$16=BX19)*($EK$5:$EK$16))+SUMPRODUCT(($I$5:$M$16=BX19)*($EL$5:$EL$16))+'J01'!CI19</f>
        <v>0</v>
      </c>
      <c r="CJ19" s="3">
        <f>SUMPRODUCT(($B$5:$F$16=BX19)*($EM$5:$EM$16))+SUMPRODUCT(($I$5:$M$16=BX19)*($EN$5:$EN$16))+'J01'!CJ19</f>
        <v>0</v>
      </c>
      <c r="CK19" s="3">
        <f>SUMPRODUCT(($B$5:$F$16=BX19)*($EO$5:$EO$16))+SUMPRODUCT(($I$5:$M$16=BX19)*($EP$5:$EP$16))+'J01'!CK19</f>
        <v>1</v>
      </c>
      <c r="CL19" s="3">
        <f>SUMPRODUCT(($B$5:$F$16=BX19)*($EQ$5:$EQ$16))+SUMPRODUCT(($I$5:$M$16=BX19)*($ER$5:$ER$16))+'J01'!CL19</f>
        <v>0</v>
      </c>
      <c r="CM19" s="3">
        <f>SUMPRODUCT(($B$5:$F$16=BX19)*($ES$5:$ES$16))+SUMPRODUCT(($I$5:$M$16=BX19)*($ET$5:$ET$16))+'J01'!CM19</f>
        <v>4</v>
      </c>
      <c r="CN19" s="3">
        <f t="shared" si="18"/>
        <v>-4</v>
      </c>
      <c r="CO19" s="235" t="str">
        <f t="shared" si="19"/>
        <v>Quevilly-Rouen</v>
      </c>
      <c r="CP19" s="236"/>
      <c r="CQ19" s="236"/>
      <c r="CR19" s="236"/>
      <c r="CS19" s="237"/>
      <c r="CT19" s="3">
        <f t="shared" si="5"/>
        <v>7</v>
      </c>
      <c r="CU19" s="3">
        <f>'J01'!CT19-CT19</f>
        <v>0</v>
      </c>
      <c r="CV19" s="4" t="str">
        <f>IF(CT19&gt;'J01'!CT19,'J01'!$CV$24,IF(CT19='J01'!CT19,'J01'!$CU$24,IF(CT19&lt;'J01'!CT19,'J01'!$CT$24)))</f>
        <v>u</v>
      </c>
      <c r="CW19" s="3">
        <f t="shared" si="6"/>
        <v>12</v>
      </c>
      <c r="CX19" s="3">
        <f>SUMPRODUCT(($B$5:$F$16=CO19)*($EG$5:$EG$16))+'J01'!CX19</f>
        <v>0</v>
      </c>
      <c r="CY19" s="3">
        <f>SUMPRODUCT(($B$5:$F$16=CO19)*($EI$5:$EI$16))+'J01'!CY19</f>
        <v>0</v>
      </c>
      <c r="CZ19" s="3">
        <f>SUMPRODUCT(($B$5:$F$16=CO19)*($EK$5:$EK$16))+'J01'!CZ19</f>
        <v>0</v>
      </c>
      <c r="DA19" s="3">
        <f>SUMPRODUCT(($B$5:$F$16=CO19)*($EM$5:$EM$16))+'J01'!DA19</f>
        <v>0</v>
      </c>
      <c r="DB19" s="3">
        <f>SUMPRODUCT(($B$5:$F$16=CO19)*($EO$5:$EO$16))+'J01'!DB19</f>
        <v>0</v>
      </c>
      <c r="DC19" s="3">
        <f>SUMPRODUCT(($B$5:$F$16=CO19)*($EQ$5:$EQ$16))+'J01'!DC19</f>
        <v>0</v>
      </c>
      <c r="DD19" s="3">
        <f>SUMPRODUCT(($B$5:$F$16=CO19)*($ES$5:$ES$16))+'J01'!DD19</f>
        <v>0</v>
      </c>
      <c r="DE19" s="3">
        <f t="shared" si="20"/>
        <v>0</v>
      </c>
      <c r="DF19" s="235" t="str">
        <f t="shared" si="21"/>
        <v>Quevilly-Rouen</v>
      </c>
      <c r="DG19" s="236"/>
      <c r="DH19" s="236"/>
      <c r="DI19" s="236"/>
      <c r="DJ19" s="237"/>
      <c r="DK19" s="3">
        <f t="shared" si="7"/>
        <v>17</v>
      </c>
      <c r="DL19" s="3">
        <f>'J01'!DK19-DK19</f>
        <v>0</v>
      </c>
      <c r="DM19" s="4" t="str">
        <f>IF(DK19&gt;'J01'!DK19,'J01'!$DM$24,IF(DK19='J01'!DK19,'J01'!$DL$24,IF(DK19&lt;'J01'!DK19,'J01'!$DK$24)))</f>
        <v>u</v>
      </c>
      <c r="DN19" s="3">
        <f t="shared" si="8"/>
        <v>17</v>
      </c>
      <c r="DO19" s="3">
        <f>SUMPRODUCT(($I$5:$M$16=DF19)*($EH$5:$EH$16))+'J01'!DO19</f>
        <v>0</v>
      </c>
      <c r="DP19" s="3">
        <f>SUMPRODUCT(($I$5:$M$16=DF19)*($EJ$5:$EJ$16))+'J01'!DP19</f>
        <v>1</v>
      </c>
      <c r="DQ19" s="3">
        <f>SUMPRODUCT(($I$5:$M$16=DF19)*($EL$5:$EL$16))+'J01'!DQ19</f>
        <v>0</v>
      </c>
      <c r="DR19" s="3">
        <f>SUMPRODUCT(($I$5:$M$16=DF19)*($EN$5:$EN$16))+'J01'!DR19</f>
        <v>0</v>
      </c>
      <c r="DS19" s="3">
        <f>SUMPRODUCT(($I$5:$M$16=DF19)*($EP$5:$EP$16))+'J01'!DS19</f>
        <v>1</v>
      </c>
      <c r="DT19" s="3">
        <f>SUMPRODUCT(($I$5:$M$16=DF19)*($ER$5:$ER$16))+'J01'!DT19</f>
        <v>0</v>
      </c>
      <c r="DU19" s="3">
        <f>SUMPRODUCT(($I$5:$M$16=DF19)*($ET$5:$ET$16))+'J01'!DU19</f>
        <v>4</v>
      </c>
      <c r="DV19" s="3">
        <f t="shared" si="22"/>
        <v>-4</v>
      </c>
      <c r="DW19" s="6">
        <f t="shared" si="23"/>
        <v>-0.04</v>
      </c>
      <c r="DX19" s="34">
        <f>DW19+0.0000006</f>
        <v>-3.9999399999999997E-2</v>
      </c>
      <c r="DY19" s="6">
        <f t="shared" si="24"/>
        <v>0</v>
      </c>
      <c r="DZ19" s="34">
        <f>DY19+0.0000006</f>
        <v>5.9999999999999997E-7</v>
      </c>
      <c r="EA19" s="6">
        <f t="shared" si="25"/>
        <v>-0.04</v>
      </c>
      <c r="EB19" s="34">
        <f>EA19+0.0000006</f>
        <v>-3.9999399999999997E-2</v>
      </c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40" t="str">
        <f t="shared" si="9"/>
        <v>Drancy</v>
      </c>
      <c r="EV19" s="240"/>
      <c r="EW19" s="240"/>
      <c r="EX19" s="240"/>
      <c r="EY19" s="240"/>
      <c r="EZ19" s="34">
        <f t="shared" si="10"/>
        <v>-0.03</v>
      </c>
      <c r="FA19" s="33">
        <f t="shared" si="11"/>
        <v>15</v>
      </c>
      <c r="FB19" s="240" t="str">
        <f t="shared" si="44"/>
        <v>Quevilly-Rouen</v>
      </c>
      <c r="FC19" s="240"/>
      <c r="FD19" s="240"/>
      <c r="FE19" s="240"/>
      <c r="FF19" s="240"/>
      <c r="FG19" s="240" t="str">
        <f t="shared" si="12"/>
        <v>Villefranche</v>
      </c>
      <c r="FH19" s="240"/>
      <c r="FI19" s="240"/>
      <c r="FJ19" s="240"/>
      <c r="FK19" s="240"/>
      <c r="FL19" s="34">
        <f t="shared" si="13"/>
        <v>0</v>
      </c>
      <c r="FM19" s="7">
        <f t="shared" si="14"/>
        <v>7</v>
      </c>
      <c r="FN19" s="240" t="str">
        <f t="shared" si="45"/>
        <v>Quevilly-Rouen</v>
      </c>
      <c r="FO19" s="240"/>
      <c r="FP19" s="240"/>
      <c r="FQ19" s="240"/>
      <c r="FR19" s="240"/>
      <c r="FS19" s="240" t="str">
        <f t="shared" si="15"/>
        <v xml:space="preserve">Pau </v>
      </c>
      <c r="FT19" s="240"/>
      <c r="FU19" s="240"/>
      <c r="FV19" s="240"/>
      <c r="FW19" s="240"/>
      <c r="FX19" s="34">
        <f t="shared" si="16"/>
        <v>-0.01</v>
      </c>
      <c r="FY19" s="33">
        <f t="shared" si="17"/>
        <v>15</v>
      </c>
      <c r="FZ19" s="240" t="str">
        <f t="shared" si="46"/>
        <v>Quevilly-Rouen</v>
      </c>
      <c r="GA19" s="240"/>
      <c r="GB19" s="240"/>
      <c r="GC19" s="240"/>
      <c r="GD19" s="240"/>
      <c r="GE19" s="352" t="str">
        <f t="shared" si="47"/>
        <v>Quevilly-Rouen</v>
      </c>
      <c r="GF19" s="352"/>
      <c r="GG19" s="352"/>
      <c r="GH19" s="352"/>
      <c r="GI19" s="352"/>
      <c r="GJ19" s="27"/>
      <c r="GK19" s="27"/>
      <c r="GL19" s="27"/>
      <c r="GM19" s="27"/>
      <c r="GN19" s="27"/>
      <c r="GO19" s="27"/>
      <c r="GP19" s="27"/>
      <c r="GQ19" s="27"/>
      <c r="GR19" s="27"/>
      <c r="GS19" s="27"/>
      <c r="GT19" s="27"/>
      <c r="GU19" s="27"/>
      <c r="GV19" s="27"/>
      <c r="GW19" s="27"/>
      <c r="GX19" s="27"/>
      <c r="GY19" s="27"/>
      <c r="GZ19" s="27"/>
      <c r="HA19" s="27"/>
      <c r="HB19" s="27"/>
      <c r="HC19" s="27"/>
      <c r="HD19" s="27"/>
      <c r="HE19" s="27"/>
      <c r="HF19" s="27"/>
      <c r="HG19" s="27"/>
      <c r="HH19" s="27"/>
      <c r="HI19" s="27"/>
      <c r="HJ19" s="27"/>
      <c r="HK19" s="27"/>
      <c r="HL19" s="27"/>
      <c r="HM19" s="27"/>
      <c r="HN19" s="27"/>
      <c r="HO19" s="27"/>
      <c r="HP19" s="27"/>
      <c r="HQ19" s="27"/>
      <c r="HR19" s="27"/>
      <c r="HS19" s="27"/>
      <c r="HT19" s="27"/>
      <c r="HU19" s="27"/>
      <c r="HV19" s="27"/>
      <c r="HW19" s="27"/>
      <c r="HX19" s="27"/>
      <c r="HY19" s="27"/>
      <c r="HZ19" s="27"/>
      <c r="IA19" s="27"/>
      <c r="IB19" s="27"/>
      <c r="IC19" s="27"/>
      <c r="ID19" s="27"/>
      <c r="IE19" s="27"/>
      <c r="IF19" s="27"/>
    </row>
    <row r="20" spans="1:240" ht="15" x14ac:dyDescent="0.3">
      <c r="A20" s="223"/>
      <c r="B20" s="223"/>
      <c r="C20" s="223"/>
      <c r="D20" s="223"/>
      <c r="E20" s="223"/>
      <c r="F20" s="223"/>
      <c r="G20" s="223"/>
      <c r="H20" s="223"/>
      <c r="I20" s="223"/>
      <c r="J20" s="223"/>
      <c r="K20" s="223"/>
      <c r="L20" s="223"/>
      <c r="M20" s="223"/>
      <c r="N20" s="223"/>
      <c r="O20" s="223"/>
      <c r="P20" s="223"/>
      <c r="Q20" s="27"/>
      <c r="R20" s="27"/>
      <c r="S20" s="27"/>
      <c r="T20" s="27"/>
      <c r="U20" s="27"/>
      <c r="V20" s="314"/>
      <c r="W20" s="315"/>
      <c r="X20" s="315"/>
      <c r="Y20" s="315"/>
      <c r="Z20" s="316"/>
      <c r="AA20" s="39"/>
      <c r="AB20" s="40"/>
      <c r="AC20" s="41"/>
      <c r="AD20" s="42"/>
      <c r="AE20" s="46"/>
      <c r="AF20" s="47"/>
      <c r="AG20" s="47"/>
      <c r="AH20" s="47"/>
      <c r="AI20" s="47"/>
      <c r="AJ20" s="47"/>
      <c r="AK20" s="48"/>
      <c r="AL20" s="318"/>
      <c r="AM20" s="319"/>
      <c r="AN20" s="319"/>
      <c r="AO20" s="319"/>
      <c r="AP20" s="320"/>
      <c r="AQ20" s="20"/>
      <c r="AR20" s="21"/>
      <c r="AS20" s="22"/>
      <c r="AT20" s="23"/>
      <c r="AU20" s="24"/>
      <c r="AV20" s="25"/>
      <c r="AW20" s="25"/>
      <c r="AX20" s="25"/>
      <c r="AY20" s="25"/>
      <c r="AZ20" s="25"/>
      <c r="BA20" s="26"/>
      <c r="BB20" s="336"/>
      <c r="BC20" s="337"/>
      <c r="BD20" s="337"/>
      <c r="BE20" s="337"/>
      <c r="BF20" s="338"/>
      <c r="BG20" s="56"/>
      <c r="BH20" s="57"/>
      <c r="BI20" s="58"/>
      <c r="BJ20" s="59"/>
      <c r="BK20" s="60"/>
      <c r="BL20" s="61"/>
      <c r="BM20" s="61"/>
      <c r="BN20" s="61"/>
      <c r="BO20" s="61"/>
      <c r="BP20" s="61"/>
      <c r="BQ20" s="62"/>
      <c r="BR20" s="12">
        <v>16</v>
      </c>
      <c r="BS20" s="8">
        <f t="shared" si="0"/>
        <v>12</v>
      </c>
      <c r="BT20" s="10">
        <v>16</v>
      </c>
      <c r="BU20" s="11">
        <f t="shared" si="1"/>
        <v>13</v>
      </c>
      <c r="BV20" s="9">
        <v>16</v>
      </c>
      <c r="BW20" s="2">
        <f t="shared" si="2"/>
        <v>14</v>
      </c>
      <c r="BX20" s="228" t="str">
        <f>Equipes!A17</f>
        <v xml:space="preserve">Rodez </v>
      </c>
      <c r="BY20" s="228"/>
      <c r="BZ20" s="228"/>
      <c r="CA20" s="228"/>
      <c r="CB20" s="228"/>
      <c r="CC20" s="3">
        <f t="shared" si="3"/>
        <v>11</v>
      </c>
      <c r="CD20" s="3">
        <f>'J01'!CC20-CC20</f>
        <v>0</v>
      </c>
      <c r="CE20" s="4" t="str">
        <f>IF(CC20&gt;'J01'!CC20,'J01'!$CE$24,IF(CC20='J01'!CC20,'J01'!$CU$24,IF(CC20&lt;'J01'!CC20,'J01'!$CT$24)))</f>
        <v>u</v>
      </c>
      <c r="CF20" s="3">
        <f t="shared" si="4"/>
        <v>12</v>
      </c>
      <c r="CG20" s="3">
        <f>SUMPRODUCT(($B$5:$F$16=BX20)*($EG$5:$EG$16))+SUMPRODUCT(($I$5:$M$16=BX20)*($EH$5:$EH$16))+'J01'!CG20</f>
        <v>0</v>
      </c>
      <c r="CH20" s="3">
        <f>SUMPRODUCT(($B$5:$F$16=BX20)*($EI$5:$EI$16))+SUMPRODUCT(($I$5:$M$16=BX20)*($EJ$5:$EJ$16))+'J01'!CH20</f>
        <v>1</v>
      </c>
      <c r="CI20" s="3">
        <f>SUMPRODUCT(($B$5:$F$16=BX20)*($EK$5:$EK$16))+SUMPRODUCT(($I$5:$M$16=BX20)*($EL$5:$EL$16))+'J01'!CI20</f>
        <v>0</v>
      </c>
      <c r="CJ20" s="3">
        <f>SUMPRODUCT(($B$5:$F$16=BX20)*($EM$5:$EM$16))+SUMPRODUCT(($I$5:$M$16=BX20)*($EN$5:$EN$16))+'J01'!CJ20</f>
        <v>0</v>
      </c>
      <c r="CK20" s="3">
        <f>SUMPRODUCT(($B$5:$F$16=BX20)*($EO$5:$EO$16))+SUMPRODUCT(($I$5:$M$16=BX20)*($EP$5:$EP$16))+'J01'!CK20</f>
        <v>1</v>
      </c>
      <c r="CL20" s="3">
        <f>SUMPRODUCT(($B$5:$F$16=BX20)*($EQ$5:$EQ$16))+SUMPRODUCT(($I$5:$M$16=BX20)*($ER$5:$ER$16))+'J01'!CL20</f>
        <v>2</v>
      </c>
      <c r="CM20" s="3">
        <f>SUMPRODUCT(($B$5:$F$16=BX20)*($ES$5:$ES$16))+SUMPRODUCT(($I$5:$M$16=BX20)*($ET$5:$ET$16))+'J01'!CM20</f>
        <v>3</v>
      </c>
      <c r="CN20" s="3">
        <f t="shared" si="18"/>
        <v>-1</v>
      </c>
      <c r="CO20" s="235" t="str">
        <f t="shared" si="19"/>
        <v xml:space="preserve">Rodez </v>
      </c>
      <c r="CP20" s="236"/>
      <c r="CQ20" s="236"/>
      <c r="CR20" s="236"/>
      <c r="CS20" s="237"/>
      <c r="CT20" s="3">
        <f t="shared" si="5"/>
        <v>7</v>
      </c>
      <c r="CU20" s="3">
        <f>'J01'!CT20-CT20</f>
        <v>0</v>
      </c>
      <c r="CV20" s="4" t="str">
        <f>IF(CT20&gt;'J01'!CT20,'J01'!$CV$24,IF(CT20='J01'!CT20,'J01'!$CU$24,IF(CT20&lt;'J01'!CT20,'J01'!$CT$24)))</f>
        <v>u</v>
      </c>
      <c r="CW20" s="3">
        <f t="shared" si="6"/>
        <v>13</v>
      </c>
      <c r="CX20" s="3">
        <f>SUMPRODUCT(($B$5:$F$16=CO20)*($EG$5:$EG$16))+'J01'!CX20</f>
        <v>0</v>
      </c>
      <c r="CY20" s="3">
        <f>SUMPRODUCT(($B$5:$F$16=CO20)*($EI$5:$EI$16))+'J01'!CY20</f>
        <v>0</v>
      </c>
      <c r="CZ20" s="3">
        <f>SUMPRODUCT(($B$5:$F$16=CO20)*($EK$5:$EK$16))+'J01'!CZ20</f>
        <v>0</v>
      </c>
      <c r="DA20" s="3">
        <f>SUMPRODUCT(($B$5:$F$16=CO20)*($EM$5:$EM$16))+'J01'!DA20</f>
        <v>0</v>
      </c>
      <c r="DB20" s="3">
        <f>SUMPRODUCT(($B$5:$F$16=CO20)*($EO$5:$EO$16))+'J01'!DB20</f>
        <v>0</v>
      </c>
      <c r="DC20" s="3">
        <f>SUMPRODUCT(($B$5:$F$16=CO20)*($EQ$5:$EQ$16))+'J01'!DC20</f>
        <v>0</v>
      </c>
      <c r="DD20" s="3">
        <f>SUMPRODUCT(($B$5:$F$16=CO20)*($ES$5:$ES$16))+'J01'!DD20</f>
        <v>0</v>
      </c>
      <c r="DE20" s="3">
        <f t="shared" si="20"/>
        <v>0</v>
      </c>
      <c r="DF20" s="235" t="str">
        <f t="shared" si="21"/>
        <v xml:space="preserve">Rodez </v>
      </c>
      <c r="DG20" s="236"/>
      <c r="DH20" s="236"/>
      <c r="DI20" s="236"/>
      <c r="DJ20" s="237"/>
      <c r="DK20" s="3">
        <f t="shared" si="7"/>
        <v>14</v>
      </c>
      <c r="DL20" s="3">
        <f>'J01'!DK20-DK20</f>
        <v>0</v>
      </c>
      <c r="DM20" s="4" t="str">
        <f>IF(DK20&gt;'J01'!DK20,'J01'!$DM$24,IF(DK20='J01'!DK20,'J01'!$DL$24,IF(DK20&lt;'J01'!DK20,'J01'!$DK$24)))</f>
        <v>u</v>
      </c>
      <c r="DN20" s="3">
        <f t="shared" si="8"/>
        <v>14</v>
      </c>
      <c r="DO20" s="3">
        <f>SUMPRODUCT(($I$5:$M$16=DF20)*($EH$5:$EH$16))+'J01'!DO20</f>
        <v>0</v>
      </c>
      <c r="DP20" s="3">
        <f>SUMPRODUCT(($I$5:$M$16=DF20)*($EJ$5:$EJ$16))+'J01'!DP20</f>
        <v>1</v>
      </c>
      <c r="DQ20" s="3">
        <f>SUMPRODUCT(($I$5:$M$16=DF20)*($EL$5:$EL$16))+'J01'!DQ20</f>
        <v>0</v>
      </c>
      <c r="DR20" s="3">
        <f>SUMPRODUCT(($I$5:$M$16=DF20)*($EN$5:$EN$16))+'J01'!DR20</f>
        <v>0</v>
      </c>
      <c r="DS20" s="3">
        <f>SUMPRODUCT(($I$5:$M$16=DF20)*($EP$5:$EP$16))+'J01'!DS20</f>
        <v>1</v>
      </c>
      <c r="DT20" s="3">
        <f>SUMPRODUCT(($I$5:$M$16=DF20)*($ER$5:$ER$16))+'J01'!DT20</f>
        <v>2</v>
      </c>
      <c r="DU20" s="3">
        <f>SUMPRODUCT(($I$5:$M$16=DF20)*($ET$5:$ET$16))+'J01'!DU20</f>
        <v>3</v>
      </c>
      <c r="DV20" s="3">
        <f t="shared" si="22"/>
        <v>-1</v>
      </c>
      <c r="DW20" s="6">
        <f t="shared" si="23"/>
        <v>-8.0000000000000002E-3</v>
      </c>
      <c r="DX20" s="34">
        <f>DW20+0.0000005</f>
        <v>-7.9994999999999997E-3</v>
      </c>
      <c r="DY20" s="6">
        <f t="shared" si="24"/>
        <v>0</v>
      </c>
      <c r="DZ20" s="34">
        <f>DY20+0.0000005</f>
        <v>4.9999999999999998E-7</v>
      </c>
      <c r="EA20" s="6">
        <f t="shared" si="25"/>
        <v>-8.0000000000000002E-3</v>
      </c>
      <c r="EB20" s="34">
        <f>EA20+0.0000005</f>
        <v>-7.9994999999999997E-3</v>
      </c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40" t="str">
        <f t="shared" si="9"/>
        <v>Quevilly-Rouen</v>
      </c>
      <c r="EV20" s="240"/>
      <c r="EW20" s="240"/>
      <c r="EX20" s="240"/>
      <c r="EY20" s="240"/>
      <c r="EZ20" s="34">
        <f t="shared" si="10"/>
        <v>-0.04</v>
      </c>
      <c r="FA20" s="33">
        <f t="shared" si="11"/>
        <v>16</v>
      </c>
      <c r="FB20" s="240" t="str">
        <f t="shared" si="44"/>
        <v xml:space="preserve">Rodez </v>
      </c>
      <c r="FC20" s="240"/>
      <c r="FD20" s="240"/>
      <c r="FE20" s="240"/>
      <c r="FF20" s="240"/>
      <c r="FG20" s="240" t="str">
        <f t="shared" si="12"/>
        <v>Chambly</v>
      </c>
      <c r="FH20" s="240"/>
      <c r="FI20" s="240"/>
      <c r="FJ20" s="240"/>
      <c r="FK20" s="240"/>
      <c r="FL20" s="34">
        <f t="shared" si="13"/>
        <v>-8.0000000000000002E-3</v>
      </c>
      <c r="FM20" s="7">
        <f t="shared" si="14"/>
        <v>16</v>
      </c>
      <c r="FN20" s="240" t="str">
        <f t="shared" si="45"/>
        <v xml:space="preserve">Rodez </v>
      </c>
      <c r="FO20" s="240"/>
      <c r="FP20" s="240"/>
      <c r="FQ20" s="240"/>
      <c r="FR20" s="240"/>
      <c r="FS20" s="240" t="str">
        <f t="shared" si="15"/>
        <v>Villefranche</v>
      </c>
      <c r="FT20" s="240"/>
      <c r="FU20" s="240"/>
      <c r="FV20" s="240"/>
      <c r="FW20" s="240"/>
      <c r="FX20" s="34">
        <f t="shared" si="16"/>
        <v>-0.01</v>
      </c>
      <c r="FY20" s="33">
        <f t="shared" si="17"/>
        <v>15</v>
      </c>
      <c r="FZ20" s="240" t="str">
        <f t="shared" si="46"/>
        <v xml:space="preserve">Rodez </v>
      </c>
      <c r="GA20" s="240"/>
      <c r="GB20" s="240"/>
      <c r="GC20" s="240"/>
      <c r="GD20" s="240"/>
      <c r="GE20" s="352" t="str">
        <f t="shared" si="47"/>
        <v xml:space="preserve">Rodez </v>
      </c>
      <c r="GF20" s="352"/>
      <c r="GG20" s="352"/>
      <c r="GH20" s="352"/>
      <c r="GI20" s="352"/>
      <c r="GJ20" s="27"/>
      <c r="GK20" s="27"/>
      <c r="GL20" s="27"/>
      <c r="GM20" s="27"/>
      <c r="GN20" s="27"/>
      <c r="GO20" s="27"/>
      <c r="GP20" s="27"/>
      <c r="GQ20" s="27"/>
      <c r="GR20" s="27"/>
      <c r="GS20" s="27"/>
      <c r="GT20" s="27"/>
      <c r="GU20" s="27"/>
      <c r="GV20" s="27"/>
      <c r="GW20" s="27"/>
      <c r="GX20" s="27"/>
      <c r="GY20" s="27"/>
      <c r="GZ20" s="27"/>
      <c r="HA20" s="27"/>
      <c r="HB20" s="27"/>
      <c r="HC20" s="27"/>
      <c r="HD20" s="27"/>
      <c r="HE20" s="27"/>
      <c r="HF20" s="27"/>
      <c r="HG20" s="27"/>
      <c r="HH20" s="27"/>
      <c r="HI20" s="27"/>
      <c r="HJ20" s="27"/>
      <c r="HK20" s="27"/>
      <c r="HL20" s="27"/>
      <c r="HM20" s="27"/>
      <c r="HN20" s="27"/>
      <c r="HO20" s="27"/>
      <c r="HP20" s="27"/>
      <c r="HQ20" s="27"/>
      <c r="HR20" s="27"/>
      <c r="HS20" s="27"/>
      <c r="HT20" s="27"/>
      <c r="HU20" s="27"/>
      <c r="HV20" s="27"/>
      <c r="HW20" s="27"/>
      <c r="HX20" s="27"/>
      <c r="HY20" s="27"/>
      <c r="HZ20" s="27"/>
      <c r="IA20" s="27"/>
      <c r="IB20" s="27"/>
      <c r="IC20" s="27"/>
      <c r="ID20" s="27"/>
      <c r="IE20" s="27"/>
      <c r="IF20" s="27"/>
    </row>
    <row r="21" spans="1:240" ht="15" x14ac:dyDescent="0.3">
      <c r="A21" s="223"/>
      <c r="B21" s="223"/>
      <c r="C21" s="223"/>
      <c r="D21" s="223"/>
      <c r="E21" s="223"/>
      <c r="F21" s="223"/>
      <c r="G21" s="223"/>
      <c r="H21" s="223"/>
      <c r="I21" s="223"/>
      <c r="J21" s="223"/>
      <c r="K21" s="223"/>
      <c r="L21" s="223"/>
      <c r="M21" s="223"/>
      <c r="N21" s="223"/>
      <c r="O21" s="223"/>
      <c r="P21" s="223"/>
      <c r="Q21" s="27"/>
      <c r="R21" s="27"/>
      <c r="S21" s="27"/>
      <c r="T21" s="27"/>
      <c r="U21" s="27"/>
      <c r="V21" s="314"/>
      <c r="W21" s="315"/>
      <c r="X21" s="315"/>
      <c r="Y21" s="315"/>
      <c r="Z21" s="316"/>
      <c r="AA21" s="39"/>
      <c r="AB21" s="40"/>
      <c r="AC21" s="41"/>
      <c r="AD21" s="42"/>
      <c r="AE21" s="46"/>
      <c r="AF21" s="47"/>
      <c r="AG21" s="47"/>
      <c r="AH21" s="47"/>
      <c r="AI21" s="47"/>
      <c r="AJ21" s="47"/>
      <c r="AK21" s="48"/>
      <c r="AL21" s="318"/>
      <c r="AM21" s="319"/>
      <c r="AN21" s="319"/>
      <c r="AO21" s="319"/>
      <c r="AP21" s="320"/>
      <c r="AQ21" s="20"/>
      <c r="AR21" s="21"/>
      <c r="AS21" s="22"/>
      <c r="AT21" s="23"/>
      <c r="AU21" s="24"/>
      <c r="AV21" s="25"/>
      <c r="AW21" s="25"/>
      <c r="AX21" s="25"/>
      <c r="AY21" s="25"/>
      <c r="AZ21" s="25"/>
      <c r="BA21" s="26"/>
      <c r="BB21" s="336"/>
      <c r="BC21" s="337"/>
      <c r="BD21" s="337"/>
      <c r="BE21" s="337"/>
      <c r="BF21" s="338"/>
      <c r="BG21" s="56"/>
      <c r="BH21" s="57"/>
      <c r="BI21" s="58"/>
      <c r="BJ21" s="59"/>
      <c r="BK21" s="60"/>
      <c r="BL21" s="61"/>
      <c r="BM21" s="61"/>
      <c r="BN21" s="61"/>
      <c r="BO21" s="61"/>
      <c r="BP21" s="61"/>
      <c r="BQ21" s="62"/>
      <c r="BR21" s="12">
        <v>17</v>
      </c>
      <c r="BS21" s="8">
        <f t="shared" si="0"/>
        <v>2</v>
      </c>
      <c r="BT21" s="10">
        <v>17</v>
      </c>
      <c r="BU21" s="11">
        <f t="shared" si="1"/>
        <v>14</v>
      </c>
      <c r="BV21" s="9">
        <v>17</v>
      </c>
      <c r="BW21" s="2">
        <f t="shared" si="2"/>
        <v>1</v>
      </c>
      <c r="BX21" s="228" t="str">
        <f>Equipes!A18</f>
        <v>Tours</v>
      </c>
      <c r="BY21" s="228"/>
      <c r="BZ21" s="228"/>
      <c r="CA21" s="228"/>
      <c r="CB21" s="228"/>
      <c r="CC21" s="3">
        <f t="shared" si="3"/>
        <v>2</v>
      </c>
      <c r="CD21" s="3">
        <f>'J01'!CC21-CC21</f>
        <v>0</v>
      </c>
      <c r="CE21" s="4" t="str">
        <f>IF(CC21&gt;'J01'!CC21,'J01'!$CE$24,IF(CC21='J01'!CC21,'J01'!$CU$24,IF(CC21&lt;'J01'!CC21,'J01'!$CT$24)))</f>
        <v>u</v>
      </c>
      <c r="CF21" s="3">
        <f t="shared" si="4"/>
        <v>2</v>
      </c>
      <c r="CG21" s="3">
        <f>SUMPRODUCT(($B$5:$F$16=BX21)*($EG$5:$EG$16))+SUMPRODUCT(($I$5:$M$16=BX21)*($EH$5:$EH$16))+'J01'!CG21</f>
        <v>3</v>
      </c>
      <c r="CH21" s="3">
        <f>SUMPRODUCT(($B$5:$F$16=BX21)*($EI$5:$EI$16))+SUMPRODUCT(($I$5:$M$16=BX21)*($EJ$5:$EJ$16))+'J01'!CH21</f>
        <v>1</v>
      </c>
      <c r="CI21" s="3">
        <f>SUMPRODUCT(($B$5:$F$16=BX21)*($EK$5:$EK$16))+SUMPRODUCT(($I$5:$M$16=BX21)*($EL$5:$EL$16))+'J01'!CI21</f>
        <v>1</v>
      </c>
      <c r="CJ21" s="3">
        <f>SUMPRODUCT(($B$5:$F$16=BX21)*($EM$5:$EM$16))+SUMPRODUCT(($I$5:$M$16=BX21)*($EN$5:$EN$16))+'J01'!CJ21</f>
        <v>0</v>
      </c>
      <c r="CK21" s="3">
        <f>SUMPRODUCT(($B$5:$F$16=BX21)*($EO$5:$EO$16))+SUMPRODUCT(($I$5:$M$16=BX21)*($EP$5:$EP$16))+'J01'!CK21</f>
        <v>0</v>
      </c>
      <c r="CL21" s="3">
        <f>SUMPRODUCT(($B$5:$F$16=BX21)*($EQ$5:$EQ$16))+SUMPRODUCT(($I$5:$M$16=BX21)*($ER$5:$ER$16))+'J01'!CL21</f>
        <v>5</v>
      </c>
      <c r="CM21" s="3">
        <f>SUMPRODUCT(($B$5:$F$16=BX21)*($ES$5:$ES$16))+SUMPRODUCT(($I$5:$M$16=BX21)*($ET$5:$ET$16))+'J01'!CM21</f>
        <v>0</v>
      </c>
      <c r="CN21" s="3">
        <f t="shared" si="18"/>
        <v>5</v>
      </c>
      <c r="CO21" s="235" t="str">
        <f t="shared" si="19"/>
        <v>Tours</v>
      </c>
      <c r="CP21" s="236"/>
      <c r="CQ21" s="236"/>
      <c r="CR21" s="236"/>
      <c r="CS21" s="237"/>
      <c r="CT21" s="3">
        <f t="shared" si="5"/>
        <v>7</v>
      </c>
      <c r="CU21" s="3">
        <f>'J01'!CT21-CT21</f>
        <v>0</v>
      </c>
      <c r="CV21" s="4" t="str">
        <f>IF(CT21&gt;'J01'!CT21,'J01'!$CV$24,IF(CT21='J01'!CT21,'J01'!$CU$24,IF(CT21&lt;'J01'!CT21,'J01'!$CT$24)))</f>
        <v>u</v>
      </c>
      <c r="CW21" s="3">
        <f t="shared" si="6"/>
        <v>14</v>
      </c>
      <c r="CX21" s="3">
        <f>SUMPRODUCT(($B$5:$F$16=CO21)*($EG$5:$EG$16))+'J01'!CX21</f>
        <v>0</v>
      </c>
      <c r="CY21" s="3">
        <f>SUMPRODUCT(($B$5:$F$16=CO21)*($EI$5:$EI$16))+'J01'!CY21</f>
        <v>0</v>
      </c>
      <c r="CZ21" s="3">
        <f>SUMPRODUCT(($B$5:$F$16=CO21)*($EK$5:$EK$16))+'J01'!CZ21</f>
        <v>0</v>
      </c>
      <c r="DA21" s="3">
        <f>SUMPRODUCT(($B$5:$F$16=CO21)*($EM$5:$EM$16))+'J01'!DA21</f>
        <v>0</v>
      </c>
      <c r="DB21" s="3">
        <f>SUMPRODUCT(($B$5:$F$16=CO21)*($EO$5:$EO$16))+'J01'!DB21</f>
        <v>0</v>
      </c>
      <c r="DC21" s="3">
        <f>SUMPRODUCT(($B$5:$F$16=CO21)*($EQ$5:$EQ$16))+'J01'!DC21</f>
        <v>0</v>
      </c>
      <c r="DD21" s="3">
        <f>SUMPRODUCT(($B$5:$F$16=CO21)*($ES$5:$ES$16))+'J01'!DD21</f>
        <v>0</v>
      </c>
      <c r="DE21" s="3">
        <f t="shared" si="20"/>
        <v>0</v>
      </c>
      <c r="DF21" s="235" t="str">
        <f t="shared" si="21"/>
        <v>Tours</v>
      </c>
      <c r="DG21" s="236"/>
      <c r="DH21" s="236"/>
      <c r="DI21" s="236"/>
      <c r="DJ21" s="237"/>
      <c r="DK21" s="3">
        <f t="shared" si="7"/>
        <v>1</v>
      </c>
      <c r="DL21" s="3">
        <f>'J01'!DK21-DK21</f>
        <v>0</v>
      </c>
      <c r="DM21" s="4" t="str">
        <f>IF(DK21&gt;'J01'!DK21,'J01'!$DM$24,IF(DK21='J01'!DK21,'J01'!$DL$24,IF(DK21&lt;'J01'!DK21,'J01'!$DK$24)))</f>
        <v>u</v>
      </c>
      <c r="DN21" s="3">
        <f t="shared" si="8"/>
        <v>1</v>
      </c>
      <c r="DO21" s="3">
        <f>SUMPRODUCT(($I$5:$M$16=DF21)*($EH$5:$EH$16))+'J01'!DO21</f>
        <v>3</v>
      </c>
      <c r="DP21" s="3">
        <f>SUMPRODUCT(($I$5:$M$16=DF21)*($EJ$5:$EJ$16))+'J01'!DP21</f>
        <v>1</v>
      </c>
      <c r="DQ21" s="3">
        <f>SUMPRODUCT(($I$5:$M$16=DF21)*($EL$5:$EL$16))+'J01'!DQ21</f>
        <v>1</v>
      </c>
      <c r="DR21" s="3">
        <f>SUMPRODUCT(($I$5:$M$16=DF21)*($EN$5:$EN$16))+'J01'!DR21</f>
        <v>0</v>
      </c>
      <c r="DS21" s="3">
        <f>SUMPRODUCT(($I$5:$M$16=DF21)*($EP$5:$EP$16))+'J01'!DS21</f>
        <v>0</v>
      </c>
      <c r="DT21" s="3">
        <f>SUMPRODUCT(($I$5:$M$16=DF21)*($ER$5:$ER$16))+'J01'!DT21</f>
        <v>5</v>
      </c>
      <c r="DU21" s="3">
        <f>SUMPRODUCT(($I$5:$M$16=DF21)*($ET$5:$ET$16))+'J01'!DU21</f>
        <v>0</v>
      </c>
      <c r="DV21" s="3">
        <f t="shared" si="22"/>
        <v>5</v>
      </c>
      <c r="DW21" s="6">
        <f t="shared" si="23"/>
        <v>3000.0550000000003</v>
      </c>
      <c r="DX21" s="34">
        <f>DW21+0.0000004</f>
        <v>3000.0550004000002</v>
      </c>
      <c r="DY21" s="6">
        <f t="shared" si="24"/>
        <v>0</v>
      </c>
      <c r="DZ21" s="34">
        <f>DY21+0.0000004</f>
        <v>3.9999999999999998E-7</v>
      </c>
      <c r="EA21" s="6">
        <f t="shared" si="25"/>
        <v>3000.0550000000003</v>
      </c>
      <c r="EB21" s="34">
        <f>EA21+0.0000004</f>
        <v>3000.0550004000002</v>
      </c>
      <c r="EC21" s="27"/>
      <c r="ED21" s="27"/>
      <c r="EE21" s="27"/>
      <c r="EF21" s="27"/>
      <c r="EG21" s="27"/>
      <c r="EH21" s="32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40" t="str">
        <f t="shared" si="9"/>
        <v>Cholet</v>
      </c>
      <c r="EV21" s="240"/>
      <c r="EW21" s="240"/>
      <c r="EX21" s="240"/>
      <c r="EY21" s="240"/>
      <c r="EZ21" s="34">
        <f t="shared" si="10"/>
        <v>-0.05</v>
      </c>
      <c r="FA21" s="33">
        <f t="shared" si="11"/>
        <v>17</v>
      </c>
      <c r="FB21" s="240" t="str">
        <f t="shared" si="44"/>
        <v>Tours</v>
      </c>
      <c r="FC21" s="240"/>
      <c r="FD21" s="240"/>
      <c r="FE21" s="240"/>
      <c r="FF21" s="240"/>
      <c r="FG21" s="240" t="str">
        <f t="shared" si="12"/>
        <v>Drancy</v>
      </c>
      <c r="FH21" s="240"/>
      <c r="FI21" s="240"/>
      <c r="FJ21" s="240"/>
      <c r="FK21" s="240"/>
      <c r="FL21" s="34">
        <f t="shared" si="13"/>
        <v>-0.03</v>
      </c>
      <c r="FM21" s="7">
        <f t="shared" si="14"/>
        <v>17</v>
      </c>
      <c r="FN21" s="240" t="str">
        <f t="shared" si="45"/>
        <v>Tours</v>
      </c>
      <c r="FO21" s="240"/>
      <c r="FP21" s="240"/>
      <c r="FQ21" s="240"/>
      <c r="FR21" s="240"/>
      <c r="FS21" s="240" t="str">
        <f t="shared" si="15"/>
        <v>Quevilly-Rouen</v>
      </c>
      <c r="FT21" s="240"/>
      <c r="FU21" s="240"/>
      <c r="FV21" s="240"/>
      <c r="FW21" s="240"/>
      <c r="FX21" s="34">
        <f t="shared" si="16"/>
        <v>-0.04</v>
      </c>
      <c r="FY21" s="33">
        <f t="shared" si="17"/>
        <v>17</v>
      </c>
      <c r="FZ21" s="240" t="str">
        <f t="shared" si="46"/>
        <v>Tours</v>
      </c>
      <c r="GA21" s="240"/>
      <c r="GB21" s="240"/>
      <c r="GC21" s="240"/>
      <c r="GD21" s="240"/>
      <c r="GE21" s="352" t="str">
        <f t="shared" si="47"/>
        <v>Tours</v>
      </c>
      <c r="GF21" s="352"/>
      <c r="GG21" s="352"/>
      <c r="GH21" s="352"/>
      <c r="GI21" s="352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</row>
    <row r="22" spans="1:240" ht="15.6" thickBot="1" x14ac:dyDescent="0.35">
      <c r="A22" s="223"/>
      <c r="B22" s="223"/>
      <c r="C22" s="223"/>
      <c r="D22" s="223"/>
      <c r="E22" s="223"/>
      <c r="F22" s="223"/>
      <c r="G22" s="223"/>
      <c r="H22" s="223"/>
      <c r="I22" s="223"/>
      <c r="J22" s="223"/>
      <c r="K22" s="223"/>
      <c r="L22" s="223"/>
      <c r="M22" s="223"/>
      <c r="N22" s="223"/>
      <c r="O22" s="223"/>
      <c r="P22" s="223"/>
      <c r="Q22" s="27"/>
      <c r="R22" s="27"/>
      <c r="S22" s="27"/>
      <c r="T22" s="27"/>
      <c r="U22" s="27"/>
      <c r="V22" s="314"/>
      <c r="W22" s="315"/>
      <c r="X22" s="315"/>
      <c r="Y22" s="315"/>
      <c r="Z22" s="316"/>
      <c r="AA22" s="39"/>
      <c r="AB22" s="40"/>
      <c r="AC22" s="41"/>
      <c r="AD22" s="42"/>
      <c r="AE22" s="46"/>
      <c r="AF22" s="47"/>
      <c r="AG22" s="47"/>
      <c r="AH22" s="47"/>
      <c r="AI22" s="47"/>
      <c r="AJ22" s="47"/>
      <c r="AK22" s="48"/>
      <c r="AL22" s="318"/>
      <c r="AM22" s="319"/>
      <c r="AN22" s="319"/>
      <c r="AO22" s="319"/>
      <c r="AP22" s="320"/>
      <c r="AQ22" s="20"/>
      <c r="AR22" s="21"/>
      <c r="AS22" s="22"/>
      <c r="AT22" s="23"/>
      <c r="AU22" s="24"/>
      <c r="AV22" s="25"/>
      <c r="AW22" s="25"/>
      <c r="AX22" s="25"/>
      <c r="AY22" s="25"/>
      <c r="AZ22" s="25"/>
      <c r="BA22" s="26"/>
      <c r="BB22" s="336"/>
      <c r="BC22" s="337"/>
      <c r="BD22" s="337"/>
      <c r="BE22" s="337"/>
      <c r="BF22" s="338"/>
      <c r="BG22" s="56"/>
      <c r="BH22" s="57"/>
      <c r="BI22" s="58"/>
      <c r="BJ22" s="59"/>
      <c r="BK22" s="60"/>
      <c r="BL22" s="61"/>
      <c r="BM22" s="61"/>
      <c r="BN22" s="61"/>
      <c r="BO22" s="61"/>
      <c r="BP22" s="61"/>
      <c r="BQ22" s="62"/>
      <c r="BR22" s="12">
        <v>18</v>
      </c>
      <c r="BS22" s="8">
        <f t="shared" si="0"/>
        <v>14</v>
      </c>
      <c r="BT22" s="10">
        <v>18</v>
      </c>
      <c r="BU22" s="11">
        <f t="shared" si="1"/>
        <v>15</v>
      </c>
      <c r="BV22" s="9">
        <v>18</v>
      </c>
      <c r="BW22" s="2">
        <f t="shared" si="2"/>
        <v>16</v>
      </c>
      <c r="BX22" s="228" t="str">
        <f>Equipes!A19</f>
        <v>Villefranche</v>
      </c>
      <c r="BY22" s="228"/>
      <c r="BZ22" s="228"/>
      <c r="CA22" s="228"/>
      <c r="CB22" s="228"/>
      <c r="CC22" s="3">
        <f t="shared" si="3"/>
        <v>13</v>
      </c>
      <c r="CD22" s="3">
        <f>'J01'!CC22-CC22</f>
        <v>0</v>
      </c>
      <c r="CE22" s="4" t="str">
        <f>IF(CC22&gt;'J01'!CC22,'J01'!$CE$24,IF(CC22='J01'!CC22,'J01'!$CU$24,IF(CC22&lt;'J01'!CC22,'J01'!$CT$24)))</f>
        <v>u</v>
      </c>
      <c r="CF22" s="3">
        <f t="shared" si="4"/>
        <v>14</v>
      </c>
      <c r="CG22" s="3">
        <f>SUMPRODUCT(($B$5:$F$16=BX22)*($EG$5:$EG$16))+SUMPRODUCT(($I$5:$M$16=BX22)*($EH$5:$EH$16))+'J01'!CG22</f>
        <v>0</v>
      </c>
      <c r="CH22" s="3">
        <f>SUMPRODUCT(($B$5:$F$16=BX22)*($EI$5:$EI$16))+SUMPRODUCT(($I$5:$M$16=BX22)*($EJ$5:$EJ$16))+'J01'!CH22</f>
        <v>1</v>
      </c>
      <c r="CI22" s="3">
        <f>SUMPRODUCT(($B$5:$F$16=BX22)*($EK$5:$EK$16))+SUMPRODUCT(($I$5:$M$16=BX22)*($EL$5:$EL$16))+'J01'!CI22</f>
        <v>0</v>
      </c>
      <c r="CJ22" s="3">
        <f>SUMPRODUCT(($B$5:$F$16=BX22)*($EM$5:$EM$16))+SUMPRODUCT(($I$5:$M$16=BX22)*($EN$5:$EN$16))+'J01'!CJ22</f>
        <v>0</v>
      </c>
      <c r="CK22" s="3">
        <f>SUMPRODUCT(($B$5:$F$16=BX22)*($EO$5:$EO$16))+SUMPRODUCT(($I$5:$M$16=BX22)*($EP$5:$EP$16))+'J01'!CK22</f>
        <v>1</v>
      </c>
      <c r="CL22" s="3">
        <f>SUMPRODUCT(($B$5:$F$16=BX22)*($EQ$5:$EQ$16))+SUMPRODUCT(($I$5:$M$16=BX22)*($ER$5:$ER$16))+'J01'!CL22</f>
        <v>0</v>
      </c>
      <c r="CM22" s="3">
        <f>SUMPRODUCT(($B$5:$F$16=BX22)*($ES$5:$ES$16))+SUMPRODUCT(($I$5:$M$16=BX22)*($ET$5:$ET$16))+'J01'!CM22</f>
        <v>1</v>
      </c>
      <c r="CN22" s="3">
        <f t="shared" si="18"/>
        <v>-1</v>
      </c>
      <c r="CO22" s="235" t="str">
        <f t="shared" si="19"/>
        <v>Villefranche</v>
      </c>
      <c r="CP22" s="236"/>
      <c r="CQ22" s="236"/>
      <c r="CR22" s="236"/>
      <c r="CS22" s="237"/>
      <c r="CT22" s="3">
        <f t="shared" si="5"/>
        <v>7</v>
      </c>
      <c r="CU22" s="3">
        <f>'J01'!CT22-CT22</f>
        <v>0</v>
      </c>
      <c r="CV22" s="4" t="str">
        <f>IF(CT22&gt;'J01'!CT22,'J01'!$CV$24,IF(CT22='J01'!CT22,'J01'!$CU$24,IF(CT22&lt;'J01'!CT22,'J01'!$CT$24)))</f>
        <v>u</v>
      </c>
      <c r="CW22" s="3">
        <f t="shared" si="6"/>
        <v>15</v>
      </c>
      <c r="CX22" s="3">
        <f>SUMPRODUCT(($B$5:$F$16=CO22)*($EG$5:$EG$16))+'J01'!CX22</f>
        <v>0</v>
      </c>
      <c r="CY22" s="3">
        <f>SUMPRODUCT(($B$5:$F$16=CO22)*($EI$5:$EI$16))+'J01'!CY22</f>
        <v>0</v>
      </c>
      <c r="CZ22" s="3">
        <f>SUMPRODUCT(($B$5:$F$16=CO22)*($EK$5:$EK$16))+'J01'!CZ22</f>
        <v>0</v>
      </c>
      <c r="DA22" s="3">
        <f>SUMPRODUCT(($B$5:$F$16=CO22)*($EM$5:$EM$16))+'J01'!DA22</f>
        <v>0</v>
      </c>
      <c r="DB22" s="3">
        <f>SUMPRODUCT(($B$5:$F$16=CO22)*($EO$5:$EO$16))+'J01'!DB22</f>
        <v>0</v>
      </c>
      <c r="DC22" s="3">
        <f>SUMPRODUCT(($B$5:$F$16=CO22)*($EQ$5:$EQ$16))+'J01'!DC22</f>
        <v>0</v>
      </c>
      <c r="DD22" s="3">
        <f>SUMPRODUCT(($B$5:$F$16=CO22)*($ES$5:$ES$16))+'J01'!DD22</f>
        <v>0</v>
      </c>
      <c r="DE22" s="3">
        <f t="shared" si="20"/>
        <v>0</v>
      </c>
      <c r="DF22" s="235" t="str">
        <f t="shared" si="21"/>
        <v>Villefranche</v>
      </c>
      <c r="DG22" s="236"/>
      <c r="DH22" s="236"/>
      <c r="DI22" s="236"/>
      <c r="DJ22" s="237"/>
      <c r="DK22" s="3">
        <f t="shared" si="7"/>
        <v>15</v>
      </c>
      <c r="DL22" s="3">
        <f>'J01'!DK22-DK22</f>
        <v>0</v>
      </c>
      <c r="DM22" s="4" t="str">
        <f>IF(DK22&gt;'J01'!DK22,'J01'!$DM$24,IF(DK22='J01'!DK22,'J01'!$DL$24,IF(DK22&lt;'J01'!DK22,'J01'!$DK$24)))</f>
        <v>u</v>
      </c>
      <c r="DN22" s="3">
        <f t="shared" si="8"/>
        <v>16</v>
      </c>
      <c r="DO22" s="3">
        <f>SUMPRODUCT(($I$5:$M$16=DF22)*($EH$5:$EH$16))+'J01'!DO22</f>
        <v>0</v>
      </c>
      <c r="DP22" s="3">
        <f>SUMPRODUCT(($I$5:$M$16=DF22)*($EJ$5:$EJ$16))+'J01'!DP22</f>
        <v>1</v>
      </c>
      <c r="DQ22" s="3">
        <f>SUMPRODUCT(($I$5:$M$16=DF22)*($EL$5:$EL$16))+'J01'!DQ22</f>
        <v>0</v>
      </c>
      <c r="DR22" s="3">
        <f>SUMPRODUCT(($I$5:$M$16=DF22)*($EN$5:$EN$16))+'J01'!DR22</f>
        <v>0</v>
      </c>
      <c r="DS22" s="3">
        <f>SUMPRODUCT(($I$5:$M$16=DF22)*($EP$5:$EP$16))+'J01'!DS22</f>
        <v>1</v>
      </c>
      <c r="DT22" s="3">
        <f>SUMPRODUCT(($I$5:$M$16=DF22)*($ER$5:$ER$16))+'J01'!DT22</f>
        <v>0</v>
      </c>
      <c r="DU22" s="3">
        <f>SUMPRODUCT(($I$5:$M$16=DF22)*($ET$5:$ET$16))+'J01'!DU22</f>
        <v>1</v>
      </c>
      <c r="DV22" s="3">
        <f t="shared" si="22"/>
        <v>-1</v>
      </c>
      <c r="DW22" s="6">
        <f t="shared" si="23"/>
        <v>-0.01</v>
      </c>
      <c r="DX22" s="34">
        <f>DW22+0.0000003</f>
        <v>-9.9997000000000003E-3</v>
      </c>
      <c r="DY22" s="6">
        <f t="shared" si="24"/>
        <v>0</v>
      </c>
      <c r="DZ22" s="34">
        <f>DY22+0.0000003</f>
        <v>2.9999999999999999E-7</v>
      </c>
      <c r="EA22" s="6">
        <f t="shared" si="25"/>
        <v>-0.01</v>
      </c>
      <c r="EB22" s="34">
        <f>EA22+0.0000003</f>
        <v>-9.9997000000000003E-3</v>
      </c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240" t="str">
        <f t="shared" si="9"/>
        <v>Dunkerque</v>
      </c>
      <c r="EV22" s="240"/>
      <c r="EW22" s="240"/>
      <c r="EX22" s="240"/>
      <c r="EY22" s="240"/>
      <c r="EZ22" s="34">
        <f t="shared" si="10"/>
        <v>-0.06</v>
      </c>
      <c r="FA22" s="33">
        <f t="shared" si="11"/>
        <v>18</v>
      </c>
      <c r="FB22" s="240" t="str">
        <f t="shared" si="44"/>
        <v>Villefranche</v>
      </c>
      <c r="FC22" s="240"/>
      <c r="FD22" s="240"/>
      <c r="FE22" s="240"/>
      <c r="FF22" s="240"/>
      <c r="FG22" s="240" t="str">
        <f t="shared" si="12"/>
        <v>Cholet</v>
      </c>
      <c r="FH22" s="240"/>
      <c r="FI22" s="240"/>
      <c r="FJ22" s="240"/>
      <c r="FK22" s="240"/>
      <c r="FL22" s="34">
        <f t="shared" si="13"/>
        <v>-0.05</v>
      </c>
      <c r="FM22" s="7">
        <f t="shared" si="14"/>
        <v>18</v>
      </c>
      <c r="FN22" s="240" t="str">
        <f t="shared" si="45"/>
        <v>Villefranche</v>
      </c>
      <c r="FO22" s="240"/>
      <c r="FP22" s="240"/>
      <c r="FQ22" s="240"/>
      <c r="FR22" s="240"/>
      <c r="FS22" s="240" t="str">
        <f t="shared" si="15"/>
        <v>Dunkerque</v>
      </c>
      <c r="FT22" s="240"/>
      <c r="FU22" s="240"/>
      <c r="FV22" s="240"/>
      <c r="FW22" s="240"/>
      <c r="FX22" s="34">
        <f t="shared" si="16"/>
        <v>-0.06</v>
      </c>
      <c r="FY22" s="33">
        <f t="shared" si="17"/>
        <v>18</v>
      </c>
      <c r="FZ22" s="240" t="str">
        <f t="shared" si="46"/>
        <v>Villefranche</v>
      </c>
      <c r="GA22" s="240"/>
      <c r="GB22" s="240"/>
      <c r="GC22" s="240"/>
      <c r="GD22" s="240"/>
      <c r="GE22" s="352" t="str">
        <f t="shared" si="47"/>
        <v>Villefranche</v>
      </c>
      <c r="GF22" s="352"/>
      <c r="GG22" s="352"/>
      <c r="GH22" s="352"/>
      <c r="GI22" s="352"/>
      <c r="GJ22" s="27"/>
      <c r="GK22" s="27"/>
      <c r="GL22" s="27"/>
      <c r="GM22" s="27"/>
      <c r="GN22" s="27"/>
      <c r="GO22" s="27"/>
      <c r="GP22" s="27"/>
      <c r="GQ22" s="27"/>
      <c r="GR22" s="27"/>
      <c r="GS22" s="27"/>
      <c r="GT22" s="27"/>
      <c r="GU22" s="27"/>
      <c r="GV22" s="27"/>
      <c r="GW22" s="27"/>
      <c r="GX22" s="27"/>
      <c r="GY22" s="27"/>
      <c r="GZ22" s="27"/>
      <c r="HA22" s="27"/>
      <c r="HB22" s="27"/>
      <c r="HC22" s="27"/>
      <c r="HD22" s="27"/>
      <c r="HE22" s="27"/>
      <c r="HF22" s="27"/>
      <c r="HG22" s="27"/>
      <c r="HH22" s="27"/>
      <c r="HI22" s="27"/>
      <c r="HJ22" s="27"/>
      <c r="HK22" s="27"/>
      <c r="HL22" s="27"/>
      <c r="HM22" s="27"/>
      <c r="HN22" s="27"/>
      <c r="HO22" s="27"/>
      <c r="HP22" s="27"/>
      <c r="HQ22" s="27"/>
      <c r="HR22" s="27"/>
      <c r="HS22" s="27"/>
      <c r="HT22" s="27"/>
      <c r="HU22" s="27"/>
      <c r="HV22" s="27"/>
      <c r="HW22" s="27"/>
      <c r="HX22" s="27"/>
      <c r="HY22" s="27"/>
      <c r="HZ22" s="27"/>
      <c r="IA22" s="27"/>
      <c r="IB22" s="27"/>
      <c r="IC22" s="27"/>
      <c r="ID22" s="27"/>
      <c r="IE22" s="27"/>
      <c r="IF22" s="27"/>
    </row>
    <row r="23" spans="1:240" ht="15.75" customHeight="1" thickTop="1" x14ac:dyDescent="0.3">
      <c r="A23" s="223"/>
      <c r="B23" s="223"/>
      <c r="C23" s="223"/>
      <c r="D23" s="223"/>
      <c r="E23" s="223"/>
      <c r="F23" s="223"/>
      <c r="G23" s="223"/>
      <c r="H23" s="223"/>
      <c r="I23" s="223"/>
      <c r="J23" s="223"/>
      <c r="K23" s="223"/>
      <c r="L23" s="223"/>
      <c r="M23" s="223"/>
      <c r="N23" s="223"/>
      <c r="O23" s="223"/>
      <c r="P23" s="223"/>
      <c r="Q23" s="27"/>
      <c r="R23" s="27"/>
      <c r="S23" s="27"/>
      <c r="T23" s="27"/>
      <c r="U23" s="27"/>
      <c r="V23" s="317"/>
      <c r="W23" s="317"/>
      <c r="X23" s="317"/>
      <c r="Y23" s="317"/>
      <c r="Z23" s="317"/>
      <c r="AA23" s="75"/>
      <c r="AB23" s="76"/>
      <c r="AC23" s="77"/>
      <c r="AD23" s="78"/>
      <c r="AE23" s="123"/>
      <c r="AF23" s="124"/>
      <c r="AG23" s="124"/>
      <c r="AH23" s="125"/>
      <c r="AI23" s="129">
        <f>SUM(G5:H14)</f>
        <v>0</v>
      </c>
      <c r="AJ23" s="130"/>
      <c r="AK23" s="131"/>
      <c r="AL23" s="317"/>
      <c r="AM23" s="317"/>
      <c r="AN23" s="317"/>
      <c r="AO23" s="317"/>
      <c r="AP23" s="317"/>
      <c r="AQ23" s="75"/>
      <c r="AR23" s="76"/>
      <c r="AS23" s="77"/>
      <c r="AT23" s="78"/>
      <c r="AU23" s="75"/>
      <c r="AV23" s="75"/>
      <c r="AW23" s="75"/>
      <c r="AX23" s="75"/>
      <c r="AY23" s="75"/>
      <c r="AZ23" s="75"/>
      <c r="BA23" s="75"/>
      <c r="BB23" s="317"/>
      <c r="BC23" s="317"/>
      <c r="BD23" s="317"/>
      <c r="BE23" s="317"/>
      <c r="BF23" s="317"/>
      <c r="BG23" s="75"/>
      <c r="BH23" s="76"/>
      <c r="BI23" s="77"/>
      <c r="BJ23" s="78"/>
      <c r="BK23" s="75"/>
      <c r="BL23" s="75"/>
      <c r="BM23" s="75"/>
      <c r="BN23" s="75"/>
      <c r="BO23" s="75"/>
      <c r="BP23" s="75"/>
      <c r="BQ23" s="75"/>
      <c r="BR23" s="69"/>
      <c r="BS23" s="69"/>
      <c r="BT23" s="69"/>
      <c r="BU23" s="69"/>
      <c r="BV23" s="69"/>
      <c r="BW23" s="69"/>
      <c r="BX23" s="238"/>
      <c r="BY23" s="238"/>
      <c r="BZ23" s="238"/>
      <c r="CA23" s="238"/>
      <c r="CB23" s="238"/>
      <c r="CC23" s="30" t="s">
        <v>23</v>
      </c>
      <c r="CD23" s="30" t="s">
        <v>22</v>
      </c>
      <c r="CE23" s="30" t="s">
        <v>24</v>
      </c>
      <c r="CF23" s="69"/>
      <c r="CG23" s="79"/>
      <c r="CH23" s="79"/>
      <c r="CI23" s="79"/>
      <c r="CJ23" s="79"/>
      <c r="CK23" s="79"/>
      <c r="CL23" s="79"/>
      <c r="CM23" s="79"/>
      <c r="CN23" s="79"/>
      <c r="CO23" s="238"/>
      <c r="CP23" s="238"/>
      <c r="CQ23" s="238"/>
      <c r="CR23" s="238"/>
      <c r="CS23" s="238"/>
      <c r="CT23" s="30" t="s">
        <v>23</v>
      </c>
      <c r="CU23" s="30" t="s">
        <v>22</v>
      </c>
      <c r="CV23" s="30" t="s">
        <v>24</v>
      </c>
      <c r="CW23" s="69"/>
      <c r="CX23" s="79"/>
      <c r="CY23" s="79"/>
      <c r="CZ23" s="79"/>
      <c r="DA23" s="79"/>
      <c r="DB23" s="79"/>
      <c r="DC23" s="79"/>
      <c r="DD23" s="79"/>
      <c r="DE23" s="79"/>
      <c r="DF23" s="238"/>
      <c r="DG23" s="238"/>
      <c r="DH23" s="238"/>
      <c r="DI23" s="238"/>
      <c r="DJ23" s="238"/>
      <c r="DK23" s="30" t="s">
        <v>23</v>
      </c>
      <c r="DL23" s="30" t="s">
        <v>22</v>
      </c>
      <c r="DM23" s="30" t="s">
        <v>24</v>
      </c>
      <c r="DN23" s="69"/>
      <c r="DO23" s="79"/>
      <c r="DP23" s="79"/>
      <c r="DQ23" s="79"/>
      <c r="DR23" s="79"/>
      <c r="DS23" s="79"/>
      <c r="DT23" s="79"/>
      <c r="DU23" s="79"/>
      <c r="DV23" s="79"/>
      <c r="DW23" s="71"/>
      <c r="DX23" s="71"/>
      <c r="DY23" s="71"/>
      <c r="DZ23" s="71"/>
      <c r="EA23" s="71"/>
      <c r="EB23" s="31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258"/>
      <c r="EV23" s="258"/>
      <c r="EW23" s="258"/>
      <c r="EX23" s="258"/>
      <c r="EY23" s="258"/>
      <c r="EZ23" s="71"/>
      <c r="FA23" s="66"/>
      <c r="FB23" s="258"/>
      <c r="FC23" s="258"/>
      <c r="FD23" s="258"/>
      <c r="FE23" s="258"/>
      <c r="FF23" s="258"/>
      <c r="FG23" s="258"/>
      <c r="FH23" s="258"/>
      <c r="FI23" s="258"/>
      <c r="FJ23" s="258"/>
      <c r="FK23" s="258"/>
      <c r="FL23" s="71"/>
      <c r="FM23" s="72"/>
      <c r="FN23" s="258"/>
      <c r="FO23" s="258"/>
      <c r="FP23" s="258"/>
      <c r="FQ23" s="258"/>
      <c r="FR23" s="258"/>
      <c r="FS23" s="258"/>
      <c r="FT23" s="258"/>
      <c r="FU23" s="258"/>
      <c r="FV23" s="258"/>
      <c r="FW23" s="258"/>
      <c r="FX23" s="71"/>
      <c r="FY23" s="66"/>
      <c r="FZ23" s="280"/>
      <c r="GA23" s="281"/>
      <c r="GB23" s="281"/>
      <c r="GC23" s="281"/>
      <c r="GD23" s="282"/>
      <c r="GE23" s="280"/>
      <c r="GF23" s="281"/>
      <c r="GG23" s="281"/>
      <c r="GH23" s="281"/>
      <c r="GI23" s="282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</row>
    <row r="24" spans="1:240" ht="15.75" customHeight="1" x14ac:dyDescent="0.3">
      <c r="A24" s="223"/>
      <c r="B24" s="223"/>
      <c r="C24" s="223"/>
      <c r="D24" s="223"/>
      <c r="E24" s="223"/>
      <c r="F24" s="223"/>
      <c r="G24" s="223"/>
      <c r="H24" s="223"/>
      <c r="I24" s="223"/>
      <c r="J24" s="223"/>
      <c r="K24" s="223"/>
      <c r="L24" s="223"/>
      <c r="M24" s="223"/>
      <c r="N24" s="223"/>
      <c r="O24" s="223"/>
      <c r="P24" s="223"/>
      <c r="Q24" s="27"/>
      <c r="R24" s="27"/>
      <c r="S24" s="27"/>
      <c r="T24" s="27"/>
      <c r="U24" s="27"/>
      <c r="V24" s="317"/>
      <c r="W24" s="317"/>
      <c r="X24" s="317"/>
      <c r="Y24" s="317"/>
      <c r="Z24" s="317"/>
      <c r="AA24" s="75"/>
      <c r="AB24" s="76"/>
      <c r="AC24" s="77"/>
      <c r="AD24" s="78"/>
      <c r="AE24" s="126"/>
      <c r="AF24" s="127"/>
      <c r="AG24" s="127"/>
      <c r="AH24" s="128"/>
      <c r="AI24" s="132"/>
      <c r="AJ24" s="133"/>
      <c r="AK24" s="134"/>
      <c r="AL24" s="317"/>
      <c r="AM24" s="317"/>
      <c r="AN24" s="317"/>
      <c r="AO24" s="317"/>
      <c r="AP24" s="317"/>
      <c r="AQ24" s="75"/>
      <c r="AR24" s="76"/>
      <c r="AS24" s="77"/>
      <c r="AT24" s="78"/>
      <c r="AU24" s="75"/>
      <c r="AV24" s="75"/>
      <c r="AW24" s="75"/>
      <c r="AX24" s="75"/>
      <c r="AY24" s="75"/>
      <c r="AZ24" s="75"/>
      <c r="BA24" s="75"/>
      <c r="BB24" s="317"/>
      <c r="BC24" s="317"/>
      <c r="BD24" s="317"/>
      <c r="BE24" s="317"/>
      <c r="BF24" s="317"/>
      <c r="BG24" s="75"/>
      <c r="BH24" s="76"/>
      <c r="BI24" s="77"/>
      <c r="BJ24" s="78"/>
      <c r="BK24" s="75"/>
      <c r="BL24" s="75"/>
      <c r="BM24" s="75"/>
      <c r="BN24" s="75"/>
      <c r="BO24" s="75"/>
      <c r="BP24" s="75"/>
      <c r="BQ24" s="75"/>
      <c r="BR24" s="69"/>
      <c r="BS24" s="69"/>
      <c r="BT24" s="69"/>
      <c r="BU24" s="69"/>
      <c r="BV24" s="69"/>
      <c r="BW24" s="69"/>
      <c r="BX24" s="238"/>
      <c r="BY24" s="238"/>
      <c r="BZ24" s="238"/>
      <c r="CA24" s="238"/>
      <c r="CB24" s="238"/>
      <c r="CC24" s="27" t="s">
        <v>23</v>
      </c>
      <c r="CD24" s="27" t="s">
        <v>22</v>
      </c>
      <c r="CE24" s="27" t="s">
        <v>24</v>
      </c>
      <c r="CF24" s="69"/>
      <c r="CG24" s="79"/>
      <c r="CH24" s="79"/>
      <c r="CI24" s="79"/>
      <c r="CJ24" s="79"/>
      <c r="CK24" s="79"/>
      <c r="CL24" s="79"/>
      <c r="CM24" s="79"/>
      <c r="CN24" s="79"/>
      <c r="CO24" s="238"/>
      <c r="CP24" s="238"/>
      <c r="CQ24" s="238"/>
      <c r="CR24" s="238"/>
      <c r="CS24" s="238"/>
      <c r="CT24" s="27" t="s">
        <v>23</v>
      </c>
      <c r="CU24" s="27" t="s">
        <v>22</v>
      </c>
      <c r="CV24" s="27" t="s">
        <v>24</v>
      </c>
      <c r="CW24" s="69"/>
      <c r="CX24" s="79"/>
      <c r="CY24" s="79"/>
      <c r="CZ24" s="79"/>
      <c r="DA24" s="79"/>
      <c r="DB24" s="79"/>
      <c r="DC24" s="79"/>
      <c r="DD24" s="79"/>
      <c r="DE24" s="79"/>
      <c r="DF24" s="238"/>
      <c r="DG24" s="238"/>
      <c r="DH24" s="238"/>
      <c r="DI24" s="238"/>
      <c r="DJ24" s="238"/>
      <c r="DK24" s="27" t="s">
        <v>23</v>
      </c>
      <c r="DL24" s="27" t="s">
        <v>22</v>
      </c>
      <c r="DM24" s="27" t="s">
        <v>24</v>
      </c>
      <c r="DN24" s="69"/>
      <c r="DO24" s="79"/>
      <c r="DP24" s="79"/>
      <c r="DQ24" s="79"/>
      <c r="DR24" s="79"/>
      <c r="DS24" s="79"/>
      <c r="DT24" s="79"/>
      <c r="DU24" s="79"/>
      <c r="DV24" s="79"/>
      <c r="DW24" s="73"/>
      <c r="DX24" s="73"/>
      <c r="DY24" s="73"/>
      <c r="DZ24" s="73"/>
      <c r="EA24" s="73"/>
      <c r="EB24" s="73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257"/>
      <c r="EV24" s="257"/>
      <c r="EW24" s="257"/>
      <c r="EX24" s="257"/>
      <c r="EY24" s="257"/>
      <c r="EZ24" s="73"/>
      <c r="FA24" s="69"/>
      <c r="FB24" s="257"/>
      <c r="FC24" s="257"/>
      <c r="FD24" s="257"/>
      <c r="FE24" s="257"/>
      <c r="FF24" s="257"/>
      <c r="FG24" s="257"/>
      <c r="FH24" s="257"/>
      <c r="FI24" s="257"/>
      <c r="FJ24" s="257"/>
      <c r="FK24" s="257"/>
      <c r="FL24" s="73"/>
      <c r="FM24" s="74"/>
      <c r="FN24" s="257"/>
      <c r="FO24" s="257"/>
      <c r="FP24" s="257"/>
      <c r="FQ24" s="257"/>
      <c r="FR24" s="257"/>
      <c r="FS24" s="257"/>
      <c r="FT24" s="257"/>
      <c r="FU24" s="257"/>
      <c r="FV24" s="257"/>
      <c r="FW24" s="257"/>
      <c r="FX24" s="73"/>
      <c r="FY24" s="69"/>
      <c r="FZ24" s="277"/>
      <c r="GA24" s="278"/>
      <c r="GB24" s="278"/>
      <c r="GC24" s="278"/>
      <c r="GD24" s="279"/>
      <c r="GE24" s="277"/>
      <c r="GF24" s="278"/>
      <c r="GG24" s="278"/>
      <c r="GH24" s="278"/>
      <c r="GI24" s="279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</row>
    <row r="25" spans="1:240" ht="15" x14ac:dyDescent="0.3">
      <c r="A25" s="223"/>
      <c r="B25" s="223"/>
      <c r="C25" s="223"/>
      <c r="D25" s="223"/>
      <c r="E25" s="223"/>
      <c r="F25" s="223"/>
      <c r="G25" s="223"/>
      <c r="H25" s="223"/>
      <c r="I25" s="223"/>
      <c r="J25" s="223"/>
      <c r="K25" s="223"/>
      <c r="L25" s="223"/>
      <c r="M25" s="223"/>
      <c r="N25" s="223"/>
      <c r="O25" s="223"/>
      <c r="P25" s="223"/>
      <c r="Q25" s="27"/>
      <c r="R25" s="27"/>
      <c r="S25" s="27"/>
      <c r="T25" s="27"/>
      <c r="U25" s="27"/>
      <c r="V25" s="317"/>
      <c r="W25" s="317"/>
      <c r="X25" s="317"/>
      <c r="Y25" s="317"/>
      <c r="Z25" s="317"/>
      <c r="AA25" s="75"/>
      <c r="AB25" s="76"/>
      <c r="AC25" s="77"/>
      <c r="AD25" s="78"/>
      <c r="AE25" s="292"/>
      <c r="AF25" s="293"/>
      <c r="AG25" s="293"/>
      <c r="AH25" s="293"/>
      <c r="AI25" s="290">
        <f>AI23+'J01'!AI25:AK26</f>
        <v>0</v>
      </c>
      <c r="AJ25" s="290"/>
      <c r="AK25" s="291"/>
      <c r="AL25" s="317"/>
      <c r="AM25" s="317"/>
      <c r="AN25" s="317"/>
      <c r="AO25" s="317"/>
      <c r="AP25" s="317"/>
      <c r="AQ25" s="75"/>
      <c r="AR25" s="76"/>
      <c r="AS25" s="77"/>
      <c r="AT25" s="78"/>
      <c r="AU25" s="75"/>
      <c r="AV25" s="75"/>
      <c r="AW25" s="75"/>
      <c r="AX25" s="75"/>
      <c r="AY25" s="75"/>
      <c r="AZ25" s="75"/>
      <c r="BA25" s="75"/>
      <c r="BB25" s="317"/>
      <c r="BC25" s="317"/>
      <c r="BD25" s="317"/>
      <c r="BE25" s="317"/>
      <c r="BF25" s="317"/>
      <c r="BG25" s="75"/>
      <c r="BH25" s="76"/>
      <c r="BI25" s="77"/>
      <c r="BJ25" s="78"/>
      <c r="BK25" s="75"/>
      <c r="BL25" s="75"/>
      <c r="BM25" s="75"/>
      <c r="BN25" s="75"/>
      <c r="BO25" s="75"/>
      <c r="BP25" s="75"/>
      <c r="BQ25" s="75"/>
      <c r="BR25" s="69"/>
      <c r="BS25" s="69"/>
      <c r="BT25" s="69"/>
      <c r="BU25" s="69"/>
      <c r="BV25" s="69"/>
      <c r="BW25" s="69"/>
      <c r="BX25" s="238"/>
      <c r="BY25" s="238"/>
      <c r="BZ25" s="238"/>
      <c r="CA25" s="238"/>
      <c r="CB25" s="238"/>
      <c r="CC25" s="79"/>
      <c r="CD25" s="79"/>
      <c r="CE25" s="80"/>
      <c r="CF25" s="69"/>
      <c r="CG25" s="79"/>
      <c r="CH25" s="79"/>
      <c r="CI25" s="79"/>
      <c r="CJ25" s="79"/>
      <c r="CK25" s="79"/>
      <c r="CL25" s="79"/>
      <c r="CM25" s="79"/>
      <c r="CN25" s="79"/>
      <c r="CO25" s="238"/>
      <c r="CP25" s="238"/>
      <c r="CQ25" s="238"/>
      <c r="CR25" s="238"/>
      <c r="CS25" s="238"/>
      <c r="CT25" s="79"/>
      <c r="CU25" s="79"/>
      <c r="CV25" s="80"/>
      <c r="CW25" s="69"/>
      <c r="CX25" s="79"/>
      <c r="CY25" s="79"/>
      <c r="CZ25" s="79"/>
      <c r="DA25" s="79"/>
      <c r="DB25" s="79"/>
      <c r="DC25" s="79"/>
      <c r="DD25" s="79"/>
      <c r="DE25" s="79"/>
      <c r="DF25" s="238"/>
      <c r="DG25" s="238"/>
      <c r="DH25" s="238"/>
      <c r="DI25" s="238"/>
      <c r="DJ25" s="238"/>
      <c r="DK25" s="79"/>
      <c r="DL25" s="79"/>
      <c r="DM25" s="80"/>
      <c r="DN25" s="69"/>
      <c r="DO25" s="79"/>
      <c r="DP25" s="79"/>
      <c r="DQ25" s="79"/>
      <c r="DR25" s="79"/>
      <c r="DS25" s="79"/>
      <c r="DT25" s="79"/>
      <c r="DU25" s="79"/>
      <c r="DV25" s="79"/>
      <c r="DW25" s="73"/>
      <c r="DX25" s="73"/>
      <c r="DY25" s="73"/>
      <c r="DZ25" s="73"/>
      <c r="EA25" s="73"/>
      <c r="EB25" s="73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257"/>
      <c r="EV25" s="257"/>
      <c r="EW25" s="257"/>
      <c r="EX25" s="257"/>
      <c r="EY25" s="257"/>
      <c r="EZ25" s="73"/>
      <c r="FA25" s="69"/>
      <c r="FB25" s="257"/>
      <c r="FC25" s="257"/>
      <c r="FD25" s="257"/>
      <c r="FE25" s="257"/>
      <c r="FF25" s="257"/>
      <c r="FG25" s="257"/>
      <c r="FH25" s="257"/>
      <c r="FI25" s="257"/>
      <c r="FJ25" s="257"/>
      <c r="FK25" s="257"/>
      <c r="FL25" s="73"/>
      <c r="FM25" s="74"/>
      <c r="FN25" s="257"/>
      <c r="FO25" s="257"/>
      <c r="FP25" s="257"/>
      <c r="FQ25" s="257"/>
      <c r="FR25" s="257"/>
      <c r="FS25" s="257"/>
      <c r="FT25" s="257"/>
      <c r="FU25" s="257"/>
      <c r="FV25" s="257"/>
      <c r="FW25" s="257"/>
      <c r="FX25" s="73"/>
      <c r="FY25" s="69"/>
      <c r="FZ25" s="277"/>
      <c r="GA25" s="278"/>
      <c r="GB25" s="278"/>
      <c r="GC25" s="278"/>
      <c r="GD25" s="279"/>
      <c r="GE25" s="277"/>
      <c r="GF25" s="278"/>
      <c r="GG25" s="278"/>
      <c r="GH25" s="278"/>
      <c r="GI25" s="279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</row>
    <row r="26" spans="1:240" ht="15" x14ac:dyDescent="0.3">
      <c r="A26" s="223"/>
      <c r="B26" s="223"/>
      <c r="C26" s="223"/>
      <c r="D26" s="223"/>
      <c r="E26" s="223"/>
      <c r="F26" s="223"/>
      <c r="G26" s="223"/>
      <c r="H26" s="223"/>
      <c r="I26" s="223"/>
      <c r="J26" s="223"/>
      <c r="K26" s="223"/>
      <c r="L26" s="223"/>
      <c r="M26" s="223"/>
      <c r="N26" s="223"/>
      <c r="O26" s="223"/>
      <c r="P26" s="223"/>
      <c r="Q26" s="27"/>
      <c r="R26" s="27"/>
      <c r="S26" s="27"/>
      <c r="T26" s="27"/>
      <c r="U26" s="27"/>
      <c r="V26" s="317"/>
      <c r="W26" s="317"/>
      <c r="X26" s="317"/>
      <c r="Y26" s="317"/>
      <c r="Z26" s="317"/>
      <c r="AA26" s="75"/>
      <c r="AB26" s="76"/>
      <c r="AC26" s="77"/>
      <c r="AD26" s="78"/>
      <c r="AE26" s="292"/>
      <c r="AF26" s="293"/>
      <c r="AG26" s="293"/>
      <c r="AH26" s="293"/>
      <c r="AI26" s="290"/>
      <c r="AJ26" s="290"/>
      <c r="AK26" s="291"/>
      <c r="AL26" s="317"/>
      <c r="AM26" s="317"/>
      <c r="AN26" s="317"/>
      <c r="AO26" s="317"/>
      <c r="AP26" s="317"/>
      <c r="AQ26" s="75"/>
      <c r="AR26" s="76"/>
      <c r="AS26" s="77"/>
      <c r="AT26" s="78"/>
      <c r="AU26" s="75"/>
      <c r="AV26" s="75"/>
      <c r="AW26" s="75"/>
      <c r="AX26" s="75"/>
      <c r="AY26" s="75"/>
      <c r="AZ26" s="75"/>
      <c r="BA26" s="75"/>
      <c r="BB26" s="317"/>
      <c r="BC26" s="317"/>
      <c r="BD26" s="317"/>
      <c r="BE26" s="317"/>
      <c r="BF26" s="317"/>
      <c r="BG26" s="75"/>
      <c r="BH26" s="76"/>
      <c r="BI26" s="77"/>
      <c r="BJ26" s="78"/>
      <c r="BK26" s="75"/>
      <c r="BL26" s="75"/>
      <c r="BM26" s="75"/>
      <c r="BN26" s="75"/>
      <c r="BO26" s="75"/>
      <c r="BP26" s="75"/>
      <c r="BQ26" s="75"/>
      <c r="BR26" s="69"/>
      <c r="BS26" s="69"/>
      <c r="BT26" s="69"/>
      <c r="BU26" s="69"/>
      <c r="BV26" s="69"/>
      <c r="BW26" s="69"/>
      <c r="BX26" s="238"/>
      <c r="BY26" s="238"/>
      <c r="BZ26" s="238"/>
      <c r="CA26" s="238"/>
      <c r="CB26" s="238"/>
      <c r="CC26" s="79"/>
      <c r="CD26" s="79"/>
      <c r="CE26" s="80"/>
      <c r="CF26" s="69"/>
      <c r="CG26" s="79"/>
      <c r="CH26" s="79"/>
      <c r="CI26" s="79"/>
      <c r="CJ26" s="79"/>
      <c r="CK26" s="79"/>
      <c r="CL26" s="79"/>
      <c r="CM26" s="79"/>
      <c r="CN26" s="79"/>
      <c r="CO26" s="238"/>
      <c r="CP26" s="238"/>
      <c r="CQ26" s="238"/>
      <c r="CR26" s="238"/>
      <c r="CS26" s="238"/>
      <c r="CT26" s="79"/>
      <c r="CU26" s="79"/>
      <c r="CV26" s="80"/>
      <c r="CW26" s="69"/>
      <c r="CX26" s="79"/>
      <c r="CY26" s="79"/>
      <c r="CZ26" s="79"/>
      <c r="DA26" s="79"/>
      <c r="DB26" s="79"/>
      <c r="DC26" s="79"/>
      <c r="DD26" s="79"/>
      <c r="DE26" s="79"/>
      <c r="DF26" s="238"/>
      <c r="DG26" s="238"/>
      <c r="DH26" s="238"/>
      <c r="DI26" s="238"/>
      <c r="DJ26" s="238"/>
      <c r="DK26" s="79"/>
      <c r="DL26" s="79"/>
      <c r="DM26" s="80"/>
      <c r="DN26" s="69"/>
      <c r="DO26" s="79"/>
      <c r="DP26" s="79"/>
      <c r="DQ26" s="79"/>
      <c r="DR26" s="79"/>
      <c r="DS26" s="79"/>
      <c r="DT26" s="79"/>
      <c r="DU26" s="79"/>
      <c r="DV26" s="79"/>
      <c r="DW26" s="73"/>
      <c r="DX26" s="73"/>
      <c r="DY26" s="73"/>
      <c r="DZ26" s="73"/>
      <c r="EA26" s="73"/>
      <c r="EB26" s="73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257"/>
      <c r="EV26" s="257"/>
      <c r="EW26" s="257"/>
      <c r="EX26" s="257"/>
      <c r="EY26" s="257"/>
      <c r="EZ26" s="73"/>
      <c r="FA26" s="69"/>
      <c r="FB26" s="257"/>
      <c r="FC26" s="257"/>
      <c r="FD26" s="257"/>
      <c r="FE26" s="257"/>
      <c r="FF26" s="257"/>
      <c r="FG26" s="257"/>
      <c r="FH26" s="257"/>
      <c r="FI26" s="257"/>
      <c r="FJ26" s="257"/>
      <c r="FK26" s="257"/>
      <c r="FL26" s="73"/>
      <c r="FM26" s="74"/>
      <c r="FN26" s="257"/>
      <c r="FO26" s="257"/>
      <c r="FP26" s="257"/>
      <c r="FQ26" s="257"/>
      <c r="FR26" s="257"/>
      <c r="FS26" s="257"/>
      <c r="FT26" s="257"/>
      <c r="FU26" s="257"/>
      <c r="FV26" s="257"/>
      <c r="FW26" s="257"/>
      <c r="FX26" s="73"/>
      <c r="FY26" s="69"/>
      <c r="FZ26" s="277"/>
      <c r="GA26" s="278"/>
      <c r="GB26" s="278"/>
      <c r="GC26" s="278"/>
      <c r="GD26" s="279"/>
      <c r="GE26" s="277"/>
      <c r="GF26" s="278"/>
      <c r="GG26" s="278"/>
      <c r="GH26" s="278"/>
      <c r="GI26" s="279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</row>
    <row r="27" spans="1:240" ht="15" customHeight="1" x14ac:dyDescent="0.3">
      <c r="A27" s="223"/>
      <c r="B27" s="223"/>
      <c r="C27" s="223"/>
      <c r="D27" s="223"/>
      <c r="E27" s="223"/>
      <c r="F27" s="223"/>
      <c r="G27" s="223"/>
      <c r="H27" s="223"/>
      <c r="I27" s="223"/>
      <c r="J27" s="223"/>
      <c r="K27" s="223"/>
      <c r="L27" s="223"/>
      <c r="M27" s="223"/>
      <c r="N27" s="223"/>
      <c r="O27" s="223"/>
      <c r="P27" s="223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92"/>
      <c r="AF27" s="293"/>
      <c r="AG27" s="293"/>
      <c r="AH27" s="293"/>
      <c r="AI27" s="286" t="str">
        <f>IF(AE5=0,"",SUM(AI5:AI22)/SUM(AE5:AE22)*2)</f>
        <v/>
      </c>
      <c r="AJ27" s="286"/>
      <c r="AK27" s="28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32"/>
      <c r="CD27" s="32"/>
      <c r="CE27" s="32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32"/>
      <c r="CU27" s="32"/>
      <c r="CV27" s="32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32"/>
      <c r="DL27" s="32"/>
      <c r="DM27" s="32"/>
      <c r="DN27" s="27"/>
      <c r="DO27" s="27"/>
      <c r="DP27" s="27"/>
      <c r="DQ27" s="27"/>
      <c r="DR27" s="27"/>
      <c r="DS27" s="27"/>
      <c r="DT27" s="27"/>
      <c r="DU27" s="27"/>
      <c r="DV27" s="27"/>
      <c r="DW27" s="31"/>
      <c r="DX27" s="31"/>
      <c r="DY27" s="31"/>
      <c r="DZ27" s="31"/>
      <c r="EA27" s="31"/>
      <c r="EB27" s="31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31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31"/>
      <c r="FM27" s="31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31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</row>
    <row r="28" spans="1:240" ht="15" customHeight="1" thickBot="1" x14ac:dyDescent="0.35">
      <c r="A28" s="223"/>
      <c r="B28" s="223"/>
      <c r="C28" s="223"/>
      <c r="D28" s="223"/>
      <c r="E28" s="223"/>
      <c r="F28" s="223"/>
      <c r="G28" s="223"/>
      <c r="H28" s="223"/>
      <c r="I28" s="223"/>
      <c r="J28" s="223"/>
      <c r="K28" s="223"/>
      <c r="L28" s="223"/>
      <c r="M28" s="223"/>
      <c r="N28" s="223"/>
      <c r="O28" s="223"/>
      <c r="P28" s="223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94"/>
      <c r="AF28" s="295"/>
      <c r="AG28" s="295"/>
      <c r="AH28" s="295"/>
      <c r="AI28" s="288"/>
      <c r="AJ28" s="288"/>
      <c r="AK28" s="289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32"/>
      <c r="CD28" s="32"/>
      <c r="CE28" s="32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32"/>
      <c r="CU28" s="32"/>
      <c r="CV28" s="32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32"/>
      <c r="DL28" s="32"/>
      <c r="DM28" s="32"/>
      <c r="DN28" s="27"/>
      <c r="DO28" s="27"/>
      <c r="DP28" s="27"/>
      <c r="DQ28" s="27"/>
      <c r="DR28" s="27"/>
      <c r="DS28" s="27"/>
      <c r="DT28" s="27"/>
      <c r="DU28" s="27"/>
      <c r="DV28" s="27"/>
      <c r="DW28" s="31"/>
      <c r="DX28" s="31"/>
      <c r="DY28" s="31"/>
      <c r="DZ28" s="31"/>
      <c r="EA28" s="31"/>
      <c r="EB28" s="31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31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31"/>
      <c r="FM28" s="31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31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</row>
    <row r="29" spans="1:240" ht="15" thickTop="1" x14ac:dyDescent="0.3">
      <c r="A29" s="223"/>
      <c r="B29" s="223"/>
      <c r="C29" s="223"/>
      <c r="D29" s="223"/>
      <c r="E29" s="223"/>
      <c r="F29" s="223"/>
      <c r="G29" s="223"/>
      <c r="H29" s="223"/>
      <c r="I29" s="223"/>
      <c r="J29" s="223"/>
      <c r="K29" s="223"/>
      <c r="L29" s="223"/>
      <c r="M29" s="223"/>
      <c r="N29" s="223"/>
      <c r="O29" s="223"/>
      <c r="P29" s="223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32"/>
      <c r="AF29" s="32"/>
      <c r="AG29" s="32"/>
      <c r="AH29" s="32"/>
      <c r="AI29" s="32"/>
      <c r="AJ29" s="32"/>
      <c r="AK29" s="32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31"/>
      <c r="DX29" s="31"/>
      <c r="DY29" s="31"/>
      <c r="DZ29" s="31"/>
      <c r="EA29" s="31"/>
      <c r="EB29" s="31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31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31"/>
      <c r="FM29" s="31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31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</row>
    <row r="30" spans="1:240" x14ac:dyDescent="0.3">
      <c r="A30" s="223"/>
      <c r="B30" s="223"/>
      <c r="C30" s="223"/>
      <c r="D30" s="223"/>
      <c r="E30" s="223"/>
      <c r="F30" s="223"/>
      <c r="G30" s="223"/>
      <c r="H30" s="223"/>
      <c r="I30" s="223"/>
      <c r="J30" s="223"/>
      <c r="K30" s="223"/>
      <c r="L30" s="223"/>
      <c r="M30" s="223"/>
      <c r="N30" s="223"/>
      <c r="O30" s="223"/>
      <c r="P30" s="223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32"/>
      <c r="AF30" s="32"/>
      <c r="AG30" s="32"/>
      <c r="AH30" s="32"/>
      <c r="AI30" s="32"/>
      <c r="AJ30" s="32"/>
      <c r="AK30" s="32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31"/>
      <c r="DX30" s="31"/>
      <c r="DY30" s="31"/>
      <c r="DZ30" s="31"/>
      <c r="EA30" s="31"/>
      <c r="EB30" s="31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31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31"/>
      <c r="FM30" s="31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31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</row>
    <row r="31" spans="1:240" x14ac:dyDescent="0.3">
      <c r="A31" s="223"/>
      <c r="B31" s="223"/>
      <c r="C31" s="223"/>
      <c r="D31" s="223"/>
      <c r="E31" s="223"/>
      <c r="F31" s="223"/>
      <c r="G31" s="223"/>
      <c r="H31" s="223"/>
      <c r="I31" s="223"/>
      <c r="J31" s="223"/>
      <c r="K31" s="223"/>
      <c r="L31" s="223"/>
      <c r="M31" s="223"/>
      <c r="N31" s="223"/>
      <c r="O31" s="223"/>
      <c r="P31" s="223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32"/>
      <c r="AF31" s="32"/>
      <c r="AG31" s="32"/>
      <c r="AH31" s="32"/>
      <c r="AI31" s="32"/>
      <c r="AJ31" s="32"/>
      <c r="AK31" s="32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31"/>
      <c r="DX31" s="31"/>
      <c r="DY31" s="31"/>
      <c r="DZ31" s="31"/>
      <c r="EA31" s="31"/>
      <c r="EB31" s="31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31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31"/>
      <c r="FM31" s="31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31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</row>
    <row r="32" spans="1:240" x14ac:dyDescent="0.3">
      <c r="A32" s="223"/>
      <c r="B32" s="223"/>
      <c r="C32" s="223"/>
      <c r="D32" s="223"/>
      <c r="E32" s="223"/>
      <c r="F32" s="223"/>
      <c r="G32" s="223"/>
      <c r="H32" s="223"/>
      <c r="I32" s="223"/>
      <c r="J32" s="223"/>
      <c r="K32" s="223"/>
      <c r="L32" s="223"/>
      <c r="M32" s="223"/>
      <c r="N32" s="223"/>
      <c r="O32" s="223"/>
      <c r="P32" s="223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32"/>
      <c r="AF32" s="32"/>
      <c r="AG32" s="32"/>
      <c r="AH32" s="32"/>
      <c r="AI32" s="32"/>
      <c r="AJ32" s="32"/>
      <c r="AK32" s="32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31"/>
      <c r="DX32" s="31"/>
      <c r="DY32" s="31"/>
      <c r="DZ32" s="31"/>
      <c r="EA32" s="31"/>
      <c r="EB32" s="31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31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31"/>
      <c r="FM32" s="31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31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</row>
    <row r="33" spans="1:240" x14ac:dyDescent="0.3">
      <c r="A33" s="223"/>
      <c r="B33" s="223"/>
      <c r="C33" s="223"/>
      <c r="D33" s="223"/>
      <c r="E33" s="223"/>
      <c r="F33" s="223"/>
      <c r="G33" s="223"/>
      <c r="H33" s="223"/>
      <c r="I33" s="223"/>
      <c r="J33" s="223"/>
      <c r="K33" s="223"/>
      <c r="L33" s="223"/>
      <c r="M33" s="223"/>
      <c r="N33" s="223"/>
      <c r="O33" s="223"/>
      <c r="P33" s="223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8"/>
      <c r="AF33" s="28"/>
      <c r="AG33" s="28"/>
      <c r="AH33" s="28"/>
      <c r="AI33" s="29"/>
      <c r="AJ33" s="29"/>
      <c r="AK33" s="29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31"/>
      <c r="DX33" s="31"/>
      <c r="DY33" s="31"/>
      <c r="DZ33" s="31"/>
      <c r="EA33" s="31"/>
      <c r="EB33" s="31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31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31"/>
      <c r="FM33" s="31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31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</row>
    <row r="34" spans="1:240" x14ac:dyDescent="0.3">
      <c r="A34" s="223"/>
      <c r="B34" s="223"/>
      <c r="C34" s="223"/>
      <c r="D34" s="223"/>
      <c r="E34" s="223"/>
      <c r="F34" s="223"/>
      <c r="G34" s="223"/>
      <c r="H34" s="223"/>
      <c r="I34" s="223"/>
      <c r="J34" s="223"/>
      <c r="K34" s="223"/>
      <c r="L34" s="223"/>
      <c r="M34" s="223"/>
      <c r="N34" s="223"/>
      <c r="O34" s="223"/>
      <c r="P34" s="223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8"/>
      <c r="AF34" s="28"/>
      <c r="AG34" s="28"/>
      <c r="AH34" s="28"/>
      <c r="AI34" s="29"/>
      <c r="AJ34" s="29"/>
      <c r="AK34" s="29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31"/>
      <c r="DX34" s="31"/>
      <c r="DY34" s="31"/>
      <c r="DZ34" s="31"/>
      <c r="EA34" s="31"/>
      <c r="EB34" s="31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31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31"/>
      <c r="FM34" s="31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31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</row>
    <row r="35" spans="1:240" x14ac:dyDescent="0.3">
      <c r="A35" s="223"/>
      <c r="B35" s="223"/>
      <c r="C35" s="223"/>
      <c r="D35" s="223"/>
      <c r="E35" s="223"/>
      <c r="F35" s="223"/>
      <c r="G35" s="223"/>
      <c r="H35" s="223"/>
      <c r="I35" s="223"/>
      <c r="J35" s="223"/>
      <c r="K35" s="223"/>
      <c r="L35" s="223"/>
      <c r="M35" s="223"/>
      <c r="N35" s="223"/>
      <c r="O35" s="223"/>
      <c r="P35" s="223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8"/>
      <c r="AF35" s="28"/>
      <c r="AG35" s="28"/>
      <c r="AH35" s="28"/>
      <c r="AI35" s="29"/>
      <c r="AJ35" s="29"/>
      <c r="AK35" s="29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31"/>
      <c r="DX35" s="31"/>
      <c r="DY35" s="31"/>
      <c r="DZ35" s="31"/>
      <c r="EA35" s="31"/>
      <c r="EB35" s="31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31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31"/>
      <c r="FM35" s="31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31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</row>
    <row r="36" spans="1:240" x14ac:dyDescent="0.3">
      <c r="A36" s="223"/>
      <c r="B36" s="223"/>
      <c r="C36" s="223"/>
      <c r="D36" s="223"/>
      <c r="E36" s="223"/>
      <c r="F36" s="223"/>
      <c r="G36" s="223"/>
      <c r="H36" s="223"/>
      <c r="I36" s="223"/>
      <c r="J36" s="223"/>
      <c r="K36" s="223"/>
      <c r="L36" s="223"/>
      <c r="M36" s="223"/>
      <c r="N36" s="223"/>
      <c r="O36" s="223"/>
      <c r="P36" s="223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8"/>
      <c r="AF36" s="28"/>
      <c r="AG36" s="28"/>
      <c r="AH36" s="28"/>
      <c r="AI36" s="29"/>
      <c r="AJ36" s="29"/>
      <c r="AK36" s="29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31"/>
      <c r="DX36" s="31"/>
      <c r="DY36" s="31"/>
      <c r="DZ36" s="31"/>
      <c r="EA36" s="31"/>
      <c r="EB36" s="31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31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31"/>
      <c r="FM36" s="31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31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</row>
    <row r="37" spans="1:240" x14ac:dyDescent="0.3">
      <c r="A37" s="223"/>
      <c r="B37" s="223"/>
      <c r="C37" s="223"/>
      <c r="D37" s="223"/>
      <c r="E37" s="223"/>
      <c r="F37" s="223"/>
      <c r="G37" s="223"/>
      <c r="H37" s="223"/>
      <c r="I37" s="223"/>
      <c r="J37" s="223"/>
      <c r="K37" s="223"/>
      <c r="L37" s="223"/>
      <c r="M37" s="223"/>
      <c r="N37" s="223"/>
      <c r="O37" s="223"/>
      <c r="P37" s="223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31"/>
      <c r="DX37" s="31"/>
      <c r="DY37" s="31"/>
      <c r="DZ37" s="31"/>
      <c r="EA37" s="31"/>
      <c r="EB37" s="31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31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31"/>
      <c r="FM37" s="31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31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</row>
    <row r="38" spans="1:240" x14ac:dyDescent="0.3">
      <c r="A38" s="223"/>
      <c r="B38" s="223"/>
      <c r="C38" s="223"/>
      <c r="D38" s="223"/>
      <c r="E38" s="223"/>
      <c r="F38" s="223"/>
      <c r="G38" s="223"/>
      <c r="H38" s="223"/>
      <c r="I38" s="223"/>
      <c r="J38" s="223"/>
      <c r="K38" s="223"/>
      <c r="L38" s="223"/>
      <c r="M38" s="223"/>
      <c r="N38" s="223"/>
      <c r="O38" s="223"/>
      <c r="P38" s="223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31"/>
      <c r="DX38" s="31"/>
      <c r="DY38" s="31"/>
      <c r="DZ38" s="31"/>
      <c r="EA38" s="31"/>
      <c r="EB38" s="31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31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31"/>
      <c r="FM38" s="31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31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</row>
    <row r="39" spans="1:240" x14ac:dyDescent="0.3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31"/>
      <c r="DX39" s="31"/>
      <c r="DY39" s="31"/>
      <c r="DZ39" s="31"/>
      <c r="EA39" s="31"/>
      <c r="EB39" s="31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31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31"/>
      <c r="FM39" s="31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31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</row>
    <row r="40" spans="1:240" x14ac:dyDescent="0.3">
      <c r="A40" s="92"/>
      <c r="B40" s="92"/>
      <c r="C40" s="92"/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31"/>
      <c r="DX40" s="31"/>
      <c r="DY40" s="31"/>
      <c r="DZ40" s="31"/>
      <c r="EA40" s="31"/>
      <c r="EB40" s="31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31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31"/>
      <c r="FM40" s="31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31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</row>
    <row r="41" spans="1:240" x14ac:dyDescent="0.3">
      <c r="A41" s="92"/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31"/>
      <c r="DX41" s="31"/>
      <c r="DY41" s="31"/>
      <c r="DZ41" s="31"/>
      <c r="EA41" s="31"/>
      <c r="EB41" s="31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31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31"/>
      <c r="FM41" s="31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31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</row>
    <row r="42" spans="1:240" x14ac:dyDescent="0.3">
      <c r="A42" s="92"/>
      <c r="B42" s="92"/>
      <c r="C42" s="92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31"/>
      <c r="DX42" s="31"/>
      <c r="DY42" s="31"/>
      <c r="DZ42" s="31"/>
      <c r="EA42" s="31"/>
      <c r="EB42" s="31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31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31"/>
      <c r="FM42" s="31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31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</row>
    <row r="43" spans="1:240" x14ac:dyDescent="0.3">
      <c r="A43" s="92"/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31"/>
      <c r="DX43" s="31"/>
      <c r="DY43" s="31"/>
      <c r="DZ43" s="31"/>
      <c r="EA43" s="31"/>
      <c r="EB43" s="31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31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31"/>
      <c r="FM43" s="31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31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</row>
    <row r="44" spans="1:240" x14ac:dyDescent="0.3">
      <c r="A44" s="92"/>
      <c r="B44" s="92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31"/>
      <c r="DX44" s="31"/>
      <c r="DY44" s="31"/>
      <c r="DZ44" s="31"/>
      <c r="EA44" s="31"/>
      <c r="EB44" s="31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31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31"/>
      <c r="FM44" s="31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31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</row>
    <row r="45" spans="1:240" x14ac:dyDescent="0.3">
      <c r="A45" s="92"/>
      <c r="B45" s="92"/>
      <c r="C45" s="92"/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31"/>
      <c r="DX45" s="31"/>
      <c r="DY45" s="31"/>
      <c r="DZ45" s="31"/>
      <c r="EA45" s="31"/>
      <c r="EB45" s="31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31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31"/>
      <c r="FM45" s="31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31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</row>
    <row r="46" spans="1:240" x14ac:dyDescent="0.3">
      <c r="A46" s="92"/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31"/>
      <c r="DX46" s="31"/>
      <c r="DY46" s="31"/>
      <c r="DZ46" s="31"/>
      <c r="EA46" s="31"/>
      <c r="EB46" s="31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31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31"/>
      <c r="FM46" s="31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31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</row>
    <row r="47" spans="1:240" x14ac:dyDescent="0.3">
      <c r="A47" s="92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31"/>
      <c r="DX47" s="31"/>
      <c r="DY47" s="31"/>
      <c r="DZ47" s="31"/>
      <c r="EA47" s="31"/>
      <c r="EB47" s="31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31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31"/>
      <c r="FM47" s="31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31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</row>
    <row r="48" spans="1:240" x14ac:dyDescent="0.3">
      <c r="A48" s="92"/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31"/>
      <c r="DX48" s="31"/>
      <c r="DY48" s="31"/>
      <c r="DZ48" s="31"/>
      <c r="EA48" s="31"/>
      <c r="EB48" s="31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31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31"/>
      <c r="FM48" s="31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31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</row>
    <row r="49" spans="1:240" x14ac:dyDescent="0.3">
      <c r="A49" s="92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31"/>
      <c r="DX49" s="31"/>
      <c r="DY49" s="31"/>
      <c r="DZ49" s="31"/>
      <c r="EA49" s="31"/>
      <c r="EB49" s="31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31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31"/>
      <c r="FM49" s="31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31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</row>
    <row r="50" spans="1:240" x14ac:dyDescent="0.3">
      <c r="A50" s="92"/>
      <c r="B50" s="92"/>
      <c r="C50" s="92"/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31"/>
      <c r="DX50" s="31"/>
      <c r="DY50" s="31"/>
      <c r="DZ50" s="31"/>
      <c r="EA50" s="31"/>
      <c r="EB50" s="31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31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31"/>
      <c r="FM50" s="31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31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</row>
    <row r="51" spans="1:240" x14ac:dyDescent="0.3">
      <c r="A51" s="92"/>
      <c r="B51" s="92"/>
      <c r="C51" s="92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31"/>
      <c r="DX51" s="31"/>
      <c r="DY51" s="31"/>
      <c r="DZ51" s="31"/>
      <c r="EA51" s="31"/>
      <c r="EB51" s="31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31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31"/>
      <c r="FM51" s="31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31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</row>
    <row r="52" spans="1:240" x14ac:dyDescent="0.3">
      <c r="A52" s="92"/>
      <c r="B52" s="92"/>
      <c r="C52" s="92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31"/>
      <c r="DX52" s="31"/>
      <c r="DY52" s="31"/>
      <c r="DZ52" s="31"/>
      <c r="EA52" s="31"/>
      <c r="EB52" s="31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31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31"/>
      <c r="FM52" s="31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31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</row>
    <row r="53" spans="1:240" x14ac:dyDescent="0.3">
      <c r="A53" s="92"/>
      <c r="B53" s="92"/>
      <c r="C53" s="92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31"/>
      <c r="DX53" s="31"/>
      <c r="DY53" s="31"/>
      <c r="DZ53" s="31"/>
      <c r="EA53" s="31"/>
      <c r="EB53" s="31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31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31"/>
      <c r="FM53" s="31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31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</row>
    <row r="54" spans="1:240" x14ac:dyDescent="0.3">
      <c r="A54" s="92"/>
      <c r="B54" s="92"/>
      <c r="C54" s="92"/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31"/>
      <c r="DX54" s="31"/>
      <c r="DY54" s="31"/>
      <c r="DZ54" s="31"/>
      <c r="EA54" s="31"/>
      <c r="EB54" s="31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31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31"/>
      <c r="FM54" s="31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31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</row>
    <row r="55" spans="1:240" x14ac:dyDescent="0.3">
      <c r="A55" s="92"/>
      <c r="B55" s="92"/>
      <c r="C55" s="92"/>
      <c r="D55" s="92"/>
      <c r="E55" s="92"/>
      <c r="F55" s="92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31"/>
      <c r="DX55" s="31"/>
      <c r="DY55" s="31"/>
      <c r="DZ55" s="31"/>
      <c r="EA55" s="31"/>
      <c r="EB55" s="31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31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31"/>
      <c r="FM55" s="31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31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</row>
    <row r="56" spans="1:240" x14ac:dyDescent="0.3">
      <c r="A56" s="92"/>
      <c r="B56" s="9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31"/>
      <c r="DX56" s="31"/>
      <c r="DY56" s="31"/>
      <c r="DZ56" s="31"/>
      <c r="EA56" s="31"/>
      <c r="EB56" s="31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31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31"/>
      <c r="FM56" s="31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31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</row>
    <row r="57" spans="1:240" x14ac:dyDescent="0.3">
      <c r="A57" s="92"/>
      <c r="B57" s="92"/>
      <c r="C57" s="92"/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31"/>
      <c r="DX57" s="31"/>
      <c r="DY57" s="31"/>
      <c r="DZ57" s="31"/>
      <c r="EA57" s="31"/>
      <c r="EB57" s="31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31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31"/>
      <c r="FM57" s="31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31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</row>
    <row r="58" spans="1:240" x14ac:dyDescent="0.3">
      <c r="A58" s="92"/>
      <c r="B58" s="92"/>
      <c r="C58" s="92"/>
      <c r="D58" s="92"/>
      <c r="E58" s="92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31"/>
      <c r="DX58" s="31"/>
      <c r="DY58" s="31"/>
      <c r="DZ58" s="31"/>
      <c r="EA58" s="31"/>
      <c r="EB58" s="31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31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31"/>
      <c r="FM58" s="31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31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</row>
    <row r="59" spans="1:240" x14ac:dyDescent="0.3">
      <c r="A59" s="92"/>
      <c r="B59" s="92"/>
      <c r="C59" s="92"/>
      <c r="D59" s="92"/>
      <c r="E59" s="92"/>
      <c r="F59" s="92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31"/>
      <c r="DX59" s="31"/>
      <c r="DY59" s="31"/>
      <c r="DZ59" s="31"/>
      <c r="EA59" s="31"/>
      <c r="EB59" s="31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31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31"/>
      <c r="FM59" s="31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31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</row>
    <row r="60" spans="1:240" x14ac:dyDescent="0.3">
      <c r="A60" s="92"/>
      <c r="B60" s="92"/>
      <c r="C60" s="92"/>
      <c r="D60" s="92"/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  <c r="DA60" s="27"/>
      <c r="DB60" s="27"/>
      <c r="DC60" s="27"/>
      <c r="DD60" s="27"/>
      <c r="DE60" s="27"/>
      <c r="DF60" s="27"/>
      <c r="DG60" s="27"/>
      <c r="DH60" s="27"/>
      <c r="DI60" s="27"/>
      <c r="DJ60" s="27"/>
      <c r="DK60" s="27"/>
      <c r="DL60" s="27"/>
      <c r="DM60" s="27"/>
      <c r="DN60" s="27"/>
      <c r="DO60" s="27"/>
      <c r="DP60" s="27"/>
      <c r="DQ60" s="27"/>
      <c r="DR60" s="27"/>
      <c r="DS60" s="27"/>
      <c r="DT60" s="27"/>
      <c r="DU60" s="27"/>
      <c r="DV60" s="27"/>
      <c r="DW60" s="31"/>
      <c r="DX60" s="31"/>
      <c r="DY60" s="31"/>
      <c r="DZ60" s="31"/>
      <c r="EA60" s="31"/>
      <c r="EB60" s="31"/>
      <c r="EC60" s="27"/>
      <c r="ED60" s="27"/>
      <c r="EE60" s="27"/>
      <c r="EF60" s="27"/>
      <c r="EG60" s="27"/>
      <c r="EH60" s="27"/>
      <c r="EI60" s="27"/>
      <c r="EJ60" s="27"/>
      <c r="EK60" s="27"/>
      <c r="EL60" s="27"/>
      <c r="EM60" s="27"/>
      <c r="EN60" s="27"/>
      <c r="EO60" s="27"/>
      <c r="EP60" s="27"/>
      <c r="EQ60" s="27"/>
      <c r="ER60" s="27"/>
      <c r="ES60" s="27"/>
      <c r="ET60" s="27"/>
      <c r="EU60" s="27"/>
      <c r="EV60" s="27"/>
      <c r="EW60" s="27"/>
      <c r="EX60" s="27"/>
      <c r="EY60" s="27"/>
      <c r="EZ60" s="31"/>
      <c r="FA60" s="27"/>
      <c r="FB60" s="27"/>
      <c r="FC60" s="27"/>
      <c r="FD60" s="27"/>
      <c r="FE60" s="27"/>
      <c r="FF60" s="27"/>
      <c r="FG60" s="27"/>
      <c r="FH60" s="27"/>
      <c r="FI60" s="27"/>
      <c r="FJ60" s="27"/>
      <c r="FK60" s="27"/>
      <c r="FL60" s="31"/>
      <c r="FM60" s="31"/>
      <c r="FN60" s="27"/>
      <c r="FO60" s="27"/>
      <c r="FP60" s="27"/>
      <c r="FQ60" s="27"/>
      <c r="FR60" s="27"/>
      <c r="FS60" s="27"/>
      <c r="FT60" s="27"/>
      <c r="FU60" s="27"/>
      <c r="FV60" s="27"/>
      <c r="FW60" s="27"/>
      <c r="FX60" s="31"/>
      <c r="FY60" s="27"/>
      <c r="FZ60" s="27"/>
      <c r="GA60" s="27"/>
      <c r="GB60" s="27"/>
      <c r="GC60" s="27"/>
      <c r="GD60" s="27"/>
      <c r="GE60" s="27"/>
      <c r="GF60" s="27"/>
      <c r="GG60" s="27"/>
      <c r="GH60" s="27"/>
      <c r="GI60" s="27"/>
      <c r="GJ60" s="27"/>
      <c r="GK60" s="27"/>
      <c r="GL60" s="27"/>
      <c r="GM60" s="27"/>
      <c r="GN60" s="27"/>
      <c r="GO60" s="27"/>
      <c r="GP60" s="27"/>
      <c r="GQ60" s="27"/>
      <c r="GR60" s="27"/>
      <c r="GS60" s="27"/>
      <c r="GT60" s="27"/>
      <c r="GU60" s="27"/>
      <c r="GV60" s="27"/>
      <c r="GW60" s="27"/>
      <c r="GX60" s="27"/>
      <c r="GY60" s="27"/>
      <c r="GZ60" s="27"/>
      <c r="HA60" s="27"/>
      <c r="HB60" s="27"/>
      <c r="HC60" s="27"/>
      <c r="HD60" s="27"/>
      <c r="HE60" s="27"/>
      <c r="HF60" s="27"/>
      <c r="HG60" s="27"/>
      <c r="HH60" s="27"/>
      <c r="HI60" s="27"/>
      <c r="HJ60" s="27"/>
      <c r="HK60" s="27"/>
      <c r="HL60" s="27"/>
      <c r="HM60" s="27"/>
      <c r="HN60" s="27"/>
      <c r="HO60" s="27"/>
      <c r="HP60" s="27"/>
      <c r="HQ60" s="27"/>
      <c r="HR60" s="27"/>
      <c r="HS60" s="27"/>
      <c r="HT60" s="27"/>
      <c r="HU60" s="27"/>
      <c r="HV60" s="27"/>
      <c r="HW60" s="27"/>
      <c r="HX60" s="27"/>
      <c r="HY60" s="27"/>
      <c r="HZ60" s="27"/>
      <c r="IA60" s="27"/>
      <c r="IB60" s="27"/>
      <c r="IC60" s="27"/>
      <c r="ID60" s="27"/>
      <c r="IE60" s="27"/>
      <c r="IF60" s="27"/>
    </row>
    <row r="61" spans="1:240" x14ac:dyDescent="0.3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  <c r="DA61" s="27"/>
      <c r="DB61" s="27"/>
      <c r="DC61" s="27"/>
      <c r="DD61" s="27"/>
      <c r="DE61" s="27"/>
      <c r="DF61" s="27"/>
      <c r="DG61" s="27"/>
      <c r="DH61" s="27"/>
      <c r="DI61" s="27"/>
      <c r="DJ61" s="27"/>
      <c r="DK61" s="27"/>
      <c r="DL61" s="27"/>
      <c r="DM61" s="27"/>
      <c r="DN61" s="27"/>
      <c r="DO61" s="27"/>
      <c r="DP61" s="27"/>
      <c r="DQ61" s="27"/>
      <c r="DR61" s="27"/>
      <c r="DS61" s="27"/>
      <c r="DT61" s="27"/>
      <c r="DU61" s="27"/>
      <c r="DV61" s="27"/>
      <c r="DW61" s="31"/>
      <c r="DX61" s="31"/>
      <c r="DY61" s="31"/>
      <c r="DZ61" s="31"/>
      <c r="EA61" s="31"/>
      <c r="EB61" s="31"/>
      <c r="EC61" s="27"/>
      <c r="ED61" s="27"/>
      <c r="EE61" s="27"/>
      <c r="EF61" s="27"/>
      <c r="EG61" s="27"/>
      <c r="EH61" s="27"/>
      <c r="EI61" s="27"/>
      <c r="EJ61" s="27"/>
      <c r="EK61" s="27"/>
      <c r="EL61" s="27"/>
      <c r="EM61" s="27"/>
      <c r="EN61" s="27"/>
      <c r="EO61" s="27"/>
      <c r="EP61" s="27"/>
      <c r="EQ61" s="27"/>
      <c r="ER61" s="27"/>
      <c r="ES61" s="27"/>
      <c r="ET61" s="27"/>
      <c r="EU61" s="27"/>
      <c r="EV61" s="27"/>
      <c r="EW61" s="27"/>
      <c r="EX61" s="27"/>
      <c r="EY61" s="27"/>
      <c r="EZ61" s="31"/>
      <c r="FA61" s="27"/>
      <c r="FB61" s="27"/>
      <c r="FC61" s="27"/>
      <c r="FD61" s="27"/>
      <c r="FE61" s="27"/>
      <c r="FF61" s="27"/>
      <c r="FG61" s="27"/>
      <c r="FH61" s="27"/>
      <c r="FI61" s="27"/>
      <c r="FJ61" s="27"/>
      <c r="FK61" s="27"/>
      <c r="FL61" s="31"/>
      <c r="FM61" s="31"/>
      <c r="FN61" s="27"/>
      <c r="FO61" s="27"/>
      <c r="FP61" s="27"/>
      <c r="FQ61" s="27"/>
      <c r="FR61" s="27"/>
      <c r="FS61" s="27"/>
      <c r="FT61" s="27"/>
      <c r="FU61" s="27"/>
      <c r="FV61" s="27"/>
      <c r="FW61" s="27"/>
      <c r="FX61" s="31"/>
      <c r="FY61" s="27"/>
      <c r="FZ61" s="27"/>
      <c r="GA61" s="27"/>
      <c r="GB61" s="27"/>
      <c r="GC61" s="27"/>
      <c r="GD61" s="27"/>
      <c r="GE61" s="27"/>
      <c r="GF61" s="27"/>
      <c r="GG61" s="27"/>
      <c r="GH61" s="27"/>
      <c r="GI61" s="27"/>
      <c r="GJ61" s="27"/>
      <c r="GK61" s="27"/>
      <c r="GL61" s="27"/>
      <c r="GM61" s="27"/>
      <c r="GN61" s="27"/>
      <c r="GO61" s="27"/>
      <c r="GP61" s="27"/>
      <c r="GQ61" s="27"/>
      <c r="GR61" s="27"/>
      <c r="GS61" s="27"/>
      <c r="GT61" s="27"/>
      <c r="GU61" s="27"/>
      <c r="GV61" s="27"/>
      <c r="GW61" s="27"/>
      <c r="GX61" s="27"/>
      <c r="GY61" s="27"/>
      <c r="GZ61" s="27"/>
      <c r="HA61" s="27"/>
      <c r="HB61" s="27"/>
      <c r="HC61" s="27"/>
      <c r="HD61" s="27"/>
      <c r="HE61" s="27"/>
      <c r="HF61" s="27"/>
      <c r="HG61" s="27"/>
      <c r="HH61" s="27"/>
      <c r="HI61" s="27"/>
      <c r="HJ61" s="27"/>
      <c r="HK61" s="27"/>
      <c r="HL61" s="27"/>
      <c r="HM61" s="27"/>
      <c r="HN61" s="27"/>
      <c r="HO61" s="27"/>
      <c r="HP61" s="27"/>
      <c r="HQ61" s="27"/>
      <c r="HR61" s="27"/>
      <c r="HS61" s="27"/>
      <c r="HT61" s="27"/>
      <c r="HU61" s="27"/>
      <c r="HV61" s="27"/>
      <c r="HW61" s="27"/>
      <c r="HX61" s="27"/>
      <c r="HY61" s="27"/>
      <c r="HZ61" s="27"/>
      <c r="IA61" s="27"/>
      <c r="IB61" s="27"/>
      <c r="IC61" s="27"/>
      <c r="ID61" s="27"/>
      <c r="IE61" s="27"/>
      <c r="IF61" s="27"/>
    </row>
    <row r="62" spans="1:240" x14ac:dyDescent="0.3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  <c r="DA62" s="27"/>
      <c r="DB62" s="27"/>
      <c r="DC62" s="27"/>
      <c r="DD62" s="27"/>
      <c r="DE62" s="27"/>
      <c r="DF62" s="27"/>
      <c r="DG62" s="27"/>
      <c r="DH62" s="27"/>
      <c r="DI62" s="27"/>
      <c r="DJ62" s="27"/>
      <c r="DK62" s="27"/>
      <c r="DL62" s="27"/>
      <c r="DM62" s="27"/>
      <c r="DN62" s="27"/>
      <c r="DO62" s="27"/>
      <c r="DP62" s="27"/>
      <c r="DQ62" s="27"/>
      <c r="DR62" s="27"/>
      <c r="DS62" s="27"/>
      <c r="DT62" s="27"/>
      <c r="DU62" s="27"/>
      <c r="DV62" s="27"/>
      <c r="DW62" s="31"/>
      <c r="DX62" s="31"/>
      <c r="DY62" s="31"/>
      <c r="DZ62" s="31"/>
      <c r="EA62" s="31"/>
      <c r="EB62" s="31"/>
      <c r="EC62" s="27"/>
      <c r="ED62" s="27"/>
      <c r="EE62" s="27"/>
      <c r="EF62" s="27"/>
      <c r="EG62" s="27"/>
      <c r="EH62" s="27"/>
      <c r="EI62" s="27"/>
      <c r="EJ62" s="27"/>
      <c r="EK62" s="27"/>
      <c r="EL62" s="27"/>
      <c r="EM62" s="27"/>
      <c r="EN62" s="27"/>
      <c r="EO62" s="27"/>
      <c r="EP62" s="27"/>
      <c r="EQ62" s="27"/>
      <c r="ER62" s="27"/>
      <c r="ES62" s="27"/>
      <c r="ET62" s="27"/>
      <c r="EU62" s="27"/>
      <c r="EV62" s="27"/>
      <c r="EW62" s="27"/>
      <c r="EX62" s="27"/>
      <c r="EY62" s="27"/>
      <c r="EZ62" s="31"/>
      <c r="FA62" s="27"/>
      <c r="FB62" s="27"/>
      <c r="FC62" s="27"/>
      <c r="FD62" s="27"/>
      <c r="FE62" s="27"/>
      <c r="FF62" s="27"/>
      <c r="FG62" s="27"/>
      <c r="FH62" s="27"/>
      <c r="FI62" s="27"/>
      <c r="FJ62" s="27"/>
      <c r="FK62" s="27"/>
      <c r="FL62" s="31"/>
      <c r="FM62" s="31"/>
      <c r="FN62" s="27"/>
      <c r="FO62" s="27"/>
      <c r="FP62" s="27"/>
      <c r="FQ62" s="27"/>
      <c r="FR62" s="27"/>
      <c r="FS62" s="27"/>
      <c r="FT62" s="27"/>
      <c r="FU62" s="27"/>
      <c r="FV62" s="27"/>
      <c r="FW62" s="27"/>
      <c r="FX62" s="31"/>
      <c r="FY62" s="27"/>
      <c r="FZ62" s="27"/>
      <c r="GA62" s="27"/>
      <c r="GB62" s="27"/>
      <c r="GC62" s="27"/>
      <c r="GD62" s="27"/>
      <c r="GE62" s="27"/>
      <c r="GF62" s="27"/>
      <c r="GG62" s="27"/>
      <c r="GH62" s="27"/>
      <c r="GI62" s="27"/>
      <c r="GJ62" s="27"/>
      <c r="GK62" s="27"/>
      <c r="GL62" s="27"/>
      <c r="GM62" s="27"/>
      <c r="GN62" s="27"/>
      <c r="GO62" s="27"/>
      <c r="GP62" s="27"/>
      <c r="GQ62" s="27"/>
      <c r="GR62" s="27"/>
      <c r="GS62" s="27"/>
      <c r="GT62" s="27"/>
      <c r="GU62" s="27"/>
      <c r="GV62" s="27"/>
      <c r="GW62" s="27"/>
      <c r="GX62" s="27"/>
      <c r="GY62" s="27"/>
      <c r="GZ62" s="27"/>
      <c r="HA62" s="27"/>
      <c r="HB62" s="27"/>
      <c r="HC62" s="27"/>
      <c r="HD62" s="27"/>
      <c r="HE62" s="27"/>
      <c r="HF62" s="27"/>
      <c r="HG62" s="27"/>
      <c r="HH62" s="27"/>
      <c r="HI62" s="27"/>
      <c r="HJ62" s="27"/>
      <c r="HK62" s="27"/>
      <c r="HL62" s="27"/>
      <c r="HM62" s="27"/>
      <c r="HN62" s="27"/>
      <c r="HO62" s="27"/>
      <c r="HP62" s="27"/>
      <c r="HQ62" s="27"/>
      <c r="HR62" s="27"/>
      <c r="HS62" s="27"/>
      <c r="HT62" s="27"/>
      <c r="HU62" s="27"/>
      <c r="HV62" s="27"/>
      <c r="HW62" s="27"/>
      <c r="HX62" s="27"/>
      <c r="HY62" s="27"/>
      <c r="HZ62" s="27"/>
      <c r="IA62" s="27"/>
      <c r="IB62" s="27"/>
      <c r="IC62" s="27"/>
      <c r="ID62" s="27"/>
      <c r="IE62" s="27"/>
      <c r="IF62" s="27"/>
    </row>
    <row r="63" spans="1:240" x14ac:dyDescent="0.3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  <c r="DA63" s="27"/>
      <c r="DB63" s="27"/>
      <c r="DC63" s="27"/>
      <c r="DD63" s="27"/>
      <c r="DE63" s="27"/>
      <c r="DF63" s="27"/>
      <c r="DG63" s="27"/>
      <c r="DH63" s="27"/>
      <c r="DI63" s="27"/>
      <c r="DJ63" s="27"/>
      <c r="DK63" s="27"/>
      <c r="DL63" s="27"/>
      <c r="DM63" s="27"/>
      <c r="DN63" s="27"/>
      <c r="DO63" s="27"/>
      <c r="DP63" s="27"/>
      <c r="DQ63" s="27"/>
      <c r="DR63" s="27"/>
      <c r="DS63" s="27"/>
      <c r="DT63" s="27"/>
      <c r="DU63" s="27"/>
      <c r="DV63" s="27"/>
      <c r="DW63" s="31"/>
      <c r="DX63" s="31"/>
      <c r="DY63" s="31"/>
      <c r="DZ63" s="31"/>
      <c r="EA63" s="31"/>
      <c r="EB63" s="31"/>
      <c r="EC63" s="27"/>
      <c r="ED63" s="27"/>
      <c r="EE63" s="27"/>
      <c r="EF63" s="27"/>
      <c r="EG63" s="27"/>
      <c r="EH63" s="27"/>
      <c r="EI63" s="27"/>
      <c r="EJ63" s="27"/>
      <c r="EK63" s="27"/>
      <c r="EL63" s="27"/>
      <c r="EM63" s="27"/>
      <c r="EN63" s="27"/>
      <c r="EO63" s="27"/>
      <c r="EP63" s="27"/>
      <c r="EQ63" s="27"/>
      <c r="ER63" s="27"/>
      <c r="ES63" s="27"/>
      <c r="ET63" s="27"/>
      <c r="EU63" s="27"/>
      <c r="EV63" s="27"/>
      <c r="EW63" s="27"/>
      <c r="EX63" s="27"/>
      <c r="EY63" s="27"/>
      <c r="EZ63" s="31"/>
      <c r="FA63" s="27"/>
      <c r="FB63" s="27"/>
      <c r="FC63" s="27"/>
      <c r="FD63" s="27"/>
      <c r="FE63" s="27"/>
      <c r="FF63" s="27"/>
      <c r="FG63" s="27"/>
      <c r="FH63" s="27"/>
      <c r="FI63" s="27"/>
      <c r="FJ63" s="27"/>
      <c r="FK63" s="27"/>
      <c r="FL63" s="31"/>
      <c r="FM63" s="31"/>
      <c r="FN63" s="27"/>
      <c r="FO63" s="27"/>
      <c r="FP63" s="27"/>
      <c r="FQ63" s="27"/>
      <c r="FR63" s="27"/>
      <c r="FS63" s="27"/>
      <c r="FT63" s="27"/>
      <c r="FU63" s="27"/>
      <c r="FV63" s="27"/>
      <c r="FW63" s="27"/>
      <c r="FX63" s="31"/>
      <c r="FY63" s="27"/>
      <c r="FZ63" s="27"/>
      <c r="GA63" s="27"/>
      <c r="GB63" s="27"/>
      <c r="GC63" s="27"/>
      <c r="GD63" s="27"/>
      <c r="GE63" s="27"/>
      <c r="GF63" s="27"/>
      <c r="GG63" s="27"/>
      <c r="GH63" s="27"/>
      <c r="GI63" s="27"/>
      <c r="GJ63" s="27"/>
      <c r="GK63" s="27"/>
      <c r="GL63" s="27"/>
      <c r="GM63" s="27"/>
      <c r="GN63" s="27"/>
      <c r="GO63" s="27"/>
      <c r="GP63" s="27"/>
      <c r="GQ63" s="27"/>
      <c r="GR63" s="27"/>
      <c r="GS63" s="27"/>
      <c r="GT63" s="27"/>
      <c r="GU63" s="27"/>
      <c r="GV63" s="27"/>
      <c r="GW63" s="27"/>
      <c r="GX63" s="27"/>
      <c r="GY63" s="27"/>
      <c r="GZ63" s="27"/>
      <c r="HA63" s="27"/>
      <c r="HB63" s="27"/>
      <c r="HC63" s="27"/>
      <c r="HD63" s="27"/>
      <c r="HE63" s="27"/>
      <c r="HF63" s="27"/>
      <c r="HG63" s="27"/>
      <c r="HH63" s="27"/>
      <c r="HI63" s="27"/>
      <c r="HJ63" s="27"/>
      <c r="HK63" s="27"/>
      <c r="HL63" s="27"/>
      <c r="HM63" s="27"/>
      <c r="HN63" s="27"/>
      <c r="HO63" s="27"/>
      <c r="HP63" s="27"/>
      <c r="HQ63" s="27"/>
      <c r="HR63" s="27"/>
      <c r="HS63" s="27"/>
      <c r="HT63" s="27"/>
      <c r="HU63" s="27"/>
      <c r="HV63" s="27"/>
      <c r="HW63" s="27"/>
      <c r="HX63" s="27"/>
      <c r="HY63" s="27"/>
      <c r="HZ63" s="27"/>
      <c r="IA63" s="27"/>
      <c r="IB63" s="27"/>
      <c r="IC63" s="27"/>
      <c r="ID63" s="27"/>
      <c r="IE63" s="27"/>
      <c r="IF63" s="27"/>
    </row>
    <row r="64" spans="1:240" x14ac:dyDescent="0.3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  <c r="DA64" s="27"/>
      <c r="DB64" s="27"/>
      <c r="DC64" s="27"/>
      <c r="DD64" s="27"/>
      <c r="DE64" s="27"/>
      <c r="DF64" s="27"/>
      <c r="DG64" s="27"/>
      <c r="DH64" s="27"/>
      <c r="DI64" s="27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31"/>
      <c r="DX64" s="31"/>
      <c r="DY64" s="31"/>
      <c r="DZ64" s="31"/>
      <c r="EA64" s="31"/>
      <c r="EB64" s="31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  <c r="EQ64" s="27"/>
      <c r="ER64" s="27"/>
      <c r="ES64" s="27"/>
      <c r="ET64" s="27"/>
      <c r="EU64" s="27"/>
      <c r="EV64" s="27"/>
      <c r="EW64" s="27"/>
      <c r="EX64" s="27"/>
      <c r="EY64" s="27"/>
      <c r="EZ64" s="31"/>
      <c r="FA64" s="27"/>
      <c r="FB64" s="27"/>
      <c r="FC64" s="27"/>
      <c r="FD64" s="27"/>
      <c r="FE64" s="27"/>
      <c r="FF64" s="27"/>
      <c r="FG64" s="27"/>
      <c r="FH64" s="27"/>
      <c r="FI64" s="27"/>
      <c r="FJ64" s="27"/>
      <c r="FK64" s="27"/>
      <c r="FL64" s="31"/>
      <c r="FM64" s="31"/>
      <c r="FN64" s="27"/>
      <c r="FO64" s="27"/>
      <c r="FP64" s="27"/>
      <c r="FQ64" s="27"/>
      <c r="FR64" s="27"/>
      <c r="FS64" s="27"/>
      <c r="FT64" s="27"/>
      <c r="FU64" s="27"/>
      <c r="FV64" s="27"/>
      <c r="FW64" s="27"/>
      <c r="FX64" s="31"/>
      <c r="FY64" s="27"/>
      <c r="FZ64" s="27"/>
      <c r="GA64" s="27"/>
      <c r="GB64" s="27"/>
      <c r="GC64" s="27"/>
      <c r="GD64" s="27"/>
      <c r="GE64" s="27"/>
      <c r="GF64" s="27"/>
      <c r="GG64" s="27"/>
      <c r="GH64" s="27"/>
      <c r="GI64" s="27"/>
      <c r="GJ64" s="27"/>
      <c r="GK64" s="27"/>
      <c r="GL64" s="27"/>
      <c r="GM64" s="27"/>
      <c r="GN64" s="27"/>
      <c r="GO64" s="27"/>
      <c r="GP64" s="27"/>
      <c r="GQ64" s="27"/>
      <c r="GR64" s="27"/>
      <c r="GS64" s="27"/>
      <c r="GT64" s="27"/>
      <c r="GU64" s="27"/>
      <c r="GV64" s="27"/>
      <c r="GW64" s="27"/>
      <c r="GX64" s="27"/>
      <c r="GY64" s="27"/>
      <c r="GZ64" s="27"/>
      <c r="HA64" s="27"/>
      <c r="HB64" s="27"/>
      <c r="HC64" s="27"/>
      <c r="HD64" s="27"/>
      <c r="HE64" s="27"/>
      <c r="HF64" s="27"/>
      <c r="HG64" s="27"/>
      <c r="HH64" s="27"/>
      <c r="HI64" s="27"/>
      <c r="HJ64" s="27"/>
      <c r="HK64" s="27"/>
      <c r="HL64" s="27"/>
      <c r="HM64" s="27"/>
      <c r="HN64" s="27"/>
      <c r="HO64" s="27"/>
      <c r="HP64" s="27"/>
      <c r="HQ64" s="27"/>
      <c r="HR64" s="27"/>
      <c r="HS64" s="27"/>
      <c r="HT64" s="27"/>
      <c r="HU64" s="27"/>
      <c r="HV64" s="27"/>
      <c r="HW64" s="27"/>
      <c r="HX64" s="27"/>
      <c r="HY64" s="27"/>
      <c r="HZ64" s="27"/>
      <c r="IA64" s="27"/>
      <c r="IB64" s="27"/>
      <c r="IC64" s="27"/>
      <c r="ID64" s="27"/>
      <c r="IE64" s="27"/>
      <c r="IF64" s="27"/>
    </row>
    <row r="65" spans="1:240" x14ac:dyDescent="0.3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31"/>
      <c r="DX65" s="31"/>
      <c r="DY65" s="31"/>
      <c r="DZ65" s="31"/>
      <c r="EA65" s="31"/>
      <c r="EB65" s="31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31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31"/>
      <c r="FM65" s="31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31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</row>
    <row r="66" spans="1:240" x14ac:dyDescent="0.3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  <c r="DA66" s="27"/>
      <c r="DB66" s="27"/>
      <c r="DC66" s="27"/>
      <c r="DD66" s="27"/>
      <c r="DE66" s="27"/>
      <c r="DF66" s="27"/>
      <c r="DG66" s="27"/>
      <c r="DH66" s="27"/>
      <c r="DI66" s="27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31"/>
      <c r="DX66" s="31"/>
      <c r="DY66" s="31"/>
      <c r="DZ66" s="31"/>
      <c r="EA66" s="31"/>
      <c r="EB66" s="31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  <c r="EQ66" s="27"/>
      <c r="ER66" s="27"/>
      <c r="ES66" s="27"/>
      <c r="ET66" s="27"/>
      <c r="EU66" s="27"/>
      <c r="EV66" s="27"/>
      <c r="EW66" s="27"/>
      <c r="EX66" s="27"/>
      <c r="EY66" s="27"/>
      <c r="EZ66" s="31"/>
      <c r="FA66" s="27"/>
      <c r="FB66" s="27"/>
      <c r="FC66" s="27"/>
      <c r="FD66" s="27"/>
      <c r="FE66" s="27"/>
      <c r="FF66" s="27"/>
      <c r="FG66" s="27"/>
      <c r="FH66" s="27"/>
      <c r="FI66" s="27"/>
      <c r="FJ66" s="27"/>
      <c r="FK66" s="27"/>
      <c r="FL66" s="31"/>
      <c r="FM66" s="31"/>
      <c r="FN66" s="27"/>
      <c r="FO66" s="27"/>
      <c r="FP66" s="27"/>
      <c r="FQ66" s="27"/>
      <c r="FR66" s="27"/>
      <c r="FS66" s="27"/>
      <c r="FT66" s="27"/>
      <c r="FU66" s="27"/>
      <c r="FV66" s="27"/>
      <c r="FW66" s="27"/>
      <c r="FX66" s="31"/>
      <c r="FY66" s="27"/>
      <c r="FZ66" s="27"/>
      <c r="GA66" s="27"/>
      <c r="GB66" s="27"/>
      <c r="GC66" s="27"/>
      <c r="GD66" s="27"/>
      <c r="GE66" s="27"/>
      <c r="GF66" s="27"/>
      <c r="GG66" s="27"/>
      <c r="GH66" s="27"/>
      <c r="GI66" s="27"/>
      <c r="GJ66" s="27"/>
      <c r="GK66" s="27"/>
      <c r="GL66" s="27"/>
      <c r="GM66" s="27"/>
      <c r="GN66" s="27"/>
      <c r="GO66" s="27"/>
      <c r="GP66" s="27"/>
      <c r="GQ66" s="27"/>
      <c r="GR66" s="27"/>
      <c r="GS66" s="27"/>
      <c r="GT66" s="27"/>
      <c r="GU66" s="27"/>
      <c r="GV66" s="27"/>
      <c r="GW66" s="27"/>
      <c r="GX66" s="27"/>
      <c r="GY66" s="27"/>
      <c r="GZ66" s="27"/>
      <c r="HA66" s="27"/>
      <c r="HB66" s="27"/>
      <c r="HC66" s="27"/>
      <c r="HD66" s="27"/>
      <c r="HE66" s="27"/>
      <c r="HF66" s="27"/>
      <c r="HG66" s="27"/>
      <c r="HH66" s="27"/>
      <c r="HI66" s="27"/>
      <c r="HJ66" s="27"/>
      <c r="HK66" s="27"/>
      <c r="HL66" s="27"/>
      <c r="HM66" s="27"/>
      <c r="HN66" s="27"/>
      <c r="HO66" s="27"/>
      <c r="HP66" s="27"/>
      <c r="HQ66" s="27"/>
      <c r="HR66" s="27"/>
      <c r="HS66" s="27"/>
      <c r="HT66" s="27"/>
      <c r="HU66" s="27"/>
      <c r="HV66" s="27"/>
      <c r="HW66" s="27"/>
      <c r="HX66" s="27"/>
      <c r="HY66" s="27"/>
      <c r="HZ66" s="27"/>
      <c r="IA66" s="27"/>
      <c r="IB66" s="27"/>
      <c r="IC66" s="27"/>
      <c r="ID66" s="27"/>
      <c r="IE66" s="27"/>
      <c r="IF66" s="27"/>
    </row>
    <row r="67" spans="1:240" x14ac:dyDescent="0.3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  <c r="CS67" s="27"/>
      <c r="CT67" s="27"/>
      <c r="CU67" s="27"/>
      <c r="CV67" s="27"/>
      <c r="CW67" s="27"/>
      <c r="CX67" s="27"/>
      <c r="CY67" s="27"/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/>
      <c r="DL67" s="27"/>
      <c r="DM67" s="27"/>
      <c r="DN67" s="27"/>
      <c r="DO67" s="27"/>
      <c r="DP67" s="27"/>
      <c r="DQ67" s="27"/>
      <c r="DR67" s="27"/>
      <c r="DS67" s="27"/>
      <c r="DT67" s="27"/>
      <c r="DU67" s="27"/>
      <c r="DV67" s="27"/>
      <c r="DW67" s="31"/>
      <c r="DX67" s="31"/>
      <c r="DY67" s="31"/>
      <c r="DZ67" s="31"/>
      <c r="EA67" s="31"/>
      <c r="EB67" s="31"/>
      <c r="EC67" s="27"/>
      <c r="ED67" s="27"/>
      <c r="EE67" s="27"/>
      <c r="EF67" s="27"/>
      <c r="EG67" s="27"/>
      <c r="EH67" s="27"/>
      <c r="EI67" s="27"/>
      <c r="EJ67" s="27"/>
      <c r="EK67" s="27"/>
      <c r="EL67" s="27"/>
      <c r="EM67" s="27"/>
      <c r="EN67" s="27"/>
      <c r="EO67" s="27"/>
      <c r="EP67" s="27"/>
      <c r="EQ67" s="27"/>
      <c r="ER67" s="27"/>
      <c r="ES67" s="27"/>
      <c r="ET67" s="27"/>
      <c r="EU67" s="27"/>
      <c r="EV67" s="27"/>
      <c r="EW67" s="27"/>
      <c r="EX67" s="27"/>
      <c r="EY67" s="27"/>
      <c r="EZ67" s="31"/>
      <c r="FA67" s="27"/>
      <c r="FB67" s="27"/>
      <c r="FC67" s="27"/>
      <c r="FD67" s="27"/>
      <c r="FE67" s="27"/>
      <c r="FF67" s="27"/>
      <c r="FG67" s="27"/>
      <c r="FH67" s="27"/>
      <c r="FI67" s="27"/>
      <c r="FJ67" s="27"/>
      <c r="FK67" s="27"/>
      <c r="FL67" s="31"/>
      <c r="FM67" s="31"/>
      <c r="FN67" s="27"/>
      <c r="FO67" s="27"/>
      <c r="FP67" s="27"/>
      <c r="FQ67" s="27"/>
      <c r="FR67" s="27"/>
      <c r="FS67" s="27"/>
      <c r="FT67" s="27"/>
      <c r="FU67" s="27"/>
      <c r="FV67" s="27"/>
      <c r="FW67" s="27"/>
      <c r="FX67" s="31"/>
      <c r="FY67" s="27"/>
      <c r="FZ67" s="27"/>
      <c r="GA67" s="27"/>
      <c r="GB67" s="27"/>
      <c r="GC67" s="27"/>
      <c r="GD67" s="27"/>
      <c r="GE67" s="27"/>
      <c r="GF67" s="27"/>
      <c r="GG67" s="27"/>
      <c r="GH67" s="27"/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/>
      <c r="HC67" s="27"/>
      <c r="HD67" s="27"/>
      <c r="HE67" s="27"/>
      <c r="HF67" s="27"/>
      <c r="HG67" s="27"/>
      <c r="HH67" s="27"/>
      <c r="HI67" s="27"/>
      <c r="HJ67" s="27"/>
      <c r="HK67" s="27"/>
      <c r="HL67" s="27"/>
      <c r="HM67" s="27"/>
      <c r="HN67" s="27"/>
      <c r="HO67" s="27"/>
      <c r="HP67" s="27"/>
      <c r="HQ67" s="27"/>
      <c r="HR67" s="27"/>
      <c r="HS67" s="27"/>
      <c r="HT67" s="27"/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</row>
    <row r="68" spans="1:240" x14ac:dyDescent="0.3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  <c r="CS68" s="27"/>
      <c r="CT68" s="27"/>
      <c r="CU68" s="27"/>
      <c r="CV68" s="27"/>
      <c r="CW68" s="27"/>
      <c r="CX68" s="27"/>
      <c r="CY68" s="27"/>
      <c r="CZ68" s="27"/>
      <c r="DA68" s="27"/>
      <c r="DB68" s="27"/>
      <c r="DC68" s="27"/>
      <c r="DD68" s="27"/>
      <c r="DE68" s="27"/>
      <c r="DF68" s="27"/>
      <c r="DG68" s="27"/>
      <c r="DH68" s="27"/>
      <c r="DI68" s="27"/>
      <c r="DJ68" s="27"/>
      <c r="DK68" s="27"/>
      <c r="DL68" s="27"/>
      <c r="DM68" s="27"/>
      <c r="DN68" s="27"/>
      <c r="DO68" s="27"/>
      <c r="DP68" s="27"/>
      <c r="DQ68" s="27"/>
      <c r="DR68" s="27"/>
      <c r="DS68" s="27"/>
      <c r="DT68" s="27"/>
      <c r="DU68" s="27"/>
      <c r="DV68" s="27"/>
      <c r="DW68" s="31"/>
      <c r="DX68" s="31"/>
      <c r="DY68" s="31"/>
      <c r="DZ68" s="31"/>
      <c r="EA68" s="31"/>
      <c r="EB68" s="31"/>
      <c r="EC68" s="27"/>
      <c r="ED68" s="27"/>
      <c r="EE68" s="27"/>
      <c r="EF68" s="27"/>
      <c r="EG68" s="27"/>
      <c r="EH68" s="27"/>
      <c r="EI68" s="27"/>
      <c r="EJ68" s="27"/>
      <c r="EK68" s="27"/>
      <c r="EL68" s="27"/>
      <c r="EM68" s="27"/>
      <c r="EN68" s="27"/>
      <c r="EO68" s="27"/>
      <c r="EP68" s="27"/>
      <c r="EQ68" s="27"/>
      <c r="ER68" s="27"/>
      <c r="ES68" s="27"/>
      <c r="ET68" s="27"/>
      <c r="EU68" s="27"/>
      <c r="EV68" s="27"/>
      <c r="EW68" s="27"/>
      <c r="EX68" s="27"/>
      <c r="EY68" s="27"/>
      <c r="EZ68" s="31"/>
      <c r="FA68" s="27"/>
      <c r="FB68" s="27"/>
      <c r="FC68" s="27"/>
      <c r="FD68" s="27"/>
      <c r="FE68" s="27"/>
      <c r="FF68" s="27"/>
      <c r="FG68" s="27"/>
      <c r="FH68" s="27"/>
      <c r="FI68" s="27"/>
      <c r="FJ68" s="27"/>
      <c r="FK68" s="27"/>
      <c r="FL68" s="31"/>
      <c r="FM68" s="31"/>
      <c r="FN68" s="27"/>
      <c r="FO68" s="27"/>
      <c r="FP68" s="27"/>
      <c r="FQ68" s="27"/>
      <c r="FR68" s="27"/>
      <c r="FS68" s="27"/>
      <c r="FT68" s="27"/>
      <c r="FU68" s="27"/>
      <c r="FV68" s="27"/>
      <c r="FW68" s="27"/>
      <c r="FX68" s="31"/>
      <c r="FY68" s="27"/>
      <c r="FZ68" s="27"/>
      <c r="GA68" s="27"/>
      <c r="GB68" s="27"/>
      <c r="GC68" s="27"/>
      <c r="GD68" s="27"/>
      <c r="GE68" s="27"/>
      <c r="GF68" s="27"/>
      <c r="GG68" s="27"/>
      <c r="GH68" s="27"/>
      <c r="GI68" s="27"/>
      <c r="GJ68" s="27"/>
      <c r="GK68" s="27"/>
      <c r="GL68" s="27"/>
      <c r="GM68" s="27"/>
      <c r="GN68" s="27"/>
      <c r="GO68" s="27"/>
      <c r="GP68" s="27"/>
      <c r="GQ68" s="27"/>
      <c r="GR68" s="27"/>
      <c r="GS68" s="27"/>
      <c r="GT68" s="27"/>
      <c r="GU68" s="27"/>
      <c r="GV68" s="27"/>
      <c r="GW68" s="27"/>
      <c r="GX68" s="27"/>
      <c r="GY68" s="27"/>
      <c r="GZ68" s="27"/>
      <c r="HA68" s="27"/>
      <c r="HB68" s="27"/>
      <c r="HC68" s="27"/>
      <c r="HD68" s="27"/>
      <c r="HE68" s="27"/>
      <c r="HF68" s="27"/>
      <c r="HG68" s="27"/>
      <c r="HH68" s="27"/>
      <c r="HI68" s="27"/>
      <c r="HJ68" s="27"/>
      <c r="HK68" s="27"/>
      <c r="HL68" s="27"/>
      <c r="HM68" s="27"/>
      <c r="HN68" s="27"/>
      <c r="HO68" s="27"/>
      <c r="HP68" s="27"/>
      <c r="HQ68" s="27"/>
      <c r="HR68" s="27"/>
      <c r="HS68" s="27"/>
      <c r="HT68" s="27"/>
      <c r="HU68" s="27"/>
      <c r="HV68" s="27"/>
      <c r="HW68" s="27"/>
      <c r="HX68" s="27"/>
      <c r="HY68" s="27"/>
      <c r="HZ68" s="27"/>
      <c r="IA68" s="27"/>
      <c r="IB68" s="27"/>
      <c r="IC68" s="27"/>
      <c r="ID68" s="27"/>
      <c r="IE68" s="27"/>
      <c r="IF68" s="27"/>
    </row>
    <row r="69" spans="1:240" x14ac:dyDescent="0.3">
      <c r="A69" s="27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  <c r="CS69" s="27"/>
      <c r="CT69" s="27"/>
      <c r="CU69" s="27"/>
      <c r="CV69" s="27"/>
      <c r="CW69" s="27"/>
      <c r="CX69" s="27"/>
      <c r="CY69" s="27"/>
      <c r="CZ69" s="27"/>
      <c r="DA69" s="27"/>
      <c r="DB69" s="27"/>
      <c r="DC69" s="27"/>
      <c r="DD69" s="27"/>
      <c r="DE69" s="27"/>
      <c r="DF69" s="27"/>
      <c r="DG69" s="27"/>
      <c r="DH69" s="27"/>
      <c r="DI69" s="27"/>
      <c r="DJ69" s="27"/>
      <c r="DK69" s="27"/>
      <c r="DL69" s="27"/>
      <c r="DM69" s="27"/>
      <c r="DN69" s="27"/>
      <c r="DO69" s="27"/>
      <c r="DP69" s="27"/>
      <c r="DQ69" s="27"/>
      <c r="DR69" s="27"/>
      <c r="DS69" s="27"/>
      <c r="DT69" s="27"/>
      <c r="DU69" s="27"/>
      <c r="DV69" s="27"/>
      <c r="DW69" s="31"/>
      <c r="DX69" s="31"/>
      <c r="DY69" s="31"/>
      <c r="DZ69" s="31"/>
      <c r="EA69" s="31"/>
      <c r="EB69" s="31"/>
      <c r="EC69" s="27"/>
      <c r="ED69" s="27"/>
      <c r="EE69" s="27"/>
      <c r="EF69" s="27"/>
      <c r="EG69" s="27"/>
      <c r="EH69" s="27"/>
      <c r="EI69" s="27"/>
      <c r="EJ69" s="27"/>
      <c r="EK69" s="27"/>
      <c r="EL69" s="27"/>
      <c r="EM69" s="27"/>
      <c r="EN69" s="27"/>
      <c r="EO69" s="27"/>
      <c r="EP69" s="27"/>
      <c r="EQ69" s="27"/>
      <c r="ER69" s="27"/>
      <c r="ES69" s="27"/>
      <c r="ET69" s="27"/>
      <c r="EU69" s="27"/>
      <c r="EV69" s="27"/>
      <c r="EW69" s="27"/>
      <c r="EX69" s="27"/>
      <c r="EY69" s="27"/>
      <c r="EZ69" s="31"/>
      <c r="FA69" s="27"/>
      <c r="FB69" s="27"/>
      <c r="FC69" s="27"/>
      <c r="FD69" s="27"/>
      <c r="FE69" s="27"/>
      <c r="FF69" s="27"/>
      <c r="FG69" s="27"/>
      <c r="FH69" s="27"/>
      <c r="FI69" s="27"/>
      <c r="FJ69" s="27"/>
      <c r="FK69" s="27"/>
      <c r="FL69" s="31"/>
      <c r="FM69" s="31"/>
      <c r="FN69" s="27"/>
      <c r="FO69" s="27"/>
      <c r="FP69" s="27"/>
      <c r="FQ69" s="27"/>
      <c r="FR69" s="27"/>
      <c r="FS69" s="27"/>
      <c r="FT69" s="27"/>
      <c r="FU69" s="27"/>
      <c r="FV69" s="27"/>
      <c r="FW69" s="27"/>
      <c r="FX69" s="31"/>
      <c r="FY69" s="27"/>
      <c r="FZ69" s="27"/>
      <c r="GA69" s="27"/>
      <c r="GB69" s="27"/>
      <c r="GC69" s="27"/>
      <c r="GD69" s="27"/>
      <c r="GE69" s="27"/>
      <c r="GF69" s="27"/>
      <c r="GG69" s="27"/>
      <c r="GH69" s="27"/>
      <c r="GI69" s="27"/>
      <c r="GJ69" s="27"/>
      <c r="GK69" s="27"/>
      <c r="GL69" s="27"/>
      <c r="GM69" s="27"/>
      <c r="GN69" s="27"/>
      <c r="GO69" s="27"/>
      <c r="GP69" s="27"/>
      <c r="GQ69" s="27"/>
      <c r="GR69" s="27"/>
      <c r="GS69" s="27"/>
      <c r="GT69" s="27"/>
      <c r="GU69" s="27"/>
      <c r="GV69" s="27"/>
      <c r="GW69" s="27"/>
      <c r="GX69" s="27"/>
      <c r="GY69" s="27"/>
      <c r="GZ69" s="27"/>
      <c r="HA69" s="27"/>
      <c r="HB69" s="27"/>
      <c r="HC69" s="27"/>
      <c r="HD69" s="27"/>
      <c r="HE69" s="27"/>
      <c r="HF69" s="27"/>
      <c r="HG69" s="27"/>
      <c r="HH69" s="27"/>
      <c r="HI69" s="27"/>
      <c r="HJ69" s="27"/>
      <c r="HK69" s="27"/>
      <c r="HL69" s="27"/>
      <c r="HM69" s="27"/>
      <c r="HN69" s="27"/>
      <c r="HO69" s="27"/>
      <c r="HP69" s="27"/>
      <c r="HQ69" s="27"/>
      <c r="HR69" s="27"/>
      <c r="HS69" s="27"/>
      <c r="HT69" s="27"/>
      <c r="HU69" s="27"/>
      <c r="HV69" s="27"/>
      <c r="HW69" s="27"/>
      <c r="HX69" s="27"/>
      <c r="HY69" s="27"/>
      <c r="HZ69" s="27"/>
      <c r="IA69" s="27"/>
      <c r="IB69" s="27"/>
      <c r="IC69" s="27"/>
      <c r="ID69" s="27"/>
      <c r="IE69" s="27"/>
      <c r="IF69" s="27"/>
    </row>
    <row r="70" spans="1:240" x14ac:dyDescent="0.3">
      <c r="A70" s="27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  <c r="CS70" s="27"/>
      <c r="CT70" s="27"/>
      <c r="CU70" s="27"/>
      <c r="CV70" s="27"/>
      <c r="CW70" s="27"/>
      <c r="CX70" s="27"/>
      <c r="CY70" s="27"/>
      <c r="CZ70" s="27"/>
      <c r="DA70" s="27"/>
      <c r="DB70" s="27"/>
      <c r="DC70" s="27"/>
      <c r="DD70" s="27"/>
      <c r="DE70" s="27"/>
      <c r="DF70" s="27"/>
      <c r="DG70" s="27"/>
      <c r="DH70" s="27"/>
      <c r="DI70" s="27"/>
      <c r="DJ70" s="27"/>
      <c r="DK70" s="27"/>
      <c r="DL70" s="27"/>
      <c r="DM70" s="27"/>
      <c r="DN70" s="27"/>
      <c r="DO70" s="27"/>
      <c r="DP70" s="27"/>
      <c r="DQ70" s="27"/>
      <c r="DR70" s="27"/>
      <c r="DS70" s="27"/>
      <c r="DT70" s="27"/>
      <c r="DU70" s="27"/>
      <c r="DV70" s="27"/>
      <c r="DW70" s="31"/>
      <c r="DX70" s="31"/>
      <c r="DY70" s="31"/>
      <c r="DZ70" s="31"/>
      <c r="EA70" s="31"/>
      <c r="EB70" s="31"/>
      <c r="EC70" s="27"/>
      <c r="ED70" s="27"/>
      <c r="EE70" s="27"/>
      <c r="EF70" s="27"/>
      <c r="EG70" s="27"/>
      <c r="EH70" s="27"/>
      <c r="EI70" s="27"/>
      <c r="EJ70" s="27"/>
      <c r="EK70" s="27"/>
      <c r="EL70" s="27"/>
      <c r="EM70" s="27"/>
      <c r="EN70" s="27"/>
      <c r="EO70" s="27"/>
      <c r="EP70" s="27"/>
      <c r="EQ70" s="27"/>
      <c r="ER70" s="27"/>
      <c r="ES70" s="27"/>
      <c r="ET70" s="27"/>
      <c r="EU70" s="27"/>
      <c r="EV70" s="27"/>
      <c r="EW70" s="27"/>
      <c r="EX70" s="27"/>
      <c r="EY70" s="27"/>
      <c r="EZ70" s="31"/>
      <c r="FA70" s="27"/>
      <c r="FB70" s="27"/>
      <c r="FC70" s="27"/>
      <c r="FD70" s="27"/>
      <c r="FE70" s="27"/>
      <c r="FF70" s="27"/>
      <c r="FG70" s="27"/>
      <c r="FH70" s="27"/>
      <c r="FI70" s="27"/>
      <c r="FJ70" s="27"/>
      <c r="FK70" s="27"/>
      <c r="FL70" s="31"/>
      <c r="FM70" s="31"/>
      <c r="FN70" s="27"/>
      <c r="FO70" s="27"/>
      <c r="FP70" s="27"/>
      <c r="FQ70" s="27"/>
      <c r="FR70" s="27"/>
      <c r="FS70" s="27"/>
      <c r="FT70" s="27"/>
      <c r="FU70" s="27"/>
      <c r="FV70" s="27"/>
      <c r="FW70" s="27"/>
      <c r="FX70" s="31"/>
      <c r="FY70" s="27"/>
      <c r="FZ70" s="27"/>
      <c r="GA70" s="27"/>
      <c r="GB70" s="27"/>
      <c r="GC70" s="27"/>
      <c r="GD70" s="27"/>
      <c r="GE70" s="27"/>
      <c r="GF70" s="27"/>
      <c r="GG70" s="27"/>
      <c r="GH70" s="27"/>
      <c r="GI70" s="27"/>
      <c r="GJ70" s="27"/>
      <c r="GK70" s="27"/>
      <c r="GL70" s="27"/>
      <c r="GM70" s="27"/>
      <c r="GN70" s="27"/>
      <c r="GO70" s="27"/>
      <c r="GP70" s="27"/>
      <c r="GQ70" s="27"/>
      <c r="GR70" s="27"/>
      <c r="GS70" s="27"/>
      <c r="GT70" s="27"/>
      <c r="GU70" s="27"/>
      <c r="GV70" s="27"/>
      <c r="GW70" s="27"/>
      <c r="GX70" s="27"/>
      <c r="GY70" s="27"/>
      <c r="GZ70" s="27"/>
      <c r="HA70" s="27"/>
      <c r="HB70" s="27"/>
      <c r="HC70" s="27"/>
      <c r="HD70" s="27"/>
      <c r="HE70" s="27"/>
      <c r="HF70" s="27"/>
      <c r="HG70" s="27"/>
      <c r="HH70" s="27"/>
      <c r="HI70" s="27"/>
      <c r="HJ70" s="27"/>
      <c r="HK70" s="27"/>
      <c r="HL70" s="27"/>
      <c r="HM70" s="27"/>
      <c r="HN70" s="27"/>
      <c r="HO70" s="27"/>
      <c r="HP70" s="27"/>
      <c r="HQ70" s="27"/>
      <c r="HR70" s="27"/>
      <c r="HS70" s="27"/>
      <c r="HT70" s="27"/>
      <c r="HU70" s="27"/>
      <c r="HV70" s="27"/>
      <c r="HW70" s="27"/>
      <c r="HX70" s="27"/>
      <c r="HY70" s="27"/>
      <c r="HZ70" s="27"/>
      <c r="IA70" s="27"/>
      <c r="IB70" s="27"/>
      <c r="IC70" s="27"/>
      <c r="ID70" s="27"/>
      <c r="IE70" s="27"/>
      <c r="IF70" s="27"/>
    </row>
    <row r="71" spans="1:240" x14ac:dyDescent="0.3">
      <c r="A71" s="27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  <c r="DA71" s="27"/>
      <c r="DB71" s="27"/>
      <c r="DC71" s="27"/>
      <c r="DD71" s="27"/>
      <c r="DE71" s="27"/>
      <c r="DF71" s="27"/>
      <c r="DG71" s="27"/>
      <c r="DH71" s="27"/>
      <c r="DI71" s="27"/>
      <c r="DJ71" s="27"/>
      <c r="DK71" s="27"/>
      <c r="DL71" s="27"/>
      <c r="DM71" s="27"/>
      <c r="DN71" s="27"/>
      <c r="DO71" s="27"/>
      <c r="DP71" s="27"/>
      <c r="DQ71" s="27"/>
      <c r="DR71" s="27"/>
      <c r="DS71" s="27"/>
      <c r="DT71" s="27"/>
      <c r="DU71" s="27"/>
      <c r="DV71" s="27"/>
      <c r="DW71" s="31"/>
      <c r="DX71" s="31"/>
      <c r="DY71" s="31"/>
      <c r="DZ71" s="31"/>
      <c r="EA71" s="31"/>
      <c r="EB71" s="31"/>
      <c r="EC71" s="27"/>
      <c r="ED71" s="27"/>
      <c r="EE71" s="27"/>
      <c r="EF71" s="27"/>
      <c r="EG71" s="27"/>
      <c r="EH71" s="27"/>
      <c r="EI71" s="27"/>
      <c r="EJ71" s="27"/>
      <c r="EK71" s="27"/>
      <c r="EL71" s="27"/>
      <c r="EM71" s="27"/>
      <c r="EN71" s="27"/>
      <c r="EO71" s="27"/>
      <c r="EP71" s="27"/>
      <c r="EQ71" s="27"/>
      <c r="ER71" s="27"/>
      <c r="ES71" s="27"/>
      <c r="ET71" s="27"/>
      <c r="EU71" s="27"/>
      <c r="EV71" s="27"/>
      <c r="EW71" s="27"/>
      <c r="EX71" s="27"/>
      <c r="EY71" s="27"/>
      <c r="EZ71" s="31"/>
      <c r="FA71" s="27"/>
      <c r="FB71" s="27"/>
      <c r="FC71" s="27"/>
      <c r="FD71" s="27"/>
      <c r="FE71" s="27"/>
      <c r="FF71" s="27"/>
      <c r="FG71" s="27"/>
      <c r="FH71" s="27"/>
      <c r="FI71" s="27"/>
      <c r="FJ71" s="27"/>
      <c r="FK71" s="27"/>
      <c r="FL71" s="31"/>
      <c r="FM71" s="31"/>
      <c r="FN71" s="27"/>
      <c r="FO71" s="27"/>
      <c r="FP71" s="27"/>
      <c r="FQ71" s="27"/>
      <c r="FR71" s="27"/>
      <c r="FS71" s="27"/>
      <c r="FT71" s="27"/>
      <c r="FU71" s="27"/>
      <c r="FV71" s="27"/>
      <c r="FW71" s="27"/>
      <c r="FX71" s="31"/>
      <c r="FY71" s="27"/>
      <c r="FZ71" s="27"/>
      <c r="GA71" s="27"/>
      <c r="GB71" s="27"/>
      <c r="GC71" s="27"/>
      <c r="GD71" s="27"/>
      <c r="GE71" s="27"/>
      <c r="GF71" s="27"/>
      <c r="GG71" s="27"/>
      <c r="GH71" s="27"/>
      <c r="GI71" s="27"/>
      <c r="GJ71" s="27"/>
      <c r="GK71" s="27"/>
      <c r="GL71" s="27"/>
      <c r="GM71" s="27"/>
      <c r="GN71" s="27"/>
      <c r="GO71" s="27"/>
      <c r="GP71" s="27"/>
      <c r="GQ71" s="27"/>
      <c r="GR71" s="27"/>
      <c r="GS71" s="27"/>
      <c r="GT71" s="27"/>
      <c r="GU71" s="27"/>
      <c r="GV71" s="27"/>
      <c r="GW71" s="27"/>
      <c r="GX71" s="27"/>
      <c r="GY71" s="27"/>
      <c r="GZ71" s="27"/>
      <c r="HA71" s="27"/>
      <c r="HB71" s="27"/>
      <c r="HC71" s="27"/>
      <c r="HD71" s="27"/>
      <c r="HE71" s="27"/>
      <c r="HF71" s="27"/>
      <c r="HG71" s="27"/>
      <c r="HH71" s="27"/>
      <c r="HI71" s="27"/>
      <c r="HJ71" s="27"/>
      <c r="HK71" s="27"/>
      <c r="HL71" s="27"/>
      <c r="HM71" s="27"/>
      <c r="HN71" s="27"/>
      <c r="HO71" s="27"/>
      <c r="HP71" s="27"/>
      <c r="HQ71" s="27"/>
      <c r="HR71" s="27"/>
      <c r="HS71" s="27"/>
      <c r="HT71" s="27"/>
      <c r="HU71" s="27"/>
      <c r="HV71" s="27"/>
      <c r="HW71" s="27"/>
      <c r="HX71" s="27"/>
      <c r="HY71" s="27"/>
      <c r="HZ71" s="27"/>
      <c r="IA71" s="27"/>
      <c r="IB71" s="27"/>
      <c r="IC71" s="27"/>
      <c r="ID71" s="27"/>
      <c r="IE71" s="27"/>
      <c r="IF71" s="27"/>
    </row>
    <row r="72" spans="1:240" x14ac:dyDescent="0.3">
      <c r="A72" s="27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  <c r="DA72" s="27"/>
      <c r="DB72" s="27"/>
      <c r="DC72" s="27"/>
      <c r="DD72" s="27"/>
      <c r="DE72" s="27"/>
      <c r="DF72" s="27"/>
      <c r="DG72" s="27"/>
      <c r="DH72" s="27"/>
      <c r="DI72" s="27"/>
      <c r="DJ72" s="27"/>
      <c r="DK72" s="27"/>
      <c r="DL72" s="27"/>
      <c r="DM72" s="27"/>
      <c r="DN72" s="27"/>
      <c r="DO72" s="27"/>
      <c r="DP72" s="27"/>
      <c r="DQ72" s="27"/>
      <c r="DR72" s="27"/>
      <c r="DS72" s="27"/>
      <c r="DT72" s="27"/>
      <c r="DU72" s="27"/>
      <c r="DV72" s="27"/>
      <c r="DW72" s="31"/>
      <c r="DX72" s="31"/>
      <c r="DY72" s="31"/>
      <c r="DZ72" s="31"/>
      <c r="EA72" s="31"/>
      <c r="EB72" s="31"/>
      <c r="EC72" s="27"/>
      <c r="ED72" s="27"/>
      <c r="EE72" s="27"/>
      <c r="EF72" s="27"/>
      <c r="EG72" s="27"/>
      <c r="EH72" s="27"/>
      <c r="EI72" s="27"/>
      <c r="EJ72" s="27"/>
      <c r="EK72" s="27"/>
      <c r="EL72" s="27"/>
      <c r="EM72" s="27"/>
      <c r="EN72" s="27"/>
      <c r="EO72" s="27"/>
      <c r="EP72" s="27"/>
      <c r="EQ72" s="27"/>
      <c r="ER72" s="27"/>
      <c r="ES72" s="27"/>
      <c r="ET72" s="27"/>
      <c r="EU72" s="27"/>
      <c r="EV72" s="27"/>
      <c r="EW72" s="27"/>
      <c r="EX72" s="27"/>
      <c r="EY72" s="27"/>
      <c r="EZ72" s="31"/>
      <c r="FA72" s="27"/>
      <c r="FB72" s="27"/>
      <c r="FC72" s="27"/>
      <c r="FD72" s="27"/>
      <c r="FE72" s="27"/>
      <c r="FF72" s="27"/>
      <c r="FG72" s="27"/>
      <c r="FH72" s="27"/>
      <c r="FI72" s="27"/>
      <c r="FJ72" s="27"/>
      <c r="FK72" s="27"/>
      <c r="FL72" s="31"/>
      <c r="FM72" s="31"/>
      <c r="FN72" s="27"/>
      <c r="FO72" s="27"/>
      <c r="FP72" s="27"/>
      <c r="FQ72" s="27"/>
      <c r="FR72" s="27"/>
      <c r="FS72" s="27"/>
      <c r="FT72" s="27"/>
      <c r="FU72" s="27"/>
      <c r="FV72" s="27"/>
      <c r="FW72" s="27"/>
      <c r="FX72" s="31"/>
      <c r="FY72" s="27"/>
      <c r="FZ72" s="27"/>
      <c r="GA72" s="27"/>
      <c r="GB72" s="27"/>
      <c r="GC72" s="27"/>
      <c r="GD72" s="27"/>
      <c r="GE72" s="27"/>
      <c r="GF72" s="27"/>
      <c r="GG72" s="27"/>
      <c r="GH72" s="27"/>
      <c r="GI72" s="27"/>
      <c r="GJ72" s="27"/>
      <c r="GK72" s="27"/>
      <c r="GL72" s="27"/>
      <c r="GM72" s="27"/>
      <c r="GN72" s="27"/>
      <c r="GO72" s="27"/>
      <c r="GP72" s="27"/>
      <c r="GQ72" s="27"/>
      <c r="GR72" s="27"/>
      <c r="GS72" s="27"/>
      <c r="GT72" s="27"/>
      <c r="GU72" s="27"/>
      <c r="GV72" s="27"/>
      <c r="GW72" s="27"/>
      <c r="GX72" s="27"/>
      <c r="GY72" s="27"/>
      <c r="GZ72" s="27"/>
      <c r="HA72" s="27"/>
      <c r="HB72" s="27"/>
      <c r="HC72" s="27"/>
      <c r="HD72" s="27"/>
      <c r="HE72" s="27"/>
      <c r="HF72" s="27"/>
      <c r="HG72" s="27"/>
      <c r="HH72" s="27"/>
      <c r="HI72" s="27"/>
      <c r="HJ72" s="27"/>
      <c r="HK72" s="27"/>
      <c r="HL72" s="27"/>
      <c r="HM72" s="27"/>
      <c r="HN72" s="27"/>
      <c r="HO72" s="27"/>
      <c r="HP72" s="27"/>
      <c r="HQ72" s="27"/>
      <c r="HR72" s="27"/>
      <c r="HS72" s="27"/>
      <c r="HT72" s="27"/>
      <c r="HU72" s="27"/>
      <c r="HV72" s="27"/>
      <c r="HW72" s="27"/>
      <c r="HX72" s="27"/>
      <c r="HY72" s="27"/>
      <c r="HZ72" s="27"/>
      <c r="IA72" s="27"/>
      <c r="IB72" s="27"/>
      <c r="IC72" s="27"/>
      <c r="ID72" s="27"/>
      <c r="IE72" s="27"/>
      <c r="IF72" s="27"/>
    </row>
    <row r="73" spans="1:240" x14ac:dyDescent="0.3">
      <c r="A73" s="27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  <c r="CS73" s="27"/>
      <c r="CT73" s="27"/>
      <c r="CU73" s="27"/>
      <c r="CV73" s="27"/>
      <c r="CW73" s="27"/>
      <c r="CX73" s="27"/>
      <c r="CY73" s="27"/>
      <c r="CZ73" s="27"/>
      <c r="DA73" s="27"/>
      <c r="DB73" s="27"/>
      <c r="DC73" s="27"/>
      <c r="DD73" s="27"/>
      <c r="DE73" s="27"/>
      <c r="DF73" s="27"/>
      <c r="DG73" s="27"/>
      <c r="DH73" s="27"/>
      <c r="DI73" s="27"/>
      <c r="DJ73" s="27"/>
      <c r="DK73" s="27"/>
      <c r="DL73" s="27"/>
      <c r="DM73" s="27"/>
      <c r="DN73" s="27"/>
      <c r="DO73" s="27"/>
      <c r="DP73" s="27"/>
      <c r="DQ73" s="27"/>
      <c r="DR73" s="27"/>
      <c r="DS73" s="27"/>
      <c r="DT73" s="27"/>
      <c r="DU73" s="27"/>
      <c r="DV73" s="27"/>
      <c r="DW73" s="31"/>
      <c r="DX73" s="31"/>
      <c r="DY73" s="31"/>
      <c r="DZ73" s="31"/>
      <c r="EA73" s="31"/>
      <c r="EB73" s="31"/>
      <c r="EC73" s="27"/>
      <c r="ED73" s="27"/>
      <c r="EE73" s="27"/>
      <c r="EF73" s="27"/>
      <c r="EG73" s="27"/>
      <c r="EH73" s="27"/>
      <c r="EI73" s="27"/>
      <c r="EJ73" s="27"/>
      <c r="EK73" s="27"/>
      <c r="EL73" s="27"/>
      <c r="EM73" s="27"/>
      <c r="EN73" s="27"/>
      <c r="EO73" s="27"/>
      <c r="EP73" s="27"/>
      <c r="EQ73" s="27"/>
      <c r="ER73" s="27"/>
      <c r="ES73" s="27"/>
      <c r="ET73" s="27"/>
      <c r="EU73" s="27"/>
      <c r="EV73" s="27"/>
      <c r="EW73" s="27"/>
      <c r="EX73" s="27"/>
      <c r="EY73" s="27"/>
      <c r="EZ73" s="31"/>
      <c r="FA73" s="27"/>
      <c r="FB73" s="27"/>
      <c r="FC73" s="27"/>
      <c r="FD73" s="27"/>
      <c r="FE73" s="27"/>
      <c r="FF73" s="27"/>
      <c r="FG73" s="27"/>
      <c r="FH73" s="27"/>
      <c r="FI73" s="27"/>
      <c r="FJ73" s="27"/>
      <c r="FK73" s="27"/>
      <c r="FL73" s="31"/>
      <c r="FM73" s="31"/>
      <c r="FN73" s="27"/>
      <c r="FO73" s="27"/>
      <c r="FP73" s="27"/>
      <c r="FQ73" s="27"/>
      <c r="FR73" s="27"/>
      <c r="FS73" s="27"/>
      <c r="FT73" s="27"/>
      <c r="FU73" s="27"/>
      <c r="FV73" s="27"/>
      <c r="FW73" s="27"/>
      <c r="FX73" s="31"/>
      <c r="FY73" s="27"/>
      <c r="FZ73" s="27"/>
      <c r="GA73" s="27"/>
      <c r="GB73" s="27"/>
      <c r="GC73" s="27"/>
      <c r="GD73" s="27"/>
      <c r="GE73" s="27"/>
      <c r="GF73" s="27"/>
      <c r="GG73" s="27"/>
      <c r="GH73" s="27"/>
      <c r="GI73" s="27"/>
      <c r="GJ73" s="27"/>
      <c r="GK73" s="27"/>
      <c r="GL73" s="27"/>
      <c r="GM73" s="27"/>
      <c r="GN73" s="27"/>
      <c r="GO73" s="27"/>
      <c r="GP73" s="27"/>
      <c r="GQ73" s="27"/>
      <c r="GR73" s="27"/>
      <c r="GS73" s="27"/>
      <c r="GT73" s="27"/>
      <c r="GU73" s="27"/>
      <c r="GV73" s="27"/>
      <c r="GW73" s="27"/>
      <c r="GX73" s="27"/>
      <c r="GY73" s="27"/>
      <c r="GZ73" s="27"/>
      <c r="HA73" s="27"/>
      <c r="HB73" s="27"/>
      <c r="HC73" s="27"/>
      <c r="HD73" s="27"/>
      <c r="HE73" s="27"/>
      <c r="HF73" s="27"/>
      <c r="HG73" s="27"/>
      <c r="HH73" s="27"/>
      <c r="HI73" s="27"/>
      <c r="HJ73" s="27"/>
      <c r="HK73" s="27"/>
      <c r="HL73" s="27"/>
      <c r="HM73" s="27"/>
      <c r="HN73" s="27"/>
      <c r="HO73" s="27"/>
      <c r="HP73" s="27"/>
      <c r="HQ73" s="27"/>
      <c r="HR73" s="27"/>
      <c r="HS73" s="27"/>
      <c r="HT73" s="27"/>
      <c r="HU73" s="27"/>
      <c r="HV73" s="27"/>
      <c r="HW73" s="27"/>
      <c r="HX73" s="27"/>
      <c r="HY73" s="27"/>
      <c r="HZ73" s="27"/>
      <c r="IA73" s="27"/>
      <c r="IB73" s="27"/>
      <c r="IC73" s="27"/>
      <c r="ID73" s="27"/>
      <c r="IE73" s="27"/>
      <c r="IF73" s="27"/>
    </row>
    <row r="74" spans="1:240" x14ac:dyDescent="0.3">
      <c r="A74" s="27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  <c r="CS74" s="27"/>
      <c r="CT74" s="27"/>
      <c r="CU74" s="27"/>
      <c r="CV74" s="27"/>
      <c r="CW74" s="27"/>
      <c r="CX74" s="27"/>
      <c r="CY74" s="27"/>
      <c r="CZ74" s="27"/>
      <c r="DA74" s="27"/>
      <c r="DB74" s="27"/>
      <c r="DC74" s="27"/>
      <c r="DD74" s="27"/>
      <c r="DE74" s="27"/>
      <c r="DF74" s="27"/>
      <c r="DG74" s="27"/>
      <c r="DH74" s="27"/>
      <c r="DI74" s="27"/>
      <c r="DJ74" s="27"/>
      <c r="DK74" s="27"/>
      <c r="DL74" s="27"/>
      <c r="DM74" s="27"/>
      <c r="DN74" s="27"/>
      <c r="DO74" s="27"/>
      <c r="DP74" s="27"/>
      <c r="DQ74" s="27"/>
      <c r="DR74" s="27"/>
      <c r="DS74" s="27"/>
      <c r="DT74" s="27"/>
      <c r="DU74" s="27"/>
      <c r="DV74" s="27"/>
      <c r="DW74" s="31"/>
      <c r="DX74" s="31"/>
      <c r="DY74" s="31"/>
      <c r="DZ74" s="31"/>
      <c r="EA74" s="31"/>
      <c r="EB74" s="31"/>
      <c r="EC74" s="27"/>
      <c r="ED74" s="27"/>
      <c r="EE74" s="27"/>
      <c r="EF74" s="27"/>
      <c r="EG74" s="27"/>
      <c r="EH74" s="27"/>
      <c r="EI74" s="27"/>
      <c r="EJ74" s="27"/>
      <c r="EK74" s="27"/>
      <c r="EL74" s="27"/>
      <c r="EM74" s="27"/>
      <c r="EN74" s="27"/>
      <c r="EO74" s="27"/>
      <c r="EP74" s="27"/>
      <c r="EQ74" s="27"/>
      <c r="ER74" s="27"/>
      <c r="ES74" s="27"/>
      <c r="ET74" s="27"/>
      <c r="EU74" s="27"/>
      <c r="EV74" s="27"/>
      <c r="EW74" s="27"/>
      <c r="EX74" s="27"/>
      <c r="EY74" s="27"/>
      <c r="EZ74" s="31"/>
      <c r="FA74" s="27"/>
      <c r="FB74" s="27"/>
      <c r="FC74" s="27"/>
      <c r="FD74" s="27"/>
      <c r="FE74" s="27"/>
      <c r="FF74" s="27"/>
      <c r="FG74" s="27"/>
      <c r="FH74" s="27"/>
      <c r="FI74" s="27"/>
      <c r="FJ74" s="27"/>
      <c r="FK74" s="27"/>
      <c r="FL74" s="31"/>
      <c r="FM74" s="31"/>
      <c r="FN74" s="27"/>
      <c r="FO74" s="27"/>
      <c r="FP74" s="27"/>
      <c r="FQ74" s="27"/>
      <c r="FR74" s="27"/>
      <c r="FS74" s="27"/>
      <c r="FT74" s="27"/>
      <c r="FU74" s="27"/>
      <c r="FV74" s="27"/>
      <c r="FW74" s="27"/>
      <c r="FX74" s="31"/>
      <c r="FY74" s="27"/>
      <c r="FZ74" s="27"/>
      <c r="GA74" s="27"/>
      <c r="GB74" s="27"/>
      <c r="GC74" s="27"/>
      <c r="GD74" s="27"/>
      <c r="GE74" s="27"/>
      <c r="GF74" s="27"/>
      <c r="GG74" s="27"/>
      <c r="GH74" s="27"/>
      <c r="GI74" s="27"/>
      <c r="GJ74" s="27"/>
      <c r="GK74" s="27"/>
      <c r="GL74" s="27"/>
      <c r="GM74" s="27"/>
      <c r="GN74" s="27"/>
      <c r="GO74" s="27"/>
      <c r="GP74" s="27"/>
      <c r="GQ74" s="27"/>
      <c r="GR74" s="27"/>
      <c r="GS74" s="27"/>
      <c r="GT74" s="27"/>
      <c r="GU74" s="27"/>
      <c r="GV74" s="27"/>
      <c r="GW74" s="27"/>
      <c r="GX74" s="27"/>
      <c r="GY74" s="27"/>
      <c r="GZ74" s="27"/>
      <c r="HA74" s="27"/>
      <c r="HB74" s="27"/>
      <c r="HC74" s="27"/>
      <c r="HD74" s="27"/>
      <c r="HE74" s="27"/>
      <c r="HF74" s="27"/>
      <c r="HG74" s="27"/>
      <c r="HH74" s="27"/>
      <c r="HI74" s="27"/>
      <c r="HJ74" s="27"/>
      <c r="HK74" s="27"/>
      <c r="HL74" s="27"/>
      <c r="HM74" s="27"/>
      <c r="HN74" s="27"/>
      <c r="HO74" s="27"/>
      <c r="HP74" s="27"/>
      <c r="HQ74" s="27"/>
      <c r="HR74" s="27"/>
      <c r="HS74" s="27"/>
      <c r="HT74" s="27"/>
      <c r="HU74" s="27"/>
      <c r="HV74" s="27"/>
      <c r="HW74" s="27"/>
      <c r="HX74" s="27"/>
      <c r="HY74" s="27"/>
      <c r="HZ74" s="27"/>
      <c r="IA74" s="27"/>
      <c r="IB74" s="27"/>
      <c r="IC74" s="27"/>
      <c r="ID74" s="27"/>
      <c r="IE74" s="27"/>
      <c r="IF74" s="27"/>
    </row>
  </sheetData>
  <mergeCells count="491">
    <mergeCell ref="AI27:AK28"/>
    <mergeCell ref="AI25:AK26"/>
    <mergeCell ref="AE25:AH26"/>
    <mergeCell ref="AE27:AH28"/>
    <mergeCell ref="GE8:GI8"/>
    <mergeCell ref="GE7:GI7"/>
    <mergeCell ref="GE6:GI6"/>
    <mergeCell ref="FZ20:GD20"/>
    <mergeCell ref="FZ19:GD19"/>
    <mergeCell ref="FZ18:GD18"/>
    <mergeCell ref="FZ17:GD17"/>
    <mergeCell ref="FS17:FW17"/>
    <mergeCell ref="FS16:FW16"/>
    <mergeCell ref="FS15:FW15"/>
    <mergeCell ref="FN19:FR19"/>
    <mergeCell ref="FN18:FR18"/>
    <mergeCell ref="FN17:FR17"/>
    <mergeCell ref="FN26:FR26"/>
    <mergeCell ref="FN25:FR25"/>
    <mergeCell ref="FN24:FR24"/>
    <mergeCell ref="FN23:FR23"/>
    <mergeCell ref="FS26:FW26"/>
    <mergeCell ref="FS25:FW25"/>
    <mergeCell ref="FZ6:GD6"/>
    <mergeCell ref="GE5:GI5"/>
    <mergeCell ref="GE14:GI14"/>
    <mergeCell ref="GE13:GI13"/>
    <mergeCell ref="GE12:GI12"/>
    <mergeCell ref="GE11:GI11"/>
    <mergeCell ref="GE10:GI10"/>
    <mergeCell ref="GE9:GI9"/>
    <mergeCell ref="GE20:GI20"/>
    <mergeCell ref="GE19:GI19"/>
    <mergeCell ref="GE18:GI18"/>
    <mergeCell ref="GE17:GI17"/>
    <mergeCell ref="GE16:GI16"/>
    <mergeCell ref="GE15:GI15"/>
    <mergeCell ref="FZ5:GD5"/>
    <mergeCell ref="FZ16:GD16"/>
    <mergeCell ref="FZ15:GD15"/>
    <mergeCell ref="FZ14:GD14"/>
    <mergeCell ref="FZ13:GD13"/>
    <mergeCell ref="FZ12:GD12"/>
    <mergeCell ref="FZ11:GD11"/>
    <mergeCell ref="FZ22:GD22"/>
    <mergeCell ref="FZ21:GD21"/>
    <mergeCell ref="GE26:GI26"/>
    <mergeCell ref="GE25:GI25"/>
    <mergeCell ref="GE24:GI24"/>
    <mergeCell ref="GE23:GI23"/>
    <mergeCell ref="GE22:GI22"/>
    <mergeCell ref="GE21:GI21"/>
    <mergeCell ref="FZ10:GD10"/>
    <mergeCell ref="FZ9:GD9"/>
    <mergeCell ref="FZ8:GD8"/>
    <mergeCell ref="FG1:FR2"/>
    <mergeCell ref="FX3:FX4"/>
    <mergeCell ref="FY3:FY4"/>
    <mergeCell ref="FZ26:GD26"/>
    <mergeCell ref="FZ25:GD25"/>
    <mergeCell ref="FZ24:GD24"/>
    <mergeCell ref="FZ23:GD23"/>
    <mergeCell ref="FS8:FW8"/>
    <mergeCell ref="FS7:FW7"/>
    <mergeCell ref="FS6:FW6"/>
    <mergeCell ref="FS5:FW5"/>
    <mergeCell ref="FS3:FW4"/>
    <mergeCell ref="FS14:FW14"/>
    <mergeCell ref="FS13:FW13"/>
    <mergeCell ref="FS12:FW12"/>
    <mergeCell ref="FS11:FW11"/>
    <mergeCell ref="FS10:FW10"/>
    <mergeCell ref="FS9:FW9"/>
    <mergeCell ref="FS20:FW20"/>
    <mergeCell ref="FS19:FW19"/>
    <mergeCell ref="FS18:FW18"/>
    <mergeCell ref="FZ3:GD4"/>
    <mergeCell ref="FS1:GD2"/>
    <mergeCell ref="FZ7:GD7"/>
    <mergeCell ref="FS24:FW24"/>
    <mergeCell ref="FS23:FW23"/>
    <mergeCell ref="FS22:FW22"/>
    <mergeCell ref="FS21:FW21"/>
    <mergeCell ref="FN10:FR10"/>
    <mergeCell ref="FN16:FR16"/>
    <mergeCell ref="FN15:FR15"/>
    <mergeCell ref="FN14:FR14"/>
    <mergeCell ref="FN13:FR13"/>
    <mergeCell ref="FN12:FR12"/>
    <mergeCell ref="FN11:FR11"/>
    <mergeCell ref="FN22:FR22"/>
    <mergeCell ref="FN21:FR21"/>
    <mergeCell ref="FN20:FR20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G9:FK9"/>
    <mergeCell ref="FN5:FR5"/>
    <mergeCell ref="FM3:FM4"/>
    <mergeCell ref="FB7:FF7"/>
    <mergeCell ref="FB6:FF6"/>
    <mergeCell ref="FB5:FF5"/>
    <mergeCell ref="FB16:FF16"/>
    <mergeCell ref="FB15:FF15"/>
    <mergeCell ref="FB14:FF14"/>
    <mergeCell ref="FB13:FF13"/>
    <mergeCell ref="FB12:FF12"/>
    <mergeCell ref="FB11:FF11"/>
    <mergeCell ref="FG26:FK26"/>
    <mergeCell ref="FG25:FK25"/>
    <mergeCell ref="FG24:FK24"/>
    <mergeCell ref="FG23:FK23"/>
    <mergeCell ref="FG22:FK22"/>
    <mergeCell ref="FG21:FK21"/>
    <mergeCell ref="FB10:FF10"/>
    <mergeCell ref="FB9:FF9"/>
    <mergeCell ref="FB8:FF8"/>
    <mergeCell ref="FB22:FF22"/>
    <mergeCell ref="FB21:FF21"/>
    <mergeCell ref="FG20:FK20"/>
    <mergeCell ref="FG19:FK19"/>
    <mergeCell ref="FG18:FK18"/>
    <mergeCell ref="FG17:FK17"/>
    <mergeCell ref="FG16:FK16"/>
    <mergeCell ref="FG15:FK15"/>
    <mergeCell ref="FG14:FK14"/>
    <mergeCell ref="FG13:FK13"/>
    <mergeCell ref="FG12:FK12"/>
    <mergeCell ref="FG11:FK11"/>
    <mergeCell ref="FG10:FK10"/>
    <mergeCell ref="FB20:FF20"/>
    <mergeCell ref="FB19:FF19"/>
    <mergeCell ref="FB18:FF18"/>
    <mergeCell ref="FB17:FF17"/>
    <mergeCell ref="BB3:BF4"/>
    <mergeCell ref="BB1:BQ2"/>
    <mergeCell ref="EZ3:EZ4"/>
    <mergeCell ref="FA3:FA4"/>
    <mergeCell ref="FB26:FF26"/>
    <mergeCell ref="FB25:FF25"/>
    <mergeCell ref="FB24:FF24"/>
    <mergeCell ref="FB23:FF23"/>
    <mergeCell ref="BB10:BF10"/>
    <mergeCell ref="BB9:BF9"/>
    <mergeCell ref="BB8:BF8"/>
    <mergeCell ref="BB7:BF7"/>
    <mergeCell ref="BB6:BF6"/>
    <mergeCell ref="BB5:BF5"/>
    <mergeCell ref="BB16:BF16"/>
    <mergeCell ref="BB15:BF15"/>
    <mergeCell ref="BB14:BF14"/>
    <mergeCell ref="BB13:BF13"/>
    <mergeCell ref="FB3:FF4"/>
    <mergeCell ref="EU1:FF2"/>
    <mergeCell ref="BB22:BF22"/>
    <mergeCell ref="BB21:BF21"/>
    <mergeCell ref="BB20:BF20"/>
    <mergeCell ref="BB19:BF19"/>
    <mergeCell ref="BB18:BF18"/>
    <mergeCell ref="BB17:BF17"/>
    <mergeCell ref="BB26:BF26"/>
    <mergeCell ref="BB25:BF25"/>
    <mergeCell ref="BB24:BF24"/>
    <mergeCell ref="BB23:BF23"/>
    <mergeCell ref="AL5:AP5"/>
    <mergeCell ref="AL16:AP16"/>
    <mergeCell ref="AL15:AP15"/>
    <mergeCell ref="AL14:AP14"/>
    <mergeCell ref="AL13:AP13"/>
    <mergeCell ref="AL12:AP12"/>
    <mergeCell ref="AL11:AP11"/>
    <mergeCell ref="BB12:BF12"/>
    <mergeCell ref="BB11:BF11"/>
    <mergeCell ref="DF24:DJ24"/>
    <mergeCell ref="DF23:DJ23"/>
    <mergeCell ref="DF10:DJ10"/>
    <mergeCell ref="DF9:DJ9"/>
    <mergeCell ref="DF8:DJ8"/>
    <mergeCell ref="DF7:DJ7"/>
    <mergeCell ref="DF6:DJ6"/>
    <mergeCell ref="DF16:DJ16"/>
    <mergeCell ref="DF15:DJ15"/>
    <mergeCell ref="DF14:DJ14"/>
    <mergeCell ref="DF13:DJ13"/>
    <mergeCell ref="DF12:DJ12"/>
    <mergeCell ref="DF11:DJ11"/>
    <mergeCell ref="CO5:CS5"/>
    <mergeCell ref="CO16:CS16"/>
    <mergeCell ref="CO15:CS15"/>
    <mergeCell ref="CO14:CS14"/>
    <mergeCell ref="CO13:CS13"/>
    <mergeCell ref="CO12:CS12"/>
    <mergeCell ref="CO11:CS11"/>
    <mergeCell ref="DF22:DJ22"/>
    <mergeCell ref="DF21:DJ21"/>
    <mergeCell ref="DF20:DJ20"/>
    <mergeCell ref="DF19:DJ19"/>
    <mergeCell ref="DF18:DJ18"/>
    <mergeCell ref="DF17:DJ17"/>
    <mergeCell ref="DF5:DJ5"/>
    <mergeCell ref="CO22:CS22"/>
    <mergeCell ref="CO21:CS21"/>
    <mergeCell ref="CO20:CS20"/>
    <mergeCell ref="CO19:CS19"/>
    <mergeCell ref="CO18:CS18"/>
    <mergeCell ref="CO17:CS17"/>
    <mergeCell ref="CO26:CS26"/>
    <mergeCell ref="CO25:CS25"/>
    <mergeCell ref="CO24:CS24"/>
    <mergeCell ref="CO23:CS23"/>
    <mergeCell ref="EU10:EY10"/>
    <mergeCell ref="EU9:EY9"/>
    <mergeCell ref="EU8:EY8"/>
    <mergeCell ref="EU7:EY7"/>
    <mergeCell ref="EU6:EY6"/>
    <mergeCell ref="EU16:EY16"/>
    <mergeCell ref="EU15:EY15"/>
    <mergeCell ref="EU14:EY14"/>
    <mergeCell ref="EU13:EY13"/>
    <mergeCell ref="CO10:CS10"/>
    <mergeCell ref="CO9:CS9"/>
    <mergeCell ref="EU12:EY12"/>
    <mergeCell ref="EU11:EY11"/>
    <mergeCell ref="EU22:EY22"/>
    <mergeCell ref="EU21:EY21"/>
    <mergeCell ref="EU20:EY20"/>
    <mergeCell ref="EU19:EY19"/>
    <mergeCell ref="CO6:CS6"/>
    <mergeCell ref="DF26:DJ26"/>
    <mergeCell ref="DF25:DJ25"/>
    <mergeCell ref="EU18:EY18"/>
    <mergeCell ref="EU17:EY17"/>
    <mergeCell ref="EU26:EY26"/>
    <mergeCell ref="EU25:EY25"/>
    <mergeCell ref="EU24:EY24"/>
    <mergeCell ref="EU23:EY23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U3:EY4"/>
    <mergeCell ref="EU5:EY5"/>
    <mergeCell ref="EI1:EI2"/>
    <mergeCell ref="EJ1:EJ2"/>
    <mergeCell ref="EK1:EK2"/>
    <mergeCell ref="EL1:EL2"/>
    <mergeCell ref="EM1:EM2"/>
    <mergeCell ref="EN1:EN2"/>
    <mergeCell ref="ED1:ED2"/>
    <mergeCell ref="EC1:EC2"/>
    <mergeCell ref="EE1:EE2"/>
    <mergeCell ref="EF1:EF2"/>
    <mergeCell ref="EG1:EG2"/>
    <mergeCell ref="EH1:EH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B3:EB4"/>
    <mergeCell ref="EA3:EA4"/>
    <mergeCell ref="DZ3:DZ4"/>
    <mergeCell ref="DY3:DY4"/>
    <mergeCell ref="DX3:DX4"/>
    <mergeCell ref="DW3:DW4"/>
    <mergeCell ref="BX1:CN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CG3:CG4"/>
    <mergeCell ref="CH3:CH4"/>
    <mergeCell ref="CI3:CI4"/>
    <mergeCell ref="CJ3:CJ4"/>
    <mergeCell ref="CK3:CK4"/>
    <mergeCell ref="CO3:CS4"/>
    <mergeCell ref="BX25:CB25"/>
    <mergeCell ref="BX26:CB26"/>
    <mergeCell ref="BV3:BW4"/>
    <mergeCell ref="BT3:BU4"/>
    <mergeCell ref="BR3:BS4"/>
    <mergeCell ref="BX21:CB21"/>
    <mergeCell ref="BX22:CB22"/>
    <mergeCell ref="BX23:CB23"/>
    <mergeCell ref="BX24:CB24"/>
    <mergeCell ref="BX15:CB15"/>
    <mergeCell ref="BX16:CB16"/>
    <mergeCell ref="BX17:CB17"/>
    <mergeCell ref="BX18:CB18"/>
    <mergeCell ref="BX19:CB19"/>
    <mergeCell ref="BX20:CB20"/>
    <mergeCell ref="BX9:CB9"/>
    <mergeCell ref="BX10:CB10"/>
    <mergeCell ref="BX11:CB11"/>
    <mergeCell ref="BX12:CB12"/>
    <mergeCell ref="BX13:CB13"/>
    <mergeCell ref="BX14:CB14"/>
    <mergeCell ref="BX5:CB5"/>
    <mergeCell ref="BX6:CB6"/>
    <mergeCell ref="BX7:CB7"/>
    <mergeCell ref="BX8:CB8"/>
    <mergeCell ref="CC3:CC4"/>
    <mergeCell ref="DK3:DK4"/>
    <mergeCell ref="CT3:CT4"/>
    <mergeCell ref="DF3:DJ4"/>
    <mergeCell ref="DO3:DO4"/>
    <mergeCell ref="DP3:DP4"/>
    <mergeCell ref="DB3:DB4"/>
    <mergeCell ref="DC3:DC4"/>
    <mergeCell ref="DD3:DD4"/>
    <mergeCell ref="DE3:DE4"/>
    <mergeCell ref="DL3:DM4"/>
    <mergeCell ref="DN3:DN4"/>
    <mergeCell ref="CU3:CV4"/>
    <mergeCell ref="CW3:CW4"/>
    <mergeCell ref="CX3:CX4"/>
    <mergeCell ref="CY3:CY4"/>
    <mergeCell ref="CZ3:CZ4"/>
    <mergeCell ref="DA3:DA4"/>
    <mergeCell ref="BX3:CB4"/>
    <mergeCell ref="CD3:CE4"/>
    <mergeCell ref="CF3:CF4"/>
    <mergeCell ref="CO8:CS8"/>
    <mergeCell ref="CO7:CS7"/>
    <mergeCell ref="BN3:BN4"/>
    <mergeCell ref="BO3:BO4"/>
    <mergeCell ref="BP3:BP4"/>
    <mergeCell ref="BQ3:BQ4"/>
    <mergeCell ref="CL3:CL4"/>
    <mergeCell ref="CM3:CM4"/>
    <mergeCell ref="CN3:CN4"/>
    <mergeCell ref="BR1:BW2"/>
    <mergeCell ref="BG3:BH4"/>
    <mergeCell ref="BI3:BI4"/>
    <mergeCell ref="BJ3:BJ4"/>
    <mergeCell ref="BK3:BK4"/>
    <mergeCell ref="BL3:BL4"/>
    <mergeCell ref="BM3:BM4"/>
    <mergeCell ref="AY3:AY4"/>
    <mergeCell ref="AZ3:AZ4"/>
    <mergeCell ref="BA3:BA4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26:Z26"/>
    <mergeCell ref="V25:Z25"/>
    <mergeCell ref="V24:Z24"/>
    <mergeCell ref="V23:Z23"/>
    <mergeCell ref="V22:Z22"/>
    <mergeCell ref="V21:Z21"/>
    <mergeCell ref="V20:Z20"/>
    <mergeCell ref="AW3:AW4"/>
    <mergeCell ref="AX3:AX4"/>
    <mergeCell ref="AL22:AP22"/>
    <mergeCell ref="AL21:AP21"/>
    <mergeCell ref="AL20:AP20"/>
    <mergeCell ref="AL19:AP19"/>
    <mergeCell ref="AL18:AP18"/>
    <mergeCell ref="AL17:AP17"/>
    <mergeCell ref="AL26:AP26"/>
    <mergeCell ref="AL25:AP25"/>
    <mergeCell ref="AL24:AP24"/>
    <mergeCell ref="AL23:AP23"/>
    <mergeCell ref="AL10:AP10"/>
    <mergeCell ref="AL9:AP9"/>
    <mergeCell ref="AL8:AP8"/>
    <mergeCell ref="AL7:AP7"/>
    <mergeCell ref="AL6:AP6"/>
    <mergeCell ref="V19:Z19"/>
    <mergeCell ref="V18:Z18"/>
    <mergeCell ref="V17:Z17"/>
    <mergeCell ref="V16:Z16"/>
    <mergeCell ref="V11:Z11"/>
    <mergeCell ref="V10:Z10"/>
    <mergeCell ref="V9:Z9"/>
    <mergeCell ref="V8:Z8"/>
    <mergeCell ref="V7:Z7"/>
    <mergeCell ref="V5:Z5"/>
    <mergeCell ref="V3:Z4"/>
    <mergeCell ref="V15:Z15"/>
    <mergeCell ref="V14:Z14"/>
    <mergeCell ref="V13:Z13"/>
    <mergeCell ref="V12:Z12"/>
    <mergeCell ref="V6:Z6"/>
    <mergeCell ref="O7:R7"/>
    <mergeCell ref="O6:R6"/>
    <mergeCell ref="O5:R5"/>
    <mergeCell ref="S6:T6"/>
    <mergeCell ref="S5:T5"/>
    <mergeCell ref="I16:M16"/>
    <mergeCell ref="I15:M15"/>
    <mergeCell ref="I14:M14"/>
    <mergeCell ref="I13:M13"/>
    <mergeCell ref="I12:M12"/>
    <mergeCell ref="B7:F7"/>
    <mergeCell ref="B6:F6"/>
    <mergeCell ref="B5:F5"/>
    <mergeCell ref="I5:M5"/>
    <mergeCell ref="B16:F16"/>
    <mergeCell ref="B15:F15"/>
    <mergeCell ref="B14:F14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O16:R16"/>
    <mergeCell ref="O15:R15"/>
    <mergeCell ref="O14:R14"/>
    <mergeCell ref="O13:R13"/>
    <mergeCell ref="O12:R12"/>
    <mergeCell ref="O11:R11"/>
    <mergeCell ref="O10:R10"/>
    <mergeCell ref="O9:R9"/>
    <mergeCell ref="O8:R8"/>
    <mergeCell ref="AE23:AH24"/>
    <mergeCell ref="AI23:AK24"/>
    <mergeCell ref="A18:P38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6:T16"/>
    <mergeCell ref="S15:T15"/>
    <mergeCell ref="S14:T14"/>
    <mergeCell ref="S13:T13"/>
    <mergeCell ref="S12:T12"/>
    <mergeCell ref="S11:T11"/>
    <mergeCell ref="S10:T10"/>
    <mergeCell ref="S9:T9"/>
    <mergeCell ref="S8:T8"/>
    <mergeCell ref="S7:T7"/>
  </mergeCells>
  <conditionalFormatting sqref="BH5:BH26 AR5:AR26 AB5:AB26">
    <cfRule type="cellIs" dxfId="10" priority="10" operator="equal">
      <formula>"p"</formula>
    </cfRule>
    <cfRule type="containsText" dxfId="9" priority="11" operator="containsText" text="q">
      <formula>NOT(ISERROR(SEARCH("q",AB5)))</formula>
    </cfRule>
  </conditionalFormatting>
  <conditionalFormatting sqref="AA5:AA26 AQ5:AQ26 BG5:BG26">
    <cfRule type="cellIs" dxfId="8" priority="8" operator="lessThan">
      <formula>0</formula>
    </cfRule>
    <cfRule type="cellIs" dxfId="7" priority="9" operator="greaterThan">
      <formula>0</formula>
    </cfRule>
  </conditionalFormatting>
  <conditionalFormatting sqref="V5:Z22 AL5:AP22 BB5:BF22">
    <cfRule type="cellIs" dxfId="6" priority="7" operator="equal">
      <formula>"Lille OSC"</formula>
    </cfRule>
  </conditionalFormatting>
  <conditionalFormatting sqref="U5:U14">
    <cfRule type="containsText" dxfId="5" priority="4" operator="containsText" text="Remis">
      <formula>NOT(ISERROR(SEARCH("Remis",U5)))</formula>
    </cfRule>
    <cfRule type="containsText" dxfId="4" priority="5" operator="containsText" text="Arrêté">
      <formula>NOT(ISERROR(SEARCH("Arrêté",U5)))</formula>
    </cfRule>
    <cfRule type="containsText" dxfId="3" priority="6" operator="containsText" text="Annulé">
      <formula>NOT(ISERROR(SEARCH("Annulé",U5)))</formula>
    </cfRule>
  </conditionalFormatting>
  <conditionalFormatting sqref="O5:T13">
    <cfRule type="expression" dxfId="2" priority="1">
      <formula>$U5="Remis"</formula>
    </cfRule>
    <cfRule type="expression" dxfId="1" priority="2">
      <formula>$U5="Arrêté"</formula>
    </cfRule>
    <cfRule type="expression" dxfId="0" priority="3">
      <formula>$U5="Annulé"</formula>
    </cfRule>
  </conditionalFormatting>
  <dataValidations count="3">
    <dataValidation type="list" allowBlank="1" showInputMessage="1" showErrorMessage="1" sqref="I14:M16 B14:F16" xr:uid="{00000000-0002-0000-0200-000000000000}">
      <formula1>Leséquipes</formula1>
    </dataValidation>
    <dataValidation type="list" allowBlank="1" showInputMessage="1" showErrorMessage="1" sqref="I5:M13 B5:F13" xr:uid="{00000000-0002-0000-0200-000001000000}">
      <formula1>Clubs</formula1>
    </dataValidation>
    <dataValidation type="list" allowBlank="1" showInputMessage="1" showErrorMessage="1" sqref="U5:U14" xr:uid="{00000000-0002-0000-0200-000002000000}">
      <formula1>Etat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Equipes</vt:lpstr>
      <vt:lpstr>J01</vt:lpstr>
      <vt:lpstr>J02</vt:lpstr>
      <vt:lpstr>Clubs</vt:lpstr>
      <vt:lpstr>Engagés</vt:lpstr>
      <vt:lpstr>Equipes</vt:lpstr>
      <vt:lpstr>Leséquipes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 59</dc:creator>
  <cp:lastModifiedBy>benoist</cp:lastModifiedBy>
  <dcterms:created xsi:type="dcterms:W3CDTF">2017-02-15T08:18:14Z</dcterms:created>
  <dcterms:modified xsi:type="dcterms:W3CDTF">2018-07-15T09:47:34Z</dcterms:modified>
</cp:coreProperties>
</file>