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xl/printerSettings/printerSettings1.bin" ContentType="application/vnd.openxmlformats-officedocument.spreadsheetml.printerSettings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45" windowWidth="20730" windowHeight="9975" tabRatio="877"/>
  </bookViews>
  <sheets>
    <sheet name="amort_plan" sheetId="45" r:id="rId1"/>
    <sheet name="amort_modele" sheetId="22" r:id="rId2"/>
  </sheets>
  <definedNames>
    <definedName name="CpteImmo">Plan_cpte_immo[CompteC]</definedName>
  </definedNames>
  <calcPr calcId="145621" fullPrecision="0"/>
</workbook>
</file>

<file path=xl/calcChain.xml><?xml version="1.0" encoding="utf-8"?>
<calcChain xmlns="http://schemas.openxmlformats.org/spreadsheetml/2006/main">
  <c r="F7" i="45" l="1"/>
  <c r="H7" i="45"/>
  <c r="G7" i="45" s="1"/>
  <c r="F13" i="45"/>
  <c r="H13" i="45"/>
  <c r="G13" i="45" s="1"/>
  <c r="B8" i="22"/>
  <c r="F12" i="45"/>
  <c r="H12" i="45"/>
  <c r="G12" i="45" s="1"/>
  <c r="H4" i="45"/>
  <c r="G4" i="45" s="1"/>
  <c r="F4" i="45"/>
  <c r="F5" i="45"/>
  <c r="F6" i="45"/>
  <c r="F8" i="45"/>
  <c r="F9" i="45"/>
  <c r="F10" i="45"/>
  <c r="F11" i="45"/>
  <c r="F14" i="45"/>
  <c r="H14" i="45"/>
  <c r="G14" i="45" s="1"/>
  <c r="H11" i="45"/>
  <c r="G11" i="45" s="1"/>
  <c r="H10" i="45"/>
  <c r="G10" i="45" s="1"/>
  <c r="H9" i="45"/>
  <c r="G9" i="45" s="1"/>
  <c r="H8" i="45"/>
  <c r="G8" i="45" s="1"/>
  <c r="H6" i="45"/>
  <c r="G6" i="45" s="1"/>
  <c r="H5" i="45"/>
  <c r="G5" i="45" s="1"/>
  <c r="B15" i="22"/>
  <c r="D3" i="22"/>
  <c r="D5" i="22" s="1"/>
  <c r="D7" i="22" s="1"/>
  <c r="D8" i="22" s="1"/>
  <c r="D10" i="22" s="1"/>
  <c r="D12" i="22" s="1"/>
  <c r="D15" i="22" l="1"/>
  <c r="G2" i="45"/>
  <c r="B17" i="22"/>
  <c r="D17" i="22" s="1"/>
  <c r="B18" i="22" l="1"/>
  <c r="D18" i="22" s="1"/>
  <c r="C17" i="22"/>
  <c r="C18" i="22" l="1"/>
  <c r="B19" i="22"/>
  <c r="D19" i="22" s="1"/>
  <c r="B20" i="22" l="1"/>
  <c r="D20" i="22" s="1"/>
  <c r="C19" i="22"/>
  <c r="C20" i="22" l="1"/>
  <c r="B21" i="22"/>
  <c r="D21" i="22" s="1"/>
  <c r="C21" i="22" l="1"/>
  <c r="B22" i="22"/>
  <c r="D22" i="22" s="1"/>
  <c r="B23" i="22" l="1"/>
  <c r="D23" i="22" s="1"/>
  <c r="C22" i="22"/>
  <c r="C23" i="22" l="1"/>
  <c r="B24" i="22"/>
  <c r="D24" i="22" s="1"/>
  <c r="C24" i="22" l="1"/>
  <c r="B25" i="22"/>
  <c r="D25" i="22" s="1"/>
  <c r="C25" i="22" l="1"/>
  <c r="B26" i="22"/>
  <c r="D26" i="22" s="1"/>
  <c r="C26" i="22" l="1"/>
  <c r="B27" i="22"/>
  <c r="D27" i="22" s="1"/>
  <c r="C27" i="22" l="1"/>
  <c r="B28" i="22"/>
  <c r="D28" i="22" s="1"/>
  <c r="C28" i="22" l="1"/>
  <c r="B29" i="22"/>
  <c r="D29" i="22" s="1"/>
  <c r="C29" i="22" l="1"/>
  <c r="B30" i="22"/>
  <c r="D30" i="22" s="1"/>
  <c r="C30" i="22" l="1"/>
  <c r="B31" i="22"/>
  <c r="D31" i="22" s="1"/>
  <c r="C31" i="22" l="1"/>
  <c r="B32" i="22"/>
  <c r="D32" i="22" s="1"/>
  <c r="C32" i="22" l="1"/>
  <c r="B33" i="22"/>
  <c r="D33" i="22" s="1"/>
  <c r="C33" i="22" l="1"/>
  <c r="B34" i="22"/>
  <c r="D34" i="22" s="1"/>
  <c r="C34" i="22" l="1"/>
  <c r="B35" i="22"/>
  <c r="D35" i="22" s="1"/>
  <c r="C35" i="22" l="1"/>
  <c r="B36" i="22"/>
  <c r="D36" i="22" s="1"/>
  <c r="C36" i="22" l="1"/>
  <c r="B37" i="22"/>
  <c r="D37" i="22" s="1"/>
  <c r="C37" i="22" l="1"/>
  <c r="B38" i="22"/>
  <c r="D38" i="22" s="1"/>
  <c r="C38" i="22" l="1"/>
  <c r="B39" i="22"/>
  <c r="D39" i="22" s="1"/>
  <c r="C39" i="22" l="1"/>
  <c r="B40" i="22"/>
  <c r="D40" i="22" s="1"/>
  <c r="C40" i="22" l="1"/>
  <c r="B41" i="22"/>
  <c r="D41" i="22" s="1"/>
  <c r="B42" i="22" l="1"/>
  <c r="D42" i="22" s="1"/>
  <c r="C41" i="22"/>
  <c r="B43" i="22" l="1"/>
  <c r="D43" i="22" s="1"/>
  <c r="C42" i="22"/>
  <c r="C43" i="22" l="1"/>
  <c r="B44" i="22"/>
  <c r="D44" i="22" s="1"/>
  <c r="C44" i="22" l="1"/>
  <c r="B45" i="22"/>
  <c r="D45" i="22" s="1"/>
  <c r="C45" i="22" l="1"/>
  <c r="B46" i="22"/>
  <c r="D46" i="22" s="1"/>
  <c r="C46" i="22" l="1"/>
  <c r="B47" i="22"/>
  <c r="D47" i="22" s="1"/>
  <c r="B48" i="22" l="1"/>
  <c r="D48" i="22" s="1"/>
  <c r="C47" i="22"/>
  <c r="B49" i="22" l="1"/>
  <c r="D49" i="22" s="1"/>
  <c r="C48" i="22"/>
  <c r="B50" i="22" l="1"/>
  <c r="C49" i="22"/>
  <c r="D50" i="22" l="1"/>
  <c r="C50" i="22"/>
  <c r="B51" i="22"/>
  <c r="D51" i="22" l="1"/>
  <c r="C51" i="22"/>
  <c r="B52" i="22"/>
  <c r="B53" i="22" s="1"/>
  <c r="D53" i="22" l="1"/>
  <c r="C53" i="22"/>
  <c r="B54" i="22"/>
  <c r="D54" i="22" s="1"/>
  <c r="D52" i="22"/>
  <c r="C52" i="22"/>
  <c r="B55" i="22" l="1"/>
  <c r="D55" i="22" s="1"/>
  <c r="C54" i="22"/>
  <c r="G54" i="22" s="1"/>
  <c r="B56" i="22" l="1"/>
  <c r="D56" i="22" s="1"/>
  <c r="C55" i="22"/>
  <c r="F55" i="22" s="1"/>
  <c r="F54" i="22"/>
  <c r="E54" i="22"/>
  <c r="H54" i="22"/>
  <c r="M54" i="22"/>
  <c r="M55" i="22" l="1"/>
  <c r="E55" i="22"/>
  <c r="B57" i="22"/>
  <c r="D57" i="22" s="1"/>
  <c r="H55" i="22"/>
  <c r="G55" i="22"/>
  <c r="C56" i="22"/>
  <c r="H56" i="22" s="1"/>
  <c r="B58" i="22" l="1"/>
  <c r="D58" i="22" s="1"/>
  <c r="F56" i="22"/>
  <c r="G56" i="22"/>
  <c r="C57" i="22"/>
  <c r="H57" i="22" s="1"/>
  <c r="E56" i="22"/>
  <c r="M56" i="22"/>
  <c r="E57" i="22" l="1"/>
  <c r="G57" i="22"/>
  <c r="B59" i="22"/>
  <c r="D59" i="22" s="1"/>
  <c r="C58" i="22"/>
  <c r="H58" i="22" s="1"/>
  <c r="F57" i="22"/>
  <c r="M57" i="22"/>
  <c r="B60" i="22"/>
  <c r="D60" i="22" s="1"/>
  <c r="C59" i="22" l="1"/>
  <c r="H59" i="22" s="1"/>
  <c r="F58" i="22"/>
  <c r="M58" i="22"/>
  <c r="E58" i="22"/>
  <c r="G58" i="22"/>
  <c r="B61" i="22"/>
  <c r="D61" i="22" s="1"/>
  <c r="C60" i="22"/>
  <c r="G59" i="22" l="1"/>
  <c r="M59" i="22"/>
  <c r="F59" i="22"/>
  <c r="E59" i="22"/>
  <c r="B62" i="22"/>
  <c r="D62" i="22" s="1"/>
  <c r="C61" i="22"/>
  <c r="M60" i="22"/>
  <c r="E60" i="22"/>
  <c r="H60" i="22"/>
  <c r="F60" i="22"/>
  <c r="G60" i="22"/>
  <c r="B63" i="22" l="1"/>
  <c r="D63" i="22" s="1"/>
  <c r="C62" i="22"/>
  <c r="F61" i="22"/>
  <c r="M61" i="22"/>
  <c r="E61" i="22"/>
  <c r="H61" i="22"/>
  <c r="G61" i="22"/>
  <c r="B64" i="22" l="1"/>
  <c r="D64" i="22" s="1"/>
  <c r="C63" i="22"/>
  <c r="G62" i="22"/>
  <c r="F62" i="22"/>
  <c r="H62" i="22"/>
  <c r="M62" i="22"/>
  <c r="E62" i="22"/>
  <c r="H63" i="22" l="1"/>
  <c r="M63" i="22"/>
  <c r="G63" i="22"/>
  <c r="F63" i="22"/>
  <c r="E63" i="22"/>
  <c r="B65" i="22"/>
  <c r="D65" i="22" s="1"/>
  <c r="C64" i="22"/>
  <c r="B66" i="22" l="1"/>
  <c r="D66" i="22" s="1"/>
  <c r="C65" i="22"/>
  <c r="M64" i="22"/>
  <c r="E64" i="22"/>
  <c r="H64" i="22"/>
  <c r="G64" i="22"/>
  <c r="F64" i="22"/>
  <c r="B67" i="22" l="1"/>
  <c r="D67" i="22" s="1"/>
  <c r="C66" i="22"/>
  <c r="F65" i="22"/>
  <c r="M65" i="22"/>
  <c r="E65" i="22"/>
  <c r="H65" i="22"/>
  <c r="G65" i="22"/>
  <c r="B68" i="22" l="1"/>
  <c r="D68" i="22" s="1"/>
  <c r="C67" i="22"/>
  <c r="G66" i="22"/>
  <c r="H66" i="22"/>
  <c r="F66" i="22"/>
  <c r="E66" i="22"/>
  <c r="M66" i="22"/>
  <c r="B69" i="22" l="1"/>
  <c r="D69" i="22" s="1"/>
  <c r="C68" i="22"/>
  <c r="H67" i="22"/>
  <c r="G67" i="22"/>
  <c r="M67" i="22"/>
  <c r="F67" i="22"/>
  <c r="E67" i="22"/>
  <c r="B70" i="22" l="1"/>
  <c r="D70" i="22" s="1"/>
  <c r="C69" i="22"/>
  <c r="M68" i="22"/>
  <c r="E68" i="22"/>
  <c r="H68" i="22"/>
  <c r="G68" i="22"/>
  <c r="F68" i="22"/>
  <c r="J69" i="22" l="1"/>
  <c r="F69" i="22"/>
  <c r="M69" i="22"/>
  <c r="I69" i="22"/>
  <c r="E69" i="22"/>
  <c r="K69" i="22"/>
  <c r="G69" i="22"/>
  <c r="H69" i="22"/>
  <c r="L69" i="22"/>
  <c r="B71" i="22"/>
  <c r="D71" i="22" s="1"/>
  <c r="C70" i="22"/>
  <c r="B72" i="22" l="1"/>
  <c r="D72" i="22" s="1"/>
  <c r="C71" i="22"/>
  <c r="K70" i="22"/>
  <c r="G70" i="22"/>
  <c r="J70" i="22"/>
  <c r="F70" i="22"/>
  <c r="L70" i="22"/>
  <c r="H70" i="22"/>
  <c r="E70" i="22"/>
  <c r="M70" i="22"/>
  <c r="I70" i="22"/>
  <c r="L71" i="22" l="1"/>
  <c r="H71" i="22"/>
  <c r="M71" i="22"/>
  <c r="I71" i="22"/>
  <c r="K71" i="22"/>
  <c r="G71" i="22"/>
  <c r="J71" i="22"/>
  <c r="F71" i="22"/>
  <c r="E71" i="22"/>
  <c r="B73" i="22"/>
  <c r="D73" i="22" s="1"/>
  <c r="C72" i="22"/>
  <c r="B74" i="22" l="1"/>
  <c r="D74" i="22" s="1"/>
  <c r="C73" i="22"/>
  <c r="M72" i="22"/>
  <c r="I72" i="22"/>
  <c r="E72" i="22"/>
  <c r="L72" i="22"/>
  <c r="H72" i="22"/>
  <c r="J72" i="22"/>
  <c r="G72" i="22"/>
  <c r="K72" i="22"/>
  <c r="F72" i="22"/>
  <c r="B75" i="22" l="1"/>
  <c r="D75" i="22" s="1"/>
  <c r="C74" i="22"/>
  <c r="J73" i="22"/>
  <c r="F73" i="22"/>
  <c r="K73" i="22"/>
  <c r="M73" i="22"/>
  <c r="I73" i="22"/>
  <c r="E73" i="22"/>
  <c r="L73" i="22"/>
  <c r="G73" i="22"/>
  <c r="H73" i="22"/>
  <c r="B76" i="22" l="1"/>
  <c r="D76" i="22" s="1"/>
  <c r="C75" i="22"/>
  <c r="K74" i="22"/>
  <c r="G74" i="22"/>
  <c r="L74" i="22"/>
  <c r="H74" i="22"/>
  <c r="J74" i="22"/>
  <c r="F74" i="22"/>
  <c r="I74" i="22"/>
  <c r="M74" i="22"/>
  <c r="E74" i="22"/>
  <c r="B77" i="22" l="1"/>
  <c r="D77" i="22" s="1"/>
  <c r="C76" i="22"/>
  <c r="L75" i="22"/>
  <c r="H75" i="22"/>
  <c r="K75" i="22"/>
  <c r="G75" i="22"/>
  <c r="M75" i="22"/>
  <c r="I75" i="22"/>
  <c r="F75" i="22"/>
  <c r="E75" i="22"/>
  <c r="J75" i="22"/>
  <c r="M76" i="22" l="1"/>
  <c r="I76" i="22"/>
  <c r="E76" i="22"/>
  <c r="J76" i="22"/>
  <c r="L76" i="22"/>
  <c r="H76" i="22"/>
  <c r="F76" i="22"/>
  <c r="K76" i="22"/>
  <c r="G76" i="22"/>
  <c r="B78" i="22"/>
  <c r="D78" i="22" s="1"/>
  <c r="C77" i="22"/>
  <c r="B79" i="22" l="1"/>
  <c r="D79" i="22" s="1"/>
  <c r="C78" i="22"/>
  <c r="J77" i="22"/>
  <c r="F77" i="22"/>
  <c r="M77" i="22"/>
  <c r="I77" i="22"/>
  <c r="E77" i="22"/>
  <c r="K77" i="22"/>
  <c r="H77" i="22"/>
  <c r="L77" i="22"/>
  <c r="G77" i="22"/>
  <c r="K78" i="22" l="1"/>
  <c r="G78" i="22"/>
  <c r="J78" i="22"/>
  <c r="F78" i="22"/>
  <c r="L78" i="22"/>
  <c r="H78" i="22"/>
  <c r="M78" i="22"/>
  <c r="E78" i="22"/>
  <c r="I78" i="22"/>
  <c r="B80" i="22"/>
  <c r="D80" i="22" s="1"/>
  <c r="C79" i="22"/>
  <c r="B81" i="22" l="1"/>
  <c r="D81" i="22" s="1"/>
  <c r="C80" i="22"/>
  <c r="L79" i="22"/>
  <c r="H79" i="22"/>
  <c r="M79" i="22"/>
  <c r="I79" i="22"/>
  <c r="K79" i="22"/>
  <c r="G79" i="22"/>
  <c r="J79" i="22"/>
  <c r="F79" i="22"/>
  <c r="E79" i="22"/>
  <c r="M80" i="22" l="1"/>
  <c r="I80" i="22"/>
  <c r="E80" i="22"/>
  <c r="L80" i="22"/>
  <c r="H80" i="22"/>
  <c r="J80" i="22"/>
  <c r="G80" i="22"/>
  <c r="K80" i="22"/>
  <c r="F80" i="22"/>
  <c r="B82" i="22"/>
  <c r="D82" i="22" s="1"/>
  <c r="C81" i="22"/>
  <c r="B83" i="22" l="1"/>
  <c r="D83" i="22" s="1"/>
  <c r="C82" i="22"/>
  <c r="J81" i="22"/>
  <c r="F81" i="22"/>
  <c r="K81" i="22"/>
  <c r="M81" i="22"/>
  <c r="I81" i="22"/>
  <c r="E81" i="22"/>
  <c r="L81" i="22"/>
  <c r="H81" i="22"/>
  <c r="G81" i="22"/>
  <c r="B84" i="22" l="1"/>
  <c r="D84" i="22" s="1"/>
  <c r="C83" i="22"/>
  <c r="K82" i="22"/>
  <c r="G82" i="22"/>
  <c r="L82" i="22"/>
  <c r="H82" i="22"/>
  <c r="J82" i="22"/>
  <c r="F82" i="22"/>
  <c r="E82" i="22"/>
  <c r="I82" i="22"/>
  <c r="M82" i="22"/>
  <c r="B85" i="22" l="1"/>
  <c r="D85" i="22" s="1"/>
  <c r="C84" i="22"/>
  <c r="L83" i="22"/>
  <c r="H83" i="22"/>
  <c r="K83" i="22"/>
  <c r="G83" i="22"/>
  <c r="M83" i="22"/>
  <c r="I83" i="22"/>
  <c r="F83" i="22"/>
  <c r="E83" i="22"/>
  <c r="J83" i="22"/>
  <c r="B86" i="22" l="1"/>
  <c r="D86" i="22" s="1"/>
  <c r="C85" i="22"/>
  <c r="M84" i="22"/>
  <c r="I84" i="22"/>
  <c r="E84" i="22"/>
  <c r="J84" i="22"/>
  <c r="L84" i="22"/>
  <c r="H84" i="22"/>
  <c r="K84" i="22"/>
  <c r="G84" i="22"/>
  <c r="F84" i="22"/>
  <c r="B87" i="22" l="1"/>
  <c r="D87" i="22" s="1"/>
  <c r="C86" i="22"/>
  <c r="J85" i="22"/>
  <c r="F85" i="22"/>
  <c r="M85" i="22"/>
  <c r="I85" i="22"/>
  <c r="E85" i="22"/>
  <c r="K85" i="22"/>
  <c r="H85" i="22"/>
  <c r="L85" i="22"/>
  <c r="G85" i="22"/>
  <c r="B88" i="22" l="1"/>
  <c r="D88" i="22" s="1"/>
  <c r="C87" i="22"/>
  <c r="K86" i="22"/>
  <c r="G86" i="22"/>
  <c r="J86" i="22"/>
  <c r="F86" i="22"/>
  <c r="L86" i="22"/>
  <c r="H86" i="22"/>
  <c r="E86" i="22"/>
  <c r="M86" i="22"/>
  <c r="I86" i="22"/>
  <c r="L87" i="22" l="1"/>
  <c r="H87" i="22"/>
  <c r="M87" i="22"/>
  <c r="I87" i="22"/>
  <c r="K87" i="22"/>
  <c r="G87" i="22"/>
  <c r="J87" i="22"/>
  <c r="F87" i="22"/>
  <c r="E87" i="22"/>
  <c r="B89" i="22"/>
  <c r="D89" i="22" s="1"/>
  <c r="C88" i="22"/>
  <c r="B90" i="22" l="1"/>
  <c r="D90" i="22" s="1"/>
  <c r="C89" i="22"/>
  <c r="M88" i="22"/>
  <c r="I88" i="22"/>
  <c r="E88" i="22"/>
  <c r="L88" i="22"/>
  <c r="H88" i="22"/>
  <c r="J88" i="22"/>
  <c r="G88" i="22"/>
  <c r="F88" i="22"/>
  <c r="K88" i="22"/>
  <c r="B91" i="22" l="1"/>
  <c r="D91" i="22" s="1"/>
  <c r="C90" i="22"/>
  <c r="J89" i="22"/>
  <c r="F89" i="22"/>
  <c r="K89" i="22"/>
  <c r="M89" i="22"/>
  <c r="I89" i="22"/>
  <c r="E89" i="22"/>
  <c r="G89" i="22"/>
  <c r="H89" i="22"/>
  <c r="L89" i="22"/>
  <c r="K90" i="22" l="1"/>
  <c r="G90" i="22"/>
  <c r="H90" i="22"/>
  <c r="J90" i="22"/>
  <c r="F90" i="22"/>
  <c r="L90" i="22"/>
  <c r="I90" i="22"/>
  <c r="M90" i="22"/>
  <c r="E90" i="22"/>
  <c r="B92" i="22"/>
  <c r="D92" i="22" s="1"/>
  <c r="C91" i="22"/>
  <c r="B93" i="22" l="1"/>
  <c r="D93" i="22" s="1"/>
  <c r="C92" i="22"/>
  <c r="L91" i="22"/>
  <c r="H91" i="22"/>
  <c r="K91" i="22"/>
  <c r="G91" i="22"/>
  <c r="M91" i="22"/>
  <c r="I91" i="22"/>
  <c r="F91" i="22"/>
  <c r="J91" i="22"/>
  <c r="E91" i="22"/>
  <c r="C93" i="22" l="1"/>
  <c r="J93" i="22" s="1"/>
  <c r="M92" i="22"/>
  <c r="I92" i="22"/>
  <c r="E92" i="22"/>
  <c r="J92" i="22"/>
  <c r="L92" i="22"/>
  <c r="H92" i="22"/>
  <c r="K92" i="22"/>
  <c r="F92" i="22"/>
  <c r="G92" i="22"/>
  <c r="F93" i="22" l="1"/>
  <c r="K93" i="22"/>
  <c r="L93" i="22"/>
  <c r="I93" i="22"/>
  <c r="H93" i="22"/>
  <c r="M93" i="22"/>
  <c r="G93" i="22"/>
  <c r="E93" i="22"/>
  <c r="B1" i="22" l="1"/>
  <c r="K65" i="22" l="1"/>
  <c r="K66" i="22"/>
  <c r="K68" i="22"/>
  <c r="B12" i="22" l="1"/>
  <c r="B5" i="22"/>
  <c r="I36" i="22"/>
  <c r="I21" i="22"/>
  <c r="I26" i="22"/>
  <c r="I20" i="22"/>
  <c r="I37" i="22"/>
  <c r="I23" i="22"/>
  <c r="I27" i="22"/>
  <c r="M17" i="22"/>
  <c r="H17" i="22"/>
  <c r="G17" i="22"/>
  <c r="F17" i="22"/>
  <c r="E17" i="22"/>
  <c r="G18" i="22"/>
  <c r="F18" i="22"/>
  <c r="M18" i="22"/>
  <c r="H18" i="22"/>
  <c r="E18" i="22"/>
  <c r="G19" i="22"/>
  <c r="E19" i="22"/>
  <c r="M19" i="22"/>
  <c r="H19" i="22"/>
  <c r="F19" i="22"/>
  <c r="G20" i="22"/>
  <c r="F20" i="22"/>
  <c r="M20" i="22"/>
  <c r="E20" i="22"/>
  <c r="H20" i="22"/>
  <c r="H21" i="22"/>
  <c r="F21" i="22"/>
  <c r="E21" i="22"/>
  <c r="M21" i="22"/>
  <c r="G21" i="22"/>
  <c r="E22" i="22"/>
  <c r="H22" i="22"/>
  <c r="F22" i="22"/>
  <c r="G22" i="22"/>
  <c r="M22" i="22"/>
  <c r="G23" i="22"/>
  <c r="H23" i="22"/>
  <c r="M23" i="22"/>
  <c r="E23" i="22"/>
  <c r="F23" i="22"/>
  <c r="G24" i="22"/>
  <c r="F24" i="22"/>
  <c r="M24" i="22"/>
  <c r="E24" i="22"/>
  <c r="H24" i="22"/>
  <c r="M25" i="22"/>
  <c r="E25" i="22"/>
  <c r="F25" i="22"/>
  <c r="H25" i="22"/>
  <c r="G25" i="22"/>
  <c r="M26" i="22"/>
  <c r="F26" i="22"/>
  <c r="E26" i="22"/>
  <c r="G26" i="22"/>
  <c r="H26" i="22"/>
  <c r="F27" i="22"/>
  <c r="E27" i="22"/>
  <c r="G27" i="22"/>
  <c r="M27" i="22"/>
  <c r="H27" i="22"/>
  <c r="H28" i="22"/>
  <c r="G28" i="22"/>
  <c r="M28" i="22"/>
  <c r="F28" i="22"/>
  <c r="E28" i="22"/>
  <c r="H29" i="22"/>
  <c r="M29" i="22"/>
  <c r="E29" i="22"/>
  <c r="G29" i="22"/>
  <c r="F29" i="22"/>
  <c r="E30" i="22"/>
  <c r="G30" i="22"/>
  <c r="M30" i="22"/>
  <c r="F30" i="22"/>
  <c r="H30" i="22"/>
  <c r="H31" i="22"/>
  <c r="F31" i="22"/>
  <c r="E31" i="22"/>
  <c r="M31" i="22"/>
  <c r="G31" i="22"/>
  <c r="G32" i="22"/>
  <c r="E32" i="22"/>
  <c r="M32" i="22"/>
  <c r="F32" i="22"/>
  <c r="H32" i="22"/>
  <c r="F33" i="22"/>
  <c r="F34" i="22"/>
  <c r="M33" i="22"/>
  <c r="H33" i="22"/>
  <c r="E33" i="22"/>
  <c r="G33" i="22"/>
  <c r="E34" i="22"/>
  <c r="M34" i="22"/>
  <c r="G34" i="22"/>
  <c r="H34" i="22"/>
  <c r="F35" i="22"/>
  <c r="G35" i="22"/>
  <c r="H35" i="22"/>
  <c r="E35" i="22"/>
  <c r="M35" i="22"/>
  <c r="G36" i="22"/>
  <c r="E36" i="22"/>
  <c r="F36" i="22"/>
  <c r="H36" i="22"/>
  <c r="M36" i="22"/>
  <c r="H37" i="22"/>
  <c r="E37" i="22"/>
  <c r="F37" i="22"/>
  <c r="F38" i="22"/>
  <c r="M37" i="22"/>
  <c r="G37" i="22"/>
  <c r="E38" i="22"/>
  <c r="G38" i="22"/>
  <c r="M38" i="22"/>
  <c r="H38" i="22"/>
  <c r="F39" i="22"/>
  <c r="M39" i="22"/>
  <c r="G39" i="22"/>
  <c r="E39" i="22"/>
  <c r="H39" i="22"/>
  <c r="H40" i="22"/>
  <c r="E40" i="22"/>
  <c r="F40" i="22"/>
  <c r="M40" i="22"/>
  <c r="G40" i="22"/>
  <c r="G41" i="22"/>
  <c r="E41" i="22"/>
  <c r="E42" i="22"/>
  <c r="H41" i="22"/>
  <c r="H42" i="22"/>
  <c r="F41" i="22"/>
  <c r="M41" i="22"/>
  <c r="G42" i="22"/>
  <c r="G43" i="22"/>
  <c r="H43" i="22"/>
  <c r="M42" i="22"/>
  <c r="F43" i="22"/>
  <c r="M43" i="22"/>
  <c r="E43" i="22"/>
  <c r="F42" i="22"/>
  <c r="E44" i="22"/>
  <c r="H44" i="22"/>
  <c r="G44" i="22"/>
  <c r="F44" i="22"/>
  <c r="M44" i="22"/>
  <c r="E45" i="22"/>
  <c r="H45" i="22"/>
  <c r="F45" i="22"/>
  <c r="M45" i="22"/>
  <c r="G45" i="22"/>
  <c r="H46" i="22"/>
  <c r="M46" i="22"/>
  <c r="G46" i="22"/>
  <c r="E46" i="22"/>
  <c r="F46" i="22"/>
  <c r="F47" i="22"/>
  <c r="M47" i="22"/>
  <c r="E48" i="22"/>
  <c r="E47" i="22"/>
  <c r="M49" i="22"/>
  <c r="H47" i="22"/>
  <c r="M48" i="22"/>
  <c r="F49" i="22"/>
  <c r="G49" i="22"/>
  <c r="G47" i="22"/>
  <c r="F48" i="22"/>
  <c r="H49" i="22"/>
  <c r="G48" i="22"/>
  <c r="H48" i="22"/>
  <c r="E49" i="22"/>
  <c r="H50" i="22"/>
  <c r="F50" i="22"/>
  <c r="G50" i="22"/>
  <c r="M50" i="22"/>
  <c r="E50" i="22"/>
  <c r="G51" i="22"/>
  <c r="M51" i="22"/>
  <c r="H51" i="22"/>
  <c r="E51" i="22"/>
  <c r="F51" i="22"/>
  <c r="E52" i="22"/>
  <c r="H52" i="22"/>
  <c r="M52" i="22"/>
  <c r="F52" i="22"/>
  <c r="G52" i="22"/>
  <c r="M53" i="22"/>
  <c r="F53" i="22"/>
  <c r="G53" i="22"/>
  <c r="H53" i="22"/>
  <c r="E53" i="22"/>
  <c r="J64" i="22"/>
  <c r="I64" i="22"/>
  <c r="J62" i="22"/>
  <c r="I62" i="22"/>
  <c r="J53" i="22"/>
  <c r="I53" i="22"/>
  <c r="J39" i="22"/>
  <c r="I39" i="22"/>
  <c r="J35" i="22"/>
  <c r="I35" i="22"/>
  <c r="J34" i="22"/>
  <c r="I34" i="22"/>
  <c r="J32" i="22"/>
  <c r="I32" i="22"/>
  <c r="J30" i="22"/>
  <c r="I30" i="22"/>
  <c r="I17" i="22"/>
  <c r="J60" i="22"/>
  <c r="I60" i="22"/>
  <c r="J57" i="22"/>
  <c r="I57" i="22"/>
  <c r="J51" i="22"/>
  <c r="I51" i="22"/>
  <c r="J48" i="22"/>
  <c r="I48" i="22"/>
  <c r="J46" i="22"/>
  <c r="I46" i="22"/>
  <c r="J44" i="22"/>
  <c r="I44" i="22"/>
  <c r="J42" i="22"/>
  <c r="I42" i="22"/>
  <c r="J41" i="22"/>
  <c r="I41" i="22"/>
  <c r="J24" i="22"/>
  <c r="I24" i="22"/>
  <c r="J22" i="22"/>
  <c r="I22" i="22"/>
  <c r="J63" i="22"/>
  <c r="I63" i="22"/>
  <c r="J61" i="22"/>
  <c r="I61" i="22"/>
  <c r="J38" i="22"/>
  <c r="I38" i="22"/>
  <c r="J33" i="22"/>
  <c r="I33" i="22"/>
  <c r="J31" i="22"/>
  <c r="I31" i="22"/>
  <c r="J29" i="22"/>
  <c r="I29" i="22"/>
  <c r="J28" i="22"/>
  <c r="I28" i="22"/>
  <c r="J25" i="22"/>
  <c r="I25" i="22"/>
  <c r="J18" i="22"/>
  <c r="I18" i="22"/>
  <c r="J67" i="22"/>
  <c r="I67" i="22"/>
  <c r="J66" i="22"/>
  <c r="I66" i="22"/>
  <c r="J68" i="22"/>
  <c r="I68" i="22"/>
  <c r="J65" i="22"/>
  <c r="I65" i="22"/>
  <c r="J59" i="22"/>
  <c r="I59" i="22"/>
  <c r="J58" i="22"/>
  <c r="I58" i="22"/>
  <c r="J56" i="22"/>
  <c r="I56" i="22"/>
  <c r="J55" i="22"/>
  <c r="I55" i="22"/>
  <c r="J54" i="22"/>
  <c r="I54" i="22"/>
  <c r="J52" i="22"/>
  <c r="I52" i="22"/>
  <c r="J50" i="22"/>
  <c r="I50" i="22"/>
  <c r="J49" i="22"/>
  <c r="I49" i="22"/>
  <c r="J47" i="22"/>
  <c r="I47" i="22"/>
  <c r="J45" i="22"/>
  <c r="I45" i="22"/>
  <c r="J43" i="22"/>
  <c r="I43" i="22"/>
  <c r="J40" i="22"/>
  <c r="I40" i="22"/>
  <c r="I19" i="22"/>
  <c r="J36" i="22"/>
  <c r="J27" i="22"/>
  <c r="J26" i="22"/>
  <c r="J37" i="22"/>
  <c r="J23" i="22"/>
  <c r="J20" i="22"/>
  <c r="J17" i="22" l="1"/>
  <c r="J21" i="22"/>
  <c r="H15" i="22"/>
  <c r="C5" i="22" s="1"/>
  <c r="B7" i="22" s="1"/>
  <c r="G15" i="22"/>
  <c r="F15" i="22"/>
  <c r="C1" i="22" s="1"/>
  <c r="J19" i="22"/>
  <c r="L19" i="22"/>
  <c r="K19" i="22"/>
  <c r="L67" i="22"/>
  <c r="K67" i="22"/>
  <c r="L54" i="22"/>
  <c r="K54" i="22"/>
  <c r="K25" i="22"/>
  <c r="K32" i="22"/>
  <c r="K51" i="22"/>
  <c r="L57" i="22"/>
  <c r="K57" i="22"/>
  <c r="L58" i="22"/>
  <c r="K58" i="22"/>
  <c r="K30" i="22"/>
  <c r="L47" i="22"/>
  <c r="K47" i="22"/>
  <c r="K43" i="22"/>
  <c r="L48" i="22"/>
  <c r="K48" i="22"/>
  <c r="K53" i="22"/>
  <c r="K38" i="22"/>
  <c r="L44" i="22"/>
  <c r="K44" i="22"/>
  <c r="K49" i="22"/>
  <c r="L63" i="22"/>
  <c r="K63" i="22"/>
  <c r="K26" i="22"/>
  <c r="K37" i="22"/>
  <c r="L64" i="22"/>
  <c r="K64" i="22"/>
  <c r="K29" i="22"/>
  <c r="K39" i="22"/>
  <c r="K22" i="22"/>
  <c r="L59" i="22"/>
  <c r="K59" i="22"/>
  <c r="K45" i="22"/>
  <c r="K42" i="22"/>
  <c r="L41" i="22"/>
  <c r="K41" i="22"/>
  <c r="K40" i="22"/>
  <c r="K33" i="22"/>
  <c r="K31" i="22"/>
  <c r="L50" i="22"/>
  <c r="K50" i="22"/>
  <c r="K20" i="22"/>
  <c r="L62" i="22"/>
  <c r="K62" i="22"/>
  <c r="K17" i="22"/>
  <c r="L61" i="22"/>
  <c r="K61" i="22"/>
  <c r="L60" i="22"/>
  <c r="K60" i="22"/>
  <c r="K52" i="22"/>
  <c r="K34" i="22"/>
  <c r="K35" i="22"/>
  <c r="L28" i="22"/>
  <c r="K28" i="22"/>
  <c r="L55" i="22"/>
  <c r="K55" i="22"/>
  <c r="L56" i="22"/>
  <c r="K56" i="22"/>
  <c r="K24" i="22"/>
  <c r="K46" i="22"/>
  <c r="K27" i="22"/>
  <c r="K36" i="22"/>
  <c r="K23" i="22"/>
  <c r="K18" i="22"/>
  <c r="K21" i="22"/>
  <c r="L36" i="22" l="1"/>
  <c r="L34" i="22"/>
  <c r="L42" i="22"/>
  <c r="L23" i="22"/>
  <c r="L35" i="22"/>
  <c r="L52" i="22"/>
  <c r="L22" i="22"/>
  <c r="L37" i="22"/>
  <c r="L53" i="22"/>
  <c r="L32" i="22"/>
  <c r="L40" i="22"/>
  <c r="L49" i="22"/>
  <c r="L30" i="22"/>
  <c r="L21" i="22"/>
  <c r="L27" i="22"/>
  <c r="L33" i="22"/>
  <c r="L45" i="22"/>
  <c r="L29" i="22"/>
  <c r="L43" i="22"/>
  <c r="L46" i="22"/>
  <c r="L20" i="22"/>
  <c r="L31" i="22"/>
  <c r="L26" i="22"/>
  <c r="L38" i="22"/>
  <c r="L51" i="22"/>
  <c r="L25" i="22"/>
  <c r="L17" i="22"/>
  <c r="L68" i="22"/>
  <c r="L24" i="22"/>
  <c r="L18" i="22"/>
  <c r="L65" i="22"/>
  <c r="L39" i="22"/>
  <c r="K15" i="22"/>
  <c r="C8" i="22" s="1"/>
  <c r="L66" i="22" l="1"/>
  <c r="L15" i="22" s="1"/>
  <c r="B10" i="22"/>
  <c r="C12" i="22" l="1"/>
  <c r="B14" i="22" s="1"/>
  <c r="B3" i="22" l="1"/>
</calcChain>
</file>

<file path=xl/sharedStrings.xml><?xml version="1.0" encoding="utf-8"?>
<sst xmlns="http://schemas.openxmlformats.org/spreadsheetml/2006/main" count="59" uniqueCount="58">
  <si>
    <t>Exercice clos le :</t>
  </si>
  <si>
    <t>Compte</t>
  </si>
  <si>
    <t>C</t>
  </si>
  <si>
    <t>Identification fiscal :</t>
  </si>
  <si>
    <t>Tableau 16</t>
  </si>
  <si>
    <t>ETAT  DE  DOTATIONS  AUX   AMORTISSEMENTS  RELATIF  AUX  IMMOBILISATIONS</t>
  </si>
  <si>
    <t>Montant global :</t>
  </si>
  <si>
    <t xml:space="preserve">Détail : cf.feuillets au nombre de  : </t>
  </si>
  <si>
    <t>Il convient d'établir autant de feuillets annexes qu'il existe de groupes d'éléments de même nature amortissables au même taux</t>
  </si>
  <si>
    <t>Modèle de feuillet annexe</t>
  </si>
  <si>
    <t>Amortissements de l'exercice allant du :</t>
  </si>
  <si>
    <t>Feuillet n° :</t>
  </si>
  <si>
    <t>Immobilisations concernées :</t>
  </si>
  <si>
    <t>NT</t>
  </si>
  <si>
    <t xml:space="preserve"> Valeur à Amortir</t>
  </si>
  <si>
    <t>Amortissements déduits du bénéfice brut de l'exercice</t>
  </si>
  <si>
    <t>Nbre de lignes</t>
  </si>
  <si>
    <t>0</t>
  </si>
  <si>
    <t>Code</t>
  </si>
  <si>
    <t>Date d'entrée (1)</t>
  </si>
  <si>
    <t xml:space="preserve">Prix d'acquisition (2) </t>
  </si>
  <si>
    <t>Valeur comptable après réévaluation</t>
  </si>
  <si>
    <t>Amortis-sements antérieurs (3)</t>
  </si>
  <si>
    <t>Taux</t>
  </si>
  <si>
    <t>Durée (4)</t>
  </si>
  <si>
    <t>Amortis-sements normaux ou accélérées de l'exercice</t>
  </si>
  <si>
    <t>Total des amortissements à la fin de l'exercice</t>
  </si>
  <si>
    <t>Observations(5)</t>
  </si>
  <si>
    <t>AUTRES CHARGES A REPARTIR</t>
  </si>
  <si>
    <t>LOGICIELS</t>
  </si>
  <si>
    <t>CONSTRUCTIONS SUR TERRAINS D'AUTRUI</t>
  </si>
  <si>
    <t>OUTILLAGES</t>
  </si>
  <si>
    <t>MATERIELS BUREAU</t>
  </si>
  <si>
    <t>MATERIELS INFORMATIQUE</t>
  </si>
  <si>
    <t>AAI</t>
  </si>
  <si>
    <t>PLAN COMPTABLE DES IMMOBILISATIONS</t>
  </si>
  <si>
    <t>Diff</t>
  </si>
  <si>
    <t>AUTRES IMMO CORPORELLES</t>
  </si>
  <si>
    <t>FRAIS AUGMENTATION CAPITAL</t>
  </si>
  <si>
    <t>CompteC</t>
  </si>
  <si>
    <t>TauxC</t>
  </si>
  <si>
    <t>IntituléC</t>
  </si>
  <si>
    <t>MATERIELS DE TRANSPORT</t>
  </si>
  <si>
    <t>nb</t>
  </si>
  <si>
    <t xml:space="preserve">MATERIELS </t>
  </si>
  <si>
    <t>Prefixe</t>
  </si>
  <si>
    <t>Onglet</t>
  </si>
  <si>
    <t>LOGIC</t>
  </si>
  <si>
    <t>CONST</t>
  </si>
  <si>
    <t>MAT</t>
  </si>
  <si>
    <t>OUT</t>
  </si>
  <si>
    <t>MAT-BUR</t>
  </si>
  <si>
    <t>ACAR</t>
  </si>
  <si>
    <t>MAT-TRANS</t>
  </si>
  <si>
    <t>FA-CAP</t>
  </si>
  <si>
    <t>AIC</t>
  </si>
  <si>
    <t>MAT-INFO</t>
  </si>
  <si>
    <t>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</si>
</sst>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#,##0.00_ ;[Red]\-#,##0.00\ "/>
    <numFmt numFmtId="165" formatCode="#,##0_ ;[Red]\-#,##0\ "/>
    <numFmt numFmtId="166" formatCode="00\.00\.00\.00"/>
    <numFmt numFmtId="167" formatCode="_-* #,##0.00\ _D_H_-;\-* #,##0.00\ _D_H_-;_-* &quot;-&quot;??\ _D_H_-;_-@_-"/>
    <numFmt numFmtId="168" formatCode=";;;"/>
    <numFmt numFmtId="169" formatCode="_-* #,##0.00\ &quot;Dh&quot;_-;\-* #,##0.00\ &quot;Dh&quot;_-;_-* &quot;-&quot;??\ &quot;Dh&quot;_-;_-@_-"/>
    <numFmt numFmtId="170" formatCode="yyyy"/>
    <numFmt numFmtId="171" formatCode="_-* #,##0.00\ [$€]_-;\-* #,##0.00\ [$€]_-;_-* &quot;-&quot;??\ [$€]_-;_-@_-"/>
    <numFmt numFmtId="172" formatCode="0_ ;[Red]\-0\ "/>
  </numFmts>
  <fonts count="18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12"/>
      <color theme="1"/>
      <name val="Arial"/>
      <family val="2"/>
    </font>
    <font>
      <sz val="10"/>
      <name val="MS Sans Serif"/>
      <family val="2"/>
    </font>
    <font>
      <sz val="12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0"/>
      <name val="Verdana"/>
      <family val="2"/>
    </font>
    <font>
      <sz val="11"/>
      <name val="Calibri"/>
      <family val="2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b/>
      <sz val="12"/>
      <color rgb="FFFF0000"/>
      <name val="Arial"/>
      <family val="2"/>
    </font>
    <font>
      <b/>
      <sz val="11"/>
      <color theme="0"/>
      <name val="Arial"/>
      <family val="2"/>
    </font>
  </fonts>
  <fills count="24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rgb="FFFFFFCC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39997558519241921"/>
        <bgColor indexed="64"/>
      </patternFill>
    </fill>
  </fills>
  <borders count="10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09">
    <xf numFmtId="0" fontId="0" fillId="0" borderId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8" fillId="14" borderId="9" applyNumberFormat="0" applyFont="0" applyAlignment="0" applyProtection="0"/>
    <xf numFmtId="0" fontId="8" fillId="14" borderId="9" applyNumberFormat="0" applyFont="0" applyAlignment="0" applyProtection="0"/>
    <xf numFmtId="0" fontId="8" fillId="14" borderId="9" applyNumberFormat="0" applyFont="0" applyAlignment="0" applyProtection="0"/>
    <xf numFmtId="0" fontId="8" fillId="14" borderId="9" applyNumberFormat="0" applyFont="0" applyAlignment="0" applyProtection="0"/>
    <xf numFmtId="0" fontId="8" fillId="14" borderId="9" applyNumberFormat="0" applyFont="0" applyAlignment="0" applyProtection="0"/>
    <xf numFmtId="0" fontId="8" fillId="14" borderId="9" applyNumberFormat="0" applyFont="0" applyAlignment="0" applyProtection="0"/>
    <xf numFmtId="0" fontId="8" fillId="14" borderId="9" applyNumberFormat="0" applyFont="0" applyAlignment="0" applyProtection="0"/>
    <xf numFmtId="0" fontId="8" fillId="14" borderId="9" applyNumberFormat="0" applyFont="0" applyAlignment="0" applyProtection="0"/>
    <xf numFmtId="0" fontId="8" fillId="14" borderId="9" applyNumberFormat="0" applyFont="0" applyAlignment="0" applyProtection="0"/>
    <xf numFmtId="0" fontId="8" fillId="14" borderId="9" applyNumberFormat="0" applyFont="0" applyAlignment="0" applyProtection="0"/>
    <xf numFmtId="0" fontId="8" fillId="14" borderId="9" applyNumberFormat="0" applyFont="0" applyAlignment="0" applyProtection="0"/>
    <xf numFmtId="0" fontId="8" fillId="14" borderId="9" applyNumberFormat="0" applyFont="0" applyAlignment="0" applyProtection="0"/>
    <xf numFmtId="0" fontId="8" fillId="14" borderId="9" applyNumberFormat="0" applyFont="0" applyAlignment="0" applyProtection="0"/>
    <xf numFmtId="0" fontId="8" fillId="14" borderId="9" applyNumberFormat="0" applyFont="0" applyAlignment="0" applyProtection="0"/>
    <xf numFmtId="0" fontId="8" fillId="14" borderId="9" applyNumberFormat="0" applyFont="0" applyAlignment="0" applyProtection="0"/>
    <xf numFmtId="0" fontId="8" fillId="14" borderId="9" applyNumberFormat="0" applyFont="0" applyAlignment="0" applyProtection="0"/>
    <xf numFmtId="0" fontId="8" fillId="14" borderId="9" applyNumberFormat="0" applyFont="0" applyAlignment="0" applyProtection="0"/>
    <xf numFmtId="0" fontId="8" fillId="14" borderId="9" applyNumberFormat="0" applyFont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0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7" fillId="0" borderId="0"/>
    <xf numFmtId="0" fontId="7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2" fillId="0" borderId="0"/>
    <xf numFmtId="0" fontId="3" fillId="0" borderId="0"/>
    <xf numFmtId="0" fontId="7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</cellStyleXfs>
  <cellXfs count="85">
    <xf numFmtId="0" fontId="0" fillId="0" borderId="0" xfId="0"/>
    <xf numFmtId="0" fontId="4" fillId="0" borderId="0" xfId="0" applyFont="1" applyAlignment="1">
      <alignment vertical="center"/>
    </xf>
    <xf numFmtId="164" fontId="13" fillId="18" borderId="3" xfId="398" applyNumberFormat="1" applyFont="1" applyFill="1" applyBorder="1" applyAlignment="1" applyProtection="1">
      <alignment vertical="center"/>
    </xf>
    <xf numFmtId="1" fontId="6" fillId="18" borderId="0" xfId="398" applyNumberFormat="1" applyFont="1" applyFill="1" applyBorder="1" applyAlignment="1" applyProtection="1">
      <alignment horizontal="center" vertical="center"/>
    </xf>
    <xf numFmtId="1" fontId="14" fillId="18" borderId="0" xfId="398" applyNumberFormat="1" applyFont="1" applyFill="1" applyBorder="1" applyAlignment="1" applyProtection="1">
      <alignment horizontal="center" vertical="center"/>
    </xf>
    <xf numFmtId="0" fontId="12" fillId="18" borderId="0" xfId="0" applyNumberFormat="1" applyFont="1" applyFill="1" applyBorder="1" applyAlignment="1">
      <alignment horizontal="center" vertical="center"/>
    </xf>
    <xf numFmtId="14" fontId="5" fillId="17" borderId="0" xfId="398" applyNumberFormat="1" applyFont="1" applyFill="1" applyBorder="1" applyAlignment="1" applyProtection="1">
      <alignment horizontal="center" vertical="center"/>
      <protection locked="0"/>
    </xf>
    <xf numFmtId="164" fontId="4" fillId="17" borderId="0" xfId="398" applyNumberFormat="1" applyFont="1" applyFill="1" applyBorder="1" applyAlignment="1" applyProtection="1">
      <alignment horizontal="center" vertical="center"/>
    </xf>
    <xf numFmtId="164" fontId="4" fillId="17" borderId="0" xfId="398" applyNumberFormat="1" applyFont="1" applyFill="1" applyBorder="1" applyAlignment="1" applyProtection="1">
      <alignment vertical="center"/>
    </xf>
    <xf numFmtId="1" fontId="4" fillId="17" borderId="0" xfId="398" applyNumberFormat="1" applyFont="1" applyFill="1" applyBorder="1" applyAlignment="1" applyProtection="1">
      <alignment horizontal="center" vertical="center"/>
    </xf>
    <xf numFmtId="0" fontId="4" fillId="17" borderId="0" xfId="0" applyFont="1" applyFill="1" applyAlignment="1">
      <alignment vertical="center"/>
    </xf>
    <xf numFmtId="1" fontId="4" fillId="17" borderId="0" xfId="207" applyNumberFormat="1" applyFont="1" applyFill="1" applyAlignment="1" applyProtection="1">
      <alignment horizontal="center" vertical="center"/>
    </xf>
    <xf numFmtId="1" fontId="4" fillId="17" borderId="0" xfId="0" applyNumberFormat="1" applyFont="1" applyFill="1" applyAlignment="1">
      <alignment vertical="center"/>
    </xf>
    <xf numFmtId="164" fontId="4" fillId="17" borderId="0" xfId="398" applyNumberFormat="1" applyFont="1" applyFill="1" applyAlignment="1" applyProtection="1">
      <alignment vertical="center"/>
    </xf>
    <xf numFmtId="14" fontId="4" fillId="17" borderId="0" xfId="398" applyNumberFormat="1" applyFont="1" applyFill="1" applyAlignment="1" applyProtection="1">
      <alignment vertical="center"/>
    </xf>
    <xf numFmtId="1" fontId="4" fillId="17" borderId="0" xfId="398" applyNumberFormat="1" applyFont="1" applyFill="1" applyAlignment="1" applyProtection="1">
      <alignment horizontal="center" vertical="center"/>
    </xf>
    <xf numFmtId="164" fontId="4" fillId="17" borderId="0" xfId="398" applyNumberFormat="1" applyFont="1" applyFill="1" applyAlignment="1" applyProtection="1">
      <alignment horizontal="center" vertical="center"/>
    </xf>
    <xf numFmtId="14" fontId="4" fillId="17" borderId="0" xfId="398" applyNumberFormat="1" applyFont="1" applyFill="1" applyAlignment="1" applyProtection="1">
      <alignment horizontal="left" vertical="center"/>
    </xf>
    <xf numFmtId="164" fontId="4" fillId="17" borderId="0" xfId="0" applyNumberFormat="1" applyFont="1" applyFill="1" applyAlignment="1">
      <alignment vertical="center"/>
    </xf>
    <xf numFmtId="14" fontId="4" fillId="17" borderId="0" xfId="398" applyNumberFormat="1" applyFont="1" applyFill="1" applyBorder="1" applyAlignment="1" applyProtection="1">
      <alignment horizontal="center" vertical="center"/>
    </xf>
    <xf numFmtId="1" fontId="4" fillId="18" borderId="0" xfId="398" applyNumberFormat="1" applyFont="1" applyFill="1" applyBorder="1" applyAlignment="1" applyProtection="1">
      <alignment horizontal="center" vertical="center"/>
    </xf>
    <xf numFmtId="0" fontId="15" fillId="19" borderId="2" xfId="0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1" fontId="5" fillId="18" borderId="3" xfId="398" applyNumberFormat="1" applyFont="1" applyFill="1" applyBorder="1" applyAlignment="1" applyProtection="1">
      <alignment horizontal="center" vertical="center"/>
      <protection locked="0"/>
    </xf>
    <xf numFmtId="164" fontId="15" fillId="17" borderId="7" xfId="398" applyNumberFormat="1" applyFont="1" applyFill="1" applyBorder="1" applyAlignment="1">
      <alignment vertical="center"/>
    </xf>
    <xf numFmtId="1" fontId="4" fillId="0" borderId="0" xfId="0" applyNumberFormat="1" applyFont="1" applyAlignment="1">
      <alignment horizontal="center" vertical="center"/>
    </xf>
    <xf numFmtId="0" fontId="4" fillId="0" borderId="0" xfId="0" applyNumberFormat="1" applyFont="1" applyAlignment="1">
      <alignment vertical="center"/>
    </xf>
    <xf numFmtId="164" fontId="4" fillId="0" borderId="0" xfId="0" applyNumberFormat="1" applyFont="1" applyAlignment="1">
      <alignment vertical="center"/>
    </xf>
    <xf numFmtId="14" fontId="4" fillId="0" borderId="0" xfId="0" applyNumberFormat="1" applyFont="1" applyAlignment="1">
      <alignment horizontal="center" vertical="center"/>
    </xf>
    <xf numFmtId="170" fontId="4" fillId="0" borderId="0" xfId="0" applyNumberFormat="1" applyFont="1" applyAlignment="1">
      <alignment vertical="center"/>
    </xf>
    <xf numFmtId="14" fontId="4" fillId="0" borderId="0" xfId="0" applyNumberFormat="1" applyFont="1" applyAlignment="1">
      <alignment vertical="center"/>
    </xf>
    <xf numFmtId="4" fontId="4" fillId="17" borderId="0" xfId="398" applyNumberFormat="1" applyFont="1" applyFill="1" applyAlignment="1" applyProtection="1">
      <alignment horizontal="right" vertical="center" indent="1"/>
    </xf>
    <xf numFmtId="0" fontId="15" fillId="0" borderId="0" xfId="0" applyFont="1" applyAlignment="1">
      <alignment horizontal="center" vertical="center"/>
    </xf>
    <xf numFmtId="4" fontId="5" fillId="17" borderId="0" xfId="398" applyNumberFormat="1" applyFont="1" applyFill="1" applyAlignment="1" applyProtection="1">
      <alignment horizontal="center" vertical="center"/>
    </xf>
    <xf numFmtId="1" fontId="2" fillId="18" borderId="0" xfId="398" applyNumberFormat="1" applyFont="1" applyFill="1" applyBorder="1" applyAlignment="1" applyProtection="1">
      <alignment horizontal="center" vertical="center"/>
    </xf>
    <xf numFmtId="0" fontId="4" fillId="17" borderId="0" xfId="0" applyFont="1" applyFill="1" applyAlignment="1">
      <alignment horizontal="center" vertical="center" wrapText="1"/>
    </xf>
    <xf numFmtId="1" fontId="4" fillId="22" borderId="6" xfId="0" applyNumberFormat="1" applyFont="1" applyFill="1" applyBorder="1" applyAlignment="1">
      <alignment horizontal="center" vertical="center" wrapText="1"/>
    </xf>
    <xf numFmtId="0" fontId="4" fillId="22" borderId="6" xfId="0" applyFont="1" applyFill="1" applyBorder="1" applyAlignment="1">
      <alignment horizontal="center" vertical="center" wrapText="1"/>
    </xf>
    <xf numFmtId="172" fontId="5" fillId="17" borderId="0" xfId="398" applyNumberFormat="1" applyFont="1" applyFill="1" applyBorder="1" applyAlignment="1" applyProtection="1">
      <alignment horizontal="center" vertical="center"/>
      <protection locked="0"/>
    </xf>
    <xf numFmtId="1" fontId="4" fillId="0" borderId="0" xfId="0" applyNumberFormat="1" applyFont="1" applyAlignment="1">
      <alignment vertical="center"/>
    </xf>
    <xf numFmtId="1" fontId="13" fillId="18" borderId="2" xfId="398" applyNumberFormat="1" applyFont="1" applyFill="1" applyBorder="1" applyAlignment="1" applyProtection="1">
      <alignment horizontal="left" vertical="center" wrapText="1"/>
      <protection locked="0"/>
    </xf>
    <xf numFmtId="14" fontId="5" fillId="17" borderId="0" xfId="398" applyNumberFormat="1" applyFont="1" applyFill="1" applyAlignment="1" applyProtection="1">
      <alignment horizontal="center" vertical="center"/>
    </xf>
    <xf numFmtId="0" fontId="12" fillId="15" borderId="2" xfId="0" applyNumberFormat="1" applyFont="1" applyFill="1" applyBorder="1" applyAlignment="1">
      <alignment horizontal="center" vertical="center"/>
    </xf>
    <xf numFmtId="14" fontId="5" fillId="17" borderId="2" xfId="398" applyNumberFormat="1" applyFont="1" applyFill="1" applyBorder="1" applyAlignment="1" applyProtection="1">
      <alignment horizontal="center" vertical="center" wrapText="1"/>
    </xf>
    <xf numFmtId="4" fontId="5" fillId="17" borderId="0" xfId="398" applyNumberFormat="1" applyFont="1" applyFill="1" applyBorder="1" applyAlignment="1" applyProtection="1">
      <alignment horizontal="center" vertical="center"/>
    </xf>
    <xf numFmtId="164" fontId="13" fillId="18" borderId="3" xfId="398" applyNumberFormat="1" applyFont="1" applyFill="1" applyBorder="1" applyAlignment="1" applyProtection="1">
      <alignment horizontal="center" vertical="center"/>
    </xf>
    <xf numFmtId="3" fontId="15" fillId="18" borderId="2" xfId="0" applyNumberFormat="1" applyFont="1" applyFill="1" applyBorder="1" applyAlignment="1">
      <alignment horizontal="center" vertical="center"/>
    </xf>
    <xf numFmtId="0" fontId="4" fillId="20" borderId="0" xfId="0" applyNumberFormat="1" applyFont="1" applyFill="1" applyAlignment="1">
      <alignment vertical="center"/>
    </xf>
    <xf numFmtId="0" fontId="4" fillId="21" borderId="0" xfId="0" applyNumberFormat="1" applyFont="1" applyFill="1" applyAlignment="1">
      <alignment vertical="center"/>
    </xf>
    <xf numFmtId="1" fontId="5" fillId="17" borderId="8" xfId="398" applyNumberFormat="1" applyFont="1" applyFill="1" applyBorder="1" applyAlignment="1" applyProtection="1">
      <alignment horizontal="center" vertical="center" wrapText="1"/>
    </xf>
    <xf numFmtId="1" fontId="15" fillId="17" borderId="5" xfId="398" applyNumberFormat="1" applyFont="1" applyFill="1" applyBorder="1" applyAlignment="1">
      <alignment horizontal="center" vertical="center"/>
    </xf>
    <xf numFmtId="0" fontId="16" fillId="17" borderId="7" xfId="0" applyNumberFormat="1" applyFont="1" applyFill="1" applyBorder="1" applyAlignment="1">
      <alignment horizontal="center" vertical="center"/>
    </xf>
    <xf numFmtId="164" fontId="4" fillId="17" borderId="2" xfId="0" applyNumberFormat="1" applyFont="1" applyFill="1" applyBorder="1" applyAlignment="1">
      <alignment horizontal="center" vertical="center" wrapText="1"/>
    </xf>
    <xf numFmtId="1" fontId="4" fillId="17" borderId="2" xfId="0" applyNumberFormat="1" applyFont="1" applyFill="1" applyBorder="1" applyAlignment="1">
      <alignment horizontal="center" vertical="center" wrapText="1"/>
    </xf>
    <xf numFmtId="0" fontId="4" fillId="17" borderId="2" xfId="0" applyFont="1" applyFill="1" applyBorder="1" applyAlignment="1">
      <alignment horizontal="center" vertical="center" wrapText="1"/>
    </xf>
    <xf numFmtId="166" fontId="5" fillId="17" borderId="0" xfId="397" applyNumberFormat="1" applyFont="1" applyFill="1" applyBorder="1" applyAlignment="1" applyProtection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1" fillId="20" borderId="0" xfId="0" applyFont="1" applyFill="1" applyBorder="1" applyAlignment="1">
      <alignment horizontal="center" vertical="center"/>
    </xf>
    <xf numFmtId="0" fontId="1" fillId="15" borderId="0" xfId="0" applyFont="1" applyFill="1" applyBorder="1" applyAlignment="1">
      <alignment horizontal="center" vertical="center"/>
    </xf>
    <xf numFmtId="0" fontId="1" fillId="20" borderId="0" xfId="0" applyFont="1" applyFill="1" applyBorder="1" applyAlignment="1">
      <alignment vertical="center"/>
    </xf>
    <xf numFmtId="0" fontId="1" fillId="16" borderId="0" xfId="0" applyFont="1" applyFill="1" applyBorder="1" applyAlignment="1">
      <alignment horizontal="left" vertical="center"/>
    </xf>
    <xf numFmtId="0" fontId="1" fillId="20" borderId="0" xfId="0" applyNumberFormat="1" applyFont="1" applyFill="1" applyBorder="1" applyAlignment="1">
      <alignment horizontal="center" vertical="center"/>
    </xf>
    <xf numFmtId="0" fontId="1" fillId="16" borderId="0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NumberFormat="1" applyFont="1" applyBorder="1" applyAlignment="1">
      <alignment vertical="center"/>
    </xf>
    <xf numFmtId="0" fontId="1" fillId="15" borderId="0" xfId="0" applyFont="1" applyFill="1" applyBorder="1" applyAlignment="1">
      <alignment horizontal="left" vertical="center"/>
    </xf>
    <xf numFmtId="0" fontId="4" fillId="17" borderId="0" xfId="0" applyFont="1" applyFill="1" applyAlignment="1">
      <alignment horizontal="left" vertical="center" wrapText="1"/>
    </xf>
    <xf numFmtId="0" fontId="4" fillId="0" borderId="2" xfId="0" applyNumberFormat="1" applyFont="1" applyBorder="1" applyAlignment="1">
      <alignment horizontal="center" vertical="center"/>
    </xf>
    <xf numFmtId="0" fontId="5" fillId="17" borderId="0" xfId="398" applyFont="1" applyFill="1" applyAlignment="1" applyProtection="1">
      <alignment horizontal="left" vertical="center" indent="1"/>
    </xf>
    <xf numFmtId="0" fontId="4" fillId="17" borderId="0" xfId="398" applyFont="1" applyFill="1" applyAlignment="1" applyProtection="1">
      <alignment horizontal="right" vertical="center"/>
    </xf>
    <xf numFmtId="0" fontId="17" fillId="23" borderId="3" xfId="0" applyFont="1" applyFill="1" applyBorder="1" applyAlignment="1">
      <alignment horizontal="center" vertical="center"/>
    </xf>
    <xf numFmtId="0" fontId="17" fillId="23" borderId="1" xfId="0" applyFont="1" applyFill="1" applyBorder="1" applyAlignment="1">
      <alignment horizontal="center" vertical="center"/>
    </xf>
    <xf numFmtId="0" fontId="5" fillId="17" borderId="0" xfId="398" applyFont="1" applyFill="1" applyAlignment="1" applyProtection="1">
      <alignment horizontal="center" vertical="center"/>
    </xf>
    <xf numFmtId="164" fontId="5" fillId="17" borderId="0" xfId="207" applyNumberFormat="1" applyFont="1" applyFill="1" applyAlignment="1" applyProtection="1">
      <alignment horizontal="center" vertical="center"/>
    </xf>
    <xf numFmtId="0" fontId="0" fillId="0" borderId="4" xfId="0" applyBorder="1"/>
    <xf numFmtId="164" fontId="5" fillId="17" borderId="3" xfId="398" applyNumberFormat="1" applyFont="1" applyFill="1" applyBorder="1" applyAlignment="1" applyProtection="1">
      <alignment horizontal="center" vertical="center"/>
    </xf>
    <xf numFmtId="0" fontId="0" fillId="0" borderId="1" xfId="0" applyBorder="1"/>
    <xf numFmtId="0" fontId="5" fillId="17" borderId="3" xfId="398" applyFont="1" applyFill="1" applyBorder="1" applyAlignment="1" applyProtection="1">
      <alignment horizontal="center" vertical="center" wrapText="1"/>
    </xf>
    <xf numFmtId="0" fontId="4" fillId="17" borderId="0" xfId="398" applyFont="1" applyFill="1" applyAlignment="1" applyProtection="1">
      <alignment horizontal="center" vertical="center"/>
    </xf>
    <xf numFmtId="168" fontId="16" fillId="17" borderId="0" xfId="398" applyNumberFormat="1" applyFont="1" applyFill="1" applyBorder="1" applyAlignment="1" applyProtection="1">
      <alignment horizontal="center" vertical="center"/>
    </xf>
    <xf numFmtId="0" fontId="4" fillId="17" borderId="0" xfId="398" applyFont="1" applyFill="1" applyBorder="1" applyAlignment="1" applyProtection="1">
      <alignment horizontal="center" vertical="center"/>
    </xf>
  </cellXfs>
  <cellStyles count="409">
    <cellStyle name="20 % - Accent1 10" xfId="1"/>
    <cellStyle name="20 % - Accent1 2" xfId="2"/>
    <cellStyle name="20 % - Accent1 2 2" xfId="3"/>
    <cellStyle name="20 % - Accent1 3" xfId="4"/>
    <cellStyle name="20 % - Accent1 3 2" xfId="5"/>
    <cellStyle name="20 % - Accent1 4" xfId="6"/>
    <cellStyle name="20 % - Accent1 5" xfId="7"/>
    <cellStyle name="20 % - Accent1 6" xfId="8"/>
    <cellStyle name="20 % - Accent1 7" xfId="9"/>
    <cellStyle name="20 % - Accent1 8" xfId="10"/>
    <cellStyle name="20 % - Accent1 9" xfId="11"/>
    <cellStyle name="20 % - Accent2 10" xfId="12"/>
    <cellStyle name="20 % - Accent2 2" xfId="13"/>
    <cellStyle name="20 % - Accent2 2 2" xfId="14"/>
    <cellStyle name="20 % - Accent2 3" xfId="15"/>
    <cellStyle name="20 % - Accent2 3 2" xfId="16"/>
    <cellStyle name="20 % - Accent2 4" xfId="17"/>
    <cellStyle name="20 % - Accent2 5" xfId="18"/>
    <cellStyle name="20 % - Accent2 6" xfId="19"/>
    <cellStyle name="20 % - Accent2 7" xfId="20"/>
    <cellStyle name="20 % - Accent2 8" xfId="21"/>
    <cellStyle name="20 % - Accent2 9" xfId="22"/>
    <cellStyle name="20 % - Accent3 10" xfId="23"/>
    <cellStyle name="20 % - Accent3 2" xfId="24"/>
    <cellStyle name="20 % - Accent3 2 2" xfId="25"/>
    <cellStyle name="20 % - Accent3 3" xfId="26"/>
    <cellStyle name="20 % - Accent3 3 2" xfId="27"/>
    <cellStyle name="20 % - Accent3 4" xfId="28"/>
    <cellStyle name="20 % - Accent3 5" xfId="29"/>
    <cellStyle name="20 % - Accent3 6" xfId="30"/>
    <cellStyle name="20 % - Accent3 7" xfId="31"/>
    <cellStyle name="20 % - Accent3 8" xfId="32"/>
    <cellStyle name="20 % - Accent3 9" xfId="33"/>
    <cellStyle name="20 % - Accent4 10" xfId="34"/>
    <cellStyle name="20 % - Accent4 2" xfId="35"/>
    <cellStyle name="20 % - Accent4 2 2" xfId="36"/>
    <cellStyle name="20 % - Accent4 3" xfId="37"/>
    <cellStyle name="20 % - Accent4 3 2" xfId="38"/>
    <cellStyle name="20 % - Accent4 4" xfId="39"/>
    <cellStyle name="20 % - Accent4 5" xfId="40"/>
    <cellStyle name="20 % - Accent4 6" xfId="41"/>
    <cellStyle name="20 % - Accent4 7" xfId="42"/>
    <cellStyle name="20 % - Accent4 8" xfId="43"/>
    <cellStyle name="20 % - Accent4 9" xfId="44"/>
    <cellStyle name="20 % - Accent5 10" xfId="45"/>
    <cellStyle name="20 % - Accent5 2" xfId="46"/>
    <cellStyle name="20 % - Accent5 2 2" xfId="47"/>
    <cellStyle name="20 % - Accent5 3" xfId="48"/>
    <cellStyle name="20 % - Accent5 3 2" xfId="49"/>
    <cellStyle name="20 % - Accent5 4" xfId="50"/>
    <cellStyle name="20 % - Accent5 5" xfId="51"/>
    <cellStyle name="20 % - Accent5 6" xfId="52"/>
    <cellStyle name="20 % - Accent5 7" xfId="53"/>
    <cellStyle name="20 % - Accent5 8" xfId="54"/>
    <cellStyle name="20 % - Accent5 9" xfId="55"/>
    <cellStyle name="20 % - Accent6 10" xfId="56"/>
    <cellStyle name="20 % - Accent6 2" xfId="57"/>
    <cellStyle name="20 % - Accent6 2 2" xfId="58"/>
    <cellStyle name="20 % - Accent6 3" xfId="59"/>
    <cellStyle name="20 % - Accent6 3 2" xfId="60"/>
    <cellStyle name="20 % - Accent6 4" xfId="61"/>
    <cellStyle name="20 % - Accent6 5" xfId="62"/>
    <cellStyle name="20 % - Accent6 6" xfId="63"/>
    <cellStyle name="20 % - Accent6 7" xfId="64"/>
    <cellStyle name="20 % - Accent6 8" xfId="65"/>
    <cellStyle name="20 % - Accent6 9" xfId="66"/>
    <cellStyle name="40 % - Accent1 10" xfId="67"/>
    <cellStyle name="40 % - Accent1 2" xfId="68"/>
    <cellStyle name="40 % - Accent1 2 2" xfId="69"/>
    <cellStyle name="40 % - Accent1 3" xfId="70"/>
    <cellStyle name="40 % - Accent1 3 2" xfId="71"/>
    <cellStyle name="40 % - Accent1 4" xfId="72"/>
    <cellStyle name="40 % - Accent1 5" xfId="73"/>
    <cellStyle name="40 % - Accent1 6" xfId="74"/>
    <cellStyle name="40 % - Accent1 7" xfId="75"/>
    <cellStyle name="40 % - Accent1 8" xfId="76"/>
    <cellStyle name="40 % - Accent1 9" xfId="77"/>
    <cellStyle name="40 % - Accent2 10" xfId="78"/>
    <cellStyle name="40 % - Accent2 2" xfId="79"/>
    <cellStyle name="40 % - Accent2 2 2" xfId="80"/>
    <cellStyle name="40 % - Accent2 3" xfId="81"/>
    <cellStyle name="40 % - Accent2 3 2" xfId="82"/>
    <cellStyle name="40 % - Accent2 4" xfId="83"/>
    <cellStyle name="40 % - Accent2 5" xfId="84"/>
    <cellStyle name="40 % - Accent2 6" xfId="85"/>
    <cellStyle name="40 % - Accent2 7" xfId="86"/>
    <cellStyle name="40 % - Accent2 8" xfId="87"/>
    <cellStyle name="40 % - Accent2 9" xfId="88"/>
    <cellStyle name="40 % - Accent3 10" xfId="89"/>
    <cellStyle name="40 % - Accent3 2" xfId="90"/>
    <cellStyle name="40 % - Accent3 2 2" xfId="91"/>
    <cellStyle name="40 % - Accent3 3" xfId="92"/>
    <cellStyle name="40 % - Accent3 3 2" xfId="93"/>
    <cellStyle name="40 % - Accent3 4" xfId="94"/>
    <cellStyle name="40 % - Accent3 5" xfId="95"/>
    <cellStyle name="40 % - Accent3 6" xfId="96"/>
    <cellStyle name="40 % - Accent3 7" xfId="97"/>
    <cellStyle name="40 % - Accent3 8" xfId="98"/>
    <cellStyle name="40 % - Accent3 9" xfId="99"/>
    <cellStyle name="40 % - Accent4 10" xfId="100"/>
    <cellStyle name="40 % - Accent4 2" xfId="101"/>
    <cellStyle name="40 % - Accent4 2 2" xfId="102"/>
    <cellStyle name="40 % - Accent4 3" xfId="103"/>
    <cellStyle name="40 % - Accent4 3 2" xfId="104"/>
    <cellStyle name="40 % - Accent4 4" xfId="105"/>
    <cellStyle name="40 % - Accent4 5" xfId="106"/>
    <cellStyle name="40 % - Accent4 6" xfId="107"/>
    <cellStyle name="40 % - Accent4 7" xfId="108"/>
    <cellStyle name="40 % - Accent4 8" xfId="109"/>
    <cellStyle name="40 % - Accent4 9" xfId="110"/>
    <cellStyle name="40 % - Accent5 10" xfId="111"/>
    <cellStyle name="40 % - Accent5 2" xfId="112"/>
    <cellStyle name="40 % - Accent5 2 2" xfId="113"/>
    <cellStyle name="40 % - Accent5 3" xfId="114"/>
    <cellStyle name="40 % - Accent5 3 2" xfId="115"/>
    <cellStyle name="40 % - Accent5 4" xfId="116"/>
    <cellStyle name="40 % - Accent5 5" xfId="117"/>
    <cellStyle name="40 % - Accent5 6" xfId="118"/>
    <cellStyle name="40 % - Accent5 7" xfId="119"/>
    <cellStyle name="40 % - Accent5 8" xfId="120"/>
    <cellStyle name="40 % - Accent5 9" xfId="121"/>
    <cellStyle name="40 % - Accent6 10" xfId="122"/>
    <cellStyle name="40 % - Accent6 2" xfId="123"/>
    <cellStyle name="40 % - Accent6 2 2" xfId="124"/>
    <cellStyle name="40 % - Accent6 3" xfId="125"/>
    <cellStyle name="40 % - Accent6 3 2" xfId="126"/>
    <cellStyle name="40 % - Accent6 4" xfId="127"/>
    <cellStyle name="40 % - Accent6 5" xfId="128"/>
    <cellStyle name="40 % - Accent6 6" xfId="129"/>
    <cellStyle name="40 % - Accent6 7" xfId="130"/>
    <cellStyle name="40 % - Accent6 8" xfId="131"/>
    <cellStyle name="40 % - Accent6 9" xfId="132"/>
    <cellStyle name="Commentaire 2" xfId="133"/>
    <cellStyle name="Commentaire 2 2" xfId="134"/>
    <cellStyle name="Commentaire 2 3" xfId="135"/>
    <cellStyle name="Commentaire 3" xfId="136"/>
    <cellStyle name="Commentaire 3 2" xfId="137"/>
    <cellStyle name="Commentaire 3 3" xfId="138"/>
    <cellStyle name="Commentaire 4" xfId="139"/>
    <cellStyle name="Commentaire 4 2" xfId="140"/>
    <cellStyle name="Commentaire 4 3" xfId="141"/>
    <cellStyle name="Commentaire 5" xfId="142"/>
    <cellStyle name="Commentaire 5 2" xfId="143"/>
    <cellStyle name="Commentaire 5 3" xfId="144"/>
    <cellStyle name="Commentaire 6" xfId="145"/>
    <cellStyle name="Commentaire 6 2" xfId="146"/>
    <cellStyle name="Commentaire 6 3" xfId="147"/>
    <cellStyle name="Commentaire 7" xfId="148"/>
    <cellStyle name="Commentaire 7 2" xfId="149"/>
    <cellStyle name="Commentaire 7 3" xfId="150"/>
    <cellStyle name="Euro" xfId="151"/>
    <cellStyle name="Euro 2" xfId="152"/>
    <cellStyle name="Euro 2 10" xfId="153"/>
    <cellStyle name="Euro 2 2" xfId="154"/>
    <cellStyle name="Euro 2 3" xfId="155"/>
    <cellStyle name="Euro 2 4" xfId="156"/>
    <cellStyle name="Euro 2 5" xfId="157"/>
    <cellStyle name="Euro 2 6" xfId="158"/>
    <cellStyle name="Euro 2 7" xfId="159"/>
    <cellStyle name="Euro 2 8" xfId="160"/>
    <cellStyle name="Euro 2 9" xfId="161"/>
    <cellStyle name="Euro 3" xfId="162"/>
    <cellStyle name="Euro 3 10" xfId="163"/>
    <cellStyle name="Euro 3 2" xfId="164"/>
    <cellStyle name="Euro 3 3" xfId="165"/>
    <cellStyle name="Euro 3 4" xfId="166"/>
    <cellStyle name="Euro 3 5" xfId="167"/>
    <cellStyle name="Euro 3 6" xfId="168"/>
    <cellStyle name="Euro 3 7" xfId="169"/>
    <cellStyle name="Euro 3 8" xfId="170"/>
    <cellStyle name="Euro 3 9" xfId="171"/>
    <cellStyle name="Milliers 2" xfId="172"/>
    <cellStyle name="Milliers 2 10" xfId="173"/>
    <cellStyle name="Milliers 2 11" xfId="174"/>
    <cellStyle name="Milliers 2 12" xfId="175"/>
    <cellStyle name="Milliers 2 2" xfId="176"/>
    <cellStyle name="Milliers 2 2 10" xfId="177"/>
    <cellStyle name="Milliers 2 2 2" xfId="178"/>
    <cellStyle name="Milliers 2 2 3" xfId="179"/>
    <cellStyle name="Milliers 2 2 4" xfId="180"/>
    <cellStyle name="Milliers 2 2 5" xfId="181"/>
    <cellStyle name="Milliers 2 2 6" xfId="182"/>
    <cellStyle name="Milliers 2 2 7" xfId="183"/>
    <cellStyle name="Milliers 2 2 8" xfId="184"/>
    <cellStyle name="Milliers 2 2 9" xfId="185"/>
    <cellStyle name="Milliers 2 3" xfId="186"/>
    <cellStyle name="Milliers 2 3 10" xfId="187"/>
    <cellStyle name="Milliers 2 3 2" xfId="188"/>
    <cellStyle name="Milliers 2 3 3" xfId="189"/>
    <cellStyle name="Milliers 2 3 4" xfId="190"/>
    <cellStyle name="Milliers 2 3 5" xfId="191"/>
    <cellStyle name="Milliers 2 3 6" xfId="192"/>
    <cellStyle name="Milliers 2 3 7" xfId="193"/>
    <cellStyle name="Milliers 2 3 8" xfId="194"/>
    <cellStyle name="Milliers 2 3 9" xfId="195"/>
    <cellStyle name="Milliers 2 4" xfId="196"/>
    <cellStyle name="Milliers 2 5" xfId="197"/>
    <cellStyle name="Milliers 2 6" xfId="198"/>
    <cellStyle name="Milliers 2 7" xfId="199"/>
    <cellStyle name="Milliers 2 8" xfId="200"/>
    <cellStyle name="Milliers 2 9" xfId="201"/>
    <cellStyle name="Monétaire 2" xfId="202"/>
    <cellStyle name="Monétaire 2 10" xfId="203"/>
    <cellStyle name="Monétaire 2 11" xfId="204"/>
    <cellStyle name="Monétaire 2 12" xfId="205"/>
    <cellStyle name="Monétaire 2 13" xfId="206"/>
    <cellStyle name="Monétaire 2 2" xfId="207"/>
    <cellStyle name="Monétaire 2 2 10" xfId="208"/>
    <cellStyle name="Monétaire 2 2 11" xfId="209"/>
    <cellStyle name="Monétaire 2 2 2" xfId="210"/>
    <cellStyle name="Monétaire 2 2 3" xfId="211"/>
    <cellStyle name="Monétaire 2 2 4" xfId="212"/>
    <cellStyle name="Monétaire 2 2 5" xfId="213"/>
    <cellStyle name="Monétaire 2 2 6" xfId="214"/>
    <cellStyle name="Monétaire 2 2 7" xfId="215"/>
    <cellStyle name="Monétaire 2 2 8" xfId="216"/>
    <cellStyle name="Monétaire 2 2 9" xfId="217"/>
    <cellStyle name="Monétaire 2 3" xfId="218"/>
    <cellStyle name="Monétaire 2 3 10" xfId="219"/>
    <cellStyle name="Monétaire 2 3 2" xfId="220"/>
    <cellStyle name="Monétaire 2 3 3" xfId="221"/>
    <cellStyle name="Monétaire 2 3 4" xfId="222"/>
    <cellStyle name="Monétaire 2 3 5" xfId="223"/>
    <cellStyle name="Monétaire 2 3 6" xfId="224"/>
    <cellStyle name="Monétaire 2 3 7" xfId="225"/>
    <cellStyle name="Monétaire 2 3 8" xfId="226"/>
    <cellStyle name="Monétaire 2 3 9" xfId="227"/>
    <cellStyle name="Monétaire 2 4" xfId="228"/>
    <cellStyle name="Monétaire 2 4 10" xfId="229"/>
    <cellStyle name="Monétaire 2 4 2" xfId="230"/>
    <cellStyle name="Monétaire 2 4 3" xfId="231"/>
    <cellStyle name="Monétaire 2 4 4" xfId="232"/>
    <cellStyle name="Monétaire 2 4 5" xfId="233"/>
    <cellStyle name="Monétaire 2 4 6" xfId="234"/>
    <cellStyle name="Monétaire 2 4 7" xfId="235"/>
    <cellStyle name="Monétaire 2 4 8" xfId="236"/>
    <cellStyle name="Monétaire 2 4 9" xfId="237"/>
    <cellStyle name="Monétaire 2 5" xfId="238"/>
    <cellStyle name="Monétaire 2 6" xfId="239"/>
    <cellStyle name="Monétaire 2 7" xfId="240"/>
    <cellStyle name="Monétaire 2 8" xfId="241"/>
    <cellStyle name="Monétaire 2 9" xfId="242"/>
    <cellStyle name="Normal" xfId="0" builtinId="0"/>
    <cellStyle name="Normal 14" xfId="243"/>
    <cellStyle name="Normal 2" xfId="244"/>
    <cellStyle name="Normal 2 10" xfId="245"/>
    <cellStyle name="Normal 2 11" xfId="246"/>
    <cellStyle name="Normal 2 12" xfId="247"/>
    <cellStyle name="Normal 2 2" xfId="248"/>
    <cellStyle name="Normal 2 2 10" xfId="249"/>
    <cellStyle name="Normal 2 2 11" xfId="250"/>
    <cellStyle name="Normal 2 2 2" xfId="251"/>
    <cellStyle name="Normal 2 2 3" xfId="252"/>
    <cellStyle name="Normal 2 2 4" xfId="253"/>
    <cellStyle name="Normal 2 2 5" xfId="254"/>
    <cellStyle name="Normal 2 2 6" xfId="255"/>
    <cellStyle name="Normal 2 2 7" xfId="256"/>
    <cellStyle name="Normal 2 2 8" xfId="257"/>
    <cellStyle name="Normal 2 2 9" xfId="258"/>
    <cellStyle name="Normal 2 3" xfId="259"/>
    <cellStyle name="Normal 2 4" xfId="260"/>
    <cellStyle name="Normal 2 5" xfId="261"/>
    <cellStyle name="Normal 2 6" xfId="262"/>
    <cellStyle name="Normal 2 7" xfId="263"/>
    <cellStyle name="Normal 2 8" xfId="264"/>
    <cellStyle name="Normal 2 9" xfId="265"/>
    <cellStyle name="Normal 3" xfId="266"/>
    <cellStyle name="Normal 3 10" xfId="267"/>
    <cellStyle name="Normal 3 11" xfId="268"/>
    <cellStyle name="Normal 3 12" xfId="269"/>
    <cellStyle name="Normal 3 2" xfId="270"/>
    <cellStyle name="Normal 3 2 2" xfId="271"/>
    <cellStyle name="Normal 3 2 2 2" xfId="272"/>
    <cellStyle name="Normal 3 2 3" xfId="273"/>
    <cellStyle name="Normal 3 2 3 2" xfId="274"/>
    <cellStyle name="Normal 3 2 4" xfId="275"/>
    <cellStyle name="Normal 3 2 5" xfId="276"/>
    <cellStyle name="Normal 3 3" xfId="277"/>
    <cellStyle name="Normal 3 3 2" xfId="278"/>
    <cellStyle name="Normal 3 3 2 2" xfId="279"/>
    <cellStyle name="Normal 3 3 3" xfId="280"/>
    <cellStyle name="Normal 3 3 3 2" xfId="281"/>
    <cellStyle name="Normal 3 3 4" xfId="282"/>
    <cellStyle name="Normal 3 4" xfId="283"/>
    <cellStyle name="Normal 3 4 2" xfId="284"/>
    <cellStyle name="Normal 3 5" xfId="285"/>
    <cellStyle name="Normal 3 5 2" xfId="286"/>
    <cellStyle name="Normal 3 6" xfId="287"/>
    <cellStyle name="Normal 3 7" xfId="288"/>
    <cellStyle name="Normal 3 8" xfId="289"/>
    <cellStyle name="Normal 3 9" xfId="290"/>
    <cellStyle name="Normal 4" xfId="291"/>
    <cellStyle name="Normal 5" xfId="292"/>
    <cellStyle name="Normal 5 10" xfId="293"/>
    <cellStyle name="Normal 5 11" xfId="294"/>
    <cellStyle name="Normal 5 12" xfId="295"/>
    <cellStyle name="Normal 5 2" xfId="296"/>
    <cellStyle name="Normal 5 2 10" xfId="297"/>
    <cellStyle name="Normal 5 2 2" xfId="298"/>
    <cellStyle name="Normal 5 2 2 2" xfId="299"/>
    <cellStyle name="Normal 5 2 3" xfId="300"/>
    <cellStyle name="Normal 5 2 3 2" xfId="301"/>
    <cellStyle name="Normal 5 2 4" xfId="302"/>
    <cellStyle name="Normal 5 2 5" xfId="303"/>
    <cellStyle name="Normal 5 2 6" xfId="304"/>
    <cellStyle name="Normal 5 2 7" xfId="305"/>
    <cellStyle name="Normal 5 2 8" xfId="306"/>
    <cellStyle name="Normal 5 2 9" xfId="307"/>
    <cellStyle name="Normal 5 3" xfId="308"/>
    <cellStyle name="Normal 5 3 10" xfId="309"/>
    <cellStyle name="Normal 5 3 2" xfId="310"/>
    <cellStyle name="Normal 5 3 2 2" xfId="311"/>
    <cellStyle name="Normal 5 3 3" xfId="312"/>
    <cellStyle name="Normal 5 3 3 2" xfId="313"/>
    <cellStyle name="Normal 5 3 4" xfId="314"/>
    <cellStyle name="Normal 5 3 5" xfId="315"/>
    <cellStyle name="Normal 5 3 6" xfId="316"/>
    <cellStyle name="Normal 5 3 7" xfId="317"/>
    <cellStyle name="Normal 5 3 8" xfId="318"/>
    <cellStyle name="Normal 5 3 9" xfId="319"/>
    <cellStyle name="Normal 5 4" xfId="320"/>
    <cellStyle name="Normal 5 4 2" xfId="321"/>
    <cellStyle name="Normal 5 5" xfId="322"/>
    <cellStyle name="Normal 5 5 2" xfId="323"/>
    <cellStyle name="Normal 5 6" xfId="324"/>
    <cellStyle name="Normal 5 7" xfId="325"/>
    <cellStyle name="Normal 5 8" xfId="326"/>
    <cellStyle name="Normal 5 9" xfId="327"/>
    <cellStyle name="Normal 6" xfId="328"/>
    <cellStyle name="Normal 6 10" xfId="329"/>
    <cellStyle name="Normal 6 11" xfId="330"/>
    <cellStyle name="Normal 6 12" xfId="331"/>
    <cellStyle name="Normal 6 2" xfId="332"/>
    <cellStyle name="Normal 6 2 10" xfId="333"/>
    <cellStyle name="Normal 6 2 2" xfId="334"/>
    <cellStyle name="Normal 6 2 2 2" xfId="335"/>
    <cellStyle name="Normal 6 2 3" xfId="336"/>
    <cellStyle name="Normal 6 2 3 2" xfId="337"/>
    <cellStyle name="Normal 6 2 4" xfId="338"/>
    <cellStyle name="Normal 6 2 5" xfId="339"/>
    <cellStyle name="Normal 6 2 6" xfId="340"/>
    <cellStyle name="Normal 6 2 7" xfId="341"/>
    <cellStyle name="Normal 6 2 8" xfId="342"/>
    <cellStyle name="Normal 6 2 9" xfId="343"/>
    <cellStyle name="Normal 6 3" xfId="344"/>
    <cellStyle name="Normal 6 3 10" xfId="345"/>
    <cellStyle name="Normal 6 3 2" xfId="346"/>
    <cellStyle name="Normal 6 3 2 2" xfId="347"/>
    <cellStyle name="Normal 6 3 3" xfId="348"/>
    <cellStyle name="Normal 6 3 3 2" xfId="349"/>
    <cellStyle name="Normal 6 3 4" xfId="350"/>
    <cellStyle name="Normal 6 3 5" xfId="351"/>
    <cellStyle name="Normal 6 3 6" xfId="352"/>
    <cellStyle name="Normal 6 3 7" xfId="353"/>
    <cellStyle name="Normal 6 3 8" xfId="354"/>
    <cellStyle name="Normal 6 3 9" xfId="355"/>
    <cellStyle name="Normal 6 4" xfId="356"/>
    <cellStyle name="Normal 6 4 2" xfId="357"/>
    <cellStyle name="Normal 6 5" xfId="358"/>
    <cellStyle name="Normal 6 5 2" xfId="359"/>
    <cellStyle name="Normal 6 6" xfId="360"/>
    <cellStyle name="Normal 6 7" xfId="361"/>
    <cellStyle name="Normal 6 8" xfId="362"/>
    <cellStyle name="Normal 6 9" xfId="363"/>
    <cellStyle name="Normal 7" xfId="364"/>
    <cellStyle name="Normal 8" xfId="365"/>
    <cellStyle name="Normal 8 2" xfId="366"/>
    <cellStyle name="Normal 8 2 10" xfId="367"/>
    <cellStyle name="Normal 8 2 2" xfId="368"/>
    <cellStyle name="Normal 8 2 2 2" xfId="369"/>
    <cellStyle name="Normal 8 2 3" xfId="370"/>
    <cellStyle name="Normal 8 2 3 2" xfId="371"/>
    <cellStyle name="Normal 8 2 4" xfId="372"/>
    <cellStyle name="Normal 8 2 5" xfId="373"/>
    <cellStyle name="Normal 8 2 6" xfId="374"/>
    <cellStyle name="Normal 8 2 7" xfId="375"/>
    <cellStyle name="Normal 8 2 8" xfId="376"/>
    <cellStyle name="Normal 8 2 9" xfId="377"/>
    <cellStyle name="Normal 8 3" xfId="378"/>
    <cellStyle name="Normal 8 3 10" xfId="379"/>
    <cellStyle name="Normal 8 3 2" xfId="380"/>
    <cellStyle name="Normal 8 3 2 2" xfId="381"/>
    <cellStyle name="Normal 8 3 3" xfId="382"/>
    <cellStyle name="Normal 8 3 3 2" xfId="383"/>
    <cellStyle name="Normal 8 3 4" xfId="384"/>
    <cellStyle name="Normal 8 3 5" xfId="385"/>
    <cellStyle name="Normal 8 3 6" xfId="386"/>
    <cellStyle name="Normal 8 3 7" xfId="387"/>
    <cellStyle name="Normal 8 3 8" xfId="388"/>
    <cellStyle name="Normal 8 3 9" xfId="389"/>
    <cellStyle name="Normal 8 4" xfId="390"/>
    <cellStyle name="Normal 8 5" xfId="391"/>
    <cellStyle name="Normal 8 6" xfId="392"/>
    <cellStyle name="Normal 8 7" xfId="393"/>
    <cellStyle name="Normal 8 8" xfId="394"/>
    <cellStyle name="Normal 8 9" xfId="395"/>
    <cellStyle name="Normal 9" xfId="396"/>
    <cellStyle name="Normal_BF-ODIMATIC" xfId="397"/>
    <cellStyle name="Normal_Classeur1 2 2" xfId="398"/>
    <cellStyle name="Pourcentage 2" xfId="399"/>
    <cellStyle name="Pourcentage 2 10" xfId="400"/>
    <cellStyle name="Pourcentage 2 2" xfId="401"/>
    <cellStyle name="Pourcentage 2 3" xfId="402"/>
    <cellStyle name="Pourcentage 2 4" xfId="403"/>
    <cellStyle name="Pourcentage 2 5" xfId="404"/>
    <cellStyle name="Pourcentage 2 6" xfId="405"/>
    <cellStyle name="Pourcentage 2 7" xfId="406"/>
    <cellStyle name="Pourcentage 2 8" xfId="407"/>
    <cellStyle name="Pourcentage 2 9" xfId="408"/>
  </cellStyles>
  <dxfs count="2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#,##0.00_ ;[Red]\-#,##0.00\ "/>
      <alignment horizontal="general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#,##0.00_ ;[Red]\-#,##0.00\ "/>
      <alignment horizontal="general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#,##0.00_ ;[Red]\-#,##0.00\ "/>
      <alignment horizontal="general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#,##0.00_ ;[Red]\-#,##0.00\ "/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#,##0.00_ ;[Red]\-#,##0.00\ "/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#,##0.00_ ;[Red]\-#,##0.00\ "/>
      <alignment horizontal="general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#,##0.00_ ;[Red]\-#,##0.00\ "/>
      <alignment horizontal="general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#,##0.00_ ;[Red]\-#,##0.00\ "/>
      <alignment horizontal="general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9" formatCode="dd/mm/yyyy"/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solid">
          <fgColor indexed="64"/>
          <bgColor theme="0" tint="-0.249977111117893"/>
        </patternFill>
      </fill>
      <alignment horizontal="general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alignment horizontal="general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" formatCode="0"/>
      <alignment horizontal="center" vertical="center" textRotation="0" wrapText="0" relativeIndent="0" justifyLastLine="0" shrinkToFit="0" readingOrder="0"/>
    </dxf>
    <dxf>
      <border outline="0"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alignment horizontal="general" vertical="center" textRotation="0" wrapText="0" relativeIndent="0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rgb="FF92D050"/>
        </patternFill>
      </fill>
      <alignment horizontal="center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70" formatCode="yyyy"/>
    </dxf>
    <dxf>
      <numFmt numFmtId="19" formatCode="dd/mm/yyyy"/>
      <fill>
        <patternFill>
          <bgColor theme="9" tint="0.39994506668294322"/>
        </patternFill>
      </fill>
    </dxf>
    <dxf>
      <font>
        <condense val="0"/>
        <extend val="0"/>
        <color rgb="FF006100"/>
      </font>
      <numFmt numFmtId="19" formatCode="dd/mm/yyyy"/>
      <fill>
        <patternFill>
          <bgColor theme="9" tint="0.3999450666829432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numFmt numFmtId="0" formatCode="General"/>
      <fill>
        <patternFill patternType="solid">
          <fgColor indexed="64"/>
          <bgColor theme="8" tint="0.79998168889431442"/>
        </patternFill>
      </fill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numFmt numFmtId="0" formatCode="General"/>
      <fill>
        <patternFill patternType="solid">
          <fgColor indexed="64"/>
          <bgColor theme="0" tint="-0.249977111117893"/>
        </patternFill>
      </fill>
      <alignment horizontal="center" vertical="center" textRotation="0" wrapText="0" relative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"/>
        <scheme val="none"/>
      </font>
      <numFmt numFmtId="0" formatCode="General"/>
      <alignment vertical="center" textRotation="0" wrapText="0" relative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"/>
        <scheme val="none"/>
      </font>
      <alignment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general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"/>
        <scheme val="none"/>
      </font>
      <alignment vertical="center" textRotation="0" wrapText="0" relative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0" relativeIndent="0" justifyLastLine="0" shrinkToFit="0" readingOrder="0"/>
    </dxf>
  </dxfs>
  <tableStyles count="0" defaultTableStyle="TableStyleMedium9" defaultPivotStyle="PivotStyleLight16"/>
  <colors>
    <mruColors>
      <color rgb="FF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752475</xdr:colOff>
          <xdr:row>1</xdr:row>
          <xdr:rowOff>19050</xdr:rowOff>
        </xdr:from>
        <xdr:to>
          <xdr:col>10</xdr:col>
          <xdr:colOff>752475</xdr:colOff>
          <xdr:row>3</xdr:row>
          <xdr:rowOff>9525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8" name="Plan_cpte_immo" displayName="Plan_cpte_immo" ref="B3:H14" totalsRowShown="0" headerRowDxfId="27" dataDxfId="26">
  <autoFilter ref="B3:H14"/>
  <sortState ref="B4:H16">
    <sortCondition ref="B10"/>
  </sortState>
  <tableColumns count="7">
    <tableColumn id="1" name="CompteC" dataDxfId="25"/>
    <tableColumn id="2" name="IntituléC" dataDxfId="24"/>
    <tableColumn id="3" name="TauxC" dataDxfId="23"/>
    <tableColumn id="4" name="Prefixe" dataDxfId="22"/>
    <tableColumn id="5" name="Onglet" dataDxfId="21">
      <calculatedColumnFormula>Plan_cpte_immo[[#This Row],[CompteC]]&amp;"_"&amp;Plan_cpte_immo[[#This Row],[Prefixe]]</calculatedColumnFormula>
    </tableColumn>
    <tableColumn id="6" name="nb" dataDxfId="20">
      <calculatedColumnFormula>IF(H4="","",1)</calculatedColumnFormula>
    </tableColumn>
    <tableColumn id="7" name="Diff" dataDxfId="19">
      <calculatedColumnFormula>IFERROR(IF(D4-VLOOKUP(CONCATENATE(LEFT(B4,6)),planG_Immo,3,FALSE)=0,"",(D4-VLOOKUP(CONCATENATE(LEFT(B4,6)),planG_Immo,3,FALSE))),"")</calculatedColumnFormula>
    </tableColumn>
  </tableColumns>
  <tableStyleInfo name="TableStyleLight10" showFirstColumn="0" showLastColumn="0" showRowStripes="1" showColumnStripes="0"/>
</table>
</file>

<file path=xl/tables/table2.xml><?xml version="1.0" encoding="utf-8"?>
<table xmlns="http://schemas.openxmlformats.org/spreadsheetml/2006/main" id="7" name="table16" displayName="table16" ref="B16:M93" totalsRowShown="0" headerRowDxfId="15" dataDxfId="13" headerRowBorderDxfId="14" tableBorderDxfId="12">
  <autoFilter ref="B16:M93"/>
  <tableColumns count="12">
    <tableColumn id="1" name="0" dataDxfId="11">
      <calculatedColumnFormula>IF($B$15=0,0,IF(COUNTIF($B$16:B16,"&lt;&gt;0")&gt;$B$15,0,IF(COUNTIF($B$16:B16,"&lt;&gt;0")=$B$15,$B$15,IF(COUNTIF($B$16:B16,"&lt;&gt;0")&lt;$B$15,B16+1))))</calculatedColumnFormula>
    </tableColumn>
    <tableColumn id="2" name="Code" dataDxfId="10">
      <calculatedColumnFormula>IF(table16[[#This Row],[0]]=0,0,$L$12&amp;table16[[#This Row],[0]])</calculatedColumnFormula>
    </tableColumn>
    <tableColumn id="3" name="C" dataDxfId="9">
      <calculatedColumnFormula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calculatedColumnFormula>
    </tableColumn>
    <tableColumn id="4" name="Date d'entrée (1)" dataDxfId="8">
      <calculatedColumnFormula>IFERROR(IF(table16[[#This Row],[Code]]=0,0,VLOOKUP(table16[[#This Row],[Code]],#REF!,4,FALSE)),"")</calculatedColumnFormula>
    </tableColumn>
    <tableColumn id="5" name="Prix d'acquisition (2) " dataDxfId="7">
      <calculatedColumnFormula>IFERROR(IF(table16[[#This Row],[Code]]=0,0,VLOOKUP(table16[[#This Row],[Code]],#REF!,5,FALSE)),"")</calculatedColumnFormula>
    </tableColumn>
    <tableColumn id="6" name="Valeur comptable après réévaluation" dataDxfId="6">
      <calculatedColumnFormula>IFERROR(IF(table16[[#This Row],[Code]]=0,0,VLOOKUP(table16[[#This Row],[Code]],#REF!,6,FALSE)),"")</calculatedColumnFormula>
    </tableColumn>
    <tableColumn id="7" name="Amortis-sements antérieurs (3)" dataDxfId="5">
      <calculatedColumnFormula>IFERROR(IF(table16[[#This Row],[Code]]=0,0,VLOOKUP(table16[[#This Row],[Code]],#REF!,7,FALSE)),"")</calculatedColumnFormula>
    </tableColumn>
    <tableColumn id="8" name="Taux" dataDxfId="4">
      <calculatedColumnFormula>IFERROR(IF(table16[[#This Row],[Code]]=0,0,VLOOKUP(table16[[#This Row],[Code]],#REF!,12,FALSE)),"")</calculatedColumnFormula>
    </tableColumn>
    <tableColumn id="9" name="Durée (4)" dataDxfId="3">
      <calculatedColumnFormula>IFERROR(IF(table16[[#This Row],[Code]]=0,0,VLOOKUP(table16[[#This Row],[Code]],#REF!,11,FALSE)),"")</calculatedColumnFormula>
    </tableColumn>
    <tableColumn id="10" name="Amortis-sements normaux ou accélérées de l'exercice" dataDxfId="2">
      <calculatedColumnFormula>IFERROR(IF(table16[[#This Row],[Code]]=0,0,VLOOKUP(table16[[#This Row],[Code]],#REF!,9,FALSE)),"")</calculatedColumnFormula>
    </tableColumn>
    <tableColumn id="11" name="Total des amortissements à la fin de l'exercice" dataDxfId="1">
      <calculatedColumnFormula>IFERROR(IF(table16[[#This Row],[Code]]=0,0,VLOOKUP(table16[[#This Row],[Code]],#REF!,10,FALSE)),"")</calculatedColumnFormula>
    </tableColumn>
    <tableColumn id="12" name="Observations(5)" dataDxfId="0">
      <calculatedColumnFormula>IFERROR(IF(table16[[#This Row],[Code]]=0,0,VLOOKUP(table16[[#This Row],[Code]],#REF!,8,FALSE)),"")</calculatedColumnFormula>
    </tableColumn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table" Target="../tables/table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1">
    <tabColor rgb="FF92D050"/>
  </sheetPr>
  <dimension ref="B1:H15"/>
  <sheetViews>
    <sheetView tabSelected="1" workbookViewId="0">
      <selection activeCell="C21" sqref="C21"/>
    </sheetView>
  </sheetViews>
  <sheetFormatPr baseColWidth="10" defaultRowHeight="15" x14ac:dyDescent="0.25"/>
  <cols>
    <col min="1" max="1" width="1.7109375" style="66" customWidth="1"/>
    <col min="2" max="2" width="13.42578125" style="66" customWidth="1"/>
    <col min="3" max="3" width="49.28515625" style="66" bestFit="1" customWidth="1"/>
    <col min="4" max="4" width="8.28515625" style="67" customWidth="1"/>
    <col min="5" max="5" width="14.28515625" style="66" bestFit="1" customWidth="1"/>
    <col min="6" max="6" width="26.140625" style="66" hidden="1" customWidth="1"/>
    <col min="7" max="7" width="6" style="66" hidden="1" customWidth="1"/>
    <col min="8" max="8" width="8" style="66" hidden="1" customWidth="1"/>
    <col min="9" max="16384" width="11.42578125" style="66"/>
  </cols>
  <sheetData>
    <row r="1" spans="2:8" ht="5.25" customHeight="1" x14ac:dyDescent="0.25"/>
    <row r="2" spans="2:8" x14ac:dyDescent="0.25">
      <c r="B2" s="69" t="s">
        <v>35</v>
      </c>
      <c r="C2" s="61"/>
      <c r="D2" s="61"/>
      <c r="E2" s="61"/>
      <c r="F2" s="61"/>
      <c r="G2" s="60">
        <f>SUM(Plan_cpte_immo[nb])</f>
        <v>0</v>
      </c>
    </row>
    <row r="3" spans="2:8" ht="15.75" x14ac:dyDescent="0.25">
      <c r="B3" s="56" t="s">
        <v>39</v>
      </c>
      <c r="C3" s="56" t="s">
        <v>41</v>
      </c>
      <c r="D3" s="56" t="s">
        <v>40</v>
      </c>
      <c r="E3" s="56" t="s">
        <v>45</v>
      </c>
      <c r="F3" s="56" t="s">
        <v>46</v>
      </c>
      <c r="G3" s="32" t="s">
        <v>43</v>
      </c>
      <c r="H3" s="32" t="s">
        <v>36</v>
      </c>
    </row>
    <row r="4" spans="2:8" x14ac:dyDescent="0.25">
      <c r="B4" s="59">
        <v>21130000</v>
      </c>
      <c r="C4" s="57" t="s">
        <v>38</v>
      </c>
      <c r="D4" s="59">
        <v>20</v>
      </c>
      <c r="E4" s="58" t="s">
        <v>54</v>
      </c>
      <c r="F4" s="68" t="str">
        <f>Plan_cpte_immo[[#This Row],[CompteC]]&amp;"_"&amp;Plan_cpte_immo[[#This Row],[Prefixe]]</f>
        <v>21130000_FA-CAP</v>
      </c>
      <c r="G4" s="62" t="str">
        <f t="shared" ref="G4:G14" si="0">IF(H4="","",1)</f>
        <v/>
      </c>
      <c r="H4" s="63" t="str">
        <f>IFERROR(IF(D4-VLOOKUP(CONCATENATE(LEFT(B4,6)),planG_Immo,3,FALSE)=0,"",(D4-VLOOKUP(CONCATENATE(LEFT(B4,6)),planG_Immo,3,FALSE))),"")</f>
        <v/>
      </c>
    </row>
    <row r="5" spans="2:8" x14ac:dyDescent="0.25">
      <c r="B5" s="59">
        <v>21280000</v>
      </c>
      <c r="C5" s="58" t="s">
        <v>28</v>
      </c>
      <c r="D5" s="59">
        <v>20</v>
      </c>
      <c r="E5" s="58" t="s">
        <v>52</v>
      </c>
      <c r="F5" s="68" t="str">
        <f>Plan_cpte_immo[[#This Row],[CompteC]]&amp;"_"&amp;Plan_cpte_immo[[#This Row],[Prefixe]]</f>
        <v>21280000_ACAR</v>
      </c>
      <c r="G5" s="64" t="str">
        <f t="shared" si="0"/>
        <v/>
      </c>
      <c r="H5" s="65" t="str">
        <f>IFERROR(IF(D5-VLOOKUP(CONCATENATE(LEFT(B5,6)),planG_Immo,3,FALSE)=0,"",(D5-VLOOKUP(CONCATENATE(LEFT(B5,6)),planG_Immo,3,FALSE))),"")</f>
        <v/>
      </c>
    </row>
    <row r="6" spans="2:8" x14ac:dyDescent="0.25">
      <c r="B6" s="59">
        <v>22200100</v>
      </c>
      <c r="C6" s="58" t="s">
        <v>29</v>
      </c>
      <c r="D6" s="59">
        <v>20</v>
      </c>
      <c r="E6" s="58" t="s">
        <v>47</v>
      </c>
      <c r="F6" s="68" t="str">
        <f>Plan_cpte_immo[[#This Row],[CompteC]]&amp;"_"&amp;Plan_cpte_immo[[#This Row],[Prefixe]]</f>
        <v>22200100_LOGIC</v>
      </c>
      <c r="G6" s="64" t="str">
        <f t="shared" si="0"/>
        <v/>
      </c>
      <c r="H6" s="65" t="str">
        <f>IFERROR(IF(D6-VLOOKUP(CONCATENATE(LEFT(B6,6)),planG_Immo,3,FALSE)=0,"",(D6-VLOOKUP(CONCATENATE(LEFT(B6,6)),planG_Immo,3,FALSE))),"")</f>
        <v/>
      </c>
    </row>
    <row r="7" spans="2:8" x14ac:dyDescent="0.25">
      <c r="B7" s="59">
        <v>23230000</v>
      </c>
      <c r="C7" s="57" t="s">
        <v>30</v>
      </c>
      <c r="D7" s="59">
        <v>4</v>
      </c>
      <c r="E7" s="58" t="s">
        <v>48</v>
      </c>
      <c r="F7" s="68" t="str">
        <f>Plan_cpte_immo[[#This Row],[CompteC]]&amp;"_"&amp;Plan_cpte_immo[[#This Row],[Prefixe]]</f>
        <v>23230000_CONST</v>
      </c>
      <c r="G7" s="62" t="str">
        <f t="shared" si="0"/>
        <v/>
      </c>
      <c r="H7" s="63" t="str">
        <f>IFERROR(IF(D7-VLOOKUP(CONCATENATE(LEFT(B7,6)),planG_Immo,3,FALSE)=0,"",(D7-VLOOKUP(CONCATENATE(LEFT(B7,6)),planG_Immo,3,FALSE))),"")</f>
        <v/>
      </c>
    </row>
    <row r="8" spans="2:8" x14ac:dyDescent="0.25">
      <c r="B8" s="59">
        <v>23321000</v>
      </c>
      <c r="C8" s="58" t="s">
        <v>44</v>
      </c>
      <c r="D8" s="59">
        <v>10</v>
      </c>
      <c r="E8" s="58" t="s">
        <v>49</v>
      </c>
      <c r="F8" s="68" t="str">
        <f>Plan_cpte_immo[[#This Row],[CompteC]]&amp;"_"&amp;Plan_cpte_immo[[#This Row],[Prefixe]]</f>
        <v>23321000_MAT</v>
      </c>
      <c r="G8" s="64" t="str">
        <f t="shared" si="0"/>
        <v/>
      </c>
      <c r="H8" s="65" t="str">
        <f>IFERROR(IF(D8-VLOOKUP(CONCATENATE(LEFT(B8,6)),planG_Immo,3,FALSE)=0,"",(D8-VLOOKUP(CONCATENATE(LEFT(B8,6)),planG_Immo,3,FALSE))),"")</f>
        <v/>
      </c>
    </row>
    <row r="9" spans="2:8" x14ac:dyDescent="0.25">
      <c r="B9" s="59">
        <v>23324000</v>
      </c>
      <c r="C9" s="58" t="s">
        <v>31</v>
      </c>
      <c r="D9" s="59">
        <v>25</v>
      </c>
      <c r="E9" s="58" t="s">
        <v>50</v>
      </c>
      <c r="F9" s="68" t="str">
        <f>Plan_cpte_immo[[#This Row],[CompteC]]&amp;"_"&amp;Plan_cpte_immo[[#This Row],[Prefixe]]</f>
        <v>23324000_OUT</v>
      </c>
      <c r="G9" s="64" t="str">
        <f t="shared" si="0"/>
        <v/>
      </c>
      <c r="H9" s="65" t="str">
        <f>IFERROR(IF(D9-VLOOKUP(CONCATENATE(LEFT(B9,6)),planG_Immo,3,FALSE)=0,"",(D9-VLOOKUP(CONCATENATE(LEFT(B9,6)),planG_Immo,3,FALSE))),"")</f>
        <v/>
      </c>
    </row>
    <row r="10" spans="2:8" x14ac:dyDescent="0.25">
      <c r="B10" s="59">
        <v>23400000</v>
      </c>
      <c r="C10" s="58" t="s">
        <v>42</v>
      </c>
      <c r="D10" s="59">
        <v>20</v>
      </c>
      <c r="E10" s="58" t="s">
        <v>53</v>
      </c>
      <c r="F10" s="68" t="str">
        <f>Plan_cpte_immo[[#This Row],[CompteC]]&amp;"_"&amp;Plan_cpte_immo[[#This Row],[Prefixe]]</f>
        <v>23400000_MAT-TRANS</v>
      </c>
      <c r="G10" s="64" t="str">
        <f t="shared" si="0"/>
        <v/>
      </c>
      <c r="H10" s="65" t="str">
        <f>IFERROR(IF(D10-VLOOKUP(CONCATENATE(LEFT(B10,6)),planG_Immo,3,FALSE)=0,"",(D10-VLOOKUP(CONCATENATE(LEFT(B10,6)),planG_Immo,3,FALSE))),"")</f>
        <v/>
      </c>
    </row>
    <row r="11" spans="2:8" x14ac:dyDescent="0.25">
      <c r="B11" s="59">
        <v>23520000</v>
      </c>
      <c r="C11" s="58" t="s">
        <v>32</v>
      </c>
      <c r="D11" s="59">
        <v>20</v>
      </c>
      <c r="E11" s="58" t="s">
        <v>51</v>
      </c>
      <c r="F11" s="68" t="str">
        <f>Plan_cpte_immo[[#This Row],[CompteC]]&amp;"_"&amp;Plan_cpte_immo[[#This Row],[Prefixe]]</f>
        <v>23520000_MAT-BUR</v>
      </c>
      <c r="G11" s="64" t="str">
        <f t="shared" si="0"/>
        <v/>
      </c>
      <c r="H11" s="65" t="str">
        <f>IFERROR(IF(D11-VLOOKUP(CONCATENATE(LEFT(B11,6)),planG_Immo,3,FALSE)=0,"",(D11-VLOOKUP(CONCATENATE(LEFT(B11,6)),planG_Immo,3,FALSE))),"")</f>
        <v/>
      </c>
    </row>
    <row r="12" spans="2:8" x14ac:dyDescent="0.25">
      <c r="B12" s="59">
        <v>23550000</v>
      </c>
      <c r="C12" s="57" t="s">
        <v>33</v>
      </c>
      <c r="D12" s="59">
        <v>20</v>
      </c>
      <c r="E12" s="58" t="s">
        <v>56</v>
      </c>
      <c r="F12" s="68" t="str">
        <f>Plan_cpte_immo[[#This Row],[CompteC]]&amp;"_"&amp;Plan_cpte_immo[[#This Row],[Prefixe]]</f>
        <v>23550000_MAT-INFO</v>
      </c>
      <c r="G12" s="62" t="str">
        <f t="shared" si="0"/>
        <v/>
      </c>
      <c r="H12" s="63" t="str">
        <f>IFERROR(IF(D12-VLOOKUP(CONCATENATE(LEFT(B12,6)),planG_Immo,3,FALSE)=0,"",(D12-VLOOKUP(CONCATENATE(LEFT(B12,6)),planG_Immo,3,FALSE))),"")</f>
        <v/>
      </c>
    </row>
    <row r="13" spans="2:8" x14ac:dyDescent="0.25">
      <c r="B13" s="59">
        <v>23560000</v>
      </c>
      <c r="C13" s="57" t="s">
        <v>34</v>
      </c>
      <c r="D13" s="59">
        <v>10</v>
      </c>
      <c r="E13" s="58" t="s">
        <v>34</v>
      </c>
      <c r="F13" s="68" t="str">
        <f>Plan_cpte_immo[[#This Row],[CompteC]]&amp;"_"&amp;Plan_cpte_immo[[#This Row],[Prefixe]]</f>
        <v>23560000_AAI</v>
      </c>
      <c r="G13" s="62" t="str">
        <f t="shared" si="0"/>
        <v/>
      </c>
      <c r="H13" s="63" t="str">
        <f>IFERROR(IF(D13-VLOOKUP(CONCATENATE(LEFT(B13,6)),planG_Immo,3,FALSE)=0,"",(D13-VLOOKUP(CONCATENATE(LEFT(B13,6)),planG_Immo,3,FALSE))),"")</f>
        <v/>
      </c>
    </row>
    <row r="14" spans="2:8" x14ac:dyDescent="0.25">
      <c r="B14" s="59">
        <v>23800000</v>
      </c>
      <c r="C14" s="58" t="s">
        <v>37</v>
      </c>
      <c r="D14" s="59">
        <v>20</v>
      </c>
      <c r="E14" s="58" t="s">
        <v>55</v>
      </c>
      <c r="F14" s="68" t="str">
        <f>Plan_cpte_immo[[#This Row],[CompteC]]&amp;"_"&amp;Plan_cpte_immo[[#This Row],[Prefixe]]</f>
        <v>23800000_AIC</v>
      </c>
      <c r="G14" s="64" t="str">
        <f t="shared" si="0"/>
        <v/>
      </c>
      <c r="H14" s="65" t="str">
        <f>IFERROR(IF(D14-VLOOKUP(CONCATENATE(LEFT(B14,6)),planG_Immo,3,FALSE)=0,"",(D14-VLOOKUP(CONCATENATE(LEFT(B14,6)),planG_Immo,3,FALSE))),"")</f>
        <v/>
      </c>
    </row>
    <row r="15" spans="2:8" x14ac:dyDescent="0.25">
      <c r="B15"/>
      <c r="C15"/>
      <c r="D15"/>
      <c r="E15"/>
      <c r="F15"/>
      <c r="G15"/>
      <c r="H15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8</xdr:col>
                <xdr:colOff>752475</xdr:colOff>
                <xdr:row>1</xdr:row>
                <xdr:rowOff>19050</xdr:rowOff>
              </from>
              <to>
                <xdr:col>10</xdr:col>
                <xdr:colOff>752475</xdr:colOff>
                <xdr:row>3</xdr:row>
                <xdr:rowOff>9525</xdr:rowOff>
              </to>
            </anchor>
          </controlPr>
        </control>
      </mc:Choice>
      <mc:Fallback>
        <control shapeId="1025" r:id="rId3" name="CommandButton1"/>
      </mc:Fallback>
    </mc:AlternateContent>
  </controls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>
    <tabColor rgb="FF92D050"/>
  </sheetPr>
  <dimension ref="B1:M93"/>
  <sheetViews>
    <sheetView showZeros="0" workbookViewId="0">
      <selection activeCell="H19" sqref="H19"/>
    </sheetView>
  </sheetViews>
  <sheetFormatPr baseColWidth="10" defaultRowHeight="15" x14ac:dyDescent="0.25"/>
  <cols>
    <col min="1" max="1" width="3.42578125" style="1" customWidth="1"/>
    <col min="2" max="2" width="12.42578125" style="25" hidden="1" customWidth="1"/>
    <col min="3" max="3" width="17.140625" style="1" hidden="1" customWidth="1"/>
    <col min="4" max="4" width="5.5703125" style="1" hidden="1" customWidth="1"/>
    <col min="5" max="5" width="15.85546875" style="30" customWidth="1"/>
    <col min="6" max="8" width="15.85546875" style="27" customWidth="1"/>
    <col min="9" max="9" width="7" style="39" customWidth="1"/>
    <col min="10" max="10" width="8.5703125" style="39" customWidth="1"/>
    <col min="11" max="12" width="15.85546875" style="27" customWidth="1"/>
    <col min="13" max="13" width="59.28515625" style="1" bestFit="1" customWidth="1"/>
    <col min="14" max="14" width="11.42578125" style="1"/>
    <col min="15" max="15" width="80.28515625" style="1" customWidth="1"/>
    <col min="16" max="16384" width="11.42578125" style="1"/>
  </cols>
  <sheetData>
    <row r="1" spans="2:13" ht="15.75" x14ac:dyDescent="0.25">
      <c r="B1" s="40">
        <f>IFERROR(IF($L$12&lt;&gt;0,$L$12,0),0)</f>
        <v>0</v>
      </c>
      <c r="C1" s="2" t="e">
        <f>IF(SUMIF(compte_exe,B1,solde_exe)-$F$15=0,0,SUMIF(compte_exe,B1,solde_exe)-$F$15)</f>
        <v>#NAME?</v>
      </c>
      <c r="D1" s="42">
        <v>34</v>
      </c>
      <c r="E1" s="72"/>
      <c r="F1" s="72"/>
      <c r="G1" s="72"/>
      <c r="H1" s="72"/>
      <c r="I1" s="72"/>
      <c r="J1" s="73" t="s">
        <v>3</v>
      </c>
      <c r="K1" s="73"/>
      <c r="L1" s="55"/>
      <c r="M1" s="31" t="s">
        <v>4</v>
      </c>
    </row>
    <row r="2" spans="2:13" ht="5.25" customHeight="1" x14ac:dyDescent="0.25">
      <c r="B2" s="3"/>
      <c r="C2" s="4"/>
      <c r="D2" s="5">
        <v>18</v>
      </c>
      <c r="E2" s="6"/>
      <c r="F2" s="7"/>
      <c r="G2" s="7"/>
      <c r="H2" s="8"/>
      <c r="I2" s="9"/>
      <c r="J2" s="9"/>
      <c r="K2" s="8"/>
      <c r="L2" s="7"/>
      <c r="M2" s="10"/>
    </row>
    <row r="3" spans="2:13" ht="15.75" x14ac:dyDescent="0.25">
      <c r="B3" s="74" t="e">
        <f>IF($C$1=0,0,"Dif-Cpte Immo - "&amp;$B$1)</f>
        <v>#NAME?</v>
      </c>
      <c r="C3" s="75"/>
      <c r="D3" s="42">
        <f>+D1+$D$2</f>
        <v>52</v>
      </c>
      <c r="E3" s="76" t="s">
        <v>5</v>
      </c>
      <c r="F3" s="76"/>
      <c r="G3" s="76"/>
      <c r="H3" s="76"/>
      <c r="I3" s="76"/>
      <c r="J3" s="76"/>
      <c r="K3" s="76"/>
      <c r="L3" s="76"/>
      <c r="M3" s="76"/>
    </row>
    <row r="4" spans="2:13" ht="5.25" customHeight="1" x14ac:dyDescent="0.25">
      <c r="B4" s="3"/>
      <c r="C4" s="4"/>
      <c r="D4" s="5"/>
      <c r="E4" s="6"/>
      <c r="F4" s="7"/>
      <c r="G4" s="7"/>
      <c r="H4" s="8"/>
      <c r="I4" s="9"/>
      <c r="J4" s="9"/>
      <c r="K4" s="8"/>
      <c r="L4" s="7"/>
      <c r="M4" s="10"/>
    </row>
    <row r="5" spans="2:13" ht="15.75" x14ac:dyDescent="0.25">
      <c r="B5" s="40">
        <f>IF($L$12=0,0,CONCATENATE(LEFT(28&amp;CONCATENATE(RIGHT($L$12,Long_Compte-1)),Long_Compte)))</f>
        <v>0</v>
      </c>
      <c r="C5" s="2">
        <f>IFERROR(IF(-SUMIF(compte_ant,B5,solde_ant)-$H$15=0,0,-SUMIF(compte_ant,B5,solde_ant)-$H$15),0)</f>
        <v>0</v>
      </c>
      <c r="D5" s="42">
        <f>D3+$D$2</f>
        <v>70</v>
      </c>
      <c r="E5" s="73" t="s">
        <v>6</v>
      </c>
      <c r="F5" s="73"/>
      <c r="G5" s="77"/>
      <c r="H5" s="77"/>
      <c r="I5" s="11"/>
      <c r="J5" s="12"/>
      <c r="K5" s="13" t="s">
        <v>0</v>
      </c>
      <c r="L5" s="41"/>
      <c r="M5" s="70" t="s">
        <v>57</v>
      </c>
    </row>
    <row r="6" spans="2:13" ht="5.25" customHeight="1" x14ac:dyDescent="0.25">
      <c r="B6" s="3"/>
      <c r="C6" s="4"/>
      <c r="D6" s="5"/>
      <c r="E6" s="6"/>
      <c r="F6" s="7"/>
      <c r="G6" s="7"/>
      <c r="H6" s="8"/>
      <c r="I6" s="9"/>
      <c r="J6" s="9"/>
      <c r="K6" s="8"/>
      <c r="L6" s="7"/>
    </row>
    <row r="7" spans="2:13" x14ac:dyDescent="0.25">
      <c r="B7" s="74">
        <f>IF($C$5=0,0,"Dif-Amort-ant - "&amp;$B$5)</f>
        <v>0</v>
      </c>
      <c r="C7" s="75"/>
      <c r="D7" s="42">
        <f>+D5+$D$2</f>
        <v>88</v>
      </c>
      <c r="E7" s="14" t="s">
        <v>7</v>
      </c>
      <c r="F7" s="13"/>
      <c r="G7" s="13"/>
      <c r="H7" s="13"/>
      <c r="I7" s="15"/>
      <c r="J7" s="15"/>
      <c r="K7" s="13"/>
      <c r="L7" s="16"/>
      <c r="M7" s="10"/>
    </row>
    <row r="8" spans="2:13" x14ac:dyDescent="0.25">
      <c r="B8" s="40">
        <f>IFERROR(IF($L$12=0,0,CONCATENATE(LEFT(619&amp;CONCATENATE(RIGHT($L$12,Long_Compte-1)),Long_Compte))),0)</f>
        <v>0</v>
      </c>
      <c r="C8" s="2" t="e">
        <f>IF(SUMIF(compte_exe,B8,solde_exe)-$K$15=0,0,SUMIF(compte_exe,B8,solde_exe)-$K$15)</f>
        <v>#NAME?</v>
      </c>
      <c r="D8" s="42">
        <f>+D7+$D$2</f>
        <v>106</v>
      </c>
      <c r="E8" s="82" t="s">
        <v>8</v>
      </c>
      <c r="F8" s="82"/>
      <c r="G8" s="82"/>
      <c r="H8" s="82"/>
      <c r="I8" s="82"/>
      <c r="J8" s="82"/>
      <c r="K8" s="82"/>
      <c r="L8" s="82"/>
      <c r="M8" s="82"/>
    </row>
    <row r="9" spans="2:13" ht="5.25" customHeight="1" x14ac:dyDescent="0.25">
      <c r="B9" s="3"/>
      <c r="C9" s="4"/>
      <c r="D9" s="5"/>
      <c r="E9" s="6"/>
      <c r="F9" s="7"/>
      <c r="G9" s="7"/>
      <c r="H9" s="8"/>
      <c r="I9" s="9"/>
      <c r="J9" s="9"/>
      <c r="K9" s="8"/>
      <c r="L9" s="7"/>
      <c r="M9" s="10"/>
    </row>
    <row r="10" spans="2:13" ht="15.75" x14ac:dyDescent="0.25">
      <c r="B10" s="74" t="e">
        <f>IF($C$8=0,0,"Dif-dot-exe - "&amp;$B$8)</f>
        <v>#NAME?</v>
      </c>
      <c r="C10" s="75"/>
      <c r="D10" s="42">
        <f>D8+$D$2</f>
        <v>124</v>
      </c>
      <c r="E10" s="17" t="s">
        <v>9</v>
      </c>
      <c r="F10" s="16"/>
      <c r="G10" s="16"/>
      <c r="H10" s="18"/>
      <c r="I10" s="73" t="s">
        <v>10</v>
      </c>
      <c r="J10" s="73"/>
      <c r="K10" s="73"/>
      <c r="L10" s="73"/>
      <c r="M10" s="33"/>
    </row>
    <row r="11" spans="2:13" ht="5.25" customHeight="1" x14ac:dyDescent="0.25">
      <c r="B11" s="3"/>
      <c r="C11" s="4"/>
      <c r="D11" s="5"/>
      <c r="E11" s="6"/>
      <c r="F11" s="7"/>
      <c r="G11" s="7"/>
      <c r="H11" s="8"/>
      <c r="I11" s="9"/>
      <c r="J11" s="9"/>
      <c r="K11" s="8"/>
      <c r="L11" s="7"/>
      <c r="M11" s="10"/>
    </row>
    <row r="12" spans="2:13" ht="15.75" x14ac:dyDescent="0.25">
      <c r="B12" s="40">
        <f>IF($L$12=0,0,CONCATENATE(LEFT(28&amp;CONCATENATE(RIGHT($L$12,Long_Compte-1)),Long_Compte)))</f>
        <v>0</v>
      </c>
      <c r="C12" s="2" t="e">
        <f>IF(SUMIF(compte_exe,B12,solde_exe)+$L$15=0,0,SUMIF(compte_exe,B12,solde_exe)+$L$15)</f>
        <v>#NAME?</v>
      </c>
      <c r="D12" s="42">
        <f>D10+$D$2</f>
        <v>142</v>
      </c>
      <c r="E12" s="19" t="s">
        <v>11</v>
      </c>
      <c r="F12" s="38"/>
      <c r="G12" s="83"/>
      <c r="H12" s="83"/>
      <c r="I12" s="84" t="s">
        <v>12</v>
      </c>
      <c r="J12" s="84"/>
      <c r="K12" s="84"/>
      <c r="L12" s="59"/>
      <c r="M12" s="44"/>
    </row>
    <row r="13" spans="2:13" ht="6" customHeight="1" x14ac:dyDescent="0.25">
      <c r="B13" s="20"/>
      <c r="C13" s="34"/>
      <c r="D13" s="5"/>
      <c r="E13" s="6"/>
      <c r="F13" s="7"/>
      <c r="G13" s="7"/>
      <c r="H13" s="8"/>
      <c r="I13" s="9"/>
      <c r="J13" s="9"/>
      <c r="K13" s="8"/>
      <c r="L13" s="7"/>
      <c r="M13" s="10"/>
    </row>
    <row r="14" spans="2:13" ht="19.5" customHeight="1" x14ac:dyDescent="0.25">
      <c r="B14" s="74" t="e">
        <f>IF($C$12=0,0,"Dif-cum-amort - "&amp;$B$12)</f>
        <v>#NAME?</v>
      </c>
      <c r="C14" s="78"/>
      <c r="D14" s="21" t="s">
        <v>13</v>
      </c>
      <c r="E14" s="43" t="s">
        <v>1</v>
      </c>
      <c r="F14" s="79" t="s">
        <v>14</v>
      </c>
      <c r="G14" s="80"/>
      <c r="H14" s="78"/>
      <c r="I14" s="81" t="s">
        <v>15</v>
      </c>
      <c r="J14" s="80"/>
      <c r="K14" s="80"/>
      <c r="L14" s="80"/>
      <c r="M14" s="78"/>
    </row>
    <row r="15" spans="2:13" s="22" customFormat="1" ht="15.75" x14ac:dyDescent="0.25">
      <c r="B15" s="23">
        <f>IF($L$12=0,0,COUNTIF(#REF!,$L$12))</f>
        <v>0</v>
      </c>
      <c r="C15" s="45" t="s">
        <v>16</v>
      </c>
      <c r="D15" s="46" t="e">
        <f>#REF!</f>
        <v>#REF!</v>
      </c>
      <c r="E15" s="71"/>
      <c r="F15" s="24">
        <f>SUBTOTAL(9,table16[Prix d''acquisition (2) ])</f>
        <v>0</v>
      </c>
      <c r="G15" s="24">
        <f>SUBTOTAL(9,table16[Valeur comptable après réévaluation])</f>
        <v>0</v>
      </c>
      <c r="H15" s="24">
        <f>SUBTOTAL(9,table16[Amortis-sements antérieurs (3)])</f>
        <v>0</v>
      </c>
      <c r="I15" s="49"/>
      <c r="J15" s="50"/>
      <c r="K15" s="24">
        <f>SUBTOTAL(9,table16[Amortis-sements normaux ou accélérées de l''exercice])</f>
        <v>0</v>
      </c>
      <c r="L15" s="24">
        <f>SUBTOTAL(9,table16[Total des amortissements à la fin de l''exercice])</f>
        <v>0</v>
      </c>
      <c r="M15" s="51"/>
    </row>
    <row r="16" spans="2:13" s="35" customFormat="1" ht="93.75" customHeight="1" x14ac:dyDescent="0.25">
      <c r="B16" s="36" t="s">
        <v>17</v>
      </c>
      <c r="C16" s="37" t="s">
        <v>18</v>
      </c>
      <c r="D16" s="37" t="s">
        <v>2</v>
      </c>
      <c r="E16" s="52" t="s">
        <v>19</v>
      </c>
      <c r="F16" s="52" t="s">
        <v>20</v>
      </c>
      <c r="G16" s="52" t="s">
        <v>21</v>
      </c>
      <c r="H16" s="52" t="s">
        <v>22</v>
      </c>
      <c r="I16" s="53" t="s">
        <v>23</v>
      </c>
      <c r="J16" s="53" t="s">
        <v>24</v>
      </c>
      <c r="K16" s="52" t="s">
        <v>25</v>
      </c>
      <c r="L16" s="52" t="s">
        <v>26</v>
      </c>
      <c r="M16" s="54" t="s">
        <v>27</v>
      </c>
    </row>
    <row r="17" spans="2:13" x14ac:dyDescent="0.25">
      <c r="B17" s="25">
        <f>IF($B$15=0,0,IF(COUNTIF($B$16:B16,"&lt;&gt;0")&gt;$B$15,0,IF(COUNTIF($B$16:B16,"&lt;&gt;0")=$B$15,$B$15,IF(COUNTIF($B$16:B16,"&lt;&gt;0")&lt;$B$15,B16+1))))</f>
        <v>0</v>
      </c>
      <c r="C17" s="26">
        <f>IF(table16[[#This Row],[0]]=0,0,$L$12&amp;table16[[#This Row],[0]])</f>
        <v>0</v>
      </c>
      <c r="D17" s="47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17" s="28">
        <f>IFERROR(IF(table16[[#This Row],[Code]]=0,0,VLOOKUP(table16[[#This Row],[Code]],#REF!,4,FALSE)),"")</f>
        <v>0</v>
      </c>
      <c r="F17" s="27">
        <f>IFERROR(IF(table16[[#This Row],[Code]]=0,0,VLOOKUP(table16[[#This Row],[Code]],#REF!,5,FALSE)),"")</f>
        <v>0</v>
      </c>
      <c r="G17" s="27">
        <f>IFERROR(IF(table16[[#This Row],[Code]]=0,0,VLOOKUP(table16[[#This Row],[Code]],#REF!,6,FALSE)),"")</f>
        <v>0</v>
      </c>
      <c r="H17" s="27">
        <f>IFERROR(IF(table16[[#This Row],[Code]]=0,0,VLOOKUP(table16[[#This Row],[Code]],#REF!,7,FALSE)),"")</f>
        <v>0</v>
      </c>
      <c r="I17" s="25">
        <f>IFERROR(IF(table16[[#This Row],[Code]]=0,0,VLOOKUP(table16[[#This Row],[Code]],#REF!,12,FALSE)),"")</f>
        <v>0</v>
      </c>
      <c r="J17" s="25">
        <f>IFERROR(IF(table16[[#This Row],[Code]]=0,0,VLOOKUP(table16[[#This Row],[Code]],#REF!,11,FALSE)),"")</f>
        <v>0</v>
      </c>
      <c r="K17" s="27">
        <f>IFERROR(IF(table16[[#This Row],[Code]]=0,0,VLOOKUP(table16[[#This Row],[Code]],#REF!,9,FALSE)),"")</f>
        <v>0</v>
      </c>
      <c r="L17" s="27">
        <f>IFERROR(IF(table16[[#This Row],[Code]]=0,0,VLOOKUP(table16[[#This Row],[Code]],#REF!,10,FALSE)),"")</f>
        <v>0</v>
      </c>
      <c r="M17" s="27">
        <f>IFERROR(IF(table16[[#This Row],[Code]]=0,0,VLOOKUP(table16[[#This Row],[Code]],#REF!,8,FALSE)),"")</f>
        <v>0</v>
      </c>
    </row>
    <row r="18" spans="2:13" x14ac:dyDescent="0.25">
      <c r="B18" s="25">
        <f>IF($B$15=0,0,IF(COUNTIF($B$16:B17,"&lt;&gt;0")&gt;$B$15,0,IF(COUNTIF($B$16:B17,"&lt;&gt;0")=$B$15,$B$15,IF(COUNTIF($B$16:B17,"&lt;&gt;0")&lt;$B$15,B17+1))))</f>
        <v>0</v>
      </c>
      <c r="C18" s="26">
        <f>IF(table16[[#This Row],[0]]=0,0,$L$12&amp;table16[[#This Row],[0]])</f>
        <v>0</v>
      </c>
      <c r="D18" s="47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18" s="28">
        <f>IFERROR(IF(table16[[#This Row],[Code]]=0,0,VLOOKUP(table16[[#This Row],[Code]],#REF!,4,FALSE)),"")</f>
        <v>0</v>
      </c>
      <c r="F18" s="27">
        <f>IFERROR(IF(table16[[#This Row],[Code]]=0,0,VLOOKUP(table16[[#This Row],[Code]],#REF!,5,FALSE)),"")</f>
        <v>0</v>
      </c>
      <c r="G18" s="27">
        <f>IFERROR(IF(table16[[#This Row],[Code]]=0,0,VLOOKUP(table16[[#This Row],[Code]],#REF!,6,FALSE)),"")</f>
        <v>0</v>
      </c>
      <c r="H18" s="27">
        <f>IFERROR(IF(table16[[#This Row],[Code]]=0,0,VLOOKUP(table16[[#This Row],[Code]],#REF!,7,FALSE)),"")</f>
        <v>0</v>
      </c>
      <c r="I18" s="25">
        <f>IFERROR(IF(table16[[#This Row],[Code]]=0,0,VLOOKUP(table16[[#This Row],[Code]],#REF!,12,FALSE)),"")</f>
        <v>0</v>
      </c>
      <c r="J18" s="25">
        <f>IFERROR(IF(table16[[#This Row],[Code]]=0,0,VLOOKUP(table16[[#This Row],[Code]],#REF!,11,FALSE)),"")</f>
        <v>0</v>
      </c>
      <c r="K18" s="27">
        <f>IFERROR(IF(table16[[#This Row],[Code]]=0,0,VLOOKUP(table16[[#This Row],[Code]],#REF!,9,FALSE)),"")</f>
        <v>0</v>
      </c>
      <c r="L18" s="27">
        <f>IFERROR(IF(table16[[#This Row],[Code]]=0,0,VLOOKUP(table16[[#This Row],[Code]],#REF!,10,FALSE)),"")</f>
        <v>0</v>
      </c>
      <c r="M18" s="29">
        <f>IFERROR(IF(table16[[#This Row],[Code]]=0,0,VLOOKUP(table16[[#This Row],[Code]],#REF!,8,FALSE)),"")</f>
        <v>0</v>
      </c>
    </row>
    <row r="19" spans="2:13" x14ac:dyDescent="0.25">
      <c r="B19" s="25">
        <f>IF($B$15=0,0,IF(COUNTIF($B$16:B18,"&lt;&gt;0")&gt;$B$15,0,IF(COUNTIF($B$16:B18,"&lt;&gt;0")=$B$15,$B$15,IF(COUNTIF($B$16:B18,"&lt;&gt;0")&lt;$B$15,B18+1))))</f>
        <v>0</v>
      </c>
      <c r="C19" s="26">
        <f>IF(table16[[#This Row],[0]]=0,0,$L$12&amp;table16[[#This Row],[0]])</f>
        <v>0</v>
      </c>
      <c r="D19" s="47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19" s="28">
        <f>IFERROR(IF(table16[[#This Row],[Code]]=0,0,VLOOKUP(table16[[#This Row],[Code]],#REF!,4,FALSE)),"")</f>
        <v>0</v>
      </c>
      <c r="F19" s="27">
        <f>IFERROR(IF(table16[[#This Row],[Code]]=0,0,VLOOKUP(table16[[#This Row],[Code]],#REF!,5,FALSE)),"")</f>
        <v>0</v>
      </c>
      <c r="G19" s="27">
        <f>IFERROR(IF(table16[[#This Row],[Code]]=0,0,VLOOKUP(table16[[#This Row],[Code]],#REF!,6,FALSE)),"")</f>
        <v>0</v>
      </c>
      <c r="H19" s="27">
        <f>IFERROR(IF(table16[[#This Row],[Code]]=0,0,VLOOKUP(table16[[#This Row],[Code]],#REF!,7,FALSE)),"")</f>
        <v>0</v>
      </c>
      <c r="I19" s="25">
        <f>IFERROR(IF(table16[[#This Row],[Code]]=0,0,VLOOKUP(table16[[#This Row],[Code]],#REF!,12,FALSE)),"")</f>
        <v>0</v>
      </c>
      <c r="J19" s="25">
        <f>IFERROR(IF(table16[[#This Row],[Code]]=0,0,VLOOKUP(table16[[#This Row],[Code]],#REF!,11,FALSE)),"")</f>
        <v>0</v>
      </c>
      <c r="K19" s="27">
        <f>IFERROR(IF(table16[[#This Row],[Code]]=0,0,VLOOKUP(table16[[#This Row],[Code]],#REF!,9,FALSE)),"")</f>
        <v>0</v>
      </c>
      <c r="L19" s="27">
        <f>IFERROR(IF(table16[[#This Row],[Code]]=0,0,VLOOKUP(table16[[#This Row],[Code]],#REF!,10,FALSE)),"")</f>
        <v>0</v>
      </c>
      <c r="M19" s="29">
        <f>IFERROR(IF(table16[[#This Row],[Code]]=0,0,VLOOKUP(table16[[#This Row],[Code]],#REF!,8,FALSE)),"")</f>
        <v>0</v>
      </c>
    </row>
    <row r="20" spans="2:13" x14ac:dyDescent="0.25">
      <c r="B20" s="25">
        <f>IF($B$15=0,0,IF(COUNTIF($B$16:B19,"&lt;&gt;0")&gt;$B$15,0,IF(COUNTIF($B$16:B19,"&lt;&gt;0")=$B$15,$B$15,IF(COUNTIF($B$16:B19,"&lt;&gt;0")&lt;$B$15,B19+1))))</f>
        <v>0</v>
      </c>
      <c r="C20" s="26">
        <f>IF(table16[[#This Row],[0]]=0,0,$L$12&amp;table16[[#This Row],[0]])</f>
        <v>0</v>
      </c>
      <c r="D20" s="47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20" s="28">
        <f>IFERROR(IF(table16[[#This Row],[Code]]=0,0,VLOOKUP(table16[[#This Row],[Code]],#REF!,4,FALSE)),"")</f>
        <v>0</v>
      </c>
      <c r="F20" s="27">
        <f>IFERROR(IF(table16[[#This Row],[Code]]=0,0,VLOOKUP(table16[[#This Row],[Code]],#REF!,5,FALSE)),"")</f>
        <v>0</v>
      </c>
      <c r="G20" s="27">
        <f>IFERROR(IF(table16[[#This Row],[Code]]=0,0,VLOOKUP(table16[[#This Row],[Code]],#REF!,6,FALSE)),"")</f>
        <v>0</v>
      </c>
      <c r="H20" s="27">
        <f>IFERROR(IF(table16[[#This Row],[Code]]=0,0,VLOOKUP(table16[[#This Row],[Code]],#REF!,7,FALSE)),"")</f>
        <v>0</v>
      </c>
      <c r="I20" s="25">
        <f>IFERROR(IF(table16[[#This Row],[Code]]=0,0,VLOOKUP(table16[[#This Row],[Code]],#REF!,12,FALSE)),"")</f>
        <v>0</v>
      </c>
      <c r="J20" s="25">
        <f>IFERROR(IF(table16[[#This Row],[Code]]=0,0,VLOOKUP(table16[[#This Row],[Code]],#REF!,11,FALSE)),"")</f>
        <v>0</v>
      </c>
      <c r="K20" s="27">
        <f>IFERROR(IF(table16[[#This Row],[Code]]=0,0,VLOOKUP(table16[[#This Row],[Code]],#REF!,9,FALSE)),"")</f>
        <v>0</v>
      </c>
      <c r="L20" s="27">
        <f>IFERROR(IF(table16[[#This Row],[Code]]=0,0,VLOOKUP(table16[[#This Row],[Code]],#REF!,10,FALSE)),"")</f>
        <v>0</v>
      </c>
      <c r="M20" s="29">
        <f>IFERROR(IF(table16[[#This Row],[Code]]=0,0,VLOOKUP(table16[[#This Row],[Code]],#REF!,8,FALSE)),"")</f>
        <v>0</v>
      </c>
    </row>
    <row r="21" spans="2:13" x14ac:dyDescent="0.25">
      <c r="B21" s="25">
        <f>IF($B$15=0,0,IF(COUNTIF($B$16:B20,"&lt;&gt;0")&gt;$B$15,0,IF(COUNTIF($B$16:B20,"&lt;&gt;0")=$B$15,$B$15,IF(COUNTIF($B$16:B20,"&lt;&gt;0")&lt;$B$15,B20+1))))</f>
        <v>0</v>
      </c>
      <c r="C21" s="26">
        <f>IF(table16[[#This Row],[0]]=0,0,$L$12&amp;table16[[#This Row],[0]])</f>
        <v>0</v>
      </c>
      <c r="D21" s="47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21" s="28">
        <f>IFERROR(IF(table16[[#This Row],[Code]]=0,0,VLOOKUP(table16[[#This Row],[Code]],#REF!,4,FALSE)),"")</f>
        <v>0</v>
      </c>
      <c r="F21" s="27">
        <f>IFERROR(IF(table16[[#This Row],[Code]]=0,0,VLOOKUP(table16[[#This Row],[Code]],#REF!,5,FALSE)),"")</f>
        <v>0</v>
      </c>
      <c r="G21" s="27">
        <f>IFERROR(IF(table16[[#This Row],[Code]]=0,0,VLOOKUP(table16[[#This Row],[Code]],#REF!,6,FALSE)),"")</f>
        <v>0</v>
      </c>
      <c r="H21" s="27">
        <f>IFERROR(IF(table16[[#This Row],[Code]]=0,0,VLOOKUP(table16[[#This Row],[Code]],#REF!,7,FALSE)),"")</f>
        <v>0</v>
      </c>
      <c r="I21" s="25">
        <f>IFERROR(IF(table16[[#This Row],[Code]]=0,0,VLOOKUP(table16[[#This Row],[Code]],#REF!,12,FALSE)),"")</f>
        <v>0</v>
      </c>
      <c r="J21" s="25">
        <f>IFERROR(IF(table16[[#This Row],[Code]]=0,0,VLOOKUP(table16[[#This Row],[Code]],#REF!,11,FALSE)),"")</f>
        <v>0</v>
      </c>
      <c r="K21" s="27">
        <f>IFERROR(IF(table16[[#This Row],[Code]]=0,0,VLOOKUP(table16[[#This Row],[Code]],#REF!,9,FALSE)),"")</f>
        <v>0</v>
      </c>
      <c r="L21" s="27">
        <f>IFERROR(IF(table16[[#This Row],[Code]]=0,0,VLOOKUP(table16[[#This Row],[Code]],#REF!,10,FALSE)),"")</f>
        <v>0</v>
      </c>
      <c r="M21" s="29">
        <f>IFERROR(IF(table16[[#This Row],[Code]]=0,0,VLOOKUP(table16[[#This Row],[Code]],#REF!,8,FALSE)),"")</f>
        <v>0</v>
      </c>
    </row>
    <row r="22" spans="2:13" x14ac:dyDescent="0.25">
      <c r="B22" s="25">
        <f>IF($B$15=0,0,IF(COUNTIF($B$16:B21,"&lt;&gt;0")&gt;$B$15,0,IF(COUNTIF($B$16:B21,"&lt;&gt;0")=$B$15,$B$15,IF(COUNTIF($B$16:B21,"&lt;&gt;0")&lt;$B$15,B21+1))))</f>
        <v>0</v>
      </c>
      <c r="C22" s="26">
        <f>IF(table16[[#This Row],[0]]=0,0,$L$12&amp;table16[[#This Row],[0]])</f>
        <v>0</v>
      </c>
      <c r="D22" s="47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22" s="28">
        <f>IFERROR(IF(table16[[#This Row],[Code]]=0,0,VLOOKUP(table16[[#This Row],[Code]],#REF!,4,FALSE)),"")</f>
        <v>0</v>
      </c>
      <c r="F22" s="27">
        <f>IFERROR(IF(table16[[#This Row],[Code]]=0,0,VLOOKUP(table16[[#This Row],[Code]],#REF!,5,FALSE)),"")</f>
        <v>0</v>
      </c>
      <c r="G22" s="27">
        <f>IFERROR(IF(table16[[#This Row],[Code]]=0,0,VLOOKUP(table16[[#This Row],[Code]],#REF!,6,FALSE)),"")</f>
        <v>0</v>
      </c>
      <c r="H22" s="27">
        <f>IFERROR(IF(table16[[#This Row],[Code]]=0,0,VLOOKUP(table16[[#This Row],[Code]],#REF!,7,FALSE)),"")</f>
        <v>0</v>
      </c>
      <c r="I22" s="25">
        <f>IFERROR(IF(table16[[#This Row],[Code]]=0,0,VLOOKUP(table16[[#This Row],[Code]],#REF!,12,FALSE)),"")</f>
        <v>0</v>
      </c>
      <c r="J22" s="25">
        <f>IFERROR(IF(table16[[#This Row],[Code]]=0,0,VLOOKUP(table16[[#This Row],[Code]],#REF!,11,FALSE)),"")</f>
        <v>0</v>
      </c>
      <c r="K22" s="27">
        <f>IFERROR(IF(table16[[#This Row],[Code]]=0,0,VLOOKUP(table16[[#This Row],[Code]],#REF!,9,FALSE)),"")</f>
        <v>0</v>
      </c>
      <c r="L22" s="27">
        <f>IFERROR(IF(table16[[#This Row],[Code]]=0,0,VLOOKUP(table16[[#This Row],[Code]],#REF!,10,FALSE)),"")</f>
        <v>0</v>
      </c>
      <c r="M22" s="29">
        <f>IFERROR(IF(table16[[#This Row],[Code]]=0,0,VLOOKUP(table16[[#This Row],[Code]],#REF!,8,FALSE)),"")</f>
        <v>0</v>
      </c>
    </row>
    <row r="23" spans="2:13" x14ac:dyDescent="0.25">
      <c r="B23" s="25">
        <f>IF($B$15=0,0,IF(COUNTIF($B$16:B22,"&lt;&gt;0")&gt;$B$15,0,IF(COUNTIF($B$16:B22,"&lt;&gt;0")=$B$15,$B$15,IF(COUNTIF($B$16:B22,"&lt;&gt;0")&lt;$B$15,B22+1))))</f>
        <v>0</v>
      </c>
      <c r="C23" s="26">
        <f>IF(table16[[#This Row],[0]]=0,0,$L$12&amp;table16[[#This Row],[0]])</f>
        <v>0</v>
      </c>
      <c r="D23" s="47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23" s="28">
        <f>IFERROR(IF(table16[[#This Row],[Code]]=0,0,VLOOKUP(table16[[#This Row],[Code]],#REF!,4,FALSE)),"")</f>
        <v>0</v>
      </c>
      <c r="F23" s="27">
        <f>IFERROR(IF(table16[[#This Row],[Code]]=0,0,VLOOKUP(table16[[#This Row],[Code]],#REF!,5,FALSE)),"")</f>
        <v>0</v>
      </c>
      <c r="G23" s="27">
        <f>IFERROR(IF(table16[[#This Row],[Code]]=0,0,VLOOKUP(table16[[#This Row],[Code]],#REF!,6,FALSE)),"")</f>
        <v>0</v>
      </c>
      <c r="H23" s="27">
        <f>IFERROR(IF(table16[[#This Row],[Code]]=0,0,VLOOKUP(table16[[#This Row],[Code]],#REF!,7,FALSE)),"")</f>
        <v>0</v>
      </c>
      <c r="I23" s="25">
        <f>IFERROR(IF(table16[[#This Row],[Code]]=0,0,VLOOKUP(table16[[#This Row],[Code]],#REF!,12,FALSE)),"")</f>
        <v>0</v>
      </c>
      <c r="J23" s="25">
        <f>IFERROR(IF(table16[[#This Row],[Code]]=0,0,VLOOKUP(table16[[#This Row],[Code]],#REF!,11,FALSE)),"")</f>
        <v>0</v>
      </c>
      <c r="K23" s="27">
        <f>IFERROR(IF(table16[[#This Row],[Code]]=0,0,VLOOKUP(table16[[#This Row],[Code]],#REF!,9,FALSE)),"")</f>
        <v>0</v>
      </c>
      <c r="L23" s="27">
        <f>IFERROR(IF(table16[[#This Row],[Code]]=0,0,VLOOKUP(table16[[#This Row],[Code]],#REF!,10,FALSE)),"")</f>
        <v>0</v>
      </c>
      <c r="M23" s="29">
        <f>IFERROR(IF(table16[[#This Row],[Code]]=0,0,VLOOKUP(table16[[#This Row],[Code]],#REF!,8,FALSE)),"")</f>
        <v>0</v>
      </c>
    </row>
    <row r="24" spans="2:13" x14ac:dyDescent="0.25">
      <c r="B24" s="25">
        <f>IF($B$15=0,0,IF(COUNTIF($B$16:B23,"&lt;&gt;0")&gt;$B$15,0,IF(COUNTIF($B$16:B23,"&lt;&gt;0")=$B$15,$B$15,IF(COUNTIF($B$16:B23,"&lt;&gt;0")&lt;$B$15,B23+1))))</f>
        <v>0</v>
      </c>
      <c r="C24" s="26">
        <f>IF(table16[[#This Row],[0]]=0,0,$L$12&amp;table16[[#This Row],[0]])</f>
        <v>0</v>
      </c>
      <c r="D24" s="47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24" s="28">
        <f>IFERROR(IF(table16[[#This Row],[Code]]=0,0,VLOOKUP(table16[[#This Row],[Code]],#REF!,4,FALSE)),"")</f>
        <v>0</v>
      </c>
      <c r="F24" s="27">
        <f>IFERROR(IF(table16[[#This Row],[Code]]=0,0,VLOOKUP(table16[[#This Row],[Code]],#REF!,5,FALSE)),"")</f>
        <v>0</v>
      </c>
      <c r="G24" s="27">
        <f>IFERROR(IF(table16[[#This Row],[Code]]=0,0,VLOOKUP(table16[[#This Row],[Code]],#REF!,6,FALSE)),"")</f>
        <v>0</v>
      </c>
      <c r="H24" s="27">
        <f>IFERROR(IF(table16[[#This Row],[Code]]=0,0,VLOOKUP(table16[[#This Row],[Code]],#REF!,7,FALSE)),"")</f>
        <v>0</v>
      </c>
      <c r="I24" s="25">
        <f>IFERROR(IF(table16[[#This Row],[Code]]=0,0,VLOOKUP(table16[[#This Row],[Code]],#REF!,12,FALSE)),"")</f>
        <v>0</v>
      </c>
      <c r="J24" s="25">
        <f>IFERROR(IF(table16[[#This Row],[Code]]=0,0,VLOOKUP(table16[[#This Row],[Code]],#REF!,11,FALSE)),"")</f>
        <v>0</v>
      </c>
      <c r="K24" s="27">
        <f>IFERROR(IF(table16[[#This Row],[Code]]=0,0,VLOOKUP(table16[[#This Row],[Code]],#REF!,9,FALSE)),"")</f>
        <v>0</v>
      </c>
      <c r="L24" s="27">
        <f>IFERROR(IF(table16[[#This Row],[Code]]=0,0,VLOOKUP(table16[[#This Row],[Code]],#REF!,10,FALSE)),"")</f>
        <v>0</v>
      </c>
      <c r="M24" s="29">
        <f>IFERROR(IF(table16[[#This Row],[Code]]=0,0,VLOOKUP(table16[[#This Row],[Code]],#REF!,8,FALSE)),"")</f>
        <v>0</v>
      </c>
    </row>
    <row r="25" spans="2:13" x14ac:dyDescent="0.25">
      <c r="B25" s="25">
        <f>IF($B$15=0,0,IF(COUNTIF($B$16:B24,"&lt;&gt;0")&gt;$B$15,0,IF(COUNTIF($B$16:B24,"&lt;&gt;0")=$B$15,$B$15,IF(COUNTIF($B$16:B24,"&lt;&gt;0")&lt;$B$15,B24+1))))</f>
        <v>0</v>
      </c>
      <c r="C25" s="26">
        <f>IF(table16[[#This Row],[0]]=0,0,$L$12&amp;table16[[#This Row],[0]])</f>
        <v>0</v>
      </c>
      <c r="D25" s="47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25" s="28">
        <f>IFERROR(IF(table16[[#This Row],[Code]]=0,0,VLOOKUP(table16[[#This Row],[Code]],#REF!,4,FALSE)),"")</f>
        <v>0</v>
      </c>
      <c r="F25" s="27">
        <f>IFERROR(IF(table16[[#This Row],[Code]]=0,0,VLOOKUP(table16[[#This Row],[Code]],#REF!,5,FALSE)),"")</f>
        <v>0</v>
      </c>
      <c r="G25" s="27">
        <f>IFERROR(IF(table16[[#This Row],[Code]]=0,0,VLOOKUP(table16[[#This Row],[Code]],#REF!,6,FALSE)),"")</f>
        <v>0</v>
      </c>
      <c r="H25" s="27">
        <f>IFERROR(IF(table16[[#This Row],[Code]]=0,0,VLOOKUP(table16[[#This Row],[Code]],#REF!,7,FALSE)),"")</f>
        <v>0</v>
      </c>
      <c r="I25" s="25">
        <f>IFERROR(IF(table16[[#This Row],[Code]]=0,0,VLOOKUP(table16[[#This Row],[Code]],#REF!,12,FALSE)),"")</f>
        <v>0</v>
      </c>
      <c r="J25" s="25">
        <f>IFERROR(IF(table16[[#This Row],[Code]]=0,0,VLOOKUP(table16[[#This Row],[Code]],#REF!,11,FALSE)),"")</f>
        <v>0</v>
      </c>
      <c r="K25" s="27">
        <f>IFERROR(IF(table16[[#This Row],[Code]]=0,0,VLOOKUP(table16[[#This Row],[Code]],#REF!,9,FALSE)),"")</f>
        <v>0</v>
      </c>
      <c r="L25" s="27">
        <f>IFERROR(IF(table16[[#This Row],[Code]]=0,0,VLOOKUP(table16[[#This Row],[Code]],#REF!,10,FALSE)),"")</f>
        <v>0</v>
      </c>
      <c r="M25" s="29">
        <f>IFERROR(IF(table16[[#This Row],[Code]]=0,0,VLOOKUP(table16[[#This Row],[Code]],#REF!,8,FALSE)),"")</f>
        <v>0</v>
      </c>
    </row>
    <row r="26" spans="2:13" x14ac:dyDescent="0.25">
      <c r="B26" s="25">
        <f>IF($B$15=0,0,IF(COUNTIF($B$16:B25,"&lt;&gt;0")&gt;$B$15,0,IF(COUNTIF($B$16:B25,"&lt;&gt;0")=$B$15,$B$15,IF(COUNTIF($B$16:B25,"&lt;&gt;0")&lt;$B$15,B25+1))))</f>
        <v>0</v>
      </c>
      <c r="C26" s="26">
        <f>IF(table16[[#This Row],[0]]=0,0,$L$12&amp;table16[[#This Row],[0]])</f>
        <v>0</v>
      </c>
      <c r="D26" s="47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26" s="28">
        <f>IFERROR(IF(table16[[#This Row],[Code]]=0,0,VLOOKUP(table16[[#This Row],[Code]],#REF!,4,FALSE)),"")</f>
        <v>0</v>
      </c>
      <c r="F26" s="27">
        <f>IFERROR(IF(table16[[#This Row],[Code]]=0,0,VLOOKUP(table16[[#This Row],[Code]],#REF!,5,FALSE)),"")</f>
        <v>0</v>
      </c>
      <c r="G26" s="27">
        <f>IFERROR(IF(table16[[#This Row],[Code]]=0,0,VLOOKUP(table16[[#This Row],[Code]],#REF!,6,FALSE)),"")</f>
        <v>0</v>
      </c>
      <c r="H26" s="27">
        <f>IFERROR(IF(table16[[#This Row],[Code]]=0,0,VLOOKUP(table16[[#This Row],[Code]],#REF!,7,FALSE)),"")</f>
        <v>0</v>
      </c>
      <c r="I26" s="25">
        <f>IFERROR(IF(table16[[#This Row],[Code]]=0,0,VLOOKUP(table16[[#This Row],[Code]],#REF!,12,FALSE)),"")</f>
        <v>0</v>
      </c>
      <c r="J26" s="25">
        <f>IFERROR(IF(table16[[#This Row],[Code]]=0,0,VLOOKUP(table16[[#This Row],[Code]],#REF!,11,FALSE)),"")</f>
        <v>0</v>
      </c>
      <c r="K26" s="27">
        <f>IFERROR(IF(table16[[#This Row],[Code]]=0,0,VLOOKUP(table16[[#This Row],[Code]],#REF!,9,FALSE)),"")</f>
        <v>0</v>
      </c>
      <c r="L26" s="27">
        <f>IFERROR(IF(table16[[#This Row],[Code]]=0,0,VLOOKUP(table16[[#This Row],[Code]],#REF!,10,FALSE)),"")</f>
        <v>0</v>
      </c>
      <c r="M26" s="29">
        <f>IFERROR(IF(table16[[#This Row],[Code]]=0,0,VLOOKUP(table16[[#This Row],[Code]],#REF!,8,FALSE)),"")</f>
        <v>0</v>
      </c>
    </row>
    <row r="27" spans="2:13" x14ac:dyDescent="0.25">
      <c r="B27" s="25">
        <f>IF($B$15=0,0,IF(COUNTIF($B$16:B26,"&lt;&gt;0")&gt;$B$15,0,IF(COUNTIF($B$16:B26,"&lt;&gt;0")=$B$15,$B$15,IF(COUNTIF($B$16:B26,"&lt;&gt;0")&lt;$B$15,B26+1))))</f>
        <v>0</v>
      </c>
      <c r="C27" s="26">
        <f>IF(table16[[#This Row],[0]]=0,0,$L$12&amp;table16[[#This Row],[0]])</f>
        <v>0</v>
      </c>
      <c r="D27" s="47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27" s="28">
        <f>IFERROR(IF(table16[[#This Row],[Code]]=0,0,VLOOKUP(table16[[#This Row],[Code]],#REF!,4,FALSE)),"")</f>
        <v>0</v>
      </c>
      <c r="F27" s="27">
        <f>IFERROR(IF(table16[[#This Row],[Code]]=0,0,VLOOKUP(table16[[#This Row],[Code]],#REF!,5,FALSE)),"")</f>
        <v>0</v>
      </c>
      <c r="G27" s="27">
        <f>IFERROR(IF(table16[[#This Row],[Code]]=0,0,VLOOKUP(table16[[#This Row],[Code]],#REF!,6,FALSE)),"")</f>
        <v>0</v>
      </c>
      <c r="H27" s="27">
        <f>IFERROR(IF(table16[[#This Row],[Code]]=0,0,VLOOKUP(table16[[#This Row],[Code]],#REF!,7,FALSE)),"")</f>
        <v>0</v>
      </c>
      <c r="I27" s="25">
        <f>IFERROR(IF(table16[[#This Row],[Code]]=0,0,VLOOKUP(table16[[#This Row],[Code]],#REF!,12,FALSE)),"")</f>
        <v>0</v>
      </c>
      <c r="J27" s="25">
        <f>IFERROR(IF(table16[[#This Row],[Code]]=0,0,VLOOKUP(table16[[#This Row],[Code]],#REF!,11,FALSE)),"")</f>
        <v>0</v>
      </c>
      <c r="K27" s="27">
        <f>IFERROR(IF(table16[[#This Row],[Code]]=0,0,VLOOKUP(table16[[#This Row],[Code]],#REF!,9,FALSE)),"")</f>
        <v>0</v>
      </c>
      <c r="L27" s="27">
        <f>IFERROR(IF(table16[[#This Row],[Code]]=0,0,VLOOKUP(table16[[#This Row],[Code]],#REF!,10,FALSE)),"")</f>
        <v>0</v>
      </c>
      <c r="M27" s="29">
        <f>IFERROR(IF(table16[[#This Row],[Code]]=0,0,VLOOKUP(table16[[#This Row],[Code]],#REF!,8,FALSE)),"")</f>
        <v>0</v>
      </c>
    </row>
    <row r="28" spans="2:13" x14ac:dyDescent="0.25">
      <c r="B28" s="25">
        <f>IF($B$15=0,0,IF(COUNTIF($B$16:B27,"&lt;&gt;0")&gt;$B$15,0,IF(COUNTIF($B$16:B27,"&lt;&gt;0")=$B$15,$B$15,IF(COUNTIF($B$16:B27,"&lt;&gt;0")&lt;$B$15,B27+1))))</f>
        <v>0</v>
      </c>
      <c r="C28" s="26">
        <f>IF(table16[[#This Row],[0]]=0,0,$L$12&amp;table16[[#This Row],[0]])</f>
        <v>0</v>
      </c>
      <c r="D28" s="47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28" s="28">
        <f>IFERROR(IF(table16[[#This Row],[Code]]=0,0,VLOOKUP(table16[[#This Row],[Code]],#REF!,4,FALSE)),"")</f>
        <v>0</v>
      </c>
      <c r="F28" s="27">
        <f>IFERROR(IF(table16[[#This Row],[Code]]=0,0,VLOOKUP(table16[[#This Row],[Code]],#REF!,5,FALSE)),"")</f>
        <v>0</v>
      </c>
      <c r="G28" s="27">
        <f>IFERROR(IF(table16[[#This Row],[Code]]=0,0,VLOOKUP(table16[[#This Row],[Code]],#REF!,6,FALSE)),"")</f>
        <v>0</v>
      </c>
      <c r="H28" s="27">
        <f>IFERROR(IF(table16[[#This Row],[Code]]=0,0,VLOOKUP(table16[[#This Row],[Code]],#REF!,7,FALSE)),"")</f>
        <v>0</v>
      </c>
      <c r="I28" s="25">
        <f>IFERROR(IF(table16[[#This Row],[Code]]=0,0,VLOOKUP(table16[[#This Row],[Code]],#REF!,12,FALSE)),"")</f>
        <v>0</v>
      </c>
      <c r="J28" s="25">
        <f>IFERROR(IF(table16[[#This Row],[Code]]=0,0,VLOOKUP(table16[[#This Row],[Code]],#REF!,11,FALSE)),"")</f>
        <v>0</v>
      </c>
      <c r="K28" s="27">
        <f>IFERROR(IF(table16[[#This Row],[Code]]=0,0,VLOOKUP(table16[[#This Row],[Code]],#REF!,9,FALSE)),"")</f>
        <v>0</v>
      </c>
      <c r="L28" s="27">
        <f>IFERROR(IF(table16[[#This Row],[Code]]=0,0,VLOOKUP(table16[[#This Row],[Code]],#REF!,10,FALSE)),"")</f>
        <v>0</v>
      </c>
      <c r="M28" s="29">
        <f>IFERROR(IF(table16[[#This Row],[Code]]=0,0,VLOOKUP(table16[[#This Row],[Code]],#REF!,8,FALSE)),"")</f>
        <v>0</v>
      </c>
    </row>
    <row r="29" spans="2:13" x14ac:dyDescent="0.25">
      <c r="B29" s="25">
        <f>IF($B$15=0,0,IF(COUNTIF($B$16:B28,"&lt;&gt;0")&gt;$B$15,0,IF(COUNTIF($B$16:B28,"&lt;&gt;0")=$B$15,$B$15,IF(COUNTIF($B$16:B28,"&lt;&gt;0")&lt;$B$15,B28+1))))</f>
        <v>0</v>
      </c>
      <c r="C29" s="26">
        <f>IF(table16[[#This Row],[0]]=0,0,$L$12&amp;table16[[#This Row],[0]])</f>
        <v>0</v>
      </c>
      <c r="D29" s="47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29" s="28">
        <f>IFERROR(IF(table16[[#This Row],[Code]]=0,0,VLOOKUP(table16[[#This Row],[Code]],#REF!,4,FALSE)),"")</f>
        <v>0</v>
      </c>
      <c r="F29" s="27">
        <f>IFERROR(IF(table16[[#This Row],[Code]]=0,0,VLOOKUP(table16[[#This Row],[Code]],#REF!,5,FALSE)),"")</f>
        <v>0</v>
      </c>
      <c r="G29" s="27">
        <f>IFERROR(IF(table16[[#This Row],[Code]]=0,0,VLOOKUP(table16[[#This Row],[Code]],#REF!,6,FALSE)),"")</f>
        <v>0</v>
      </c>
      <c r="H29" s="27">
        <f>IFERROR(IF(table16[[#This Row],[Code]]=0,0,VLOOKUP(table16[[#This Row],[Code]],#REF!,7,FALSE)),"")</f>
        <v>0</v>
      </c>
      <c r="I29" s="25">
        <f>IFERROR(IF(table16[[#This Row],[Code]]=0,0,VLOOKUP(table16[[#This Row],[Code]],#REF!,12,FALSE)),"")</f>
        <v>0</v>
      </c>
      <c r="J29" s="25">
        <f>IFERROR(IF(table16[[#This Row],[Code]]=0,0,VLOOKUP(table16[[#This Row],[Code]],#REF!,11,FALSE)),"")</f>
        <v>0</v>
      </c>
      <c r="K29" s="27">
        <f>IFERROR(IF(table16[[#This Row],[Code]]=0,0,VLOOKUP(table16[[#This Row],[Code]],#REF!,9,FALSE)),"")</f>
        <v>0</v>
      </c>
      <c r="L29" s="27">
        <f>IFERROR(IF(table16[[#This Row],[Code]]=0,0,VLOOKUP(table16[[#This Row],[Code]],#REF!,10,FALSE)),"")</f>
        <v>0</v>
      </c>
      <c r="M29" s="29">
        <f>IFERROR(IF(table16[[#This Row],[Code]]=0,0,VLOOKUP(table16[[#This Row],[Code]],#REF!,8,FALSE)),"")</f>
        <v>0</v>
      </c>
    </row>
    <row r="30" spans="2:13" x14ac:dyDescent="0.25">
      <c r="B30" s="25">
        <f>IF($B$15=0,0,IF(COUNTIF($B$16:B29,"&lt;&gt;0")&gt;$B$15,0,IF(COUNTIF($B$16:B29,"&lt;&gt;0")=$B$15,$B$15,IF(COUNTIF($B$16:B29,"&lt;&gt;0")&lt;$B$15,B29+1))))</f>
        <v>0</v>
      </c>
      <c r="C30" s="26">
        <f>IF(table16[[#This Row],[0]]=0,0,$L$12&amp;table16[[#This Row],[0]])</f>
        <v>0</v>
      </c>
      <c r="D30" s="47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30" s="28">
        <f>IFERROR(IF(table16[[#This Row],[Code]]=0,0,VLOOKUP(table16[[#This Row],[Code]],#REF!,4,FALSE)),"")</f>
        <v>0</v>
      </c>
      <c r="F30" s="27">
        <f>IFERROR(IF(table16[[#This Row],[Code]]=0,0,VLOOKUP(table16[[#This Row],[Code]],#REF!,5,FALSE)),"")</f>
        <v>0</v>
      </c>
      <c r="G30" s="27">
        <f>IFERROR(IF(table16[[#This Row],[Code]]=0,0,VLOOKUP(table16[[#This Row],[Code]],#REF!,6,FALSE)),"")</f>
        <v>0</v>
      </c>
      <c r="H30" s="27">
        <f>IFERROR(IF(table16[[#This Row],[Code]]=0,0,VLOOKUP(table16[[#This Row],[Code]],#REF!,7,FALSE)),"")</f>
        <v>0</v>
      </c>
      <c r="I30" s="25">
        <f>IFERROR(IF(table16[[#This Row],[Code]]=0,0,VLOOKUP(table16[[#This Row],[Code]],#REF!,12,FALSE)),"")</f>
        <v>0</v>
      </c>
      <c r="J30" s="25">
        <f>IFERROR(IF(table16[[#This Row],[Code]]=0,0,VLOOKUP(table16[[#This Row],[Code]],#REF!,11,FALSE)),"")</f>
        <v>0</v>
      </c>
      <c r="K30" s="27">
        <f>IFERROR(IF(table16[[#This Row],[Code]]=0,0,VLOOKUP(table16[[#This Row],[Code]],#REF!,9,FALSE)),"")</f>
        <v>0</v>
      </c>
      <c r="L30" s="27">
        <f>IFERROR(IF(table16[[#This Row],[Code]]=0,0,VLOOKUP(table16[[#This Row],[Code]],#REF!,10,FALSE)),"")</f>
        <v>0</v>
      </c>
      <c r="M30" s="29">
        <f>IFERROR(IF(table16[[#This Row],[Code]]=0,0,VLOOKUP(table16[[#This Row],[Code]],#REF!,8,FALSE)),"")</f>
        <v>0</v>
      </c>
    </row>
    <row r="31" spans="2:13" x14ac:dyDescent="0.25">
      <c r="B31" s="25">
        <f>IF($B$15=0,0,IF(COUNTIF($B$16:B30,"&lt;&gt;0")&gt;$B$15,0,IF(COUNTIF($B$16:B30,"&lt;&gt;0")=$B$15,$B$15,IF(COUNTIF($B$16:B30,"&lt;&gt;0")&lt;$B$15,B30+1))))</f>
        <v>0</v>
      </c>
      <c r="C31" s="26">
        <f>IF(table16[[#This Row],[0]]=0,0,$L$12&amp;table16[[#This Row],[0]])</f>
        <v>0</v>
      </c>
      <c r="D31" s="47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31" s="28">
        <f>IFERROR(IF(table16[[#This Row],[Code]]=0,0,VLOOKUP(table16[[#This Row],[Code]],#REF!,4,FALSE)),"")</f>
        <v>0</v>
      </c>
      <c r="F31" s="27">
        <f>IFERROR(IF(table16[[#This Row],[Code]]=0,0,VLOOKUP(table16[[#This Row],[Code]],#REF!,5,FALSE)),"")</f>
        <v>0</v>
      </c>
      <c r="G31" s="27">
        <f>IFERROR(IF(table16[[#This Row],[Code]]=0,0,VLOOKUP(table16[[#This Row],[Code]],#REF!,6,FALSE)),"")</f>
        <v>0</v>
      </c>
      <c r="H31" s="27">
        <f>IFERROR(IF(table16[[#This Row],[Code]]=0,0,VLOOKUP(table16[[#This Row],[Code]],#REF!,7,FALSE)),"")</f>
        <v>0</v>
      </c>
      <c r="I31" s="25">
        <f>IFERROR(IF(table16[[#This Row],[Code]]=0,0,VLOOKUP(table16[[#This Row],[Code]],#REF!,12,FALSE)),"")</f>
        <v>0</v>
      </c>
      <c r="J31" s="25">
        <f>IFERROR(IF(table16[[#This Row],[Code]]=0,0,VLOOKUP(table16[[#This Row],[Code]],#REF!,11,FALSE)),"")</f>
        <v>0</v>
      </c>
      <c r="K31" s="27">
        <f>IFERROR(IF(table16[[#This Row],[Code]]=0,0,VLOOKUP(table16[[#This Row],[Code]],#REF!,9,FALSE)),"")</f>
        <v>0</v>
      </c>
      <c r="L31" s="27">
        <f>IFERROR(IF(table16[[#This Row],[Code]]=0,0,VLOOKUP(table16[[#This Row],[Code]],#REF!,10,FALSE)),"")</f>
        <v>0</v>
      </c>
      <c r="M31" s="29">
        <f>IFERROR(IF(table16[[#This Row],[Code]]=0,0,VLOOKUP(table16[[#This Row],[Code]],#REF!,8,FALSE)),"")</f>
        <v>0</v>
      </c>
    </row>
    <row r="32" spans="2:13" x14ac:dyDescent="0.25">
      <c r="B32" s="25">
        <f>IF($B$15=0,0,IF(COUNTIF($B$16:B31,"&lt;&gt;0")&gt;$B$15,0,IF(COUNTIF($B$16:B31,"&lt;&gt;0")=$B$15,$B$15,IF(COUNTIF($B$16:B31,"&lt;&gt;0")&lt;$B$15,B31+1))))</f>
        <v>0</v>
      </c>
      <c r="C32" s="26">
        <f>IF(table16[[#This Row],[0]]=0,0,$L$12&amp;table16[[#This Row],[0]])</f>
        <v>0</v>
      </c>
      <c r="D32" s="47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32" s="28">
        <f>IFERROR(IF(table16[[#This Row],[Code]]=0,0,VLOOKUP(table16[[#This Row],[Code]],#REF!,4,FALSE)),"")</f>
        <v>0</v>
      </c>
      <c r="F32" s="27">
        <f>IFERROR(IF(table16[[#This Row],[Code]]=0,0,VLOOKUP(table16[[#This Row],[Code]],#REF!,5,FALSE)),"")</f>
        <v>0</v>
      </c>
      <c r="G32" s="27">
        <f>IFERROR(IF(table16[[#This Row],[Code]]=0,0,VLOOKUP(table16[[#This Row],[Code]],#REF!,6,FALSE)),"")</f>
        <v>0</v>
      </c>
      <c r="H32" s="27">
        <f>IFERROR(IF(table16[[#This Row],[Code]]=0,0,VLOOKUP(table16[[#This Row],[Code]],#REF!,7,FALSE)),"")</f>
        <v>0</v>
      </c>
      <c r="I32" s="25">
        <f>IFERROR(IF(table16[[#This Row],[Code]]=0,0,VLOOKUP(table16[[#This Row],[Code]],#REF!,12,FALSE)),"")</f>
        <v>0</v>
      </c>
      <c r="J32" s="25">
        <f>IFERROR(IF(table16[[#This Row],[Code]]=0,0,VLOOKUP(table16[[#This Row],[Code]],#REF!,11,FALSE)),"")</f>
        <v>0</v>
      </c>
      <c r="K32" s="27">
        <f>IFERROR(IF(table16[[#This Row],[Code]]=0,0,VLOOKUP(table16[[#This Row],[Code]],#REF!,9,FALSE)),"")</f>
        <v>0</v>
      </c>
      <c r="L32" s="27">
        <f>IFERROR(IF(table16[[#This Row],[Code]]=0,0,VLOOKUP(table16[[#This Row],[Code]],#REF!,10,FALSE)),"")</f>
        <v>0</v>
      </c>
      <c r="M32" s="29">
        <f>IFERROR(IF(table16[[#This Row],[Code]]=0,0,VLOOKUP(table16[[#This Row],[Code]],#REF!,8,FALSE)),"")</f>
        <v>0</v>
      </c>
    </row>
    <row r="33" spans="2:13" x14ac:dyDescent="0.25">
      <c r="B33" s="25">
        <f>IF($B$15=0,0,IF(COUNTIF($B$16:B32,"&lt;&gt;0")&gt;$B$15,0,IF(COUNTIF($B$16:B32,"&lt;&gt;0")=$B$15,$B$15,IF(COUNTIF($B$16:B32,"&lt;&gt;0")&lt;$B$15,B32+1))))</f>
        <v>0</v>
      </c>
      <c r="C33" s="26">
        <f>IF(table16[[#This Row],[0]]=0,0,$L$12&amp;table16[[#This Row],[0]])</f>
        <v>0</v>
      </c>
      <c r="D33" s="47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33" s="28">
        <f>IFERROR(IF(table16[[#This Row],[Code]]=0,0,VLOOKUP(table16[[#This Row],[Code]],#REF!,4,FALSE)),"")</f>
        <v>0</v>
      </c>
      <c r="F33" s="27">
        <f>IFERROR(IF(table16[[#This Row],[Code]]=0,0,VLOOKUP(table16[[#This Row],[Code]],#REF!,5,FALSE)),"")</f>
        <v>0</v>
      </c>
      <c r="G33" s="27">
        <f>IFERROR(IF(table16[[#This Row],[Code]]=0,0,VLOOKUP(table16[[#This Row],[Code]],#REF!,6,FALSE)),"")</f>
        <v>0</v>
      </c>
      <c r="H33" s="27">
        <f>IFERROR(IF(table16[[#This Row],[Code]]=0,0,VLOOKUP(table16[[#This Row],[Code]],#REF!,7,FALSE)),"")</f>
        <v>0</v>
      </c>
      <c r="I33" s="25">
        <f>IFERROR(IF(table16[[#This Row],[Code]]=0,0,VLOOKUP(table16[[#This Row],[Code]],#REF!,12,FALSE)),"")</f>
        <v>0</v>
      </c>
      <c r="J33" s="25">
        <f>IFERROR(IF(table16[[#This Row],[Code]]=0,0,VLOOKUP(table16[[#This Row],[Code]],#REF!,11,FALSE)),"")</f>
        <v>0</v>
      </c>
      <c r="K33" s="27">
        <f>IFERROR(IF(table16[[#This Row],[Code]]=0,0,VLOOKUP(table16[[#This Row],[Code]],#REF!,9,FALSE)),"")</f>
        <v>0</v>
      </c>
      <c r="L33" s="27">
        <f>IFERROR(IF(table16[[#This Row],[Code]]=0,0,VLOOKUP(table16[[#This Row],[Code]],#REF!,10,FALSE)),"")</f>
        <v>0</v>
      </c>
      <c r="M33" s="29">
        <f>IFERROR(IF(table16[[#This Row],[Code]]=0,0,VLOOKUP(table16[[#This Row],[Code]],#REF!,8,FALSE)),"")</f>
        <v>0</v>
      </c>
    </row>
    <row r="34" spans="2:13" x14ac:dyDescent="0.25">
      <c r="B34" s="25">
        <f>IF($B$15=0,0,IF(COUNTIF($B$16:B33,"&lt;&gt;0")&gt;$B$15,0,IF(COUNTIF($B$16:B33,"&lt;&gt;0")=$B$15,$B$15,IF(COUNTIF($B$16:B33,"&lt;&gt;0")&lt;$B$15,B33+1))))</f>
        <v>0</v>
      </c>
      <c r="C34" s="26">
        <f>IF(table16[[#This Row],[0]]=0,0,$L$12&amp;table16[[#This Row],[0]])</f>
        <v>0</v>
      </c>
      <c r="D34" s="48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34" s="28">
        <f>IFERROR(IF(table16[[#This Row],[Code]]=0,0,VLOOKUP(table16[[#This Row],[Code]],#REF!,4,FALSE)),"")</f>
        <v>0</v>
      </c>
      <c r="F34" s="27">
        <f>IFERROR(IF(table16[[#This Row],[Code]]=0,0,VLOOKUP(table16[[#This Row],[Code]],#REF!,5,FALSE)),"")</f>
        <v>0</v>
      </c>
      <c r="G34" s="27">
        <f>IFERROR(IF(table16[[#This Row],[Code]]=0,0,VLOOKUP(table16[[#This Row],[Code]],#REF!,6,FALSE)),"")</f>
        <v>0</v>
      </c>
      <c r="H34" s="27">
        <f>IFERROR(IF(table16[[#This Row],[Code]]=0,0,VLOOKUP(table16[[#This Row],[Code]],#REF!,7,FALSE)),"")</f>
        <v>0</v>
      </c>
      <c r="I34" s="25">
        <f>IFERROR(IF(table16[[#This Row],[Code]]=0,0,VLOOKUP(table16[[#This Row],[Code]],#REF!,12,FALSE)),"")</f>
        <v>0</v>
      </c>
      <c r="J34" s="25">
        <f>IFERROR(IF(table16[[#This Row],[Code]]=0,0,VLOOKUP(table16[[#This Row],[Code]],#REF!,11,FALSE)),"")</f>
        <v>0</v>
      </c>
      <c r="K34" s="27">
        <f>IFERROR(IF(table16[[#This Row],[Code]]=0,0,VLOOKUP(table16[[#This Row],[Code]],#REF!,9,FALSE)),"")</f>
        <v>0</v>
      </c>
      <c r="L34" s="27">
        <f>IFERROR(IF(table16[[#This Row],[Code]]=0,0,VLOOKUP(table16[[#This Row],[Code]],#REF!,10,FALSE)),"")</f>
        <v>0</v>
      </c>
      <c r="M34" s="29">
        <f>IFERROR(IF(table16[[#This Row],[Code]]=0,0,VLOOKUP(table16[[#This Row],[Code]],#REF!,8,FALSE)),"")</f>
        <v>0</v>
      </c>
    </row>
    <row r="35" spans="2:13" x14ac:dyDescent="0.25">
      <c r="B35" s="25">
        <f>IF($B$15=0,0,IF(COUNTIF($B$16:B34,"&lt;&gt;0")&gt;$B$15,0,IF(COUNTIF($B$16:B34,"&lt;&gt;0")=$B$15,$B$15,IF(COUNTIF($B$16:B34,"&lt;&gt;0")&lt;$B$15,B34+1))))</f>
        <v>0</v>
      </c>
      <c r="C35" s="26">
        <f>IF(table16[[#This Row],[0]]=0,0,$L$12&amp;table16[[#This Row],[0]])</f>
        <v>0</v>
      </c>
      <c r="D35" s="47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35" s="28">
        <f>IFERROR(IF(table16[[#This Row],[Code]]=0,0,VLOOKUP(table16[[#This Row],[Code]],#REF!,4,FALSE)),"")</f>
        <v>0</v>
      </c>
      <c r="F35" s="27">
        <f>IFERROR(IF(table16[[#This Row],[Code]]=0,0,VLOOKUP(table16[[#This Row],[Code]],#REF!,5,FALSE)),"")</f>
        <v>0</v>
      </c>
      <c r="G35" s="27">
        <f>IFERROR(IF(table16[[#This Row],[Code]]=0,0,VLOOKUP(table16[[#This Row],[Code]],#REF!,6,FALSE)),"")</f>
        <v>0</v>
      </c>
      <c r="H35" s="27">
        <f>IFERROR(IF(table16[[#This Row],[Code]]=0,0,VLOOKUP(table16[[#This Row],[Code]],#REF!,7,FALSE)),"")</f>
        <v>0</v>
      </c>
      <c r="I35" s="25">
        <f>IFERROR(IF(table16[[#This Row],[Code]]=0,0,VLOOKUP(table16[[#This Row],[Code]],#REF!,12,FALSE)),"")</f>
        <v>0</v>
      </c>
      <c r="J35" s="25">
        <f>IFERROR(IF(table16[[#This Row],[Code]]=0,0,VLOOKUP(table16[[#This Row],[Code]],#REF!,11,FALSE)),"")</f>
        <v>0</v>
      </c>
      <c r="K35" s="27">
        <f>IFERROR(IF(table16[[#This Row],[Code]]=0,0,VLOOKUP(table16[[#This Row],[Code]],#REF!,9,FALSE)),"")</f>
        <v>0</v>
      </c>
      <c r="L35" s="27">
        <f>IFERROR(IF(table16[[#This Row],[Code]]=0,0,VLOOKUP(table16[[#This Row],[Code]],#REF!,10,FALSE)),"")</f>
        <v>0</v>
      </c>
      <c r="M35" s="29">
        <f>IFERROR(IF(table16[[#This Row],[Code]]=0,0,VLOOKUP(table16[[#This Row],[Code]],#REF!,8,FALSE)),"")</f>
        <v>0</v>
      </c>
    </row>
    <row r="36" spans="2:13" x14ac:dyDescent="0.25">
      <c r="B36" s="25">
        <f>IF($B$15=0,0,IF(COUNTIF($B$16:B35,"&lt;&gt;0")&gt;$B$15,0,IF(COUNTIF($B$16:B35,"&lt;&gt;0")=$B$15,$B$15,IF(COUNTIF($B$16:B35,"&lt;&gt;0")&lt;$B$15,B35+1))))</f>
        <v>0</v>
      </c>
      <c r="C36" s="26">
        <f>IF(table16[[#This Row],[0]]=0,0,$L$12&amp;table16[[#This Row],[0]])</f>
        <v>0</v>
      </c>
      <c r="D36" s="47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36" s="28">
        <f>IFERROR(IF(table16[[#This Row],[Code]]=0,0,VLOOKUP(table16[[#This Row],[Code]],#REF!,4,FALSE)),"")</f>
        <v>0</v>
      </c>
      <c r="F36" s="27">
        <f>IFERROR(IF(table16[[#This Row],[Code]]=0,0,VLOOKUP(table16[[#This Row],[Code]],#REF!,5,FALSE)),"")</f>
        <v>0</v>
      </c>
      <c r="G36" s="27">
        <f>IFERROR(IF(table16[[#This Row],[Code]]=0,0,VLOOKUP(table16[[#This Row],[Code]],#REF!,6,FALSE)),"")</f>
        <v>0</v>
      </c>
      <c r="H36" s="27">
        <f>IFERROR(IF(table16[[#This Row],[Code]]=0,0,VLOOKUP(table16[[#This Row],[Code]],#REF!,7,FALSE)),"")</f>
        <v>0</v>
      </c>
      <c r="I36" s="25">
        <f>IFERROR(IF(table16[[#This Row],[Code]]=0,0,VLOOKUP(table16[[#This Row],[Code]],#REF!,12,FALSE)),"")</f>
        <v>0</v>
      </c>
      <c r="J36" s="25">
        <f>IFERROR(IF(table16[[#This Row],[Code]]=0,0,VLOOKUP(table16[[#This Row],[Code]],#REF!,11,FALSE)),"")</f>
        <v>0</v>
      </c>
      <c r="K36" s="27">
        <f>IFERROR(IF(table16[[#This Row],[Code]]=0,0,VLOOKUP(table16[[#This Row],[Code]],#REF!,9,FALSE)),"")</f>
        <v>0</v>
      </c>
      <c r="L36" s="27">
        <f>IFERROR(IF(table16[[#This Row],[Code]]=0,0,VLOOKUP(table16[[#This Row],[Code]],#REF!,10,FALSE)),"")</f>
        <v>0</v>
      </c>
      <c r="M36" s="29">
        <f>IFERROR(IF(table16[[#This Row],[Code]]=0,0,VLOOKUP(table16[[#This Row],[Code]],#REF!,8,FALSE)),"")</f>
        <v>0</v>
      </c>
    </row>
    <row r="37" spans="2:13" x14ac:dyDescent="0.25">
      <c r="B37" s="25">
        <f>IF($B$15=0,0,IF(COUNTIF($B$16:B36,"&lt;&gt;0")&gt;$B$15,0,IF(COUNTIF($B$16:B36,"&lt;&gt;0")=$B$15,$B$15,IF(COUNTIF($B$16:B36,"&lt;&gt;0")&lt;$B$15,B36+1))))</f>
        <v>0</v>
      </c>
      <c r="C37" s="26">
        <f>IF(table16[[#This Row],[0]]=0,0,$L$12&amp;table16[[#This Row],[0]])</f>
        <v>0</v>
      </c>
      <c r="D37" s="47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37" s="28">
        <f>IFERROR(IF(table16[[#This Row],[Code]]=0,0,VLOOKUP(table16[[#This Row],[Code]],#REF!,4,FALSE)),"")</f>
        <v>0</v>
      </c>
      <c r="F37" s="27">
        <f>IFERROR(IF(table16[[#This Row],[Code]]=0,0,VLOOKUP(table16[[#This Row],[Code]],#REF!,5,FALSE)),"")</f>
        <v>0</v>
      </c>
      <c r="G37" s="27">
        <f>IFERROR(IF(table16[[#This Row],[Code]]=0,0,VLOOKUP(table16[[#This Row],[Code]],#REF!,6,FALSE)),"")</f>
        <v>0</v>
      </c>
      <c r="H37" s="27">
        <f>IFERROR(IF(table16[[#This Row],[Code]]=0,0,VLOOKUP(table16[[#This Row],[Code]],#REF!,7,FALSE)),"")</f>
        <v>0</v>
      </c>
      <c r="I37" s="25">
        <f>IFERROR(IF(table16[[#This Row],[Code]]=0,0,VLOOKUP(table16[[#This Row],[Code]],#REF!,12,FALSE)),"")</f>
        <v>0</v>
      </c>
      <c r="J37" s="25">
        <f>IFERROR(IF(table16[[#This Row],[Code]]=0,0,VLOOKUP(table16[[#This Row],[Code]],#REF!,11,FALSE)),"")</f>
        <v>0</v>
      </c>
      <c r="K37" s="27">
        <f>IFERROR(IF(table16[[#This Row],[Code]]=0,0,VLOOKUP(table16[[#This Row],[Code]],#REF!,9,FALSE)),"")</f>
        <v>0</v>
      </c>
      <c r="L37" s="27">
        <f>IFERROR(IF(table16[[#This Row],[Code]]=0,0,VLOOKUP(table16[[#This Row],[Code]],#REF!,10,FALSE)),"")</f>
        <v>0</v>
      </c>
      <c r="M37" s="29">
        <f>IFERROR(IF(table16[[#This Row],[Code]]=0,0,VLOOKUP(table16[[#This Row],[Code]],#REF!,8,FALSE)),"")</f>
        <v>0</v>
      </c>
    </row>
    <row r="38" spans="2:13" x14ac:dyDescent="0.25">
      <c r="B38" s="25">
        <f>IF($B$15=0,0,IF(COUNTIF($B$16:B37,"&lt;&gt;0")&gt;$B$15,0,IF(COUNTIF($B$16:B37,"&lt;&gt;0")=$B$15,$B$15,IF(COUNTIF($B$16:B37,"&lt;&gt;0")&lt;$B$15,B37+1))))</f>
        <v>0</v>
      </c>
      <c r="C38" s="26">
        <f>IF(table16[[#This Row],[0]]=0,0,$L$12&amp;table16[[#This Row],[0]])</f>
        <v>0</v>
      </c>
      <c r="D38" s="47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38" s="28">
        <f>IFERROR(IF(table16[[#This Row],[Code]]=0,0,VLOOKUP(table16[[#This Row],[Code]],#REF!,4,FALSE)),"")</f>
        <v>0</v>
      </c>
      <c r="F38" s="27">
        <f>IFERROR(IF(table16[[#This Row],[Code]]=0,0,VLOOKUP(table16[[#This Row],[Code]],#REF!,5,FALSE)),"")</f>
        <v>0</v>
      </c>
      <c r="G38" s="27">
        <f>IFERROR(IF(table16[[#This Row],[Code]]=0,0,VLOOKUP(table16[[#This Row],[Code]],#REF!,6,FALSE)),"")</f>
        <v>0</v>
      </c>
      <c r="H38" s="27">
        <f>IFERROR(IF(table16[[#This Row],[Code]]=0,0,VLOOKUP(table16[[#This Row],[Code]],#REF!,7,FALSE)),"")</f>
        <v>0</v>
      </c>
      <c r="I38" s="25">
        <f>IFERROR(IF(table16[[#This Row],[Code]]=0,0,VLOOKUP(table16[[#This Row],[Code]],#REF!,12,FALSE)),"")</f>
        <v>0</v>
      </c>
      <c r="J38" s="25">
        <f>IFERROR(IF(table16[[#This Row],[Code]]=0,0,VLOOKUP(table16[[#This Row],[Code]],#REF!,11,FALSE)),"")</f>
        <v>0</v>
      </c>
      <c r="K38" s="27">
        <f>IFERROR(IF(table16[[#This Row],[Code]]=0,0,VLOOKUP(table16[[#This Row],[Code]],#REF!,9,FALSE)),"")</f>
        <v>0</v>
      </c>
      <c r="L38" s="27">
        <f>IFERROR(IF(table16[[#This Row],[Code]]=0,0,VLOOKUP(table16[[#This Row],[Code]],#REF!,10,FALSE)),"")</f>
        <v>0</v>
      </c>
      <c r="M38" s="29">
        <f>IFERROR(IF(table16[[#This Row],[Code]]=0,0,VLOOKUP(table16[[#This Row],[Code]],#REF!,8,FALSE)),"")</f>
        <v>0</v>
      </c>
    </row>
    <row r="39" spans="2:13" x14ac:dyDescent="0.25">
      <c r="B39" s="25">
        <f>IF($B$15=0,0,IF(COUNTIF($B$16:B38,"&lt;&gt;0")&gt;$B$15,0,IF(COUNTIF($B$16:B38,"&lt;&gt;0")=$B$15,$B$15,IF(COUNTIF($B$16:B38,"&lt;&gt;0")&lt;$B$15,B38+1))))</f>
        <v>0</v>
      </c>
      <c r="C39" s="26">
        <f>IF(table16[[#This Row],[0]]=0,0,$L$12&amp;table16[[#This Row],[0]])</f>
        <v>0</v>
      </c>
      <c r="D39" s="47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39" s="28">
        <f>IFERROR(IF(table16[[#This Row],[Code]]=0,0,VLOOKUP(table16[[#This Row],[Code]],#REF!,4,FALSE)),"")</f>
        <v>0</v>
      </c>
      <c r="F39" s="27">
        <f>IFERROR(IF(table16[[#This Row],[Code]]=0,0,VLOOKUP(table16[[#This Row],[Code]],#REF!,5,FALSE)),"")</f>
        <v>0</v>
      </c>
      <c r="G39" s="27">
        <f>IFERROR(IF(table16[[#This Row],[Code]]=0,0,VLOOKUP(table16[[#This Row],[Code]],#REF!,6,FALSE)),"")</f>
        <v>0</v>
      </c>
      <c r="H39" s="27">
        <f>IFERROR(IF(table16[[#This Row],[Code]]=0,0,VLOOKUP(table16[[#This Row],[Code]],#REF!,7,FALSE)),"")</f>
        <v>0</v>
      </c>
      <c r="I39" s="25">
        <f>IFERROR(IF(table16[[#This Row],[Code]]=0,0,VLOOKUP(table16[[#This Row],[Code]],#REF!,12,FALSE)),"")</f>
        <v>0</v>
      </c>
      <c r="J39" s="25">
        <f>IFERROR(IF(table16[[#This Row],[Code]]=0,0,VLOOKUP(table16[[#This Row],[Code]],#REF!,11,FALSE)),"")</f>
        <v>0</v>
      </c>
      <c r="K39" s="27">
        <f>IFERROR(IF(table16[[#This Row],[Code]]=0,0,VLOOKUP(table16[[#This Row],[Code]],#REF!,9,FALSE)),"")</f>
        <v>0</v>
      </c>
      <c r="L39" s="27">
        <f>IFERROR(IF(table16[[#This Row],[Code]]=0,0,VLOOKUP(table16[[#This Row],[Code]],#REF!,10,FALSE)),"")</f>
        <v>0</v>
      </c>
      <c r="M39" s="29">
        <f>IFERROR(IF(table16[[#This Row],[Code]]=0,0,VLOOKUP(table16[[#This Row],[Code]],#REF!,8,FALSE)),"")</f>
        <v>0</v>
      </c>
    </row>
    <row r="40" spans="2:13" x14ac:dyDescent="0.25">
      <c r="B40" s="25">
        <f>IF($B$15=0,0,IF(COUNTIF($B$16:B39,"&lt;&gt;0")&gt;$B$15,0,IF(COUNTIF($B$16:B39,"&lt;&gt;0")=$B$15,$B$15,IF(COUNTIF($B$16:B39,"&lt;&gt;0")&lt;$B$15,B39+1))))</f>
        <v>0</v>
      </c>
      <c r="C40" s="26">
        <f>IF(table16[[#This Row],[0]]=0,0,$L$12&amp;table16[[#This Row],[0]])</f>
        <v>0</v>
      </c>
      <c r="D40" s="47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40" s="28">
        <f>IFERROR(IF(table16[[#This Row],[Code]]=0,0,VLOOKUP(table16[[#This Row],[Code]],#REF!,4,FALSE)),"")</f>
        <v>0</v>
      </c>
      <c r="F40" s="27">
        <f>IFERROR(IF(table16[[#This Row],[Code]]=0,0,VLOOKUP(table16[[#This Row],[Code]],#REF!,5,FALSE)),"")</f>
        <v>0</v>
      </c>
      <c r="G40" s="27">
        <f>IFERROR(IF(table16[[#This Row],[Code]]=0,0,VLOOKUP(table16[[#This Row],[Code]],#REF!,6,FALSE)),"")</f>
        <v>0</v>
      </c>
      <c r="H40" s="27">
        <f>IFERROR(IF(table16[[#This Row],[Code]]=0,0,VLOOKUP(table16[[#This Row],[Code]],#REF!,7,FALSE)),"")</f>
        <v>0</v>
      </c>
      <c r="I40" s="25">
        <f>IFERROR(IF(table16[[#This Row],[Code]]=0,0,VLOOKUP(table16[[#This Row],[Code]],#REF!,12,FALSE)),"")</f>
        <v>0</v>
      </c>
      <c r="J40" s="25">
        <f>IFERROR(IF(table16[[#This Row],[Code]]=0,0,VLOOKUP(table16[[#This Row],[Code]],#REF!,11,FALSE)),"")</f>
        <v>0</v>
      </c>
      <c r="K40" s="27">
        <f>IFERROR(IF(table16[[#This Row],[Code]]=0,0,VLOOKUP(table16[[#This Row],[Code]],#REF!,9,FALSE)),"")</f>
        <v>0</v>
      </c>
      <c r="L40" s="27">
        <f>IFERROR(IF(table16[[#This Row],[Code]]=0,0,VLOOKUP(table16[[#This Row],[Code]],#REF!,10,FALSE)),"")</f>
        <v>0</v>
      </c>
      <c r="M40" s="29">
        <f>IFERROR(IF(table16[[#This Row],[Code]]=0,0,VLOOKUP(table16[[#This Row],[Code]],#REF!,8,FALSE)),"")</f>
        <v>0</v>
      </c>
    </row>
    <row r="41" spans="2:13" x14ac:dyDescent="0.25">
      <c r="B41" s="25">
        <f>IF($B$15=0,0,IF(COUNTIF($B$16:B40,"&lt;&gt;0")&gt;$B$15,0,IF(COUNTIF($B$16:B40,"&lt;&gt;0")=$B$15,$B$15,IF(COUNTIF($B$16:B40,"&lt;&gt;0")&lt;$B$15,B40+1))))</f>
        <v>0</v>
      </c>
      <c r="C41" s="26">
        <f>IF(table16[[#This Row],[0]]=0,0,$L$12&amp;table16[[#This Row],[0]])</f>
        <v>0</v>
      </c>
      <c r="D41" s="47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41" s="28">
        <f>IFERROR(IF(table16[[#This Row],[Code]]=0,0,VLOOKUP(table16[[#This Row],[Code]],#REF!,4,FALSE)),"")</f>
        <v>0</v>
      </c>
      <c r="F41" s="27">
        <f>IFERROR(IF(table16[[#This Row],[Code]]=0,0,VLOOKUP(table16[[#This Row],[Code]],#REF!,5,FALSE)),"")</f>
        <v>0</v>
      </c>
      <c r="G41" s="27">
        <f>IFERROR(IF(table16[[#This Row],[Code]]=0,0,VLOOKUP(table16[[#This Row],[Code]],#REF!,6,FALSE)),"")</f>
        <v>0</v>
      </c>
      <c r="H41" s="27">
        <f>IFERROR(IF(table16[[#This Row],[Code]]=0,0,VLOOKUP(table16[[#This Row],[Code]],#REF!,7,FALSE)),"")</f>
        <v>0</v>
      </c>
      <c r="I41" s="25">
        <f>IFERROR(IF(table16[[#This Row],[Code]]=0,0,VLOOKUP(table16[[#This Row],[Code]],#REF!,12,FALSE)),"")</f>
        <v>0</v>
      </c>
      <c r="J41" s="25">
        <f>IFERROR(IF(table16[[#This Row],[Code]]=0,0,VLOOKUP(table16[[#This Row],[Code]],#REF!,11,FALSE)),"")</f>
        <v>0</v>
      </c>
      <c r="K41" s="27">
        <f>IFERROR(IF(table16[[#This Row],[Code]]=0,0,VLOOKUP(table16[[#This Row],[Code]],#REF!,9,FALSE)),"")</f>
        <v>0</v>
      </c>
      <c r="L41" s="27">
        <f>IFERROR(IF(table16[[#This Row],[Code]]=0,0,VLOOKUP(table16[[#This Row],[Code]],#REF!,10,FALSE)),"")</f>
        <v>0</v>
      </c>
      <c r="M41" s="29">
        <f>IFERROR(IF(table16[[#This Row],[Code]]=0,0,VLOOKUP(table16[[#This Row],[Code]],#REF!,8,FALSE)),"")</f>
        <v>0</v>
      </c>
    </row>
    <row r="42" spans="2:13" x14ac:dyDescent="0.25">
      <c r="B42" s="25">
        <f>IF($B$15=0,0,IF(COUNTIF($B$16:B41,"&lt;&gt;0")&gt;$B$15,0,IF(COUNTIF($B$16:B41,"&lt;&gt;0")=$B$15,$B$15,IF(COUNTIF($B$16:B41,"&lt;&gt;0")&lt;$B$15,B41+1))))</f>
        <v>0</v>
      </c>
      <c r="C42" s="26">
        <f>IF(table16[[#This Row],[0]]=0,0,$L$12&amp;table16[[#This Row],[0]])</f>
        <v>0</v>
      </c>
      <c r="D42" s="47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42" s="28">
        <f>IFERROR(IF(table16[[#This Row],[Code]]=0,0,VLOOKUP(table16[[#This Row],[Code]],#REF!,4,FALSE)),"")</f>
        <v>0</v>
      </c>
      <c r="F42" s="27">
        <f>IFERROR(IF(table16[[#This Row],[Code]]=0,0,VLOOKUP(table16[[#This Row],[Code]],#REF!,5,FALSE)),"")</f>
        <v>0</v>
      </c>
      <c r="G42" s="27">
        <f>IFERROR(IF(table16[[#This Row],[Code]]=0,0,VLOOKUP(table16[[#This Row],[Code]],#REF!,6,FALSE)),"")</f>
        <v>0</v>
      </c>
      <c r="H42" s="27">
        <f>IFERROR(IF(table16[[#This Row],[Code]]=0,0,VLOOKUP(table16[[#This Row],[Code]],#REF!,7,FALSE)),"")</f>
        <v>0</v>
      </c>
      <c r="I42" s="25">
        <f>IFERROR(IF(table16[[#This Row],[Code]]=0,0,VLOOKUP(table16[[#This Row],[Code]],#REF!,12,FALSE)),"")</f>
        <v>0</v>
      </c>
      <c r="J42" s="25">
        <f>IFERROR(IF(table16[[#This Row],[Code]]=0,0,VLOOKUP(table16[[#This Row],[Code]],#REF!,11,FALSE)),"")</f>
        <v>0</v>
      </c>
      <c r="K42" s="27">
        <f>IFERROR(IF(table16[[#This Row],[Code]]=0,0,VLOOKUP(table16[[#This Row],[Code]],#REF!,9,FALSE)),"")</f>
        <v>0</v>
      </c>
      <c r="L42" s="27">
        <f>IFERROR(IF(table16[[#This Row],[Code]]=0,0,VLOOKUP(table16[[#This Row],[Code]],#REF!,10,FALSE)),"")</f>
        <v>0</v>
      </c>
      <c r="M42" s="29">
        <f>IFERROR(IF(table16[[#This Row],[Code]]=0,0,VLOOKUP(table16[[#This Row],[Code]],#REF!,8,FALSE)),"")</f>
        <v>0</v>
      </c>
    </row>
    <row r="43" spans="2:13" x14ac:dyDescent="0.25">
      <c r="B43" s="25">
        <f>IF($B$15=0,0,IF(COUNTIF($B$16:B42,"&lt;&gt;0")&gt;$B$15,0,IF(COUNTIF($B$16:B42,"&lt;&gt;0")=$B$15,$B$15,IF(COUNTIF($B$16:B42,"&lt;&gt;0")&lt;$B$15,B42+1))))</f>
        <v>0</v>
      </c>
      <c r="C43" s="26">
        <f>IF(table16[[#This Row],[0]]=0,0,$L$12&amp;table16[[#This Row],[0]])</f>
        <v>0</v>
      </c>
      <c r="D43" s="47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43" s="28">
        <f>IFERROR(IF(table16[[#This Row],[Code]]=0,0,VLOOKUP(table16[[#This Row],[Code]],#REF!,4,FALSE)),"")</f>
        <v>0</v>
      </c>
      <c r="F43" s="27">
        <f>IFERROR(IF(table16[[#This Row],[Code]]=0,0,VLOOKUP(table16[[#This Row],[Code]],#REF!,5,FALSE)),"")</f>
        <v>0</v>
      </c>
      <c r="G43" s="27">
        <f>IFERROR(IF(table16[[#This Row],[Code]]=0,0,VLOOKUP(table16[[#This Row],[Code]],#REF!,6,FALSE)),"")</f>
        <v>0</v>
      </c>
      <c r="H43" s="27">
        <f>IFERROR(IF(table16[[#This Row],[Code]]=0,0,VLOOKUP(table16[[#This Row],[Code]],#REF!,7,FALSE)),"")</f>
        <v>0</v>
      </c>
      <c r="I43" s="25">
        <f>IFERROR(IF(table16[[#This Row],[Code]]=0,0,VLOOKUP(table16[[#This Row],[Code]],#REF!,12,FALSE)),"")</f>
        <v>0</v>
      </c>
      <c r="J43" s="25">
        <f>IFERROR(IF(table16[[#This Row],[Code]]=0,0,VLOOKUP(table16[[#This Row],[Code]],#REF!,11,FALSE)),"")</f>
        <v>0</v>
      </c>
      <c r="K43" s="27">
        <f>IFERROR(IF(table16[[#This Row],[Code]]=0,0,VLOOKUP(table16[[#This Row],[Code]],#REF!,9,FALSE)),"")</f>
        <v>0</v>
      </c>
      <c r="L43" s="27">
        <f>IFERROR(IF(table16[[#This Row],[Code]]=0,0,VLOOKUP(table16[[#This Row],[Code]],#REF!,10,FALSE)),"")</f>
        <v>0</v>
      </c>
      <c r="M43" s="29">
        <f>IFERROR(IF(table16[[#This Row],[Code]]=0,0,VLOOKUP(table16[[#This Row],[Code]],#REF!,8,FALSE)),"")</f>
        <v>0</v>
      </c>
    </row>
    <row r="44" spans="2:13" x14ac:dyDescent="0.25">
      <c r="B44" s="25">
        <f>IF($B$15=0,0,IF(COUNTIF($B$16:B43,"&lt;&gt;0")&gt;$B$15,0,IF(COUNTIF($B$16:B43,"&lt;&gt;0")=$B$15,$B$15,IF(COUNTIF($B$16:B43,"&lt;&gt;0")&lt;$B$15,B43+1))))</f>
        <v>0</v>
      </c>
      <c r="C44" s="26">
        <f>IF(table16[[#This Row],[0]]=0,0,$L$12&amp;table16[[#This Row],[0]])</f>
        <v>0</v>
      </c>
      <c r="D44" s="47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44" s="28">
        <f>IFERROR(IF(table16[[#This Row],[Code]]=0,0,VLOOKUP(table16[[#This Row],[Code]],#REF!,4,FALSE)),"")</f>
        <v>0</v>
      </c>
      <c r="F44" s="27">
        <f>IFERROR(IF(table16[[#This Row],[Code]]=0,0,VLOOKUP(table16[[#This Row],[Code]],#REF!,5,FALSE)),"")</f>
        <v>0</v>
      </c>
      <c r="G44" s="27">
        <f>IFERROR(IF(table16[[#This Row],[Code]]=0,0,VLOOKUP(table16[[#This Row],[Code]],#REF!,6,FALSE)),"")</f>
        <v>0</v>
      </c>
      <c r="H44" s="27">
        <f>IFERROR(IF(table16[[#This Row],[Code]]=0,0,VLOOKUP(table16[[#This Row],[Code]],#REF!,7,FALSE)),"")</f>
        <v>0</v>
      </c>
      <c r="I44" s="25">
        <f>IFERROR(IF(table16[[#This Row],[Code]]=0,0,VLOOKUP(table16[[#This Row],[Code]],#REF!,12,FALSE)),"")</f>
        <v>0</v>
      </c>
      <c r="J44" s="25">
        <f>IFERROR(IF(table16[[#This Row],[Code]]=0,0,VLOOKUP(table16[[#This Row],[Code]],#REF!,11,FALSE)),"")</f>
        <v>0</v>
      </c>
      <c r="K44" s="27">
        <f>IFERROR(IF(table16[[#This Row],[Code]]=0,0,VLOOKUP(table16[[#This Row],[Code]],#REF!,9,FALSE)),"")</f>
        <v>0</v>
      </c>
      <c r="L44" s="27">
        <f>IFERROR(IF(table16[[#This Row],[Code]]=0,0,VLOOKUP(table16[[#This Row],[Code]],#REF!,10,FALSE)),"")</f>
        <v>0</v>
      </c>
      <c r="M44" s="29">
        <f>IFERROR(IF(table16[[#This Row],[Code]]=0,0,VLOOKUP(table16[[#This Row],[Code]],#REF!,8,FALSE)),"")</f>
        <v>0</v>
      </c>
    </row>
    <row r="45" spans="2:13" x14ac:dyDescent="0.25">
      <c r="B45" s="25">
        <f>IF($B$15=0,0,IF(COUNTIF($B$16:B44,"&lt;&gt;0")&gt;$B$15,0,IF(COUNTIF($B$16:B44,"&lt;&gt;0")=$B$15,$B$15,IF(COUNTIF($B$16:B44,"&lt;&gt;0")&lt;$B$15,B44+1))))</f>
        <v>0</v>
      </c>
      <c r="C45" s="26">
        <f>IF(table16[[#This Row],[0]]=0,0,$L$12&amp;table16[[#This Row],[0]])</f>
        <v>0</v>
      </c>
      <c r="D45" s="47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45" s="28">
        <f>IFERROR(IF(table16[[#This Row],[Code]]=0,0,VLOOKUP(table16[[#This Row],[Code]],#REF!,4,FALSE)),"")</f>
        <v>0</v>
      </c>
      <c r="F45" s="27">
        <f>IFERROR(IF(table16[[#This Row],[Code]]=0,0,VLOOKUP(table16[[#This Row],[Code]],#REF!,5,FALSE)),"")</f>
        <v>0</v>
      </c>
      <c r="G45" s="27">
        <f>IFERROR(IF(table16[[#This Row],[Code]]=0,0,VLOOKUP(table16[[#This Row],[Code]],#REF!,6,FALSE)),"")</f>
        <v>0</v>
      </c>
      <c r="H45" s="27">
        <f>IFERROR(IF(table16[[#This Row],[Code]]=0,0,VLOOKUP(table16[[#This Row],[Code]],#REF!,7,FALSE)),"")</f>
        <v>0</v>
      </c>
      <c r="I45" s="25">
        <f>IFERROR(IF(table16[[#This Row],[Code]]=0,0,VLOOKUP(table16[[#This Row],[Code]],#REF!,12,FALSE)),"")</f>
        <v>0</v>
      </c>
      <c r="J45" s="25">
        <f>IFERROR(IF(table16[[#This Row],[Code]]=0,0,VLOOKUP(table16[[#This Row],[Code]],#REF!,11,FALSE)),"")</f>
        <v>0</v>
      </c>
      <c r="K45" s="27">
        <f>IFERROR(IF(table16[[#This Row],[Code]]=0,0,VLOOKUP(table16[[#This Row],[Code]],#REF!,9,FALSE)),"")</f>
        <v>0</v>
      </c>
      <c r="L45" s="27">
        <f>IFERROR(IF(table16[[#This Row],[Code]]=0,0,VLOOKUP(table16[[#This Row],[Code]],#REF!,10,FALSE)),"")</f>
        <v>0</v>
      </c>
      <c r="M45" s="29">
        <f>IFERROR(IF(table16[[#This Row],[Code]]=0,0,VLOOKUP(table16[[#This Row],[Code]],#REF!,8,FALSE)),"")</f>
        <v>0</v>
      </c>
    </row>
    <row r="46" spans="2:13" x14ac:dyDescent="0.25">
      <c r="B46" s="25">
        <f>IF($B$15=0,0,IF(COUNTIF($B$16:B45,"&lt;&gt;0")&gt;$B$15,0,IF(COUNTIF($B$16:B45,"&lt;&gt;0")=$B$15,$B$15,IF(COUNTIF($B$16:B45,"&lt;&gt;0")&lt;$B$15,B45+1))))</f>
        <v>0</v>
      </c>
      <c r="C46" s="26">
        <f>IF(table16[[#This Row],[0]]=0,0,$L$12&amp;table16[[#This Row],[0]])</f>
        <v>0</v>
      </c>
      <c r="D46" s="47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46" s="28">
        <f>IFERROR(IF(table16[[#This Row],[Code]]=0,0,VLOOKUP(table16[[#This Row],[Code]],#REF!,4,FALSE)),"")</f>
        <v>0</v>
      </c>
      <c r="F46" s="27">
        <f>IFERROR(IF(table16[[#This Row],[Code]]=0,0,VLOOKUP(table16[[#This Row],[Code]],#REF!,5,FALSE)),"")</f>
        <v>0</v>
      </c>
      <c r="G46" s="27">
        <f>IFERROR(IF(table16[[#This Row],[Code]]=0,0,VLOOKUP(table16[[#This Row],[Code]],#REF!,6,FALSE)),"")</f>
        <v>0</v>
      </c>
      <c r="H46" s="27">
        <f>IFERROR(IF(table16[[#This Row],[Code]]=0,0,VLOOKUP(table16[[#This Row],[Code]],#REF!,7,FALSE)),"")</f>
        <v>0</v>
      </c>
      <c r="I46" s="25">
        <f>IFERROR(IF(table16[[#This Row],[Code]]=0,0,VLOOKUP(table16[[#This Row],[Code]],#REF!,12,FALSE)),"")</f>
        <v>0</v>
      </c>
      <c r="J46" s="25">
        <f>IFERROR(IF(table16[[#This Row],[Code]]=0,0,VLOOKUP(table16[[#This Row],[Code]],#REF!,11,FALSE)),"")</f>
        <v>0</v>
      </c>
      <c r="K46" s="27">
        <f>IFERROR(IF(table16[[#This Row],[Code]]=0,0,VLOOKUP(table16[[#This Row],[Code]],#REF!,9,FALSE)),"")</f>
        <v>0</v>
      </c>
      <c r="L46" s="27">
        <f>IFERROR(IF(table16[[#This Row],[Code]]=0,0,VLOOKUP(table16[[#This Row],[Code]],#REF!,10,FALSE)),"")</f>
        <v>0</v>
      </c>
      <c r="M46" s="29">
        <f>IFERROR(IF(table16[[#This Row],[Code]]=0,0,VLOOKUP(table16[[#This Row],[Code]],#REF!,8,FALSE)),"")</f>
        <v>0</v>
      </c>
    </row>
    <row r="47" spans="2:13" x14ac:dyDescent="0.25">
      <c r="B47" s="25">
        <f>IF($B$15=0,0,IF(COUNTIF($B$16:B46,"&lt;&gt;0")&gt;$B$15,0,IF(COUNTIF($B$16:B46,"&lt;&gt;0")=$B$15,$B$15,IF(COUNTIF($B$16:B46,"&lt;&gt;0")&lt;$B$15,B46+1))))</f>
        <v>0</v>
      </c>
      <c r="C47" s="26">
        <f>IF(table16[[#This Row],[0]]=0,0,$L$12&amp;table16[[#This Row],[0]])</f>
        <v>0</v>
      </c>
      <c r="D47" s="47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47" s="28">
        <f>IFERROR(IF(table16[[#This Row],[Code]]=0,0,VLOOKUP(table16[[#This Row],[Code]],#REF!,4,FALSE)),"")</f>
        <v>0</v>
      </c>
      <c r="F47" s="27">
        <f>IFERROR(IF(table16[[#This Row],[Code]]=0,0,VLOOKUP(table16[[#This Row],[Code]],#REF!,5,FALSE)),"")</f>
        <v>0</v>
      </c>
      <c r="G47" s="27">
        <f>IFERROR(IF(table16[[#This Row],[Code]]=0,0,VLOOKUP(table16[[#This Row],[Code]],#REF!,6,FALSE)),"")</f>
        <v>0</v>
      </c>
      <c r="H47" s="27">
        <f>IFERROR(IF(table16[[#This Row],[Code]]=0,0,VLOOKUP(table16[[#This Row],[Code]],#REF!,7,FALSE)),"")</f>
        <v>0</v>
      </c>
      <c r="I47" s="25">
        <f>IFERROR(IF(table16[[#This Row],[Code]]=0,0,VLOOKUP(table16[[#This Row],[Code]],#REF!,12,FALSE)),"")</f>
        <v>0</v>
      </c>
      <c r="J47" s="25">
        <f>IFERROR(IF(table16[[#This Row],[Code]]=0,0,VLOOKUP(table16[[#This Row],[Code]],#REF!,11,FALSE)),"")</f>
        <v>0</v>
      </c>
      <c r="K47" s="27">
        <f>IFERROR(IF(table16[[#This Row],[Code]]=0,0,VLOOKUP(table16[[#This Row],[Code]],#REF!,9,FALSE)),"")</f>
        <v>0</v>
      </c>
      <c r="L47" s="27">
        <f>IFERROR(IF(table16[[#This Row],[Code]]=0,0,VLOOKUP(table16[[#This Row],[Code]],#REF!,10,FALSE)),"")</f>
        <v>0</v>
      </c>
      <c r="M47" s="29">
        <f>IFERROR(IF(table16[[#This Row],[Code]]=0,0,VLOOKUP(table16[[#This Row],[Code]],#REF!,8,FALSE)),"")</f>
        <v>0</v>
      </c>
    </row>
    <row r="48" spans="2:13" x14ac:dyDescent="0.25">
      <c r="B48" s="25">
        <f>IF($B$15=0,0,IF(COUNTIF($B$16:B47,"&lt;&gt;0")&gt;$B$15,0,IF(COUNTIF($B$16:B47,"&lt;&gt;0")=$B$15,$B$15,IF(COUNTIF($B$16:B47,"&lt;&gt;0")&lt;$B$15,B47+1))))</f>
        <v>0</v>
      </c>
      <c r="C48" s="26">
        <f>IF(table16[[#This Row],[0]]=0,0,$L$12&amp;table16[[#This Row],[0]])</f>
        <v>0</v>
      </c>
      <c r="D48" s="47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48" s="28">
        <f>IFERROR(IF(table16[[#This Row],[Code]]=0,0,VLOOKUP(table16[[#This Row],[Code]],#REF!,4,FALSE)),"")</f>
        <v>0</v>
      </c>
      <c r="F48" s="27">
        <f>IFERROR(IF(table16[[#This Row],[Code]]=0,0,VLOOKUP(table16[[#This Row],[Code]],#REF!,5,FALSE)),"")</f>
        <v>0</v>
      </c>
      <c r="G48" s="27">
        <f>IFERROR(IF(table16[[#This Row],[Code]]=0,0,VLOOKUP(table16[[#This Row],[Code]],#REF!,6,FALSE)),"")</f>
        <v>0</v>
      </c>
      <c r="H48" s="27">
        <f>IFERROR(IF(table16[[#This Row],[Code]]=0,0,VLOOKUP(table16[[#This Row],[Code]],#REF!,7,FALSE)),"")</f>
        <v>0</v>
      </c>
      <c r="I48" s="25">
        <f>IFERROR(IF(table16[[#This Row],[Code]]=0,0,VLOOKUP(table16[[#This Row],[Code]],#REF!,12,FALSE)),"")</f>
        <v>0</v>
      </c>
      <c r="J48" s="25">
        <f>IFERROR(IF(table16[[#This Row],[Code]]=0,0,VLOOKUP(table16[[#This Row],[Code]],#REF!,11,FALSE)),"")</f>
        <v>0</v>
      </c>
      <c r="K48" s="27">
        <f>IFERROR(IF(table16[[#This Row],[Code]]=0,0,VLOOKUP(table16[[#This Row],[Code]],#REF!,9,FALSE)),"")</f>
        <v>0</v>
      </c>
      <c r="L48" s="27">
        <f>IFERROR(IF(table16[[#This Row],[Code]]=0,0,VLOOKUP(table16[[#This Row],[Code]],#REF!,10,FALSE)),"")</f>
        <v>0</v>
      </c>
      <c r="M48" s="29">
        <f>IFERROR(IF(table16[[#This Row],[Code]]=0,0,VLOOKUP(table16[[#This Row],[Code]],#REF!,8,FALSE)),"")</f>
        <v>0</v>
      </c>
    </row>
    <row r="49" spans="2:13" x14ac:dyDescent="0.25">
      <c r="B49" s="25">
        <f>IF($B$15=0,0,IF(COUNTIF($B$16:B48,"&lt;&gt;0")&gt;$B$15,0,IF(COUNTIF($B$16:B48,"&lt;&gt;0")=$B$15,$B$15,IF(COUNTIF($B$16:B48,"&lt;&gt;0")&lt;$B$15,B48+1))))</f>
        <v>0</v>
      </c>
      <c r="C49" s="26">
        <f>IF(table16[[#This Row],[0]]=0,0,$L$12&amp;table16[[#This Row],[0]])</f>
        <v>0</v>
      </c>
      <c r="D49" s="47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49" s="28">
        <f>IFERROR(IF(table16[[#This Row],[Code]]=0,0,VLOOKUP(table16[[#This Row],[Code]],#REF!,4,FALSE)),"")</f>
        <v>0</v>
      </c>
      <c r="F49" s="27">
        <f>IFERROR(IF(table16[[#This Row],[Code]]=0,0,VLOOKUP(table16[[#This Row],[Code]],#REF!,5,FALSE)),"")</f>
        <v>0</v>
      </c>
      <c r="G49" s="27">
        <f>IFERROR(IF(table16[[#This Row],[Code]]=0,0,VLOOKUP(table16[[#This Row],[Code]],#REF!,6,FALSE)),"")</f>
        <v>0</v>
      </c>
      <c r="H49" s="27">
        <f>IFERROR(IF(table16[[#This Row],[Code]]=0,0,VLOOKUP(table16[[#This Row],[Code]],#REF!,7,FALSE)),"")</f>
        <v>0</v>
      </c>
      <c r="I49" s="25">
        <f>IFERROR(IF(table16[[#This Row],[Code]]=0,0,VLOOKUP(table16[[#This Row],[Code]],#REF!,12,FALSE)),"")</f>
        <v>0</v>
      </c>
      <c r="J49" s="25">
        <f>IFERROR(IF(table16[[#This Row],[Code]]=0,0,VLOOKUP(table16[[#This Row],[Code]],#REF!,11,FALSE)),"")</f>
        <v>0</v>
      </c>
      <c r="K49" s="27">
        <f>IFERROR(IF(table16[[#This Row],[Code]]=0,0,VLOOKUP(table16[[#This Row],[Code]],#REF!,9,FALSE)),"")</f>
        <v>0</v>
      </c>
      <c r="L49" s="27">
        <f>IFERROR(IF(table16[[#This Row],[Code]]=0,0,VLOOKUP(table16[[#This Row],[Code]],#REF!,10,FALSE)),"")</f>
        <v>0</v>
      </c>
      <c r="M49" s="29">
        <f>IFERROR(IF(table16[[#This Row],[Code]]=0,0,VLOOKUP(table16[[#This Row],[Code]],#REF!,8,FALSE)),"")</f>
        <v>0</v>
      </c>
    </row>
    <row r="50" spans="2:13" x14ac:dyDescent="0.25">
      <c r="B50" s="25">
        <f>IF($B$15=0,0,IF(COUNTIF($B$16:B49,"&lt;&gt;0")&gt;$B$15,0,IF(COUNTIF($B$16:B49,"&lt;&gt;0")=$B$15,$B$15,IF(COUNTIF($B$16:B49,"&lt;&gt;0")&lt;$B$15,B49+1))))</f>
        <v>0</v>
      </c>
      <c r="C50" s="26">
        <f>IF(table16[[#This Row],[0]]=0,0,$L$12&amp;table16[[#This Row],[0]])</f>
        <v>0</v>
      </c>
      <c r="D50" s="47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50" s="28">
        <f>IFERROR(IF(table16[[#This Row],[Code]]=0,0,VLOOKUP(table16[[#This Row],[Code]],#REF!,4,FALSE)),"")</f>
        <v>0</v>
      </c>
      <c r="F50" s="27">
        <f>IFERROR(IF(table16[[#This Row],[Code]]=0,0,VLOOKUP(table16[[#This Row],[Code]],#REF!,5,FALSE)),"")</f>
        <v>0</v>
      </c>
      <c r="G50" s="27">
        <f>IFERROR(IF(table16[[#This Row],[Code]]=0,0,VLOOKUP(table16[[#This Row],[Code]],#REF!,6,FALSE)),"")</f>
        <v>0</v>
      </c>
      <c r="H50" s="27">
        <f>IFERROR(IF(table16[[#This Row],[Code]]=0,0,VLOOKUP(table16[[#This Row],[Code]],#REF!,7,FALSE)),"")</f>
        <v>0</v>
      </c>
      <c r="I50" s="25">
        <f>IFERROR(IF(table16[[#This Row],[Code]]=0,0,VLOOKUP(table16[[#This Row],[Code]],#REF!,12,FALSE)),"")</f>
        <v>0</v>
      </c>
      <c r="J50" s="25">
        <f>IFERROR(IF(table16[[#This Row],[Code]]=0,0,VLOOKUP(table16[[#This Row],[Code]],#REF!,11,FALSE)),"")</f>
        <v>0</v>
      </c>
      <c r="K50" s="27">
        <f>IFERROR(IF(table16[[#This Row],[Code]]=0,0,VLOOKUP(table16[[#This Row],[Code]],#REF!,9,FALSE)),"")</f>
        <v>0</v>
      </c>
      <c r="L50" s="27">
        <f>IFERROR(IF(table16[[#This Row],[Code]]=0,0,VLOOKUP(table16[[#This Row],[Code]],#REF!,10,FALSE)),"")</f>
        <v>0</v>
      </c>
      <c r="M50" s="29">
        <f>IFERROR(IF(table16[[#This Row],[Code]]=0,0,VLOOKUP(table16[[#This Row],[Code]],#REF!,8,FALSE)),"")</f>
        <v>0</v>
      </c>
    </row>
    <row r="51" spans="2:13" x14ac:dyDescent="0.25">
      <c r="B51" s="25">
        <f>IF($B$15=0,0,IF(COUNTIF($B$16:B50,"&lt;&gt;0")&gt;$B$15,0,IF(COUNTIF($B$16:B50,"&lt;&gt;0")=$B$15,$B$15,IF(COUNTIF($B$16:B50,"&lt;&gt;0")&lt;$B$15,B50+1))))</f>
        <v>0</v>
      </c>
      <c r="C51" s="26">
        <f>IF(table16[[#This Row],[0]]=0,0,$L$12&amp;table16[[#This Row],[0]])</f>
        <v>0</v>
      </c>
      <c r="D51" s="47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51" s="28">
        <f>IFERROR(IF(table16[[#This Row],[Code]]=0,0,VLOOKUP(table16[[#This Row],[Code]],#REF!,4,FALSE)),"")</f>
        <v>0</v>
      </c>
      <c r="F51" s="27">
        <f>IFERROR(IF(table16[[#This Row],[Code]]=0,0,VLOOKUP(table16[[#This Row],[Code]],#REF!,5,FALSE)),"")</f>
        <v>0</v>
      </c>
      <c r="G51" s="27">
        <f>IFERROR(IF(table16[[#This Row],[Code]]=0,0,VLOOKUP(table16[[#This Row],[Code]],#REF!,6,FALSE)),"")</f>
        <v>0</v>
      </c>
      <c r="H51" s="27">
        <f>IFERROR(IF(table16[[#This Row],[Code]]=0,0,VLOOKUP(table16[[#This Row],[Code]],#REF!,7,FALSE)),"")</f>
        <v>0</v>
      </c>
      <c r="I51" s="25">
        <f>IFERROR(IF(table16[[#This Row],[Code]]=0,0,VLOOKUP(table16[[#This Row],[Code]],#REF!,12,FALSE)),"")</f>
        <v>0</v>
      </c>
      <c r="J51" s="25">
        <f>IFERROR(IF(table16[[#This Row],[Code]]=0,0,VLOOKUP(table16[[#This Row],[Code]],#REF!,11,FALSE)),"")</f>
        <v>0</v>
      </c>
      <c r="K51" s="27">
        <f>IFERROR(IF(table16[[#This Row],[Code]]=0,0,VLOOKUP(table16[[#This Row],[Code]],#REF!,9,FALSE)),"")</f>
        <v>0</v>
      </c>
      <c r="L51" s="27">
        <f>IFERROR(IF(table16[[#This Row],[Code]]=0,0,VLOOKUP(table16[[#This Row],[Code]],#REF!,10,FALSE)),"")</f>
        <v>0</v>
      </c>
      <c r="M51" s="29">
        <f>IFERROR(IF(table16[[#This Row],[Code]]=0,0,VLOOKUP(table16[[#This Row],[Code]],#REF!,8,FALSE)),"")</f>
        <v>0</v>
      </c>
    </row>
    <row r="52" spans="2:13" x14ac:dyDescent="0.25">
      <c r="B52" s="25">
        <f>IF($B$15=0,0,IF(COUNTIF($B$16:B51,"&lt;&gt;0")&gt;$B$15,0,IF(COUNTIF($B$16:B51,"&lt;&gt;0")=$B$15,$B$15,IF(COUNTIF($B$16:B51,"&lt;&gt;0")&lt;$B$15,B51+1))))</f>
        <v>0</v>
      </c>
      <c r="C52" s="26">
        <f>IF(table16[[#This Row],[0]]=0,0,$L$12&amp;table16[[#This Row],[0]])</f>
        <v>0</v>
      </c>
      <c r="D52" s="47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52" s="28">
        <f>IFERROR(IF(table16[[#This Row],[Code]]=0,0,VLOOKUP(table16[[#This Row],[Code]],#REF!,4,FALSE)),"")</f>
        <v>0</v>
      </c>
      <c r="F52" s="27">
        <f>IFERROR(IF(table16[[#This Row],[Code]]=0,0,VLOOKUP(table16[[#This Row],[Code]],#REF!,5,FALSE)),"")</f>
        <v>0</v>
      </c>
      <c r="G52" s="27">
        <f>IFERROR(IF(table16[[#This Row],[Code]]=0,0,VLOOKUP(table16[[#This Row],[Code]],#REF!,6,FALSE)),"")</f>
        <v>0</v>
      </c>
      <c r="H52" s="27">
        <f>IFERROR(IF(table16[[#This Row],[Code]]=0,0,VLOOKUP(table16[[#This Row],[Code]],#REF!,7,FALSE)),"")</f>
        <v>0</v>
      </c>
      <c r="I52" s="25">
        <f>IFERROR(IF(table16[[#This Row],[Code]]=0,0,VLOOKUP(table16[[#This Row],[Code]],#REF!,12,FALSE)),"")</f>
        <v>0</v>
      </c>
      <c r="J52" s="25">
        <f>IFERROR(IF(table16[[#This Row],[Code]]=0,0,VLOOKUP(table16[[#This Row],[Code]],#REF!,11,FALSE)),"")</f>
        <v>0</v>
      </c>
      <c r="K52" s="27">
        <f>IFERROR(IF(table16[[#This Row],[Code]]=0,0,VLOOKUP(table16[[#This Row],[Code]],#REF!,9,FALSE)),"")</f>
        <v>0</v>
      </c>
      <c r="L52" s="27">
        <f>IFERROR(IF(table16[[#This Row],[Code]]=0,0,VLOOKUP(table16[[#This Row],[Code]],#REF!,10,FALSE)),"")</f>
        <v>0</v>
      </c>
      <c r="M52" s="29">
        <f>IFERROR(IF(table16[[#This Row],[Code]]=0,0,VLOOKUP(table16[[#This Row],[Code]],#REF!,8,FALSE)),"")</f>
        <v>0</v>
      </c>
    </row>
    <row r="53" spans="2:13" x14ac:dyDescent="0.25">
      <c r="B53" s="25">
        <f>IF($B$15=0,0,IF(COUNTIF($B$16:B52,"&lt;&gt;0")&gt;$B$15,0,IF(COUNTIF($B$16:B52,"&lt;&gt;0")=$B$15,$B$15,IF(COUNTIF($B$16:B52,"&lt;&gt;0")&lt;$B$15,B52+1))))</f>
        <v>0</v>
      </c>
      <c r="C53" s="26">
        <f>IF(table16[[#This Row],[0]]=0,0,$L$12&amp;table16[[#This Row],[0]])</f>
        <v>0</v>
      </c>
      <c r="D53" s="47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53" s="28">
        <f>IFERROR(IF(table16[[#This Row],[Code]]=0,0,VLOOKUP(table16[[#This Row],[Code]],#REF!,4,FALSE)),"")</f>
        <v>0</v>
      </c>
      <c r="F53" s="27">
        <f>IFERROR(IF(table16[[#This Row],[Code]]=0,0,VLOOKUP(table16[[#This Row],[Code]],#REF!,5,FALSE)),"")</f>
        <v>0</v>
      </c>
      <c r="G53" s="27">
        <f>IFERROR(IF(table16[[#This Row],[Code]]=0,0,VLOOKUP(table16[[#This Row],[Code]],#REF!,6,FALSE)),"")</f>
        <v>0</v>
      </c>
      <c r="H53" s="27">
        <f>IFERROR(IF(table16[[#This Row],[Code]]=0,0,VLOOKUP(table16[[#This Row],[Code]],#REF!,7,FALSE)),"")</f>
        <v>0</v>
      </c>
      <c r="I53" s="25">
        <f>IFERROR(IF(table16[[#This Row],[Code]]=0,0,VLOOKUP(table16[[#This Row],[Code]],#REF!,12,FALSE)),"")</f>
        <v>0</v>
      </c>
      <c r="J53" s="25">
        <f>IFERROR(IF(table16[[#This Row],[Code]]=0,0,VLOOKUP(table16[[#This Row],[Code]],#REF!,11,FALSE)),"")</f>
        <v>0</v>
      </c>
      <c r="K53" s="27">
        <f>IFERROR(IF(table16[[#This Row],[Code]]=0,0,VLOOKUP(table16[[#This Row],[Code]],#REF!,9,FALSE)),"")</f>
        <v>0</v>
      </c>
      <c r="L53" s="27">
        <f>IFERROR(IF(table16[[#This Row],[Code]]=0,0,VLOOKUP(table16[[#This Row],[Code]],#REF!,10,FALSE)),"")</f>
        <v>0</v>
      </c>
      <c r="M53" s="29">
        <f>IFERROR(IF(table16[[#This Row],[Code]]=0,0,VLOOKUP(table16[[#This Row],[Code]],#REF!,8,FALSE)),"")</f>
        <v>0</v>
      </c>
    </row>
    <row r="54" spans="2:13" x14ac:dyDescent="0.25">
      <c r="B54" s="25">
        <f>IF($B$15=0,0,IF(COUNTIF($B$16:B53,"&lt;&gt;0")&gt;$B$15,0,IF(COUNTIF($B$16:B53,"&lt;&gt;0")=$B$15,$B$15,IF(COUNTIF($B$16:B53,"&lt;&gt;0")&lt;$B$15,B53+1))))</f>
        <v>0</v>
      </c>
      <c r="C54" s="26">
        <f>IF(table16[[#This Row],[0]]=0,0,$L$12&amp;table16[[#This Row],[0]])</f>
        <v>0</v>
      </c>
      <c r="D54" s="47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54" s="28">
        <f>IFERROR(IF(table16[[#This Row],[Code]]=0,0,VLOOKUP(table16[[#This Row],[Code]],#REF!,4,FALSE)),"")</f>
        <v>0</v>
      </c>
      <c r="F54" s="27">
        <f>IFERROR(IF(table16[[#This Row],[Code]]=0,0,VLOOKUP(table16[[#This Row],[Code]],#REF!,5,FALSE)),"")</f>
        <v>0</v>
      </c>
      <c r="G54" s="27">
        <f>IFERROR(IF(table16[[#This Row],[Code]]=0,0,VLOOKUP(table16[[#This Row],[Code]],#REF!,6,FALSE)),"")</f>
        <v>0</v>
      </c>
      <c r="H54" s="27">
        <f>IFERROR(IF(table16[[#This Row],[Code]]=0,0,VLOOKUP(table16[[#This Row],[Code]],#REF!,7,FALSE)),"")</f>
        <v>0</v>
      </c>
      <c r="I54" s="25">
        <f>IFERROR(IF(table16[[#This Row],[Code]]=0,0,VLOOKUP(table16[[#This Row],[Code]],#REF!,12,FALSE)),"")</f>
        <v>0</v>
      </c>
      <c r="J54" s="25">
        <f>IFERROR(IF(table16[[#This Row],[Code]]=0,0,VLOOKUP(table16[[#This Row],[Code]],#REF!,11,FALSE)),"")</f>
        <v>0</v>
      </c>
      <c r="K54" s="27">
        <f>IFERROR(IF(table16[[#This Row],[Code]]=0,0,VLOOKUP(table16[[#This Row],[Code]],#REF!,9,FALSE)),"")</f>
        <v>0</v>
      </c>
      <c r="L54" s="27">
        <f>IFERROR(IF(table16[[#This Row],[Code]]=0,0,VLOOKUP(table16[[#This Row],[Code]],#REF!,10,FALSE)),"")</f>
        <v>0</v>
      </c>
      <c r="M54" s="29">
        <f>IFERROR(IF(table16[[#This Row],[Code]]=0,0,VLOOKUP(table16[[#This Row],[Code]],#REF!,8,FALSE)),"")</f>
        <v>0</v>
      </c>
    </row>
    <row r="55" spans="2:13" x14ac:dyDescent="0.25">
      <c r="B55" s="25">
        <f>IF($B$15=0,0,IF(COUNTIF($B$16:B54,"&lt;&gt;0")&gt;$B$15,0,IF(COUNTIF($B$16:B54,"&lt;&gt;0")=$B$15,$B$15,IF(COUNTIF($B$16:B54,"&lt;&gt;0")&lt;$B$15,B54+1))))</f>
        <v>0</v>
      </c>
      <c r="C55" s="26">
        <f>IF(table16[[#This Row],[0]]=0,0,$L$12&amp;table16[[#This Row],[0]])</f>
        <v>0</v>
      </c>
      <c r="D55" s="47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55" s="28">
        <f>IFERROR(IF(table16[[#This Row],[Code]]=0,0,VLOOKUP(table16[[#This Row],[Code]],#REF!,4,FALSE)),"")</f>
        <v>0</v>
      </c>
      <c r="F55" s="27">
        <f>IFERROR(IF(table16[[#This Row],[Code]]=0,0,VLOOKUP(table16[[#This Row],[Code]],#REF!,5,FALSE)),"")</f>
        <v>0</v>
      </c>
      <c r="G55" s="27">
        <f>IFERROR(IF(table16[[#This Row],[Code]]=0,0,VLOOKUP(table16[[#This Row],[Code]],#REF!,6,FALSE)),"")</f>
        <v>0</v>
      </c>
      <c r="H55" s="27">
        <f>IFERROR(IF(table16[[#This Row],[Code]]=0,0,VLOOKUP(table16[[#This Row],[Code]],#REF!,7,FALSE)),"")</f>
        <v>0</v>
      </c>
      <c r="I55" s="25">
        <f>IFERROR(IF(table16[[#This Row],[Code]]=0,0,VLOOKUP(table16[[#This Row],[Code]],#REF!,12,FALSE)),"")</f>
        <v>0</v>
      </c>
      <c r="J55" s="25">
        <f>IFERROR(IF(table16[[#This Row],[Code]]=0,0,VLOOKUP(table16[[#This Row],[Code]],#REF!,11,FALSE)),"")</f>
        <v>0</v>
      </c>
      <c r="K55" s="27">
        <f>IFERROR(IF(table16[[#This Row],[Code]]=0,0,VLOOKUP(table16[[#This Row],[Code]],#REF!,9,FALSE)),"")</f>
        <v>0</v>
      </c>
      <c r="L55" s="27">
        <f>IFERROR(IF(table16[[#This Row],[Code]]=0,0,VLOOKUP(table16[[#This Row],[Code]],#REF!,10,FALSE)),"")</f>
        <v>0</v>
      </c>
      <c r="M55" s="29">
        <f>IFERROR(IF(table16[[#This Row],[Code]]=0,0,VLOOKUP(table16[[#This Row],[Code]],#REF!,8,FALSE)),"")</f>
        <v>0</v>
      </c>
    </row>
    <row r="56" spans="2:13" x14ac:dyDescent="0.25">
      <c r="B56" s="25">
        <f>IF($B$15=0,0,IF(COUNTIF($B$16:B55,"&lt;&gt;0")&gt;$B$15,0,IF(COUNTIF($B$16:B55,"&lt;&gt;0")=$B$15,$B$15,IF(COUNTIF($B$16:B55,"&lt;&gt;0")&lt;$B$15,B55+1))))</f>
        <v>0</v>
      </c>
      <c r="C56" s="26">
        <f>IF(table16[[#This Row],[0]]=0,0,$L$12&amp;table16[[#This Row],[0]])</f>
        <v>0</v>
      </c>
      <c r="D56" s="47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56" s="28">
        <f>IFERROR(IF(table16[[#This Row],[Code]]=0,0,VLOOKUP(table16[[#This Row],[Code]],#REF!,4,FALSE)),"")</f>
        <v>0</v>
      </c>
      <c r="F56" s="27">
        <f>IFERROR(IF(table16[[#This Row],[Code]]=0,0,VLOOKUP(table16[[#This Row],[Code]],#REF!,5,FALSE)),"")</f>
        <v>0</v>
      </c>
      <c r="G56" s="27">
        <f>IFERROR(IF(table16[[#This Row],[Code]]=0,0,VLOOKUP(table16[[#This Row],[Code]],#REF!,6,FALSE)),"")</f>
        <v>0</v>
      </c>
      <c r="H56" s="27">
        <f>IFERROR(IF(table16[[#This Row],[Code]]=0,0,VLOOKUP(table16[[#This Row],[Code]],#REF!,7,FALSE)),"")</f>
        <v>0</v>
      </c>
      <c r="I56" s="25">
        <f>IFERROR(IF(table16[[#This Row],[Code]]=0,0,VLOOKUP(table16[[#This Row],[Code]],#REF!,12,FALSE)),"")</f>
        <v>0</v>
      </c>
      <c r="J56" s="25">
        <f>IFERROR(IF(table16[[#This Row],[Code]]=0,0,VLOOKUP(table16[[#This Row],[Code]],#REF!,11,FALSE)),"")</f>
        <v>0</v>
      </c>
      <c r="K56" s="27">
        <f>IFERROR(IF(table16[[#This Row],[Code]]=0,0,VLOOKUP(table16[[#This Row],[Code]],#REF!,9,FALSE)),"")</f>
        <v>0</v>
      </c>
      <c r="L56" s="27">
        <f>IFERROR(IF(table16[[#This Row],[Code]]=0,0,VLOOKUP(table16[[#This Row],[Code]],#REF!,10,FALSE)),"")</f>
        <v>0</v>
      </c>
      <c r="M56" s="29">
        <f>IFERROR(IF(table16[[#This Row],[Code]]=0,0,VLOOKUP(table16[[#This Row],[Code]],#REF!,8,FALSE)),"")</f>
        <v>0</v>
      </c>
    </row>
    <row r="57" spans="2:13" x14ac:dyDescent="0.25">
      <c r="B57" s="25">
        <f>IF($B$15=0,0,IF(COUNTIF($B$16:B56,"&lt;&gt;0")&gt;$B$15,0,IF(COUNTIF($B$16:B56,"&lt;&gt;0")=$B$15,$B$15,IF(COUNTIF($B$16:B56,"&lt;&gt;0")&lt;$B$15,B56+1))))</f>
        <v>0</v>
      </c>
      <c r="C57" s="26">
        <f>IF(table16[[#This Row],[0]]=0,0,$L$12&amp;table16[[#This Row],[0]])</f>
        <v>0</v>
      </c>
      <c r="D57" s="47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57" s="28">
        <f>IFERROR(IF(table16[[#This Row],[Code]]=0,0,VLOOKUP(table16[[#This Row],[Code]],#REF!,4,FALSE)),"")</f>
        <v>0</v>
      </c>
      <c r="F57" s="27">
        <f>IFERROR(IF(table16[[#This Row],[Code]]=0,0,VLOOKUP(table16[[#This Row],[Code]],#REF!,5,FALSE)),"")</f>
        <v>0</v>
      </c>
      <c r="G57" s="27">
        <f>IFERROR(IF(table16[[#This Row],[Code]]=0,0,VLOOKUP(table16[[#This Row],[Code]],#REF!,6,FALSE)),"")</f>
        <v>0</v>
      </c>
      <c r="H57" s="27">
        <f>IFERROR(IF(table16[[#This Row],[Code]]=0,0,VLOOKUP(table16[[#This Row],[Code]],#REF!,7,FALSE)),"")</f>
        <v>0</v>
      </c>
      <c r="I57" s="25">
        <f>IFERROR(IF(table16[[#This Row],[Code]]=0,0,VLOOKUP(table16[[#This Row],[Code]],#REF!,12,FALSE)),"")</f>
        <v>0</v>
      </c>
      <c r="J57" s="25">
        <f>IFERROR(IF(table16[[#This Row],[Code]]=0,0,VLOOKUP(table16[[#This Row],[Code]],#REF!,11,FALSE)),"")</f>
        <v>0</v>
      </c>
      <c r="K57" s="27">
        <f>IFERROR(IF(table16[[#This Row],[Code]]=0,0,VLOOKUP(table16[[#This Row],[Code]],#REF!,9,FALSE)),"")</f>
        <v>0</v>
      </c>
      <c r="L57" s="27">
        <f>IFERROR(IF(table16[[#This Row],[Code]]=0,0,VLOOKUP(table16[[#This Row],[Code]],#REF!,10,FALSE)),"")</f>
        <v>0</v>
      </c>
      <c r="M57" s="29">
        <f>IFERROR(IF(table16[[#This Row],[Code]]=0,0,VLOOKUP(table16[[#This Row],[Code]],#REF!,8,FALSE)),"")</f>
        <v>0</v>
      </c>
    </row>
    <row r="58" spans="2:13" x14ac:dyDescent="0.25">
      <c r="B58" s="25">
        <f>IF($B$15=0,0,IF(COUNTIF($B$16:B57,"&lt;&gt;0")&gt;$B$15,0,IF(COUNTIF($B$16:B57,"&lt;&gt;0")=$B$15,$B$15,IF(COUNTIF($B$16:B57,"&lt;&gt;0")&lt;$B$15,B57+1))))</f>
        <v>0</v>
      </c>
      <c r="C58" s="26">
        <f>IF(table16[[#This Row],[0]]=0,0,$L$12&amp;table16[[#This Row],[0]])</f>
        <v>0</v>
      </c>
      <c r="D58" s="47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58" s="28">
        <f>IFERROR(IF(table16[[#This Row],[Code]]=0,0,VLOOKUP(table16[[#This Row],[Code]],#REF!,4,FALSE)),"")</f>
        <v>0</v>
      </c>
      <c r="F58" s="27">
        <f>IFERROR(IF(table16[[#This Row],[Code]]=0,0,VLOOKUP(table16[[#This Row],[Code]],#REF!,5,FALSE)),"")</f>
        <v>0</v>
      </c>
      <c r="G58" s="27">
        <f>IFERROR(IF(table16[[#This Row],[Code]]=0,0,VLOOKUP(table16[[#This Row],[Code]],#REF!,6,FALSE)),"")</f>
        <v>0</v>
      </c>
      <c r="H58" s="27">
        <f>IFERROR(IF(table16[[#This Row],[Code]]=0,0,VLOOKUP(table16[[#This Row],[Code]],#REF!,7,FALSE)),"")</f>
        <v>0</v>
      </c>
      <c r="I58" s="25">
        <f>IFERROR(IF(table16[[#This Row],[Code]]=0,0,VLOOKUP(table16[[#This Row],[Code]],#REF!,12,FALSE)),"")</f>
        <v>0</v>
      </c>
      <c r="J58" s="25">
        <f>IFERROR(IF(table16[[#This Row],[Code]]=0,0,VLOOKUP(table16[[#This Row],[Code]],#REF!,11,FALSE)),"")</f>
        <v>0</v>
      </c>
      <c r="K58" s="27">
        <f>IFERROR(IF(table16[[#This Row],[Code]]=0,0,VLOOKUP(table16[[#This Row],[Code]],#REF!,9,FALSE)),"")</f>
        <v>0</v>
      </c>
      <c r="L58" s="27">
        <f>IFERROR(IF(table16[[#This Row],[Code]]=0,0,VLOOKUP(table16[[#This Row],[Code]],#REF!,10,FALSE)),"")</f>
        <v>0</v>
      </c>
      <c r="M58" s="29">
        <f>IFERROR(IF(table16[[#This Row],[Code]]=0,0,VLOOKUP(table16[[#This Row],[Code]],#REF!,8,FALSE)),"")</f>
        <v>0</v>
      </c>
    </row>
    <row r="59" spans="2:13" x14ac:dyDescent="0.25">
      <c r="B59" s="25">
        <f>IF($B$15=0,0,IF(COUNTIF($B$16:B58,"&lt;&gt;0")&gt;$B$15,0,IF(COUNTIF($B$16:B58,"&lt;&gt;0")=$B$15,$B$15,IF(COUNTIF($B$16:B58,"&lt;&gt;0")&lt;$B$15,B58+1))))</f>
        <v>0</v>
      </c>
      <c r="C59" s="26">
        <f>IF(table16[[#This Row],[0]]=0,0,$L$12&amp;table16[[#This Row],[0]])</f>
        <v>0</v>
      </c>
      <c r="D59" s="47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59" s="28">
        <f>IFERROR(IF(table16[[#This Row],[Code]]=0,0,VLOOKUP(table16[[#This Row],[Code]],#REF!,4,FALSE)),"")</f>
        <v>0</v>
      </c>
      <c r="F59" s="27">
        <f>IFERROR(IF(table16[[#This Row],[Code]]=0,0,VLOOKUP(table16[[#This Row],[Code]],#REF!,5,FALSE)),"")</f>
        <v>0</v>
      </c>
      <c r="G59" s="27">
        <f>IFERROR(IF(table16[[#This Row],[Code]]=0,0,VLOOKUP(table16[[#This Row],[Code]],#REF!,6,FALSE)),"")</f>
        <v>0</v>
      </c>
      <c r="H59" s="27">
        <f>IFERROR(IF(table16[[#This Row],[Code]]=0,0,VLOOKUP(table16[[#This Row],[Code]],#REF!,7,FALSE)),"")</f>
        <v>0</v>
      </c>
      <c r="I59" s="25">
        <f>IFERROR(IF(table16[[#This Row],[Code]]=0,0,VLOOKUP(table16[[#This Row],[Code]],#REF!,12,FALSE)),"")</f>
        <v>0</v>
      </c>
      <c r="J59" s="25">
        <f>IFERROR(IF(table16[[#This Row],[Code]]=0,0,VLOOKUP(table16[[#This Row],[Code]],#REF!,11,FALSE)),"")</f>
        <v>0</v>
      </c>
      <c r="K59" s="27">
        <f>IFERROR(IF(table16[[#This Row],[Code]]=0,0,VLOOKUP(table16[[#This Row],[Code]],#REF!,9,FALSE)),"")</f>
        <v>0</v>
      </c>
      <c r="L59" s="27">
        <f>IFERROR(IF(table16[[#This Row],[Code]]=0,0,VLOOKUP(table16[[#This Row],[Code]],#REF!,10,FALSE)),"")</f>
        <v>0</v>
      </c>
      <c r="M59" s="29">
        <f>IFERROR(IF(table16[[#This Row],[Code]]=0,0,VLOOKUP(table16[[#This Row],[Code]],#REF!,8,FALSE)),"")</f>
        <v>0</v>
      </c>
    </row>
    <row r="60" spans="2:13" x14ac:dyDescent="0.25">
      <c r="B60" s="25">
        <f>IF($B$15=0,0,IF(COUNTIF($B$16:B59,"&lt;&gt;0")&gt;$B$15,0,IF(COUNTIF($B$16:B59,"&lt;&gt;0")=$B$15,$B$15,IF(COUNTIF($B$16:B59,"&lt;&gt;0")&lt;$B$15,B59+1))))</f>
        <v>0</v>
      </c>
      <c r="C60" s="26">
        <f>IF(table16[[#This Row],[0]]=0,0,$L$12&amp;table16[[#This Row],[0]])</f>
        <v>0</v>
      </c>
      <c r="D60" s="47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60" s="28">
        <f>IFERROR(IF(table16[[#This Row],[Code]]=0,0,VLOOKUP(table16[[#This Row],[Code]],#REF!,4,FALSE)),"")</f>
        <v>0</v>
      </c>
      <c r="F60" s="27">
        <f>IFERROR(IF(table16[[#This Row],[Code]]=0,0,VLOOKUP(table16[[#This Row],[Code]],#REF!,5,FALSE)),"")</f>
        <v>0</v>
      </c>
      <c r="G60" s="27">
        <f>IFERROR(IF(table16[[#This Row],[Code]]=0,0,VLOOKUP(table16[[#This Row],[Code]],#REF!,6,FALSE)),"")</f>
        <v>0</v>
      </c>
      <c r="H60" s="27">
        <f>IFERROR(IF(table16[[#This Row],[Code]]=0,0,VLOOKUP(table16[[#This Row],[Code]],#REF!,7,FALSE)),"")</f>
        <v>0</v>
      </c>
      <c r="I60" s="25">
        <f>IFERROR(IF(table16[[#This Row],[Code]]=0,0,VLOOKUP(table16[[#This Row],[Code]],#REF!,12,FALSE)),"")</f>
        <v>0</v>
      </c>
      <c r="J60" s="25">
        <f>IFERROR(IF(table16[[#This Row],[Code]]=0,0,VLOOKUP(table16[[#This Row],[Code]],#REF!,11,FALSE)),"")</f>
        <v>0</v>
      </c>
      <c r="K60" s="27">
        <f>IFERROR(IF(table16[[#This Row],[Code]]=0,0,VLOOKUP(table16[[#This Row],[Code]],#REF!,9,FALSE)),"")</f>
        <v>0</v>
      </c>
      <c r="L60" s="27">
        <f>IFERROR(IF(table16[[#This Row],[Code]]=0,0,VLOOKUP(table16[[#This Row],[Code]],#REF!,10,FALSE)),"")</f>
        <v>0</v>
      </c>
      <c r="M60" s="29">
        <f>IFERROR(IF(table16[[#This Row],[Code]]=0,0,VLOOKUP(table16[[#This Row],[Code]],#REF!,8,FALSE)),"")</f>
        <v>0</v>
      </c>
    </row>
    <row r="61" spans="2:13" x14ac:dyDescent="0.25">
      <c r="B61" s="25">
        <f>IF($B$15=0,0,IF(COUNTIF($B$16:B60,"&lt;&gt;0")&gt;$B$15,0,IF(COUNTIF($B$16:B60,"&lt;&gt;0")=$B$15,$B$15,IF(COUNTIF($B$16:B60,"&lt;&gt;0")&lt;$B$15,B60+1))))</f>
        <v>0</v>
      </c>
      <c r="C61" s="26">
        <f>IF(table16[[#This Row],[0]]=0,0,$L$12&amp;table16[[#This Row],[0]])</f>
        <v>0</v>
      </c>
      <c r="D61" s="47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61" s="28">
        <f>IFERROR(IF(table16[[#This Row],[Code]]=0,0,VLOOKUP(table16[[#This Row],[Code]],#REF!,4,FALSE)),"")</f>
        <v>0</v>
      </c>
      <c r="F61" s="27">
        <f>IFERROR(IF(table16[[#This Row],[Code]]=0,0,VLOOKUP(table16[[#This Row],[Code]],#REF!,5,FALSE)),"")</f>
        <v>0</v>
      </c>
      <c r="G61" s="27">
        <f>IFERROR(IF(table16[[#This Row],[Code]]=0,0,VLOOKUP(table16[[#This Row],[Code]],#REF!,6,FALSE)),"")</f>
        <v>0</v>
      </c>
      <c r="H61" s="27">
        <f>IFERROR(IF(table16[[#This Row],[Code]]=0,0,VLOOKUP(table16[[#This Row],[Code]],#REF!,7,FALSE)),"")</f>
        <v>0</v>
      </c>
      <c r="I61" s="25">
        <f>IFERROR(IF(table16[[#This Row],[Code]]=0,0,VLOOKUP(table16[[#This Row],[Code]],#REF!,12,FALSE)),"")</f>
        <v>0</v>
      </c>
      <c r="J61" s="25">
        <f>IFERROR(IF(table16[[#This Row],[Code]]=0,0,VLOOKUP(table16[[#This Row],[Code]],#REF!,11,FALSE)),"")</f>
        <v>0</v>
      </c>
      <c r="K61" s="27">
        <f>IFERROR(IF(table16[[#This Row],[Code]]=0,0,VLOOKUP(table16[[#This Row],[Code]],#REF!,9,FALSE)),"")</f>
        <v>0</v>
      </c>
      <c r="L61" s="27">
        <f>IFERROR(IF(table16[[#This Row],[Code]]=0,0,VLOOKUP(table16[[#This Row],[Code]],#REF!,10,FALSE)),"")</f>
        <v>0</v>
      </c>
      <c r="M61" s="29">
        <f>IFERROR(IF(table16[[#This Row],[Code]]=0,0,VLOOKUP(table16[[#This Row],[Code]],#REF!,8,FALSE)),"")</f>
        <v>0</v>
      </c>
    </row>
    <row r="62" spans="2:13" x14ac:dyDescent="0.25">
      <c r="B62" s="25">
        <f>IF($B$15=0,0,IF(COUNTIF($B$16:B61,"&lt;&gt;0")&gt;$B$15,0,IF(COUNTIF($B$16:B61,"&lt;&gt;0")=$B$15,$B$15,IF(COUNTIF($B$16:B61,"&lt;&gt;0")&lt;$B$15,B61+1))))</f>
        <v>0</v>
      </c>
      <c r="C62" s="26">
        <f>IF(table16[[#This Row],[0]]=0,0,$L$12&amp;table16[[#This Row],[0]])</f>
        <v>0</v>
      </c>
      <c r="D62" s="47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62" s="28">
        <f>IFERROR(IF(table16[[#This Row],[Code]]=0,0,VLOOKUP(table16[[#This Row],[Code]],#REF!,4,FALSE)),"")</f>
        <v>0</v>
      </c>
      <c r="F62" s="27">
        <f>IFERROR(IF(table16[[#This Row],[Code]]=0,0,VLOOKUP(table16[[#This Row],[Code]],#REF!,5,FALSE)),"")</f>
        <v>0</v>
      </c>
      <c r="G62" s="27">
        <f>IFERROR(IF(table16[[#This Row],[Code]]=0,0,VLOOKUP(table16[[#This Row],[Code]],#REF!,6,FALSE)),"")</f>
        <v>0</v>
      </c>
      <c r="H62" s="27">
        <f>IFERROR(IF(table16[[#This Row],[Code]]=0,0,VLOOKUP(table16[[#This Row],[Code]],#REF!,7,FALSE)),"")</f>
        <v>0</v>
      </c>
      <c r="I62" s="25">
        <f>IFERROR(IF(table16[[#This Row],[Code]]=0,0,VLOOKUP(table16[[#This Row],[Code]],#REF!,12,FALSE)),"")</f>
        <v>0</v>
      </c>
      <c r="J62" s="25">
        <f>IFERROR(IF(table16[[#This Row],[Code]]=0,0,VLOOKUP(table16[[#This Row],[Code]],#REF!,11,FALSE)),"")</f>
        <v>0</v>
      </c>
      <c r="K62" s="27">
        <f>IFERROR(IF(table16[[#This Row],[Code]]=0,0,VLOOKUP(table16[[#This Row],[Code]],#REF!,9,FALSE)),"")</f>
        <v>0</v>
      </c>
      <c r="L62" s="27">
        <f>IFERROR(IF(table16[[#This Row],[Code]]=0,0,VLOOKUP(table16[[#This Row],[Code]],#REF!,10,FALSE)),"")</f>
        <v>0</v>
      </c>
      <c r="M62" s="29">
        <f>IFERROR(IF(table16[[#This Row],[Code]]=0,0,VLOOKUP(table16[[#This Row],[Code]],#REF!,8,FALSE)),"")</f>
        <v>0</v>
      </c>
    </row>
    <row r="63" spans="2:13" x14ac:dyDescent="0.25">
      <c r="B63" s="25">
        <f>IF($B$15=0,0,IF(COUNTIF($B$16:B62,"&lt;&gt;0")&gt;$B$15,0,IF(COUNTIF($B$16:B62,"&lt;&gt;0")=$B$15,$B$15,IF(COUNTIF($B$16:B62,"&lt;&gt;0")&lt;$B$15,B62+1))))</f>
        <v>0</v>
      </c>
      <c r="C63" s="26">
        <f>IF(table16[[#This Row],[0]]=0,0,$L$12&amp;table16[[#This Row],[0]])</f>
        <v>0</v>
      </c>
      <c r="D63" s="47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63" s="28">
        <f>IFERROR(IF(table16[[#This Row],[Code]]=0,0,VLOOKUP(table16[[#This Row],[Code]],#REF!,4,FALSE)),"")</f>
        <v>0</v>
      </c>
      <c r="F63" s="27">
        <f>IFERROR(IF(table16[[#This Row],[Code]]=0,0,VLOOKUP(table16[[#This Row],[Code]],#REF!,5,FALSE)),"")</f>
        <v>0</v>
      </c>
      <c r="G63" s="27">
        <f>IFERROR(IF(table16[[#This Row],[Code]]=0,0,VLOOKUP(table16[[#This Row],[Code]],#REF!,6,FALSE)),"")</f>
        <v>0</v>
      </c>
      <c r="H63" s="27">
        <f>IFERROR(IF(table16[[#This Row],[Code]]=0,0,VLOOKUP(table16[[#This Row],[Code]],#REF!,7,FALSE)),"")</f>
        <v>0</v>
      </c>
      <c r="I63" s="25">
        <f>IFERROR(IF(table16[[#This Row],[Code]]=0,0,VLOOKUP(table16[[#This Row],[Code]],#REF!,12,FALSE)),"")</f>
        <v>0</v>
      </c>
      <c r="J63" s="25">
        <f>IFERROR(IF(table16[[#This Row],[Code]]=0,0,VLOOKUP(table16[[#This Row],[Code]],#REF!,11,FALSE)),"")</f>
        <v>0</v>
      </c>
      <c r="K63" s="27">
        <f>IFERROR(IF(table16[[#This Row],[Code]]=0,0,VLOOKUP(table16[[#This Row],[Code]],#REF!,9,FALSE)),"")</f>
        <v>0</v>
      </c>
      <c r="L63" s="27">
        <f>IFERROR(IF(table16[[#This Row],[Code]]=0,0,VLOOKUP(table16[[#This Row],[Code]],#REF!,10,FALSE)),"")</f>
        <v>0</v>
      </c>
      <c r="M63" s="29">
        <f>IFERROR(IF(table16[[#This Row],[Code]]=0,0,VLOOKUP(table16[[#This Row],[Code]],#REF!,8,FALSE)),"")</f>
        <v>0</v>
      </c>
    </row>
    <row r="64" spans="2:13" x14ac:dyDescent="0.25">
      <c r="B64" s="25">
        <f>IF($B$15=0,0,IF(COUNTIF($B$16:B63,"&lt;&gt;0")&gt;$B$15,0,IF(COUNTIF($B$16:B63,"&lt;&gt;0")=$B$15,$B$15,IF(COUNTIF($B$16:B63,"&lt;&gt;0")&lt;$B$15,B63+1))))</f>
        <v>0</v>
      </c>
      <c r="C64" s="26">
        <f>IF(table16[[#This Row],[0]]=0,0,$L$12&amp;table16[[#This Row],[0]])</f>
        <v>0</v>
      </c>
      <c r="D64" s="47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64" s="28">
        <f>IFERROR(IF(table16[[#This Row],[Code]]=0,0,VLOOKUP(table16[[#This Row],[Code]],#REF!,4,FALSE)),"")</f>
        <v>0</v>
      </c>
      <c r="F64" s="27">
        <f>IFERROR(IF(table16[[#This Row],[Code]]=0,0,VLOOKUP(table16[[#This Row],[Code]],#REF!,5,FALSE)),"")</f>
        <v>0</v>
      </c>
      <c r="G64" s="27">
        <f>IFERROR(IF(table16[[#This Row],[Code]]=0,0,VLOOKUP(table16[[#This Row],[Code]],#REF!,6,FALSE)),"")</f>
        <v>0</v>
      </c>
      <c r="H64" s="27">
        <f>IFERROR(IF(table16[[#This Row],[Code]]=0,0,VLOOKUP(table16[[#This Row],[Code]],#REF!,7,FALSE)),"")</f>
        <v>0</v>
      </c>
      <c r="I64" s="25">
        <f>IFERROR(IF(table16[[#This Row],[Code]]=0,0,VLOOKUP(table16[[#This Row],[Code]],#REF!,12,FALSE)),"")</f>
        <v>0</v>
      </c>
      <c r="J64" s="25">
        <f>IFERROR(IF(table16[[#This Row],[Code]]=0,0,VLOOKUP(table16[[#This Row],[Code]],#REF!,11,FALSE)),"")</f>
        <v>0</v>
      </c>
      <c r="K64" s="27">
        <f>IFERROR(IF(table16[[#This Row],[Code]]=0,0,VLOOKUP(table16[[#This Row],[Code]],#REF!,9,FALSE)),"")</f>
        <v>0</v>
      </c>
      <c r="L64" s="27">
        <f>IFERROR(IF(table16[[#This Row],[Code]]=0,0,VLOOKUP(table16[[#This Row],[Code]],#REF!,10,FALSE)),"")</f>
        <v>0</v>
      </c>
      <c r="M64" s="29">
        <f>IFERROR(IF(table16[[#This Row],[Code]]=0,0,VLOOKUP(table16[[#This Row],[Code]],#REF!,8,FALSE)),"")</f>
        <v>0</v>
      </c>
    </row>
    <row r="65" spans="2:13" x14ac:dyDescent="0.25">
      <c r="B65" s="25">
        <f>IF($B$15=0,0,IF(COUNTIF($B$16:B64,"&lt;&gt;0")&gt;$B$15,0,IF(COUNTIF($B$16:B64,"&lt;&gt;0")=$B$15,$B$15,IF(COUNTIF($B$16:B64,"&lt;&gt;0")&lt;$B$15,B64+1))))</f>
        <v>0</v>
      </c>
      <c r="C65" s="26">
        <f>IF(table16[[#This Row],[0]]=0,0,$L$12&amp;table16[[#This Row],[0]])</f>
        <v>0</v>
      </c>
      <c r="D65" s="47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65" s="28">
        <f>IFERROR(IF(table16[[#This Row],[Code]]=0,0,VLOOKUP(table16[[#This Row],[Code]],#REF!,4,FALSE)),"")</f>
        <v>0</v>
      </c>
      <c r="F65" s="27">
        <f>IFERROR(IF(table16[[#This Row],[Code]]=0,0,VLOOKUP(table16[[#This Row],[Code]],#REF!,5,FALSE)),"")</f>
        <v>0</v>
      </c>
      <c r="G65" s="27">
        <f>IFERROR(IF(table16[[#This Row],[Code]]=0,0,VLOOKUP(table16[[#This Row],[Code]],#REF!,6,FALSE)),"")</f>
        <v>0</v>
      </c>
      <c r="H65" s="27">
        <f>IFERROR(IF(table16[[#This Row],[Code]]=0,0,VLOOKUP(table16[[#This Row],[Code]],#REF!,7,FALSE)),"")</f>
        <v>0</v>
      </c>
      <c r="I65" s="25">
        <f>IFERROR(IF(table16[[#This Row],[Code]]=0,0,VLOOKUP(table16[[#This Row],[Code]],#REF!,12,FALSE)),"")</f>
        <v>0</v>
      </c>
      <c r="J65" s="25">
        <f>IFERROR(IF(table16[[#This Row],[Code]]=0,0,VLOOKUP(table16[[#This Row],[Code]],#REF!,11,FALSE)),"")</f>
        <v>0</v>
      </c>
      <c r="K65" s="27">
        <f>IFERROR(IF(table16[[#This Row],[Code]]=0,0,VLOOKUP(table16[[#This Row],[Code]],#REF!,9,FALSE)),"")</f>
        <v>0</v>
      </c>
      <c r="L65" s="27">
        <f>IFERROR(IF(table16[[#This Row],[Code]]=0,0,VLOOKUP(table16[[#This Row],[Code]],#REF!,10,FALSE)),"")</f>
        <v>0</v>
      </c>
      <c r="M65" s="29">
        <f>IFERROR(IF(table16[[#This Row],[Code]]=0,0,VLOOKUP(table16[[#This Row],[Code]],#REF!,8,FALSE)),"")</f>
        <v>0</v>
      </c>
    </row>
    <row r="66" spans="2:13" x14ac:dyDescent="0.25">
      <c r="B66" s="25">
        <f>IF($B$15=0,0,IF(COUNTIF($B$16:B65,"&lt;&gt;0")&gt;$B$15,0,IF(COUNTIF($B$16:B65,"&lt;&gt;0")=$B$15,$B$15,IF(COUNTIF($B$16:B65,"&lt;&gt;0")&lt;$B$15,B65+1))))</f>
        <v>0</v>
      </c>
      <c r="C66" s="26">
        <f>IF(table16[[#This Row],[0]]=0,0,$L$12&amp;table16[[#This Row],[0]])</f>
        <v>0</v>
      </c>
      <c r="D66" s="47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66" s="28">
        <f>IFERROR(IF(table16[[#This Row],[Code]]=0,0,VLOOKUP(table16[[#This Row],[Code]],#REF!,4,FALSE)),"")</f>
        <v>0</v>
      </c>
      <c r="F66" s="27">
        <f>IFERROR(IF(table16[[#This Row],[Code]]=0,0,VLOOKUP(table16[[#This Row],[Code]],#REF!,5,FALSE)),"")</f>
        <v>0</v>
      </c>
      <c r="G66" s="27">
        <f>IFERROR(IF(table16[[#This Row],[Code]]=0,0,VLOOKUP(table16[[#This Row],[Code]],#REF!,6,FALSE)),"")</f>
        <v>0</v>
      </c>
      <c r="H66" s="27">
        <f>IFERROR(IF(table16[[#This Row],[Code]]=0,0,VLOOKUP(table16[[#This Row],[Code]],#REF!,7,FALSE)),"")</f>
        <v>0</v>
      </c>
      <c r="I66" s="25">
        <f>IFERROR(IF(table16[[#This Row],[Code]]=0,0,VLOOKUP(table16[[#This Row],[Code]],#REF!,12,FALSE)),"")</f>
        <v>0</v>
      </c>
      <c r="J66" s="25">
        <f>IFERROR(IF(table16[[#This Row],[Code]]=0,0,VLOOKUP(table16[[#This Row],[Code]],#REF!,11,FALSE)),"")</f>
        <v>0</v>
      </c>
      <c r="K66" s="27">
        <f>IFERROR(IF(table16[[#This Row],[Code]]=0,0,VLOOKUP(table16[[#This Row],[Code]],#REF!,9,FALSE)),"")</f>
        <v>0</v>
      </c>
      <c r="L66" s="27">
        <f>IFERROR(IF(table16[[#This Row],[Code]]=0,0,VLOOKUP(table16[[#This Row],[Code]],#REF!,10,FALSE)),"")</f>
        <v>0</v>
      </c>
      <c r="M66" s="29">
        <f>IFERROR(IF(table16[[#This Row],[Code]]=0,0,VLOOKUP(table16[[#This Row],[Code]],#REF!,8,FALSE)),"")</f>
        <v>0</v>
      </c>
    </row>
    <row r="67" spans="2:13" x14ac:dyDescent="0.25">
      <c r="B67" s="25">
        <f>IF($B$15=0,0,IF(COUNTIF($B$16:B66,"&lt;&gt;0")&gt;$B$15,0,IF(COUNTIF($B$16:B66,"&lt;&gt;0")=$B$15,$B$15,IF(COUNTIF($B$16:B66,"&lt;&gt;0")&lt;$B$15,B66+1))))</f>
        <v>0</v>
      </c>
      <c r="C67" s="26">
        <f>IF(table16[[#This Row],[0]]=0,0,$L$12&amp;table16[[#This Row],[0]])</f>
        <v>0</v>
      </c>
      <c r="D67" s="47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67" s="28">
        <f>IFERROR(IF(table16[[#This Row],[Code]]=0,0,VLOOKUP(table16[[#This Row],[Code]],#REF!,4,FALSE)),"")</f>
        <v>0</v>
      </c>
      <c r="F67" s="27">
        <f>IFERROR(IF(table16[[#This Row],[Code]]=0,0,VLOOKUP(table16[[#This Row],[Code]],#REF!,5,FALSE)),"")</f>
        <v>0</v>
      </c>
      <c r="G67" s="27">
        <f>IFERROR(IF(table16[[#This Row],[Code]]=0,0,VLOOKUP(table16[[#This Row],[Code]],#REF!,6,FALSE)),"")</f>
        <v>0</v>
      </c>
      <c r="H67" s="27">
        <f>IFERROR(IF(table16[[#This Row],[Code]]=0,0,VLOOKUP(table16[[#This Row],[Code]],#REF!,7,FALSE)),"")</f>
        <v>0</v>
      </c>
      <c r="I67" s="25">
        <f>IFERROR(IF(table16[[#This Row],[Code]]=0,0,VLOOKUP(table16[[#This Row],[Code]],#REF!,12,FALSE)),"")</f>
        <v>0</v>
      </c>
      <c r="J67" s="25">
        <f>IFERROR(IF(table16[[#This Row],[Code]]=0,0,VLOOKUP(table16[[#This Row],[Code]],#REF!,11,FALSE)),"")</f>
        <v>0</v>
      </c>
      <c r="K67" s="27">
        <f>IFERROR(IF(table16[[#This Row],[Code]]=0,0,VLOOKUP(table16[[#This Row],[Code]],#REF!,9,FALSE)),"")</f>
        <v>0</v>
      </c>
      <c r="L67" s="27">
        <f>IFERROR(IF(table16[[#This Row],[Code]]=0,0,VLOOKUP(table16[[#This Row],[Code]],#REF!,10,FALSE)),"")</f>
        <v>0</v>
      </c>
      <c r="M67" s="29">
        <f>IFERROR(IF(table16[[#This Row],[Code]]=0,0,VLOOKUP(table16[[#This Row],[Code]],#REF!,8,FALSE)),"")</f>
        <v>0</v>
      </c>
    </row>
    <row r="68" spans="2:13" x14ac:dyDescent="0.25">
      <c r="B68" s="25">
        <f>IF($B$15=0,0,IF(COUNTIF($B$16:B67,"&lt;&gt;0")&gt;$B$15,0,IF(COUNTIF($B$16:B67,"&lt;&gt;0")=$B$15,$B$15,IF(COUNTIF($B$16:B67,"&lt;&gt;0")&lt;$B$15,B67+1))))</f>
        <v>0</v>
      </c>
      <c r="C68" s="26">
        <f>IF(table16[[#This Row],[0]]=0,0,$L$12&amp;table16[[#This Row],[0]])</f>
        <v>0</v>
      </c>
      <c r="D68" s="47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68" s="28">
        <f>IFERROR(IF(table16[[#This Row],[Code]]=0,0,VLOOKUP(table16[[#This Row],[Code]],#REF!,4,FALSE)),"")</f>
        <v>0</v>
      </c>
      <c r="F68" s="27">
        <f>IFERROR(IF(table16[[#This Row],[Code]]=0,0,VLOOKUP(table16[[#This Row],[Code]],#REF!,5,FALSE)),"")</f>
        <v>0</v>
      </c>
      <c r="G68" s="27">
        <f>IFERROR(IF(table16[[#This Row],[Code]]=0,0,VLOOKUP(table16[[#This Row],[Code]],#REF!,6,FALSE)),"")</f>
        <v>0</v>
      </c>
      <c r="H68" s="27">
        <f>IFERROR(IF(table16[[#This Row],[Code]]=0,0,VLOOKUP(table16[[#This Row],[Code]],#REF!,7,FALSE)),"")</f>
        <v>0</v>
      </c>
      <c r="I68" s="25">
        <f>IFERROR(IF(table16[[#This Row],[Code]]=0,0,VLOOKUP(table16[[#This Row],[Code]],#REF!,12,FALSE)),"")</f>
        <v>0</v>
      </c>
      <c r="J68" s="25">
        <f>IFERROR(IF(table16[[#This Row],[Code]]=0,0,VLOOKUP(table16[[#This Row],[Code]],#REF!,11,FALSE)),"")</f>
        <v>0</v>
      </c>
      <c r="K68" s="27">
        <f>IFERROR(IF(table16[[#This Row],[Code]]=0,0,VLOOKUP(table16[[#This Row],[Code]],#REF!,9,FALSE)),"")</f>
        <v>0</v>
      </c>
      <c r="L68" s="27">
        <f>IFERROR(IF(table16[[#This Row],[Code]]=0,0,VLOOKUP(table16[[#This Row],[Code]],#REF!,10,FALSE)),"")</f>
        <v>0</v>
      </c>
      <c r="M68" s="29">
        <f>IFERROR(IF(table16[[#This Row],[Code]]=0,0,VLOOKUP(table16[[#This Row],[Code]],#REF!,8,FALSE)),"")</f>
        <v>0</v>
      </c>
    </row>
    <row r="69" spans="2:13" x14ac:dyDescent="0.25">
      <c r="B69" s="25">
        <f>IF($B$15=0,0,IF(COUNTIF($B$16:B68,"&lt;&gt;0")&gt;$B$15,0,IF(COUNTIF($B$16:B68,"&lt;&gt;0")=$B$15,$B$15,IF(COUNTIF($B$16:B68,"&lt;&gt;0")&lt;$B$15,B68+1))))</f>
        <v>0</v>
      </c>
      <c r="C69" s="26">
        <f>IF(table16[[#This Row],[0]]=0,0,$L$12&amp;table16[[#This Row],[0]])</f>
        <v>0</v>
      </c>
      <c r="D69" s="47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69" s="28">
        <f>IFERROR(IF(table16[[#This Row],[Code]]=0,0,VLOOKUP(table16[[#This Row],[Code]],#REF!,4,FALSE)),"")</f>
        <v>0</v>
      </c>
      <c r="F69" s="27">
        <f>IFERROR(IF(table16[[#This Row],[Code]]=0,0,VLOOKUP(table16[[#This Row],[Code]],#REF!,5,FALSE)),"")</f>
        <v>0</v>
      </c>
      <c r="G69" s="27">
        <f>IFERROR(IF(table16[[#This Row],[Code]]=0,0,VLOOKUP(table16[[#This Row],[Code]],#REF!,6,FALSE)),"")</f>
        <v>0</v>
      </c>
      <c r="H69" s="27">
        <f>IFERROR(IF(table16[[#This Row],[Code]]=0,0,VLOOKUP(table16[[#This Row],[Code]],#REF!,7,FALSE)),"")</f>
        <v>0</v>
      </c>
      <c r="I69" s="25">
        <f>IFERROR(IF(table16[[#This Row],[Code]]=0,0,VLOOKUP(table16[[#This Row],[Code]],#REF!,12,FALSE)),"")</f>
        <v>0</v>
      </c>
      <c r="J69" s="25">
        <f>IFERROR(IF(table16[[#This Row],[Code]]=0,0,VLOOKUP(table16[[#This Row],[Code]],#REF!,11,FALSE)),"")</f>
        <v>0</v>
      </c>
      <c r="K69" s="27">
        <f>IFERROR(IF(table16[[#This Row],[Code]]=0,0,VLOOKUP(table16[[#This Row],[Code]],#REF!,9,FALSE)),"")</f>
        <v>0</v>
      </c>
      <c r="L69" s="27">
        <f>IFERROR(IF(table16[[#This Row],[Code]]=0,0,VLOOKUP(table16[[#This Row],[Code]],#REF!,10,FALSE)),"")</f>
        <v>0</v>
      </c>
      <c r="M69" s="29">
        <f>IFERROR(IF(table16[[#This Row],[Code]]=0,0,VLOOKUP(table16[[#This Row],[Code]],#REF!,8,FALSE)),"")</f>
        <v>0</v>
      </c>
    </row>
    <row r="70" spans="2:13" x14ac:dyDescent="0.25">
      <c r="B70" s="25">
        <f>IF($B$15=0,0,IF(COUNTIF($B$16:B69,"&lt;&gt;0")&gt;$B$15,0,IF(COUNTIF($B$16:B69,"&lt;&gt;0")=$B$15,$B$15,IF(COUNTIF($B$16:B69,"&lt;&gt;0")&lt;$B$15,B69+1))))</f>
        <v>0</v>
      </c>
      <c r="C70" s="26">
        <f>IF(table16[[#This Row],[0]]=0,0,$L$12&amp;table16[[#This Row],[0]])</f>
        <v>0</v>
      </c>
      <c r="D70" s="47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70" s="28">
        <f>IFERROR(IF(table16[[#This Row],[Code]]=0,0,VLOOKUP(table16[[#This Row],[Code]],#REF!,4,FALSE)),"")</f>
        <v>0</v>
      </c>
      <c r="F70" s="27">
        <f>IFERROR(IF(table16[[#This Row],[Code]]=0,0,VLOOKUP(table16[[#This Row],[Code]],#REF!,5,FALSE)),"")</f>
        <v>0</v>
      </c>
      <c r="G70" s="27">
        <f>IFERROR(IF(table16[[#This Row],[Code]]=0,0,VLOOKUP(table16[[#This Row],[Code]],#REF!,6,FALSE)),"")</f>
        <v>0</v>
      </c>
      <c r="H70" s="27">
        <f>IFERROR(IF(table16[[#This Row],[Code]]=0,0,VLOOKUP(table16[[#This Row],[Code]],#REF!,7,FALSE)),"")</f>
        <v>0</v>
      </c>
      <c r="I70" s="25">
        <f>IFERROR(IF(table16[[#This Row],[Code]]=0,0,VLOOKUP(table16[[#This Row],[Code]],#REF!,12,FALSE)),"")</f>
        <v>0</v>
      </c>
      <c r="J70" s="25">
        <f>IFERROR(IF(table16[[#This Row],[Code]]=0,0,VLOOKUP(table16[[#This Row],[Code]],#REF!,11,FALSE)),"")</f>
        <v>0</v>
      </c>
      <c r="K70" s="27">
        <f>IFERROR(IF(table16[[#This Row],[Code]]=0,0,VLOOKUP(table16[[#This Row],[Code]],#REF!,9,FALSE)),"")</f>
        <v>0</v>
      </c>
      <c r="L70" s="27">
        <f>IFERROR(IF(table16[[#This Row],[Code]]=0,0,VLOOKUP(table16[[#This Row],[Code]],#REF!,10,FALSE)),"")</f>
        <v>0</v>
      </c>
      <c r="M70" s="29">
        <f>IFERROR(IF(table16[[#This Row],[Code]]=0,0,VLOOKUP(table16[[#This Row],[Code]],#REF!,8,FALSE)),"")</f>
        <v>0</v>
      </c>
    </row>
    <row r="71" spans="2:13" x14ac:dyDescent="0.25">
      <c r="B71" s="25">
        <f>IF($B$15=0,0,IF(COUNTIF($B$16:B70,"&lt;&gt;0")&gt;$B$15,0,IF(COUNTIF($B$16:B70,"&lt;&gt;0")=$B$15,$B$15,IF(COUNTIF($B$16:B70,"&lt;&gt;0")&lt;$B$15,B70+1))))</f>
        <v>0</v>
      </c>
      <c r="C71" s="26">
        <f>IF(table16[[#This Row],[0]]=0,0,$L$12&amp;table16[[#This Row],[0]])</f>
        <v>0</v>
      </c>
      <c r="D71" s="47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71" s="28">
        <f>IFERROR(IF(table16[[#This Row],[Code]]=0,0,VLOOKUP(table16[[#This Row],[Code]],#REF!,4,FALSE)),"")</f>
        <v>0</v>
      </c>
      <c r="F71" s="27">
        <f>IFERROR(IF(table16[[#This Row],[Code]]=0,0,VLOOKUP(table16[[#This Row],[Code]],#REF!,5,FALSE)),"")</f>
        <v>0</v>
      </c>
      <c r="G71" s="27">
        <f>IFERROR(IF(table16[[#This Row],[Code]]=0,0,VLOOKUP(table16[[#This Row],[Code]],#REF!,6,FALSE)),"")</f>
        <v>0</v>
      </c>
      <c r="H71" s="27">
        <f>IFERROR(IF(table16[[#This Row],[Code]]=0,0,VLOOKUP(table16[[#This Row],[Code]],#REF!,7,FALSE)),"")</f>
        <v>0</v>
      </c>
      <c r="I71" s="25">
        <f>IFERROR(IF(table16[[#This Row],[Code]]=0,0,VLOOKUP(table16[[#This Row],[Code]],#REF!,12,FALSE)),"")</f>
        <v>0</v>
      </c>
      <c r="J71" s="25">
        <f>IFERROR(IF(table16[[#This Row],[Code]]=0,0,VLOOKUP(table16[[#This Row],[Code]],#REF!,11,FALSE)),"")</f>
        <v>0</v>
      </c>
      <c r="K71" s="27">
        <f>IFERROR(IF(table16[[#This Row],[Code]]=0,0,VLOOKUP(table16[[#This Row],[Code]],#REF!,9,FALSE)),"")</f>
        <v>0</v>
      </c>
      <c r="L71" s="27">
        <f>IFERROR(IF(table16[[#This Row],[Code]]=0,0,VLOOKUP(table16[[#This Row],[Code]],#REF!,10,FALSE)),"")</f>
        <v>0</v>
      </c>
      <c r="M71" s="29">
        <f>IFERROR(IF(table16[[#This Row],[Code]]=0,0,VLOOKUP(table16[[#This Row],[Code]],#REF!,8,FALSE)),"")</f>
        <v>0</v>
      </c>
    </row>
    <row r="72" spans="2:13" x14ac:dyDescent="0.25">
      <c r="B72" s="25">
        <f>IF($B$15=0,0,IF(COUNTIF($B$16:B71,"&lt;&gt;0")&gt;$B$15,0,IF(COUNTIF($B$16:B71,"&lt;&gt;0")=$B$15,$B$15,IF(COUNTIF($B$16:B71,"&lt;&gt;0")&lt;$B$15,B71+1))))</f>
        <v>0</v>
      </c>
      <c r="C72" s="26">
        <f>IF(table16[[#This Row],[0]]=0,0,$L$12&amp;table16[[#This Row],[0]])</f>
        <v>0</v>
      </c>
      <c r="D72" s="47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72" s="28">
        <f>IFERROR(IF(table16[[#This Row],[Code]]=0,0,VLOOKUP(table16[[#This Row],[Code]],#REF!,4,FALSE)),"")</f>
        <v>0</v>
      </c>
      <c r="F72" s="27">
        <f>IFERROR(IF(table16[[#This Row],[Code]]=0,0,VLOOKUP(table16[[#This Row],[Code]],#REF!,5,FALSE)),"")</f>
        <v>0</v>
      </c>
      <c r="G72" s="27">
        <f>IFERROR(IF(table16[[#This Row],[Code]]=0,0,VLOOKUP(table16[[#This Row],[Code]],#REF!,6,FALSE)),"")</f>
        <v>0</v>
      </c>
      <c r="H72" s="27">
        <f>IFERROR(IF(table16[[#This Row],[Code]]=0,0,VLOOKUP(table16[[#This Row],[Code]],#REF!,7,FALSE)),"")</f>
        <v>0</v>
      </c>
      <c r="I72" s="25">
        <f>IFERROR(IF(table16[[#This Row],[Code]]=0,0,VLOOKUP(table16[[#This Row],[Code]],#REF!,12,FALSE)),"")</f>
        <v>0</v>
      </c>
      <c r="J72" s="25">
        <f>IFERROR(IF(table16[[#This Row],[Code]]=0,0,VLOOKUP(table16[[#This Row],[Code]],#REF!,11,FALSE)),"")</f>
        <v>0</v>
      </c>
      <c r="K72" s="27">
        <f>IFERROR(IF(table16[[#This Row],[Code]]=0,0,VLOOKUP(table16[[#This Row],[Code]],#REF!,9,FALSE)),"")</f>
        <v>0</v>
      </c>
      <c r="L72" s="27">
        <f>IFERROR(IF(table16[[#This Row],[Code]]=0,0,VLOOKUP(table16[[#This Row],[Code]],#REF!,10,FALSE)),"")</f>
        <v>0</v>
      </c>
      <c r="M72" s="29">
        <f>IFERROR(IF(table16[[#This Row],[Code]]=0,0,VLOOKUP(table16[[#This Row],[Code]],#REF!,8,FALSE)),"")</f>
        <v>0</v>
      </c>
    </row>
    <row r="73" spans="2:13" x14ac:dyDescent="0.25">
      <c r="B73" s="25">
        <f>IF($B$15=0,0,IF(COUNTIF($B$16:B72,"&lt;&gt;0")&gt;$B$15,0,IF(COUNTIF($B$16:B72,"&lt;&gt;0")=$B$15,$B$15,IF(COUNTIF($B$16:B72,"&lt;&gt;0")&lt;$B$15,B72+1))))</f>
        <v>0</v>
      </c>
      <c r="C73" s="26">
        <f>IF(table16[[#This Row],[0]]=0,0,$L$12&amp;table16[[#This Row],[0]])</f>
        <v>0</v>
      </c>
      <c r="D73" s="47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73" s="28">
        <f>IFERROR(IF(table16[[#This Row],[Code]]=0,0,VLOOKUP(table16[[#This Row],[Code]],#REF!,4,FALSE)),"")</f>
        <v>0</v>
      </c>
      <c r="F73" s="27">
        <f>IFERROR(IF(table16[[#This Row],[Code]]=0,0,VLOOKUP(table16[[#This Row],[Code]],#REF!,5,FALSE)),"")</f>
        <v>0</v>
      </c>
      <c r="G73" s="27">
        <f>IFERROR(IF(table16[[#This Row],[Code]]=0,0,VLOOKUP(table16[[#This Row],[Code]],#REF!,6,FALSE)),"")</f>
        <v>0</v>
      </c>
      <c r="H73" s="27">
        <f>IFERROR(IF(table16[[#This Row],[Code]]=0,0,VLOOKUP(table16[[#This Row],[Code]],#REF!,7,FALSE)),"")</f>
        <v>0</v>
      </c>
      <c r="I73" s="25">
        <f>IFERROR(IF(table16[[#This Row],[Code]]=0,0,VLOOKUP(table16[[#This Row],[Code]],#REF!,12,FALSE)),"")</f>
        <v>0</v>
      </c>
      <c r="J73" s="25">
        <f>IFERROR(IF(table16[[#This Row],[Code]]=0,0,VLOOKUP(table16[[#This Row],[Code]],#REF!,11,FALSE)),"")</f>
        <v>0</v>
      </c>
      <c r="K73" s="27">
        <f>IFERROR(IF(table16[[#This Row],[Code]]=0,0,VLOOKUP(table16[[#This Row],[Code]],#REF!,9,FALSE)),"")</f>
        <v>0</v>
      </c>
      <c r="L73" s="27">
        <f>IFERROR(IF(table16[[#This Row],[Code]]=0,0,VLOOKUP(table16[[#This Row],[Code]],#REF!,10,FALSE)),"")</f>
        <v>0</v>
      </c>
      <c r="M73" s="29">
        <f>IFERROR(IF(table16[[#This Row],[Code]]=0,0,VLOOKUP(table16[[#This Row],[Code]],#REF!,8,FALSE)),"")</f>
        <v>0</v>
      </c>
    </row>
    <row r="74" spans="2:13" x14ac:dyDescent="0.25">
      <c r="B74" s="25">
        <f>IF($B$15=0,0,IF(COUNTIF($B$16:B73,"&lt;&gt;0")&gt;$B$15,0,IF(COUNTIF($B$16:B73,"&lt;&gt;0")=$B$15,$B$15,IF(COUNTIF($B$16:B73,"&lt;&gt;0")&lt;$B$15,B73+1))))</f>
        <v>0</v>
      </c>
      <c r="C74" s="26">
        <f>IF(table16[[#This Row],[0]]=0,0,$L$12&amp;table16[[#This Row],[0]])</f>
        <v>0</v>
      </c>
      <c r="D74" s="47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74" s="28">
        <f>IFERROR(IF(table16[[#This Row],[Code]]=0,0,VLOOKUP(table16[[#This Row],[Code]],#REF!,4,FALSE)),"")</f>
        <v>0</v>
      </c>
      <c r="F74" s="27">
        <f>IFERROR(IF(table16[[#This Row],[Code]]=0,0,VLOOKUP(table16[[#This Row],[Code]],#REF!,5,FALSE)),"")</f>
        <v>0</v>
      </c>
      <c r="G74" s="27">
        <f>IFERROR(IF(table16[[#This Row],[Code]]=0,0,VLOOKUP(table16[[#This Row],[Code]],#REF!,6,FALSE)),"")</f>
        <v>0</v>
      </c>
      <c r="H74" s="27">
        <f>IFERROR(IF(table16[[#This Row],[Code]]=0,0,VLOOKUP(table16[[#This Row],[Code]],#REF!,7,FALSE)),"")</f>
        <v>0</v>
      </c>
      <c r="I74" s="25">
        <f>IFERROR(IF(table16[[#This Row],[Code]]=0,0,VLOOKUP(table16[[#This Row],[Code]],#REF!,12,FALSE)),"")</f>
        <v>0</v>
      </c>
      <c r="J74" s="25">
        <f>IFERROR(IF(table16[[#This Row],[Code]]=0,0,VLOOKUP(table16[[#This Row],[Code]],#REF!,11,FALSE)),"")</f>
        <v>0</v>
      </c>
      <c r="K74" s="27">
        <f>IFERROR(IF(table16[[#This Row],[Code]]=0,0,VLOOKUP(table16[[#This Row],[Code]],#REF!,9,FALSE)),"")</f>
        <v>0</v>
      </c>
      <c r="L74" s="27">
        <f>IFERROR(IF(table16[[#This Row],[Code]]=0,0,VLOOKUP(table16[[#This Row],[Code]],#REF!,10,FALSE)),"")</f>
        <v>0</v>
      </c>
      <c r="M74" s="29">
        <f>IFERROR(IF(table16[[#This Row],[Code]]=0,0,VLOOKUP(table16[[#This Row],[Code]],#REF!,8,FALSE)),"")</f>
        <v>0</v>
      </c>
    </row>
    <row r="75" spans="2:13" x14ac:dyDescent="0.25">
      <c r="B75" s="25">
        <f>IF($B$15=0,0,IF(COUNTIF($B$16:B74,"&lt;&gt;0")&gt;$B$15,0,IF(COUNTIF($B$16:B74,"&lt;&gt;0")=$B$15,$B$15,IF(COUNTIF($B$16:B74,"&lt;&gt;0")&lt;$B$15,B74+1))))</f>
        <v>0</v>
      </c>
      <c r="C75" s="26">
        <f>IF(table16[[#This Row],[0]]=0,0,$L$12&amp;table16[[#This Row],[0]])</f>
        <v>0</v>
      </c>
      <c r="D75" s="47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75" s="28">
        <f>IFERROR(IF(table16[[#This Row],[Code]]=0,0,VLOOKUP(table16[[#This Row],[Code]],#REF!,4,FALSE)),"")</f>
        <v>0</v>
      </c>
      <c r="F75" s="27">
        <f>IFERROR(IF(table16[[#This Row],[Code]]=0,0,VLOOKUP(table16[[#This Row],[Code]],#REF!,5,FALSE)),"")</f>
        <v>0</v>
      </c>
      <c r="G75" s="27">
        <f>IFERROR(IF(table16[[#This Row],[Code]]=0,0,VLOOKUP(table16[[#This Row],[Code]],#REF!,6,FALSE)),"")</f>
        <v>0</v>
      </c>
      <c r="H75" s="27">
        <f>IFERROR(IF(table16[[#This Row],[Code]]=0,0,VLOOKUP(table16[[#This Row],[Code]],#REF!,7,FALSE)),"")</f>
        <v>0</v>
      </c>
      <c r="I75" s="25">
        <f>IFERROR(IF(table16[[#This Row],[Code]]=0,0,VLOOKUP(table16[[#This Row],[Code]],#REF!,12,FALSE)),"")</f>
        <v>0</v>
      </c>
      <c r="J75" s="25">
        <f>IFERROR(IF(table16[[#This Row],[Code]]=0,0,VLOOKUP(table16[[#This Row],[Code]],#REF!,11,FALSE)),"")</f>
        <v>0</v>
      </c>
      <c r="K75" s="27">
        <f>IFERROR(IF(table16[[#This Row],[Code]]=0,0,VLOOKUP(table16[[#This Row],[Code]],#REF!,9,FALSE)),"")</f>
        <v>0</v>
      </c>
      <c r="L75" s="27">
        <f>IFERROR(IF(table16[[#This Row],[Code]]=0,0,VLOOKUP(table16[[#This Row],[Code]],#REF!,10,FALSE)),"")</f>
        <v>0</v>
      </c>
      <c r="M75" s="29">
        <f>IFERROR(IF(table16[[#This Row],[Code]]=0,0,VLOOKUP(table16[[#This Row],[Code]],#REF!,8,FALSE)),"")</f>
        <v>0</v>
      </c>
    </row>
    <row r="76" spans="2:13" x14ac:dyDescent="0.25">
      <c r="B76" s="25">
        <f>IF($B$15=0,0,IF(COUNTIF($B$16:B75,"&lt;&gt;0")&gt;$B$15,0,IF(COUNTIF($B$16:B75,"&lt;&gt;0")=$B$15,$B$15,IF(COUNTIF($B$16:B75,"&lt;&gt;0")&lt;$B$15,B75+1))))</f>
        <v>0</v>
      </c>
      <c r="C76" s="26">
        <f>IF(table16[[#This Row],[0]]=0,0,$L$12&amp;table16[[#This Row],[0]])</f>
        <v>0</v>
      </c>
      <c r="D76" s="47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76" s="28">
        <f>IFERROR(IF(table16[[#This Row],[Code]]=0,0,VLOOKUP(table16[[#This Row],[Code]],#REF!,4,FALSE)),"")</f>
        <v>0</v>
      </c>
      <c r="F76" s="27">
        <f>IFERROR(IF(table16[[#This Row],[Code]]=0,0,VLOOKUP(table16[[#This Row],[Code]],#REF!,5,FALSE)),"")</f>
        <v>0</v>
      </c>
      <c r="G76" s="27">
        <f>IFERROR(IF(table16[[#This Row],[Code]]=0,0,VLOOKUP(table16[[#This Row],[Code]],#REF!,6,FALSE)),"")</f>
        <v>0</v>
      </c>
      <c r="H76" s="27">
        <f>IFERROR(IF(table16[[#This Row],[Code]]=0,0,VLOOKUP(table16[[#This Row],[Code]],#REF!,7,FALSE)),"")</f>
        <v>0</v>
      </c>
      <c r="I76" s="25">
        <f>IFERROR(IF(table16[[#This Row],[Code]]=0,0,VLOOKUP(table16[[#This Row],[Code]],#REF!,12,FALSE)),"")</f>
        <v>0</v>
      </c>
      <c r="J76" s="25">
        <f>IFERROR(IF(table16[[#This Row],[Code]]=0,0,VLOOKUP(table16[[#This Row],[Code]],#REF!,11,FALSE)),"")</f>
        <v>0</v>
      </c>
      <c r="K76" s="27">
        <f>IFERROR(IF(table16[[#This Row],[Code]]=0,0,VLOOKUP(table16[[#This Row],[Code]],#REF!,9,FALSE)),"")</f>
        <v>0</v>
      </c>
      <c r="L76" s="27">
        <f>IFERROR(IF(table16[[#This Row],[Code]]=0,0,VLOOKUP(table16[[#This Row],[Code]],#REF!,10,FALSE)),"")</f>
        <v>0</v>
      </c>
      <c r="M76" s="29">
        <f>IFERROR(IF(table16[[#This Row],[Code]]=0,0,VLOOKUP(table16[[#This Row],[Code]],#REF!,8,FALSE)),"")</f>
        <v>0</v>
      </c>
    </row>
    <row r="77" spans="2:13" x14ac:dyDescent="0.25">
      <c r="B77" s="25">
        <f>IF($B$15=0,0,IF(COUNTIF($B$16:B76,"&lt;&gt;0")&gt;$B$15,0,IF(COUNTIF($B$16:B76,"&lt;&gt;0")=$B$15,$B$15,IF(COUNTIF($B$16:B76,"&lt;&gt;0")&lt;$B$15,B76+1))))</f>
        <v>0</v>
      </c>
      <c r="C77" s="26">
        <f>IF(table16[[#This Row],[0]]=0,0,$L$12&amp;table16[[#This Row],[0]])</f>
        <v>0</v>
      </c>
      <c r="D77" s="47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77" s="28">
        <f>IFERROR(IF(table16[[#This Row],[Code]]=0,0,VLOOKUP(table16[[#This Row],[Code]],#REF!,4,FALSE)),"")</f>
        <v>0</v>
      </c>
      <c r="F77" s="27">
        <f>IFERROR(IF(table16[[#This Row],[Code]]=0,0,VLOOKUP(table16[[#This Row],[Code]],#REF!,5,FALSE)),"")</f>
        <v>0</v>
      </c>
      <c r="G77" s="27">
        <f>IFERROR(IF(table16[[#This Row],[Code]]=0,0,VLOOKUP(table16[[#This Row],[Code]],#REF!,6,FALSE)),"")</f>
        <v>0</v>
      </c>
      <c r="H77" s="27">
        <f>IFERROR(IF(table16[[#This Row],[Code]]=0,0,VLOOKUP(table16[[#This Row],[Code]],#REF!,7,FALSE)),"")</f>
        <v>0</v>
      </c>
      <c r="I77" s="25">
        <f>IFERROR(IF(table16[[#This Row],[Code]]=0,0,VLOOKUP(table16[[#This Row],[Code]],#REF!,12,FALSE)),"")</f>
        <v>0</v>
      </c>
      <c r="J77" s="25">
        <f>IFERROR(IF(table16[[#This Row],[Code]]=0,0,VLOOKUP(table16[[#This Row],[Code]],#REF!,11,FALSE)),"")</f>
        <v>0</v>
      </c>
      <c r="K77" s="27">
        <f>IFERROR(IF(table16[[#This Row],[Code]]=0,0,VLOOKUP(table16[[#This Row],[Code]],#REF!,9,FALSE)),"")</f>
        <v>0</v>
      </c>
      <c r="L77" s="27">
        <f>IFERROR(IF(table16[[#This Row],[Code]]=0,0,VLOOKUP(table16[[#This Row],[Code]],#REF!,10,FALSE)),"")</f>
        <v>0</v>
      </c>
      <c r="M77" s="29">
        <f>IFERROR(IF(table16[[#This Row],[Code]]=0,0,VLOOKUP(table16[[#This Row],[Code]],#REF!,8,FALSE)),"")</f>
        <v>0</v>
      </c>
    </row>
    <row r="78" spans="2:13" x14ac:dyDescent="0.25">
      <c r="B78" s="25">
        <f>IF($B$15=0,0,IF(COUNTIF($B$16:B77,"&lt;&gt;0")&gt;$B$15,0,IF(COUNTIF($B$16:B77,"&lt;&gt;0")=$B$15,$B$15,IF(COUNTIF($B$16:B77,"&lt;&gt;0")&lt;$B$15,B77+1))))</f>
        <v>0</v>
      </c>
      <c r="C78" s="26">
        <f>IF(table16[[#This Row],[0]]=0,0,$L$12&amp;table16[[#This Row],[0]])</f>
        <v>0</v>
      </c>
      <c r="D78" s="47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78" s="28">
        <f>IFERROR(IF(table16[[#This Row],[Code]]=0,0,VLOOKUP(table16[[#This Row],[Code]],#REF!,4,FALSE)),"")</f>
        <v>0</v>
      </c>
      <c r="F78" s="27">
        <f>IFERROR(IF(table16[[#This Row],[Code]]=0,0,VLOOKUP(table16[[#This Row],[Code]],#REF!,5,FALSE)),"")</f>
        <v>0</v>
      </c>
      <c r="G78" s="27">
        <f>IFERROR(IF(table16[[#This Row],[Code]]=0,0,VLOOKUP(table16[[#This Row],[Code]],#REF!,6,FALSE)),"")</f>
        <v>0</v>
      </c>
      <c r="H78" s="27">
        <f>IFERROR(IF(table16[[#This Row],[Code]]=0,0,VLOOKUP(table16[[#This Row],[Code]],#REF!,7,FALSE)),"")</f>
        <v>0</v>
      </c>
      <c r="I78" s="25">
        <f>IFERROR(IF(table16[[#This Row],[Code]]=0,0,VLOOKUP(table16[[#This Row],[Code]],#REF!,12,FALSE)),"")</f>
        <v>0</v>
      </c>
      <c r="J78" s="25">
        <f>IFERROR(IF(table16[[#This Row],[Code]]=0,0,VLOOKUP(table16[[#This Row],[Code]],#REF!,11,FALSE)),"")</f>
        <v>0</v>
      </c>
      <c r="K78" s="27">
        <f>IFERROR(IF(table16[[#This Row],[Code]]=0,0,VLOOKUP(table16[[#This Row],[Code]],#REF!,9,FALSE)),"")</f>
        <v>0</v>
      </c>
      <c r="L78" s="27">
        <f>IFERROR(IF(table16[[#This Row],[Code]]=0,0,VLOOKUP(table16[[#This Row],[Code]],#REF!,10,FALSE)),"")</f>
        <v>0</v>
      </c>
      <c r="M78" s="29">
        <f>IFERROR(IF(table16[[#This Row],[Code]]=0,0,VLOOKUP(table16[[#This Row],[Code]],#REF!,8,FALSE)),"")</f>
        <v>0</v>
      </c>
    </row>
    <row r="79" spans="2:13" x14ac:dyDescent="0.25">
      <c r="B79" s="25">
        <f>IF($B$15=0,0,IF(COUNTIF($B$16:B78,"&lt;&gt;0")&gt;$B$15,0,IF(COUNTIF($B$16:B78,"&lt;&gt;0")=$B$15,$B$15,IF(COUNTIF($B$16:B78,"&lt;&gt;0")&lt;$B$15,B78+1))))</f>
        <v>0</v>
      </c>
      <c r="C79" s="26">
        <f>IF(table16[[#This Row],[0]]=0,0,$L$12&amp;table16[[#This Row],[0]])</f>
        <v>0</v>
      </c>
      <c r="D79" s="47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79" s="28">
        <f>IFERROR(IF(table16[[#This Row],[Code]]=0,0,VLOOKUP(table16[[#This Row],[Code]],#REF!,4,FALSE)),"")</f>
        <v>0</v>
      </c>
      <c r="F79" s="27">
        <f>IFERROR(IF(table16[[#This Row],[Code]]=0,0,VLOOKUP(table16[[#This Row],[Code]],#REF!,5,FALSE)),"")</f>
        <v>0</v>
      </c>
      <c r="G79" s="27">
        <f>IFERROR(IF(table16[[#This Row],[Code]]=0,0,VLOOKUP(table16[[#This Row],[Code]],#REF!,6,FALSE)),"")</f>
        <v>0</v>
      </c>
      <c r="H79" s="27">
        <f>IFERROR(IF(table16[[#This Row],[Code]]=0,0,VLOOKUP(table16[[#This Row],[Code]],#REF!,7,FALSE)),"")</f>
        <v>0</v>
      </c>
      <c r="I79" s="25">
        <f>IFERROR(IF(table16[[#This Row],[Code]]=0,0,VLOOKUP(table16[[#This Row],[Code]],#REF!,12,FALSE)),"")</f>
        <v>0</v>
      </c>
      <c r="J79" s="25">
        <f>IFERROR(IF(table16[[#This Row],[Code]]=0,0,VLOOKUP(table16[[#This Row],[Code]],#REF!,11,FALSE)),"")</f>
        <v>0</v>
      </c>
      <c r="K79" s="27">
        <f>IFERROR(IF(table16[[#This Row],[Code]]=0,0,VLOOKUP(table16[[#This Row],[Code]],#REF!,9,FALSE)),"")</f>
        <v>0</v>
      </c>
      <c r="L79" s="27">
        <f>IFERROR(IF(table16[[#This Row],[Code]]=0,0,VLOOKUP(table16[[#This Row],[Code]],#REF!,10,FALSE)),"")</f>
        <v>0</v>
      </c>
      <c r="M79" s="29">
        <f>IFERROR(IF(table16[[#This Row],[Code]]=0,0,VLOOKUP(table16[[#This Row],[Code]],#REF!,8,FALSE)),"")</f>
        <v>0</v>
      </c>
    </row>
    <row r="80" spans="2:13" x14ac:dyDescent="0.25">
      <c r="B80" s="25">
        <f>IF($B$15=0,0,IF(COUNTIF($B$16:B79,"&lt;&gt;0")&gt;$B$15,0,IF(COUNTIF($B$16:B79,"&lt;&gt;0")=$B$15,$B$15,IF(COUNTIF($B$16:B79,"&lt;&gt;0")&lt;$B$15,B79+1))))</f>
        <v>0</v>
      </c>
      <c r="C80" s="26">
        <f>IF(table16[[#This Row],[0]]=0,0,$L$12&amp;table16[[#This Row],[0]])</f>
        <v>0</v>
      </c>
      <c r="D80" s="47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80" s="28">
        <f>IFERROR(IF(table16[[#This Row],[Code]]=0,0,VLOOKUP(table16[[#This Row],[Code]],#REF!,4,FALSE)),"")</f>
        <v>0</v>
      </c>
      <c r="F80" s="27">
        <f>IFERROR(IF(table16[[#This Row],[Code]]=0,0,VLOOKUP(table16[[#This Row],[Code]],#REF!,5,FALSE)),"")</f>
        <v>0</v>
      </c>
      <c r="G80" s="27">
        <f>IFERROR(IF(table16[[#This Row],[Code]]=0,0,VLOOKUP(table16[[#This Row],[Code]],#REF!,6,FALSE)),"")</f>
        <v>0</v>
      </c>
      <c r="H80" s="27">
        <f>IFERROR(IF(table16[[#This Row],[Code]]=0,0,VLOOKUP(table16[[#This Row],[Code]],#REF!,7,FALSE)),"")</f>
        <v>0</v>
      </c>
      <c r="I80" s="25">
        <f>IFERROR(IF(table16[[#This Row],[Code]]=0,0,VLOOKUP(table16[[#This Row],[Code]],#REF!,12,FALSE)),"")</f>
        <v>0</v>
      </c>
      <c r="J80" s="25">
        <f>IFERROR(IF(table16[[#This Row],[Code]]=0,0,VLOOKUP(table16[[#This Row],[Code]],#REF!,11,FALSE)),"")</f>
        <v>0</v>
      </c>
      <c r="K80" s="27">
        <f>IFERROR(IF(table16[[#This Row],[Code]]=0,0,VLOOKUP(table16[[#This Row],[Code]],#REF!,9,FALSE)),"")</f>
        <v>0</v>
      </c>
      <c r="L80" s="27">
        <f>IFERROR(IF(table16[[#This Row],[Code]]=0,0,VLOOKUP(table16[[#This Row],[Code]],#REF!,10,FALSE)),"")</f>
        <v>0</v>
      </c>
      <c r="M80" s="29">
        <f>IFERROR(IF(table16[[#This Row],[Code]]=0,0,VLOOKUP(table16[[#This Row],[Code]],#REF!,8,FALSE)),"")</f>
        <v>0</v>
      </c>
    </row>
    <row r="81" spans="2:13" x14ac:dyDescent="0.25">
      <c r="B81" s="25">
        <f>IF($B$15=0,0,IF(COUNTIF($B$16:B80,"&lt;&gt;0")&gt;$B$15,0,IF(COUNTIF($B$16:B80,"&lt;&gt;0")=$B$15,$B$15,IF(COUNTIF($B$16:B80,"&lt;&gt;0")&lt;$B$15,B80+1))))</f>
        <v>0</v>
      </c>
      <c r="C81" s="26">
        <f>IF(table16[[#This Row],[0]]=0,0,$L$12&amp;table16[[#This Row],[0]])</f>
        <v>0</v>
      </c>
      <c r="D81" s="47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81" s="28">
        <f>IFERROR(IF(table16[[#This Row],[Code]]=0,0,VLOOKUP(table16[[#This Row],[Code]],#REF!,4,FALSE)),"")</f>
        <v>0</v>
      </c>
      <c r="F81" s="27">
        <f>IFERROR(IF(table16[[#This Row],[Code]]=0,0,VLOOKUP(table16[[#This Row],[Code]],#REF!,5,FALSE)),"")</f>
        <v>0</v>
      </c>
      <c r="G81" s="27">
        <f>IFERROR(IF(table16[[#This Row],[Code]]=0,0,VLOOKUP(table16[[#This Row],[Code]],#REF!,6,FALSE)),"")</f>
        <v>0</v>
      </c>
      <c r="H81" s="27">
        <f>IFERROR(IF(table16[[#This Row],[Code]]=0,0,VLOOKUP(table16[[#This Row],[Code]],#REF!,7,FALSE)),"")</f>
        <v>0</v>
      </c>
      <c r="I81" s="25">
        <f>IFERROR(IF(table16[[#This Row],[Code]]=0,0,VLOOKUP(table16[[#This Row],[Code]],#REF!,12,FALSE)),"")</f>
        <v>0</v>
      </c>
      <c r="J81" s="25">
        <f>IFERROR(IF(table16[[#This Row],[Code]]=0,0,VLOOKUP(table16[[#This Row],[Code]],#REF!,11,FALSE)),"")</f>
        <v>0</v>
      </c>
      <c r="K81" s="27">
        <f>IFERROR(IF(table16[[#This Row],[Code]]=0,0,VLOOKUP(table16[[#This Row],[Code]],#REF!,9,FALSE)),"")</f>
        <v>0</v>
      </c>
      <c r="L81" s="27">
        <f>IFERROR(IF(table16[[#This Row],[Code]]=0,0,VLOOKUP(table16[[#This Row],[Code]],#REF!,10,FALSE)),"")</f>
        <v>0</v>
      </c>
      <c r="M81" s="29">
        <f>IFERROR(IF(table16[[#This Row],[Code]]=0,0,VLOOKUP(table16[[#This Row],[Code]],#REF!,8,FALSE)),"")</f>
        <v>0</v>
      </c>
    </row>
    <row r="82" spans="2:13" x14ac:dyDescent="0.25">
      <c r="B82" s="25">
        <f>IF($B$15=0,0,IF(COUNTIF($B$16:B81,"&lt;&gt;0")&gt;$B$15,0,IF(COUNTIF($B$16:B81,"&lt;&gt;0")=$B$15,$B$15,IF(COUNTIF($B$16:B81,"&lt;&gt;0")&lt;$B$15,B81+1))))</f>
        <v>0</v>
      </c>
      <c r="C82" s="26">
        <f>IF(table16[[#This Row],[0]]=0,0,$L$12&amp;table16[[#This Row],[0]])</f>
        <v>0</v>
      </c>
      <c r="D82" s="47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82" s="28">
        <f>IFERROR(IF(table16[[#This Row],[Code]]=0,0,VLOOKUP(table16[[#This Row],[Code]],#REF!,4,FALSE)),"")</f>
        <v>0</v>
      </c>
      <c r="F82" s="27">
        <f>IFERROR(IF(table16[[#This Row],[Code]]=0,0,VLOOKUP(table16[[#This Row],[Code]],#REF!,5,FALSE)),"")</f>
        <v>0</v>
      </c>
      <c r="G82" s="27">
        <f>IFERROR(IF(table16[[#This Row],[Code]]=0,0,VLOOKUP(table16[[#This Row],[Code]],#REF!,6,FALSE)),"")</f>
        <v>0</v>
      </c>
      <c r="H82" s="27">
        <f>IFERROR(IF(table16[[#This Row],[Code]]=0,0,VLOOKUP(table16[[#This Row],[Code]],#REF!,7,FALSE)),"")</f>
        <v>0</v>
      </c>
      <c r="I82" s="25">
        <f>IFERROR(IF(table16[[#This Row],[Code]]=0,0,VLOOKUP(table16[[#This Row],[Code]],#REF!,12,FALSE)),"")</f>
        <v>0</v>
      </c>
      <c r="J82" s="25">
        <f>IFERROR(IF(table16[[#This Row],[Code]]=0,0,VLOOKUP(table16[[#This Row],[Code]],#REF!,11,FALSE)),"")</f>
        <v>0</v>
      </c>
      <c r="K82" s="27">
        <f>IFERROR(IF(table16[[#This Row],[Code]]=0,0,VLOOKUP(table16[[#This Row],[Code]],#REF!,9,FALSE)),"")</f>
        <v>0</v>
      </c>
      <c r="L82" s="27">
        <f>IFERROR(IF(table16[[#This Row],[Code]]=0,0,VLOOKUP(table16[[#This Row],[Code]],#REF!,10,FALSE)),"")</f>
        <v>0</v>
      </c>
      <c r="M82" s="29">
        <f>IFERROR(IF(table16[[#This Row],[Code]]=0,0,VLOOKUP(table16[[#This Row],[Code]],#REF!,8,FALSE)),"")</f>
        <v>0</v>
      </c>
    </row>
    <row r="83" spans="2:13" x14ac:dyDescent="0.25">
      <c r="B83" s="25">
        <f>IF($B$15=0,0,IF(COUNTIF($B$16:B82,"&lt;&gt;0")&gt;$B$15,0,IF(COUNTIF($B$16:B82,"&lt;&gt;0")=$B$15,$B$15,IF(COUNTIF($B$16:B82,"&lt;&gt;0")&lt;$B$15,B82+1))))</f>
        <v>0</v>
      </c>
      <c r="C83" s="26">
        <f>IF(table16[[#This Row],[0]]=0,0,$L$12&amp;table16[[#This Row],[0]])</f>
        <v>0</v>
      </c>
      <c r="D83" s="47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83" s="28">
        <f>IFERROR(IF(table16[[#This Row],[Code]]=0,0,VLOOKUP(table16[[#This Row],[Code]],#REF!,4,FALSE)),"")</f>
        <v>0</v>
      </c>
      <c r="F83" s="27">
        <f>IFERROR(IF(table16[[#This Row],[Code]]=0,0,VLOOKUP(table16[[#This Row],[Code]],#REF!,5,FALSE)),"")</f>
        <v>0</v>
      </c>
      <c r="G83" s="27">
        <f>IFERROR(IF(table16[[#This Row],[Code]]=0,0,VLOOKUP(table16[[#This Row],[Code]],#REF!,6,FALSE)),"")</f>
        <v>0</v>
      </c>
      <c r="H83" s="27">
        <f>IFERROR(IF(table16[[#This Row],[Code]]=0,0,VLOOKUP(table16[[#This Row],[Code]],#REF!,7,FALSE)),"")</f>
        <v>0</v>
      </c>
      <c r="I83" s="25">
        <f>IFERROR(IF(table16[[#This Row],[Code]]=0,0,VLOOKUP(table16[[#This Row],[Code]],#REF!,12,FALSE)),"")</f>
        <v>0</v>
      </c>
      <c r="J83" s="25">
        <f>IFERROR(IF(table16[[#This Row],[Code]]=0,0,VLOOKUP(table16[[#This Row],[Code]],#REF!,11,FALSE)),"")</f>
        <v>0</v>
      </c>
      <c r="K83" s="27">
        <f>IFERROR(IF(table16[[#This Row],[Code]]=0,0,VLOOKUP(table16[[#This Row],[Code]],#REF!,9,FALSE)),"")</f>
        <v>0</v>
      </c>
      <c r="L83" s="27">
        <f>IFERROR(IF(table16[[#This Row],[Code]]=0,0,VLOOKUP(table16[[#This Row],[Code]],#REF!,10,FALSE)),"")</f>
        <v>0</v>
      </c>
      <c r="M83" s="29">
        <f>IFERROR(IF(table16[[#This Row],[Code]]=0,0,VLOOKUP(table16[[#This Row],[Code]],#REF!,8,FALSE)),"")</f>
        <v>0</v>
      </c>
    </row>
    <row r="84" spans="2:13" x14ac:dyDescent="0.25">
      <c r="B84" s="25">
        <f>IF($B$15=0,0,IF(COUNTIF($B$16:B83,"&lt;&gt;0")&gt;$B$15,0,IF(COUNTIF($B$16:B83,"&lt;&gt;0")=$B$15,$B$15,IF(COUNTIF($B$16:B83,"&lt;&gt;0")&lt;$B$15,B83+1))))</f>
        <v>0</v>
      </c>
      <c r="C84" s="26">
        <f>IF(table16[[#This Row],[0]]=0,0,$L$12&amp;table16[[#This Row],[0]])</f>
        <v>0</v>
      </c>
      <c r="D84" s="47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84" s="28">
        <f>IFERROR(IF(table16[[#This Row],[Code]]=0,0,VLOOKUP(table16[[#This Row],[Code]],#REF!,4,FALSE)),"")</f>
        <v>0</v>
      </c>
      <c r="F84" s="27">
        <f>IFERROR(IF(table16[[#This Row],[Code]]=0,0,VLOOKUP(table16[[#This Row],[Code]],#REF!,5,FALSE)),"")</f>
        <v>0</v>
      </c>
      <c r="G84" s="27">
        <f>IFERROR(IF(table16[[#This Row],[Code]]=0,0,VLOOKUP(table16[[#This Row],[Code]],#REF!,6,FALSE)),"")</f>
        <v>0</v>
      </c>
      <c r="H84" s="27">
        <f>IFERROR(IF(table16[[#This Row],[Code]]=0,0,VLOOKUP(table16[[#This Row],[Code]],#REF!,7,FALSE)),"")</f>
        <v>0</v>
      </c>
      <c r="I84" s="25">
        <f>IFERROR(IF(table16[[#This Row],[Code]]=0,0,VLOOKUP(table16[[#This Row],[Code]],#REF!,12,FALSE)),"")</f>
        <v>0</v>
      </c>
      <c r="J84" s="25">
        <f>IFERROR(IF(table16[[#This Row],[Code]]=0,0,VLOOKUP(table16[[#This Row],[Code]],#REF!,11,FALSE)),"")</f>
        <v>0</v>
      </c>
      <c r="K84" s="27">
        <f>IFERROR(IF(table16[[#This Row],[Code]]=0,0,VLOOKUP(table16[[#This Row],[Code]],#REF!,9,FALSE)),"")</f>
        <v>0</v>
      </c>
      <c r="L84" s="27">
        <f>IFERROR(IF(table16[[#This Row],[Code]]=0,0,VLOOKUP(table16[[#This Row],[Code]],#REF!,10,FALSE)),"")</f>
        <v>0</v>
      </c>
      <c r="M84" s="29">
        <f>IFERROR(IF(table16[[#This Row],[Code]]=0,0,VLOOKUP(table16[[#This Row],[Code]],#REF!,8,FALSE)),"")</f>
        <v>0</v>
      </c>
    </row>
    <row r="85" spans="2:13" x14ac:dyDescent="0.25">
      <c r="B85" s="25">
        <f>IF($B$15=0,0,IF(COUNTIF($B$16:B84,"&lt;&gt;0")&gt;$B$15,0,IF(COUNTIF($B$16:B84,"&lt;&gt;0")=$B$15,$B$15,IF(COUNTIF($B$16:B84,"&lt;&gt;0")&lt;$B$15,B84+1))))</f>
        <v>0</v>
      </c>
      <c r="C85" s="26">
        <f>IF(table16[[#This Row],[0]]=0,0,$L$12&amp;table16[[#This Row],[0]])</f>
        <v>0</v>
      </c>
      <c r="D85" s="47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85" s="28">
        <f>IFERROR(IF(table16[[#This Row],[Code]]=0,0,VLOOKUP(table16[[#This Row],[Code]],#REF!,4,FALSE)),"")</f>
        <v>0</v>
      </c>
      <c r="F85" s="27">
        <f>IFERROR(IF(table16[[#This Row],[Code]]=0,0,VLOOKUP(table16[[#This Row],[Code]],#REF!,5,FALSE)),"")</f>
        <v>0</v>
      </c>
      <c r="G85" s="27">
        <f>IFERROR(IF(table16[[#This Row],[Code]]=0,0,VLOOKUP(table16[[#This Row],[Code]],#REF!,6,FALSE)),"")</f>
        <v>0</v>
      </c>
      <c r="H85" s="27">
        <f>IFERROR(IF(table16[[#This Row],[Code]]=0,0,VLOOKUP(table16[[#This Row],[Code]],#REF!,7,FALSE)),"")</f>
        <v>0</v>
      </c>
      <c r="I85" s="25">
        <f>IFERROR(IF(table16[[#This Row],[Code]]=0,0,VLOOKUP(table16[[#This Row],[Code]],#REF!,12,FALSE)),"")</f>
        <v>0</v>
      </c>
      <c r="J85" s="25">
        <f>IFERROR(IF(table16[[#This Row],[Code]]=0,0,VLOOKUP(table16[[#This Row],[Code]],#REF!,11,FALSE)),"")</f>
        <v>0</v>
      </c>
      <c r="K85" s="27">
        <f>IFERROR(IF(table16[[#This Row],[Code]]=0,0,VLOOKUP(table16[[#This Row],[Code]],#REF!,9,FALSE)),"")</f>
        <v>0</v>
      </c>
      <c r="L85" s="27">
        <f>IFERROR(IF(table16[[#This Row],[Code]]=0,0,VLOOKUP(table16[[#This Row],[Code]],#REF!,10,FALSE)),"")</f>
        <v>0</v>
      </c>
      <c r="M85" s="29">
        <f>IFERROR(IF(table16[[#This Row],[Code]]=0,0,VLOOKUP(table16[[#This Row],[Code]],#REF!,8,FALSE)),"")</f>
        <v>0</v>
      </c>
    </row>
    <row r="86" spans="2:13" x14ac:dyDescent="0.25">
      <c r="B86" s="25">
        <f>IF($B$15=0,0,IF(COUNTIF($B$16:B85,"&lt;&gt;0")&gt;$B$15,0,IF(COUNTIF($B$16:B85,"&lt;&gt;0")=$B$15,$B$15,IF(COUNTIF($B$16:B85,"&lt;&gt;0")&lt;$B$15,B85+1))))</f>
        <v>0</v>
      </c>
      <c r="C86" s="26">
        <f>IF(table16[[#This Row],[0]]=0,0,$L$12&amp;table16[[#This Row],[0]])</f>
        <v>0</v>
      </c>
      <c r="D86" s="47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86" s="28">
        <f>IFERROR(IF(table16[[#This Row],[Code]]=0,0,VLOOKUP(table16[[#This Row],[Code]],#REF!,4,FALSE)),"")</f>
        <v>0</v>
      </c>
      <c r="F86" s="27">
        <f>IFERROR(IF(table16[[#This Row],[Code]]=0,0,VLOOKUP(table16[[#This Row],[Code]],#REF!,5,FALSE)),"")</f>
        <v>0</v>
      </c>
      <c r="G86" s="27">
        <f>IFERROR(IF(table16[[#This Row],[Code]]=0,0,VLOOKUP(table16[[#This Row],[Code]],#REF!,6,FALSE)),"")</f>
        <v>0</v>
      </c>
      <c r="H86" s="27">
        <f>IFERROR(IF(table16[[#This Row],[Code]]=0,0,VLOOKUP(table16[[#This Row],[Code]],#REF!,7,FALSE)),"")</f>
        <v>0</v>
      </c>
      <c r="I86" s="25">
        <f>IFERROR(IF(table16[[#This Row],[Code]]=0,0,VLOOKUP(table16[[#This Row],[Code]],#REF!,12,FALSE)),"")</f>
        <v>0</v>
      </c>
      <c r="J86" s="25">
        <f>IFERROR(IF(table16[[#This Row],[Code]]=0,0,VLOOKUP(table16[[#This Row],[Code]],#REF!,11,FALSE)),"")</f>
        <v>0</v>
      </c>
      <c r="K86" s="27">
        <f>IFERROR(IF(table16[[#This Row],[Code]]=0,0,VLOOKUP(table16[[#This Row],[Code]],#REF!,9,FALSE)),"")</f>
        <v>0</v>
      </c>
      <c r="L86" s="27">
        <f>IFERROR(IF(table16[[#This Row],[Code]]=0,0,VLOOKUP(table16[[#This Row],[Code]],#REF!,10,FALSE)),"")</f>
        <v>0</v>
      </c>
      <c r="M86" s="29">
        <f>IFERROR(IF(table16[[#This Row],[Code]]=0,0,VLOOKUP(table16[[#This Row],[Code]],#REF!,8,FALSE)),"")</f>
        <v>0</v>
      </c>
    </row>
    <row r="87" spans="2:13" x14ac:dyDescent="0.25">
      <c r="B87" s="25">
        <f>IF($B$15=0,0,IF(COUNTIF($B$16:B86,"&lt;&gt;0")&gt;$B$15,0,IF(COUNTIF($B$16:B86,"&lt;&gt;0")=$B$15,$B$15,IF(COUNTIF($B$16:B86,"&lt;&gt;0")&lt;$B$15,B86+1))))</f>
        <v>0</v>
      </c>
      <c r="C87" s="26">
        <f>IF(table16[[#This Row],[0]]=0,0,$L$12&amp;table16[[#This Row],[0]])</f>
        <v>0</v>
      </c>
      <c r="D87" s="47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87" s="28">
        <f>IFERROR(IF(table16[[#This Row],[Code]]=0,0,VLOOKUP(table16[[#This Row],[Code]],#REF!,4,FALSE)),"")</f>
        <v>0</v>
      </c>
      <c r="F87" s="27">
        <f>IFERROR(IF(table16[[#This Row],[Code]]=0,0,VLOOKUP(table16[[#This Row],[Code]],#REF!,5,FALSE)),"")</f>
        <v>0</v>
      </c>
      <c r="G87" s="27">
        <f>IFERROR(IF(table16[[#This Row],[Code]]=0,0,VLOOKUP(table16[[#This Row],[Code]],#REF!,6,FALSE)),"")</f>
        <v>0</v>
      </c>
      <c r="H87" s="27">
        <f>IFERROR(IF(table16[[#This Row],[Code]]=0,0,VLOOKUP(table16[[#This Row],[Code]],#REF!,7,FALSE)),"")</f>
        <v>0</v>
      </c>
      <c r="I87" s="25">
        <f>IFERROR(IF(table16[[#This Row],[Code]]=0,0,VLOOKUP(table16[[#This Row],[Code]],#REF!,12,FALSE)),"")</f>
        <v>0</v>
      </c>
      <c r="J87" s="25">
        <f>IFERROR(IF(table16[[#This Row],[Code]]=0,0,VLOOKUP(table16[[#This Row],[Code]],#REF!,11,FALSE)),"")</f>
        <v>0</v>
      </c>
      <c r="K87" s="27">
        <f>IFERROR(IF(table16[[#This Row],[Code]]=0,0,VLOOKUP(table16[[#This Row],[Code]],#REF!,9,FALSE)),"")</f>
        <v>0</v>
      </c>
      <c r="L87" s="27">
        <f>IFERROR(IF(table16[[#This Row],[Code]]=0,0,VLOOKUP(table16[[#This Row],[Code]],#REF!,10,FALSE)),"")</f>
        <v>0</v>
      </c>
      <c r="M87" s="29">
        <f>IFERROR(IF(table16[[#This Row],[Code]]=0,0,VLOOKUP(table16[[#This Row],[Code]],#REF!,8,FALSE)),"")</f>
        <v>0</v>
      </c>
    </row>
    <row r="88" spans="2:13" x14ac:dyDescent="0.25">
      <c r="B88" s="25">
        <f>IF($B$15=0,0,IF(COUNTIF($B$16:B87,"&lt;&gt;0")&gt;$B$15,0,IF(COUNTIF($B$16:B87,"&lt;&gt;0")=$B$15,$B$15,IF(COUNTIF($B$16:B87,"&lt;&gt;0")&lt;$B$15,B87+1))))</f>
        <v>0</v>
      </c>
      <c r="C88" s="26">
        <f>IF(table16[[#This Row],[0]]=0,0,$L$12&amp;table16[[#This Row],[0]])</f>
        <v>0</v>
      </c>
      <c r="D88" s="47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88" s="28">
        <f>IFERROR(IF(table16[[#This Row],[Code]]=0,0,VLOOKUP(table16[[#This Row],[Code]],#REF!,4,FALSE)),"")</f>
        <v>0</v>
      </c>
      <c r="F88" s="27">
        <f>IFERROR(IF(table16[[#This Row],[Code]]=0,0,VLOOKUP(table16[[#This Row],[Code]],#REF!,5,FALSE)),"")</f>
        <v>0</v>
      </c>
      <c r="G88" s="27">
        <f>IFERROR(IF(table16[[#This Row],[Code]]=0,0,VLOOKUP(table16[[#This Row],[Code]],#REF!,6,FALSE)),"")</f>
        <v>0</v>
      </c>
      <c r="H88" s="27">
        <f>IFERROR(IF(table16[[#This Row],[Code]]=0,0,VLOOKUP(table16[[#This Row],[Code]],#REF!,7,FALSE)),"")</f>
        <v>0</v>
      </c>
      <c r="I88" s="25">
        <f>IFERROR(IF(table16[[#This Row],[Code]]=0,0,VLOOKUP(table16[[#This Row],[Code]],#REF!,12,FALSE)),"")</f>
        <v>0</v>
      </c>
      <c r="J88" s="25">
        <f>IFERROR(IF(table16[[#This Row],[Code]]=0,0,VLOOKUP(table16[[#This Row],[Code]],#REF!,11,FALSE)),"")</f>
        <v>0</v>
      </c>
      <c r="K88" s="27">
        <f>IFERROR(IF(table16[[#This Row],[Code]]=0,0,VLOOKUP(table16[[#This Row],[Code]],#REF!,9,FALSE)),"")</f>
        <v>0</v>
      </c>
      <c r="L88" s="27">
        <f>IFERROR(IF(table16[[#This Row],[Code]]=0,0,VLOOKUP(table16[[#This Row],[Code]],#REF!,10,FALSE)),"")</f>
        <v>0</v>
      </c>
      <c r="M88" s="29">
        <f>IFERROR(IF(table16[[#This Row],[Code]]=0,0,VLOOKUP(table16[[#This Row],[Code]],#REF!,8,FALSE)),"")</f>
        <v>0</v>
      </c>
    </row>
    <row r="89" spans="2:13" x14ac:dyDescent="0.25">
      <c r="B89" s="25">
        <f>IF($B$15=0,0,IF(COUNTIF($B$16:B88,"&lt;&gt;0")&gt;$B$15,0,IF(COUNTIF($B$16:B88,"&lt;&gt;0")=$B$15,$B$15,IF(COUNTIF($B$16:B88,"&lt;&gt;0")&lt;$B$15,B88+1))))</f>
        <v>0</v>
      </c>
      <c r="C89" s="26">
        <f>IF(table16[[#This Row],[0]]=0,0,$L$12&amp;table16[[#This Row],[0]])</f>
        <v>0</v>
      </c>
      <c r="D89" s="47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89" s="28">
        <f>IFERROR(IF(table16[[#This Row],[Code]]=0,0,VLOOKUP(table16[[#This Row],[Code]],#REF!,4,FALSE)),"")</f>
        <v>0</v>
      </c>
      <c r="F89" s="27">
        <f>IFERROR(IF(table16[[#This Row],[Code]]=0,0,VLOOKUP(table16[[#This Row],[Code]],#REF!,5,FALSE)),"")</f>
        <v>0</v>
      </c>
      <c r="G89" s="27">
        <f>IFERROR(IF(table16[[#This Row],[Code]]=0,0,VLOOKUP(table16[[#This Row],[Code]],#REF!,6,FALSE)),"")</f>
        <v>0</v>
      </c>
      <c r="H89" s="27">
        <f>IFERROR(IF(table16[[#This Row],[Code]]=0,0,VLOOKUP(table16[[#This Row],[Code]],#REF!,7,FALSE)),"")</f>
        <v>0</v>
      </c>
      <c r="I89" s="25">
        <f>IFERROR(IF(table16[[#This Row],[Code]]=0,0,VLOOKUP(table16[[#This Row],[Code]],#REF!,12,FALSE)),"")</f>
        <v>0</v>
      </c>
      <c r="J89" s="25">
        <f>IFERROR(IF(table16[[#This Row],[Code]]=0,0,VLOOKUP(table16[[#This Row],[Code]],#REF!,11,FALSE)),"")</f>
        <v>0</v>
      </c>
      <c r="K89" s="27">
        <f>IFERROR(IF(table16[[#This Row],[Code]]=0,0,VLOOKUP(table16[[#This Row],[Code]],#REF!,9,FALSE)),"")</f>
        <v>0</v>
      </c>
      <c r="L89" s="27">
        <f>IFERROR(IF(table16[[#This Row],[Code]]=0,0,VLOOKUP(table16[[#This Row],[Code]],#REF!,10,FALSE)),"")</f>
        <v>0</v>
      </c>
      <c r="M89" s="29">
        <f>IFERROR(IF(table16[[#This Row],[Code]]=0,0,VLOOKUP(table16[[#This Row],[Code]],#REF!,8,FALSE)),"")</f>
        <v>0</v>
      </c>
    </row>
    <row r="90" spans="2:13" x14ac:dyDescent="0.25">
      <c r="B90" s="25">
        <f>IF($B$15=0,0,IF(COUNTIF($B$16:B89,"&lt;&gt;0")&gt;$B$15,0,IF(COUNTIF($B$16:B89,"&lt;&gt;0")=$B$15,$B$15,IF(COUNTIF($B$16:B89,"&lt;&gt;0")&lt;$B$15,B89+1))))</f>
        <v>0</v>
      </c>
      <c r="C90" s="26">
        <f>IF(table16[[#This Row],[0]]=0,0,$L$12&amp;table16[[#This Row],[0]])</f>
        <v>0</v>
      </c>
      <c r="D90" s="47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90" s="28">
        <f>IFERROR(IF(table16[[#This Row],[Code]]=0,0,VLOOKUP(table16[[#This Row],[Code]],#REF!,4,FALSE)),"")</f>
        <v>0</v>
      </c>
      <c r="F90" s="27">
        <f>IFERROR(IF(table16[[#This Row],[Code]]=0,0,VLOOKUP(table16[[#This Row],[Code]],#REF!,5,FALSE)),"")</f>
        <v>0</v>
      </c>
      <c r="G90" s="27">
        <f>IFERROR(IF(table16[[#This Row],[Code]]=0,0,VLOOKUP(table16[[#This Row],[Code]],#REF!,6,FALSE)),"")</f>
        <v>0</v>
      </c>
      <c r="H90" s="27">
        <f>IFERROR(IF(table16[[#This Row],[Code]]=0,0,VLOOKUP(table16[[#This Row],[Code]],#REF!,7,FALSE)),"")</f>
        <v>0</v>
      </c>
      <c r="I90" s="25">
        <f>IFERROR(IF(table16[[#This Row],[Code]]=0,0,VLOOKUP(table16[[#This Row],[Code]],#REF!,12,FALSE)),"")</f>
        <v>0</v>
      </c>
      <c r="J90" s="25">
        <f>IFERROR(IF(table16[[#This Row],[Code]]=0,0,VLOOKUP(table16[[#This Row],[Code]],#REF!,11,FALSE)),"")</f>
        <v>0</v>
      </c>
      <c r="K90" s="27">
        <f>IFERROR(IF(table16[[#This Row],[Code]]=0,0,VLOOKUP(table16[[#This Row],[Code]],#REF!,9,FALSE)),"")</f>
        <v>0</v>
      </c>
      <c r="L90" s="27">
        <f>IFERROR(IF(table16[[#This Row],[Code]]=0,0,VLOOKUP(table16[[#This Row],[Code]],#REF!,10,FALSE)),"")</f>
        <v>0</v>
      </c>
      <c r="M90" s="29">
        <f>IFERROR(IF(table16[[#This Row],[Code]]=0,0,VLOOKUP(table16[[#This Row],[Code]],#REF!,8,FALSE)),"")</f>
        <v>0</v>
      </c>
    </row>
    <row r="91" spans="2:13" x14ac:dyDescent="0.25">
      <c r="B91" s="25">
        <f>IF($B$15=0,0,IF(COUNTIF($B$16:B90,"&lt;&gt;0")&gt;$B$15,0,IF(COUNTIF($B$16:B90,"&lt;&gt;0")=$B$15,$B$15,IF(COUNTIF($B$16:B90,"&lt;&gt;0")&lt;$B$15,B90+1))))</f>
        <v>0</v>
      </c>
      <c r="C91" s="26">
        <f>IF(table16[[#This Row],[0]]=0,0,$L$12&amp;table16[[#This Row],[0]])</f>
        <v>0</v>
      </c>
      <c r="D91" s="47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91" s="28">
        <f>IFERROR(IF(table16[[#This Row],[Code]]=0,0,VLOOKUP(table16[[#This Row],[Code]],#REF!,4,FALSE)),"")</f>
        <v>0</v>
      </c>
      <c r="F91" s="27">
        <f>IFERROR(IF(table16[[#This Row],[Code]]=0,0,VLOOKUP(table16[[#This Row],[Code]],#REF!,5,FALSE)),"")</f>
        <v>0</v>
      </c>
      <c r="G91" s="27">
        <f>IFERROR(IF(table16[[#This Row],[Code]]=0,0,VLOOKUP(table16[[#This Row],[Code]],#REF!,6,FALSE)),"")</f>
        <v>0</v>
      </c>
      <c r="H91" s="27">
        <f>IFERROR(IF(table16[[#This Row],[Code]]=0,0,VLOOKUP(table16[[#This Row],[Code]],#REF!,7,FALSE)),"")</f>
        <v>0</v>
      </c>
      <c r="I91" s="25">
        <f>IFERROR(IF(table16[[#This Row],[Code]]=0,0,VLOOKUP(table16[[#This Row],[Code]],#REF!,12,FALSE)),"")</f>
        <v>0</v>
      </c>
      <c r="J91" s="25">
        <f>IFERROR(IF(table16[[#This Row],[Code]]=0,0,VLOOKUP(table16[[#This Row],[Code]],#REF!,11,FALSE)),"")</f>
        <v>0</v>
      </c>
      <c r="K91" s="27">
        <f>IFERROR(IF(table16[[#This Row],[Code]]=0,0,VLOOKUP(table16[[#This Row],[Code]],#REF!,9,FALSE)),"")</f>
        <v>0</v>
      </c>
      <c r="L91" s="27">
        <f>IFERROR(IF(table16[[#This Row],[Code]]=0,0,VLOOKUP(table16[[#This Row],[Code]],#REF!,10,FALSE)),"")</f>
        <v>0</v>
      </c>
      <c r="M91" s="29">
        <f>IFERROR(IF(table16[[#This Row],[Code]]=0,0,VLOOKUP(table16[[#This Row],[Code]],#REF!,8,FALSE)),"")</f>
        <v>0</v>
      </c>
    </row>
    <row r="92" spans="2:13" x14ac:dyDescent="0.25">
      <c r="B92" s="25">
        <f>IF($B$15=0,0,IF(COUNTIF($B$16:B91,"&lt;&gt;0")&gt;$B$15,0,IF(COUNTIF($B$16:B91,"&lt;&gt;0")=$B$15,$B$15,IF(COUNTIF($B$16:B91,"&lt;&gt;0")&lt;$B$15,B91+1))))</f>
        <v>0</v>
      </c>
      <c r="C92" s="26">
        <f>IF(table16[[#This Row],[0]]=0,0,$L$12&amp;table16[[#This Row],[0]])</f>
        <v>0</v>
      </c>
      <c r="D92" s="47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92" s="28">
        <f>IFERROR(IF(table16[[#This Row],[Code]]=0,0,VLOOKUP(table16[[#This Row],[Code]],#REF!,4,FALSE)),"")</f>
        <v>0</v>
      </c>
      <c r="F92" s="27">
        <f>IFERROR(IF(table16[[#This Row],[Code]]=0,0,VLOOKUP(table16[[#This Row],[Code]],#REF!,5,FALSE)),"")</f>
        <v>0</v>
      </c>
      <c r="G92" s="27">
        <f>IFERROR(IF(table16[[#This Row],[Code]]=0,0,VLOOKUP(table16[[#This Row],[Code]],#REF!,6,FALSE)),"")</f>
        <v>0</v>
      </c>
      <c r="H92" s="27">
        <f>IFERROR(IF(table16[[#This Row],[Code]]=0,0,VLOOKUP(table16[[#This Row],[Code]],#REF!,7,FALSE)),"")</f>
        <v>0</v>
      </c>
      <c r="I92" s="25">
        <f>IFERROR(IF(table16[[#This Row],[Code]]=0,0,VLOOKUP(table16[[#This Row],[Code]],#REF!,12,FALSE)),"")</f>
        <v>0</v>
      </c>
      <c r="J92" s="25">
        <f>IFERROR(IF(table16[[#This Row],[Code]]=0,0,VLOOKUP(table16[[#This Row],[Code]],#REF!,11,FALSE)),"")</f>
        <v>0</v>
      </c>
      <c r="K92" s="27">
        <f>IFERROR(IF(table16[[#This Row],[Code]]=0,0,VLOOKUP(table16[[#This Row],[Code]],#REF!,9,FALSE)),"")</f>
        <v>0</v>
      </c>
      <c r="L92" s="27">
        <f>IFERROR(IF(table16[[#This Row],[Code]]=0,0,VLOOKUP(table16[[#This Row],[Code]],#REF!,10,FALSE)),"")</f>
        <v>0</v>
      </c>
      <c r="M92" s="29">
        <f>IFERROR(IF(table16[[#This Row],[Code]]=0,0,VLOOKUP(table16[[#This Row],[Code]],#REF!,8,FALSE)),"")</f>
        <v>0</v>
      </c>
    </row>
    <row r="93" spans="2:13" x14ac:dyDescent="0.25">
      <c r="B93" s="25">
        <f>IF($B$15=0,0,IF(COUNTIF($B$16:B92,"&lt;&gt;0")&gt;$B$15,0,IF(COUNTIF($B$16:B92,"&lt;&gt;0")=$B$15,$B$15,IF(COUNTIF($B$16:B92,"&lt;&gt;0")&lt;$B$15,B92+1))))</f>
        <v>0</v>
      </c>
      <c r="C93" s="26">
        <f>IF(table16[[#This Row],[0]]=0,0,$L$12&amp;table16[[#This Row],[0]])</f>
        <v>0</v>
      </c>
      <c r="D93" s="48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93" s="28">
        <f>IFERROR(IF(table16[[#This Row],[Code]]=0,0,VLOOKUP(table16[[#This Row],[Code]],#REF!,4,FALSE)),"")</f>
        <v>0</v>
      </c>
      <c r="F93" s="27">
        <f>IFERROR(IF(table16[[#This Row],[Code]]=0,0,VLOOKUP(table16[[#This Row],[Code]],#REF!,5,FALSE)),"")</f>
        <v>0</v>
      </c>
      <c r="G93" s="27">
        <f>IFERROR(IF(table16[[#This Row],[Code]]=0,0,VLOOKUP(table16[[#This Row],[Code]],#REF!,6,FALSE)),"")</f>
        <v>0</v>
      </c>
      <c r="H93" s="27">
        <f>IFERROR(IF(table16[[#This Row],[Code]]=0,0,VLOOKUP(table16[[#This Row],[Code]],#REF!,7,FALSE)),"")</f>
        <v>0</v>
      </c>
      <c r="I93" s="25">
        <f>IFERROR(IF(table16[[#This Row],[Code]]=0,0,VLOOKUP(table16[[#This Row],[Code]],#REF!,12,FALSE)),"")</f>
        <v>0</v>
      </c>
      <c r="J93" s="25">
        <f>IFERROR(IF(table16[[#This Row],[Code]]=0,0,VLOOKUP(table16[[#This Row],[Code]],#REF!,11,FALSE)),"")</f>
        <v>0</v>
      </c>
      <c r="K93" s="27">
        <f>IFERROR(IF(table16[[#This Row],[Code]]=0,0,VLOOKUP(table16[[#This Row],[Code]],#REF!,9,FALSE)),"")</f>
        <v>0</v>
      </c>
      <c r="L93" s="27">
        <f>IFERROR(IF(table16[[#This Row],[Code]]=0,0,VLOOKUP(table16[[#This Row],[Code]],#REF!,10,FALSE)),"")</f>
        <v>0</v>
      </c>
      <c r="M93" s="29">
        <f>IFERROR(IF(table16[[#This Row],[Code]]=0,0,VLOOKUP(table16[[#This Row],[Code]],#REF!,8,FALSE)),"")</f>
        <v>0</v>
      </c>
    </row>
  </sheetData>
  <mergeCells count="15">
    <mergeCell ref="B14:C14"/>
    <mergeCell ref="F14:H14"/>
    <mergeCell ref="I14:M14"/>
    <mergeCell ref="B7:C7"/>
    <mergeCell ref="E8:M8"/>
    <mergeCell ref="B10:C10"/>
    <mergeCell ref="I10:L10"/>
    <mergeCell ref="G12:H12"/>
    <mergeCell ref="I12:K12"/>
    <mergeCell ref="E1:I1"/>
    <mergeCell ref="J1:K1"/>
    <mergeCell ref="B3:C3"/>
    <mergeCell ref="E3:M3"/>
    <mergeCell ref="E5:F5"/>
    <mergeCell ref="G5:H5"/>
  </mergeCells>
  <conditionalFormatting sqref="E17:E93">
    <cfRule type="cellIs" dxfId="18" priority="1" operator="equal">
      <formula>deb_exe</formula>
    </cfRule>
    <cfRule type="cellIs" dxfId="17" priority="2" operator="greaterThan">
      <formula>deb_exe</formula>
    </cfRule>
    <cfRule type="cellIs" dxfId="16" priority="3" operator="lessThan">
      <formula>deb_exe</formula>
    </cfRule>
  </conditionalFormatting>
  <printOptions horizontalCentered="1" verticalCentered="1"/>
  <pageMargins left="0.19685039370078741" right="0.23622047244094491" top="0.47244094488188981" bottom="0.43307086614173229" header="0.31496062992125984" footer="0.19685039370078741"/>
  <pageSetup paperSize="9" orientation="landscape" verticalDpi="0" r:id="rId1"/>
  <headerFooter>
    <oddFooter>Page &amp;P de &amp;N</oddFoot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amort_plan</vt:lpstr>
      <vt:lpstr>amort_modele</vt:lpstr>
      <vt:lpstr>CpteImmo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maison</cp:lastModifiedBy>
  <cp:lastPrinted>2020-04-24T13:20:51Z</cp:lastPrinted>
  <dcterms:created xsi:type="dcterms:W3CDTF">2019-07-29T08:31:49Z</dcterms:created>
  <dcterms:modified xsi:type="dcterms:W3CDTF">2020-04-28T12:16:01Z</dcterms:modified>
</cp:coreProperties>
</file>