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0730" windowHeight="9270" activeTab="1"/>
  </bookViews>
  <sheets>
    <sheet name="Feuil1" sheetId="1" r:id="rId1"/>
    <sheet name="Feuil2" sheetId="2" r:id="rId2"/>
  </sheets>
  <calcPr calcId="145621"/>
</workbook>
</file>

<file path=xl/calcChain.xml><?xml version="1.0" encoding="utf-8"?>
<calcChain xmlns="http://schemas.openxmlformats.org/spreadsheetml/2006/main">
  <c r="D14" i="2" l="1"/>
  <c r="E14" i="2"/>
  <c r="F14" i="2"/>
  <c r="G14" i="2"/>
  <c r="H14" i="2"/>
  <c r="I14" i="2"/>
  <c r="J14" i="2"/>
  <c r="K14" i="2"/>
  <c r="L14" i="2"/>
  <c r="M14" i="2"/>
  <c r="N14" i="2"/>
  <c r="C14" i="2"/>
  <c r="C5" i="2"/>
  <c r="C13" i="2" s="1"/>
  <c r="D13" i="2"/>
  <c r="E13" i="2"/>
  <c r="F13" i="2"/>
  <c r="G13" i="2"/>
  <c r="H13" i="2"/>
  <c r="I13" i="2"/>
  <c r="J13" i="2"/>
  <c r="K13" i="2"/>
  <c r="L13" i="2"/>
  <c r="M13" i="2"/>
  <c r="N13" i="2"/>
  <c r="L26" i="1" l="1"/>
  <c r="O12" i="2"/>
  <c r="D12" i="2"/>
  <c r="E12" i="2"/>
  <c r="F12" i="2"/>
  <c r="G12" i="2"/>
  <c r="H12" i="2"/>
  <c r="I12" i="2"/>
  <c r="J12" i="2"/>
  <c r="K12" i="2"/>
  <c r="L12" i="2"/>
  <c r="M12" i="2"/>
  <c r="N12" i="2"/>
  <c r="C12" i="2"/>
  <c r="I26" i="1" l="1"/>
  <c r="G26" i="1"/>
  <c r="C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D11" i="2"/>
  <c r="E11" i="2"/>
  <c r="F11" i="2"/>
  <c r="G11" i="2"/>
  <c r="H11" i="2"/>
  <c r="I11" i="2"/>
  <c r="J11" i="2"/>
  <c r="K11" i="2"/>
  <c r="L11" i="2"/>
  <c r="M11" i="2"/>
  <c r="N11" i="2"/>
  <c r="D10" i="2"/>
  <c r="E10" i="2"/>
  <c r="F10" i="2"/>
  <c r="G10" i="2"/>
  <c r="H10" i="2"/>
  <c r="I10" i="2"/>
  <c r="J10" i="2"/>
  <c r="K10" i="2"/>
  <c r="L10" i="2"/>
  <c r="M10" i="2"/>
  <c r="N10" i="2"/>
  <c r="D9" i="2"/>
  <c r="E9" i="2"/>
  <c r="F9" i="2"/>
  <c r="G9" i="2"/>
  <c r="H9" i="2"/>
  <c r="I9" i="2"/>
  <c r="J9" i="2"/>
  <c r="K9" i="2"/>
  <c r="L9" i="2"/>
  <c r="M9" i="2"/>
  <c r="N9" i="2"/>
  <c r="D8" i="2"/>
  <c r="E8" i="2"/>
  <c r="F8" i="2"/>
  <c r="G8" i="2"/>
  <c r="H8" i="2"/>
  <c r="I8" i="2"/>
  <c r="J8" i="2"/>
  <c r="K8" i="2"/>
  <c r="L8" i="2"/>
  <c r="M8" i="2"/>
  <c r="N8" i="2"/>
  <c r="D7" i="2"/>
  <c r="E7" i="2"/>
  <c r="F7" i="2"/>
  <c r="G7" i="2"/>
  <c r="H7" i="2"/>
  <c r="I7" i="2"/>
  <c r="J7" i="2"/>
  <c r="K7" i="2"/>
  <c r="L7" i="2"/>
  <c r="M7" i="2"/>
  <c r="N7" i="2"/>
  <c r="C11" i="2"/>
  <c r="C10" i="2"/>
  <c r="C9" i="2"/>
  <c r="C8" i="2"/>
  <c r="C7" i="2"/>
  <c r="D6" i="2"/>
  <c r="E6" i="2"/>
  <c r="F6" i="2"/>
  <c r="G6" i="2"/>
  <c r="H6" i="2"/>
  <c r="I6" i="2"/>
  <c r="J6" i="2"/>
  <c r="K6" i="2"/>
  <c r="L6" i="2"/>
  <c r="M6" i="2"/>
  <c r="N6" i="2"/>
  <c r="C6" i="2"/>
  <c r="D5" i="2"/>
  <c r="E5" i="2"/>
  <c r="F5" i="2"/>
  <c r="G5" i="2"/>
  <c r="H5" i="2"/>
  <c r="I5" i="2"/>
  <c r="J5" i="2"/>
  <c r="K5" i="2"/>
  <c r="L5" i="2"/>
  <c r="M5" i="2"/>
  <c r="N5" i="2"/>
  <c r="K26" i="1" l="1"/>
  <c r="J26" i="1"/>
  <c r="H26" i="1"/>
  <c r="F26" i="1"/>
  <c r="E26" i="1"/>
  <c r="O11" i="2" l="1"/>
  <c r="O10" i="2"/>
  <c r="O9" i="2"/>
  <c r="O8" i="2"/>
  <c r="O7" i="2"/>
  <c r="O6" i="2"/>
  <c r="O5" i="2"/>
  <c r="O13" i="2" l="1"/>
  <c r="P5" i="2" s="1"/>
  <c r="P7" i="2" l="1"/>
  <c r="P11" i="2"/>
  <c r="P9" i="2"/>
  <c r="P6" i="2"/>
  <c r="P13" i="2" s="1"/>
  <c r="P10" i="2"/>
  <c r="P8" i="2"/>
  <c r="P12" i="2"/>
</calcChain>
</file>

<file path=xl/sharedStrings.xml><?xml version="1.0" encoding="utf-8"?>
<sst xmlns="http://schemas.openxmlformats.org/spreadsheetml/2006/main" count="58" uniqueCount="31">
  <si>
    <t>avant 2016</t>
  </si>
  <si>
    <t>ROUGE</t>
  </si>
  <si>
    <t>ORANGE</t>
  </si>
  <si>
    <t>VERT</t>
  </si>
  <si>
    <t>Status</t>
  </si>
  <si>
    <t xml:space="preserve">Date </t>
  </si>
  <si>
    <t>1</t>
  </si>
  <si>
    <t>Total</t>
  </si>
  <si>
    <t>Total %</t>
  </si>
  <si>
    <t>m02</t>
  </si>
  <si>
    <t>m01</t>
  </si>
  <si>
    <t>R</t>
  </si>
  <si>
    <t xml:space="preserve"> Ié</t>
  </si>
  <si>
    <t>J</t>
  </si>
  <si>
    <t>Gé</t>
  </si>
  <si>
    <t>Dé</t>
  </si>
  <si>
    <t>Colonne1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</si>
  <si>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</si>
  <si>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</si>
  <si>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</si>
  <si>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</si>
  <si>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</si>
  <si>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</si>
  <si>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</si>
  <si>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</si>
  <si>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</si>
  <si>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</si>
  <si>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</si>
  <si>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</si>
  <si>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du mois</t>
  </si>
  <si>
    <t>Total par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</si>
</sst>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\-yyyy"/>
    <numFmt numFmtId="165" formatCode="mmmm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/>
    <xf numFmtId="0" fontId="2" fillId="2" borderId="2" xfId="0" applyNumberFormat="1" applyFont="1" applyFill="1" applyBorder="1" applyAlignment="1">
      <alignment horizontal="center" vertical="center" wrapText="1"/>
    </xf>
    <xf numFmtId="164" fontId="0" fillId="0" borderId="6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0" borderId="8" xfId="0" applyNumberFormat="1" applyFont="1" applyFill="1" applyBorder="1" applyAlignment="1" applyProtection="1">
      <alignment horizontal="center" vertical="center"/>
    </xf>
    <xf numFmtId="0" fontId="0" fillId="0" borderId="1" xfId="0" applyNumberFormat="1" applyFont="1" applyFill="1" applyBorder="1" applyAlignment="1" applyProtection="1">
      <alignment horizontal="center" vertical="center"/>
    </xf>
    <xf numFmtId="0" fontId="0" fillId="0" borderId="9" xfId="0" applyNumberFormat="1" applyFont="1" applyFill="1" applyBorder="1" applyAlignment="1" applyProtection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2" fillId="5" borderId="5" xfId="0" applyNumberFormat="1" applyFont="1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/>
    </xf>
    <xf numFmtId="0" fontId="3" fillId="0" borderId="2" xfId="0" applyNumberFormat="1" applyFont="1" applyBorder="1" applyAlignment="1">
      <alignment horizontal="center" vertical="center"/>
    </xf>
    <xf numFmtId="165" fontId="0" fillId="5" borderId="4" xfId="0" applyNumberFormat="1" applyFill="1" applyBorder="1" applyAlignment="1">
      <alignment horizontal="center" vertical="center"/>
    </xf>
    <xf numFmtId="165" fontId="0" fillId="0" borderId="6" xfId="0" applyNumberFormat="1" applyBorder="1" applyAlignment="1">
      <alignment horizontal="center" vertical="center"/>
    </xf>
    <xf numFmtId="165" fontId="0" fillId="0" borderId="0" xfId="0" applyNumberFormat="1"/>
    <xf numFmtId="165" fontId="0" fillId="0" borderId="10" xfId="0" applyNumberFormat="1" applyFont="1" applyFill="1" applyBorder="1" applyAlignment="1" applyProtection="1">
      <alignment horizontal="center" vertical="center"/>
    </xf>
    <xf numFmtId="1" fontId="3" fillId="7" borderId="2" xfId="0" applyNumberFormat="1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10" fontId="0" fillId="9" borderId="2" xfId="1" applyNumberFormat="1" applyFont="1" applyFill="1" applyBorder="1" applyAlignment="1">
      <alignment horizontal="center" vertical="center"/>
    </xf>
    <xf numFmtId="1" fontId="3" fillId="6" borderId="2" xfId="0" applyNumberFormat="1" applyFont="1" applyFill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2" xfId="0" applyFill="1" applyBorder="1" applyAlignment="1">
      <alignment horizontal="center"/>
    </xf>
    <xf numFmtId="165" fontId="0" fillId="2" borderId="1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0" fontId="0" fillId="11" borderId="2" xfId="0" applyFill="1" applyBorder="1" applyAlignment="1">
      <alignment horizontal="center"/>
    </xf>
    <xf numFmtId="10" fontId="0" fillId="8" borderId="2" xfId="0" applyNumberFormat="1" applyFill="1" applyBorder="1" applyAlignment="1">
      <alignment horizontal="center"/>
    </xf>
    <xf numFmtId="10" fontId="0" fillId="12" borderId="2" xfId="0" applyNumberFormat="1" applyFill="1" applyBorder="1" applyAlignment="1">
      <alignment horizontal="center"/>
    </xf>
    <xf numFmtId="10" fontId="0" fillId="0" borderId="0" xfId="0" applyNumberFormat="1" applyAlignment="1">
      <alignment horizontal="center"/>
    </xf>
  </cellXfs>
  <cellStyles count="2">
    <cellStyle name="Normal" xfId="0" builtinId="0"/>
    <cellStyle name="Pourcentage" xfId="1" builtinId="5"/>
  </cellStyles>
  <dxfs count="51">
    <dxf>
      <fill>
        <patternFill>
          <bgColor rgb="FF0099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99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99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  <protection locked="1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mm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  <protection locked="1" hidden="0"/>
    </dxf>
    <dxf>
      <numFmt numFmtId="165" formatCode="mmmm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  <protection locked="1" hidden="0"/>
    </dxf>
    <dxf>
      <numFmt numFmtId="164" formatCode="mm\-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fgColor indexed="64"/>
          <bgColor theme="3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0099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99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99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99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99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B1:L26" totalsRowCount="1" headerRowDxfId="35" totalsRowDxfId="32" headerRowBorderDxfId="34" tableBorderDxfId="33" totalsRowBorderDxfId="31" headerRowCellStyle="Normal" dataCellStyle="Normal">
  <autoFilter ref="B1:L25">
    <filterColumn colId="0">
      <filters>
        <dateGroupItem year="2018" month="1" dateTimeGrouping="month"/>
      </filters>
    </filterColumn>
  </autoFilter>
  <tableColumns count="11">
    <tableColumn id="1" name="Date " totalsRowLabel="Total" dataDxfId="30" totalsRowDxfId="29" dataCellStyle="Normal"/>
    <tableColumn id="11" name="Colonne1" dataDxfId="28" totalsRowDxfId="27">
      <calculatedColumnFormula>CHOOSE(MONTH($B2),"janvier","février","mars","avril","mai","juin","juillet","août","septembre","octobre","novembre","décembre")</calculatedColumnFormula>
    </tableColumn>
    <tableColumn id="2" name="Status" dataDxfId="26" totalsRowDxfId="25" dataCellStyle="Normal"/>
    <tableColumn id="3" name="Dé" totalsRowFunction="sum" dataDxfId="24" totalsRowDxfId="23" dataCellStyle="Normal"/>
    <tableColumn id="4" name="Gé" totalsRowFunction="sum" dataDxfId="22" totalsRowDxfId="21" dataCellStyle="Normal"/>
    <tableColumn id="5" name="J" totalsRowFunction="sum" dataDxfId="20" totalsRowDxfId="19" dataCellStyle="Normal"/>
    <tableColumn id="6" name=" Ié" totalsRowFunction="sum" dataDxfId="18" totalsRowDxfId="17" dataCellStyle="Normal"/>
    <tableColumn id="7" name="R" totalsRowFunction="sum" dataDxfId="16" totalsRowDxfId="15" dataCellStyle="Normal"/>
    <tableColumn id="8" name="m01" totalsRowFunction="sum" dataDxfId="14" totalsRowDxfId="13" dataCellStyle="Normal"/>
    <tableColumn id="9" name="m02" totalsRowFunction="sum" dataDxfId="12" totalsRowDxfId="11" dataCellStyle="Normal"/>
    <tableColumn id="10" name="1" totalsRowFunction="sum" dataDxfId="10" totalsRowDxfId="9" dataCellStyle="Normal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6"/>
  <sheetViews>
    <sheetView showGridLines="0" zoomScale="90" zoomScaleNormal="90" workbookViewId="0">
      <selection activeCell="O11" sqref="O11"/>
    </sheetView>
  </sheetViews>
  <sheetFormatPr baseColWidth="10" defaultRowHeight="15" x14ac:dyDescent="0.25"/>
  <cols>
    <col min="1" max="1" width="1.7109375" customWidth="1"/>
    <col min="2" max="2" width="16" customWidth="1"/>
    <col min="3" max="3" width="16" style="21" hidden="1" customWidth="1"/>
    <col min="5" max="5" width="23" customWidth="1"/>
    <col min="6" max="7" width="11.5703125" customWidth="1"/>
    <col min="8" max="8" width="13.140625" customWidth="1"/>
    <col min="9" max="10" width="11.5703125" customWidth="1"/>
    <col min="11" max="11" width="15.42578125" customWidth="1"/>
  </cols>
  <sheetData>
    <row r="1" spans="1:12" x14ac:dyDescent="0.25">
      <c r="A1" s="1"/>
      <c r="B1" s="14" t="s">
        <v>5</v>
      </c>
      <c r="C1" s="19" t="s">
        <v>16</v>
      </c>
      <c r="D1" s="15" t="s">
        <v>4</v>
      </c>
      <c r="E1" s="16" t="s">
        <v>15</v>
      </c>
      <c r="F1" s="16" t="s">
        <v>14</v>
      </c>
      <c r="G1" s="16" t="s">
        <v>13</v>
      </c>
      <c r="H1" s="16" t="s">
        <v>12</v>
      </c>
      <c r="I1" s="16" t="s">
        <v>11</v>
      </c>
      <c r="J1" s="16" t="s">
        <v>10</v>
      </c>
      <c r="K1" s="16" t="s">
        <v>9</v>
      </c>
      <c r="L1" s="17" t="s">
        <v>6</v>
      </c>
    </row>
    <row r="2" spans="1:12" x14ac:dyDescent="0.25">
      <c r="A2" s="2"/>
      <c r="B2" s="4">
        <v>43103</v>
      </c>
      <c r="C2" s="20" t="str">
        <f t="shared" ref="C2:C25" si="0">CHOOSE(MONTH($B2),"janvier","février","mars","avril","mai","juin","juillet","août","septembre","octobre","novembre","décembre")</f>
        <v>janvier</v>
      </c>
      <c r="D2" s="5" t="s">
        <v>1</v>
      </c>
      <c r="E2" s="5">
        <v>1</v>
      </c>
      <c r="F2" s="5">
        <v>1</v>
      </c>
      <c r="G2" s="5">
        <v>1</v>
      </c>
      <c r="H2" s="5"/>
      <c r="I2" s="5">
        <v>1</v>
      </c>
      <c r="J2" s="5">
        <v>1</v>
      </c>
      <c r="K2" s="5">
        <v>1</v>
      </c>
      <c r="L2" s="6"/>
    </row>
    <row r="3" spans="1:12" x14ac:dyDescent="0.25">
      <c r="A3" s="2"/>
      <c r="B3" s="4">
        <v>43104</v>
      </c>
      <c r="C3" s="20" t="str">
        <f t="shared" si="0"/>
        <v>janvier</v>
      </c>
      <c r="D3" s="5" t="s">
        <v>1</v>
      </c>
      <c r="E3" s="5">
        <v>1</v>
      </c>
      <c r="F3" s="5">
        <v>1</v>
      </c>
      <c r="G3" s="5"/>
      <c r="H3" s="5"/>
      <c r="I3" s="5"/>
      <c r="J3" s="5"/>
      <c r="K3" s="5"/>
      <c r="L3" s="6">
        <v>1</v>
      </c>
    </row>
    <row r="4" spans="1:12" x14ac:dyDescent="0.25">
      <c r="A4" s="2"/>
      <c r="B4" s="4">
        <v>43134</v>
      </c>
      <c r="C4" s="20" t="str">
        <f t="shared" si="0"/>
        <v>février</v>
      </c>
      <c r="D4" s="5" t="s">
        <v>2</v>
      </c>
      <c r="E4" s="5"/>
      <c r="F4" s="5"/>
      <c r="G4" s="5"/>
      <c r="H4" s="5"/>
      <c r="I4" s="5">
        <v>1</v>
      </c>
      <c r="J4" s="5"/>
      <c r="K4" s="5"/>
      <c r="L4" s="6"/>
    </row>
    <row r="5" spans="1:12" x14ac:dyDescent="0.25">
      <c r="A5" s="2"/>
      <c r="B5" s="4">
        <v>43135</v>
      </c>
      <c r="C5" s="20" t="str">
        <f t="shared" si="0"/>
        <v>février</v>
      </c>
      <c r="D5" s="5" t="s">
        <v>1</v>
      </c>
      <c r="E5" s="5">
        <v>1</v>
      </c>
      <c r="F5" s="5"/>
      <c r="G5" s="5"/>
      <c r="H5" s="5">
        <v>1</v>
      </c>
      <c r="I5" s="5"/>
      <c r="J5" s="5"/>
      <c r="K5" s="5"/>
      <c r="L5" s="6">
        <v>1</v>
      </c>
    </row>
    <row r="6" spans="1:12" x14ac:dyDescent="0.25">
      <c r="A6" s="2"/>
      <c r="B6" s="4">
        <v>43163</v>
      </c>
      <c r="C6" s="20" t="str">
        <f t="shared" si="0"/>
        <v>mars</v>
      </c>
      <c r="D6" s="5" t="s">
        <v>1</v>
      </c>
      <c r="E6" s="5"/>
      <c r="F6" s="5"/>
      <c r="G6" s="5">
        <v>1</v>
      </c>
      <c r="H6" s="5"/>
      <c r="I6" s="5"/>
      <c r="J6" s="5"/>
      <c r="K6" s="5">
        <v>1</v>
      </c>
      <c r="L6" s="6">
        <v>1</v>
      </c>
    </row>
    <row r="7" spans="1:12" x14ac:dyDescent="0.25">
      <c r="A7" s="2"/>
      <c r="B7" s="4">
        <v>43164</v>
      </c>
      <c r="C7" s="20" t="str">
        <f t="shared" si="0"/>
        <v>mars</v>
      </c>
      <c r="D7" s="5" t="s">
        <v>1</v>
      </c>
      <c r="E7" s="5">
        <v>1</v>
      </c>
      <c r="F7" s="5"/>
      <c r="G7" s="5"/>
      <c r="H7" s="5"/>
      <c r="I7" s="5">
        <v>1</v>
      </c>
      <c r="J7" s="5"/>
      <c r="K7" s="5"/>
      <c r="L7" s="6"/>
    </row>
    <row r="8" spans="1:12" x14ac:dyDescent="0.25">
      <c r="A8" s="2"/>
      <c r="B8" s="4">
        <v>43200</v>
      </c>
      <c r="C8" s="20" t="str">
        <f t="shared" si="0"/>
        <v>avril</v>
      </c>
      <c r="D8" s="5" t="s">
        <v>3</v>
      </c>
      <c r="E8" s="5"/>
      <c r="F8" s="5"/>
      <c r="G8" s="5"/>
      <c r="H8" s="5">
        <v>1</v>
      </c>
      <c r="I8" s="5"/>
      <c r="J8" s="5">
        <v>1</v>
      </c>
      <c r="K8" s="5"/>
      <c r="L8" s="6"/>
    </row>
    <row r="9" spans="1:12" x14ac:dyDescent="0.25">
      <c r="A9" s="2"/>
      <c r="B9" s="4">
        <v>43201</v>
      </c>
      <c r="C9" s="20" t="str">
        <f t="shared" si="0"/>
        <v>avril</v>
      </c>
      <c r="D9" s="5" t="s">
        <v>1</v>
      </c>
      <c r="E9" s="5">
        <v>1</v>
      </c>
      <c r="F9" s="5">
        <v>1</v>
      </c>
      <c r="G9" s="5"/>
      <c r="H9" s="5"/>
      <c r="I9" s="5"/>
      <c r="J9" s="5"/>
      <c r="K9" s="5"/>
      <c r="L9" s="6">
        <v>1</v>
      </c>
    </row>
    <row r="10" spans="1:12" x14ac:dyDescent="0.25">
      <c r="A10" s="2"/>
      <c r="B10" s="4">
        <v>43232</v>
      </c>
      <c r="C10" s="20" t="str">
        <f t="shared" si="0"/>
        <v>mai</v>
      </c>
      <c r="D10" s="5" t="s">
        <v>2</v>
      </c>
      <c r="E10" s="5"/>
      <c r="F10" s="5"/>
      <c r="G10" s="5"/>
      <c r="H10" s="5"/>
      <c r="I10" s="5">
        <v>1</v>
      </c>
      <c r="J10" s="5"/>
      <c r="K10" s="5">
        <v>1</v>
      </c>
      <c r="L10" s="6"/>
    </row>
    <row r="11" spans="1:12" x14ac:dyDescent="0.25">
      <c r="A11" s="2"/>
      <c r="B11" s="4">
        <v>43233</v>
      </c>
      <c r="C11" s="20" t="str">
        <f t="shared" si="0"/>
        <v>mai</v>
      </c>
      <c r="D11" s="5" t="s">
        <v>1</v>
      </c>
      <c r="E11" s="5">
        <v>1</v>
      </c>
      <c r="F11" s="5"/>
      <c r="G11" s="5"/>
      <c r="H11" s="5"/>
      <c r="I11" s="5"/>
      <c r="J11" s="5">
        <v>1</v>
      </c>
      <c r="K11" s="5"/>
      <c r="L11" s="6">
        <v>1</v>
      </c>
    </row>
    <row r="12" spans="1:12" x14ac:dyDescent="0.25">
      <c r="A12" s="2"/>
      <c r="B12" s="4">
        <v>43265</v>
      </c>
      <c r="C12" s="20" t="str">
        <f t="shared" si="0"/>
        <v>juin</v>
      </c>
      <c r="D12" s="5" t="s">
        <v>0</v>
      </c>
      <c r="E12" s="5"/>
      <c r="F12" s="5"/>
      <c r="G12" s="5">
        <v>1</v>
      </c>
      <c r="H12" s="5">
        <v>1</v>
      </c>
      <c r="I12" s="5"/>
      <c r="J12" s="5"/>
      <c r="K12" s="5"/>
      <c r="L12" s="6"/>
    </row>
    <row r="13" spans="1:12" x14ac:dyDescent="0.25">
      <c r="A13" s="2"/>
      <c r="B13" s="4">
        <v>43266</v>
      </c>
      <c r="C13" s="20" t="str">
        <f t="shared" si="0"/>
        <v>juin</v>
      </c>
      <c r="D13" s="5" t="s">
        <v>0</v>
      </c>
      <c r="E13" s="5"/>
      <c r="F13" s="5"/>
      <c r="G13" s="5"/>
      <c r="H13" s="5"/>
      <c r="I13" s="5">
        <v>1</v>
      </c>
      <c r="J13" s="5"/>
      <c r="K13" s="5">
        <v>1</v>
      </c>
      <c r="L13" s="6">
        <v>1</v>
      </c>
    </row>
    <row r="14" spans="1:12" x14ac:dyDescent="0.25">
      <c r="A14" s="2"/>
      <c r="B14" s="4">
        <v>43297</v>
      </c>
      <c r="C14" s="20" t="str">
        <f t="shared" si="0"/>
        <v>juillet</v>
      </c>
      <c r="D14" s="5" t="s">
        <v>2</v>
      </c>
      <c r="E14" s="5"/>
      <c r="F14" s="5">
        <v>1</v>
      </c>
      <c r="G14" s="5"/>
      <c r="H14" s="5"/>
      <c r="I14" s="5"/>
      <c r="J14" s="5"/>
      <c r="K14" s="5"/>
      <c r="L14" s="6"/>
    </row>
    <row r="15" spans="1:12" x14ac:dyDescent="0.25">
      <c r="B15" s="4">
        <v>43298</v>
      </c>
      <c r="C15" s="20" t="str">
        <f t="shared" si="0"/>
        <v>juillet</v>
      </c>
      <c r="D15" s="5" t="s">
        <v>1</v>
      </c>
      <c r="E15" s="5">
        <v>1</v>
      </c>
      <c r="F15" s="5"/>
      <c r="G15" s="5">
        <v>1</v>
      </c>
      <c r="H15" s="5">
        <v>1</v>
      </c>
      <c r="I15" s="5"/>
      <c r="J15" s="5"/>
      <c r="K15" s="5"/>
      <c r="L15" s="6">
        <v>1</v>
      </c>
    </row>
    <row r="16" spans="1:12" x14ac:dyDescent="0.25">
      <c r="B16" s="4">
        <v>43330</v>
      </c>
      <c r="C16" s="20" t="str">
        <f t="shared" si="0"/>
        <v>août</v>
      </c>
      <c r="D16" s="5" t="s">
        <v>2</v>
      </c>
      <c r="E16" s="5"/>
      <c r="F16" s="5"/>
      <c r="G16" s="5"/>
      <c r="H16" s="5"/>
      <c r="I16" s="5"/>
      <c r="J16" s="5">
        <v>1</v>
      </c>
      <c r="K16" s="5">
        <v>1</v>
      </c>
      <c r="L16" s="6"/>
    </row>
    <row r="17" spans="2:12" x14ac:dyDescent="0.25">
      <c r="B17" s="4">
        <v>43331</v>
      </c>
      <c r="C17" s="20" t="str">
        <f t="shared" si="0"/>
        <v>août</v>
      </c>
      <c r="D17" s="5" t="s">
        <v>1</v>
      </c>
      <c r="E17" s="5">
        <v>1</v>
      </c>
      <c r="F17" s="5">
        <v>1</v>
      </c>
      <c r="G17" s="5"/>
      <c r="H17" s="5"/>
      <c r="I17" s="5">
        <v>1</v>
      </c>
      <c r="J17" s="5"/>
      <c r="K17" s="5"/>
      <c r="L17" s="6"/>
    </row>
    <row r="18" spans="2:12" x14ac:dyDescent="0.25">
      <c r="B18" s="4">
        <v>43363</v>
      </c>
      <c r="C18" s="20" t="str">
        <f t="shared" si="0"/>
        <v>septembre</v>
      </c>
      <c r="D18" s="5" t="s">
        <v>2</v>
      </c>
      <c r="E18" s="5"/>
      <c r="F18" s="5"/>
      <c r="G18" s="5">
        <v>1</v>
      </c>
      <c r="H18" s="5">
        <v>1</v>
      </c>
      <c r="I18" s="5"/>
      <c r="J18" s="5">
        <v>1</v>
      </c>
      <c r="K18" s="5"/>
      <c r="L18" s="6"/>
    </row>
    <row r="19" spans="2:12" x14ac:dyDescent="0.25">
      <c r="B19" s="4">
        <v>43364</v>
      </c>
      <c r="C19" s="20" t="str">
        <f t="shared" si="0"/>
        <v>septembre</v>
      </c>
      <c r="D19" s="5" t="s">
        <v>1</v>
      </c>
      <c r="E19" s="5">
        <v>1</v>
      </c>
      <c r="F19" s="5"/>
      <c r="G19" s="5"/>
      <c r="H19" s="5"/>
      <c r="I19" s="5"/>
      <c r="J19" s="5"/>
      <c r="K19" s="5"/>
      <c r="L19" s="6"/>
    </row>
    <row r="20" spans="2:12" x14ac:dyDescent="0.25">
      <c r="B20" s="4">
        <v>43395</v>
      </c>
      <c r="C20" s="20" t="str">
        <f t="shared" si="0"/>
        <v>octobre</v>
      </c>
      <c r="D20" s="5" t="s">
        <v>1</v>
      </c>
      <c r="E20" s="5">
        <v>1</v>
      </c>
      <c r="F20" s="5"/>
      <c r="G20" s="5"/>
      <c r="H20" s="5"/>
      <c r="I20" s="5">
        <v>1</v>
      </c>
      <c r="J20" s="5"/>
      <c r="K20" s="5">
        <v>1</v>
      </c>
      <c r="L20" s="6">
        <v>1</v>
      </c>
    </row>
    <row r="21" spans="2:12" x14ac:dyDescent="0.25">
      <c r="B21" s="4">
        <v>43396</v>
      </c>
      <c r="C21" s="20" t="str">
        <f t="shared" si="0"/>
        <v>octobre</v>
      </c>
      <c r="D21" s="5" t="s">
        <v>2</v>
      </c>
      <c r="E21" s="5"/>
      <c r="F21" s="5">
        <v>1</v>
      </c>
      <c r="G21" s="5"/>
      <c r="H21" s="5"/>
      <c r="I21" s="5"/>
      <c r="J21" s="5"/>
      <c r="K21" s="5"/>
      <c r="L21" s="6"/>
    </row>
    <row r="22" spans="2:12" x14ac:dyDescent="0.25">
      <c r="B22" s="4">
        <v>43428</v>
      </c>
      <c r="C22" s="20" t="str">
        <f t="shared" si="0"/>
        <v>novembre</v>
      </c>
      <c r="D22" s="5" t="s">
        <v>0</v>
      </c>
      <c r="E22" s="5"/>
      <c r="F22" s="5"/>
      <c r="G22" s="5"/>
      <c r="H22" s="5">
        <v>1</v>
      </c>
      <c r="I22" s="5"/>
      <c r="J22" s="5">
        <v>1</v>
      </c>
      <c r="K22" s="5"/>
      <c r="L22" s="6"/>
    </row>
    <row r="23" spans="2:12" x14ac:dyDescent="0.25">
      <c r="B23" s="4">
        <v>43429</v>
      </c>
      <c r="C23" s="20" t="str">
        <f t="shared" si="0"/>
        <v>novembre</v>
      </c>
      <c r="D23" s="7" t="s">
        <v>3</v>
      </c>
      <c r="E23" s="8">
        <v>1</v>
      </c>
      <c r="F23" s="8">
        <v>1</v>
      </c>
      <c r="G23" s="8"/>
      <c r="H23" s="8"/>
      <c r="I23" s="8"/>
      <c r="J23" s="8"/>
      <c r="K23" s="8">
        <v>1</v>
      </c>
      <c r="L23" s="9"/>
    </row>
    <row r="24" spans="2:12" x14ac:dyDescent="0.25">
      <c r="B24" s="4">
        <v>43458</v>
      </c>
      <c r="C24" s="20" t="str">
        <f t="shared" si="0"/>
        <v>décembre</v>
      </c>
      <c r="D24" s="10" t="s">
        <v>3</v>
      </c>
      <c r="E24" s="8"/>
      <c r="F24" s="8"/>
      <c r="G24" s="8"/>
      <c r="H24" s="8"/>
      <c r="I24" s="8"/>
      <c r="J24" s="8"/>
      <c r="K24" s="8"/>
      <c r="L24" s="9">
        <v>1</v>
      </c>
    </row>
    <row r="25" spans="2:12" x14ac:dyDescent="0.25">
      <c r="B25" s="4">
        <v>43459</v>
      </c>
      <c r="C25" s="20" t="str">
        <f t="shared" si="0"/>
        <v>décembre</v>
      </c>
      <c r="D25" s="5" t="s">
        <v>2</v>
      </c>
      <c r="E25" s="5">
        <v>1</v>
      </c>
      <c r="F25" s="5"/>
      <c r="G25" s="5"/>
      <c r="H25" s="5">
        <v>1</v>
      </c>
      <c r="I25" s="5"/>
      <c r="J25" s="5">
        <v>1</v>
      </c>
      <c r="K25" s="5"/>
      <c r="L25" s="6"/>
    </row>
    <row r="26" spans="2:12" x14ac:dyDescent="0.25">
      <c r="B26" s="11" t="s">
        <v>7</v>
      </c>
      <c r="C26" s="22"/>
      <c r="D26" s="12"/>
      <c r="E26" s="12">
        <f>SUBTOTAL(109,Tableau1[Dé])</f>
        <v>12</v>
      </c>
      <c r="F26" s="12">
        <f>SUBTOTAL(109,Tableau1[Gé])</f>
        <v>7</v>
      </c>
      <c r="G26" s="12">
        <f>SUBTOTAL(109,Tableau1[J])</f>
        <v>5</v>
      </c>
      <c r="H26" s="12">
        <f>SUBTOTAL(109,Tableau1[[ Ié]])</f>
        <v>7</v>
      </c>
      <c r="I26" s="12">
        <f>SUBTOTAL(109,Tableau1[R])</f>
        <v>7</v>
      </c>
      <c r="J26" s="12">
        <f>SUBTOTAL(109,Tableau1[m01])</f>
        <v>7</v>
      </c>
      <c r="K26" s="12">
        <f>SUBTOTAL(109,Tableau1[m02])</f>
        <v>7</v>
      </c>
      <c r="L26" s="13">
        <f>SUBTOTAL(109,Tableau1[1])</f>
        <v>9</v>
      </c>
    </row>
  </sheetData>
  <conditionalFormatting sqref="D1:D25 F2:L25 L1">
    <cfRule type="containsText" dxfId="50" priority="13" operator="containsText" text="ROUGE">
      <formula>NOT(ISERROR(SEARCH("ROUGE",D1)))</formula>
    </cfRule>
    <cfRule type="containsText" dxfId="49" priority="14" operator="containsText" text="ORANGE">
      <formula>NOT(ISERROR(SEARCH("ORANGE",D1)))</formula>
    </cfRule>
    <cfRule type="containsText" dxfId="48" priority="15" operator="containsText" text="VERT">
      <formula>NOT(ISERROR(SEARCH("VERT",D1)))</formula>
    </cfRule>
  </conditionalFormatting>
  <conditionalFormatting sqref="E2:E25">
    <cfRule type="containsText" dxfId="47" priority="10" operator="containsText" text="ROUGE">
      <formula>NOT(ISERROR(SEARCH("ROUGE",E2)))</formula>
    </cfRule>
    <cfRule type="containsText" dxfId="46" priority="11" operator="containsText" text="ORANGE">
      <formula>NOT(ISERROR(SEARCH("ORANGE",E2)))</formula>
    </cfRule>
    <cfRule type="containsText" dxfId="45" priority="12" operator="containsText" text="VERT">
      <formula>NOT(ISERROR(SEARCH("VERT",E2)))</formula>
    </cfRule>
  </conditionalFormatting>
  <conditionalFormatting sqref="I1">
    <cfRule type="containsText" dxfId="44" priority="1" operator="containsText" text="ROUGE">
      <formula>NOT(ISERROR(SEARCH("ROUGE",I1)))</formula>
    </cfRule>
    <cfRule type="containsText" dxfId="43" priority="2" operator="containsText" text="ORANGE">
      <formula>NOT(ISERROR(SEARCH("ORANGE",I1)))</formula>
    </cfRule>
    <cfRule type="containsText" dxfId="42" priority="3" operator="containsText" text="VERT">
      <formula>NOT(ISERROR(SEARCH("VERT",I1)))</formula>
    </cfRule>
  </conditionalFormatting>
  <conditionalFormatting sqref="G1">
    <cfRule type="containsText" dxfId="41" priority="7" operator="containsText" text="ROUGE">
      <formula>NOT(ISERROR(SEARCH("ROUGE",G1)))</formula>
    </cfRule>
    <cfRule type="containsText" dxfId="40" priority="8" operator="containsText" text="ORANGE">
      <formula>NOT(ISERROR(SEARCH("ORANGE",G1)))</formula>
    </cfRule>
    <cfRule type="containsText" dxfId="39" priority="9" operator="containsText" text="VERT">
      <formula>NOT(ISERROR(SEARCH("VERT",G1)))</formula>
    </cfRule>
  </conditionalFormatting>
  <conditionalFormatting sqref="H1">
    <cfRule type="containsText" dxfId="38" priority="4" operator="containsText" text="ROUGE">
      <formula>NOT(ISERROR(SEARCH("ROUGE",H1)))</formula>
    </cfRule>
    <cfRule type="containsText" dxfId="37" priority="5" operator="containsText" text="ORANGE">
      <formula>NOT(ISERROR(SEARCH("ORANGE",H1)))</formula>
    </cfRule>
    <cfRule type="containsText" dxfId="36" priority="6" operator="containsText" text="VERT">
      <formula>NOT(ISERROR(SEARCH("VERT",H1)))</formula>
    </cfRule>
  </conditionalFormatting>
  <pageMargins left="0.7" right="0.7" top="0.75" bottom="0.75" header="0.3" footer="0.3"/>
  <pageSetup paperSize="9" orientation="portrait" r:id="rId1"/>
  <headerFooter>
    <oddHeader>&amp;C&amp;KFF9900C2 - Restricted</oddHeader>
    <evenHeader>&amp;C&amp;KFF9900C2 - Restricted</evenHeader>
    <firstHeader>&amp;C&amp;KFF9900C2 - Restricted</firstHead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P14"/>
  <sheetViews>
    <sheetView tabSelected="1" workbookViewId="0">
      <selection activeCell="K20" sqref="K20"/>
    </sheetView>
  </sheetViews>
  <sheetFormatPr baseColWidth="10" defaultRowHeight="15" x14ac:dyDescent="0.25"/>
  <cols>
    <col min="1" max="1" width="5.28515625" style="30" customWidth="1"/>
    <col min="2" max="2" width="21.7109375" style="33" customWidth="1"/>
    <col min="3" max="3" width="10.42578125" style="33" customWidth="1"/>
    <col min="4" max="4" width="9.140625" style="33" customWidth="1"/>
    <col min="5" max="5" width="10" style="33" customWidth="1"/>
    <col min="6" max="6" width="8.7109375" style="33" customWidth="1"/>
    <col min="7" max="7" width="9.140625" style="33" customWidth="1"/>
    <col min="8" max="8" width="9.5703125" style="33" customWidth="1"/>
    <col min="9" max="9" width="9.140625" style="33" customWidth="1"/>
    <col min="10" max="10" width="10.28515625" style="33" customWidth="1"/>
    <col min="11" max="11" width="10.5703125" style="33" customWidth="1"/>
    <col min="12" max="12" width="8.5703125" style="33" customWidth="1"/>
    <col min="13" max="13" width="11.140625" style="33" customWidth="1"/>
    <col min="14" max="14" width="11" style="33" customWidth="1"/>
    <col min="15" max="15" width="12.5703125" style="33" customWidth="1"/>
    <col min="16" max="16" width="14" style="33" customWidth="1"/>
    <col min="17" max="16384" width="11.42578125" style="33"/>
  </cols>
  <sheetData>
    <row r="4" spans="2:16" x14ac:dyDescent="0.25">
      <c r="B4" s="31"/>
      <c r="C4" s="32" t="s">
        <v>17</v>
      </c>
      <c r="D4" s="32" t="s">
        <v>18</v>
      </c>
      <c r="E4" s="32" t="s">
        <v>19</v>
      </c>
      <c r="F4" s="32" t="s">
        <v>20</v>
      </c>
      <c r="G4" s="32" t="s">
        <v>21</v>
      </c>
      <c r="H4" s="32" t="s">
        <v>22</v>
      </c>
      <c r="I4" s="32" t="s">
        <v>23</v>
      </c>
      <c r="J4" s="32" t="s">
        <v>24</v>
      </c>
      <c r="K4" s="32" t="s">
        <v>25</v>
      </c>
      <c r="L4" s="32" t="s">
        <v>26</v>
      </c>
      <c r="M4" s="32" t="s">
        <v>27</v>
      </c>
      <c r="N4" s="32" t="s">
        <v>28</v>
      </c>
      <c r="O4" s="25" t="s">
        <v>30</v>
      </c>
      <c r="P4" s="26" t="s">
        <v>8</v>
      </c>
    </row>
    <row r="5" spans="2:16" ht="15.75" customHeight="1" x14ac:dyDescent="0.25">
      <c r="B5" s="3" t="s">
        <v>15</v>
      </c>
      <c r="C5" s="18">
        <f>SUMIFS(Feuil1!$E$2:$E$25,Feuil1!$C$2:$C$25,Feuil2!C$4)</f>
        <v>2</v>
      </c>
      <c r="D5" s="18">
        <f>SUMIFS(Feuil1!$E$2:$E$25,Feuil1!$C$2:$C$25,Feuil2!D$4)</f>
        <v>1</v>
      </c>
      <c r="E5" s="18">
        <f>SUMIFS(Feuil1!$E$2:$E$25,Feuil1!$C$2:$C$25,Feuil2!E$4)</f>
        <v>1</v>
      </c>
      <c r="F5" s="18">
        <f>SUMIFS(Feuil1!$E$2:$E$25,Feuil1!$C$2:$C$25,Feuil2!F$4)</f>
        <v>1</v>
      </c>
      <c r="G5" s="18">
        <f>SUMIFS(Feuil1!$E$2:$E$25,Feuil1!$C$2:$C$25,Feuil2!G$4)</f>
        <v>1</v>
      </c>
      <c r="H5" s="18">
        <f>SUMIFS(Feuil1!$E$2:$E$25,Feuil1!$C$2:$C$25,Feuil2!H$4)</f>
        <v>0</v>
      </c>
      <c r="I5" s="18">
        <f>SUMIFS(Feuil1!$E$2:$E$25,Feuil1!$C$2:$C$25,Feuil2!I$4)</f>
        <v>1</v>
      </c>
      <c r="J5" s="18">
        <f>SUMIFS(Feuil1!$E$2:$E$25,Feuil1!$C$2:$C$25,Feuil2!J$4)</f>
        <v>1</v>
      </c>
      <c r="K5" s="18">
        <f>SUMIFS(Feuil1!$E$2:$E$25,Feuil1!$C$2:$C$25,Feuil2!K$4)</f>
        <v>1</v>
      </c>
      <c r="L5" s="18">
        <f>SUMIFS(Feuil1!$E$2:$E$25,Feuil1!$C$2:$C$25,Feuil2!L$4)</f>
        <v>1</v>
      </c>
      <c r="M5" s="18">
        <f>SUMIFS(Feuil1!$E$2:$E$25,Feuil1!$C$2:$C$25,Feuil2!M$4)</f>
        <v>1</v>
      </c>
      <c r="N5" s="18">
        <f>SUMIFS(Feuil1!$E$2:$E$25,Feuil1!$C$2:$C$25,Feuil2!N$4)</f>
        <v>1</v>
      </c>
      <c r="O5" s="23">
        <f>SUM(C5:N5)</f>
        <v>12</v>
      </c>
      <c r="P5" s="27">
        <f>$O5/$O$13</f>
        <v>0.19672131147540983</v>
      </c>
    </row>
    <row r="6" spans="2:16" ht="16.5" customHeight="1" x14ac:dyDescent="0.25">
      <c r="B6" s="3" t="s">
        <v>14</v>
      </c>
      <c r="C6" s="18">
        <f>SUMIFS(Feuil1!$F$2:$F$25,Feuil1!$C$2:$C$25,Feuil2!C$4)</f>
        <v>2</v>
      </c>
      <c r="D6" s="18">
        <f>SUMIFS(Feuil1!$F$2:$F$25,Feuil1!$C$2:$C$25,Feuil2!D$4)</f>
        <v>0</v>
      </c>
      <c r="E6" s="18">
        <f>SUMIFS(Feuil1!$F$2:$F$25,Feuil1!$C$2:$C$25,Feuil2!E$4)</f>
        <v>0</v>
      </c>
      <c r="F6" s="18">
        <f>SUMIFS(Feuil1!$F$2:$F$25,Feuil1!$C$2:$C$25,Feuil2!F$4)</f>
        <v>1</v>
      </c>
      <c r="G6" s="18">
        <f>SUMIFS(Feuil1!$F$2:$F$25,Feuil1!$C$2:$C$25,Feuil2!G$4)</f>
        <v>0</v>
      </c>
      <c r="H6" s="18">
        <f>SUMIFS(Feuil1!$F$2:$F$25,Feuil1!$C$2:$C$25,Feuil2!H$4)</f>
        <v>0</v>
      </c>
      <c r="I6" s="18">
        <f>SUMIFS(Feuil1!$F$2:$F$25,Feuil1!$C$2:$C$25,Feuil2!I$4)</f>
        <v>1</v>
      </c>
      <c r="J6" s="18">
        <f>SUMIFS(Feuil1!$F$2:$F$25,Feuil1!$C$2:$C$25,Feuil2!J$4)</f>
        <v>1</v>
      </c>
      <c r="K6" s="18">
        <f>SUMIFS(Feuil1!$F$2:$F$25,Feuil1!$C$2:$C$25,Feuil2!K$4)</f>
        <v>0</v>
      </c>
      <c r="L6" s="18">
        <f>SUMIFS(Feuil1!$F$2:$F$25,Feuil1!$C$2:$C$25,Feuil2!L$4)</f>
        <v>1</v>
      </c>
      <c r="M6" s="18">
        <f>SUMIFS(Feuil1!$F$2:$F$25,Feuil1!$C$2:$C$25,Feuil2!M$4)</f>
        <v>1</v>
      </c>
      <c r="N6" s="18">
        <f>SUMIFS(Feuil1!$F$2:$F$25,Feuil1!$C$2:$C$25,Feuil2!N$4)</f>
        <v>0</v>
      </c>
      <c r="O6" s="23">
        <f t="shared" ref="O6:O12" si="0">SUM(C6:N6)</f>
        <v>7</v>
      </c>
      <c r="P6" s="27">
        <f t="shared" ref="P6:P12" si="1">$O6/$O$13</f>
        <v>0.11475409836065574</v>
      </c>
    </row>
    <row r="7" spans="2:16" ht="15" customHeight="1" x14ac:dyDescent="0.25">
      <c r="B7" s="3" t="s">
        <v>13</v>
      </c>
      <c r="C7" s="18">
        <f>SUMIFS(Feuil1!$G$2:$G$25,Feuil1!$C$2:$C$25,Feuil2!C$4)</f>
        <v>1</v>
      </c>
      <c r="D7" s="18">
        <f>SUMIFS(Feuil1!$G$2:$G$25,Feuil1!$C$2:$C$25,Feuil2!D$4)</f>
        <v>0</v>
      </c>
      <c r="E7" s="18">
        <f>SUMIFS(Feuil1!$G$2:$G$25,Feuil1!$C$2:$C$25,Feuil2!E$4)</f>
        <v>1</v>
      </c>
      <c r="F7" s="18">
        <f>SUMIFS(Feuil1!$G$2:$G$25,Feuil1!$C$2:$C$25,Feuil2!F$4)</f>
        <v>0</v>
      </c>
      <c r="G7" s="18">
        <f>SUMIFS(Feuil1!$G$2:$G$25,Feuil1!$C$2:$C$25,Feuil2!G$4)</f>
        <v>0</v>
      </c>
      <c r="H7" s="18">
        <f>SUMIFS(Feuil1!$G$2:$G$25,Feuil1!$C$2:$C$25,Feuil2!H$4)</f>
        <v>1</v>
      </c>
      <c r="I7" s="18">
        <f>SUMIFS(Feuil1!$G$2:$G$25,Feuil1!$C$2:$C$25,Feuil2!I$4)</f>
        <v>1</v>
      </c>
      <c r="J7" s="18">
        <f>SUMIFS(Feuil1!$G$2:$G$25,Feuil1!$C$2:$C$25,Feuil2!J$4)</f>
        <v>0</v>
      </c>
      <c r="K7" s="18">
        <f>SUMIFS(Feuil1!$G$2:$G$25,Feuil1!$C$2:$C$25,Feuil2!K$4)</f>
        <v>1</v>
      </c>
      <c r="L7" s="18">
        <f>SUMIFS(Feuil1!$G$2:$G$25,Feuil1!$C$2:$C$25,Feuil2!L$4)</f>
        <v>0</v>
      </c>
      <c r="M7" s="18">
        <f>SUMIFS(Feuil1!$G$2:$G$25,Feuil1!$C$2:$C$25,Feuil2!M$4)</f>
        <v>0</v>
      </c>
      <c r="N7" s="18">
        <f>SUMIFS(Feuil1!$G$2:$G$25,Feuil1!$C$2:$C$25,Feuil2!N$4)</f>
        <v>0</v>
      </c>
      <c r="O7" s="23">
        <f t="shared" si="0"/>
        <v>5</v>
      </c>
      <c r="P7" s="27">
        <f t="shared" si="1"/>
        <v>8.1967213114754092E-2</v>
      </c>
    </row>
    <row r="8" spans="2:16" ht="14.25" customHeight="1" x14ac:dyDescent="0.25">
      <c r="B8" s="3" t="s">
        <v>12</v>
      </c>
      <c r="C8" s="18">
        <f>SUMIFS(Feuil1!$H$2:$H$25,Feuil1!$C$2:$C$25,Feuil2!C$4)</f>
        <v>0</v>
      </c>
      <c r="D8" s="18">
        <f>SUMIFS(Feuil1!$H$2:$H$25,Feuil1!$C$2:$C$25,Feuil2!D$4)</f>
        <v>1</v>
      </c>
      <c r="E8" s="18">
        <f>SUMIFS(Feuil1!$H$2:$H$25,Feuil1!$C$2:$C$25,Feuil2!E$4)</f>
        <v>0</v>
      </c>
      <c r="F8" s="18">
        <f>SUMIFS(Feuil1!$H$2:$H$25,Feuil1!$C$2:$C$25,Feuil2!F$4)</f>
        <v>1</v>
      </c>
      <c r="G8" s="18">
        <f>SUMIFS(Feuil1!$H$2:$H$25,Feuil1!$C$2:$C$25,Feuil2!G$4)</f>
        <v>0</v>
      </c>
      <c r="H8" s="18">
        <f>SUMIFS(Feuil1!$H$2:$H$25,Feuil1!$C$2:$C$25,Feuil2!H$4)</f>
        <v>1</v>
      </c>
      <c r="I8" s="18">
        <f>SUMIFS(Feuil1!$H$2:$H$25,Feuil1!$C$2:$C$25,Feuil2!I$4)</f>
        <v>1</v>
      </c>
      <c r="J8" s="18">
        <f>SUMIFS(Feuil1!$H$2:$H$25,Feuil1!$C$2:$C$25,Feuil2!J$4)</f>
        <v>0</v>
      </c>
      <c r="K8" s="18">
        <f>SUMIFS(Feuil1!$H$2:$H$25,Feuil1!$C$2:$C$25,Feuil2!K$4)</f>
        <v>1</v>
      </c>
      <c r="L8" s="18">
        <f>SUMIFS(Feuil1!$H$2:$H$25,Feuil1!$C$2:$C$25,Feuil2!L$4)</f>
        <v>0</v>
      </c>
      <c r="M8" s="18">
        <f>SUMIFS(Feuil1!$H$2:$H$25,Feuil1!$C$2:$C$25,Feuil2!M$4)</f>
        <v>1</v>
      </c>
      <c r="N8" s="18">
        <f>SUMIFS(Feuil1!$H$2:$H$25,Feuil1!$C$2:$C$25,Feuil2!N$4)</f>
        <v>1</v>
      </c>
      <c r="O8" s="23">
        <f t="shared" si="0"/>
        <v>7</v>
      </c>
      <c r="P8" s="27">
        <f t="shared" si="1"/>
        <v>0.11475409836065574</v>
      </c>
    </row>
    <row r="9" spans="2:16" ht="15" customHeight="1" x14ac:dyDescent="0.25">
      <c r="B9" s="3" t="s">
        <v>11</v>
      </c>
      <c r="C9" s="18">
        <f>SUMIFS(Feuil1!$I$2:$I$25,Feuil1!$C$2:$C$25,Feuil2!C$4)</f>
        <v>1</v>
      </c>
      <c r="D9" s="18">
        <f>SUMIFS(Feuil1!$I$2:$I$25,Feuil1!$C$2:$C$25,Feuil2!D$4)</f>
        <v>1</v>
      </c>
      <c r="E9" s="18">
        <f>SUMIFS(Feuil1!$I$2:$I$25,Feuil1!$C$2:$C$25,Feuil2!E$4)</f>
        <v>1</v>
      </c>
      <c r="F9" s="18">
        <f>SUMIFS(Feuil1!$I$2:$I$25,Feuil1!$C$2:$C$25,Feuil2!F$4)</f>
        <v>0</v>
      </c>
      <c r="G9" s="18">
        <f>SUMIFS(Feuil1!$I$2:$I$25,Feuil1!$C$2:$C$25,Feuil2!G$4)</f>
        <v>1</v>
      </c>
      <c r="H9" s="18">
        <f>SUMIFS(Feuil1!$I$2:$I$25,Feuil1!$C$2:$C$25,Feuil2!H$4)</f>
        <v>1</v>
      </c>
      <c r="I9" s="18">
        <f>SUMIFS(Feuil1!$I$2:$I$25,Feuil1!$C$2:$C$25,Feuil2!I$4)</f>
        <v>0</v>
      </c>
      <c r="J9" s="18">
        <f>SUMIFS(Feuil1!$I$2:$I$25,Feuil1!$C$2:$C$25,Feuil2!J$4)</f>
        <v>1</v>
      </c>
      <c r="K9" s="18">
        <f>SUMIFS(Feuil1!$I$2:$I$25,Feuil1!$C$2:$C$25,Feuil2!K$4)</f>
        <v>0</v>
      </c>
      <c r="L9" s="18">
        <f>SUMIFS(Feuil1!$I$2:$I$25,Feuil1!$C$2:$C$25,Feuil2!L$4)</f>
        <v>1</v>
      </c>
      <c r="M9" s="18">
        <f>SUMIFS(Feuil1!$I$2:$I$25,Feuil1!$C$2:$C$25,Feuil2!M$4)</f>
        <v>0</v>
      </c>
      <c r="N9" s="18">
        <f>SUMIFS(Feuil1!$I$2:$I$25,Feuil1!$C$2:$C$25,Feuil2!N$4)</f>
        <v>0</v>
      </c>
      <c r="O9" s="23">
        <f t="shared" si="0"/>
        <v>7</v>
      </c>
      <c r="P9" s="27">
        <f t="shared" si="1"/>
        <v>0.11475409836065574</v>
      </c>
    </row>
    <row r="10" spans="2:16" ht="18" customHeight="1" x14ac:dyDescent="0.25">
      <c r="B10" s="3" t="s">
        <v>10</v>
      </c>
      <c r="C10" s="18">
        <f>SUMIFS(Feuil1!$J$2:$J$25,Feuil1!$C$2:$C$25,Feuil2!C$4)</f>
        <v>1</v>
      </c>
      <c r="D10" s="18">
        <f>SUMIFS(Feuil1!$J$2:$J$25,Feuil1!$C$2:$C$25,Feuil2!D$4)</f>
        <v>0</v>
      </c>
      <c r="E10" s="18">
        <f>SUMIFS(Feuil1!$J$2:$J$25,Feuil1!$C$2:$C$25,Feuil2!E$4)</f>
        <v>0</v>
      </c>
      <c r="F10" s="18">
        <f>SUMIFS(Feuil1!$J$2:$J$25,Feuil1!$C$2:$C$25,Feuil2!F$4)</f>
        <v>1</v>
      </c>
      <c r="G10" s="18">
        <f>SUMIFS(Feuil1!$J$2:$J$25,Feuil1!$C$2:$C$25,Feuil2!G$4)</f>
        <v>1</v>
      </c>
      <c r="H10" s="18">
        <f>SUMIFS(Feuil1!$J$2:$J$25,Feuil1!$C$2:$C$25,Feuil2!H$4)</f>
        <v>0</v>
      </c>
      <c r="I10" s="18">
        <f>SUMIFS(Feuil1!$J$2:$J$25,Feuil1!$C$2:$C$25,Feuil2!I$4)</f>
        <v>0</v>
      </c>
      <c r="J10" s="18">
        <f>SUMIFS(Feuil1!$J$2:$J$25,Feuil1!$C$2:$C$25,Feuil2!J$4)</f>
        <v>1</v>
      </c>
      <c r="K10" s="18">
        <f>SUMIFS(Feuil1!$J$2:$J$25,Feuil1!$C$2:$C$25,Feuil2!K$4)</f>
        <v>1</v>
      </c>
      <c r="L10" s="18">
        <f>SUMIFS(Feuil1!$J$2:$J$25,Feuil1!$C$2:$C$25,Feuil2!L$4)</f>
        <v>0</v>
      </c>
      <c r="M10" s="18">
        <f>SUMIFS(Feuil1!$J$2:$J$25,Feuil1!$C$2:$C$25,Feuil2!M$4)</f>
        <v>1</v>
      </c>
      <c r="N10" s="18">
        <f>SUMIFS(Feuil1!$J$2:$J$25,Feuil1!$C$2:$C$25,Feuil2!N$4)</f>
        <v>1</v>
      </c>
      <c r="O10" s="24">
        <f t="shared" si="0"/>
        <v>7</v>
      </c>
      <c r="P10" s="27">
        <f t="shared" si="1"/>
        <v>0.11475409836065574</v>
      </c>
    </row>
    <row r="11" spans="2:16" ht="18" customHeight="1" x14ac:dyDescent="0.25">
      <c r="B11" s="3" t="s">
        <v>9</v>
      </c>
      <c r="C11" s="18">
        <f>SUMIFS(Feuil1!$K$2:$K$25,Feuil1!$C$2:$C$25,Feuil2!C$4)</f>
        <v>1</v>
      </c>
      <c r="D11" s="18">
        <f>SUMIFS(Feuil1!$K$2:$K$25,Feuil1!$C$2:$C$25,Feuil2!D$4)</f>
        <v>0</v>
      </c>
      <c r="E11" s="18">
        <f>SUMIFS(Feuil1!$K$2:$K$25,Feuil1!$C$2:$C$25,Feuil2!E$4)</f>
        <v>1</v>
      </c>
      <c r="F11" s="18">
        <f>SUMIFS(Feuil1!$K$2:$K$25,Feuil1!$C$2:$C$25,Feuil2!F$4)</f>
        <v>0</v>
      </c>
      <c r="G11" s="18">
        <f>SUMIFS(Feuil1!$K$2:$K$25,Feuil1!$C$2:$C$25,Feuil2!G$4)</f>
        <v>1</v>
      </c>
      <c r="H11" s="18">
        <f>SUMIFS(Feuil1!$K$2:$K$25,Feuil1!$C$2:$C$25,Feuil2!H$4)</f>
        <v>1</v>
      </c>
      <c r="I11" s="18">
        <f>SUMIFS(Feuil1!$K$2:$K$25,Feuil1!$C$2:$C$25,Feuil2!I$4)</f>
        <v>0</v>
      </c>
      <c r="J11" s="18">
        <f>SUMIFS(Feuil1!$K$2:$K$25,Feuil1!$C$2:$C$25,Feuil2!J$4)</f>
        <v>1</v>
      </c>
      <c r="K11" s="18">
        <f>SUMIFS(Feuil1!$K$2:$K$25,Feuil1!$C$2:$C$25,Feuil2!K$4)</f>
        <v>0</v>
      </c>
      <c r="L11" s="18">
        <f>SUMIFS(Feuil1!$K$2:$K$25,Feuil1!$C$2:$C$25,Feuil2!L$4)</f>
        <v>1</v>
      </c>
      <c r="M11" s="18">
        <f>SUMIFS(Feuil1!$K$2:$K$25,Feuil1!$C$2:$C$25,Feuil2!M$4)</f>
        <v>1</v>
      </c>
      <c r="N11" s="18">
        <f>SUMIFS(Feuil1!$K$2:$K$25,Feuil1!$C$2:$C$25,Feuil2!N$4)</f>
        <v>0</v>
      </c>
      <c r="O11" s="24">
        <f t="shared" si="0"/>
        <v>7</v>
      </c>
      <c r="P11" s="27">
        <f t="shared" si="1"/>
        <v>0.11475409836065574</v>
      </c>
    </row>
    <row r="12" spans="2:16" x14ac:dyDescent="0.25">
      <c r="B12" s="5">
        <v>1</v>
      </c>
      <c r="C12" s="18">
        <f>SUMIFS(Feuil1!$L$2:$L$25,Feuil1!$C$2:$C$25,Feuil2!C$4)</f>
        <v>1</v>
      </c>
      <c r="D12" s="18">
        <f>SUMIFS(Feuil1!$L$2:$L$25,Feuil1!$C$2:$C$25,Feuil2!D$4)</f>
        <v>1</v>
      </c>
      <c r="E12" s="18">
        <f>SUMIFS(Feuil1!$L$2:$L$25,Feuil1!$C$2:$C$25,Feuil2!E$4)</f>
        <v>1</v>
      </c>
      <c r="F12" s="18">
        <f>SUMIFS(Feuil1!$L$2:$L$25,Feuil1!$C$2:$C$25,Feuil2!F$4)</f>
        <v>1</v>
      </c>
      <c r="G12" s="18">
        <f>SUMIFS(Feuil1!$L$2:$L$25,Feuil1!$C$2:$C$25,Feuil2!G$4)</f>
        <v>1</v>
      </c>
      <c r="H12" s="18">
        <f>SUMIFS(Feuil1!$L$2:$L$25,Feuil1!$C$2:$C$25,Feuil2!H$4)</f>
        <v>1</v>
      </c>
      <c r="I12" s="18">
        <f>SUMIFS(Feuil1!$L$2:$L$25,Feuil1!$C$2:$C$25,Feuil2!I$4)</f>
        <v>1</v>
      </c>
      <c r="J12" s="18">
        <f>SUMIFS(Feuil1!$L$2:$L$25,Feuil1!$C$2:$C$25,Feuil2!J$4)</f>
        <v>0</v>
      </c>
      <c r="K12" s="18">
        <f>SUMIFS(Feuil1!$L$2:$L$25,Feuil1!$C$2:$C$25,Feuil2!K$4)</f>
        <v>0</v>
      </c>
      <c r="L12" s="18">
        <f>SUMIFS(Feuil1!$L$2:$L$25,Feuil1!$C$2:$C$25,Feuil2!L$4)</f>
        <v>1</v>
      </c>
      <c r="M12" s="18">
        <f>SUMIFS(Feuil1!$L$2:$L$25,Feuil1!$C$2:$C$25,Feuil2!M$4)</f>
        <v>0</v>
      </c>
      <c r="N12" s="18">
        <f>SUMIFS(Feuil1!$L$2:$L$25,Feuil1!$C$2:$C$25,Feuil2!N$4)</f>
        <v>1</v>
      </c>
      <c r="O12" s="24">
        <f t="shared" si="0"/>
        <v>9</v>
      </c>
      <c r="P12" s="27">
        <f t="shared" si="1"/>
        <v>0.14754098360655737</v>
      </c>
    </row>
    <row r="13" spans="2:16" x14ac:dyDescent="0.25">
      <c r="B13" s="29" t="s">
        <v>29</v>
      </c>
      <c r="C13" s="34">
        <f>SUM(C$5:C$12)</f>
        <v>9</v>
      </c>
      <c r="D13" s="34">
        <f t="shared" ref="D13:N13" si="2">SUM(D$5:D$12)</f>
        <v>4</v>
      </c>
      <c r="E13" s="34">
        <f t="shared" si="2"/>
        <v>5</v>
      </c>
      <c r="F13" s="34">
        <f t="shared" si="2"/>
        <v>5</v>
      </c>
      <c r="G13" s="34">
        <f t="shared" si="2"/>
        <v>5</v>
      </c>
      <c r="H13" s="34">
        <f t="shared" si="2"/>
        <v>5</v>
      </c>
      <c r="I13" s="34">
        <f t="shared" si="2"/>
        <v>5</v>
      </c>
      <c r="J13" s="34">
        <f t="shared" si="2"/>
        <v>5</v>
      </c>
      <c r="K13" s="34">
        <f t="shared" si="2"/>
        <v>4</v>
      </c>
      <c r="L13" s="34">
        <f t="shared" si="2"/>
        <v>5</v>
      </c>
      <c r="M13" s="34">
        <f t="shared" si="2"/>
        <v>5</v>
      </c>
      <c r="N13" s="34">
        <f t="shared" si="2"/>
        <v>4</v>
      </c>
      <c r="O13" s="28">
        <f>SUM(O5:O12)</f>
        <v>61</v>
      </c>
      <c r="P13" s="35">
        <f>SUM(P5:P12)</f>
        <v>1</v>
      </c>
    </row>
    <row r="14" spans="2:16" x14ac:dyDescent="0.25">
      <c r="B14" s="37"/>
      <c r="C14" s="36">
        <f>C$13/$O$13</f>
        <v>0.14754098360655737</v>
      </c>
      <c r="D14" s="36">
        <f t="shared" ref="D14:N14" si="3">D$13/$O$13</f>
        <v>6.5573770491803282E-2</v>
      </c>
      <c r="E14" s="36">
        <f t="shared" si="3"/>
        <v>8.1967213114754092E-2</v>
      </c>
      <c r="F14" s="36">
        <f t="shared" si="3"/>
        <v>8.1967213114754092E-2</v>
      </c>
      <c r="G14" s="36">
        <f t="shared" si="3"/>
        <v>8.1967213114754092E-2</v>
      </c>
      <c r="H14" s="36">
        <f t="shared" si="3"/>
        <v>8.1967213114754092E-2</v>
      </c>
      <c r="I14" s="36">
        <f t="shared" si="3"/>
        <v>8.1967213114754092E-2</v>
      </c>
      <c r="J14" s="36">
        <f t="shared" si="3"/>
        <v>8.1967213114754092E-2</v>
      </c>
      <c r="K14" s="36">
        <f t="shared" si="3"/>
        <v>6.5573770491803282E-2</v>
      </c>
      <c r="L14" s="36">
        <f t="shared" si="3"/>
        <v>8.1967213114754092E-2</v>
      </c>
      <c r="M14" s="36">
        <f t="shared" si="3"/>
        <v>8.1967213114754092E-2</v>
      </c>
      <c r="N14" s="36">
        <f t="shared" si="3"/>
        <v>6.5573770491803282E-2</v>
      </c>
    </row>
  </sheetData>
  <conditionalFormatting sqref="B7">
    <cfRule type="containsText" dxfId="8" priority="7" operator="containsText" text="ROUGE">
      <formula>NOT(ISERROR(SEARCH("ROUGE",B7)))</formula>
    </cfRule>
    <cfRule type="containsText" dxfId="7" priority="8" operator="containsText" text="ORANGE">
      <formula>NOT(ISERROR(SEARCH("ORANGE",B7)))</formula>
    </cfRule>
    <cfRule type="containsText" dxfId="6" priority="9" operator="containsText" text="VERT">
      <formula>NOT(ISERROR(SEARCH("VERT",B7)))</formula>
    </cfRule>
  </conditionalFormatting>
  <conditionalFormatting sqref="B8">
    <cfRule type="containsText" dxfId="5" priority="4" operator="containsText" text="ROUGE">
      <formula>NOT(ISERROR(SEARCH("ROUGE",B8)))</formula>
    </cfRule>
    <cfRule type="containsText" dxfId="4" priority="5" operator="containsText" text="ORANGE">
      <formula>NOT(ISERROR(SEARCH("ORANGE",B8)))</formula>
    </cfRule>
    <cfRule type="containsText" dxfId="3" priority="6" operator="containsText" text="VERT">
      <formula>NOT(ISERROR(SEARCH("VERT",B8)))</formula>
    </cfRule>
  </conditionalFormatting>
  <conditionalFormatting sqref="B9">
    <cfRule type="containsText" dxfId="2" priority="1" operator="containsText" text="ROUGE">
      <formula>NOT(ISERROR(SEARCH("ROUGE",B9)))</formula>
    </cfRule>
    <cfRule type="containsText" dxfId="1" priority="2" operator="containsText" text="ORANGE">
      <formula>NOT(ISERROR(SEARCH("ORANGE",B9)))</formula>
    </cfRule>
    <cfRule type="containsText" dxfId="0" priority="3" operator="containsText" text="VERT">
      <formula>NOT(ISERROR(SEARCH("VERT",B9)))</formula>
    </cfRule>
  </conditionalFormatting>
  <pageMargins left="0.7" right="0.7" top="0.75" bottom="0.75" header="0.3" footer="0.3"/>
  <pageSetup paperSize="9" orientation="portrait" r:id="rId1"/>
  <headerFooter>
    <oddHeader>&amp;C&amp;KFF9900C2 - Restricted</oddHeader>
    <evenHeader>&amp;C&amp;KFF9900C2 - Restricted</evenHeader>
    <firstHeader>&amp;C&amp;KFF9900C2 - Restricted</firstHeader>
  </headerFooter>
  <ignoredErrors>
    <ignoredError sqref="C6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Safran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MBAZIIRA Moses (SAFRAN LANDING SYSTEMS VEL)</dc:creator>
  <cp:lastModifiedBy>maison</cp:lastModifiedBy>
  <dcterms:created xsi:type="dcterms:W3CDTF">2018-10-19T12:10:19Z</dcterms:created>
  <dcterms:modified xsi:type="dcterms:W3CDTF">2018-10-26T07:06:12Z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7db1f77c-d083-4668-81b3-65680d7360d4</vt:lpwstr>
  </property>
  <property fmtid="{D5CDD505-2E9C-101B-9397-08002B2CF9AE}" pid="3" name="Confidentiality">
    <vt:lpwstr>C2</vt:lpwstr>
  </property>
  <property fmtid="{D5CDD505-2E9C-101B-9397-08002B2CF9AE}" pid="4" name="NationalSecret">
    <vt:lpwstr>NONS</vt:lpwstr>
  </property>
  <property fmtid="{D5CDD505-2E9C-101B-9397-08002B2CF9AE}" pid="5" name="ExportControl">
    <vt:lpwstr/>
  </property>
</Properties>
</file>