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00" activeTab="2"/>
  </bookViews>
  <sheets>
    <sheet name="articles" sheetId="2" r:id="rId1"/>
    <sheet name="clients" sheetId="3" r:id="rId2"/>
    <sheet name="facturation" sheetId="16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6" l="1" a="1"/>
  <c r="M9" i="16" s="1"/>
  <c r="M10" i="16" a="1"/>
  <c r="M10" i="16" s="1"/>
  <c r="M11" i="16" a="1"/>
  <c r="M11" i="16" s="1"/>
  <c r="M12" i="16" a="1"/>
  <c r="M12" i="16" s="1"/>
  <c r="M13" i="16" a="1"/>
  <c r="M13" i="16" s="1"/>
  <c r="N13" i="16" s="1"/>
  <c r="M14" i="16" a="1"/>
  <c r="M14" i="16" s="1"/>
  <c r="N14" i="16" s="1"/>
  <c r="M15" i="16" a="1"/>
  <c r="M15" i="16" s="1"/>
  <c r="N15" i="16" s="1"/>
  <c r="M16" i="16" a="1"/>
  <c r="M16" i="16" s="1"/>
  <c r="N16" i="16" s="1"/>
  <c r="M17" i="16" a="1"/>
  <c r="M17" i="16" s="1"/>
  <c r="N17" i="16" s="1"/>
  <c r="M18" i="16" a="1"/>
  <c r="M18" i="16" s="1"/>
  <c r="N18" i="16" s="1"/>
  <c r="M19" i="16" a="1"/>
  <c r="M19" i="16" s="1"/>
  <c r="N19" i="16" s="1"/>
  <c r="M20" i="16" a="1"/>
  <c r="M20" i="16" s="1"/>
  <c r="N20" i="16" s="1"/>
  <c r="M21" i="16" a="1"/>
  <c r="M21" i="16" s="1"/>
  <c r="N21" i="16" s="1"/>
  <c r="M22" i="16" a="1"/>
  <c r="M22" i="16" s="1"/>
  <c r="N22" i="16" s="1"/>
  <c r="M23" i="16" a="1"/>
  <c r="M23" i="16" s="1"/>
  <c r="N23" i="16" s="1"/>
  <c r="M24" i="16" a="1"/>
  <c r="M24" i="16" s="1"/>
  <c r="N24" i="16" s="1"/>
  <c r="M25" i="16" a="1"/>
  <c r="M25" i="16" s="1"/>
  <c r="N25" i="16" s="1"/>
  <c r="M26" i="16" a="1"/>
  <c r="M26" i="16" s="1"/>
  <c r="N26" i="16" s="1"/>
  <c r="M27" i="16" a="1"/>
  <c r="M27" i="16" s="1"/>
  <c r="N27" i="16" s="1"/>
  <c r="M28" i="16" a="1"/>
  <c r="M28" i="16" s="1"/>
  <c r="N28" i="16" s="1"/>
  <c r="M29" i="16" a="1"/>
  <c r="M29" i="16" s="1"/>
  <c r="N29" i="16" s="1"/>
  <c r="M30" i="16" a="1"/>
  <c r="M30" i="16" s="1"/>
  <c r="N30" i="16" s="1"/>
  <c r="M31" i="16" a="1"/>
  <c r="M31" i="16" s="1"/>
  <c r="N31" i="16" s="1"/>
  <c r="M32" i="16" a="1"/>
  <c r="M32" i="16" s="1"/>
  <c r="N32" i="16" s="1"/>
  <c r="M33" i="16" a="1"/>
  <c r="M33" i="16" s="1"/>
  <c r="N33" i="16" s="1"/>
  <c r="M8" i="16" a="1"/>
  <c r="M8" i="16" s="1"/>
  <c r="F18" i="16" l="1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17" i="16"/>
  <c r="F17" i="16"/>
  <c r="E13" i="16"/>
  <c r="F9" i="16"/>
  <c r="E12" i="16"/>
  <c r="E10" i="16"/>
  <c r="E14" i="16"/>
  <c r="F11" i="16"/>
  <c r="E11" i="16"/>
  <c r="F10" i="16"/>
  <c r="E15" i="16"/>
  <c r="F13" i="16"/>
  <c r="F16" i="16"/>
  <c r="E9" i="16"/>
  <c r="F14" i="16"/>
  <c r="E8" i="16"/>
  <c r="F15" i="16"/>
  <c r="F12" i="16"/>
  <c r="E16" i="16"/>
  <c r="F8" i="16"/>
  <c r="J33" i="16" l="1"/>
  <c r="K33" i="16" s="1"/>
  <c r="J32" i="16"/>
  <c r="K32" i="16" s="1"/>
  <c r="J31" i="16"/>
  <c r="K31" i="16" s="1"/>
  <c r="J30" i="16"/>
  <c r="K30" i="16" s="1"/>
  <c r="J29" i="16"/>
  <c r="K29" i="16" s="1"/>
  <c r="J28" i="16"/>
  <c r="K28" i="16" s="1"/>
  <c r="J27" i="16"/>
  <c r="K27" i="16" s="1"/>
  <c r="J26" i="16"/>
  <c r="K26" i="16" s="1"/>
  <c r="J25" i="16"/>
  <c r="K25" i="16" s="1"/>
  <c r="J24" i="16"/>
  <c r="K24" i="16" s="1"/>
  <c r="J23" i="16"/>
  <c r="K23" i="16" s="1"/>
  <c r="J22" i="16"/>
  <c r="K22" i="16" s="1"/>
  <c r="J21" i="16"/>
  <c r="K21" i="16" s="1"/>
  <c r="J20" i="16"/>
  <c r="K20" i="16" s="1"/>
  <c r="J19" i="16"/>
  <c r="K19" i="16" s="1"/>
  <c r="J18" i="16"/>
  <c r="K18" i="16" s="1"/>
  <c r="J17" i="16"/>
  <c r="J14" i="16"/>
  <c r="J8" i="16"/>
  <c r="J9" i="16"/>
  <c r="J15" i="16"/>
  <c r="J10" i="16"/>
  <c r="J12" i="16"/>
  <c r="J11" i="16"/>
  <c r="J16" i="16"/>
  <c r="J13" i="16"/>
  <c r="K17" i="16" l="1"/>
  <c r="N12" i="16" s="1"/>
  <c r="K16" i="16"/>
  <c r="K15" i="16"/>
  <c r="K14" i="16"/>
  <c r="K13" i="16"/>
  <c r="N10" i="16" s="1"/>
  <c r="K12" i="16"/>
  <c r="K11" i="16"/>
  <c r="K10" i="16"/>
  <c r="K9" i="16"/>
  <c r="K8" i="16"/>
  <c r="N11" i="16" l="1"/>
  <c r="N9" i="16"/>
  <c r="N8" i="16"/>
  <c r="K34" i="16"/>
  <c r="K37" i="16" s="1"/>
</calcChain>
</file>

<file path=xl/sharedStrings.xml><?xml version="1.0" encoding="utf-8"?>
<sst xmlns="http://schemas.openxmlformats.org/spreadsheetml/2006/main" count="296" uniqueCount="185">
  <si>
    <t>Quantité</t>
  </si>
  <si>
    <t>P.U  -  H.T</t>
  </si>
  <si>
    <t>Montant   en  H.T</t>
  </si>
  <si>
    <t xml:space="preserve">     Montant  HT</t>
  </si>
  <si>
    <t xml:space="preserve">     Montant  TTC</t>
  </si>
  <si>
    <t xml:space="preserve">     TVA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</si>
  <si>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</si>
  <si>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</si>
  <si>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</si>
  <si>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</si>
  <si>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</si>
  <si>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</si>
  <si>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</si>
  <si>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</si>
  <si>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</si>
  <si>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</si>
  <si>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</si>
  <si>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</si>
  <si>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</si>
  <si>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</si>
  <si>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</si>
  <si>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</si>
  <si>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</si>
  <si>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</si>
  <si>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</si>
  <si>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</si>
  <si>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</si>
  <si>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</si>
  <si>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</si>
  <si>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</si>
  <si>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</si>
  <si>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</si>
  <si>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</si>
  <si>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</si>
  <si>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</si>
  <si>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</si>
  <si>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</si>
  <si>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</si>
  <si>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</si>
  <si>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</si>
  <si>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</si>
  <si>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</si>
  <si>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</si>
  <si>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</si>
  <si>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</si>
  <si>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</si>
  <si>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</si>
  <si>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</si>
  <si>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</si>
  <si>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</si>
  <si>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</si>
  <si>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</si>
  <si>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</si>
  <si>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</si>
  <si>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</si>
  <si>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</si>
  <si>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</si>
  <si>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</si>
  <si>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</si>
  <si>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</si>
  <si>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</si>
  <si>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</si>
  <si>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</si>
  <si>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</si>
  <si>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</si>
  <si>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</si>
  <si>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</si>
  <si>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</si>
  <si>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</si>
  <si>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</si>
  <si>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</si>
  <si>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</si>
  <si>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</si>
  <si>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</si>
  <si>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</si>
  <si>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</si>
  <si>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</si>
  <si>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</si>
  <si>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</si>
  <si>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</si>
  <si>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</si>
  <si>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</si>
  <si>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</si>
  <si>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</si>
  <si>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</si>
  <si>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</si>
  <si>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</si>
  <si>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</si>
  <si>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</si>
  <si>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</si>
  <si>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</si>
  <si>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</si>
  <si>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</si>
  <si>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</si>
  <si>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</si>
  <si>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</si>
  <si>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</si>
  <si>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</si>
  <si>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</si>
  <si>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</si>
  <si>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</si>
  <si>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</si>
  <si>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</si>
  <si>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</si>
  <si>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</si>
  <si>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</si>
  <si>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</si>
  <si>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</si>
  <si>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</si>
  <si>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</si>
  <si>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</si>
  <si>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</si>
  <si>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</si>
  <si>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</si>
  <si>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</si>
  <si>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</si>
  <si>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</si>
  <si>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</si>
  <si>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</si>
  <si>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</si>
  <si>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</si>
  <si>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</si>
  <si>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</si>
  <si>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</si>
  <si>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</si>
  <si>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</si>
  <si>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</si>
  <si>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</si>
  <si>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</si>
  <si>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</si>
  <si>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</si>
  <si>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</si>
  <si>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</si>
  <si>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</si>
  <si>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</si>
  <si>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</si>
  <si>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</si>
  <si>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</si>
  <si>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</si>
  <si>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</si>
  <si>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</si>
  <si>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</si>
  <si>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</si>
  <si>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</si>
  <si>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</si>
  <si>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</si>
  <si>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</si>
  <si>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</si>
  <si>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</si>
  <si>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</si>
  <si>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</si>
  <si>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</si>
  <si>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</si>
  <si>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</si>
  <si>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</si>
  <si>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</si>
  <si>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</si>
  <si>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</si>
  <si>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</si>
  <si>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</si>
  <si>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</si>
  <si>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</si>
  <si>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</si>
  <si>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</si>
  <si>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</si>
  <si>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</si>
  <si>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</si>
  <si>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</si>
  <si>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</si>
  <si>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?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</si>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</sst>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3" formatCode="_-* #,##0.00\ _€_-;\-* #,##0.00\ _€_-;_-* &quot;-&quot;??\ _€_-;_-@_-"/>
    <numFmt numFmtId="164" formatCode="#,##0.000\ &quot;€&quot;;[Red]\-#,##0.000\ &quot;€&quot;"/>
    <numFmt numFmtId="165" formatCode="#,##0.00000\ &quot;€&quot;;[Red]\-#,##0.000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theme="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5" fontId="6" fillId="0" borderId="1" xfId="0" applyNumberFormat="1" applyFont="1" applyBorder="1"/>
    <xf numFmtId="9" fontId="5" fillId="0" borderId="1" xfId="0" applyNumberFormat="1" applyFont="1" applyBorder="1"/>
    <xf numFmtId="43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5" fontId="7" fillId="0" borderId="6" xfId="1" applyNumberFormat="1" applyFont="1" applyBorder="1" applyAlignment="1">
      <alignment horizontal="right"/>
    </xf>
    <xf numFmtId="165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8" fillId="0" borderId="15" xfId="0" applyFont="1" applyBorder="1"/>
    <xf numFmtId="0" fontId="5" fillId="0" borderId="9" xfId="0" applyFont="1" applyBorder="1"/>
    <xf numFmtId="0" fontId="9" fillId="3" borderId="17" xfId="0" applyFont="1" applyFill="1" applyBorder="1"/>
    <xf numFmtId="0" fontId="9" fillId="3" borderId="17" xfId="0" applyFont="1" applyFill="1" applyBorder="1" applyProtection="1"/>
    <xf numFmtId="164" fontId="9" fillId="3" borderId="17" xfId="0" applyNumberFormat="1" applyFont="1" applyFill="1" applyBorder="1" applyProtection="1"/>
    <xf numFmtId="0" fontId="9" fillId="3" borderId="16" xfId="0" applyFont="1" applyFill="1" applyBorder="1"/>
    <xf numFmtId="0" fontId="9" fillId="3" borderId="16" xfId="0" applyFont="1" applyFill="1" applyBorder="1" applyProtection="1"/>
    <xf numFmtId="164" fontId="9" fillId="3" borderId="16" xfId="0" applyNumberFormat="1" applyFont="1" applyFill="1" applyBorder="1" applyProtection="1"/>
    <xf numFmtId="0" fontId="9" fillId="3" borderId="18" xfId="0" applyFont="1" applyFill="1" applyBorder="1"/>
    <xf numFmtId="0" fontId="9" fillId="3" borderId="18" xfId="0" applyFont="1" applyFill="1" applyBorder="1" applyProtection="1"/>
    <xf numFmtId="165" fontId="9" fillId="3" borderId="17" xfId="0" applyNumberFormat="1" applyFont="1" applyFill="1" applyBorder="1" applyProtection="1"/>
    <xf numFmtId="165" fontId="9" fillId="3" borderId="16" xfId="0" applyNumberFormat="1" applyFont="1" applyFill="1" applyBorder="1" applyProtection="1"/>
    <xf numFmtId="165" fontId="9" fillId="3" borderId="18" xfId="0" applyNumberFormat="1" applyFont="1" applyFill="1" applyBorder="1" applyProtection="1"/>
    <xf numFmtId="0" fontId="3" fillId="3" borderId="19" xfId="0" applyFont="1" applyFill="1" applyBorder="1"/>
    <xf numFmtId="0" fontId="3" fillId="3" borderId="19" xfId="0" applyFont="1" applyFill="1" applyBorder="1" applyProtection="1"/>
    <xf numFmtId="0" fontId="7" fillId="0" borderId="20" xfId="0" applyFont="1" applyBorder="1"/>
    <xf numFmtId="0" fontId="7" fillId="0" borderId="21" xfId="0" applyFont="1" applyBorder="1"/>
    <xf numFmtId="0" fontId="8" fillId="0" borderId="22" xfId="0" applyFont="1" applyBorder="1"/>
    <xf numFmtId="0" fontId="9" fillId="2" borderId="18" xfId="0" applyFont="1" applyFill="1" applyBorder="1"/>
    <xf numFmtId="0" fontId="9" fillId="2" borderId="18" xfId="0" applyFont="1" applyFill="1" applyBorder="1" applyProtection="1"/>
    <xf numFmtId="165" fontId="9" fillId="2" borderId="18" xfId="0" applyNumberFormat="1" applyFont="1" applyFill="1" applyBorder="1" applyProtection="1"/>
    <xf numFmtId="0" fontId="9" fillId="2" borderId="0" xfId="0" applyFont="1" applyFill="1" applyBorder="1"/>
    <xf numFmtId="0" fontId="9" fillId="2" borderId="0" xfId="0" applyFont="1" applyFill="1" applyBorder="1" applyProtection="1"/>
    <xf numFmtId="165" fontId="9" fillId="2" borderId="0" xfId="0" applyNumberFormat="1" applyFont="1" applyFill="1" applyBorder="1" applyProtection="1"/>
    <xf numFmtId="0" fontId="0" fillId="2" borderId="0" xfId="0" applyFill="1" applyBorder="1"/>
    <xf numFmtId="164" fontId="9" fillId="2" borderId="18" xfId="0" applyNumberFormat="1" applyFont="1" applyFill="1" applyBorder="1" applyProtection="1"/>
    <xf numFmtId="164" fontId="9" fillId="2" borderId="0" xfId="0" applyNumberFormat="1" applyFont="1" applyFill="1" applyBorder="1" applyProtection="1"/>
    <xf numFmtId="0" fontId="2" fillId="2" borderId="0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 applyBorder="1"/>
    <xf numFmtId="0" fontId="7" fillId="0" borderId="23" xfId="0" applyFont="1" applyBorder="1" applyProtection="1">
      <protection locked="0"/>
    </xf>
    <xf numFmtId="0" fontId="7" fillId="0" borderId="24" xfId="0" applyFont="1" applyBorder="1" applyProtection="1">
      <protection locked="0"/>
    </xf>
    <xf numFmtId="0" fontId="7" fillId="0" borderId="25" xfId="0" applyFont="1" applyBorder="1" applyProtection="1">
      <protection locked="0"/>
    </xf>
    <xf numFmtId="0" fontId="4" fillId="0" borderId="26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7" fillId="0" borderId="26" xfId="0" applyFont="1" applyBorder="1"/>
    <xf numFmtId="0" fontId="7" fillId="0" borderId="27" xfId="0" applyFont="1" applyBorder="1"/>
    <xf numFmtId="0" fontId="7" fillId="0" borderId="28" xfId="0" applyFont="1" applyBorder="1"/>
    <xf numFmtId="0" fontId="0" fillId="0" borderId="30" xfId="0" applyBorder="1"/>
    <xf numFmtId="0" fontId="0" fillId="0" borderId="31" xfId="0" applyBorder="1"/>
    <xf numFmtId="8" fontId="7" fillId="0" borderId="32" xfId="0" applyNumberFormat="1" applyFont="1" applyBorder="1"/>
    <xf numFmtId="8" fontId="7" fillId="0" borderId="33" xfId="0" applyNumberFormat="1" applyFont="1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9" xfId="0" applyFont="1" applyBorder="1" applyAlignment="1" applyProtection="1">
      <alignment horizontal="center"/>
      <protection locked="0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2">
    <cellStyle name="Milliers 2" xfId="1"/>
    <cellStyle name="Normal" xfId="0" builtinId="0"/>
  </cellStyles>
  <dxfs count="1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666750</xdr:colOff>
          <xdr:row>1</xdr:row>
          <xdr:rowOff>0</xdr:rowOff>
        </xdr:from>
        <xdr:to>
          <xdr:col>13</xdr:col>
          <xdr:colOff>542925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657225</xdr:colOff>
          <xdr:row>2</xdr:row>
          <xdr:rowOff>171450</xdr:rowOff>
        </xdr:from>
        <xdr:to>
          <xdr:col>13</xdr:col>
          <xdr:colOff>523875</xdr:colOff>
          <xdr:row>3</xdr:row>
          <xdr:rowOff>381000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13" totalsRowShown="0" headerRowDxfId="125" dataDxfId="123" headerRowBorderDxfId="124" tableBorderDxfId="122" totalsRowBorderDxfId="121">
  <autoFilter ref="C1:F13">
    <filterColumn colId="0" hiddenButton="1"/>
    <filterColumn colId="1" hiddenButton="1"/>
    <filterColumn colId="2" hiddenButton="1"/>
    <filterColumn colId="3" hiddenButton="1"/>
  </autoFilter>
  <tableColumns count="4">
    <tableColumn id="1" name="PPG" dataDxfId="120"/>
    <tableColumn id="2" name="Désignation" dataDxfId="119"/>
    <tableColumn id="4" name="Offre de prix" dataDxfId="118"/>
    <tableColumn id="3" name="Prix unitaire HT" dataDxfId="11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2" totalsRowShown="0" headerRowDxfId="116" dataDxfId="114" headerRowBorderDxfId="115" tableBorderDxfId="113" totalsRowBorderDxfId="112">
  <autoFilter ref="H1:K62">
    <filterColumn colId="0" hiddenButton="1"/>
    <filterColumn colId="1" hiddenButton="1"/>
    <filterColumn colId="2" hiddenButton="1"/>
    <filterColumn colId="3" hiddenButton="1"/>
  </autoFilter>
  <tableColumns count="4">
    <tableColumn id="1" name="GIRPI" dataDxfId="111"/>
    <tableColumn id="2" name="Désignation" dataDxfId="110"/>
    <tableColumn id="4" name="Offre de prix" dataDxfId="109"/>
    <tableColumn id="3" name="Prix unitaire HT" dataDxfId="10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5" totalsRowShown="0" headerRowDxfId="107" dataDxfId="105" headerRowBorderDxfId="106" tableBorderDxfId="104" totalsRowBorderDxfId="103">
  <autoFilter ref="M1:P5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02"/>
    <tableColumn id="2" name="Désignation" dataDxfId="101"/>
    <tableColumn id="4" name="Offre de prix" dataDxfId="100"/>
    <tableColumn id="3" name="Prix unitaire HT" dataDxfId="9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98" dataDxfId="96" headerRowBorderDxfId="97" tableBorderDxfId="95" totalsRowBorderDxfId="94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93"/>
    <tableColumn id="2" name="Désignation" dataDxfId="92"/>
    <tableColumn id="4" name="Offre de prix" dataDxfId="91"/>
    <tableColumn id="3" name="Prix unitaire HT" dataDxfId="90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89" dataDxfId="87" headerRowBorderDxfId="88" tableBorderDxfId="86" totalsRowBorderDxfId="85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84"/>
    <tableColumn id="2" name="Désignation" dataDxfId="83"/>
    <tableColumn id="4" name="Offre de prix" dataDxfId="82"/>
    <tableColumn id="3" name="Prix unitaire HT" dataDxfId="81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0" dataDxfId="78" headerRowBorderDxfId="79" tableBorderDxfId="77" totalsRowBorderDxfId="76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75"/>
    <tableColumn id="2" name="Désignation" dataDxfId="74"/>
    <tableColumn id="4" name="Offre de prix" dataDxfId="73"/>
    <tableColumn id="3" name="Prix unitaire HT" dataDxfId="72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1" dataDxfId="69" headerRowBorderDxfId="70" tableBorderDxfId="68" totalsRowBorderDxfId="67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66"/>
    <tableColumn id="2" name="Désignation" dataDxfId="65"/>
    <tableColumn id="4" name="Offre de prix" dataDxfId="64"/>
    <tableColumn id="3" name="Prix unitaire HT" dataDxfId="63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62" dataDxfId="60" headerRowBorderDxfId="61" tableBorderDxfId="59" totalsRowBorderDxfId="58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57"/>
    <tableColumn id="2" name="Désignation" dataDxfId="56"/>
    <tableColumn id="4" name="Offre de prix" dataDxfId="55"/>
    <tableColumn id="3" name="Prix unitaire HT" dataDxfId="54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53" dataDxfId="51" headerRowBorderDxfId="52" tableBorderDxfId="50" totalsRowBorderDxfId="49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48"/>
    <tableColumn id="2" name="Désignation" dataDxfId="47"/>
    <tableColumn id="4" name="Offre de prix" dataDxfId="46"/>
    <tableColumn id="3" name="Prix unitaire HT" dataDxfId="45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44" dataDxfId="42" headerRowBorderDxfId="43" tableBorderDxfId="41" totalsRowBorderDxfId="40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39"/>
    <tableColumn id="2" name="Désignation" dataDxfId="38"/>
    <tableColumn id="4" name="Offre de prix" dataDxfId="37"/>
    <tableColumn id="3" name="Prix unitaire HT" dataDxfId="36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35" dataDxfId="33" headerRowBorderDxfId="34" tableBorderDxfId="32" totalsRowBorderDxfId="31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0"/>
    <tableColumn id="2" name="Désignation" dataDxfId="29"/>
    <tableColumn id="4" name="Offre de prix" dataDxfId="28"/>
    <tableColumn id="3" name="Prix unitaire HT" dataDxfId="27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26" dataDxfId="24" headerRowBorderDxfId="25" tableBorderDxfId="23" totalsRowBorderDxfId="22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1"/>
    <tableColumn id="2" name="Désignation" dataDxfId="20"/>
    <tableColumn id="4" name="Offre de prix" dataDxfId="19"/>
    <tableColumn id="3" name="Prix unitaire HT" dataDxfId="18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2" totalsRowShown="0" headerRowDxfId="17" dataDxfId="15" headerRowBorderDxfId="16" tableBorderDxfId="14" totalsRowBorderDxfId="13">
  <autoFilter ref="BK1:BN2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12"/>
    <tableColumn id="2" name="Désignation" dataDxfId="11"/>
    <tableColumn id="4" name="Offre de prix" dataDxfId="10"/>
    <tableColumn id="3" name="Prix unitaire HT" dataDxfId="9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8" dataDxfId="6" headerRowBorderDxfId="7" tableBorderDxfId="5" totalsRowBorderDxfId="4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3"/>
    <tableColumn id="2" name="Désignation" dataDxfId="2"/>
    <tableColumn id="4" name="Offre de prix" dataDxfId="1"/>
    <tableColumn id="3" name="Prix unitaire H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2"/>
  <sheetViews>
    <sheetView topLeftCell="X1" zoomScale="80" zoomScaleNormal="80" workbookViewId="0">
      <selection activeCell="AD6" sqref="AD6"/>
    </sheetView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32" t="s">
        <v>30</v>
      </c>
      <c r="D1" s="33" t="s">
        <v>7</v>
      </c>
      <c r="E1" s="33" t="s">
        <v>166</v>
      </c>
      <c r="F1" s="33" t="s">
        <v>8</v>
      </c>
      <c r="H1" s="32" t="s">
        <v>31</v>
      </c>
      <c r="I1" s="33" t="s">
        <v>7</v>
      </c>
      <c r="J1" s="33" t="s">
        <v>166</v>
      </c>
      <c r="K1" s="33" t="s">
        <v>8</v>
      </c>
      <c r="M1" s="32" t="s">
        <v>32</v>
      </c>
      <c r="N1" s="33" t="s">
        <v>7</v>
      </c>
      <c r="O1" s="33" t="s">
        <v>166</v>
      </c>
      <c r="P1" s="33" t="s">
        <v>8</v>
      </c>
      <c r="R1" s="32" t="s">
        <v>33</v>
      </c>
      <c r="S1" s="33" t="s">
        <v>7</v>
      </c>
      <c r="T1" s="33" t="s">
        <v>166</v>
      </c>
      <c r="U1" s="33" t="s">
        <v>8</v>
      </c>
      <c r="W1" s="32" t="s">
        <v>34</v>
      </c>
      <c r="X1" s="33" t="s">
        <v>7</v>
      </c>
      <c r="Y1" s="33" t="s">
        <v>166</v>
      </c>
      <c r="Z1" s="33" t="s">
        <v>8</v>
      </c>
      <c r="AB1" s="32" t="s">
        <v>51</v>
      </c>
      <c r="AC1" s="33" t="s">
        <v>7</v>
      </c>
      <c r="AD1" s="33" t="s">
        <v>166</v>
      </c>
      <c r="AE1" s="33" t="s">
        <v>8</v>
      </c>
      <c r="AG1" s="32" t="s">
        <v>52</v>
      </c>
      <c r="AH1" s="33" t="s">
        <v>7</v>
      </c>
      <c r="AI1" s="33" t="s">
        <v>166</v>
      </c>
      <c r="AJ1" s="33" t="s">
        <v>8</v>
      </c>
      <c r="AL1" s="32" t="s">
        <v>35</v>
      </c>
      <c r="AM1" s="33" t="s">
        <v>7</v>
      </c>
      <c r="AN1" s="33" t="s">
        <v>166</v>
      </c>
      <c r="AO1" s="33" t="s">
        <v>8</v>
      </c>
      <c r="AQ1" s="32" t="s">
        <v>36</v>
      </c>
      <c r="AR1" s="33" t="s">
        <v>7</v>
      </c>
      <c r="AS1" s="33" t="s">
        <v>166</v>
      </c>
      <c r="AT1" s="33" t="s">
        <v>8</v>
      </c>
      <c r="AV1" s="32" t="s">
        <v>37</v>
      </c>
      <c r="AW1" s="33" t="s">
        <v>7</v>
      </c>
      <c r="AX1" s="33" t="s">
        <v>166</v>
      </c>
      <c r="AY1" s="33" t="s">
        <v>8</v>
      </c>
      <c r="BA1" s="32" t="s">
        <v>53</v>
      </c>
      <c r="BB1" s="33" t="s">
        <v>7</v>
      </c>
      <c r="BC1" s="33" t="s">
        <v>166</v>
      </c>
      <c r="BD1" s="33" t="s">
        <v>8</v>
      </c>
      <c r="BF1" s="32" t="s">
        <v>38</v>
      </c>
      <c r="BG1" s="33" t="s">
        <v>7</v>
      </c>
      <c r="BH1" s="33" t="s">
        <v>166</v>
      </c>
      <c r="BI1" s="33" t="s">
        <v>8</v>
      </c>
      <c r="BK1" s="32" t="s">
        <v>54</v>
      </c>
      <c r="BL1" s="33" t="s">
        <v>7</v>
      </c>
      <c r="BM1" s="33" t="s">
        <v>166</v>
      </c>
      <c r="BN1" s="33" t="s">
        <v>8</v>
      </c>
      <c r="BP1" s="32" t="s">
        <v>69</v>
      </c>
      <c r="BQ1" s="33" t="s">
        <v>7</v>
      </c>
      <c r="BR1" s="33" t="s">
        <v>166</v>
      </c>
      <c r="BS1" s="33" t="s">
        <v>8</v>
      </c>
    </row>
    <row r="2" spans="3:71" ht="15.75" x14ac:dyDescent="0.25">
      <c r="C2" s="21" t="s">
        <v>41</v>
      </c>
      <c r="D2" s="22" t="s">
        <v>13</v>
      </c>
      <c r="E2" s="22">
        <v>202100171</v>
      </c>
      <c r="F2" s="23">
        <v>441.73500000000001</v>
      </c>
      <c r="H2" s="21" t="s">
        <v>26</v>
      </c>
      <c r="I2" s="22" t="s">
        <v>73</v>
      </c>
      <c r="J2" s="22"/>
      <c r="K2" s="29">
        <v>0.16597000000000001</v>
      </c>
      <c r="M2" s="21" t="s">
        <v>42</v>
      </c>
      <c r="N2" s="22" t="s">
        <v>49</v>
      </c>
      <c r="O2" s="22">
        <v>201700213</v>
      </c>
      <c r="P2" s="29"/>
      <c r="R2" s="21" t="s">
        <v>42</v>
      </c>
      <c r="S2" s="22" t="s">
        <v>168</v>
      </c>
      <c r="T2" s="22">
        <v>202200082</v>
      </c>
      <c r="U2" s="29">
        <v>799.29</v>
      </c>
      <c r="W2" s="21" t="s">
        <v>42</v>
      </c>
      <c r="X2" s="22" t="s">
        <v>49</v>
      </c>
      <c r="Y2" s="22">
        <v>202200054</v>
      </c>
      <c r="Z2" s="29">
        <v>569</v>
      </c>
      <c r="AB2" s="21" t="s">
        <v>46</v>
      </c>
      <c r="AC2" s="22" t="s">
        <v>45</v>
      </c>
      <c r="AD2" s="22">
        <v>202200110</v>
      </c>
      <c r="AE2" s="29">
        <v>2.8500000000000001E-2</v>
      </c>
      <c r="AG2" s="21" t="s">
        <v>55</v>
      </c>
      <c r="AH2" s="22" t="s">
        <v>70</v>
      </c>
      <c r="AI2" s="22">
        <v>202200100</v>
      </c>
      <c r="AJ2" s="29">
        <v>1808.94</v>
      </c>
      <c r="AL2" s="21"/>
      <c r="AM2" s="22"/>
      <c r="AN2" s="22"/>
      <c r="AO2" s="29"/>
      <c r="AQ2" s="21" t="s">
        <v>62</v>
      </c>
      <c r="AR2" s="22" t="s">
        <v>63</v>
      </c>
      <c r="AS2" s="22">
        <v>202100109</v>
      </c>
      <c r="AT2" s="29">
        <v>0.43</v>
      </c>
      <c r="AV2" s="21" t="s">
        <v>58</v>
      </c>
      <c r="AW2" s="22" t="s">
        <v>68</v>
      </c>
      <c r="AX2" s="22" t="s">
        <v>169</v>
      </c>
      <c r="AY2" s="29">
        <v>0.95</v>
      </c>
      <c r="BA2" s="21" t="s">
        <v>58</v>
      </c>
      <c r="BB2" s="22" t="s">
        <v>59</v>
      </c>
      <c r="BC2" s="22">
        <v>202100185</v>
      </c>
      <c r="BD2" s="29">
        <v>14.04</v>
      </c>
      <c r="BF2" s="21" t="s">
        <v>55</v>
      </c>
      <c r="BG2" s="22" t="s">
        <v>57</v>
      </c>
      <c r="BH2" s="22">
        <v>202200025</v>
      </c>
      <c r="BI2" s="29">
        <v>1034.8599999999999</v>
      </c>
      <c r="BK2" s="21" t="s">
        <v>55</v>
      </c>
      <c r="BL2" s="22" t="s">
        <v>56</v>
      </c>
      <c r="BM2" s="22"/>
      <c r="BN2" s="29"/>
      <c r="BP2" s="21"/>
      <c r="BQ2" s="22"/>
      <c r="BR2" s="22"/>
      <c r="BS2" s="29"/>
    </row>
    <row r="3" spans="3:71" ht="15.75" x14ac:dyDescent="0.25">
      <c r="C3" s="24" t="s">
        <v>9</v>
      </c>
      <c r="D3" s="25" t="s">
        <v>10</v>
      </c>
      <c r="E3" s="22">
        <v>202200106</v>
      </c>
      <c r="F3" s="26">
        <v>15.66</v>
      </c>
      <c r="H3" s="24" t="s">
        <v>27</v>
      </c>
      <c r="I3" s="25" t="s">
        <v>74</v>
      </c>
      <c r="J3" s="25"/>
      <c r="K3" s="30">
        <v>0.16597000000000001</v>
      </c>
      <c r="M3" s="24" t="s">
        <v>43</v>
      </c>
      <c r="N3" s="25" t="s">
        <v>44</v>
      </c>
      <c r="O3" s="25">
        <v>201700213</v>
      </c>
      <c r="P3" s="30">
        <v>3.7999999999999999E-2</v>
      </c>
      <c r="R3" s="24" t="s">
        <v>43</v>
      </c>
      <c r="S3" s="25" t="s">
        <v>44</v>
      </c>
      <c r="T3" s="25">
        <v>202200082</v>
      </c>
      <c r="U3" s="30">
        <v>3.85E-2</v>
      </c>
      <c r="W3" s="24" t="s">
        <v>43</v>
      </c>
      <c r="X3" s="25" t="s">
        <v>71</v>
      </c>
      <c r="Y3" s="25">
        <v>202200054</v>
      </c>
      <c r="Z3" s="30">
        <v>0.04</v>
      </c>
      <c r="AB3" s="24" t="s">
        <v>43</v>
      </c>
      <c r="AC3" s="25" t="s">
        <v>43</v>
      </c>
      <c r="AD3" s="25">
        <v>202200110</v>
      </c>
      <c r="AE3" s="30">
        <v>2.8500000000000001E-2</v>
      </c>
      <c r="AG3" s="37"/>
      <c r="AH3" s="38"/>
      <c r="AI3" s="38"/>
      <c r="AJ3" s="39"/>
      <c r="AL3" s="24"/>
      <c r="AM3" s="25"/>
      <c r="AN3" s="25"/>
      <c r="AO3" s="30"/>
      <c r="AQ3" s="24" t="s">
        <v>66</v>
      </c>
      <c r="AR3" s="25" t="s">
        <v>64</v>
      </c>
      <c r="AS3" s="25">
        <v>202100109</v>
      </c>
      <c r="AT3" s="30">
        <v>0.42</v>
      </c>
      <c r="AV3" s="37"/>
      <c r="AW3" s="38"/>
      <c r="AX3" s="38"/>
      <c r="AY3" s="39"/>
      <c r="BA3" s="37"/>
      <c r="BB3" s="38"/>
      <c r="BC3" s="38"/>
      <c r="BD3" s="39"/>
      <c r="BF3" s="37"/>
      <c r="BG3" s="38"/>
      <c r="BH3" s="38"/>
      <c r="BI3" s="39"/>
      <c r="BK3" s="37"/>
      <c r="BL3" s="38"/>
      <c r="BM3" s="38"/>
      <c r="BN3" s="39"/>
      <c r="BP3" s="24"/>
      <c r="BQ3" s="25"/>
      <c r="BR3" s="25"/>
      <c r="BS3" s="30"/>
    </row>
    <row r="4" spans="3:71" ht="15.75" x14ac:dyDescent="0.25">
      <c r="C4" s="24" t="s">
        <v>12</v>
      </c>
      <c r="D4" s="25" t="s">
        <v>11</v>
      </c>
      <c r="E4" s="22">
        <v>202200106</v>
      </c>
      <c r="F4" s="26">
        <v>31.32</v>
      </c>
      <c r="H4" s="27" t="s">
        <v>28</v>
      </c>
      <c r="I4" s="25" t="s">
        <v>75</v>
      </c>
      <c r="J4" s="25"/>
      <c r="K4" s="30">
        <v>0.16597000000000001</v>
      </c>
      <c r="M4" s="27" t="s">
        <v>47</v>
      </c>
      <c r="N4" s="25" t="s">
        <v>48</v>
      </c>
      <c r="O4" s="25">
        <v>201700213</v>
      </c>
      <c r="P4" s="30">
        <v>1.9199999999999998E-2</v>
      </c>
      <c r="R4" s="27" t="s">
        <v>47</v>
      </c>
      <c r="S4" s="25" t="s">
        <v>48</v>
      </c>
      <c r="T4" s="25">
        <v>202200082</v>
      </c>
      <c r="U4" s="30">
        <v>3.85E-2</v>
      </c>
      <c r="W4" s="37"/>
      <c r="X4" s="38"/>
      <c r="Y4" s="38"/>
      <c r="Z4" s="39"/>
      <c r="AB4" s="27" t="s">
        <v>47</v>
      </c>
      <c r="AC4" s="25" t="s">
        <v>48</v>
      </c>
      <c r="AD4" s="25">
        <v>202200110</v>
      </c>
      <c r="AE4" s="30">
        <v>2.8500000000000001E-2</v>
      </c>
      <c r="AG4" s="40"/>
      <c r="AH4" s="41"/>
      <c r="AI4" s="41"/>
      <c r="AJ4" s="42"/>
      <c r="AL4" s="27"/>
      <c r="AM4" s="25"/>
      <c r="AN4" s="25"/>
      <c r="AO4" s="30"/>
      <c r="AQ4" s="27" t="s">
        <v>67</v>
      </c>
      <c r="AR4" s="25" t="s">
        <v>65</v>
      </c>
      <c r="AS4" s="25">
        <v>202100109</v>
      </c>
      <c r="AT4" s="30">
        <v>0.4</v>
      </c>
      <c r="AV4" s="40"/>
      <c r="AW4" s="41"/>
      <c r="AX4" s="41"/>
      <c r="AY4" s="42"/>
      <c r="BA4" s="40"/>
      <c r="BB4" s="41"/>
      <c r="BC4" s="41"/>
      <c r="BD4" s="42"/>
      <c r="BF4" s="40"/>
      <c r="BG4" s="41"/>
      <c r="BH4" s="41"/>
      <c r="BI4" s="42"/>
      <c r="BK4" s="40"/>
      <c r="BL4" s="41"/>
      <c r="BM4" s="41"/>
      <c r="BN4" s="42"/>
      <c r="BP4" s="27"/>
      <c r="BQ4" s="25"/>
      <c r="BR4" s="25"/>
      <c r="BS4" s="30"/>
    </row>
    <row r="5" spans="3:71" ht="15.75" x14ac:dyDescent="0.25">
      <c r="C5" s="24" t="s">
        <v>16</v>
      </c>
      <c r="D5" s="25" t="s">
        <v>17</v>
      </c>
      <c r="E5" s="22">
        <v>202100171</v>
      </c>
      <c r="F5" s="26">
        <v>0.187</v>
      </c>
      <c r="H5" s="25" t="s">
        <v>77</v>
      </c>
      <c r="I5" s="25" t="s">
        <v>73</v>
      </c>
      <c r="J5" s="25"/>
      <c r="K5" s="30">
        <v>0.16597000000000001</v>
      </c>
      <c r="M5" s="25" t="s">
        <v>46</v>
      </c>
      <c r="N5" s="25" t="s">
        <v>45</v>
      </c>
      <c r="O5" s="25">
        <v>201700213</v>
      </c>
      <c r="P5" s="30">
        <v>1.9199999999999998E-2</v>
      </c>
      <c r="R5" s="25" t="s">
        <v>46</v>
      </c>
      <c r="S5" s="25" t="s">
        <v>45</v>
      </c>
      <c r="T5" s="25">
        <v>202200082</v>
      </c>
      <c r="U5" s="30">
        <v>3.85E-2</v>
      </c>
      <c r="W5" s="41"/>
      <c r="X5" s="41"/>
      <c r="Y5" s="41"/>
      <c r="Z5" s="42"/>
      <c r="AB5" s="25" t="s">
        <v>60</v>
      </c>
      <c r="AC5" s="25" t="s">
        <v>61</v>
      </c>
      <c r="AD5" s="25">
        <v>202200110</v>
      </c>
      <c r="AE5" s="30">
        <v>3.7999999999999999E-2</v>
      </c>
      <c r="AG5" s="41"/>
      <c r="AH5" s="41"/>
      <c r="AI5" s="41"/>
      <c r="AJ5" s="42"/>
      <c r="AL5" s="25"/>
      <c r="AM5" s="25"/>
      <c r="AN5" s="25"/>
      <c r="AO5" s="30"/>
      <c r="AQ5" s="38"/>
      <c r="AR5" s="38"/>
      <c r="AS5" s="38"/>
      <c r="AT5" s="39"/>
      <c r="AV5" s="41"/>
      <c r="AW5" s="41"/>
      <c r="AX5" s="41"/>
      <c r="AY5" s="42"/>
      <c r="BA5" s="41"/>
      <c r="BB5" s="41"/>
      <c r="BC5" s="41"/>
      <c r="BD5" s="42"/>
      <c r="BF5" s="41"/>
      <c r="BG5" s="41"/>
      <c r="BH5" s="41"/>
      <c r="BI5" s="42"/>
      <c r="BK5" s="41"/>
      <c r="BL5" s="41"/>
      <c r="BM5" s="41"/>
      <c r="BN5" s="42"/>
      <c r="BP5" s="25"/>
      <c r="BQ5" s="25"/>
      <c r="BR5" s="25"/>
      <c r="BS5" s="30"/>
    </row>
    <row r="6" spans="3:71" ht="15.75" x14ac:dyDescent="0.25">
      <c r="C6" s="24" t="s">
        <v>16</v>
      </c>
      <c r="D6" s="25" t="s">
        <v>18</v>
      </c>
      <c r="E6" s="22">
        <v>202100171</v>
      </c>
      <c r="F6" s="26">
        <v>0.22500000000000001</v>
      </c>
      <c r="H6" s="25" t="s">
        <v>72</v>
      </c>
      <c r="I6" s="25" t="s">
        <v>76</v>
      </c>
      <c r="J6" s="25"/>
      <c r="K6" s="30">
        <v>0.17779</v>
      </c>
      <c r="M6" s="38"/>
      <c r="N6" s="38"/>
      <c r="O6" s="38"/>
      <c r="P6" s="39"/>
      <c r="Q6" s="43"/>
      <c r="R6" s="38"/>
      <c r="S6" s="38"/>
      <c r="T6" s="38"/>
      <c r="U6" s="39"/>
      <c r="W6" s="41"/>
      <c r="X6" s="41"/>
      <c r="Y6" s="41"/>
      <c r="Z6" s="42"/>
      <c r="AB6" s="38"/>
      <c r="AC6" s="38"/>
      <c r="AD6" s="38"/>
      <c r="AE6" s="39"/>
      <c r="AG6" s="41"/>
      <c r="AH6" s="41"/>
      <c r="AI6" s="41"/>
      <c r="AJ6" s="42"/>
      <c r="AL6" s="25"/>
      <c r="AM6" s="25"/>
      <c r="AN6" s="25"/>
      <c r="AO6" s="30"/>
      <c r="AQ6" s="41"/>
      <c r="AR6" s="41"/>
      <c r="AS6" s="41"/>
      <c r="AT6" s="42"/>
      <c r="AV6" s="41"/>
      <c r="AW6" s="41"/>
      <c r="AX6" s="41"/>
      <c r="AY6" s="42"/>
      <c r="BA6" s="41"/>
      <c r="BB6" s="41"/>
      <c r="BC6" s="41"/>
      <c r="BD6" s="42"/>
      <c r="BF6" s="41"/>
      <c r="BG6" s="41"/>
      <c r="BH6" s="41"/>
      <c r="BI6" s="42"/>
      <c r="BK6" s="41"/>
      <c r="BL6" s="41"/>
      <c r="BM6" s="41"/>
      <c r="BN6" s="42"/>
      <c r="BP6" s="25"/>
      <c r="BQ6" s="25"/>
      <c r="BR6" s="25"/>
      <c r="BS6" s="30"/>
    </row>
    <row r="7" spans="3:71" ht="15.75" x14ac:dyDescent="0.25">
      <c r="C7" s="24" t="s">
        <v>19</v>
      </c>
      <c r="D7" s="25" t="s">
        <v>20</v>
      </c>
      <c r="E7" s="22">
        <v>202100171</v>
      </c>
      <c r="F7" s="26">
        <v>0.22500000000000001</v>
      </c>
      <c r="H7" s="25" t="s">
        <v>78</v>
      </c>
      <c r="I7" s="25" t="s">
        <v>79</v>
      </c>
      <c r="J7" s="25"/>
      <c r="K7" s="30">
        <v>0.17779</v>
      </c>
      <c r="M7" s="41"/>
      <c r="N7" s="41"/>
      <c r="O7" s="41"/>
      <c r="P7" s="42"/>
      <c r="Q7" s="43"/>
      <c r="R7" s="41"/>
      <c r="S7" s="41"/>
      <c r="T7" s="41"/>
      <c r="U7" s="42"/>
      <c r="W7" s="41"/>
      <c r="X7" s="41"/>
      <c r="Y7" s="41"/>
      <c r="Z7" s="42"/>
      <c r="AB7" s="41"/>
      <c r="AC7" s="41"/>
      <c r="AD7" s="41"/>
      <c r="AE7" s="42"/>
      <c r="AG7" s="41"/>
      <c r="AH7" s="41"/>
      <c r="AI7" s="41"/>
      <c r="AJ7" s="42"/>
      <c r="AL7" s="25"/>
      <c r="AM7" s="25"/>
      <c r="AN7" s="25"/>
      <c r="AO7" s="30"/>
      <c r="AQ7" s="41"/>
      <c r="AR7" s="41"/>
      <c r="AS7" s="41"/>
      <c r="AT7" s="42"/>
      <c r="AV7" s="41"/>
      <c r="AW7" s="41"/>
      <c r="AX7" s="41"/>
      <c r="AY7" s="42"/>
      <c r="BA7" s="41"/>
      <c r="BB7" s="41"/>
      <c r="BC7" s="41"/>
      <c r="BD7" s="42"/>
      <c r="BF7" s="41"/>
      <c r="BG7" s="41"/>
      <c r="BH7" s="41"/>
      <c r="BI7" s="42"/>
      <c r="BK7" s="41"/>
      <c r="BL7" s="41"/>
      <c r="BM7" s="41"/>
      <c r="BN7" s="42"/>
      <c r="BP7" s="25"/>
      <c r="BQ7" s="25"/>
      <c r="BR7" s="25"/>
      <c r="BS7" s="30"/>
    </row>
    <row r="8" spans="3:71" ht="15.75" x14ac:dyDescent="0.25">
      <c r="C8" s="24" t="s">
        <v>19</v>
      </c>
      <c r="D8" s="25" t="s">
        <v>21</v>
      </c>
      <c r="E8" s="22">
        <v>202100171</v>
      </c>
      <c r="F8" s="26">
        <v>0.26400000000000001</v>
      </c>
      <c r="H8" s="25" t="s">
        <v>80</v>
      </c>
      <c r="I8" s="25" t="s">
        <v>81</v>
      </c>
      <c r="J8" s="25"/>
      <c r="K8" s="30">
        <v>0.17779</v>
      </c>
      <c r="M8" s="41"/>
      <c r="N8" s="41"/>
      <c r="O8" s="41"/>
      <c r="P8" s="42"/>
      <c r="Q8" s="43"/>
      <c r="R8" s="41"/>
      <c r="S8" s="41"/>
      <c r="T8" s="41"/>
      <c r="U8" s="42"/>
      <c r="W8" s="41"/>
      <c r="X8" s="41"/>
      <c r="Y8" s="41"/>
      <c r="Z8" s="42"/>
      <c r="AB8" s="41"/>
      <c r="AC8" s="41"/>
      <c r="AD8" s="41"/>
      <c r="AE8" s="42"/>
      <c r="AG8" s="41"/>
      <c r="AH8" s="41"/>
      <c r="AI8" s="41"/>
      <c r="AJ8" s="42"/>
      <c r="AL8" s="25"/>
      <c r="AM8" s="25"/>
      <c r="AN8" s="25"/>
      <c r="AO8" s="30"/>
      <c r="AQ8" s="41"/>
      <c r="AR8" s="41"/>
      <c r="AS8" s="41"/>
      <c r="AT8" s="42"/>
      <c r="AV8" s="41"/>
      <c r="AW8" s="41"/>
      <c r="AX8" s="41"/>
      <c r="AY8" s="42"/>
      <c r="BA8" s="41"/>
      <c r="BB8" s="41"/>
      <c r="BC8" s="41"/>
      <c r="BD8" s="42"/>
      <c r="BF8" s="41"/>
      <c r="BG8" s="41"/>
      <c r="BH8" s="41"/>
      <c r="BI8" s="42"/>
      <c r="BK8" s="41"/>
      <c r="BL8" s="41"/>
      <c r="BM8" s="41"/>
      <c r="BN8" s="42"/>
      <c r="BP8" s="25"/>
      <c r="BQ8" s="25"/>
      <c r="BR8" s="25"/>
      <c r="BS8" s="30"/>
    </row>
    <row r="9" spans="3:71" ht="15.75" x14ac:dyDescent="0.25">
      <c r="C9" s="24" t="s">
        <v>22</v>
      </c>
      <c r="D9" s="25" t="s">
        <v>23</v>
      </c>
      <c r="E9" s="22">
        <v>202100171</v>
      </c>
      <c r="F9" s="26">
        <v>1.4</v>
      </c>
      <c r="H9" s="25" t="s">
        <v>82</v>
      </c>
      <c r="I9" s="25" t="s">
        <v>83</v>
      </c>
      <c r="J9" s="25"/>
      <c r="K9" s="30">
        <v>0.17779</v>
      </c>
      <c r="M9" s="41"/>
      <c r="N9" s="41"/>
      <c r="O9" s="41"/>
      <c r="P9" s="42"/>
      <c r="Q9" s="43"/>
      <c r="R9" s="41"/>
      <c r="S9" s="41"/>
      <c r="T9" s="41"/>
      <c r="U9" s="42"/>
      <c r="W9" s="41"/>
      <c r="X9" s="41"/>
      <c r="Y9" s="41"/>
      <c r="Z9" s="42"/>
      <c r="AB9" s="41"/>
      <c r="AC9" s="41"/>
      <c r="AD9" s="41"/>
      <c r="AE9" s="42"/>
      <c r="AG9" s="41"/>
      <c r="AH9" s="41"/>
      <c r="AI9" s="41"/>
      <c r="AJ9" s="42"/>
      <c r="AL9" s="25"/>
      <c r="AM9" s="25"/>
      <c r="AN9" s="25"/>
      <c r="AO9" s="30"/>
      <c r="AQ9" s="41"/>
      <c r="AR9" s="41"/>
      <c r="AS9" s="41"/>
      <c r="AT9" s="42"/>
      <c r="AV9" s="41"/>
      <c r="AW9" s="41"/>
      <c r="AX9" s="41"/>
      <c r="AY9" s="42"/>
      <c r="BA9" s="41"/>
      <c r="BB9" s="41"/>
      <c r="BC9" s="41"/>
      <c r="BD9" s="42"/>
      <c r="BF9" s="41"/>
      <c r="BG9" s="41"/>
      <c r="BH9" s="41"/>
      <c r="BI9" s="42"/>
      <c r="BK9" s="41"/>
      <c r="BL9" s="41"/>
      <c r="BM9" s="41"/>
      <c r="BN9" s="42"/>
      <c r="BP9" s="25"/>
      <c r="BQ9" s="25"/>
      <c r="BR9" s="25"/>
      <c r="BS9" s="30"/>
    </row>
    <row r="10" spans="3:71" ht="15.75" x14ac:dyDescent="0.25">
      <c r="C10" s="24" t="s">
        <v>24</v>
      </c>
      <c r="D10" s="25" t="s">
        <v>25</v>
      </c>
      <c r="E10" s="22">
        <v>202100171</v>
      </c>
      <c r="F10" s="26">
        <v>0.187</v>
      </c>
      <c r="H10" s="25" t="s">
        <v>84</v>
      </c>
      <c r="I10" s="25" t="s">
        <v>86</v>
      </c>
      <c r="J10" s="25"/>
      <c r="K10" s="30">
        <v>0.17779</v>
      </c>
      <c r="M10" s="41"/>
      <c r="N10" s="41"/>
      <c r="O10" s="41"/>
      <c r="P10" s="42"/>
      <c r="Q10" s="43"/>
      <c r="R10" s="41"/>
      <c r="S10" s="41"/>
      <c r="T10" s="41"/>
      <c r="U10" s="42"/>
      <c r="W10" s="41"/>
      <c r="X10" s="41"/>
      <c r="Y10" s="41"/>
      <c r="Z10" s="42"/>
      <c r="AB10" s="41"/>
      <c r="AC10" s="41"/>
      <c r="AD10" s="41"/>
      <c r="AE10" s="42"/>
      <c r="AG10" s="41"/>
      <c r="AH10" s="41"/>
      <c r="AI10" s="41"/>
      <c r="AJ10" s="42"/>
      <c r="AL10" s="25"/>
      <c r="AM10" s="25"/>
      <c r="AN10" s="25"/>
      <c r="AO10" s="30"/>
      <c r="AQ10" s="41"/>
      <c r="AR10" s="41"/>
      <c r="AS10" s="41"/>
      <c r="AT10" s="42"/>
      <c r="AV10" s="41"/>
      <c r="AW10" s="41"/>
      <c r="AX10" s="41"/>
      <c r="AY10" s="42"/>
      <c r="BA10" s="41"/>
      <c r="BB10" s="41"/>
      <c r="BC10" s="41"/>
      <c r="BD10" s="42"/>
      <c r="BF10" s="41"/>
      <c r="BG10" s="41"/>
      <c r="BH10" s="41"/>
      <c r="BI10" s="42"/>
      <c r="BK10" s="41"/>
      <c r="BL10" s="41"/>
      <c r="BM10" s="41"/>
      <c r="BN10" s="42"/>
      <c r="BP10" s="25"/>
      <c r="BQ10" s="25"/>
      <c r="BR10" s="25"/>
      <c r="BS10" s="30"/>
    </row>
    <row r="11" spans="3:71" ht="15.75" x14ac:dyDescent="0.25">
      <c r="C11" s="24" t="s">
        <v>24</v>
      </c>
      <c r="D11" s="25" t="s">
        <v>20</v>
      </c>
      <c r="E11" s="22">
        <v>202100171</v>
      </c>
      <c r="F11" s="26">
        <v>0.22500000000000001</v>
      </c>
      <c r="H11" s="25" t="s">
        <v>85</v>
      </c>
      <c r="I11" s="25" t="s">
        <v>76</v>
      </c>
      <c r="J11" s="25"/>
      <c r="K11" s="30">
        <v>0.17779</v>
      </c>
      <c r="M11" s="41"/>
      <c r="N11" s="41"/>
      <c r="O11" s="41"/>
      <c r="P11" s="42"/>
      <c r="Q11" s="43"/>
      <c r="R11" s="41"/>
      <c r="S11" s="41"/>
      <c r="T11" s="41"/>
      <c r="U11" s="42"/>
      <c r="W11" s="41"/>
      <c r="X11" s="41"/>
      <c r="Y11" s="41"/>
      <c r="Z11" s="42"/>
      <c r="AB11" s="41"/>
      <c r="AC11" s="41"/>
      <c r="AD11" s="41"/>
      <c r="AE11" s="42"/>
      <c r="AG11" s="41"/>
      <c r="AH11" s="41"/>
      <c r="AI11" s="41"/>
      <c r="AJ11" s="42"/>
      <c r="AL11" s="25"/>
      <c r="AM11" s="25"/>
      <c r="AN11" s="25"/>
      <c r="AO11" s="30"/>
      <c r="AQ11" s="41"/>
      <c r="AR11" s="41"/>
      <c r="AS11" s="41"/>
      <c r="AT11" s="42"/>
      <c r="AV11" s="41"/>
      <c r="AW11" s="41"/>
      <c r="AX11" s="41"/>
      <c r="AY11" s="42"/>
      <c r="BA11" s="41"/>
      <c r="BB11" s="41"/>
      <c r="BC11" s="41"/>
      <c r="BD11" s="42"/>
      <c r="BF11" s="41"/>
      <c r="BG11" s="41"/>
      <c r="BH11" s="41"/>
      <c r="BI11" s="42"/>
      <c r="BK11" s="41"/>
      <c r="BL11" s="41"/>
      <c r="BM11" s="41"/>
      <c r="BN11" s="42"/>
      <c r="BP11" s="25"/>
      <c r="BQ11" s="25"/>
      <c r="BR11" s="25"/>
      <c r="BS11" s="30"/>
    </row>
    <row r="12" spans="3:71" ht="15.75" x14ac:dyDescent="0.25">
      <c r="C12" s="24" t="s">
        <v>24</v>
      </c>
      <c r="D12" s="25" t="s">
        <v>21</v>
      </c>
      <c r="E12" s="22">
        <v>202100171</v>
      </c>
      <c r="F12" s="26">
        <v>0.26400000000000001</v>
      </c>
      <c r="H12" s="25" t="s">
        <v>87</v>
      </c>
      <c r="I12" s="25" t="s">
        <v>88</v>
      </c>
      <c r="J12" s="25"/>
      <c r="K12" s="30">
        <v>0.17779</v>
      </c>
      <c r="M12" s="41"/>
      <c r="N12" s="41"/>
      <c r="O12" s="41"/>
      <c r="P12" s="42"/>
      <c r="Q12" s="43"/>
      <c r="R12" s="41"/>
      <c r="S12" s="41"/>
      <c r="T12" s="41"/>
      <c r="U12" s="42"/>
      <c r="W12" s="41"/>
      <c r="X12" s="41"/>
      <c r="Y12" s="41"/>
      <c r="Z12" s="42"/>
      <c r="AB12" s="41"/>
      <c r="AC12" s="41"/>
      <c r="AD12" s="41"/>
      <c r="AE12" s="42"/>
      <c r="AG12" s="41"/>
      <c r="AH12" s="41"/>
      <c r="AI12" s="41"/>
      <c r="AJ12" s="42"/>
      <c r="AL12" s="25"/>
      <c r="AM12" s="25"/>
      <c r="AN12" s="25"/>
      <c r="AO12" s="30"/>
      <c r="AQ12" s="41"/>
      <c r="AR12" s="41"/>
      <c r="AS12" s="41"/>
      <c r="AT12" s="42"/>
      <c r="AV12" s="41"/>
      <c r="AW12" s="41"/>
      <c r="AX12" s="41"/>
      <c r="AY12" s="42"/>
      <c r="BA12" s="41"/>
      <c r="BB12" s="41"/>
      <c r="BC12" s="41"/>
      <c r="BD12" s="42"/>
      <c r="BF12" s="41"/>
      <c r="BG12" s="41"/>
      <c r="BH12" s="41"/>
      <c r="BI12" s="42"/>
      <c r="BK12" s="41"/>
      <c r="BL12" s="41"/>
      <c r="BM12" s="41"/>
      <c r="BN12" s="42"/>
      <c r="BP12" s="25"/>
      <c r="BQ12" s="25"/>
      <c r="BR12" s="25"/>
      <c r="BS12" s="30"/>
    </row>
    <row r="13" spans="3:71" ht="15.75" x14ac:dyDescent="0.25">
      <c r="C13" s="27" t="s">
        <v>14</v>
      </c>
      <c r="D13" s="25" t="s">
        <v>15</v>
      </c>
      <c r="E13" s="22">
        <v>202100171</v>
      </c>
      <c r="F13" s="26">
        <v>1.04</v>
      </c>
      <c r="H13" s="25" t="s">
        <v>89</v>
      </c>
      <c r="I13" s="25" t="s">
        <v>92</v>
      </c>
      <c r="J13" s="25"/>
      <c r="K13" s="30">
        <v>0.18972</v>
      </c>
      <c r="M13" s="41"/>
      <c r="N13" s="41"/>
      <c r="O13" s="41"/>
      <c r="P13" s="42"/>
      <c r="Q13" s="43"/>
      <c r="R13" s="41"/>
      <c r="S13" s="41"/>
      <c r="T13" s="41"/>
      <c r="U13" s="42"/>
      <c r="W13" s="41"/>
      <c r="X13" s="41"/>
      <c r="Y13" s="41"/>
      <c r="Z13" s="42"/>
      <c r="AB13" s="41"/>
      <c r="AC13" s="41"/>
      <c r="AD13" s="41"/>
      <c r="AE13" s="42"/>
      <c r="AG13" s="41"/>
      <c r="AH13" s="41"/>
      <c r="AI13" s="41"/>
      <c r="AJ13" s="42"/>
      <c r="AL13" s="25"/>
      <c r="AM13" s="25"/>
      <c r="AN13" s="25"/>
      <c r="AO13" s="30"/>
      <c r="AQ13" s="41"/>
      <c r="AR13" s="41"/>
      <c r="AS13" s="41"/>
      <c r="AT13" s="42"/>
      <c r="AV13" s="41"/>
      <c r="AW13" s="41"/>
      <c r="AX13" s="41"/>
      <c r="AY13" s="42"/>
      <c r="BA13" s="41"/>
      <c r="BB13" s="41"/>
      <c r="BC13" s="41"/>
      <c r="BD13" s="42"/>
      <c r="BF13" s="41"/>
      <c r="BG13" s="41"/>
      <c r="BH13" s="41"/>
      <c r="BI13" s="42"/>
      <c r="BK13" s="41"/>
      <c r="BL13" s="41"/>
      <c r="BM13" s="41"/>
      <c r="BN13" s="42"/>
      <c r="BP13" s="25"/>
      <c r="BQ13" s="25"/>
      <c r="BR13" s="25"/>
      <c r="BS13" s="30"/>
    </row>
    <row r="14" spans="3:71" ht="15.75" x14ac:dyDescent="0.25">
      <c r="C14" s="38"/>
      <c r="D14" s="38"/>
      <c r="E14" s="38"/>
      <c r="F14" s="44"/>
      <c r="H14" s="25" t="s">
        <v>90</v>
      </c>
      <c r="I14" s="25" t="s">
        <v>93</v>
      </c>
      <c r="J14" s="25"/>
      <c r="K14" s="30">
        <v>0.18972</v>
      </c>
      <c r="M14" s="41"/>
      <c r="N14" s="41"/>
      <c r="O14" s="41"/>
      <c r="P14" s="42"/>
      <c r="Q14" s="43"/>
      <c r="R14" s="41"/>
      <c r="S14" s="41"/>
      <c r="T14" s="41"/>
      <c r="U14" s="42"/>
      <c r="W14" s="41"/>
      <c r="X14" s="41"/>
      <c r="Y14" s="41"/>
      <c r="Z14" s="42"/>
      <c r="AB14" s="41"/>
      <c r="AC14" s="41"/>
      <c r="AD14" s="41"/>
      <c r="AE14" s="42"/>
      <c r="AG14" s="41"/>
      <c r="AH14" s="41"/>
      <c r="AI14" s="41"/>
      <c r="AJ14" s="42"/>
      <c r="AL14" s="25"/>
      <c r="AM14" s="25"/>
      <c r="AN14" s="25"/>
      <c r="AO14" s="30"/>
      <c r="AQ14" s="41"/>
      <c r="AR14" s="41"/>
      <c r="AS14" s="41"/>
      <c r="AT14" s="42"/>
      <c r="AV14" s="41"/>
      <c r="AW14" s="41"/>
      <c r="AX14" s="41"/>
      <c r="AY14" s="42"/>
      <c r="BA14" s="41"/>
      <c r="BB14" s="41"/>
      <c r="BC14" s="41"/>
      <c r="BD14" s="42"/>
      <c r="BF14" s="41"/>
      <c r="BG14" s="41"/>
      <c r="BH14" s="41"/>
      <c r="BI14" s="42"/>
      <c r="BK14" s="41"/>
      <c r="BL14" s="41"/>
      <c r="BM14" s="41"/>
      <c r="BN14" s="42"/>
      <c r="BP14" s="25"/>
      <c r="BQ14" s="25"/>
      <c r="BR14" s="25"/>
      <c r="BS14" s="30"/>
    </row>
    <row r="15" spans="3:71" ht="15.75" x14ac:dyDescent="0.25">
      <c r="C15" s="41"/>
      <c r="D15" s="41"/>
      <c r="E15" s="41"/>
      <c r="F15" s="45"/>
      <c r="H15" s="28" t="s">
        <v>91</v>
      </c>
      <c r="I15" s="25" t="s">
        <v>94</v>
      </c>
      <c r="J15" s="25"/>
      <c r="K15" s="30">
        <v>0.18972</v>
      </c>
      <c r="M15" s="41"/>
      <c r="N15" s="41"/>
      <c r="O15" s="41"/>
      <c r="P15" s="42"/>
      <c r="Q15" s="43"/>
      <c r="R15" s="41"/>
      <c r="S15" s="41"/>
      <c r="T15" s="41"/>
      <c r="U15" s="42"/>
      <c r="W15" s="41"/>
      <c r="X15" s="41"/>
      <c r="Y15" s="41"/>
      <c r="Z15" s="42"/>
      <c r="AB15" s="41"/>
      <c r="AC15" s="41"/>
      <c r="AD15" s="41"/>
      <c r="AE15" s="42"/>
      <c r="AG15" s="41"/>
      <c r="AH15" s="41"/>
      <c r="AI15" s="41"/>
      <c r="AJ15" s="42"/>
      <c r="AL15" s="28"/>
      <c r="AM15" s="28"/>
      <c r="AN15" s="28"/>
      <c r="AO15" s="31"/>
      <c r="AQ15" s="41"/>
      <c r="AR15" s="41"/>
      <c r="AS15" s="41"/>
      <c r="AT15" s="42"/>
      <c r="AV15" s="41"/>
      <c r="AW15" s="41"/>
      <c r="AX15" s="41"/>
      <c r="AY15" s="42"/>
      <c r="BA15" s="41"/>
      <c r="BB15" s="41"/>
      <c r="BC15" s="41"/>
      <c r="BD15" s="42"/>
      <c r="BF15" s="41"/>
      <c r="BG15" s="41"/>
      <c r="BH15" s="41"/>
      <c r="BI15" s="42"/>
      <c r="BK15" s="41"/>
      <c r="BL15" s="41"/>
      <c r="BM15" s="41"/>
      <c r="BN15" s="42"/>
      <c r="BP15" s="28"/>
      <c r="BQ15" s="28"/>
      <c r="BR15" s="28"/>
      <c r="BS15" s="31"/>
    </row>
    <row r="16" spans="3:71" ht="15.75" x14ac:dyDescent="0.25">
      <c r="H16" s="28" t="s">
        <v>95</v>
      </c>
      <c r="I16" s="25" t="s">
        <v>99</v>
      </c>
      <c r="J16" s="25"/>
      <c r="K16" s="30">
        <v>0.16597000000000001</v>
      </c>
    </row>
    <row r="17" spans="8:11" ht="15.75" x14ac:dyDescent="0.25">
      <c r="H17" s="28" t="s">
        <v>97</v>
      </c>
      <c r="I17" s="25" t="s">
        <v>100</v>
      </c>
      <c r="J17" s="25"/>
      <c r="K17" s="30">
        <v>0.16597000000000001</v>
      </c>
    </row>
    <row r="18" spans="8:11" ht="15.75" x14ac:dyDescent="0.25">
      <c r="H18" s="28" t="s">
        <v>96</v>
      </c>
      <c r="I18" s="25" t="s">
        <v>101</v>
      </c>
      <c r="J18" s="25"/>
      <c r="K18" s="30">
        <v>0.16597000000000001</v>
      </c>
    </row>
    <row r="19" spans="8:11" ht="15.75" x14ac:dyDescent="0.25">
      <c r="H19" s="28" t="s">
        <v>98</v>
      </c>
      <c r="I19" s="25" t="s">
        <v>99</v>
      </c>
      <c r="J19" s="25"/>
      <c r="K19" s="30">
        <v>0.16597000000000001</v>
      </c>
    </row>
    <row r="20" spans="8:11" ht="15.75" x14ac:dyDescent="0.25">
      <c r="H20" s="28" t="s">
        <v>102</v>
      </c>
      <c r="I20" s="25" t="s">
        <v>108</v>
      </c>
      <c r="J20" s="25"/>
      <c r="K20" s="30">
        <v>0.19</v>
      </c>
    </row>
    <row r="21" spans="8:11" ht="15.75" x14ac:dyDescent="0.25">
      <c r="H21" s="28" t="s">
        <v>103</v>
      </c>
      <c r="I21" s="25" t="s">
        <v>109</v>
      </c>
      <c r="J21" s="25"/>
      <c r="K21" s="30">
        <v>0.19</v>
      </c>
    </row>
    <row r="22" spans="8:11" ht="15.75" x14ac:dyDescent="0.25">
      <c r="H22" s="28" t="s">
        <v>104</v>
      </c>
      <c r="I22" s="25" t="s">
        <v>110</v>
      </c>
      <c r="J22" s="25"/>
      <c r="K22" s="30">
        <v>0.19</v>
      </c>
    </row>
    <row r="23" spans="8:11" ht="15.75" x14ac:dyDescent="0.25">
      <c r="H23" s="28" t="s">
        <v>105</v>
      </c>
      <c r="I23" s="25" t="s">
        <v>111</v>
      </c>
      <c r="J23" s="25"/>
      <c r="K23" s="30">
        <v>0.19</v>
      </c>
    </row>
    <row r="24" spans="8:11" ht="15.75" x14ac:dyDescent="0.25">
      <c r="H24" s="28" t="s">
        <v>106</v>
      </c>
      <c r="I24" s="25" t="s">
        <v>112</v>
      </c>
      <c r="J24" s="25"/>
      <c r="K24" s="30">
        <v>0.19</v>
      </c>
    </row>
    <row r="25" spans="8:11" ht="15.75" x14ac:dyDescent="0.25">
      <c r="H25" s="28" t="s">
        <v>107</v>
      </c>
      <c r="I25" s="25" t="s">
        <v>113</v>
      </c>
      <c r="J25" s="25"/>
      <c r="K25" s="30">
        <v>0.19</v>
      </c>
    </row>
    <row r="26" spans="8:11" ht="15.75" x14ac:dyDescent="0.25">
      <c r="H26" s="28" t="s">
        <v>114</v>
      </c>
      <c r="I26" s="25"/>
      <c r="J26" s="25"/>
      <c r="K26" s="30">
        <v>0.16597000000000001</v>
      </c>
    </row>
    <row r="27" spans="8:11" ht="15.75" x14ac:dyDescent="0.25">
      <c r="H27" s="28" t="s">
        <v>115</v>
      </c>
      <c r="I27" s="25"/>
      <c r="J27" s="25"/>
      <c r="K27" s="30">
        <v>0.16597000000000001</v>
      </c>
    </row>
    <row r="28" spans="8:11" ht="15.75" x14ac:dyDescent="0.25">
      <c r="H28" s="28" t="s">
        <v>116</v>
      </c>
      <c r="I28" s="25"/>
      <c r="J28" s="25"/>
      <c r="K28" s="30">
        <v>0.16597000000000001</v>
      </c>
    </row>
    <row r="29" spans="8:11" ht="15.75" x14ac:dyDescent="0.25">
      <c r="H29" s="28" t="s">
        <v>117</v>
      </c>
      <c r="I29" s="25"/>
      <c r="J29" s="25"/>
      <c r="K29" s="30">
        <v>0.16597000000000001</v>
      </c>
    </row>
    <row r="30" spans="8:11" ht="15.75" x14ac:dyDescent="0.25">
      <c r="H30" s="28" t="s">
        <v>118</v>
      </c>
      <c r="I30" s="25"/>
      <c r="J30" s="25"/>
      <c r="K30" s="30">
        <v>4.274E-2</v>
      </c>
    </row>
    <row r="31" spans="8:11" ht="15.75" x14ac:dyDescent="0.25">
      <c r="H31" s="28" t="s">
        <v>119</v>
      </c>
      <c r="I31" s="25"/>
      <c r="J31" s="25"/>
      <c r="K31" s="30">
        <v>4.274E-2</v>
      </c>
    </row>
    <row r="32" spans="8:11" ht="15.75" x14ac:dyDescent="0.25">
      <c r="H32" s="28" t="s">
        <v>120</v>
      </c>
      <c r="I32" s="25"/>
      <c r="J32" s="25"/>
      <c r="K32" s="30">
        <v>4.274E-2</v>
      </c>
    </row>
    <row r="33" spans="8:11" ht="15.75" x14ac:dyDescent="0.25">
      <c r="H33" s="28" t="s">
        <v>121</v>
      </c>
      <c r="I33" s="25" t="s">
        <v>125</v>
      </c>
      <c r="J33" s="25"/>
      <c r="K33" s="30">
        <v>0.17779</v>
      </c>
    </row>
    <row r="34" spans="8:11" ht="15.75" x14ac:dyDescent="0.25">
      <c r="H34" s="28" t="s">
        <v>122</v>
      </c>
      <c r="I34" s="25" t="s">
        <v>126</v>
      </c>
      <c r="J34" s="25"/>
      <c r="K34" s="30">
        <v>0.17779</v>
      </c>
    </row>
    <row r="35" spans="8:11" ht="15.75" x14ac:dyDescent="0.25">
      <c r="H35" s="28" t="s">
        <v>123</v>
      </c>
      <c r="I35" s="25" t="s">
        <v>127</v>
      </c>
      <c r="J35" s="25"/>
      <c r="K35" s="30">
        <v>0.17779</v>
      </c>
    </row>
    <row r="36" spans="8:11" ht="15.75" x14ac:dyDescent="0.25">
      <c r="H36" s="28" t="s">
        <v>124</v>
      </c>
      <c r="I36" s="25" t="s">
        <v>125</v>
      </c>
      <c r="J36" s="25"/>
      <c r="K36" s="30">
        <v>0.17779</v>
      </c>
    </row>
    <row r="37" spans="8:11" ht="15.75" x14ac:dyDescent="0.25">
      <c r="H37" s="28" t="s">
        <v>128</v>
      </c>
      <c r="I37" s="25" t="s">
        <v>137</v>
      </c>
      <c r="J37" s="25"/>
      <c r="K37" s="30">
        <v>0.16597000000000001</v>
      </c>
    </row>
    <row r="38" spans="8:11" ht="15.75" x14ac:dyDescent="0.25">
      <c r="H38" s="28" t="s">
        <v>129</v>
      </c>
      <c r="I38" s="25" t="s">
        <v>139</v>
      </c>
      <c r="J38" s="25"/>
      <c r="K38" s="30">
        <v>0.16597000000000001</v>
      </c>
    </row>
    <row r="39" spans="8:11" ht="15.75" x14ac:dyDescent="0.25">
      <c r="H39" s="28" t="s">
        <v>130</v>
      </c>
      <c r="I39" s="25" t="s">
        <v>140</v>
      </c>
      <c r="J39" s="25"/>
      <c r="K39" s="30">
        <v>0.18972</v>
      </c>
    </row>
    <row r="40" spans="8:11" ht="15.75" x14ac:dyDescent="0.25">
      <c r="H40" s="28" t="s">
        <v>131</v>
      </c>
      <c r="I40" s="25" t="s">
        <v>141</v>
      </c>
      <c r="J40" s="25"/>
      <c r="K40" s="30">
        <v>0.18972</v>
      </c>
    </row>
    <row r="41" spans="8:11" ht="15.75" x14ac:dyDescent="0.25">
      <c r="H41" s="28" t="s">
        <v>132</v>
      </c>
      <c r="I41" s="25" t="s">
        <v>142</v>
      </c>
      <c r="J41" s="25"/>
      <c r="K41" s="30">
        <v>0.18972</v>
      </c>
    </row>
    <row r="42" spans="8:11" ht="15.75" x14ac:dyDescent="0.25">
      <c r="H42" s="28" t="s">
        <v>133</v>
      </c>
      <c r="I42" s="25" t="s">
        <v>137</v>
      </c>
      <c r="J42" s="25"/>
      <c r="K42" s="30">
        <v>0.18972</v>
      </c>
    </row>
    <row r="43" spans="8:11" ht="15.75" x14ac:dyDescent="0.25">
      <c r="H43" s="28" t="s">
        <v>134</v>
      </c>
      <c r="I43" s="25" t="s">
        <v>143</v>
      </c>
      <c r="J43" s="25"/>
      <c r="K43" s="30">
        <v>0.16597000000000001</v>
      </c>
    </row>
    <row r="44" spans="8:11" ht="15.75" x14ac:dyDescent="0.25">
      <c r="H44" s="28" t="s">
        <v>135</v>
      </c>
      <c r="I44" s="25" t="s">
        <v>137</v>
      </c>
      <c r="J44" s="25"/>
      <c r="K44" s="30">
        <v>0.18972</v>
      </c>
    </row>
    <row r="45" spans="8:11" ht="15.75" x14ac:dyDescent="0.25">
      <c r="H45" s="28" t="s">
        <v>136</v>
      </c>
      <c r="I45" s="25" t="s">
        <v>137</v>
      </c>
      <c r="J45" s="25"/>
      <c r="K45" s="30">
        <v>0.18972</v>
      </c>
    </row>
    <row r="46" spans="8:11" ht="15.75" x14ac:dyDescent="0.25">
      <c r="H46" s="28" t="s">
        <v>144</v>
      </c>
      <c r="I46" s="25" t="s">
        <v>138</v>
      </c>
      <c r="J46" s="25"/>
      <c r="K46" s="30">
        <v>0.20155000000000001</v>
      </c>
    </row>
    <row r="47" spans="8:11" ht="15.75" x14ac:dyDescent="0.25">
      <c r="H47" s="28" t="s">
        <v>145</v>
      </c>
      <c r="I47" s="25" t="s">
        <v>147</v>
      </c>
      <c r="J47" s="25"/>
      <c r="K47" s="30">
        <v>0.20155000000000001</v>
      </c>
    </row>
    <row r="48" spans="8:11" ht="15.75" x14ac:dyDescent="0.25">
      <c r="H48" s="28" t="s">
        <v>146</v>
      </c>
      <c r="I48" s="25" t="s">
        <v>148</v>
      </c>
      <c r="J48" s="25"/>
      <c r="K48" s="30">
        <v>0.20155000000000001</v>
      </c>
    </row>
    <row r="49" spans="8:11" ht="15.75" x14ac:dyDescent="0.25">
      <c r="H49" s="28" t="s">
        <v>149</v>
      </c>
      <c r="I49" s="25"/>
      <c r="J49" s="25"/>
      <c r="K49" s="30">
        <v>0.18972</v>
      </c>
    </row>
    <row r="50" spans="8:11" ht="15.75" x14ac:dyDescent="0.25">
      <c r="H50" s="28" t="s">
        <v>150</v>
      </c>
      <c r="I50" s="25"/>
      <c r="J50" s="25"/>
      <c r="K50" s="30">
        <v>0.16597000000000001</v>
      </c>
    </row>
    <row r="51" spans="8:11" ht="15.75" x14ac:dyDescent="0.25">
      <c r="H51" s="28" t="s">
        <v>151</v>
      </c>
      <c r="I51" s="25"/>
      <c r="J51" s="25"/>
      <c r="K51" s="30">
        <v>0.18972</v>
      </c>
    </row>
    <row r="52" spans="8:11" ht="15.75" x14ac:dyDescent="0.25">
      <c r="H52" s="28" t="s">
        <v>152</v>
      </c>
      <c r="I52" s="25"/>
      <c r="J52" s="25"/>
      <c r="K52" s="30">
        <v>0.13048999999999999</v>
      </c>
    </row>
    <row r="53" spans="8:11" ht="15.75" x14ac:dyDescent="0.25">
      <c r="H53" s="28" t="s">
        <v>153</v>
      </c>
      <c r="I53" s="25"/>
      <c r="J53" s="25"/>
      <c r="K53" s="30">
        <v>0.17779</v>
      </c>
    </row>
    <row r="54" spans="8:11" ht="15.75" x14ac:dyDescent="0.25">
      <c r="H54" s="28" t="s">
        <v>154</v>
      </c>
      <c r="I54" s="25"/>
      <c r="J54" s="25"/>
      <c r="K54" s="30">
        <v>0.13048999999999999</v>
      </c>
    </row>
    <row r="55" spans="8:11" ht="15.75" x14ac:dyDescent="0.25">
      <c r="H55" s="28" t="s">
        <v>155</v>
      </c>
      <c r="I55" s="25"/>
      <c r="J55" s="25"/>
      <c r="K55" s="30">
        <v>0.17779</v>
      </c>
    </row>
    <row r="56" spans="8:11" ht="15.75" x14ac:dyDescent="0.25">
      <c r="H56" s="28" t="s">
        <v>156</v>
      </c>
      <c r="I56" s="25" t="s">
        <v>162</v>
      </c>
      <c r="J56" s="25"/>
      <c r="K56" s="30">
        <v>0.55511999999999995</v>
      </c>
    </row>
    <row r="57" spans="8:11" ht="15.75" x14ac:dyDescent="0.25">
      <c r="H57" s="28" t="s">
        <v>157</v>
      </c>
      <c r="I57" s="25" t="s">
        <v>162</v>
      </c>
      <c r="J57" s="25"/>
      <c r="K57" s="30">
        <v>0.55511999999999995</v>
      </c>
    </row>
    <row r="58" spans="8:11" ht="15.75" x14ac:dyDescent="0.25">
      <c r="H58" s="28" t="s">
        <v>158</v>
      </c>
      <c r="I58" s="25" t="s">
        <v>163</v>
      </c>
      <c r="J58" s="25"/>
      <c r="K58" s="30">
        <v>0.55511999999999995</v>
      </c>
    </row>
    <row r="59" spans="8:11" ht="15.75" x14ac:dyDescent="0.25">
      <c r="H59" s="28" t="s">
        <v>159</v>
      </c>
      <c r="I59" s="25" t="s">
        <v>163</v>
      </c>
      <c r="J59" s="25"/>
      <c r="K59" s="30">
        <v>0.55511999999999995</v>
      </c>
    </row>
    <row r="60" spans="8:11" ht="15.75" x14ac:dyDescent="0.25">
      <c r="H60" s="28" t="s">
        <v>160</v>
      </c>
      <c r="I60" s="25" t="s">
        <v>164</v>
      </c>
      <c r="J60" s="25"/>
      <c r="K60" s="30">
        <v>0.55511999999999995</v>
      </c>
    </row>
    <row r="61" spans="8:11" ht="15.75" x14ac:dyDescent="0.25">
      <c r="H61" s="28" t="s">
        <v>161</v>
      </c>
      <c r="I61" s="25" t="s">
        <v>164</v>
      </c>
      <c r="J61" s="25"/>
      <c r="K61" s="30">
        <v>0.55511999999999995</v>
      </c>
    </row>
    <row r="62" spans="8:11" ht="15.75" x14ac:dyDescent="0.25">
      <c r="H62" s="28" t="s">
        <v>165</v>
      </c>
      <c r="I62" s="25"/>
      <c r="J62" s="25"/>
      <c r="K62" s="30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6"/>
  <sheetViews>
    <sheetView workbookViewId="0">
      <selection activeCell="L10" sqref="L10"/>
    </sheetView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39</v>
      </c>
      <c r="E2" s="4" t="s">
        <v>170</v>
      </c>
    </row>
    <row r="3" spans="2:9" x14ac:dyDescent="0.25">
      <c r="B3" s="3" t="s">
        <v>30</v>
      </c>
      <c r="E3" s="3" t="s">
        <v>171</v>
      </c>
      <c r="H3" s="47"/>
      <c r="I3">
        <v>65535</v>
      </c>
    </row>
    <row r="4" spans="2:9" x14ac:dyDescent="0.25">
      <c r="B4" s="3" t="s">
        <v>31</v>
      </c>
      <c r="E4" s="3" t="s">
        <v>172</v>
      </c>
      <c r="H4" s="48"/>
      <c r="I4">
        <v>49407</v>
      </c>
    </row>
    <row r="5" spans="2:9" x14ac:dyDescent="0.25">
      <c r="B5" s="3" t="s">
        <v>32</v>
      </c>
      <c r="E5" s="3" t="s">
        <v>173</v>
      </c>
      <c r="H5" s="49"/>
      <c r="I5">
        <v>255</v>
      </c>
    </row>
    <row r="6" spans="2:9" x14ac:dyDescent="0.25">
      <c r="B6" s="3" t="s">
        <v>33</v>
      </c>
      <c r="E6" s="3" t="s">
        <v>174</v>
      </c>
      <c r="H6" s="50"/>
      <c r="I6">
        <v>192</v>
      </c>
    </row>
    <row r="7" spans="2:9" x14ac:dyDescent="0.25">
      <c r="B7" s="3" t="s">
        <v>34</v>
      </c>
      <c r="E7" s="3" t="s">
        <v>175</v>
      </c>
      <c r="H7" s="52"/>
      <c r="I7">
        <v>15773696</v>
      </c>
    </row>
    <row r="8" spans="2:9" x14ac:dyDescent="0.25">
      <c r="B8" s="3" t="s">
        <v>51</v>
      </c>
      <c r="E8" s="3" t="s">
        <v>176</v>
      </c>
      <c r="H8" s="53"/>
      <c r="I8">
        <v>12611584</v>
      </c>
    </row>
    <row r="9" spans="2:9" x14ac:dyDescent="0.25">
      <c r="B9" s="3" t="s">
        <v>52</v>
      </c>
      <c r="E9" s="3" t="s">
        <v>177</v>
      </c>
      <c r="H9" s="54"/>
      <c r="I9">
        <v>10498160</v>
      </c>
    </row>
    <row r="10" spans="2:9" x14ac:dyDescent="0.25">
      <c r="B10" s="3" t="s">
        <v>35</v>
      </c>
      <c r="E10" s="3" t="s">
        <v>178</v>
      </c>
      <c r="H10" s="55"/>
      <c r="I10">
        <v>5287936</v>
      </c>
    </row>
    <row r="11" spans="2:9" x14ac:dyDescent="0.25">
      <c r="B11" s="3" t="s">
        <v>36</v>
      </c>
      <c r="E11" s="3" t="s">
        <v>179</v>
      </c>
      <c r="H11" s="56"/>
      <c r="I11">
        <v>9359529</v>
      </c>
    </row>
    <row r="12" spans="2:9" x14ac:dyDescent="0.25">
      <c r="B12" s="3" t="s">
        <v>37</v>
      </c>
      <c r="E12" s="3" t="s">
        <v>180</v>
      </c>
      <c r="H12" s="51"/>
      <c r="I12">
        <v>6968388</v>
      </c>
    </row>
    <row r="13" spans="2:9" x14ac:dyDescent="0.25">
      <c r="B13" s="3" t="s">
        <v>53</v>
      </c>
      <c r="E13" s="3" t="s">
        <v>181</v>
      </c>
      <c r="H13" s="57"/>
      <c r="I13">
        <v>14998742</v>
      </c>
    </row>
    <row r="14" spans="2:9" x14ac:dyDescent="0.25">
      <c r="B14" s="3" t="s">
        <v>38</v>
      </c>
      <c r="E14" s="3" t="s">
        <v>182</v>
      </c>
      <c r="H14" s="58"/>
      <c r="I14">
        <v>46</v>
      </c>
    </row>
    <row r="15" spans="2:9" x14ac:dyDescent="0.25">
      <c r="B15" s="3" t="s">
        <v>54</v>
      </c>
    </row>
    <row r="16" spans="2:9" x14ac:dyDescent="0.25">
      <c r="B16" s="3" t="s">
        <v>69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C1:N37"/>
  <sheetViews>
    <sheetView tabSelected="1" zoomScale="75" zoomScaleNormal="75" workbookViewId="0">
      <selection activeCell="G24" sqref="G24"/>
    </sheetView>
  </sheetViews>
  <sheetFormatPr baseColWidth="10" defaultColWidth="11.5703125" defaultRowHeight="15" x14ac:dyDescent="0.25"/>
  <cols>
    <col min="1" max="1" width="2.5703125" style="1" customWidth="1"/>
    <col min="2" max="2" width="4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1" width="20.7109375" style="1" customWidth="1"/>
    <col min="12" max="12" width="6.28515625" style="1" customWidth="1"/>
    <col min="13" max="13" width="15.42578125" style="1" bestFit="1" customWidth="1"/>
    <col min="14" max="14" width="13.42578125" style="1" bestFit="1" customWidth="1"/>
    <col min="15" max="16384" width="11.5703125" style="1"/>
  </cols>
  <sheetData>
    <row r="1" spans="3:14" ht="15.75" thickBot="1" x14ac:dyDescent="0.3"/>
    <row r="2" spans="3:14" ht="32.450000000000003" customHeight="1" thickBot="1" x14ac:dyDescent="0.3">
      <c r="C2" s="74" t="s">
        <v>6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3:14" ht="15" customHeight="1" thickBot="1" x14ac:dyDescent="0.3">
      <c r="C3" s="46"/>
      <c r="D3" s="46"/>
      <c r="E3" s="46"/>
      <c r="F3" s="46"/>
      <c r="G3" s="46"/>
      <c r="H3" s="46"/>
      <c r="I3" s="46"/>
      <c r="J3" s="46"/>
      <c r="K3" s="46"/>
    </row>
    <row r="4" spans="3:14" ht="32.450000000000003" customHeight="1" thickBot="1" x14ac:dyDescent="0.3">
      <c r="C4" s="74" t="s">
        <v>181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6"/>
    </row>
    <row r="6" spans="3:14" ht="15.75" thickBot="1" x14ac:dyDescent="0.3"/>
    <row r="7" spans="3:14" s="2" customFormat="1" ht="16.5" thickBot="1" x14ac:dyDescent="0.3">
      <c r="C7" s="63" t="s">
        <v>29</v>
      </c>
      <c r="D7" s="63" t="s">
        <v>40</v>
      </c>
      <c r="E7" s="64" t="s">
        <v>7</v>
      </c>
      <c r="F7" s="13" t="s">
        <v>166</v>
      </c>
      <c r="G7" s="12" t="s">
        <v>167</v>
      </c>
      <c r="H7" s="12" t="s">
        <v>50</v>
      </c>
      <c r="I7" s="11" t="s">
        <v>0</v>
      </c>
      <c r="J7" s="12" t="s">
        <v>1</v>
      </c>
      <c r="K7" s="13" t="s">
        <v>2</v>
      </c>
      <c r="M7" s="72" t="s">
        <v>183</v>
      </c>
      <c r="N7" s="73" t="s">
        <v>184</v>
      </c>
    </row>
    <row r="8" spans="3:14" ht="15.75" x14ac:dyDescent="0.25">
      <c r="C8" s="60" t="s">
        <v>30</v>
      </c>
      <c r="D8" s="60" t="s">
        <v>41</v>
      </c>
      <c r="E8" s="65" t="str">
        <f ca="1">IF(D8="","",VLOOKUP(D8,INDIRECT("t_"&amp;C8),2,0))</f>
        <v>Prestation sur site</v>
      </c>
      <c r="F8" s="59">
        <f ca="1">IF(D8="","",VLOOKUP(D8,INDIRECT("t_"&amp;C8),3,0))</f>
        <v>202100171</v>
      </c>
      <c r="G8" s="14"/>
      <c r="H8" s="34"/>
      <c r="I8" s="15">
        <v>1</v>
      </c>
      <c r="J8" s="16">
        <f ca="1">IF(D8="","",VLOOKUP(D8,INDIRECT("t_"&amp;C8),4,0))</f>
        <v>441.73500000000001</v>
      </c>
      <c r="K8" s="17">
        <f t="shared" ref="K8:K33" ca="1" si="0">IF(J8="","",I8*J8)</f>
        <v>441.73500000000001</v>
      </c>
      <c r="M8" s="68" t="str">
        <f t="array" ref="M8">IFERROR(INDEX($C$8:$C$33,SMALL(IF(FREQUENCY(IF($C$8:$C$33&lt;&gt;"",MATCH($C$8:$C$33,$C$8:$C$33,0)), ROW($C$8:$C$33)-ROW($C$8)+1),ROW($C$8:$C$33)-ROW($C$8)+1),ROWS(M$8:M8))),"")</f>
        <v>PPG</v>
      </c>
      <c r="N8" s="70">
        <f ca="1">IF(M8&lt;&gt;"",SUMIF($C$8:$C$33,M8,$K$8:$K$33),"")</f>
        <v>567.01499999999999</v>
      </c>
    </row>
    <row r="9" spans="3:14" ht="15.75" x14ac:dyDescent="0.25">
      <c r="C9" s="61" t="s">
        <v>30</v>
      </c>
      <c r="D9" s="61" t="s">
        <v>9</v>
      </c>
      <c r="E9" s="66" t="str">
        <f t="shared" ref="E9:E33" ca="1" si="1">IF(D9="","",VLOOKUP(D9,INDIRECT("t_"&amp;C9),2,0))</f>
        <v>Transport simple</v>
      </c>
      <c r="F9" s="59">
        <f t="shared" ref="F9:F33" ca="1" si="2">IF(D9="","",VLOOKUP(D9,INDIRECT("t_"&amp;C9),3,0))</f>
        <v>202200106</v>
      </c>
      <c r="G9" s="14"/>
      <c r="H9" s="35"/>
      <c r="I9" s="18">
        <v>2</v>
      </c>
      <c r="J9" s="16">
        <f t="shared" ref="J9:J33" ca="1" si="3">IF(D9="","",VLOOKUP(D9,INDIRECT("t_"&amp;C9),4,0))</f>
        <v>15.66</v>
      </c>
      <c r="K9" s="17">
        <f t="shared" ca="1" si="0"/>
        <v>31.32</v>
      </c>
      <c r="M9" s="68" t="str">
        <f t="array" ref="M9">IFERROR(INDEX($C$8:$C$33,SMALL(IF(FREQUENCY(IF($C$8:$C$33&lt;&gt;"",MATCH($C$8:$C$33,$C$8:$C$33,0)), ROW($C$8:$C$33)-ROW($C$8)+1),ROW($C$8:$C$33)-ROW($C$8)+1),ROWS(M$8:M9))),"")</f>
        <v>GIRPI</v>
      </c>
      <c r="N9" s="70">
        <f t="shared" ref="N9:N33" ca="1" si="4">IF(M9&lt;&gt;"",SUMIF($C$8:$C$33,M9,$K$8:$K$33),"")</f>
        <v>3.4375999999999998</v>
      </c>
    </row>
    <row r="10" spans="3:14" ht="15.75" x14ac:dyDescent="0.25">
      <c r="C10" s="61" t="s">
        <v>30</v>
      </c>
      <c r="D10" s="61" t="s">
        <v>12</v>
      </c>
      <c r="E10" s="66" t="str">
        <f t="shared" ca="1" si="1"/>
        <v>Transport supplémentaire</v>
      </c>
      <c r="F10" s="59">
        <f t="shared" ca="1" si="2"/>
        <v>202200106</v>
      </c>
      <c r="G10" s="14"/>
      <c r="H10" s="35"/>
      <c r="I10" s="18">
        <v>3</v>
      </c>
      <c r="J10" s="16">
        <f t="shared" ca="1" si="3"/>
        <v>31.32</v>
      </c>
      <c r="K10" s="17">
        <f t="shared" ca="1" si="0"/>
        <v>93.960000000000008</v>
      </c>
      <c r="M10" s="68" t="str">
        <f t="array" ref="M10">IFERROR(INDEX($C$8:$C$33,SMALL(IF(FREQUENCY(IF($C$8:$C$33&lt;&gt;"",MATCH($C$8:$C$33,$C$8:$C$33,0)), ROW($C$8:$C$33)-ROW($C$8)+1),ROW($C$8:$C$33)-ROW($C$8)+1),ROWS(M$8:M10))),"")</f>
        <v>GONFREVILLE</v>
      </c>
      <c r="N10" s="70">
        <f t="shared" ca="1" si="4"/>
        <v>0.38399999999999995</v>
      </c>
    </row>
    <row r="11" spans="3:14" ht="15.75" x14ac:dyDescent="0.25">
      <c r="C11" s="61" t="s">
        <v>31</v>
      </c>
      <c r="D11" s="61" t="s">
        <v>27</v>
      </c>
      <c r="E11" s="66" t="str">
        <f t="shared" ca="1" si="1"/>
        <v>Naissance ardoise D16</v>
      </c>
      <c r="F11" s="59">
        <f t="shared" ca="1" si="2"/>
        <v>0</v>
      </c>
      <c r="G11" s="14"/>
      <c r="H11" s="35"/>
      <c r="I11" s="18">
        <v>10</v>
      </c>
      <c r="J11" s="16">
        <f t="shared" ca="1" si="3"/>
        <v>0.16597000000000001</v>
      </c>
      <c r="K11" s="17">
        <f t="shared" ca="1" si="0"/>
        <v>1.6597</v>
      </c>
      <c r="M11" s="68" t="str">
        <f t="array" ref="M11">IFERROR(INDEX($C$8:$C$33,SMALL(IF(FREQUENCY(IF($C$8:$C$33&lt;&gt;"",MATCH($C$8:$C$33,$C$8:$C$33,0)), ROW($C$8:$C$33)-ROW($C$8)+1),ROW($C$8:$C$33)-ROW($C$8)+1),ROWS(M$8:M11))),"")</f>
        <v>HARFLEUR</v>
      </c>
      <c r="N11" s="70">
        <f t="shared" ca="1" si="4"/>
        <v>5.7750000000000004</v>
      </c>
    </row>
    <row r="12" spans="3:14" ht="15.75" x14ac:dyDescent="0.25">
      <c r="C12" s="61" t="s">
        <v>31</v>
      </c>
      <c r="D12" s="61" t="s">
        <v>72</v>
      </c>
      <c r="E12" s="66" t="str">
        <f t="shared" ca="1" si="1"/>
        <v>Naissance D25</v>
      </c>
      <c r="F12" s="59">
        <f t="shared" ca="1" si="2"/>
        <v>0</v>
      </c>
      <c r="G12" s="14"/>
      <c r="H12" s="35"/>
      <c r="I12" s="18">
        <v>10</v>
      </c>
      <c r="J12" s="16">
        <f t="shared" ca="1" si="3"/>
        <v>0.17779</v>
      </c>
      <c r="K12" s="17">
        <f t="shared" ca="1" si="0"/>
        <v>1.7779</v>
      </c>
      <c r="M12" s="68" t="str">
        <f t="array" ref="M12">IFERROR(INDEX($C$8:$C$33,SMALL(IF(FREQUENCY(IF($C$8:$C$33&lt;&gt;"",MATCH($C$8:$C$33,$C$8:$C$33,0)), ROW($C$8:$C$33)-ROW($C$8)+1),ROW($C$8:$C$33)-ROW($C$8)+1),ROWS(M$8:M12))),"")</f>
        <v>DIEUZY</v>
      </c>
      <c r="N12" s="70">
        <f t="shared" ca="1" si="4"/>
        <v>9.5</v>
      </c>
    </row>
    <row r="13" spans="3:14" ht="15.75" x14ac:dyDescent="0.25">
      <c r="C13" s="61" t="s">
        <v>32</v>
      </c>
      <c r="D13" s="61" t="s">
        <v>47</v>
      </c>
      <c r="E13" s="66" t="str">
        <f t="shared" ca="1" si="1"/>
        <v>Insertion supplémentaire</v>
      </c>
      <c r="F13" s="59">
        <f t="shared" ca="1" si="2"/>
        <v>201700213</v>
      </c>
      <c r="G13" s="14"/>
      <c r="H13" s="35"/>
      <c r="I13" s="18">
        <v>20</v>
      </c>
      <c r="J13" s="16">
        <f t="shared" ca="1" si="3"/>
        <v>1.9199999999999998E-2</v>
      </c>
      <c r="K13" s="17">
        <f t="shared" ca="1" si="0"/>
        <v>0.38399999999999995</v>
      </c>
      <c r="M13" s="68" t="str">
        <f t="array" ref="M13">IFERROR(INDEX($C$8:$C$33,SMALL(IF(FREQUENCY(IF($C$8:$C$33&lt;&gt;"",MATCH($C$8:$C$33,$C$8:$C$33,0)), ROW($C$8:$C$33)-ROW($C$8)+1),ROW($C$8:$C$33)-ROW($C$8)+1),ROWS(M$8:M13))),"")</f>
        <v/>
      </c>
      <c r="N13" s="70" t="str">
        <f t="shared" si="4"/>
        <v/>
      </c>
    </row>
    <row r="14" spans="3:14" ht="15.75" x14ac:dyDescent="0.25">
      <c r="C14" s="61" t="s">
        <v>33</v>
      </c>
      <c r="D14" s="61" t="s">
        <v>47</v>
      </c>
      <c r="E14" s="66" t="str">
        <f t="shared" ca="1" si="1"/>
        <v>Insertion supplémentaire</v>
      </c>
      <c r="F14" s="59">
        <f t="shared" ca="1" si="2"/>
        <v>202200082</v>
      </c>
      <c r="G14" s="14"/>
      <c r="H14" s="35"/>
      <c r="I14" s="18">
        <v>20</v>
      </c>
      <c r="J14" s="16">
        <f t="shared" ca="1" si="3"/>
        <v>3.85E-2</v>
      </c>
      <c r="K14" s="17">
        <f t="shared" ca="1" si="0"/>
        <v>0.77</v>
      </c>
      <c r="M14" s="68" t="str">
        <f t="array" ref="M14">IFERROR(INDEX($C$8:$C$33,SMALL(IF(FREQUENCY(IF($C$8:$C$33&lt;&gt;"",MATCH($C$8:$C$33,$C$8:$C$33,0)), ROW($C$8:$C$33)-ROW($C$8)+1),ROW($C$8:$C$33)-ROW($C$8)+1),ROWS(M$8:M14))),"")</f>
        <v/>
      </c>
      <c r="N14" s="70" t="str">
        <f t="shared" si="4"/>
        <v/>
      </c>
    </row>
    <row r="15" spans="3:14" ht="15.75" x14ac:dyDescent="0.25">
      <c r="C15" s="61" t="s">
        <v>33</v>
      </c>
      <c r="D15" s="61" t="s">
        <v>46</v>
      </c>
      <c r="E15" s="66" t="str">
        <f t="shared" ca="1" si="1"/>
        <v>Pose d'étiquette sur enveloppe</v>
      </c>
      <c r="F15" s="59">
        <f t="shared" ca="1" si="2"/>
        <v>202200082</v>
      </c>
      <c r="G15" s="14"/>
      <c r="H15" s="35"/>
      <c r="I15" s="18">
        <v>30</v>
      </c>
      <c r="J15" s="16">
        <f t="shared" ca="1" si="3"/>
        <v>3.85E-2</v>
      </c>
      <c r="K15" s="17">
        <f t="shared" ca="1" si="0"/>
        <v>1.155</v>
      </c>
      <c r="M15" s="68" t="str">
        <f t="array" ref="M15">IFERROR(INDEX($C$8:$C$33,SMALL(IF(FREQUENCY(IF($C$8:$C$33&lt;&gt;"",MATCH($C$8:$C$33,$C$8:$C$33,0)), ROW($C$8:$C$33)-ROW($C$8)+1),ROW($C$8:$C$33)-ROW($C$8)+1),ROWS(M$8:M15))),"")</f>
        <v/>
      </c>
      <c r="N15" s="70" t="str">
        <f t="shared" si="4"/>
        <v/>
      </c>
    </row>
    <row r="16" spans="3:14" ht="15.75" x14ac:dyDescent="0.25">
      <c r="C16" s="61" t="s">
        <v>33</v>
      </c>
      <c r="D16" s="61" t="s">
        <v>47</v>
      </c>
      <c r="E16" s="66" t="str">
        <f t="shared" ca="1" si="1"/>
        <v>Insertion supplémentaire</v>
      </c>
      <c r="F16" s="59">
        <f t="shared" ca="1" si="2"/>
        <v>202200082</v>
      </c>
      <c r="G16" s="14"/>
      <c r="H16" s="35"/>
      <c r="I16" s="18">
        <v>100</v>
      </c>
      <c r="J16" s="16">
        <f t="shared" ca="1" si="3"/>
        <v>3.85E-2</v>
      </c>
      <c r="K16" s="17">
        <f t="shared" ca="1" si="0"/>
        <v>3.85</v>
      </c>
      <c r="M16" s="68" t="str">
        <f t="array" ref="M16">IFERROR(INDEX($C$8:$C$33,SMALL(IF(FREQUENCY(IF($C$8:$C$33&lt;&gt;"",MATCH($C$8:$C$33,$C$8:$C$33,0)), ROW($C$8:$C$33)-ROW($C$8)+1),ROW($C$8:$C$33)-ROW($C$8)+1),ROWS(M$8:M16))),"")</f>
        <v/>
      </c>
      <c r="N16" s="70" t="str">
        <f t="shared" si="4"/>
        <v/>
      </c>
    </row>
    <row r="17" spans="3:14" ht="15.75" x14ac:dyDescent="0.25">
      <c r="C17" s="61" t="s">
        <v>37</v>
      </c>
      <c r="D17" s="61" t="s">
        <v>58</v>
      </c>
      <c r="E17" s="66" t="str">
        <f t="shared" ca="1" si="1"/>
        <v>Réparation de sacs</v>
      </c>
      <c r="F17" s="59" t="str">
        <f t="shared" ca="1" si="2"/>
        <v>?</v>
      </c>
      <c r="G17" s="14"/>
      <c r="H17" s="35"/>
      <c r="I17" s="18">
        <v>10</v>
      </c>
      <c r="J17" s="16">
        <f t="shared" ca="1" si="3"/>
        <v>0.95</v>
      </c>
      <c r="K17" s="17">
        <f t="shared" ca="1" si="0"/>
        <v>9.5</v>
      </c>
      <c r="M17" s="68" t="str">
        <f t="array" ref="M17">IFERROR(INDEX($C$8:$C$33,SMALL(IF(FREQUENCY(IF($C$8:$C$33&lt;&gt;"",MATCH($C$8:$C$33,$C$8:$C$33,0)), ROW($C$8:$C$33)-ROW($C$8)+1),ROW($C$8:$C$33)-ROW($C$8)+1),ROWS(M$8:M17))),"")</f>
        <v/>
      </c>
      <c r="N17" s="70" t="str">
        <f t="shared" si="4"/>
        <v/>
      </c>
    </row>
    <row r="18" spans="3:14" ht="15.75" x14ac:dyDescent="0.25">
      <c r="C18" s="61"/>
      <c r="D18" s="61"/>
      <c r="E18" s="66" t="str">
        <f t="shared" ca="1" si="1"/>
        <v/>
      </c>
      <c r="F18" s="59" t="str">
        <f t="shared" ca="1" si="2"/>
        <v/>
      </c>
      <c r="G18" s="14"/>
      <c r="H18" s="35"/>
      <c r="I18" s="18"/>
      <c r="J18" s="16" t="str">
        <f t="shared" ca="1" si="3"/>
        <v/>
      </c>
      <c r="K18" s="17" t="str">
        <f t="shared" ca="1" si="0"/>
        <v/>
      </c>
      <c r="M18" s="68" t="str">
        <f t="array" ref="M18">IFERROR(INDEX($C$8:$C$33,SMALL(IF(FREQUENCY(IF($C$8:$C$33&lt;&gt;"",MATCH($C$8:$C$33,$C$8:$C$33,0)), ROW($C$8:$C$33)-ROW($C$8)+1),ROW($C$8:$C$33)-ROW($C$8)+1),ROWS(M$8:M18))),"")</f>
        <v/>
      </c>
      <c r="N18" s="70" t="str">
        <f t="shared" si="4"/>
        <v/>
      </c>
    </row>
    <row r="19" spans="3:14" ht="15.75" x14ac:dyDescent="0.25">
      <c r="C19" s="61"/>
      <c r="D19" s="61"/>
      <c r="E19" s="66" t="str">
        <f t="shared" ca="1" si="1"/>
        <v/>
      </c>
      <c r="F19" s="59" t="str">
        <f t="shared" ca="1" si="2"/>
        <v/>
      </c>
      <c r="G19" s="14"/>
      <c r="H19" s="35"/>
      <c r="I19" s="18"/>
      <c r="J19" s="16" t="str">
        <f t="shared" ca="1" si="3"/>
        <v/>
      </c>
      <c r="K19" s="17" t="str">
        <f t="shared" ca="1" si="0"/>
        <v/>
      </c>
      <c r="M19" s="68" t="str">
        <f t="array" ref="M19">IFERROR(INDEX($C$8:$C$33,SMALL(IF(FREQUENCY(IF($C$8:$C$33&lt;&gt;"",MATCH($C$8:$C$33,$C$8:$C$33,0)), ROW($C$8:$C$33)-ROW($C$8)+1),ROW($C$8:$C$33)-ROW($C$8)+1),ROWS(M$8:M19))),"")</f>
        <v/>
      </c>
      <c r="N19" s="70" t="str">
        <f t="shared" si="4"/>
        <v/>
      </c>
    </row>
    <row r="20" spans="3:14" ht="15.75" x14ac:dyDescent="0.25">
      <c r="C20" s="61"/>
      <c r="D20" s="61"/>
      <c r="E20" s="66" t="str">
        <f t="shared" ca="1" si="1"/>
        <v/>
      </c>
      <c r="F20" s="59" t="str">
        <f t="shared" ca="1" si="2"/>
        <v/>
      </c>
      <c r="G20" s="14"/>
      <c r="H20" s="35"/>
      <c r="I20" s="18"/>
      <c r="J20" s="16" t="str">
        <f t="shared" ca="1" si="3"/>
        <v/>
      </c>
      <c r="K20" s="17" t="str">
        <f t="shared" ca="1" si="0"/>
        <v/>
      </c>
      <c r="M20" s="68" t="str">
        <f t="array" ref="M20">IFERROR(INDEX($C$8:$C$33,SMALL(IF(FREQUENCY(IF($C$8:$C$33&lt;&gt;"",MATCH($C$8:$C$33,$C$8:$C$33,0)), ROW($C$8:$C$33)-ROW($C$8)+1),ROW($C$8:$C$33)-ROW($C$8)+1),ROWS(M$8:M20))),"")</f>
        <v/>
      </c>
      <c r="N20" s="70" t="str">
        <f t="shared" si="4"/>
        <v/>
      </c>
    </row>
    <row r="21" spans="3:14" ht="15.75" x14ac:dyDescent="0.25">
      <c r="C21" s="61"/>
      <c r="D21" s="61"/>
      <c r="E21" s="66" t="str">
        <f t="shared" ca="1" si="1"/>
        <v/>
      </c>
      <c r="F21" s="59" t="str">
        <f t="shared" ca="1" si="2"/>
        <v/>
      </c>
      <c r="G21" s="14"/>
      <c r="H21" s="35"/>
      <c r="I21" s="18"/>
      <c r="J21" s="16" t="str">
        <f t="shared" ca="1" si="3"/>
        <v/>
      </c>
      <c r="K21" s="17" t="str">
        <f t="shared" ca="1" si="0"/>
        <v/>
      </c>
      <c r="M21" s="68" t="str">
        <f t="array" ref="M21">IFERROR(INDEX($C$8:$C$33,SMALL(IF(FREQUENCY(IF($C$8:$C$33&lt;&gt;"",MATCH($C$8:$C$33,$C$8:$C$33,0)), ROW($C$8:$C$33)-ROW($C$8)+1),ROW($C$8:$C$33)-ROW($C$8)+1),ROWS(M$8:M21))),"")</f>
        <v/>
      </c>
      <c r="N21" s="70" t="str">
        <f t="shared" si="4"/>
        <v/>
      </c>
    </row>
    <row r="22" spans="3:14" ht="15.75" x14ac:dyDescent="0.25">
      <c r="C22" s="61"/>
      <c r="D22" s="61"/>
      <c r="E22" s="66" t="str">
        <f t="shared" ca="1" si="1"/>
        <v/>
      </c>
      <c r="F22" s="59" t="str">
        <f t="shared" ca="1" si="2"/>
        <v/>
      </c>
      <c r="G22" s="14"/>
      <c r="H22" s="35"/>
      <c r="I22" s="18"/>
      <c r="J22" s="16" t="str">
        <f t="shared" ca="1" si="3"/>
        <v/>
      </c>
      <c r="K22" s="17" t="str">
        <f t="shared" ca="1" si="0"/>
        <v/>
      </c>
      <c r="M22" s="68" t="str">
        <f t="array" ref="M22">IFERROR(INDEX($C$8:$C$33,SMALL(IF(FREQUENCY(IF($C$8:$C$33&lt;&gt;"",MATCH($C$8:$C$33,$C$8:$C$33,0)), ROW($C$8:$C$33)-ROW($C$8)+1),ROW($C$8:$C$33)-ROW($C$8)+1),ROWS(M$8:M22))),"")</f>
        <v/>
      </c>
      <c r="N22" s="70" t="str">
        <f t="shared" si="4"/>
        <v/>
      </c>
    </row>
    <row r="23" spans="3:14" ht="15.75" x14ac:dyDescent="0.25">
      <c r="C23" s="61"/>
      <c r="D23" s="61"/>
      <c r="E23" s="66" t="str">
        <f t="shared" ca="1" si="1"/>
        <v/>
      </c>
      <c r="F23" s="59" t="str">
        <f t="shared" ca="1" si="2"/>
        <v/>
      </c>
      <c r="G23" s="14"/>
      <c r="H23" s="35"/>
      <c r="I23" s="18"/>
      <c r="J23" s="16" t="str">
        <f t="shared" ca="1" si="3"/>
        <v/>
      </c>
      <c r="K23" s="17" t="str">
        <f t="shared" ca="1" si="0"/>
        <v/>
      </c>
      <c r="M23" s="68" t="str">
        <f t="array" ref="M23">IFERROR(INDEX($C$8:$C$33,SMALL(IF(FREQUENCY(IF($C$8:$C$33&lt;&gt;"",MATCH($C$8:$C$33,$C$8:$C$33,0)), ROW($C$8:$C$33)-ROW($C$8)+1),ROW($C$8:$C$33)-ROW($C$8)+1),ROWS(M$8:M23))),"")</f>
        <v/>
      </c>
      <c r="N23" s="70" t="str">
        <f t="shared" si="4"/>
        <v/>
      </c>
    </row>
    <row r="24" spans="3:14" ht="15.75" x14ac:dyDescent="0.25">
      <c r="C24" s="61"/>
      <c r="D24" s="61"/>
      <c r="E24" s="66" t="str">
        <f t="shared" ca="1" si="1"/>
        <v/>
      </c>
      <c r="F24" s="59" t="str">
        <f t="shared" ca="1" si="2"/>
        <v/>
      </c>
      <c r="G24" s="14"/>
      <c r="H24" s="35"/>
      <c r="I24" s="18"/>
      <c r="J24" s="16" t="str">
        <f t="shared" ca="1" si="3"/>
        <v/>
      </c>
      <c r="K24" s="17" t="str">
        <f t="shared" ca="1" si="0"/>
        <v/>
      </c>
      <c r="M24" s="68" t="str">
        <f t="array" ref="M24">IFERROR(INDEX($C$8:$C$33,SMALL(IF(FREQUENCY(IF($C$8:$C$33&lt;&gt;"",MATCH($C$8:$C$33,$C$8:$C$33,0)), ROW($C$8:$C$33)-ROW($C$8)+1),ROW($C$8:$C$33)-ROW($C$8)+1),ROWS(M$8:M24))),"")</f>
        <v/>
      </c>
      <c r="N24" s="70" t="str">
        <f t="shared" si="4"/>
        <v/>
      </c>
    </row>
    <row r="25" spans="3:14" ht="15.75" x14ac:dyDescent="0.25">
      <c r="C25" s="61"/>
      <c r="D25" s="61"/>
      <c r="E25" s="66" t="str">
        <f t="shared" ca="1" si="1"/>
        <v/>
      </c>
      <c r="F25" s="59" t="str">
        <f t="shared" ca="1" si="2"/>
        <v/>
      </c>
      <c r="G25" s="14"/>
      <c r="H25" s="35"/>
      <c r="I25" s="18"/>
      <c r="J25" s="16" t="str">
        <f t="shared" ca="1" si="3"/>
        <v/>
      </c>
      <c r="K25" s="17" t="str">
        <f t="shared" ca="1" si="0"/>
        <v/>
      </c>
      <c r="M25" s="68" t="str">
        <f t="array" ref="M25">IFERROR(INDEX($C$8:$C$33,SMALL(IF(FREQUENCY(IF($C$8:$C$33&lt;&gt;"",MATCH($C$8:$C$33,$C$8:$C$33,0)), ROW($C$8:$C$33)-ROW($C$8)+1),ROW($C$8:$C$33)-ROW($C$8)+1),ROWS(M$8:M25))),"")</f>
        <v/>
      </c>
      <c r="N25" s="70" t="str">
        <f t="shared" si="4"/>
        <v/>
      </c>
    </row>
    <row r="26" spans="3:14" ht="15.75" x14ac:dyDescent="0.25">
      <c r="C26" s="61"/>
      <c r="D26" s="61"/>
      <c r="E26" s="66" t="str">
        <f t="shared" ca="1" si="1"/>
        <v/>
      </c>
      <c r="F26" s="59" t="str">
        <f t="shared" ca="1" si="2"/>
        <v/>
      </c>
      <c r="G26" s="14"/>
      <c r="H26" s="35"/>
      <c r="I26" s="18"/>
      <c r="J26" s="16" t="str">
        <f t="shared" ca="1" si="3"/>
        <v/>
      </c>
      <c r="K26" s="17" t="str">
        <f t="shared" ca="1" si="0"/>
        <v/>
      </c>
      <c r="M26" s="68" t="str">
        <f t="array" ref="M26">IFERROR(INDEX($C$8:$C$33,SMALL(IF(FREQUENCY(IF($C$8:$C$33&lt;&gt;"",MATCH($C$8:$C$33,$C$8:$C$33,0)), ROW($C$8:$C$33)-ROW($C$8)+1),ROW($C$8:$C$33)-ROW($C$8)+1),ROWS(M$8:M26))),"")</f>
        <v/>
      </c>
      <c r="N26" s="70" t="str">
        <f t="shared" si="4"/>
        <v/>
      </c>
    </row>
    <row r="27" spans="3:14" ht="15.75" x14ac:dyDescent="0.25">
      <c r="C27" s="61"/>
      <c r="D27" s="61"/>
      <c r="E27" s="66" t="str">
        <f t="shared" ca="1" si="1"/>
        <v/>
      </c>
      <c r="F27" s="59" t="str">
        <f t="shared" ca="1" si="2"/>
        <v/>
      </c>
      <c r="G27" s="14"/>
      <c r="H27" s="35"/>
      <c r="I27" s="18"/>
      <c r="J27" s="16" t="str">
        <f t="shared" ca="1" si="3"/>
        <v/>
      </c>
      <c r="K27" s="17" t="str">
        <f t="shared" ca="1" si="0"/>
        <v/>
      </c>
      <c r="M27" s="68" t="str">
        <f t="array" ref="M27">IFERROR(INDEX($C$8:$C$33,SMALL(IF(FREQUENCY(IF($C$8:$C$33&lt;&gt;"",MATCH($C$8:$C$33,$C$8:$C$33,0)), ROW($C$8:$C$33)-ROW($C$8)+1),ROW($C$8:$C$33)-ROW($C$8)+1),ROWS(M$8:M27))),"")</f>
        <v/>
      </c>
      <c r="N27" s="70" t="str">
        <f t="shared" si="4"/>
        <v/>
      </c>
    </row>
    <row r="28" spans="3:14" ht="15.75" x14ac:dyDescent="0.25">
      <c r="C28" s="61"/>
      <c r="D28" s="61"/>
      <c r="E28" s="66" t="str">
        <f t="shared" ca="1" si="1"/>
        <v/>
      </c>
      <c r="F28" s="59" t="str">
        <f t="shared" ca="1" si="2"/>
        <v/>
      </c>
      <c r="G28" s="14"/>
      <c r="H28" s="35"/>
      <c r="I28" s="18"/>
      <c r="J28" s="16" t="str">
        <f t="shared" ca="1" si="3"/>
        <v/>
      </c>
      <c r="K28" s="17" t="str">
        <f t="shared" ca="1" si="0"/>
        <v/>
      </c>
      <c r="M28" s="68" t="str">
        <f t="array" ref="M28">IFERROR(INDEX($C$8:$C$33,SMALL(IF(FREQUENCY(IF($C$8:$C$33&lt;&gt;"",MATCH($C$8:$C$33,$C$8:$C$33,0)), ROW($C$8:$C$33)-ROW($C$8)+1),ROW($C$8:$C$33)-ROW($C$8)+1),ROWS(M$8:M28))),"")</f>
        <v/>
      </c>
      <c r="N28" s="70" t="str">
        <f t="shared" si="4"/>
        <v/>
      </c>
    </row>
    <row r="29" spans="3:14" ht="15.75" x14ac:dyDescent="0.25">
      <c r="C29" s="61"/>
      <c r="D29" s="61"/>
      <c r="E29" s="66" t="str">
        <f t="shared" ca="1" si="1"/>
        <v/>
      </c>
      <c r="F29" s="59" t="str">
        <f t="shared" ca="1" si="2"/>
        <v/>
      </c>
      <c r="G29" s="14"/>
      <c r="H29" s="35"/>
      <c r="I29" s="18"/>
      <c r="J29" s="16" t="str">
        <f t="shared" ca="1" si="3"/>
        <v/>
      </c>
      <c r="K29" s="17" t="str">
        <f t="shared" ca="1" si="0"/>
        <v/>
      </c>
      <c r="M29" s="68" t="str">
        <f t="array" ref="M29">IFERROR(INDEX($C$8:$C$33,SMALL(IF(FREQUENCY(IF($C$8:$C$33&lt;&gt;"",MATCH($C$8:$C$33,$C$8:$C$33,0)), ROW($C$8:$C$33)-ROW($C$8)+1),ROW($C$8:$C$33)-ROW($C$8)+1),ROWS(M$8:M29))),"")</f>
        <v/>
      </c>
      <c r="N29" s="70" t="str">
        <f t="shared" si="4"/>
        <v/>
      </c>
    </row>
    <row r="30" spans="3:14" ht="15.75" x14ac:dyDescent="0.25">
      <c r="C30" s="61"/>
      <c r="D30" s="61"/>
      <c r="E30" s="66" t="str">
        <f t="shared" ca="1" si="1"/>
        <v/>
      </c>
      <c r="F30" s="59" t="str">
        <f t="shared" ca="1" si="2"/>
        <v/>
      </c>
      <c r="G30" s="14"/>
      <c r="H30" s="35"/>
      <c r="I30" s="18"/>
      <c r="J30" s="16" t="str">
        <f t="shared" ca="1" si="3"/>
        <v/>
      </c>
      <c r="K30" s="17" t="str">
        <f t="shared" ca="1" si="0"/>
        <v/>
      </c>
      <c r="M30" s="68" t="str">
        <f t="array" ref="M30">IFERROR(INDEX($C$8:$C$33,SMALL(IF(FREQUENCY(IF($C$8:$C$33&lt;&gt;"",MATCH($C$8:$C$33,$C$8:$C$33,0)), ROW($C$8:$C$33)-ROW($C$8)+1),ROW($C$8:$C$33)-ROW($C$8)+1),ROWS(M$8:M30))),"")</f>
        <v/>
      </c>
      <c r="N30" s="70" t="str">
        <f t="shared" si="4"/>
        <v/>
      </c>
    </row>
    <row r="31" spans="3:14" ht="15.75" x14ac:dyDescent="0.25">
      <c r="C31" s="61"/>
      <c r="D31" s="61"/>
      <c r="E31" s="66" t="str">
        <f t="shared" ca="1" si="1"/>
        <v/>
      </c>
      <c r="F31" s="59" t="str">
        <f t="shared" ca="1" si="2"/>
        <v/>
      </c>
      <c r="G31" s="14"/>
      <c r="H31" s="35"/>
      <c r="I31" s="18"/>
      <c r="J31" s="16" t="str">
        <f t="shared" ca="1" si="3"/>
        <v/>
      </c>
      <c r="K31" s="17" t="str">
        <f t="shared" ca="1" si="0"/>
        <v/>
      </c>
      <c r="M31" s="68" t="str">
        <f t="array" ref="M31">IFERROR(INDEX($C$8:$C$33,SMALL(IF(FREQUENCY(IF($C$8:$C$33&lt;&gt;"",MATCH($C$8:$C$33,$C$8:$C$33,0)), ROW($C$8:$C$33)-ROW($C$8)+1),ROW($C$8:$C$33)-ROW($C$8)+1),ROWS(M$8:M31))),"")</f>
        <v/>
      </c>
      <c r="N31" s="70" t="str">
        <f t="shared" si="4"/>
        <v/>
      </c>
    </row>
    <row r="32" spans="3:14" ht="15.75" x14ac:dyDescent="0.25">
      <c r="C32" s="61"/>
      <c r="D32" s="61"/>
      <c r="E32" s="66" t="str">
        <f t="shared" ca="1" si="1"/>
        <v/>
      </c>
      <c r="F32" s="59" t="str">
        <f t="shared" ca="1" si="2"/>
        <v/>
      </c>
      <c r="G32" s="14"/>
      <c r="H32" s="35"/>
      <c r="I32" s="18"/>
      <c r="J32" s="16" t="str">
        <f t="shared" ca="1" si="3"/>
        <v/>
      </c>
      <c r="K32" s="17" t="str">
        <f t="shared" ca="1" si="0"/>
        <v/>
      </c>
      <c r="M32" s="68" t="str">
        <f t="array" ref="M32">IFERROR(INDEX($C$8:$C$33,SMALL(IF(FREQUENCY(IF($C$8:$C$33&lt;&gt;"",MATCH($C$8:$C$33,$C$8:$C$33,0)), ROW($C$8:$C$33)-ROW($C$8)+1),ROW($C$8:$C$33)-ROW($C$8)+1),ROWS(M$8:M32))),"")</f>
        <v/>
      </c>
      <c r="N32" s="70" t="str">
        <f t="shared" si="4"/>
        <v/>
      </c>
    </row>
    <row r="33" spans="3:14" ht="16.5" thickBot="1" x14ac:dyDescent="0.3">
      <c r="C33" s="62"/>
      <c r="D33" s="62"/>
      <c r="E33" s="67" t="str">
        <f t="shared" ca="1" si="1"/>
        <v/>
      </c>
      <c r="F33" s="59" t="str">
        <f t="shared" ca="1" si="2"/>
        <v/>
      </c>
      <c r="G33" s="19"/>
      <c r="H33" s="36"/>
      <c r="I33" s="20"/>
      <c r="J33" s="16" t="str">
        <f t="shared" ca="1" si="3"/>
        <v/>
      </c>
      <c r="K33" s="17" t="str">
        <f t="shared" ca="1" si="0"/>
        <v/>
      </c>
      <c r="M33" s="69" t="str">
        <f t="array" ref="M33">IFERROR(INDEX($C$8:$C$33,SMALL(IF(FREQUENCY(IF($C$8:$C$33&lt;&gt;"",MATCH($C$8:$C$33,$C$8:$C$33,0)), ROW($C$8:$C$33)-ROW($C$8)+1),ROW($C$8:$C$33)-ROW($C$8)+1),ROWS(M$8:M33))),"")</f>
        <v/>
      </c>
      <c r="N33" s="71" t="str">
        <f t="shared" si="4"/>
        <v/>
      </c>
    </row>
    <row r="34" spans="3:14" ht="15.75" x14ac:dyDescent="0.25">
      <c r="I34" s="5" t="s">
        <v>3</v>
      </c>
      <c r="J34" s="6"/>
      <c r="K34" s="7">
        <f ca="1">SUM(K8:K33)</f>
        <v>586.11160000000007</v>
      </c>
    </row>
    <row r="35" spans="3:14" ht="15.75" x14ac:dyDescent="0.25">
      <c r="I35" s="5" t="s">
        <v>5</v>
      </c>
      <c r="J35" s="8">
        <v>0.2</v>
      </c>
      <c r="K35" s="9"/>
    </row>
    <row r="37" spans="3:14" ht="15.75" x14ac:dyDescent="0.25">
      <c r="I37" s="5" t="s">
        <v>4</v>
      </c>
      <c r="J37" s="10"/>
      <c r="K37" s="7">
        <f ca="1">K34*(1+J35)</f>
        <v>703.33392000000003</v>
      </c>
    </row>
  </sheetData>
  <dataConsolidate/>
  <mergeCells count="2">
    <mergeCell ref="C2:N2"/>
    <mergeCell ref="C4:N4"/>
  </mergeCells>
  <dataValidations count="1">
    <dataValidation type="list" allowBlank="1" showInputMessage="1" showErrorMessage="1" sqref="D8:D33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3" r:id="rId4" name="Enregistrer">
          <controlPr defaultSize="0" print="0" autoFill="0" autoLine="0" r:id="rId5">
            <anchor moveWithCells="1">
              <from>
                <xdr:col>12</xdr:col>
                <xdr:colOff>666750</xdr:colOff>
                <xdr:row>1</xdr:row>
                <xdr:rowOff>0</xdr:rowOff>
              </from>
              <to>
                <xdr:col>13</xdr:col>
                <xdr:colOff>542925</xdr:colOff>
                <xdr:row>1</xdr:row>
                <xdr:rowOff>400050</xdr:rowOff>
              </to>
            </anchor>
          </controlPr>
        </control>
      </mc:Choice>
      <mc:Fallback>
        <control shapeId="13313" r:id="rId4" name="Enregistrer"/>
      </mc:Fallback>
    </mc:AlternateContent>
    <mc:AlternateContent xmlns:mc="http://schemas.openxmlformats.org/markup-compatibility/2006">
      <mc:Choice Requires="x14">
        <control shapeId="13314" r:id="rId6" name="CommandButton1">
          <controlPr defaultSize="0" autoLine="0" r:id="rId7">
            <anchor moveWithCells="1">
              <from>
                <xdr:col>12</xdr:col>
                <xdr:colOff>657225</xdr:colOff>
                <xdr:row>2</xdr:row>
                <xdr:rowOff>171450</xdr:rowOff>
              </from>
              <to>
                <xdr:col>13</xdr:col>
                <xdr:colOff>523875</xdr:colOff>
                <xdr:row>3</xdr:row>
                <xdr:rowOff>381000</xdr:rowOff>
              </to>
            </anchor>
          </controlPr>
        </control>
      </mc:Choice>
      <mc:Fallback>
        <control shapeId="13314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</vt:lpstr>
      <vt:lpstr>clients</vt:lpstr>
      <vt:lpstr>facturation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maison</cp:lastModifiedBy>
  <dcterms:created xsi:type="dcterms:W3CDTF">2022-11-18T07:49:59Z</dcterms:created>
  <dcterms:modified xsi:type="dcterms:W3CDTF">2022-11-22T12:06:24Z</dcterms:modified>
</cp:coreProperties>
</file>