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S1_Vérif-normalité" sheetId="25" r:id="rId1"/>
    <sheet name="S1_Carte-de-contrôle" sheetId="9" r:id="rId2"/>
  </sheets>
  <definedNames>
    <definedName name="Cote_S1">#REF!</definedName>
    <definedName name="Tab_S1" localSheetId="0">Tableau32[[Pièce 1]:[Pièce 5]]</definedName>
    <definedName name="Tab_S1">Tableau32[[Pièce 1]:[Pièce 5]]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5" i="9" l="1"/>
  <c r="H85" i="9" s="1"/>
  <c r="G86" i="9"/>
  <c r="H86" i="9" s="1"/>
  <c r="G87" i="9"/>
  <c r="H87" i="9" s="1"/>
  <c r="G88" i="9"/>
  <c r="H88" i="9" s="1"/>
  <c r="G89" i="9"/>
  <c r="H89" i="9" s="1"/>
  <c r="G90" i="9"/>
  <c r="H90" i="9" s="1"/>
  <c r="G91" i="9"/>
  <c r="H91" i="9" s="1"/>
  <c r="G92" i="9"/>
  <c r="H92" i="9" s="1"/>
  <c r="G93" i="9"/>
  <c r="H93" i="9" s="1"/>
  <c r="G94" i="9"/>
  <c r="H94" i="9" s="1"/>
  <c r="G95" i="9"/>
  <c r="H95" i="9" s="1"/>
  <c r="G96" i="9"/>
  <c r="H96" i="9" s="1"/>
  <c r="G97" i="9"/>
  <c r="H97" i="9" s="1"/>
  <c r="R84" i="9" l="1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O84" i="9"/>
  <c r="G98" i="9"/>
  <c r="H98" i="9" s="1"/>
  <c r="G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M16" i="9"/>
  <c r="M15" i="9"/>
  <c r="B22" i="9" l="1"/>
  <c r="P96" i="9"/>
  <c r="Q96" i="9" s="1"/>
  <c r="P86" i="9"/>
  <c r="Q86" i="9" s="1"/>
  <c r="P85" i="9"/>
  <c r="Q85" i="9" s="1"/>
  <c r="P84" i="9"/>
  <c r="Q84" i="9" s="1"/>
  <c r="P91" i="9"/>
  <c r="Q91" i="9" s="1"/>
  <c r="P93" i="9"/>
  <c r="Q93" i="9" s="1"/>
  <c r="P92" i="9"/>
  <c r="Q92" i="9" s="1"/>
  <c r="P98" i="9"/>
  <c r="Q98" i="9" s="1"/>
  <c r="P90" i="9"/>
  <c r="Q90" i="9" s="1"/>
  <c r="P89" i="9"/>
  <c r="Q89" i="9" s="1"/>
  <c r="P88" i="9"/>
  <c r="Q88" i="9" s="1"/>
  <c r="P95" i="9"/>
  <c r="Q95" i="9" s="1"/>
  <c r="P87" i="9"/>
  <c r="Q87" i="9" s="1"/>
  <c r="P97" i="9"/>
  <c r="Q97" i="9" s="1"/>
  <c r="P94" i="9"/>
  <c r="Q94" i="9" s="1"/>
  <c r="I84" i="9"/>
  <c r="I89" i="9"/>
  <c r="I85" i="9"/>
  <c r="I93" i="9"/>
  <c r="I91" i="9"/>
  <c r="I98" i="9"/>
  <c r="I90" i="9"/>
  <c r="I97" i="9"/>
  <c r="I96" i="9"/>
  <c r="I88" i="9"/>
  <c r="I95" i="9"/>
  <c r="I87" i="9"/>
  <c r="I94" i="9"/>
  <c r="I86" i="9"/>
  <c r="I92" i="9"/>
  <c r="H84" i="9"/>
  <c r="O8" i="25" l="1"/>
  <c r="B16" i="9"/>
  <c r="E22" i="9"/>
  <c r="J86" i="9"/>
  <c r="N86" i="9" s="1"/>
  <c r="J94" i="9"/>
  <c r="N94" i="9" s="1"/>
  <c r="J87" i="9"/>
  <c r="N87" i="9" s="1"/>
  <c r="J95" i="9"/>
  <c r="N95" i="9" s="1"/>
  <c r="J92" i="9"/>
  <c r="N92" i="9" s="1"/>
  <c r="J93" i="9"/>
  <c r="J88" i="9"/>
  <c r="J96" i="9"/>
  <c r="J89" i="9"/>
  <c r="J97" i="9"/>
  <c r="J85" i="9"/>
  <c r="J90" i="9"/>
  <c r="N90" i="9" s="1"/>
  <c r="J98" i="9"/>
  <c r="J91" i="9"/>
  <c r="J84" i="9"/>
  <c r="N84" i="9" s="1"/>
  <c r="E16" i="9"/>
  <c r="B27" i="9" s="1"/>
  <c r="M91" i="9" l="1"/>
  <c r="N91" i="9"/>
  <c r="M88" i="9"/>
  <c r="N88" i="9"/>
  <c r="M98" i="9"/>
  <c r="N98" i="9"/>
  <c r="M85" i="9"/>
  <c r="N85" i="9"/>
  <c r="L90" i="9"/>
  <c r="L97" i="9"/>
  <c r="N97" i="9"/>
  <c r="M93" i="9"/>
  <c r="N93" i="9"/>
  <c r="M89" i="9"/>
  <c r="N89" i="9"/>
  <c r="M96" i="9"/>
  <c r="N96" i="9"/>
  <c r="L84" i="9"/>
  <c r="M84" i="9"/>
  <c r="M87" i="9"/>
  <c r="K94" i="9"/>
  <c r="M94" i="9"/>
  <c r="L85" i="9"/>
  <c r="K97" i="9"/>
  <c r="M97" i="9"/>
  <c r="K86" i="9"/>
  <c r="M86" i="9"/>
  <c r="K95" i="9"/>
  <c r="M95" i="9"/>
  <c r="K90" i="9"/>
  <c r="M90" i="9"/>
  <c r="M92" i="9"/>
  <c r="K92" i="9"/>
  <c r="L95" i="9"/>
  <c r="L86" i="9"/>
  <c r="L98" i="9"/>
  <c r="L96" i="9"/>
  <c r="L92" i="9"/>
  <c r="L93" i="9"/>
  <c r="L87" i="9"/>
  <c r="L89" i="9"/>
  <c r="L94" i="9"/>
  <c r="L88" i="9"/>
  <c r="L91" i="9"/>
  <c r="K96" i="9"/>
  <c r="K85" i="9"/>
  <c r="K91" i="9"/>
  <c r="K84" i="9"/>
  <c r="K93" i="9"/>
  <c r="K98" i="9"/>
  <c r="K89" i="9"/>
  <c r="K88" i="9"/>
  <c r="K87" i="9"/>
</calcChain>
</file>

<file path=xl/sharedStrings.xml><?xml version="1.0" encoding="utf-8"?>
<sst xmlns="http://schemas.openxmlformats.org/spreadsheetml/2006/main" count="53" uniqueCount="49">
  <si>
    <t>Moyenne</t>
  </si>
  <si>
    <t>Etendue</t>
  </si>
  <si>
    <t>Capabilité</t>
  </si>
  <si>
    <t>IT</t>
  </si>
  <si>
    <t>Moyenne globale</t>
  </si>
  <si>
    <t>A2</t>
  </si>
  <si>
    <t>UCL (X)</t>
  </si>
  <si>
    <t>LCL (X)</t>
  </si>
  <si>
    <t>UCL ( R )</t>
  </si>
  <si>
    <t>LCL ( R )</t>
  </si>
  <si>
    <t>D3</t>
  </si>
  <si>
    <t>D4</t>
  </si>
  <si>
    <t>Moyenne écart type court terme</t>
  </si>
  <si>
    <t>Variabilité court terme corrigée</t>
  </si>
  <si>
    <t>Capabilité machine</t>
  </si>
  <si>
    <t>Ecart type long terme</t>
  </si>
  <si>
    <t>N° échantillon</t>
  </si>
  <si>
    <t>Carte de contrôle embout S cote 1</t>
  </si>
  <si>
    <t>Pièce 1</t>
  </si>
  <si>
    <t>Pièce 2</t>
  </si>
  <si>
    <t>Pièce 3</t>
  </si>
  <si>
    <t>Pièce 4</t>
  </si>
  <si>
    <t>Pièce 5</t>
  </si>
  <si>
    <t>A remplir</t>
  </si>
  <si>
    <t>Moyenne étendue</t>
  </si>
  <si>
    <t>Ecart type court terme</t>
  </si>
  <si>
    <t>Sans décentrage</t>
  </si>
  <si>
    <t>Capabilité processus</t>
  </si>
  <si>
    <t>Avec décentrage</t>
  </si>
  <si>
    <t>Données</t>
  </si>
  <si>
    <t>Carte de contrôle</t>
  </si>
  <si>
    <t>C4</t>
  </si>
  <si>
    <t>IT client</t>
  </si>
  <si>
    <t>Cote inférieure</t>
  </si>
  <si>
    <t>Cote supérieure</t>
  </si>
  <si>
    <t>Constantes pour capabilité</t>
  </si>
  <si>
    <t>Cote</t>
  </si>
  <si>
    <t>Capabilité court / long terme</t>
  </si>
  <si>
    <t>A étendre</t>
  </si>
  <si>
    <t>Décentrage maximum admis</t>
  </si>
  <si>
    <t>Décentrage choisi</t>
  </si>
  <si>
    <t>Constantes pour calculs carte de contrôle</t>
  </si>
  <si>
    <t>Rang des données</t>
  </si>
  <si>
    <t>Nombre de données</t>
  </si>
  <si>
    <t>Proportion de l'aire sous la courbe centrée réduite</t>
  </si>
  <si>
    <t>Quantile normalisé</t>
  </si>
  <si>
    <t>Coefficient de régression linéaire</t>
  </si>
  <si>
    <t>Cotes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</si>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</sst>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0"/>
    <numFmt numFmtId="166" formatCode="0.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20"/>
      <color rgb="FF000000"/>
      <name val="Calibri"/>
      <family val="2"/>
    </font>
    <font>
      <b/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166" fontId="8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4" borderId="16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Droite de Henry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'S1_Vérif-normalité'!$E$4:$E$4</c:f>
              <c:numCache>
                <c:formatCode>General</c:formatCode>
                <c:ptCount val="1"/>
              </c:numCache>
            </c:numRef>
          </c:xVal>
          <c:yVal>
            <c:numRef>
              <c:f>'S1_Vérif-normalité'!$F$4:$F$4</c:f>
              <c:numCache>
                <c:formatCode>General</c:formatCode>
                <c:ptCount val="1"/>
              </c:numCache>
            </c:numRef>
          </c:y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 </c15:sqref>
                        </c15:formulaRef>
                      </c:ext>
                    </c:extLst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DCEA-4188-A5A7-368271B35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77632"/>
        <c:axId val="87479808"/>
      </c:scatterChart>
      <c:valAx>
        <c:axId val="8747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Quantile normalisé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79808"/>
        <c:crosses val="autoZero"/>
        <c:crossBetween val="midCat"/>
      </c:valAx>
      <c:valAx>
        <c:axId val="8747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7763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'S1_Carte-de-contrôle'!$I$83</c:f>
              <c:strCache>
                <c:ptCount val="1"/>
                <c:pt idx="0">
                  <c:v>Moyenne globale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'S1_Carte-de-contrôle'!$I$84:$I$98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ED-4FB1-90D1-59530756552F}"/>
            </c:ext>
          </c:extLst>
        </c:ser>
        <c:ser>
          <c:idx val="2"/>
          <c:order val="1"/>
          <c:tx>
            <c:strRef>
              <c:f>'S1_Carte-de-contrôle'!$K$83</c:f>
              <c:strCache>
                <c:ptCount val="1"/>
                <c:pt idx="0">
                  <c:v>UCL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'S1_Carte-de-contrôle'!$K$84:$K$98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ED-4FB1-90D1-59530756552F}"/>
            </c:ext>
          </c:extLst>
        </c:ser>
        <c:ser>
          <c:idx val="3"/>
          <c:order val="2"/>
          <c:tx>
            <c:strRef>
              <c:f>'S1_Carte-de-contrôle'!$L$83</c:f>
              <c:strCache>
                <c:ptCount val="1"/>
                <c:pt idx="0">
                  <c:v>LCL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'S1_Carte-de-contrôle'!$L$84:$L$98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ED-4FB1-90D1-59530756552F}"/>
            </c:ext>
          </c:extLst>
        </c:ser>
        <c:ser>
          <c:idx val="0"/>
          <c:order val="3"/>
          <c:tx>
            <c:strRef>
              <c:f>'S1_Carte-de-contrôle'!$G$83</c:f>
              <c:strCache>
                <c:ptCount val="1"/>
                <c:pt idx="0">
                  <c:v>Moyenne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2ED-4FB1-90D1-595307565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36288"/>
        <c:axId val="100254464"/>
      </c:lineChart>
      <c:catAx>
        <c:axId val="10023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254464"/>
        <c:crosses val="autoZero"/>
        <c:auto val="1"/>
        <c:lblAlgn val="ctr"/>
        <c:lblOffset val="100"/>
        <c:noMultiLvlLbl val="0"/>
      </c:catAx>
      <c:valAx>
        <c:axId val="10025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236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l'étendue en fonction du temps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'S1_Carte-de-contrôle'!$H$83</c:f>
              <c:strCache>
                <c:ptCount val="1"/>
                <c:pt idx="0">
                  <c:v>Etendue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'S1_Carte-de-contrôle'!$H$84:$H$98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B6D-46CC-AD30-A31A71F75221}"/>
            </c:ext>
          </c:extLst>
        </c:ser>
        <c:ser>
          <c:idx val="1"/>
          <c:order val="1"/>
          <c:tx>
            <c:strRef>
              <c:f>'S1_Carte-de-contrôle'!$J$83</c:f>
              <c:strCache>
                <c:ptCount val="1"/>
                <c:pt idx="0">
                  <c:v>Moyenne étendue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'S1_Carte-de-contrôle'!$J$84:$J$98</c:f>
              <c:numCache>
                <c:formatCode>0.000000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6D-46CC-AD30-A31A71F75221}"/>
            </c:ext>
          </c:extLst>
        </c:ser>
        <c:ser>
          <c:idx val="2"/>
          <c:order val="2"/>
          <c:tx>
            <c:strRef>
              <c:f>'S1_Carte-de-contrôle'!$M$83</c:f>
              <c:strCache>
                <c:ptCount val="1"/>
                <c:pt idx="0">
                  <c:v>UCL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'S1_Carte-de-contrôle'!$M$84:$M$98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B6D-46CC-AD30-A31A71F75221}"/>
            </c:ext>
          </c:extLst>
        </c:ser>
        <c:ser>
          <c:idx val="3"/>
          <c:order val="3"/>
          <c:tx>
            <c:strRef>
              <c:f>'S1_Carte-de-contrôle'!$N$83</c:f>
              <c:strCache>
                <c:ptCount val="1"/>
                <c:pt idx="0">
                  <c:v>LCL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'S1_Carte-de-contrôle'!$N$84:$N$98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B6D-46CC-AD30-A31A71F75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56288"/>
        <c:axId val="101357824"/>
      </c:lineChart>
      <c:catAx>
        <c:axId val="10135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57824"/>
        <c:crosses val="autoZero"/>
        <c:auto val="1"/>
        <c:lblAlgn val="ctr"/>
        <c:lblOffset val="100"/>
        <c:noMultiLvlLbl val="0"/>
      </c:catAx>
      <c:valAx>
        <c:axId val="10135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56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'S1_Carte-de-contrôle'!$A$84:$A$98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F8-4971-9364-24A1945E7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366016"/>
        <c:axId val="102449536"/>
      </c:scatterChart>
      <c:valAx>
        <c:axId val="10136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49536"/>
        <c:crosses val="autoZero"/>
        <c:crossBetween val="midCat"/>
      </c:valAx>
      <c:valAx>
        <c:axId val="10244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66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162197</xdr:colOff>
      <xdr:row>12</xdr:row>
      <xdr:rowOff>21770</xdr:rowOff>
    </xdr:from>
    <xdr:to>
      <xdr:col>17</xdr:col>
      <xdr:colOff>71846</xdr:colOff>
      <xdr:row>53</xdr:row>
      <xdr:rowOff>141514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874176</xdr:colOff>
      <xdr:row>22</xdr:row>
      <xdr:rowOff>6838</xdr:rowOff>
    </xdr:from>
    <xdr:to>
      <xdr:col>10</xdr:col>
      <xdr:colOff>429491</xdr:colOff>
      <xdr:row>52</xdr:row>
      <xdr:rowOff>65299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2867" y="6075129"/>
          <a:ext cx="4903169" cy="5544861"/>
        </a:xfrm>
        <a:prstGeom prst="rect">
          <a:avLst/>
        </a:prstGeom>
      </xdr:spPr>
    </xdr:pic>
    <xdr:clientData/>
  </xdr:twoCellAnchor>
  <xdr:twoCellAnchor editAs="oneCell">
    <xdr:from>
      <xdr:col>15</xdr:col>
      <xdr:colOff>2048391</xdr:colOff>
      <xdr:row>10</xdr:row>
      <xdr:rowOff>242454</xdr:rowOff>
    </xdr:from>
    <xdr:to>
      <xdr:col>16</xdr:col>
      <xdr:colOff>1233056</xdr:colOff>
      <xdr:row>33</xdr:row>
      <xdr:rowOff>168450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3373" y="2763981"/>
          <a:ext cx="2315792" cy="5523233"/>
        </a:xfrm>
        <a:prstGeom prst="rect">
          <a:avLst/>
        </a:prstGeom>
      </xdr:spPr>
    </xdr:pic>
    <xdr:clientData/>
  </xdr:twoCellAnchor>
  <xdr:twoCellAnchor editAs="oneCell">
    <xdr:from>
      <xdr:col>11</xdr:col>
      <xdr:colOff>411651</xdr:colOff>
      <xdr:row>18</xdr:row>
      <xdr:rowOff>214443</xdr:rowOff>
    </xdr:from>
    <xdr:to>
      <xdr:col>13</xdr:col>
      <xdr:colOff>180108</xdr:colOff>
      <xdr:row>28</xdr:row>
      <xdr:rowOff>45354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88960" y="5285207"/>
          <a:ext cx="2359257" cy="195065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67</xdr:row>
          <xdr:rowOff>76200</xdr:rowOff>
        </xdr:from>
        <xdr:to>
          <xdr:col>14</xdr:col>
          <xdr:colOff>2314575</xdr:colOff>
          <xdr:row>70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39585</xdr:colOff>
      <xdr:row>39</xdr:row>
      <xdr:rowOff>123529</xdr:rowOff>
    </xdr:from>
    <xdr:to>
      <xdr:col>5</xdr:col>
      <xdr:colOff>1119459</xdr:colOff>
      <xdr:row>49</xdr:row>
      <xdr:rowOff>83127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7194"/>
        <a:stretch/>
      </xdr:blipFill>
      <xdr:spPr>
        <a:xfrm>
          <a:off x="1757549" y="9350656"/>
          <a:ext cx="6025946" cy="1760689"/>
        </a:xfrm>
        <a:prstGeom prst="rect">
          <a:avLst/>
        </a:prstGeom>
      </xdr:spPr>
    </xdr:pic>
    <xdr:clientData/>
  </xdr:twoCellAnchor>
  <xdr:twoCellAnchor>
    <xdr:from>
      <xdr:col>0</xdr:col>
      <xdr:colOff>708422</xdr:colOff>
      <xdr:row>59</xdr:row>
      <xdr:rowOff>140495</xdr:rowOff>
    </xdr:from>
    <xdr:to>
      <xdr:col>6</xdr:col>
      <xdr:colOff>583405</xdr:colOff>
      <xdr:row>78</xdr:row>
      <xdr:rowOff>58342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684610</xdr:colOff>
      <xdr:row>59</xdr:row>
      <xdr:rowOff>140494</xdr:rowOff>
    </xdr:from>
    <xdr:to>
      <xdr:col>13</xdr:col>
      <xdr:colOff>571500</xdr:colOff>
      <xdr:row>78</xdr:row>
      <xdr:rowOff>58341</xdr:rowOff>
    </xdr:to>
    <xdr:graphicFrame macro="">
      <xdr:nvGraphicFramePr>
        <xdr:cNvPr id="10" name="Graphiqu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1669471</xdr:colOff>
      <xdr:row>39</xdr:row>
      <xdr:rowOff>41564</xdr:rowOff>
    </xdr:from>
    <xdr:to>
      <xdr:col>17</xdr:col>
      <xdr:colOff>1935018</xdr:colOff>
      <xdr:row>65</xdr:row>
      <xdr:rowOff>76201</xdr:rowOff>
    </xdr:to>
    <xdr:graphicFrame macro="">
      <xdr:nvGraphicFramePr>
        <xdr:cNvPr id="11" name="Graphiqu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44124" displayName="Tableau44124" ref="B3:F4" insertRow="1" totalsRowShown="0" dataDxfId="37">
  <autoFilter ref="B3:F4"/>
  <tableColumns count="5">
    <tableColumn id="1" name="Nombre de données" dataDxfId="36"/>
    <tableColumn id="2" name="Rang des données" dataDxfId="35"/>
    <tableColumn id="3" name="Proportion de l'aire sous la courbe centrée réduite" dataDxfId="34">
      <calculatedColumnFormula>C4/($B$4+1)</calculatedColumnFormula>
    </tableColumn>
    <tableColumn id="4" name="Quantile normalisé" dataDxfId="33">
      <calculatedColumnFormula>IFERROR(_xlfn.NORM.S.INV(D4),0)</calculatedColumnFormula>
    </tableColumn>
    <tableColumn id="5" name="V1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3:H4" insertRow="1" totalsRowShown="0" headerRowDxfId="31" dataDxfId="30">
  <autoFilter ref="H3:H4"/>
  <sortState ref="H4:H11">
    <sortCondition ref="H3:H11"/>
  </sortState>
  <tableColumns count="1">
    <tableColumn id="1" name="Cotes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83:R98" totalsRowShown="0" headerRowDxfId="28" dataDxfId="27">
  <autoFilter ref="A83:R98"/>
  <sortState ref="A84:R98">
    <sortCondition ref="A83:A98"/>
  </sortState>
  <tableColumns count="18">
    <tableColumn id="1" name="N° échantillon" dataDxfId="26"/>
    <tableColumn id="2" name="Pièce 1" dataDxfId="25"/>
    <tableColumn id="3" name="Pièce 2" dataDxfId="24"/>
    <tableColumn id="4" name="Pièce 3" dataDxfId="23"/>
    <tableColumn id="5" name="Pièce 4" dataDxfId="22"/>
    <tableColumn id="6" name="Pièce 5" dataDxfId="21"/>
    <tableColumn id="8" name="Moyenne" dataDxfId="20">
      <calculatedColumnFormula>AVERAGE(Tableau32[[#This Row],[Pièce 1]:[Pièce 5]])</calculatedColumnFormula>
    </tableColumn>
    <tableColumn id="9" name="Etendue" dataDxfId="19">
      <calculatedColumnFormula>MAX(Tableau32[[#This Row],[Pièce 1]:[Moyenne]])-MIN(Tableau32[[#This Row],[Pièce 1]:[Moyenne]])</calculatedColumnFormula>
    </tableColumn>
    <tableColumn id="10" name="Moyenne globale" dataDxfId="18">
      <calculatedColumnFormula>AVERAGE(Tableau32[Moyenne])</calculatedColumnFormula>
    </tableColumn>
    <tableColumn id="11" name="Moyenne étendue" dataDxfId="17">
      <calculatedColumnFormula>AVERAGE(Tableau32[Etendue])</calculatedColumnFormula>
    </tableColumn>
    <tableColumn id="12" name="UCL (X)" dataDxfId="16">
      <calculatedColumnFormula>Tableau32[[#This Row],[Moyenne globale]]+$M$6*Tableau32[[#This Row],[Moyenne étendue]]</calculatedColumnFormula>
    </tableColumn>
    <tableColumn id="13" name="LCL (X)" dataDxfId="15">
      <calculatedColumnFormula>Tableau32[[#This Row],[Moyenne globale]]-$M$6*Tableau32[[#This Row],[Moyenne étendue]]</calculatedColumnFormula>
    </tableColumn>
    <tableColumn id="14" name="UCL ( R )" dataDxfId="14">
      <calculatedColumnFormula>$M$8*Tableau32[[#This Row],[Moyenne étendue]]</calculatedColumnFormula>
    </tableColumn>
    <tableColumn id="15" name="LCL ( R )" dataDxfId="13">
      <calculatedColumnFormula>$M$7*Tableau32[[#This Row],[Moyenne étendue]]</calculatedColumnFormula>
    </tableColumn>
    <tableColumn id="17" name="Ecart type court terme" dataDxfId="12">
      <calculatedColumnFormula>_xlfn.STDEV.S(Tableau32[[#This Row],[Pièce 1]:[Pièce 5]])</calculatedColumnFormula>
    </tableColumn>
    <tableColumn id="18" name="Moyenne écart type court terme" dataDxfId="11">
      <calculatedColumnFormula>AVERAGE(Tableau32[Ecart type court terme])</calculatedColumnFormula>
    </tableColumn>
    <tableColumn id="19" name="Variabilité court terme corrigée" dataDxfId="10">
      <calculatedColumnFormula>Tableau32[[#This Row],[Moyenne écart type court terme]]/$M$11</calculatedColumnFormula>
    </tableColumn>
    <tableColumn id="21" name="Ecart type long terme" dataDxfId="9">
      <calculatedColumnFormula>_xlfn.STDEV.S(Tableau32[[Pièce 1]:[Pièce 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3:P35"/>
  <sheetViews>
    <sheetView zoomScale="70" zoomScaleNormal="70" workbookViewId="0">
      <selection activeCell="D30" sqref="D30"/>
    </sheetView>
  </sheetViews>
  <sheetFormatPr baseColWidth="10" defaultColWidth="11.5703125" defaultRowHeight="15" x14ac:dyDescent="0.25"/>
  <cols>
    <col min="1" max="1" width="11.5703125" style="37" customWidth="1"/>
    <col min="2" max="2" width="25.5703125" style="37" bestFit="1" customWidth="1"/>
    <col min="3" max="3" width="23" style="37" bestFit="1" customWidth="1"/>
    <col min="4" max="4" width="52.28515625" style="37" bestFit="1" customWidth="1"/>
    <col min="5" max="5" width="23.85546875" style="37" bestFit="1" customWidth="1"/>
    <col min="6" max="6" width="26.42578125" style="34" bestFit="1" customWidth="1"/>
    <col min="7" max="7" width="11.5703125" style="37"/>
    <col min="8" max="8" width="12.28515625" style="37" bestFit="1" customWidth="1"/>
    <col min="9" max="14" width="11.5703125" style="37"/>
    <col min="15" max="15" width="10.140625" style="37" bestFit="1" customWidth="1"/>
    <col min="16" max="16" width="11.5703125" style="37" customWidth="1"/>
    <col min="17" max="16384" width="11.5703125" style="37"/>
  </cols>
  <sheetData>
    <row r="3" spans="2:16" x14ac:dyDescent="0.25">
      <c r="B3" s="36" t="s">
        <v>43</v>
      </c>
      <c r="C3" s="37" t="s">
        <v>42</v>
      </c>
      <c r="D3" s="36" t="s">
        <v>44</v>
      </c>
      <c r="E3" s="37" t="s">
        <v>45</v>
      </c>
      <c r="F3" s="34" t="s">
        <v>48</v>
      </c>
      <c r="H3" s="37" t="s">
        <v>47</v>
      </c>
    </row>
    <row r="4" spans="2:16" x14ac:dyDescent="0.25">
      <c r="F4" s="35"/>
    </row>
    <row r="5" spans="2:16" ht="14.45" customHeight="1" thickBot="1" x14ac:dyDescent="0.3">
      <c r="F5" s="35"/>
    </row>
    <row r="6" spans="2:16" ht="15" customHeight="1" x14ac:dyDescent="0.25">
      <c r="F6" s="35"/>
      <c r="N6" s="42" t="s">
        <v>46</v>
      </c>
      <c r="O6" s="43"/>
      <c r="P6" s="44"/>
    </row>
    <row r="7" spans="2:16" ht="14.45" customHeight="1" thickBot="1" x14ac:dyDescent="0.3">
      <c r="F7" s="35"/>
      <c r="N7" s="45"/>
      <c r="O7" s="46"/>
      <c r="P7" s="47"/>
    </row>
    <row r="8" spans="2:16" ht="14.45" customHeight="1" thickBot="1" x14ac:dyDescent="0.3">
      <c r="F8" s="35"/>
      <c r="O8" s="39" t="e">
        <f>RSQ(Tableau44124[V1],Tableau44124[Quantile normalisé])</f>
        <v>#VALUE!</v>
      </c>
    </row>
    <row r="9" spans="2:16" ht="14.45" customHeight="1" x14ac:dyDescent="0.25">
      <c r="F9" s="35"/>
      <c r="O9" s="38"/>
    </row>
    <row r="10" spans="2:16" ht="14.45" customHeight="1" x14ac:dyDescent="0.25">
      <c r="F10" s="35"/>
    </row>
    <row r="11" spans="2:16" ht="15" customHeight="1" x14ac:dyDescent="0.25">
      <c r="F11" s="35"/>
    </row>
    <row r="12" spans="2:16" x14ac:dyDescent="0.25">
      <c r="F12" s="35"/>
    </row>
    <row r="13" spans="2:16" x14ac:dyDescent="0.25">
      <c r="F13" s="35"/>
    </row>
    <row r="14" spans="2:16" x14ac:dyDescent="0.25">
      <c r="F14" s="35"/>
    </row>
    <row r="15" spans="2:16" x14ac:dyDescent="0.25">
      <c r="F15" s="35"/>
    </row>
    <row r="16" spans="2:16" x14ac:dyDescent="0.25">
      <c r="F16" s="35"/>
    </row>
    <row r="17" spans="6:6" x14ac:dyDescent="0.25">
      <c r="F17" s="35"/>
    </row>
    <row r="18" spans="6:6" x14ac:dyDescent="0.25">
      <c r="F18" s="35"/>
    </row>
    <row r="19" spans="6:6" x14ac:dyDescent="0.25">
      <c r="F19" s="35"/>
    </row>
    <row r="20" spans="6:6" x14ac:dyDescent="0.25">
      <c r="F20" s="35"/>
    </row>
    <row r="21" spans="6:6" x14ac:dyDescent="0.25">
      <c r="F21" s="35"/>
    </row>
    <row r="22" spans="6:6" x14ac:dyDescent="0.25">
      <c r="F22" s="35"/>
    </row>
    <row r="23" spans="6:6" x14ac:dyDescent="0.25">
      <c r="F23" s="35"/>
    </row>
    <row r="24" spans="6:6" x14ac:dyDescent="0.25">
      <c r="F24" s="35"/>
    </row>
    <row r="25" spans="6:6" x14ac:dyDescent="0.25">
      <c r="F25" s="35"/>
    </row>
    <row r="26" spans="6:6" x14ac:dyDescent="0.25">
      <c r="F26" s="35"/>
    </row>
    <row r="27" spans="6:6" x14ac:dyDescent="0.25">
      <c r="F27" s="35"/>
    </row>
    <row r="28" spans="6:6" x14ac:dyDescent="0.25">
      <c r="F28" s="35"/>
    </row>
    <row r="29" spans="6:6" x14ac:dyDescent="0.25">
      <c r="F29" s="35"/>
    </row>
    <row r="30" spans="6:6" x14ac:dyDescent="0.25">
      <c r="F30" s="35"/>
    </row>
    <row r="31" spans="6:6" x14ac:dyDescent="0.25">
      <c r="F31" s="35"/>
    </row>
    <row r="32" spans="6:6" x14ac:dyDescent="0.25">
      <c r="F32" s="35"/>
    </row>
    <row r="33" spans="6:6" x14ac:dyDescent="0.25">
      <c r="F33" s="35"/>
    </row>
    <row r="34" spans="6:6" x14ac:dyDescent="0.25">
      <c r="F34" s="35"/>
    </row>
    <row r="35" spans="6:6" x14ac:dyDescent="0.25">
      <c r="F35" s="35"/>
    </row>
  </sheetData>
  <mergeCells count="1">
    <mergeCell ref="N6:P7"/>
  </mergeCells>
  <conditionalFormatting sqref="O8">
    <cfRule type="cellIs" dxfId="8" priority="1" operator="lessThan">
      <formula>0.85</formula>
    </cfRule>
    <cfRule type="cellIs" dxfId="7" priority="2" operator="between">
      <formula>0.85</formula>
      <formula>0.9</formula>
    </cfRule>
    <cfRule type="cellIs" dxfId="6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98"/>
  <sheetViews>
    <sheetView tabSelected="1" topLeftCell="A58" zoomScale="55" zoomScaleNormal="55" workbookViewId="0">
      <selection activeCell="C98" sqref="C98"/>
    </sheetView>
  </sheetViews>
  <sheetFormatPr baseColWidth="10" defaultColWidth="11.5703125" defaultRowHeight="15" x14ac:dyDescent="0.25"/>
  <cols>
    <col min="1" max="1" width="25.140625" style="14" bestFit="1" customWidth="1"/>
    <col min="2" max="2" width="17.7109375" style="14" bestFit="1" customWidth="1"/>
    <col min="3" max="6" width="18.140625" style="14" bestFit="1" customWidth="1"/>
    <col min="7" max="7" width="19.85546875" style="14" bestFit="1" customWidth="1"/>
    <col min="8" max="8" width="19.140625" style="14" customWidth="1"/>
    <col min="9" max="9" width="29" style="14" bestFit="1" customWidth="1"/>
    <col min="10" max="10" width="29.7109375" style="14" bestFit="1" customWidth="1"/>
    <col min="11" max="11" width="18.28515625" style="14" bestFit="1" customWidth="1"/>
    <col min="12" max="12" width="18.140625" style="14" bestFit="1" customWidth="1"/>
    <col min="13" max="13" width="19.5703125" style="14" bestFit="1" customWidth="1"/>
    <col min="14" max="14" width="19.28515625" style="14" bestFit="1" customWidth="1"/>
    <col min="15" max="15" width="34.85546875" style="14" customWidth="1"/>
    <col min="16" max="16" width="45.5703125" style="14" bestFit="1" customWidth="1"/>
    <col min="17" max="17" width="44.7109375" style="14" customWidth="1"/>
    <col min="18" max="18" width="33.7109375" style="14" bestFit="1" customWidth="1"/>
    <col min="19" max="16384" width="11.5703125" style="14"/>
  </cols>
  <sheetData>
    <row r="1" spans="1:21" ht="14.45" customHeight="1" x14ac:dyDescent="0.25">
      <c r="A1" s="84" t="s">
        <v>17</v>
      </c>
      <c r="B1" s="85"/>
      <c r="C1" s="85"/>
      <c r="D1" s="85"/>
      <c r="E1" s="85"/>
      <c r="F1" s="86"/>
    </row>
    <row r="2" spans="1:21" ht="14.45" customHeight="1" thickBot="1" x14ac:dyDescent="0.3">
      <c r="A2" s="87"/>
      <c r="B2" s="88"/>
      <c r="C2" s="88"/>
      <c r="D2" s="88"/>
      <c r="E2" s="88"/>
      <c r="F2" s="89"/>
    </row>
    <row r="3" spans="1:21" ht="24" thickBot="1" x14ac:dyDescent="0.3">
      <c r="A3" s="87"/>
      <c r="B3" s="88"/>
      <c r="C3" s="88"/>
      <c r="D3" s="88"/>
      <c r="E3" s="88"/>
      <c r="F3" s="89"/>
      <c r="K3" s="48" t="s">
        <v>29</v>
      </c>
      <c r="L3" s="49"/>
      <c r="M3" s="49"/>
      <c r="N3" s="50"/>
      <c r="O3" s="24"/>
      <c r="P3" s="24"/>
      <c r="Q3" s="24"/>
      <c r="S3" s="51"/>
      <c r="T3" s="51"/>
      <c r="U3" s="51"/>
    </row>
    <row r="4" spans="1:21" ht="15" customHeight="1" thickBot="1" x14ac:dyDescent="0.3">
      <c r="A4" s="90"/>
      <c r="B4" s="91"/>
      <c r="C4" s="91"/>
      <c r="D4" s="91"/>
      <c r="E4" s="91"/>
      <c r="F4" s="92"/>
      <c r="K4" s="19"/>
      <c r="L4" s="22"/>
      <c r="M4" s="22"/>
      <c r="N4" s="23"/>
    </row>
    <row r="5" spans="1:21" ht="21.75" thickBot="1" x14ac:dyDescent="0.3">
      <c r="K5" s="21"/>
      <c r="L5" s="52" t="s">
        <v>30</v>
      </c>
      <c r="M5" s="53"/>
      <c r="N5" s="25"/>
    </row>
    <row r="6" spans="1:21" ht="21" x14ac:dyDescent="0.3">
      <c r="K6" s="21"/>
      <c r="L6" s="28" t="s">
        <v>5</v>
      </c>
      <c r="M6" s="29">
        <v>0.57699999999999996</v>
      </c>
      <c r="N6" s="25"/>
    </row>
    <row r="7" spans="1:21" ht="21" x14ac:dyDescent="0.3">
      <c r="K7" s="21"/>
      <c r="L7" s="28" t="s">
        <v>10</v>
      </c>
      <c r="M7" s="30">
        <v>0</v>
      </c>
      <c r="N7" s="25"/>
    </row>
    <row r="8" spans="1:21" ht="21.6" thickBot="1" x14ac:dyDescent="0.35">
      <c r="K8" s="21"/>
      <c r="L8" s="28" t="s">
        <v>11</v>
      </c>
      <c r="M8" s="30">
        <v>2.1139999999999999</v>
      </c>
      <c r="N8" s="25"/>
    </row>
    <row r="9" spans="1:21" ht="24" customHeight="1" thickBot="1" x14ac:dyDescent="0.3">
      <c r="K9" s="21"/>
      <c r="L9" s="16"/>
      <c r="M9" s="17"/>
      <c r="N9" s="25"/>
      <c r="P9" s="54" t="s">
        <v>35</v>
      </c>
      <c r="Q9" s="56"/>
    </row>
    <row r="10" spans="1:21" ht="21.75" thickBot="1" x14ac:dyDescent="0.3">
      <c r="K10" s="21"/>
      <c r="L10" s="52" t="s">
        <v>2</v>
      </c>
      <c r="M10" s="53"/>
      <c r="N10" s="25"/>
      <c r="O10" s="24"/>
      <c r="P10" s="57"/>
      <c r="Q10" s="59"/>
    </row>
    <row r="11" spans="1:21" ht="21" x14ac:dyDescent="0.25">
      <c r="B11" s="54" t="s">
        <v>2</v>
      </c>
      <c r="C11" s="55"/>
      <c r="D11" s="55"/>
      <c r="E11" s="55"/>
      <c r="F11" s="56"/>
      <c r="K11" s="21"/>
      <c r="L11" s="28" t="s">
        <v>31</v>
      </c>
      <c r="M11" s="29">
        <v>0.94</v>
      </c>
      <c r="N11" s="25"/>
      <c r="O11" s="24"/>
      <c r="P11" s="60"/>
      <c r="Q11" s="61"/>
    </row>
    <row r="12" spans="1:21" ht="21.75" thickBot="1" x14ac:dyDescent="0.3">
      <c r="B12" s="57"/>
      <c r="C12" s="58"/>
      <c r="D12" s="58"/>
      <c r="E12" s="58"/>
      <c r="F12" s="59"/>
      <c r="K12" s="21"/>
      <c r="L12" s="16"/>
      <c r="M12" s="17"/>
      <c r="N12" s="25"/>
      <c r="O12" s="24"/>
      <c r="P12" s="62"/>
      <c r="Q12" s="63"/>
    </row>
    <row r="13" spans="1:21" ht="21.75" thickBot="1" x14ac:dyDescent="0.3">
      <c r="B13" s="93" t="s">
        <v>26</v>
      </c>
      <c r="C13" s="94"/>
      <c r="D13" s="95"/>
      <c r="E13" s="93" t="s">
        <v>28</v>
      </c>
      <c r="F13" s="94"/>
      <c r="K13" s="21"/>
      <c r="L13" s="52" t="s">
        <v>32</v>
      </c>
      <c r="M13" s="53"/>
      <c r="N13" s="25"/>
      <c r="O13" s="24"/>
      <c r="P13" s="62"/>
      <c r="Q13" s="63"/>
    </row>
    <row r="14" spans="1:21" ht="21.75" thickBot="1" x14ac:dyDescent="0.3">
      <c r="B14" s="7"/>
      <c r="C14" s="8"/>
      <c r="D14" s="95"/>
      <c r="E14" s="9"/>
      <c r="F14" s="10"/>
      <c r="K14" s="21"/>
      <c r="L14" s="28" t="s">
        <v>3</v>
      </c>
      <c r="M14" s="29">
        <v>0.54</v>
      </c>
      <c r="N14" s="25"/>
      <c r="O14" s="24"/>
      <c r="P14" s="62"/>
      <c r="Q14" s="63"/>
    </row>
    <row r="15" spans="1:21" ht="42.75" thickBot="1" x14ac:dyDescent="0.3">
      <c r="B15" s="80" t="s">
        <v>14</v>
      </c>
      <c r="C15" s="81"/>
      <c r="D15" s="95"/>
      <c r="E15" s="80" t="s">
        <v>14</v>
      </c>
      <c r="F15" s="81"/>
      <c r="G15" s="5"/>
      <c r="H15" s="5"/>
      <c r="K15" s="21"/>
      <c r="L15" s="28" t="s">
        <v>33</v>
      </c>
      <c r="M15" s="30">
        <f>$B$82-($M$14/2)</f>
        <v>26.830000000000002</v>
      </c>
      <c r="N15" s="25"/>
      <c r="O15" s="24"/>
      <c r="P15" s="62"/>
      <c r="Q15" s="63"/>
    </row>
    <row r="16" spans="1:21" ht="42.75" thickBot="1" x14ac:dyDescent="0.3">
      <c r="B16" s="82" t="e">
        <f>$M$14/(6*$Q$84)</f>
        <v>#DIV/0!</v>
      </c>
      <c r="C16" s="83"/>
      <c r="D16" s="95"/>
      <c r="E16" s="82" t="e">
        <f>MIN(ABS($M$16-$I$84)/(3*$Q$84),ABS($M$15-$I$84)/(3*$Q$84))</f>
        <v>#DIV/0!</v>
      </c>
      <c r="F16" s="83"/>
      <c r="G16" s="5"/>
      <c r="H16" s="5"/>
      <c r="K16" s="21"/>
      <c r="L16" s="31" t="s">
        <v>34</v>
      </c>
      <c r="M16" s="32">
        <f>$B$82+($M$14/2)</f>
        <v>27.37</v>
      </c>
      <c r="N16" s="25"/>
      <c r="O16" s="24"/>
      <c r="P16" s="62"/>
      <c r="Q16" s="63"/>
    </row>
    <row r="17" spans="2:17" ht="15.75" thickBot="1" x14ac:dyDescent="0.3">
      <c r="B17" s="68"/>
      <c r="C17" s="70"/>
      <c r="D17" s="95"/>
      <c r="E17" s="68"/>
      <c r="F17" s="70"/>
      <c r="G17" s="6"/>
      <c r="H17" s="6"/>
      <c r="K17" s="20"/>
      <c r="L17" s="26"/>
      <c r="M17" s="26"/>
      <c r="N17" s="27"/>
      <c r="O17" s="24"/>
      <c r="P17" s="62"/>
      <c r="Q17" s="63"/>
    </row>
    <row r="18" spans="2:17" x14ac:dyDescent="0.25">
      <c r="B18" s="68"/>
      <c r="C18" s="70"/>
      <c r="D18" s="95"/>
      <c r="E18" s="68"/>
      <c r="F18" s="70"/>
      <c r="G18" s="6"/>
      <c r="H18" s="6"/>
      <c r="O18" s="24"/>
      <c r="P18" s="62"/>
      <c r="Q18" s="63"/>
    </row>
    <row r="19" spans="2:17" ht="21.75" thickBot="1" x14ac:dyDescent="0.3">
      <c r="B19" s="11"/>
      <c r="C19" s="12"/>
      <c r="D19" s="95"/>
      <c r="E19" s="9"/>
      <c r="F19" s="10"/>
      <c r="H19" s="6"/>
      <c r="I19" s="6"/>
      <c r="O19" s="24"/>
      <c r="P19" s="62"/>
      <c r="Q19" s="63"/>
    </row>
    <row r="20" spans="2:17" ht="21.6" customHeight="1" thickBot="1" x14ac:dyDescent="0.3">
      <c r="B20" s="9"/>
      <c r="C20" s="10"/>
      <c r="D20" s="95"/>
      <c r="E20" s="9"/>
      <c r="F20" s="10"/>
      <c r="G20" s="18"/>
      <c r="H20" s="33"/>
      <c r="I20" s="54" t="s">
        <v>41</v>
      </c>
      <c r="J20" s="56"/>
      <c r="O20" s="24"/>
      <c r="P20" s="62"/>
      <c r="Q20" s="63"/>
    </row>
    <row r="21" spans="2:17" ht="21.6" customHeight="1" thickBot="1" x14ac:dyDescent="0.3">
      <c r="B21" s="80" t="s">
        <v>27</v>
      </c>
      <c r="C21" s="81"/>
      <c r="D21" s="95"/>
      <c r="E21" s="80" t="s">
        <v>27</v>
      </c>
      <c r="F21" s="81"/>
      <c r="G21" s="18"/>
      <c r="H21" s="33"/>
      <c r="I21" s="57"/>
      <c r="J21" s="59"/>
      <c r="O21" s="24"/>
      <c r="P21" s="62"/>
      <c r="Q21" s="63"/>
    </row>
    <row r="22" spans="2:17" ht="14.45" customHeight="1" x14ac:dyDescent="0.25">
      <c r="B22" s="97" t="e">
        <f>$M$14/(6*$R$84)</f>
        <v>#DIV/0!</v>
      </c>
      <c r="C22" s="98"/>
      <c r="D22" s="95"/>
      <c r="E22" s="97" t="e">
        <f>(MIN(ABS($M$16-$I$84),ABS($M$15-$I$84)))/(3*$R$84)</f>
        <v>#DIV/0!</v>
      </c>
      <c r="F22" s="98"/>
      <c r="G22" s="24"/>
      <c r="H22" s="60"/>
      <c r="I22" s="66"/>
      <c r="J22" s="66"/>
      <c r="K22" s="61"/>
      <c r="O22" s="24"/>
      <c r="P22" s="62"/>
      <c r="Q22" s="63"/>
    </row>
    <row r="23" spans="2:17" ht="14.45" customHeight="1" x14ac:dyDescent="0.25">
      <c r="B23" s="99"/>
      <c r="C23" s="100"/>
      <c r="D23" s="95"/>
      <c r="E23" s="99"/>
      <c r="F23" s="100"/>
      <c r="G23" s="24"/>
      <c r="H23" s="62"/>
      <c r="I23" s="51"/>
      <c r="J23" s="51"/>
      <c r="K23" s="63"/>
      <c r="O23" s="24"/>
      <c r="P23" s="62"/>
      <c r="Q23" s="63"/>
    </row>
    <row r="24" spans="2:17" ht="15" customHeight="1" thickBot="1" x14ac:dyDescent="0.3">
      <c r="B24" s="101"/>
      <c r="C24" s="102"/>
      <c r="D24" s="96"/>
      <c r="E24" s="101"/>
      <c r="F24" s="102"/>
      <c r="G24" s="24"/>
      <c r="H24" s="62"/>
      <c r="I24" s="51"/>
      <c r="J24" s="51"/>
      <c r="K24" s="63"/>
      <c r="N24" s="3"/>
      <c r="O24" s="24"/>
      <c r="P24" s="62"/>
      <c r="Q24" s="63"/>
    </row>
    <row r="25" spans="2:17" ht="14.45" customHeight="1" x14ac:dyDescent="0.25">
      <c r="B25" s="54" t="s">
        <v>39</v>
      </c>
      <c r="C25" s="55"/>
      <c r="D25" s="55"/>
      <c r="E25" s="55"/>
      <c r="F25" s="56"/>
      <c r="G25" s="24"/>
      <c r="H25" s="62"/>
      <c r="I25" s="51"/>
      <c r="J25" s="51"/>
      <c r="K25" s="63"/>
      <c r="N25" s="3"/>
      <c r="O25" s="24"/>
      <c r="P25" s="62"/>
      <c r="Q25" s="63"/>
    </row>
    <row r="26" spans="2:17" ht="15" customHeight="1" thickBot="1" x14ac:dyDescent="0.3">
      <c r="B26" s="57"/>
      <c r="C26" s="58"/>
      <c r="D26" s="58"/>
      <c r="E26" s="58"/>
      <c r="F26" s="59"/>
      <c r="G26" s="24"/>
      <c r="H26" s="62"/>
      <c r="I26" s="51"/>
      <c r="J26" s="51"/>
      <c r="K26" s="63"/>
      <c r="N26" s="4"/>
      <c r="O26" s="24"/>
      <c r="P26" s="62"/>
      <c r="Q26" s="63"/>
    </row>
    <row r="27" spans="2:17" ht="14.45" customHeight="1" x14ac:dyDescent="0.25">
      <c r="B27" s="74" t="e">
        <f>3*($E$16-1)</f>
        <v>#DIV/0!</v>
      </c>
      <c r="C27" s="75"/>
      <c r="D27" s="75"/>
      <c r="E27" s="75"/>
      <c r="F27" s="76"/>
      <c r="G27" s="24"/>
      <c r="H27" s="62"/>
      <c r="I27" s="51"/>
      <c r="J27" s="51"/>
      <c r="K27" s="63"/>
      <c r="N27" s="4"/>
      <c r="O27" s="24"/>
      <c r="P27" s="62"/>
      <c r="Q27" s="63"/>
    </row>
    <row r="28" spans="2:17" ht="14.45" customHeight="1" x14ac:dyDescent="0.25">
      <c r="B28" s="74"/>
      <c r="C28" s="75"/>
      <c r="D28" s="75"/>
      <c r="E28" s="75"/>
      <c r="F28" s="76"/>
      <c r="G28" s="24"/>
      <c r="H28" s="62"/>
      <c r="I28" s="51"/>
      <c r="J28" s="51"/>
      <c r="K28" s="63"/>
      <c r="N28" s="4"/>
      <c r="O28" s="24"/>
      <c r="P28" s="62"/>
      <c r="Q28" s="63"/>
    </row>
    <row r="29" spans="2:17" ht="14.45" customHeight="1" x14ac:dyDescent="0.25">
      <c r="B29" s="74"/>
      <c r="C29" s="75"/>
      <c r="D29" s="75"/>
      <c r="E29" s="75"/>
      <c r="F29" s="76"/>
      <c r="G29" s="24"/>
      <c r="H29" s="62"/>
      <c r="I29" s="51"/>
      <c r="J29" s="51"/>
      <c r="K29" s="63"/>
      <c r="N29" s="4"/>
      <c r="O29" s="24"/>
      <c r="P29" s="62"/>
      <c r="Q29" s="63"/>
    </row>
    <row r="30" spans="2:17" ht="14.45" customHeight="1" x14ac:dyDescent="0.25">
      <c r="B30" s="74"/>
      <c r="C30" s="75"/>
      <c r="D30" s="75"/>
      <c r="E30" s="75"/>
      <c r="F30" s="76"/>
      <c r="G30" s="24"/>
      <c r="H30" s="62"/>
      <c r="I30" s="51"/>
      <c r="J30" s="51"/>
      <c r="K30" s="63"/>
      <c r="N30" s="4"/>
      <c r="O30" s="24"/>
      <c r="P30" s="62"/>
      <c r="Q30" s="63"/>
    </row>
    <row r="31" spans="2:17" ht="15" customHeight="1" thickBot="1" x14ac:dyDescent="0.3">
      <c r="B31" s="77"/>
      <c r="C31" s="78"/>
      <c r="D31" s="78"/>
      <c r="E31" s="78"/>
      <c r="F31" s="79"/>
      <c r="G31" s="24"/>
      <c r="H31" s="62"/>
      <c r="I31" s="51"/>
      <c r="J31" s="51"/>
      <c r="K31" s="63"/>
      <c r="O31" s="24"/>
      <c r="P31" s="62"/>
      <c r="Q31" s="63"/>
    </row>
    <row r="32" spans="2:17" ht="14.45" customHeight="1" x14ac:dyDescent="0.25">
      <c r="B32" s="54" t="s">
        <v>40</v>
      </c>
      <c r="C32" s="55"/>
      <c r="D32" s="55"/>
      <c r="E32" s="55"/>
      <c r="F32" s="56"/>
      <c r="G32" s="24"/>
      <c r="H32" s="62"/>
      <c r="I32" s="51"/>
      <c r="J32" s="51"/>
      <c r="K32" s="63"/>
      <c r="O32" s="24"/>
      <c r="P32" s="62"/>
      <c r="Q32" s="63"/>
    </row>
    <row r="33" spans="2:17" ht="15" customHeight="1" thickBot="1" x14ac:dyDescent="0.3">
      <c r="B33" s="57"/>
      <c r="C33" s="58"/>
      <c r="D33" s="58"/>
      <c r="E33" s="58"/>
      <c r="F33" s="59"/>
      <c r="G33" s="24"/>
      <c r="H33" s="62"/>
      <c r="I33" s="51"/>
      <c r="J33" s="51"/>
      <c r="K33" s="63"/>
      <c r="O33" s="24"/>
      <c r="P33" s="62"/>
      <c r="Q33" s="63"/>
    </row>
    <row r="34" spans="2:17" ht="14.45" customHeight="1" x14ac:dyDescent="0.25">
      <c r="B34" s="68">
        <v>2</v>
      </c>
      <c r="C34" s="69"/>
      <c r="D34" s="69"/>
      <c r="E34" s="69"/>
      <c r="F34" s="70"/>
      <c r="G34" s="24"/>
      <c r="H34" s="62"/>
      <c r="I34" s="51"/>
      <c r="J34" s="51"/>
      <c r="K34" s="63"/>
      <c r="P34" s="62"/>
      <c r="Q34" s="63"/>
    </row>
    <row r="35" spans="2:17" ht="14.45" customHeight="1" x14ac:dyDescent="0.25">
      <c r="B35" s="68"/>
      <c r="C35" s="69"/>
      <c r="D35" s="69"/>
      <c r="E35" s="69"/>
      <c r="F35" s="70"/>
      <c r="G35" s="24"/>
      <c r="H35" s="62"/>
      <c r="I35" s="51"/>
      <c r="J35" s="51"/>
      <c r="K35" s="63"/>
      <c r="P35" s="62"/>
      <c r="Q35" s="63"/>
    </row>
    <row r="36" spans="2:17" ht="15" customHeight="1" thickBot="1" x14ac:dyDescent="0.3">
      <c r="B36" s="68"/>
      <c r="C36" s="69"/>
      <c r="D36" s="69"/>
      <c r="E36" s="69"/>
      <c r="F36" s="70"/>
      <c r="G36" s="24"/>
      <c r="H36" s="62"/>
      <c r="I36" s="51"/>
      <c r="J36" s="51"/>
      <c r="K36" s="63"/>
      <c r="P36" s="64"/>
      <c r="Q36" s="65"/>
    </row>
    <row r="37" spans="2:17" ht="14.45" customHeight="1" x14ac:dyDescent="0.25">
      <c r="B37" s="68"/>
      <c r="C37" s="69"/>
      <c r="D37" s="69"/>
      <c r="E37" s="69"/>
      <c r="F37" s="70"/>
      <c r="G37" s="24"/>
      <c r="H37" s="62"/>
      <c r="I37" s="51"/>
      <c r="J37" s="51"/>
      <c r="K37" s="63"/>
    </row>
    <row r="38" spans="2:17" ht="15" customHeight="1" thickBot="1" x14ac:dyDescent="0.3">
      <c r="B38" s="71"/>
      <c r="C38" s="72"/>
      <c r="D38" s="72"/>
      <c r="E38" s="72"/>
      <c r="F38" s="73"/>
      <c r="G38" s="24"/>
      <c r="H38" s="62"/>
      <c r="I38" s="51"/>
      <c r="J38" s="51"/>
      <c r="K38" s="63"/>
    </row>
    <row r="39" spans="2:17" ht="14.45" customHeight="1" x14ac:dyDescent="0.25">
      <c r="G39" s="24"/>
      <c r="H39" s="62"/>
      <c r="I39" s="51"/>
      <c r="J39" s="51"/>
      <c r="K39" s="63"/>
    </row>
    <row r="40" spans="2:17" ht="14.45" customHeight="1" x14ac:dyDescent="0.25">
      <c r="G40" s="24"/>
      <c r="H40" s="62"/>
      <c r="I40" s="51"/>
      <c r="J40" s="51"/>
      <c r="K40" s="63"/>
    </row>
    <row r="41" spans="2:17" ht="14.45" customHeight="1" x14ac:dyDescent="0.25">
      <c r="G41" s="24"/>
      <c r="H41" s="62"/>
      <c r="I41" s="51"/>
      <c r="J41" s="51"/>
      <c r="K41" s="63"/>
    </row>
    <row r="42" spans="2:17" ht="14.45" customHeight="1" x14ac:dyDescent="0.25">
      <c r="G42" s="24"/>
      <c r="H42" s="62"/>
      <c r="I42" s="51"/>
      <c r="J42" s="51"/>
      <c r="K42" s="63"/>
    </row>
    <row r="43" spans="2:17" ht="14.45" customHeight="1" x14ac:dyDescent="0.25">
      <c r="G43" s="24"/>
      <c r="H43" s="62"/>
      <c r="I43" s="51"/>
      <c r="J43" s="51"/>
      <c r="K43" s="63"/>
    </row>
    <row r="44" spans="2:17" ht="14.45" customHeight="1" x14ac:dyDescent="0.25">
      <c r="G44" s="24"/>
      <c r="H44" s="62"/>
      <c r="I44" s="51"/>
      <c r="J44" s="51"/>
      <c r="K44" s="63"/>
    </row>
    <row r="45" spans="2:17" ht="14.45" customHeight="1" x14ac:dyDescent="0.25">
      <c r="G45" s="24"/>
      <c r="H45" s="62"/>
      <c r="I45" s="51"/>
      <c r="J45" s="51"/>
      <c r="K45" s="63"/>
    </row>
    <row r="46" spans="2:17" ht="14.45" customHeight="1" x14ac:dyDescent="0.25">
      <c r="G46" s="24"/>
      <c r="H46" s="62"/>
      <c r="I46" s="51"/>
      <c r="J46" s="51"/>
      <c r="K46" s="63"/>
    </row>
    <row r="47" spans="2:17" ht="14.45" customHeight="1" x14ac:dyDescent="0.25">
      <c r="G47" s="24"/>
      <c r="H47" s="62"/>
      <c r="I47" s="51"/>
      <c r="J47" s="51"/>
      <c r="K47" s="63"/>
    </row>
    <row r="48" spans="2:17" ht="14.45" customHeight="1" x14ac:dyDescent="0.25">
      <c r="G48" s="24"/>
      <c r="H48" s="62"/>
      <c r="I48" s="51"/>
      <c r="J48" s="51"/>
      <c r="K48" s="63"/>
    </row>
    <row r="49" spans="7:11" ht="14.45" customHeight="1" x14ac:dyDescent="0.25">
      <c r="G49" s="24"/>
      <c r="H49" s="62"/>
      <c r="I49" s="51"/>
      <c r="J49" s="51"/>
      <c r="K49" s="63"/>
    </row>
    <row r="50" spans="7:11" ht="14.45" customHeight="1" x14ac:dyDescent="0.25">
      <c r="G50" s="24"/>
      <c r="H50" s="62"/>
      <c r="I50" s="51"/>
      <c r="J50" s="51"/>
      <c r="K50" s="63"/>
    </row>
    <row r="51" spans="7:11" ht="14.45" customHeight="1" x14ac:dyDescent="0.25">
      <c r="G51" s="24"/>
      <c r="H51" s="62"/>
      <c r="I51" s="51"/>
      <c r="J51" s="51"/>
      <c r="K51" s="63"/>
    </row>
    <row r="52" spans="7:11" ht="14.45" customHeight="1" x14ac:dyDescent="0.25">
      <c r="G52" s="24"/>
      <c r="H52" s="62"/>
      <c r="I52" s="51"/>
      <c r="J52" s="51"/>
      <c r="K52" s="63"/>
    </row>
    <row r="53" spans="7:11" ht="14.45" customHeight="1" x14ac:dyDescent="0.25">
      <c r="G53" s="24"/>
      <c r="H53" s="62"/>
      <c r="I53" s="51"/>
      <c r="J53" s="51"/>
      <c r="K53" s="63"/>
    </row>
    <row r="54" spans="7:11" ht="14.45" customHeight="1" x14ac:dyDescent="0.25">
      <c r="G54" s="24"/>
      <c r="H54" s="62"/>
      <c r="I54" s="51"/>
      <c r="J54" s="51"/>
      <c r="K54" s="63"/>
    </row>
    <row r="55" spans="7:11" ht="15" customHeight="1" thickBot="1" x14ac:dyDescent="0.3">
      <c r="G55" s="24"/>
      <c r="H55" s="64"/>
      <c r="I55" s="67"/>
      <c r="J55" s="67"/>
      <c r="K55" s="65"/>
    </row>
    <row r="79" spans="1:1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</row>
    <row r="80" spans="1:18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thickBot="1" x14ac:dyDescent="0.3">
      <c r="A81" s="103" t="s">
        <v>23</v>
      </c>
      <c r="B81" s="104"/>
      <c r="C81" s="104"/>
      <c r="D81" s="104"/>
      <c r="E81" s="104"/>
      <c r="F81" s="104"/>
      <c r="G81" s="103" t="s">
        <v>38</v>
      </c>
      <c r="H81" s="105"/>
      <c r="I81" s="105"/>
      <c r="J81" s="105"/>
      <c r="K81" s="105"/>
      <c r="L81" s="105"/>
      <c r="M81" s="105"/>
      <c r="N81" s="106"/>
      <c r="O81" s="107"/>
      <c r="P81" s="107"/>
      <c r="Q81" s="107"/>
      <c r="R81" s="108"/>
    </row>
    <row r="82" spans="1:18" ht="27.6" customHeight="1" x14ac:dyDescent="0.25">
      <c r="A82" s="15" t="s">
        <v>36</v>
      </c>
      <c r="B82" s="109">
        <v>27.1</v>
      </c>
      <c r="C82" s="109"/>
      <c r="D82" s="109"/>
      <c r="E82" s="109"/>
      <c r="F82" s="109"/>
      <c r="G82" s="109" t="s">
        <v>30</v>
      </c>
      <c r="H82" s="109"/>
      <c r="I82" s="109"/>
      <c r="J82" s="109"/>
      <c r="K82" s="109"/>
      <c r="L82" s="109"/>
      <c r="M82" s="109"/>
      <c r="N82" s="109"/>
      <c r="O82" s="109" t="s">
        <v>37</v>
      </c>
      <c r="P82" s="109"/>
      <c r="Q82" s="109"/>
      <c r="R82" s="109"/>
    </row>
    <row r="83" spans="1:18" x14ac:dyDescent="0.25">
      <c r="A83" s="13" t="s">
        <v>16</v>
      </c>
      <c r="B83" s="13" t="s">
        <v>18</v>
      </c>
      <c r="C83" s="13" t="s">
        <v>19</v>
      </c>
      <c r="D83" s="13" t="s">
        <v>20</v>
      </c>
      <c r="E83" s="13" t="s">
        <v>21</v>
      </c>
      <c r="F83" s="13" t="s">
        <v>22</v>
      </c>
      <c r="G83" s="13" t="s">
        <v>0</v>
      </c>
      <c r="H83" s="13" t="s">
        <v>1</v>
      </c>
      <c r="I83" s="13" t="s">
        <v>4</v>
      </c>
      <c r="J83" s="13" t="s">
        <v>24</v>
      </c>
      <c r="K83" s="13" t="s">
        <v>6</v>
      </c>
      <c r="L83" s="13" t="s">
        <v>7</v>
      </c>
      <c r="M83" s="13" t="s">
        <v>8</v>
      </c>
      <c r="N83" s="13" t="s">
        <v>9</v>
      </c>
      <c r="O83" s="13" t="s">
        <v>25</v>
      </c>
      <c r="P83" s="13" t="s">
        <v>12</v>
      </c>
      <c r="Q83" s="13" t="s">
        <v>13</v>
      </c>
      <c r="R83" s="13" t="s">
        <v>15</v>
      </c>
    </row>
    <row r="84" spans="1:18" x14ac:dyDescent="0.25">
      <c r="A84" s="13">
        <v>1</v>
      </c>
      <c r="B84" s="40"/>
      <c r="C84" s="40"/>
      <c r="D84" s="40"/>
      <c r="E84" s="40"/>
      <c r="F84" s="40"/>
      <c r="G84" s="13" t="e">
        <f>AVERAGE(Tableau32[[#This Row],[Pièce 1]:[Pièce 5]])</f>
        <v>#DIV/0!</v>
      </c>
      <c r="H84" s="13" t="e">
        <f>MAX(Tableau32[[#This Row],[Pièce 1]:[Moyenne]])-MIN(Tableau32[[#This Row],[Pièce 1]:[Moyenne]])</f>
        <v>#DIV/0!</v>
      </c>
      <c r="I84" s="13" t="e">
        <f>AVERAGE(Tableau32[Moyenne])</f>
        <v>#DIV/0!</v>
      </c>
      <c r="J84" s="2" t="e">
        <f>AVERAGE(Tableau32[Etendue])</f>
        <v>#DIV/0!</v>
      </c>
      <c r="K84" s="13" t="e">
        <f>Tableau32[[#This Row],[Moyenne globale]]+$M$6*Tableau32[[#This Row],[Moyenne étendue]]</f>
        <v>#DIV/0!</v>
      </c>
      <c r="L84" s="13" t="e">
        <f>Tableau32[[#This Row],[Moyenne globale]]-$M$6*Tableau32[[#This Row],[Moyenne étendue]]</f>
        <v>#DIV/0!</v>
      </c>
      <c r="M84" s="13" t="e">
        <f>$M$8*Tableau32[[#This Row],[Moyenne étendue]]</f>
        <v>#DIV/0!</v>
      </c>
      <c r="N84" s="13" t="e">
        <f>$M$7*Tableau32[[#This Row],[Moyenne étendue]]</f>
        <v>#DIV/0!</v>
      </c>
      <c r="O84" s="13" t="e">
        <f>_xlfn.STDEV.S(Tableau32[[#This Row],[Pièce 1]:[Pièce 5]])</f>
        <v>#DIV/0!</v>
      </c>
      <c r="P84" s="13" t="e">
        <f>AVERAGE(Tableau32[Ecart type court terme])</f>
        <v>#DIV/0!</v>
      </c>
      <c r="Q84" s="13" t="e">
        <f>Tableau32[[#This Row],[Moyenne écart type court terme]]/$M$11</f>
        <v>#DIV/0!</v>
      </c>
      <c r="R84" s="13" t="e">
        <f>_xlfn.STDEV.S(Tableau32[[Pièce 1]:[Pièce 5]])</f>
        <v>#DIV/0!</v>
      </c>
    </row>
    <row r="85" spans="1:18" x14ac:dyDescent="0.25">
      <c r="A85" s="13">
        <v>2</v>
      </c>
      <c r="B85" s="40"/>
      <c r="C85" s="40"/>
      <c r="D85" s="40"/>
      <c r="E85" s="40"/>
      <c r="F85" s="40"/>
      <c r="G85" s="13" t="e">
        <f>AVERAGE(Tableau32[[#This Row],[Pièce 1]:[Pièce 5]])</f>
        <v>#DIV/0!</v>
      </c>
      <c r="H85" s="13" t="e">
        <f>MAX(Tableau32[[#This Row],[Pièce 1]:[Moyenne]])-MIN(Tableau32[[#This Row],[Pièce 1]:[Moyenne]])</f>
        <v>#DIV/0!</v>
      </c>
      <c r="I85" s="13" t="e">
        <f>AVERAGE(Tableau32[Moyenne])</f>
        <v>#DIV/0!</v>
      </c>
      <c r="J85" s="2" t="e">
        <f>AVERAGE(Tableau32[Etendue])</f>
        <v>#DIV/0!</v>
      </c>
      <c r="K85" s="13" t="e">
        <f>Tableau32[[#This Row],[Moyenne globale]]+$M$6*Tableau32[[#This Row],[Moyenne étendue]]</f>
        <v>#DIV/0!</v>
      </c>
      <c r="L85" s="13" t="e">
        <f>Tableau32[[#This Row],[Moyenne globale]]-$M$6*Tableau32[[#This Row],[Moyenne étendue]]</f>
        <v>#DIV/0!</v>
      </c>
      <c r="M85" s="13" t="e">
        <f>$M$8*Tableau32[[#This Row],[Moyenne étendue]]</f>
        <v>#DIV/0!</v>
      </c>
      <c r="N85" s="13" t="e">
        <f>$M$7*Tableau32[[#This Row],[Moyenne étendue]]</f>
        <v>#DIV/0!</v>
      </c>
      <c r="O85" s="13" t="e">
        <f>_xlfn.STDEV.S(Tableau32[[#This Row],[Pièce 1]:[Pièce 5]])</f>
        <v>#DIV/0!</v>
      </c>
      <c r="P85" s="13" t="e">
        <f>AVERAGE(Tableau32[Ecart type court terme])</f>
        <v>#DIV/0!</v>
      </c>
      <c r="Q85" s="13" t="e">
        <f>Tableau32[[#This Row],[Moyenne écart type court terme]]/$M$11</f>
        <v>#DIV/0!</v>
      </c>
      <c r="R85" s="13" t="e">
        <f>_xlfn.STDEV.S(Tableau32[[Pièce 1]:[Pièce 5]])</f>
        <v>#DIV/0!</v>
      </c>
    </row>
    <row r="86" spans="1:18" x14ac:dyDescent="0.25">
      <c r="A86" s="13">
        <v>3</v>
      </c>
      <c r="B86" s="41"/>
      <c r="C86" s="40"/>
      <c r="D86" s="40"/>
      <c r="E86" s="40"/>
      <c r="F86" s="40"/>
      <c r="G86" s="13" t="e">
        <f>AVERAGE(Tableau32[[#This Row],[Pièce 1]:[Pièce 5]])</f>
        <v>#DIV/0!</v>
      </c>
      <c r="H86" s="13" t="e">
        <f>MAX(Tableau32[[#This Row],[Pièce 1]:[Moyenne]])-MIN(Tableau32[[#This Row],[Pièce 1]:[Moyenne]])</f>
        <v>#DIV/0!</v>
      </c>
      <c r="I86" s="13" t="e">
        <f>AVERAGE(Tableau32[Moyenne])</f>
        <v>#DIV/0!</v>
      </c>
      <c r="J86" s="2" t="e">
        <f>AVERAGE(Tableau32[Etendue])</f>
        <v>#DIV/0!</v>
      </c>
      <c r="K86" s="13" t="e">
        <f>Tableau32[[#This Row],[Moyenne globale]]+$M$6*Tableau32[[#This Row],[Moyenne étendue]]</f>
        <v>#DIV/0!</v>
      </c>
      <c r="L86" s="13" t="e">
        <f>Tableau32[[#This Row],[Moyenne globale]]-$M$6*Tableau32[[#This Row],[Moyenne étendue]]</f>
        <v>#DIV/0!</v>
      </c>
      <c r="M86" s="13" t="e">
        <f>$M$8*Tableau32[[#This Row],[Moyenne étendue]]</f>
        <v>#DIV/0!</v>
      </c>
      <c r="N86" s="13" t="e">
        <f>$M$7*Tableau32[[#This Row],[Moyenne étendue]]</f>
        <v>#DIV/0!</v>
      </c>
      <c r="O86" s="13" t="e">
        <f>_xlfn.STDEV.S(Tableau32[[#This Row],[Pièce 1]:[Pièce 5]])</f>
        <v>#DIV/0!</v>
      </c>
      <c r="P86" s="13" t="e">
        <f>AVERAGE(Tableau32[Ecart type court terme])</f>
        <v>#DIV/0!</v>
      </c>
      <c r="Q86" s="13" t="e">
        <f>Tableau32[[#This Row],[Moyenne écart type court terme]]/$M$11</f>
        <v>#DIV/0!</v>
      </c>
      <c r="R86" s="13" t="e">
        <f>_xlfn.STDEV.S(Tableau32[[Pièce 1]:[Pièce 5]])</f>
        <v>#DIV/0!</v>
      </c>
    </row>
    <row r="87" spans="1:18" x14ac:dyDescent="0.25">
      <c r="A87" s="13">
        <v>4</v>
      </c>
      <c r="B87" s="40"/>
      <c r="C87" s="40"/>
      <c r="D87" s="40"/>
      <c r="E87" s="40"/>
      <c r="F87" s="40"/>
      <c r="G87" s="13" t="e">
        <f>AVERAGE(Tableau32[[#This Row],[Pièce 1]:[Pièce 5]])</f>
        <v>#DIV/0!</v>
      </c>
      <c r="H87" s="13" t="e">
        <f>MAX(Tableau32[[#This Row],[Pièce 1]:[Moyenne]])-MIN(Tableau32[[#This Row],[Pièce 1]:[Moyenne]])</f>
        <v>#DIV/0!</v>
      </c>
      <c r="I87" s="13" t="e">
        <f>AVERAGE(Tableau32[Moyenne])</f>
        <v>#DIV/0!</v>
      </c>
      <c r="J87" s="2" t="e">
        <f>AVERAGE(Tableau32[Etendue])</f>
        <v>#DIV/0!</v>
      </c>
      <c r="K87" s="13" t="e">
        <f>Tableau32[[#This Row],[Moyenne globale]]+$M$6*Tableau32[[#This Row],[Moyenne étendue]]</f>
        <v>#DIV/0!</v>
      </c>
      <c r="L87" s="13" t="e">
        <f>Tableau32[[#This Row],[Moyenne globale]]-$M$6*Tableau32[[#This Row],[Moyenne étendue]]</f>
        <v>#DIV/0!</v>
      </c>
      <c r="M87" s="13" t="e">
        <f>$M$8*Tableau32[[#This Row],[Moyenne étendue]]</f>
        <v>#DIV/0!</v>
      </c>
      <c r="N87" s="13" t="e">
        <f>$M$7*Tableau32[[#This Row],[Moyenne étendue]]</f>
        <v>#DIV/0!</v>
      </c>
      <c r="O87" s="13" t="e">
        <f>_xlfn.STDEV.S(Tableau32[[#This Row],[Pièce 1]:[Pièce 5]])</f>
        <v>#DIV/0!</v>
      </c>
      <c r="P87" s="13" t="e">
        <f>AVERAGE(Tableau32[Ecart type court terme])</f>
        <v>#DIV/0!</v>
      </c>
      <c r="Q87" s="13" t="e">
        <f>Tableau32[[#This Row],[Moyenne écart type court terme]]/$M$11</f>
        <v>#DIV/0!</v>
      </c>
      <c r="R87" s="13" t="e">
        <f>_xlfn.STDEV.S(Tableau32[[Pièce 1]:[Pièce 5]])</f>
        <v>#DIV/0!</v>
      </c>
    </row>
    <row r="88" spans="1:18" x14ac:dyDescent="0.25">
      <c r="A88" s="13">
        <v>5</v>
      </c>
      <c r="B88" s="40"/>
      <c r="C88" s="40"/>
      <c r="D88" s="40"/>
      <c r="E88" s="40"/>
      <c r="F88" s="40"/>
      <c r="G88" s="13" t="e">
        <f>AVERAGE(Tableau32[[#This Row],[Pièce 1]:[Pièce 5]])</f>
        <v>#DIV/0!</v>
      </c>
      <c r="H88" s="13" t="e">
        <f>MAX(Tableau32[[#This Row],[Pièce 1]:[Moyenne]])-MIN(Tableau32[[#This Row],[Pièce 1]:[Moyenne]])</f>
        <v>#DIV/0!</v>
      </c>
      <c r="I88" s="13" t="e">
        <f>AVERAGE(Tableau32[Moyenne])</f>
        <v>#DIV/0!</v>
      </c>
      <c r="J88" s="2" t="e">
        <f>AVERAGE(Tableau32[Etendue])</f>
        <v>#DIV/0!</v>
      </c>
      <c r="K88" s="13" t="e">
        <f>Tableau32[[#This Row],[Moyenne globale]]+$M$6*Tableau32[[#This Row],[Moyenne étendue]]</f>
        <v>#DIV/0!</v>
      </c>
      <c r="L88" s="13" t="e">
        <f>Tableau32[[#This Row],[Moyenne globale]]-$M$6*Tableau32[[#This Row],[Moyenne étendue]]</f>
        <v>#DIV/0!</v>
      </c>
      <c r="M88" s="13" t="e">
        <f>$M$8*Tableau32[[#This Row],[Moyenne étendue]]</f>
        <v>#DIV/0!</v>
      </c>
      <c r="N88" s="13" t="e">
        <f>$M$7*Tableau32[[#This Row],[Moyenne étendue]]</f>
        <v>#DIV/0!</v>
      </c>
      <c r="O88" s="13" t="e">
        <f>_xlfn.STDEV.S(Tableau32[[#This Row],[Pièce 1]:[Pièce 5]])</f>
        <v>#DIV/0!</v>
      </c>
      <c r="P88" s="13" t="e">
        <f>AVERAGE(Tableau32[Ecart type court terme])</f>
        <v>#DIV/0!</v>
      </c>
      <c r="Q88" s="13" t="e">
        <f>Tableau32[[#This Row],[Moyenne écart type court terme]]/$M$11</f>
        <v>#DIV/0!</v>
      </c>
      <c r="R88" s="13" t="e">
        <f>_xlfn.STDEV.S(Tableau32[[Pièce 1]:[Pièce 5]])</f>
        <v>#DIV/0!</v>
      </c>
    </row>
    <row r="89" spans="1:18" x14ac:dyDescent="0.25">
      <c r="A89" s="13">
        <v>6</v>
      </c>
      <c r="B89" s="40"/>
      <c r="C89" s="40"/>
      <c r="D89" s="40"/>
      <c r="E89" s="40"/>
      <c r="F89" s="40"/>
      <c r="G89" s="13" t="e">
        <f>AVERAGE(Tableau32[[#This Row],[Pièce 1]:[Pièce 5]])</f>
        <v>#DIV/0!</v>
      </c>
      <c r="H89" s="13" t="e">
        <f>MAX(Tableau32[[#This Row],[Pièce 1]:[Moyenne]])-MIN(Tableau32[[#This Row],[Pièce 1]:[Moyenne]])</f>
        <v>#DIV/0!</v>
      </c>
      <c r="I89" s="13" t="e">
        <f>AVERAGE(Tableau32[Moyenne])</f>
        <v>#DIV/0!</v>
      </c>
      <c r="J89" s="2" t="e">
        <f>AVERAGE(Tableau32[Etendue])</f>
        <v>#DIV/0!</v>
      </c>
      <c r="K89" s="13" t="e">
        <f>Tableau32[[#This Row],[Moyenne globale]]+$M$6*Tableau32[[#This Row],[Moyenne étendue]]</f>
        <v>#DIV/0!</v>
      </c>
      <c r="L89" s="13" t="e">
        <f>Tableau32[[#This Row],[Moyenne globale]]-$M$6*Tableau32[[#This Row],[Moyenne étendue]]</f>
        <v>#DIV/0!</v>
      </c>
      <c r="M89" s="13" t="e">
        <f>$M$8*Tableau32[[#This Row],[Moyenne étendue]]</f>
        <v>#DIV/0!</v>
      </c>
      <c r="N89" s="13" t="e">
        <f>$M$7*Tableau32[[#This Row],[Moyenne étendue]]</f>
        <v>#DIV/0!</v>
      </c>
      <c r="O89" s="13" t="e">
        <f>_xlfn.STDEV.S(Tableau32[[#This Row],[Pièce 1]:[Pièce 5]])</f>
        <v>#DIV/0!</v>
      </c>
      <c r="P89" s="13" t="e">
        <f>AVERAGE(Tableau32[Ecart type court terme])</f>
        <v>#DIV/0!</v>
      </c>
      <c r="Q89" s="13" t="e">
        <f>Tableau32[[#This Row],[Moyenne écart type court terme]]/$M$11</f>
        <v>#DIV/0!</v>
      </c>
      <c r="R89" s="13" t="e">
        <f>_xlfn.STDEV.S(Tableau32[[Pièce 1]:[Pièce 5]])</f>
        <v>#DIV/0!</v>
      </c>
    </row>
    <row r="90" spans="1:18" x14ac:dyDescent="0.25">
      <c r="A90" s="13">
        <v>7</v>
      </c>
      <c r="B90" s="40"/>
      <c r="C90" s="40"/>
      <c r="D90" s="40"/>
      <c r="E90" s="40"/>
      <c r="F90" s="40"/>
      <c r="G90" s="13" t="e">
        <f>AVERAGE(Tableau32[[#This Row],[Pièce 1]:[Pièce 5]])</f>
        <v>#DIV/0!</v>
      </c>
      <c r="H90" s="13" t="e">
        <f>MAX(Tableau32[[#This Row],[Pièce 1]:[Moyenne]])-MIN(Tableau32[[#This Row],[Pièce 1]:[Moyenne]])</f>
        <v>#DIV/0!</v>
      </c>
      <c r="I90" s="13" t="e">
        <f>AVERAGE(Tableau32[Moyenne])</f>
        <v>#DIV/0!</v>
      </c>
      <c r="J90" s="2" t="e">
        <f>AVERAGE(Tableau32[Etendue])</f>
        <v>#DIV/0!</v>
      </c>
      <c r="K90" s="13" t="e">
        <f>Tableau32[[#This Row],[Moyenne globale]]+$M$6*Tableau32[[#This Row],[Moyenne étendue]]</f>
        <v>#DIV/0!</v>
      </c>
      <c r="L90" s="13" t="e">
        <f>Tableau32[[#This Row],[Moyenne globale]]-$M$6*Tableau32[[#This Row],[Moyenne étendue]]</f>
        <v>#DIV/0!</v>
      </c>
      <c r="M90" s="13" t="e">
        <f>$M$8*Tableau32[[#This Row],[Moyenne étendue]]</f>
        <v>#DIV/0!</v>
      </c>
      <c r="N90" s="13" t="e">
        <f>$M$7*Tableau32[[#This Row],[Moyenne étendue]]</f>
        <v>#DIV/0!</v>
      </c>
      <c r="O90" s="13" t="e">
        <f>_xlfn.STDEV.S(Tableau32[[#This Row],[Pièce 1]:[Pièce 5]])</f>
        <v>#DIV/0!</v>
      </c>
      <c r="P90" s="13" t="e">
        <f>AVERAGE(Tableau32[Ecart type court terme])</f>
        <v>#DIV/0!</v>
      </c>
      <c r="Q90" s="13" t="e">
        <f>Tableau32[[#This Row],[Moyenne écart type court terme]]/$M$11</f>
        <v>#DIV/0!</v>
      </c>
      <c r="R90" s="13" t="e">
        <f>_xlfn.STDEV.S(Tableau32[[Pièce 1]:[Pièce 5]])</f>
        <v>#DIV/0!</v>
      </c>
    </row>
    <row r="91" spans="1:18" x14ac:dyDescent="0.25">
      <c r="A91" s="13">
        <v>8</v>
      </c>
      <c r="B91" s="40"/>
      <c r="C91" s="40"/>
      <c r="D91" s="40"/>
      <c r="E91" s="40"/>
      <c r="F91" s="40"/>
      <c r="G91" s="13" t="e">
        <f>AVERAGE(Tableau32[[#This Row],[Pièce 1]:[Pièce 5]])</f>
        <v>#DIV/0!</v>
      </c>
      <c r="H91" s="13" t="e">
        <f>MAX(Tableau32[[#This Row],[Pièce 1]:[Moyenne]])-MIN(Tableau32[[#This Row],[Pièce 1]:[Moyenne]])</f>
        <v>#DIV/0!</v>
      </c>
      <c r="I91" s="13" t="e">
        <f>AVERAGE(Tableau32[Moyenne])</f>
        <v>#DIV/0!</v>
      </c>
      <c r="J91" s="2" t="e">
        <f>AVERAGE(Tableau32[Etendue])</f>
        <v>#DIV/0!</v>
      </c>
      <c r="K91" s="13" t="e">
        <f>Tableau32[[#This Row],[Moyenne globale]]+$M$6*Tableau32[[#This Row],[Moyenne étendue]]</f>
        <v>#DIV/0!</v>
      </c>
      <c r="L91" s="13" t="e">
        <f>Tableau32[[#This Row],[Moyenne globale]]-$M$6*Tableau32[[#This Row],[Moyenne étendue]]</f>
        <v>#DIV/0!</v>
      </c>
      <c r="M91" s="13" t="e">
        <f>$M$8*Tableau32[[#This Row],[Moyenne étendue]]</f>
        <v>#DIV/0!</v>
      </c>
      <c r="N91" s="13" t="e">
        <f>$M$7*Tableau32[[#This Row],[Moyenne étendue]]</f>
        <v>#DIV/0!</v>
      </c>
      <c r="O91" s="13" t="e">
        <f>_xlfn.STDEV.S(Tableau32[[#This Row],[Pièce 1]:[Pièce 5]])</f>
        <v>#DIV/0!</v>
      </c>
      <c r="P91" s="13" t="e">
        <f>AVERAGE(Tableau32[Ecart type court terme])</f>
        <v>#DIV/0!</v>
      </c>
      <c r="Q91" s="13" t="e">
        <f>Tableau32[[#This Row],[Moyenne écart type court terme]]/$M$11</f>
        <v>#DIV/0!</v>
      </c>
      <c r="R91" s="13" t="e">
        <f>_xlfn.STDEV.S(Tableau32[[Pièce 1]:[Pièce 5]])</f>
        <v>#DIV/0!</v>
      </c>
    </row>
    <row r="92" spans="1:18" x14ac:dyDescent="0.25">
      <c r="A92" s="13">
        <v>9</v>
      </c>
      <c r="B92" s="40"/>
      <c r="C92" s="40"/>
      <c r="D92" s="40"/>
      <c r="E92" s="40"/>
      <c r="F92" s="40"/>
      <c r="G92" s="13" t="e">
        <f>AVERAGE(Tableau32[[#This Row],[Pièce 1]:[Pièce 5]])</f>
        <v>#DIV/0!</v>
      </c>
      <c r="H92" s="13" t="e">
        <f>MAX(Tableau32[[#This Row],[Pièce 1]:[Moyenne]])-MIN(Tableau32[[#This Row],[Pièce 1]:[Moyenne]])</f>
        <v>#DIV/0!</v>
      </c>
      <c r="I92" s="13" t="e">
        <f>AVERAGE(Tableau32[Moyenne])</f>
        <v>#DIV/0!</v>
      </c>
      <c r="J92" s="2" t="e">
        <f>AVERAGE(Tableau32[Etendue])</f>
        <v>#DIV/0!</v>
      </c>
      <c r="K92" s="13" t="e">
        <f>Tableau32[[#This Row],[Moyenne globale]]+$M$6*Tableau32[[#This Row],[Moyenne étendue]]</f>
        <v>#DIV/0!</v>
      </c>
      <c r="L92" s="13" t="e">
        <f>Tableau32[[#This Row],[Moyenne globale]]-$M$6*Tableau32[[#This Row],[Moyenne étendue]]</f>
        <v>#DIV/0!</v>
      </c>
      <c r="M92" s="13" t="e">
        <f>$M$8*Tableau32[[#This Row],[Moyenne étendue]]</f>
        <v>#DIV/0!</v>
      </c>
      <c r="N92" s="13" t="e">
        <f>$M$7*Tableau32[[#This Row],[Moyenne étendue]]</f>
        <v>#DIV/0!</v>
      </c>
      <c r="O92" s="13" t="e">
        <f>_xlfn.STDEV.S(Tableau32[[#This Row],[Pièce 1]:[Pièce 5]])</f>
        <v>#DIV/0!</v>
      </c>
      <c r="P92" s="13" t="e">
        <f>AVERAGE(Tableau32[Ecart type court terme])</f>
        <v>#DIV/0!</v>
      </c>
      <c r="Q92" s="13" t="e">
        <f>Tableau32[[#This Row],[Moyenne écart type court terme]]/$M$11</f>
        <v>#DIV/0!</v>
      </c>
      <c r="R92" s="13" t="e">
        <f>_xlfn.STDEV.S(Tableau32[[Pièce 1]:[Pièce 5]])</f>
        <v>#DIV/0!</v>
      </c>
    </row>
    <row r="93" spans="1:18" x14ac:dyDescent="0.25">
      <c r="A93" s="13">
        <v>10</v>
      </c>
      <c r="B93" s="40"/>
      <c r="C93" s="40"/>
      <c r="D93" s="40"/>
      <c r="E93" s="40"/>
      <c r="F93" s="40"/>
      <c r="G93" s="13" t="e">
        <f>AVERAGE(Tableau32[[#This Row],[Pièce 1]:[Pièce 5]])</f>
        <v>#DIV/0!</v>
      </c>
      <c r="H93" s="13" t="e">
        <f>MAX(Tableau32[[#This Row],[Pièce 1]:[Moyenne]])-MIN(Tableau32[[#This Row],[Pièce 1]:[Moyenne]])</f>
        <v>#DIV/0!</v>
      </c>
      <c r="I93" s="13" t="e">
        <f>AVERAGE(Tableau32[Moyenne])</f>
        <v>#DIV/0!</v>
      </c>
      <c r="J93" s="2" t="e">
        <f>AVERAGE(Tableau32[Etendue])</f>
        <v>#DIV/0!</v>
      </c>
      <c r="K93" s="13" t="e">
        <f>Tableau32[[#This Row],[Moyenne globale]]+$M$6*Tableau32[[#This Row],[Moyenne étendue]]</f>
        <v>#DIV/0!</v>
      </c>
      <c r="L93" s="13" t="e">
        <f>Tableau32[[#This Row],[Moyenne globale]]-$M$6*Tableau32[[#This Row],[Moyenne étendue]]</f>
        <v>#DIV/0!</v>
      </c>
      <c r="M93" s="13" t="e">
        <f>$M$8*Tableau32[[#This Row],[Moyenne étendue]]</f>
        <v>#DIV/0!</v>
      </c>
      <c r="N93" s="13" t="e">
        <f>$M$7*Tableau32[[#This Row],[Moyenne étendue]]</f>
        <v>#DIV/0!</v>
      </c>
      <c r="O93" s="13" t="e">
        <f>_xlfn.STDEV.S(Tableau32[[#This Row],[Pièce 1]:[Pièce 5]])</f>
        <v>#DIV/0!</v>
      </c>
      <c r="P93" s="13" t="e">
        <f>AVERAGE(Tableau32[Ecart type court terme])</f>
        <v>#DIV/0!</v>
      </c>
      <c r="Q93" s="13" t="e">
        <f>Tableau32[[#This Row],[Moyenne écart type court terme]]/$M$11</f>
        <v>#DIV/0!</v>
      </c>
      <c r="R93" s="13" t="e">
        <f>_xlfn.STDEV.S(Tableau32[[Pièce 1]:[Pièce 5]])</f>
        <v>#DIV/0!</v>
      </c>
    </row>
    <row r="94" spans="1:18" x14ac:dyDescent="0.25">
      <c r="A94" s="13">
        <v>11</v>
      </c>
      <c r="B94" s="40"/>
      <c r="C94" s="40"/>
      <c r="D94" s="40"/>
      <c r="E94" s="40"/>
      <c r="F94" s="40"/>
      <c r="G94" s="13" t="e">
        <f>AVERAGE(Tableau32[[#This Row],[Pièce 1]:[Pièce 5]])</f>
        <v>#DIV/0!</v>
      </c>
      <c r="H94" s="13" t="e">
        <f>MAX(Tableau32[[#This Row],[Pièce 1]:[Moyenne]])-MIN(Tableau32[[#This Row],[Pièce 1]:[Moyenne]])</f>
        <v>#DIV/0!</v>
      </c>
      <c r="I94" s="13" t="e">
        <f>AVERAGE(Tableau32[Moyenne])</f>
        <v>#DIV/0!</v>
      </c>
      <c r="J94" s="2" t="e">
        <f>AVERAGE(Tableau32[Etendue])</f>
        <v>#DIV/0!</v>
      </c>
      <c r="K94" s="13" t="e">
        <f>Tableau32[[#This Row],[Moyenne globale]]+$M$6*Tableau32[[#This Row],[Moyenne étendue]]</f>
        <v>#DIV/0!</v>
      </c>
      <c r="L94" s="13" t="e">
        <f>Tableau32[[#This Row],[Moyenne globale]]-$M$6*Tableau32[[#This Row],[Moyenne étendue]]</f>
        <v>#DIV/0!</v>
      </c>
      <c r="M94" s="13" t="e">
        <f>$M$8*Tableau32[[#This Row],[Moyenne étendue]]</f>
        <v>#DIV/0!</v>
      </c>
      <c r="N94" s="13" t="e">
        <f>$M$7*Tableau32[[#This Row],[Moyenne étendue]]</f>
        <v>#DIV/0!</v>
      </c>
      <c r="O94" s="13" t="e">
        <f>_xlfn.STDEV.S(Tableau32[[#This Row],[Pièce 1]:[Pièce 5]])</f>
        <v>#DIV/0!</v>
      </c>
      <c r="P94" s="13" t="e">
        <f>AVERAGE(Tableau32[Ecart type court terme])</f>
        <v>#DIV/0!</v>
      </c>
      <c r="Q94" s="13" t="e">
        <f>Tableau32[[#This Row],[Moyenne écart type court terme]]/$M$11</f>
        <v>#DIV/0!</v>
      </c>
      <c r="R94" s="13" t="e">
        <f>_xlfn.STDEV.S(Tableau32[[Pièce 1]:[Pièce 5]])</f>
        <v>#DIV/0!</v>
      </c>
    </row>
    <row r="95" spans="1:18" x14ac:dyDescent="0.25">
      <c r="A95" s="13">
        <v>12</v>
      </c>
      <c r="B95" s="40"/>
      <c r="C95" s="40"/>
      <c r="D95" s="40"/>
      <c r="E95" s="40"/>
      <c r="F95" s="40"/>
      <c r="G95" s="13" t="e">
        <f>AVERAGE(Tableau32[[#This Row],[Pièce 1]:[Pièce 5]])</f>
        <v>#DIV/0!</v>
      </c>
      <c r="H95" s="13" t="e">
        <f>MAX(Tableau32[[#This Row],[Pièce 1]:[Moyenne]])-MIN(Tableau32[[#This Row],[Pièce 1]:[Moyenne]])</f>
        <v>#DIV/0!</v>
      </c>
      <c r="I95" s="13" t="e">
        <f>AVERAGE(Tableau32[Moyenne])</f>
        <v>#DIV/0!</v>
      </c>
      <c r="J95" s="2" t="e">
        <f>AVERAGE(Tableau32[Etendue])</f>
        <v>#DIV/0!</v>
      </c>
      <c r="K95" s="13" t="e">
        <f>Tableau32[[#This Row],[Moyenne globale]]+$M$6*Tableau32[[#This Row],[Moyenne étendue]]</f>
        <v>#DIV/0!</v>
      </c>
      <c r="L95" s="13" t="e">
        <f>Tableau32[[#This Row],[Moyenne globale]]-$M$6*Tableau32[[#This Row],[Moyenne étendue]]</f>
        <v>#DIV/0!</v>
      </c>
      <c r="M95" s="13" t="e">
        <f>$M$8*Tableau32[[#This Row],[Moyenne étendue]]</f>
        <v>#DIV/0!</v>
      </c>
      <c r="N95" s="13" t="e">
        <f>$M$7*Tableau32[[#This Row],[Moyenne étendue]]</f>
        <v>#DIV/0!</v>
      </c>
      <c r="O95" s="13" t="e">
        <f>_xlfn.STDEV.S(Tableau32[[#This Row],[Pièce 1]:[Pièce 5]])</f>
        <v>#DIV/0!</v>
      </c>
      <c r="P95" s="13" t="e">
        <f>AVERAGE(Tableau32[Ecart type court terme])</f>
        <v>#DIV/0!</v>
      </c>
      <c r="Q95" s="13" t="e">
        <f>Tableau32[[#This Row],[Moyenne écart type court terme]]/$M$11</f>
        <v>#DIV/0!</v>
      </c>
      <c r="R95" s="13" t="e">
        <f>_xlfn.STDEV.S(Tableau32[[Pièce 1]:[Pièce 5]])</f>
        <v>#DIV/0!</v>
      </c>
    </row>
    <row r="96" spans="1:18" x14ac:dyDescent="0.25">
      <c r="A96" s="13">
        <v>13</v>
      </c>
      <c r="B96" s="40"/>
      <c r="C96" s="40"/>
      <c r="D96" s="40"/>
      <c r="E96" s="40"/>
      <c r="F96" s="40"/>
      <c r="G96" s="13" t="e">
        <f>AVERAGE(Tableau32[[#This Row],[Pièce 1]:[Pièce 5]])</f>
        <v>#DIV/0!</v>
      </c>
      <c r="H96" s="13" t="e">
        <f>MAX(Tableau32[[#This Row],[Pièce 1]:[Moyenne]])-MIN(Tableau32[[#This Row],[Pièce 1]:[Moyenne]])</f>
        <v>#DIV/0!</v>
      </c>
      <c r="I96" s="13" t="e">
        <f>AVERAGE(Tableau32[Moyenne])</f>
        <v>#DIV/0!</v>
      </c>
      <c r="J96" s="2" t="e">
        <f>AVERAGE(Tableau32[Etendue])</f>
        <v>#DIV/0!</v>
      </c>
      <c r="K96" s="13" t="e">
        <f>Tableau32[[#This Row],[Moyenne globale]]+$M$6*Tableau32[[#This Row],[Moyenne étendue]]</f>
        <v>#DIV/0!</v>
      </c>
      <c r="L96" s="13" t="e">
        <f>Tableau32[[#This Row],[Moyenne globale]]-$M$6*Tableau32[[#This Row],[Moyenne étendue]]</f>
        <v>#DIV/0!</v>
      </c>
      <c r="M96" s="13" t="e">
        <f>$M$8*Tableau32[[#This Row],[Moyenne étendue]]</f>
        <v>#DIV/0!</v>
      </c>
      <c r="N96" s="13" t="e">
        <f>$M$7*Tableau32[[#This Row],[Moyenne étendue]]</f>
        <v>#DIV/0!</v>
      </c>
      <c r="O96" s="13" t="e">
        <f>_xlfn.STDEV.S(Tableau32[[#This Row],[Pièce 1]:[Pièce 5]])</f>
        <v>#DIV/0!</v>
      </c>
      <c r="P96" s="13" t="e">
        <f>AVERAGE(Tableau32[Ecart type court terme])</f>
        <v>#DIV/0!</v>
      </c>
      <c r="Q96" s="13" t="e">
        <f>Tableau32[[#This Row],[Moyenne écart type court terme]]/$M$11</f>
        <v>#DIV/0!</v>
      </c>
      <c r="R96" s="13" t="e">
        <f>_xlfn.STDEV.S(Tableau32[[Pièce 1]:[Pièce 5]])</f>
        <v>#DIV/0!</v>
      </c>
    </row>
    <row r="97" spans="1:18" x14ac:dyDescent="0.25">
      <c r="A97" s="13">
        <v>14</v>
      </c>
      <c r="B97" s="40"/>
      <c r="C97" s="40"/>
      <c r="D97" s="40"/>
      <c r="E97" s="40"/>
      <c r="F97" s="40"/>
      <c r="G97" s="13" t="e">
        <f>AVERAGE(Tableau32[[#This Row],[Pièce 1]:[Pièce 5]])</f>
        <v>#DIV/0!</v>
      </c>
      <c r="H97" s="13" t="e">
        <f>MAX(Tableau32[[#This Row],[Pièce 1]:[Moyenne]])-MIN(Tableau32[[#This Row],[Pièce 1]:[Moyenne]])</f>
        <v>#DIV/0!</v>
      </c>
      <c r="I97" s="13" t="e">
        <f>AVERAGE(Tableau32[Moyenne])</f>
        <v>#DIV/0!</v>
      </c>
      <c r="J97" s="2" t="e">
        <f>AVERAGE(Tableau32[Etendue])</f>
        <v>#DIV/0!</v>
      </c>
      <c r="K97" s="13" t="e">
        <f>Tableau32[[#This Row],[Moyenne globale]]+$M$6*Tableau32[[#This Row],[Moyenne étendue]]</f>
        <v>#DIV/0!</v>
      </c>
      <c r="L97" s="13" t="e">
        <f>Tableau32[[#This Row],[Moyenne globale]]-$M$6*Tableau32[[#This Row],[Moyenne étendue]]</f>
        <v>#DIV/0!</v>
      </c>
      <c r="M97" s="13" t="e">
        <f>$M$8*Tableau32[[#This Row],[Moyenne étendue]]</f>
        <v>#DIV/0!</v>
      </c>
      <c r="N97" s="13" t="e">
        <f>$M$7*Tableau32[[#This Row],[Moyenne étendue]]</f>
        <v>#DIV/0!</v>
      </c>
      <c r="O97" s="13" t="e">
        <f>_xlfn.STDEV.S(Tableau32[[#This Row],[Pièce 1]:[Pièce 5]])</f>
        <v>#DIV/0!</v>
      </c>
      <c r="P97" s="13" t="e">
        <f>AVERAGE(Tableau32[Ecart type court terme])</f>
        <v>#DIV/0!</v>
      </c>
      <c r="Q97" s="13" t="e">
        <f>Tableau32[[#This Row],[Moyenne écart type court terme]]/$M$11</f>
        <v>#DIV/0!</v>
      </c>
      <c r="R97" s="13" t="e">
        <f>_xlfn.STDEV.S(Tableau32[[Pièce 1]:[Pièce 5]])</f>
        <v>#DIV/0!</v>
      </c>
    </row>
    <row r="98" spans="1:18" x14ac:dyDescent="0.25">
      <c r="A98" s="13">
        <v>15</v>
      </c>
      <c r="B98" s="40"/>
      <c r="C98" s="40"/>
      <c r="D98" s="40"/>
      <c r="E98" s="40"/>
      <c r="F98" s="40"/>
      <c r="G98" s="13" t="e">
        <f>AVERAGE(Tableau32[[#This Row],[Pièce 1]:[Pièce 5]])</f>
        <v>#DIV/0!</v>
      </c>
      <c r="H98" s="13" t="e">
        <f>MAX(Tableau32[[#This Row],[Pièce 1]:[Moyenne]])-MIN(Tableau32[[#This Row],[Pièce 1]:[Moyenne]])</f>
        <v>#DIV/0!</v>
      </c>
      <c r="I98" s="13" t="e">
        <f>AVERAGE(Tableau32[Moyenne])</f>
        <v>#DIV/0!</v>
      </c>
      <c r="J98" s="2" t="e">
        <f>AVERAGE(Tableau32[Etendue])</f>
        <v>#DIV/0!</v>
      </c>
      <c r="K98" s="13" t="e">
        <f>Tableau32[[#This Row],[Moyenne globale]]+$M$6*Tableau32[[#This Row],[Moyenne étendue]]</f>
        <v>#DIV/0!</v>
      </c>
      <c r="L98" s="13" t="e">
        <f>Tableau32[[#This Row],[Moyenne globale]]-$M$6*Tableau32[[#This Row],[Moyenne étendue]]</f>
        <v>#DIV/0!</v>
      </c>
      <c r="M98" s="13" t="e">
        <f>$M$8*Tableau32[[#This Row],[Moyenne étendue]]</f>
        <v>#DIV/0!</v>
      </c>
      <c r="N98" s="13" t="e">
        <f>$M$7*Tableau32[[#This Row],[Moyenne étendue]]</f>
        <v>#DIV/0!</v>
      </c>
      <c r="O98" s="13" t="e">
        <f>_xlfn.STDEV.S(Tableau32[[#This Row],[Pièce 1]:[Pièce 5]])</f>
        <v>#DIV/0!</v>
      </c>
      <c r="P98" s="13" t="e">
        <f>AVERAGE(Tableau32[Ecart type court terme])</f>
        <v>#DIV/0!</v>
      </c>
      <c r="Q98" s="13" t="e">
        <f>Tableau32[[#This Row],[Moyenne écart type court terme]]/$M$11</f>
        <v>#DIV/0!</v>
      </c>
      <c r="R98" s="13" t="e">
        <f>_xlfn.STDEV.S(Tableau32[[Pièce 1]:[Pièce 5]])</f>
        <v>#DIV/0!</v>
      </c>
    </row>
  </sheetData>
  <mergeCells count="34">
    <mergeCell ref="A81:F81"/>
    <mergeCell ref="G81:N81"/>
    <mergeCell ref="O81:R81"/>
    <mergeCell ref="B82:F82"/>
    <mergeCell ref="G82:N82"/>
    <mergeCell ref="O82:R82"/>
    <mergeCell ref="B16:C16"/>
    <mergeCell ref="E16:F16"/>
    <mergeCell ref="A1:F4"/>
    <mergeCell ref="B13:C13"/>
    <mergeCell ref="D13:D24"/>
    <mergeCell ref="B17:C18"/>
    <mergeCell ref="E17:F18"/>
    <mergeCell ref="B21:C21"/>
    <mergeCell ref="E21:F21"/>
    <mergeCell ref="B22:C24"/>
    <mergeCell ref="E22:F24"/>
    <mergeCell ref="E13:F13"/>
    <mergeCell ref="K3:N3"/>
    <mergeCell ref="S3:U3"/>
    <mergeCell ref="L5:M5"/>
    <mergeCell ref="L10:M10"/>
    <mergeCell ref="B11:F12"/>
    <mergeCell ref="P9:Q10"/>
    <mergeCell ref="P11:Q36"/>
    <mergeCell ref="I20:J21"/>
    <mergeCell ref="H22:K55"/>
    <mergeCell ref="B32:F33"/>
    <mergeCell ref="B34:F38"/>
    <mergeCell ref="B25:F26"/>
    <mergeCell ref="B27:F31"/>
    <mergeCell ref="L13:M13"/>
    <mergeCell ref="B15:C15"/>
    <mergeCell ref="E15:F15"/>
  </mergeCells>
  <conditionalFormatting sqref="B16 B22 E16 E22">
    <cfRule type="cellIs" dxfId="5" priority="1" operator="greaterThan">
      <formula>2</formula>
    </cfRule>
    <cfRule type="cellIs" dxfId="4" priority="2" operator="between">
      <formula>1.67</formula>
      <formula>2</formula>
    </cfRule>
    <cfRule type="cellIs" dxfId="3" priority="3" operator="between">
      <formula>1.33</formula>
      <formula>1.67</formula>
    </cfRule>
    <cfRule type="cellIs" dxfId="2" priority="4" operator="between">
      <formula>1</formula>
      <formula>1.33</formula>
    </cfRule>
    <cfRule type="cellIs" dxfId="1" priority="5" operator="between">
      <formula>0.67</formula>
      <formula>1</formula>
    </cfRule>
    <cfRule type="cellIs" dxfId="0" priority="6" operator="lessThan">
      <formula>0.67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AjoutLigne">
                <anchor moveWithCells="1" sizeWithCells="1">
                  <from>
                    <xdr:col>14</xdr:col>
                    <xdr:colOff>0</xdr:colOff>
                    <xdr:row>67</xdr:row>
                    <xdr:rowOff>76200</xdr:rowOff>
                  </from>
                  <to>
                    <xdr:col>14</xdr:col>
                    <xdr:colOff>2314575</xdr:colOff>
                    <xdr:row>70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S1_Vérif-normalité</vt:lpstr>
      <vt:lpstr>S1_Carte-de-contrôle</vt:lpstr>
      <vt:lpstr>'S1_Vérif-normalité'!Tab_S1</vt:lpstr>
      <vt:lpstr>Tab_S1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maison</cp:lastModifiedBy>
  <cp:lastPrinted>2022-07-05T12:14:42Z</cp:lastPrinted>
  <dcterms:created xsi:type="dcterms:W3CDTF">2022-06-27T10:22:52Z</dcterms:created>
  <dcterms:modified xsi:type="dcterms:W3CDTF">2022-07-18T14:23:21Z</dcterms:modified>
</cp:coreProperties>
</file>