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16" i="1"/>
  <c r="J6" i="1"/>
  <c r="J7" i="1"/>
  <c r="J8" i="1"/>
  <c r="J9" i="1"/>
  <c r="J10" i="1"/>
  <c r="J11" i="1"/>
  <c r="J12" i="1"/>
  <c r="J13" i="1"/>
  <c r="J14" i="1"/>
  <c r="J15" i="1"/>
  <c r="J16" i="1"/>
  <c r="I6" i="1"/>
  <c r="I7" i="1"/>
  <c r="I8" i="1"/>
  <c r="I9" i="1"/>
  <c r="I10" i="1"/>
  <c r="I11" i="1"/>
  <c r="I12" i="1"/>
  <c r="I13" i="1"/>
  <c r="I14" i="1"/>
  <c r="I15" i="1"/>
  <c r="I16" i="1"/>
  <c r="H6" i="1"/>
  <c r="H7" i="1"/>
  <c r="H8" i="1"/>
  <c r="H9" i="1"/>
  <c r="H10" i="1"/>
  <c r="H11" i="1"/>
  <c r="H12" i="1"/>
  <c r="H13" i="1"/>
  <c r="H14" i="1"/>
  <c r="H15" i="1"/>
  <c r="H16" i="1"/>
  <c r="K5" i="1"/>
  <c r="J5" i="1"/>
  <c r="I5" i="1"/>
  <c r="H5" i="1"/>
  <c r="F6" i="1"/>
  <c r="F7" i="1"/>
  <c r="F8" i="1"/>
  <c r="F9" i="1"/>
  <c r="F10" i="1"/>
  <c r="F11" i="1"/>
  <c r="F12" i="1"/>
  <c r="F13" i="1"/>
  <c r="F14" i="1"/>
  <c r="F15" i="1"/>
  <c r="F16" i="1"/>
  <c r="E6" i="1"/>
  <c r="E7" i="1"/>
  <c r="E8" i="1"/>
  <c r="E9" i="1"/>
  <c r="E10" i="1"/>
  <c r="E11" i="1"/>
  <c r="E12" i="1"/>
  <c r="E13" i="1"/>
  <c r="E14" i="1"/>
  <c r="E15" i="1"/>
  <c r="E16" i="1"/>
  <c r="D6" i="1"/>
  <c r="D7" i="1"/>
  <c r="D8" i="1"/>
  <c r="D9" i="1"/>
  <c r="D10" i="1"/>
  <c r="D11" i="1"/>
  <c r="D12" i="1"/>
  <c r="D13" i="1"/>
  <c r="D14" i="1"/>
  <c r="D15" i="1"/>
  <c r="D16" i="1"/>
  <c r="F5" i="1"/>
  <c r="E5" i="1"/>
  <c r="D5" i="1"/>
  <c r="C5" i="1"/>
  <c r="C6" i="1"/>
  <c r="C7" i="1"/>
  <c r="C8" i="1"/>
  <c r="C9" i="1"/>
  <c r="C10" i="1"/>
  <c r="C11" i="1"/>
  <c r="C12" i="1"/>
  <c r="C13" i="1"/>
  <c r="C14" i="1"/>
  <c r="C15" i="1"/>
  <c r="C16" i="1"/>
</calcChain>
</file>

<file path=xl/sharedStrings.xml><?xml version="1.0" encoding="utf-8"?>
<sst xmlns="http://schemas.openxmlformats.org/spreadsheetml/2006/main" count="40" uniqueCount="17">
  <si>
    <t>Charges fixes</t>
  </si>
  <si>
    <t>Charges variables</t>
  </si>
  <si>
    <t>Libellé</t>
  </si>
  <si>
    <t>Comptabilisé</t>
  </si>
  <si>
    <t>Date</t>
  </si>
  <si>
    <t>Montant</t>
  </si>
  <si>
    <t>Charge</t>
  </si>
  <si>
    <t>Fixe</t>
  </si>
  <si>
    <t>Variable</t>
  </si>
  <si>
    <t>Prêt voiture</t>
  </si>
  <si>
    <t>Oui</t>
  </si>
  <si>
    <t>Non</t>
  </si>
  <si>
    <t>Course</t>
  </si>
  <si>
    <t>Vêtement</t>
  </si>
  <si>
    <t>Logement</t>
  </si>
  <si>
    <t>Abonnement transport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</si>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</sst>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€&quot;_ ;_ * \(#,##0.00\)\ &quot;€&quot;_ ;_ * &quot;-&quot;??_)\ &quot;€&quot;_ ;_ @_ "/>
    <numFmt numFmtId="165" formatCode="#,##0.00\ &quot;€&quot;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F1F6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0" fillId="0" borderId="0" xfId="0" quotePrefix="1"/>
    <xf numFmtId="14" fontId="0" fillId="0" borderId="0" xfId="0" applyNumberFormat="1"/>
    <xf numFmtId="165" fontId="0" fillId="0" borderId="0" xfId="0" applyNumberForma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1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ill>
        <patternFill patternType="solid">
          <fgColor indexed="64"/>
          <bgColor rgb="FFDDF1F6"/>
        </patternFill>
      </fill>
      <alignment horizontal="center" vertical="center" textRotation="0" wrapText="0" indent="0" justifyLastLine="0" shrinkToFit="0" readingOrder="0"/>
    </dxf>
    <dxf>
      <numFmt numFmtId="165" formatCode="#,##0.00\ &quot;€&quot;"/>
    </dxf>
    <dxf>
      <numFmt numFmtId="19" formatCode="dd/mm/yyyy"/>
    </dxf>
    <dxf>
      <border outline="0">
        <top style="medium">
          <color indexed="64"/>
        </top>
      </border>
    </dxf>
    <dxf>
      <alignment horizontal="center" vertical="center" textRotation="0" wrapText="0" indent="0" justifyLastLine="0" shrinkToFit="0" readingOrder="0"/>
    </dxf>
    <dxf>
      <numFmt numFmtId="165" formatCode="#,##0.00\ &quot;€&quot;"/>
    </dxf>
    <dxf>
      <numFmt numFmtId="19" formatCode="dd/mm/yyyy"/>
    </dxf>
    <dxf>
      <border outline="0">
        <top style="medium">
          <color indexed="64"/>
        </top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4:F16" totalsRowShown="0" headerRowDxfId="16" tableBorderDxfId="15">
  <autoFilter ref="C4:F16"/>
  <tableColumns count="4">
    <tableColumn id="1" name="Libellé">
      <calculatedColumnFormula>IFERROR(INDEX(Tableau3[Libellé],SUMPRODUCT(SMALL((Tableau3[Charge]=$C$23)*ROW(Tableau3[Charge]),COUNTIF(Tableau3[Charge],"&lt;&gt;"&amp;$C$23)+ROW(A1)))-4),"")</calculatedColumnFormula>
    </tableColumn>
    <tableColumn id="2" name="Comptabilisé">
      <calculatedColumnFormula>IFERROR(INDEX(Tableau3[Comptabilisé],SUMPRODUCT(SMALL((Tableau3[Charge]=$C$23)*ROW(Tableau3[Charge]),COUNTIF(Tableau3[Charge],"&lt;&gt;"&amp;$C$23)+ROW(A1)))-4),"")</calculatedColumnFormula>
    </tableColumn>
    <tableColumn id="3" name="Date" dataDxfId="14">
      <calculatedColumnFormula>IFERROR(INDEX(Tableau3[Date],SUMPRODUCT(SMALL((Tableau3[Charge]=$C$23)*ROW(Tableau3[Charge]),COUNTIF(Tableau3[Charge],"&lt;&gt;"&amp;$C$23)+ROW(A1)))-4),"")</calculatedColumnFormula>
    </tableColumn>
    <tableColumn id="4" name="Montant" dataDxfId="13">
      <calculatedColumnFormula>IFERROR(INDEX(Tableau3[Montant],SUMPRODUCT(SMALL((Tableau3[Charge]=$C$23)*ROW(Tableau3[Charge]),COUNTIF(Tableau3[Charge],"&lt;&gt;"&amp;$C$23)+ROW(A1)))-4),"")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H4:K16" totalsRowShown="0" headerRowDxfId="12" tableBorderDxfId="11">
  <autoFilter ref="H4:K16"/>
  <tableColumns count="4">
    <tableColumn id="1" name="Libellé">
      <calculatedColumnFormula>IFERROR(INDEX(Tableau3[Libellé],SUMPRODUCT(SMALL((Tableau3[Charge]=$C$24)*ROW(Tableau3[Charge]),COUNTIF(Tableau3[Charge],"&lt;&gt;"&amp;$C$24)+ROW(F1)))-4),"")</calculatedColumnFormula>
    </tableColumn>
    <tableColumn id="2" name="Comptabilisé">
      <calculatedColumnFormula>IFERROR(INDEX(Tableau3[Comptabilisé],SUMPRODUCT(SMALL((Tableau3[Charge]=$C$24)*ROW(Tableau3[Charge]),COUNTIF(Tableau3[Charge],"&lt;&gt;"&amp;$C$24)+ROW(F1)))-4),"")</calculatedColumnFormula>
    </tableColumn>
    <tableColumn id="3" name="Date" dataDxfId="10">
      <calculatedColumnFormula>IFERROR(INDEX(Tableau3[Date],SUMPRODUCT(SMALL((Tableau3[Charge]=$C$24)*ROW(Tableau3[Charge]),COUNTIF(Tableau3[Charge],"&lt;&gt;"&amp;$C$24)+ROW(F1)))-4),"")</calculatedColumnFormula>
    </tableColumn>
    <tableColumn id="4" name="Montant" dataDxfId="9">
      <calculatedColumnFormula>IFERROR(INDEX(Tableau3[Montant],SUMPRODUCT(SMALL((Tableau3[Charge]=$C$24)*ROW(Tableau3[Charge]),COUNTIF(Tableau3[Charge],"&lt;&gt;"&amp;$C$24)+ROW(F1)))-4),"")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M4:Q11" totalsRowShown="0" headerRowDxfId="8" dataDxfId="6" headerRowBorderDxfId="7" tableBorderDxfId="5">
  <autoFilter ref="M4:Q11"/>
  <tableColumns count="5">
    <tableColumn id="1" name="Charge" dataDxfId="4"/>
    <tableColumn id="2" name="Libellé" dataDxfId="3"/>
    <tableColumn id="3" name="Date" dataDxfId="2"/>
    <tableColumn id="4" name="Montant" dataDxfId="1"/>
    <tableColumn id="5" name="Comptabilisé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Q24"/>
  <sheetViews>
    <sheetView showGridLines="0" tabSelected="1" topLeftCell="F4" workbookViewId="0">
      <selection activeCell="N18" sqref="N18"/>
    </sheetView>
  </sheetViews>
  <sheetFormatPr baseColWidth="10" defaultRowHeight="15.75" x14ac:dyDescent="0.25"/>
  <cols>
    <col min="3" max="3" width="19.375" customWidth="1"/>
    <col min="4" max="4" width="14.125" customWidth="1"/>
    <col min="9" max="9" width="14.125" customWidth="1"/>
    <col min="14" max="14" width="23" customWidth="1"/>
    <col min="15" max="15" width="14.375" customWidth="1"/>
    <col min="16" max="16" width="14.875" customWidth="1"/>
    <col min="17" max="17" width="14.125" customWidth="1"/>
  </cols>
  <sheetData>
    <row r="2" spans="3:17" ht="16.5" thickBot="1" x14ac:dyDescent="0.3"/>
    <row r="3" spans="3:17" x14ac:dyDescent="0.25">
      <c r="C3" s="13" t="s">
        <v>0</v>
      </c>
      <c r="D3" s="14"/>
      <c r="E3" s="14"/>
      <c r="F3" s="15"/>
      <c r="H3" s="13" t="s">
        <v>1</v>
      </c>
      <c r="I3" s="14"/>
      <c r="J3" s="14"/>
      <c r="K3" s="15"/>
      <c r="M3" s="16"/>
      <c r="N3" s="16"/>
      <c r="O3" s="16"/>
      <c r="P3" s="16"/>
      <c r="Q3" s="16"/>
    </row>
    <row r="4" spans="3:17" ht="16.5" thickBot="1" x14ac:dyDescent="0.3">
      <c r="C4" s="3" t="s">
        <v>2</v>
      </c>
      <c r="D4" s="3" t="s">
        <v>3</v>
      </c>
      <c r="E4" s="3" t="s">
        <v>4</v>
      </c>
      <c r="F4" s="3" t="s">
        <v>5</v>
      </c>
      <c r="H4" s="3" t="s">
        <v>2</v>
      </c>
      <c r="I4" s="3" t="s">
        <v>3</v>
      </c>
      <c r="J4" s="3" t="s">
        <v>4</v>
      </c>
      <c r="K4" s="3" t="s">
        <v>5</v>
      </c>
      <c r="M4" s="5" t="s">
        <v>6</v>
      </c>
      <c r="N4" s="6" t="s">
        <v>2</v>
      </c>
      <c r="O4" s="6" t="s">
        <v>4</v>
      </c>
      <c r="P4" s="6" t="s">
        <v>5</v>
      </c>
      <c r="Q4" s="7" t="s">
        <v>3</v>
      </c>
    </row>
    <row r="5" spans="3:17" x14ac:dyDescent="0.25">
      <c r="C5" t="str">
        <f>IFERROR(INDEX(Tableau3[Libellé],SUMPRODUCT(SMALL((Tableau3[Charge]=$C$23)*ROW(Tableau3[Charge]),COUNTIF(Tableau3[Charge],"&lt;&gt;"&amp;$C$23)+ROW(A1)))-4),"")</f>
        <v>Prêt voiture</v>
      </c>
      <c r="D5" t="str">
        <f>IFERROR(INDEX(Tableau3[Comptabilisé],SUMPRODUCT(SMALL((Tableau3[Charge]=$C$23)*ROW(Tableau3[Charge]),COUNTIF(Tableau3[Charge],"&lt;&gt;"&amp;$C$23)+ROW(A1)))-4),"")</f>
        <v>Oui</v>
      </c>
      <c r="E5" s="11">
        <f>IFERROR(INDEX(Tableau3[Date],SUMPRODUCT(SMALL((Tableau3[Charge]=$C$23)*ROW(Tableau3[Charge]),COUNTIF(Tableau3[Charge],"&lt;&gt;"&amp;$C$23)+ROW(A1)))-4),"")</f>
        <v>44197</v>
      </c>
      <c r="F5" s="12">
        <f>IFERROR(INDEX(Tableau3[Montant],SUMPRODUCT(SMALL((Tableau3[Charge]=$C$23)*ROW(Tableau3[Charge]),COUNTIF(Tableau3[Charge],"&lt;&gt;"&amp;$C$23)+ROW(A1)))-4),"")</f>
        <v>200</v>
      </c>
      <c r="H5" t="str">
        <f>IFERROR(INDEX(Tableau3[Libellé],SUMPRODUCT(SMALL((Tableau3[Charge]=$C$24)*ROW(Tableau3[Charge]),COUNTIF(Tableau3[Charge],"&lt;&gt;"&amp;$C$24)+ROW(F1)))-4),"")</f>
        <v>test</v>
      </c>
      <c r="I5" t="str">
        <f>IFERROR(INDEX(Tableau3[Comptabilisé],SUMPRODUCT(SMALL((Tableau3[Charge]=$C$24)*ROW(Tableau3[Charge]),COUNTIF(Tableau3[Charge],"&lt;&gt;"&amp;$C$24)+ROW(F1)))-4),"")</f>
        <v>Non</v>
      </c>
      <c r="J5" s="11">
        <f>IFERROR(INDEX(Tableau3[Date],SUMPRODUCT(SMALL((Tableau3[Charge]=$C$24)*ROW(Tableau3[Charge]),COUNTIF(Tableau3[Charge],"&lt;&gt;"&amp;$C$24)+ROW(F1)))-4),"")</f>
        <v>44197</v>
      </c>
      <c r="K5" s="12">
        <f>IFERROR(INDEX(Tableau3[Montant],SUMPRODUCT(SMALL((Tableau3[Charge]=$C$24)*ROW(Tableau3[Charge]),COUNTIF(Tableau3[Charge],"&lt;&gt;"&amp;$C$24)+ROW(F1)))-4),"")</f>
        <v>500</v>
      </c>
      <c r="M5" s="1" t="s">
        <v>7</v>
      </c>
      <c r="N5" s="1" t="s">
        <v>9</v>
      </c>
      <c r="O5" s="4">
        <v>44197</v>
      </c>
      <c r="P5" s="8">
        <v>200</v>
      </c>
      <c r="Q5" s="1" t="s">
        <v>10</v>
      </c>
    </row>
    <row r="6" spans="3:17" x14ac:dyDescent="0.25">
      <c r="C6" t="str">
        <f>IFERROR(INDEX(Tableau3[Libellé],SUMPRODUCT(SMALL((Tableau3[Charge]=$C$23)*ROW(Tableau3[Charge]),COUNTIF(Tableau3[Charge],"&lt;&gt;"&amp;$C$23)+ROW(A2)))-4),"")</f>
        <v>Course</v>
      </c>
      <c r="D6" t="str">
        <f>IFERROR(INDEX(Tableau3[Comptabilisé],SUMPRODUCT(SMALL((Tableau3[Charge]=$C$23)*ROW(Tableau3[Charge]),COUNTIF(Tableau3[Charge],"&lt;&gt;"&amp;$C$23)+ROW(A2)))-4),"")</f>
        <v>Oui</v>
      </c>
      <c r="E6" s="11">
        <f>IFERROR(INDEX(Tableau3[Date],SUMPRODUCT(SMALL((Tableau3[Charge]=$C$23)*ROW(Tableau3[Charge]),COUNTIF(Tableau3[Charge],"&lt;&gt;"&amp;$C$23)+ROW(A2)))-4),"")</f>
        <v>44206</v>
      </c>
      <c r="F6" s="12">
        <f>IFERROR(INDEX(Tableau3[Montant],SUMPRODUCT(SMALL((Tableau3[Charge]=$C$23)*ROW(Tableau3[Charge]),COUNTIF(Tableau3[Charge],"&lt;&gt;"&amp;$C$23)+ROW(A2)))-4),"")</f>
        <v>100</v>
      </c>
      <c r="H6" t="str">
        <f>IFERROR(INDEX(Tableau3[Libellé],SUMPRODUCT(SMALL((Tableau3[Charge]=$C$24)*ROW(Tableau3[Charge]),COUNTIF(Tableau3[Charge],"&lt;&gt;"&amp;$C$24)+ROW(F2)))-4),"")</f>
        <v/>
      </c>
      <c r="I6" t="str">
        <f>IFERROR(INDEX(Tableau3[Comptabilisé],SUMPRODUCT(SMALL((Tableau3[Charge]=$C$24)*ROW(Tableau3[Charge]),COUNTIF(Tableau3[Charge],"&lt;&gt;"&amp;$C$24)+ROW(F2)))-4),"")</f>
        <v/>
      </c>
      <c r="J6" s="11" t="str">
        <f>IFERROR(INDEX(Tableau3[Date],SUMPRODUCT(SMALL((Tableau3[Charge]=$C$24)*ROW(Tableau3[Charge]),COUNTIF(Tableau3[Charge],"&lt;&gt;"&amp;$C$24)+ROW(F2)))-4),"")</f>
        <v/>
      </c>
      <c r="K6" s="12" t="str">
        <f>IFERROR(INDEX(Tableau3[Montant],SUMPRODUCT(SMALL((Tableau3[Charge]=$C$24)*ROW(Tableau3[Charge]),COUNTIF(Tableau3[Charge],"&lt;&gt;"&amp;$C$24)+ROW(F2)))-4),"")</f>
        <v/>
      </c>
      <c r="M6" s="1" t="s">
        <v>7</v>
      </c>
      <c r="N6" s="1" t="s">
        <v>12</v>
      </c>
      <c r="O6" s="4">
        <v>44206</v>
      </c>
      <c r="P6" s="8">
        <v>100</v>
      </c>
      <c r="Q6" s="1" t="s">
        <v>10</v>
      </c>
    </row>
    <row r="7" spans="3:17" x14ac:dyDescent="0.25">
      <c r="C7" t="str">
        <f>IFERROR(INDEX(Tableau3[Libellé],SUMPRODUCT(SMALL((Tableau3[Charge]=$C$23)*ROW(Tableau3[Charge]),COUNTIF(Tableau3[Charge],"&lt;&gt;"&amp;$C$23)+ROW(A3)))-4),"")</f>
        <v>Vêtement</v>
      </c>
      <c r="D7" t="str">
        <f>IFERROR(INDEX(Tableau3[Comptabilisé],SUMPRODUCT(SMALL((Tableau3[Charge]=$C$23)*ROW(Tableau3[Charge]),COUNTIF(Tableau3[Charge],"&lt;&gt;"&amp;$C$23)+ROW(A3)))-4),"")</f>
        <v>Oui</v>
      </c>
      <c r="E7" s="11">
        <f>IFERROR(INDEX(Tableau3[Date],SUMPRODUCT(SMALL((Tableau3[Charge]=$C$23)*ROW(Tableau3[Charge]),COUNTIF(Tableau3[Charge],"&lt;&gt;"&amp;$C$23)+ROW(A3)))-4),"")</f>
        <v>44208</v>
      </c>
      <c r="F7" s="12">
        <f>IFERROR(INDEX(Tableau3[Montant],SUMPRODUCT(SMALL((Tableau3[Charge]=$C$23)*ROW(Tableau3[Charge]),COUNTIF(Tableau3[Charge],"&lt;&gt;"&amp;$C$23)+ROW(A3)))-4),"")</f>
        <v>50</v>
      </c>
      <c r="H7" t="str">
        <f>IFERROR(INDEX(Tableau3[Libellé],SUMPRODUCT(SMALL((Tableau3[Charge]=$C$24)*ROW(Tableau3[Charge]),COUNTIF(Tableau3[Charge],"&lt;&gt;"&amp;$C$24)+ROW(F3)))-4),"")</f>
        <v/>
      </c>
      <c r="I7" t="str">
        <f>IFERROR(INDEX(Tableau3[Comptabilisé],SUMPRODUCT(SMALL((Tableau3[Charge]=$C$24)*ROW(Tableau3[Charge]),COUNTIF(Tableau3[Charge],"&lt;&gt;"&amp;$C$24)+ROW(F3)))-4),"")</f>
        <v/>
      </c>
      <c r="J7" s="11" t="str">
        <f>IFERROR(INDEX(Tableau3[Date],SUMPRODUCT(SMALL((Tableau3[Charge]=$C$24)*ROW(Tableau3[Charge]),COUNTIF(Tableau3[Charge],"&lt;&gt;"&amp;$C$24)+ROW(F3)))-4),"")</f>
        <v/>
      </c>
      <c r="K7" s="12" t="str">
        <f>IFERROR(INDEX(Tableau3[Montant],SUMPRODUCT(SMALL((Tableau3[Charge]=$C$24)*ROW(Tableau3[Charge]),COUNTIF(Tableau3[Charge],"&lt;&gt;"&amp;$C$24)+ROW(F3)))-4),"")</f>
        <v/>
      </c>
      <c r="M7" s="1" t="s">
        <v>7</v>
      </c>
      <c r="N7" s="1" t="s">
        <v>13</v>
      </c>
      <c r="O7" s="4">
        <v>44208</v>
      </c>
      <c r="P7" s="8">
        <v>50</v>
      </c>
      <c r="Q7" s="1" t="s">
        <v>10</v>
      </c>
    </row>
    <row r="8" spans="3:17" x14ac:dyDescent="0.25">
      <c r="C8" t="str">
        <f>IFERROR(INDEX(Tableau3[Libellé],SUMPRODUCT(SMALL((Tableau3[Charge]=$C$23)*ROW(Tableau3[Charge]),COUNTIF(Tableau3[Charge],"&lt;&gt;"&amp;$C$23)+ROW(A4)))-4),"")</f>
        <v>Logement</v>
      </c>
      <c r="D8" t="str">
        <f>IFERROR(INDEX(Tableau3[Comptabilisé],SUMPRODUCT(SMALL((Tableau3[Charge]=$C$23)*ROW(Tableau3[Charge]),COUNTIF(Tableau3[Charge],"&lt;&gt;"&amp;$C$23)+ROW(A4)))-4),"")</f>
        <v>Oui</v>
      </c>
      <c r="E8" s="11">
        <f>IFERROR(INDEX(Tableau3[Date],SUMPRODUCT(SMALL((Tableau3[Charge]=$C$23)*ROW(Tableau3[Charge]),COUNTIF(Tableau3[Charge],"&lt;&gt;"&amp;$C$23)+ROW(A4)))-4),"")</f>
        <v>44211</v>
      </c>
      <c r="F8" s="12">
        <f>IFERROR(INDEX(Tableau3[Montant],SUMPRODUCT(SMALL((Tableau3[Charge]=$C$23)*ROW(Tableau3[Charge]),COUNTIF(Tableau3[Charge],"&lt;&gt;"&amp;$C$23)+ROW(A4)))-4),"")</f>
        <v>500</v>
      </c>
      <c r="H8" t="str">
        <f>IFERROR(INDEX(Tableau3[Libellé],SUMPRODUCT(SMALL((Tableau3[Charge]=$C$24)*ROW(Tableau3[Charge]),COUNTIF(Tableau3[Charge],"&lt;&gt;"&amp;$C$24)+ROW(F4)))-4),"")</f>
        <v/>
      </c>
      <c r="I8" t="str">
        <f>IFERROR(INDEX(Tableau3[Comptabilisé],SUMPRODUCT(SMALL((Tableau3[Charge]=$C$24)*ROW(Tableau3[Charge]),COUNTIF(Tableau3[Charge],"&lt;&gt;"&amp;$C$24)+ROW(F4)))-4),"")</f>
        <v/>
      </c>
      <c r="J8" s="11" t="str">
        <f>IFERROR(INDEX(Tableau3[Date],SUMPRODUCT(SMALL((Tableau3[Charge]=$C$24)*ROW(Tableau3[Charge]),COUNTIF(Tableau3[Charge],"&lt;&gt;"&amp;$C$24)+ROW(F4)))-4),"")</f>
        <v/>
      </c>
      <c r="K8" s="12" t="str">
        <f>IFERROR(INDEX(Tableau3[Montant],SUMPRODUCT(SMALL((Tableau3[Charge]=$C$24)*ROW(Tableau3[Charge]),COUNTIF(Tableau3[Charge],"&lt;&gt;"&amp;$C$24)+ROW(F4)))-4),"")</f>
        <v/>
      </c>
      <c r="M8" s="1" t="s">
        <v>7</v>
      </c>
      <c r="N8" s="1" t="s">
        <v>14</v>
      </c>
      <c r="O8" s="4">
        <v>44211</v>
      </c>
      <c r="P8" s="8">
        <v>500</v>
      </c>
      <c r="Q8" s="1" t="s">
        <v>10</v>
      </c>
    </row>
    <row r="9" spans="3:17" x14ac:dyDescent="0.25">
      <c r="C9" t="str">
        <f>IFERROR(INDEX(Tableau3[Libellé],SUMPRODUCT(SMALL((Tableau3[Charge]=$C$23)*ROW(Tableau3[Charge]),COUNTIF(Tableau3[Charge],"&lt;&gt;"&amp;$C$23)+ROW(A5)))-4),"")</f>
        <v>Abonnement transport</v>
      </c>
      <c r="D9" t="str">
        <f>IFERROR(INDEX(Tableau3[Comptabilisé],SUMPRODUCT(SMALL((Tableau3[Charge]=$C$23)*ROW(Tableau3[Charge]),COUNTIF(Tableau3[Charge],"&lt;&gt;"&amp;$C$23)+ROW(A5)))-4),"")</f>
        <v>Oui</v>
      </c>
      <c r="E9" s="11">
        <f>IFERROR(INDEX(Tableau3[Date],SUMPRODUCT(SMALL((Tableau3[Charge]=$C$23)*ROW(Tableau3[Charge]),COUNTIF(Tableau3[Charge],"&lt;&gt;"&amp;$C$23)+ROW(A5)))-4),"")</f>
        <v>44216</v>
      </c>
      <c r="F9" s="12">
        <f>IFERROR(INDEX(Tableau3[Montant],SUMPRODUCT(SMALL((Tableau3[Charge]=$C$23)*ROW(Tableau3[Charge]),COUNTIF(Tableau3[Charge],"&lt;&gt;"&amp;$C$23)+ROW(A5)))-4),"")</f>
        <v>30</v>
      </c>
      <c r="H9" t="str">
        <f>IFERROR(INDEX(Tableau3[Libellé],SUMPRODUCT(SMALL((Tableau3[Charge]=$C$24)*ROW(Tableau3[Charge]),COUNTIF(Tableau3[Charge],"&lt;&gt;"&amp;$C$24)+ROW(F5)))-4),"")</f>
        <v/>
      </c>
      <c r="I9" t="str">
        <f>IFERROR(INDEX(Tableau3[Comptabilisé],SUMPRODUCT(SMALL((Tableau3[Charge]=$C$24)*ROW(Tableau3[Charge]),COUNTIF(Tableau3[Charge],"&lt;&gt;"&amp;$C$24)+ROW(F5)))-4),"")</f>
        <v/>
      </c>
      <c r="J9" s="11" t="str">
        <f>IFERROR(INDEX(Tableau3[Date],SUMPRODUCT(SMALL((Tableau3[Charge]=$C$24)*ROW(Tableau3[Charge]),COUNTIF(Tableau3[Charge],"&lt;&gt;"&amp;$C$24)+ROW(F5)))-4),"")</f>
        <v/>
      </c>
      <c r="K9" s="12" t="str">
        <f>IFERROR(INDEX(Tableau3[Montant],SUMPRODUCT(SMALL((Tableau3[Charge]=$C$24)*ROW(Tableau3[Charge]),COUNTIF(Tableau3[Charge],"&lt;&gt;"&amp;$C$24)+ROW(F5)))-4),"")</f>
        <v/>
      </c>
      <c r="M9" s="1" t="s">
        <v>7</v>
      </c>
      <c r="N9" s="1" t="s">
        <v>15</v>
      </c>
      <c r="O9" s="4">
        <v>44216</v>
      </c>
      <c r="P9" s="8">
        <v>30</v>
      </c>
      <c r="Q9" s="1" t="s">
        <v>10</v>
      </c>
    </row>
    <row r="10" spans="3:17" x14ac:dyDescent="0.25">
      <c r="C10" t="str">
        <f>IFERROR(INDEX(Tableau3[Libellé],SUMPRODUCT(SMALL((Tableau3[Charge]=$C$23)*ROW(Tableau3[Charge]),COUNTIF(Tableau3[Charge],"&lt;&gt;"&amp;$C$23)+ROW(A6)))-4),"")</f>
        <v>Course</v>
      </c>
      <c r="D10" t="str">
        <f>IFERROR(INDEX(Tableau3[Comptabilisé],SUMPRODUCT(SMALL((Tableau3[Charge]=$C$23)*ROW(Tableau3[Charge]),COUNTIF(Tableau3[Charge],"&lt;&gt;"&amp;$C$23)+ROW(A6)))-4),"")</f>
        <v>Oui</v>
      </c>
      <c r="E10" s="11">
        <f>IFERROR(INDEX(Tableau3[Date],SUMPRODUCT(SMALL((Tableau3[Charge]=$C$23)*ROW(Tableau3[Charge]),COUNTIF(Tableau3[Charge],"&lt;&gt;"&amp;$C$23)+ROW(A6)))-4),"")</f>
        <v>44221</v>
      </c>
      <c r="F10" s="12">
        <f>IFERROR(INDEX(Tableau3[Montant],SUMPRODUCT(SMALL((Tableau3[Charge]=$C$23)*ROW(Tableau3[Charge]),COUNTIF(Tableau3[Charge],"&lt;&gt;"&amp;$C$23)+ROW(A6)))-4),"")</f>
        <v>120</v>
      </c>
      <c r="H10" t="str">
        <f>IFERROR(INDEX(Tableau3[Libellé],SUMPRODUCT(SMALL((Tableau3[Charge]=$C$24)*ROW(Tableau3[Charge]),COUNTIF(Tableau3[Charge],"&lt;&gt;"&amp;$C$24)+ROW(F6)))-4),"")</f>
        <v/>
      </c>
      <c r="I10" t="str">
        <f>IFERROR(INDEX(Tableau3[Comptabilisé],SUMPRODUCT(SMALL((Tableau3[Charge]=$C$24)*ROW(Tableau3[Charge]),COUNTIF(Tableau3[Charge],"&lt;&gt;"&amp;$C$24)+ROW(F6)))-4),"")</f>
        <v/>
      </c>
      <c r="J10" s="11" t="str">
        <f>IFERROR(INDEX(Tableau3[Date],SUMPRODUCT(SMALL((Tableau3[Charge]=$C$24)*ROW(Tableau3[Charge]),COUNTIF(Tableau3[Charge],"&lt;&gt;"&amp;$C$24)+ROW(F6)))-4),"")</f>
        <v/>
      </c>
      <c r="K10" s="12" t="str">
        <f>IFERROR(INDEX(Tableau3[Montant],SUMPRODUCT(SMALL((Tableau3[Charge]=$C$24)*ROW(Tableau3[Charge]),COUNTIF(Tableau3[Charge],"&lt;&gt;"&amp;$C$24)+ROW(F6)))-4),"")</f>
        <v/>
      </c>
      <c r="M10" s="1" t="s">
        <v>7</v>
      </c>
      <c r="N10" s="1" t="s">
        <v>12</v>
      </c>
      <c r="O10" s="4">
        <v>44221</v>
      </c>
      <c r="P10" s="9">
        <v>120</v>
      </c>
      <c r="Q10" s="1" t="s">
        <v>10</v>
      </c>
    </row>
    <row r="11" spans="3:17" x14ac:dyDescent="0.25">
      <c r="C11" t="str">
        <f>IFERROR(INDEX(Tableau3[Libellé],SUMPRODUCT(SMALL((Tableau3[Charge]=$C$23)*ROW(Tableau3[Charge]),COUNTIF(Tableau3[Charge],"&lt;&gt;"&amp;$C$23)+ROW(A7)))-4),"")</f>
        <v/>
      </c>
      <c r="D11" t="str">
        <f>IFERROR(INDEX(Tableau3[Comptabilisé],SUMPRODUCT(SMALL((Tableau3[Charge]=$C$23)*ROW(Tableau3[Charge]),COUNTIF(Tableau3[Charge],"&lt;&gt;"&amp;$C$23)+ROW(A7)))-4),"")</f>
        <v/>
      </c>
      <c r="E11" s="11" t="str">
        <f>IFERROR(INDEX(Tableau3[Date],SUMPRODUCT(SMALL((Tableau3[Charge]=$C$23)*ROW(Tableau3[Charge]),COUNTIF(Tableau3[Charge],"&lt;&gt;"&amp;$C$23)+ROW(A7)))-4),"")</f>
        <v/>
      </c>
      <c r="F11" s="12" t="str">
        <f>IFERROR(INDEX(Tableau3[Montant],SUMPRODUCT(SMALL((Tableau3[Charge]=$C$23)*ROW(Tableau3[Charge]),COUNTIF(Tableau3[Charge],"&lt;&gt;"&amp;$C$23)+ROW(A7)))-4),"")</f>
        <v/>
      </c>
      <c r="H11" t="str">
        <f>IFERROR(INDEX(Tableau3[Libellé],SUMPRODUCT(SMALL((Tableau3[Charge]=$C$24)*ROW(Tableau3[Charge]),COUNTIF(Tableau3[Charge],"&lt;&gt;"&amp;$C$24)+ROW(F7)))-4),"")</f>
        <v/>
      </c>
      <c r="I11" t="str">
        <f>IFERROR(INDEX(Tableau3[Comptabilisé],SUMPRODUCT(SMALL((Tableau3[Charge]=$C$24)*ROW(Tableau3[Charge]),COUNTIF(Tableau3[Charge],"&lt;&gt;"&amp;$C$24)+ROW(F7)))-4),"")</f>
        <v/>
      </c>
      <c r="J11" s="11" t="str">
        <f>IFERROR(INDEX(Tableau3[Date],SUMPRODUCT(SMALL((Tableau3[Charge]=$C$24)*ROW(Tableau3[Charge]),COUNTIF(Tableau3[Charge],"&lt;&gt;"&amp;$C$24)+ROW(F7)))-4),"")</f>
        <v/>
      </c>
      <c r="K11" s="12" t="str">
        <f>IFERROR(INDEX(Tableau3[Montant],SUMPRODUCT(SMALL((Tableau3[Charge]=$C$24)*ROW(Tableau3[Charge]),COUNTIF(Tableau3[Charge],"&lt;&gt;"&amp;$C$24)+ROW(F7)))-4),"")</f>
        <v/>
      </c>
      <c r="M11" s="2" t="s">
        <v>8</v>
      </c>
      <c r="N11" s="2" t="s">
        <v>16</v>
      </c>
      <c r="O11" s="4">
        <v>44197</v>
      </c>
      <c r="P11" s="2">
        <v>500</v>
      </c>
      <c r="Q11" s="2" t="s">
        <v>11</v>
      </c>
    </row>
    <row r="12" spans="3:17" x14ac:dyDescent="0.25">
      <c r="C12" t="str">
        <f>IFERROR(INDEX(Tableau3[Libellé],SUMPRODUCT(SMALL((Tableau3[Charge]=$C$23)*ROW(Tableau3[Charge]),COUNTIF(Tableau3[Charge],"&lt;&gt;"&amp;$C$23)+ROW(A8)))-4),"")</f>
        <v/>
      </c>
      <c r="D12" t="str">
        <f>IFERROR(INDEX(Tableau3[Comptabilisé],SUMPRODUCT(SMALL((Tableau3[Charge]=$C$23)*ROW(Tableau3[Charge]),COUNTIF(Tableau3[Charge],"&lt;&gt;"&amp;$C$23)+ROW(A8)))-4),"")</f>
        <v/>
      </c>
      <c r="E12" s="11" t="str">
        <f>IFERROR(INDEX(Tableau3[Date],SUMPRODUCT(SMALL((Tableau3[Charge]=$C$23)*ROW(Tableau3[Charge]),COUNTIF(Tableau3[Charge],"&lt;&gt;"&amp;$C$23)+ROW(A8)))-4),"")</f>
        <v/>
      </c>
      <c r="F12" s="12" t="str">
        <f>IFERROR(INDEX(Tableau3[Montant],SUMPRODUCT(SMALL((Tableau3[Charge]=$C$23)*ROW(Tableau3[Charge]),COUNTIF(Tableau3[Charge],"&lt;&gt;"&amp;$C$23)+ROW(A8)))-4),"")</f>
        <v/>
      </c>
      <c r="H12" t="str">
        <f>IFERROR(INDEX(Tableau3[Libellé],SUMPRODUCT(SMALL((Tableau3[Charge]=$C$24)*ROW(Tableau3[Charge]),COUNTIF(Tableau3[Charge],"&lt;&gt;"&amp;$C$24)+ROW(F8)))-4),"")</f>
        <v/>
      </c>
      <c r="I12" t="str">
        <f>IFERROR(INDEX(Tableau3[Comptabilisé],SUMPRODUCT(SMALL((Tableau3[Charge]=$C$24)*ROW(Tableau3[Charge]),COUNTIF(Tableau3[Charge],"&lt;&gt;"&amp;$C$24)+ROW(F8)))-4),"")</f>
        <v/>
      </c>
      <c r="J12" s="11" t="str">
        <f>IFERROR(INDEX(Tableau3[Date],SUMPRODUCT(SMALL((Tableau3[Charge]=$C$24)*ROW(Tableau3[Charge]),COUNTIF(Tableau3[Charge],"&lt;&gt;"&amp;$C$24)+ROW(F8)))-4),"")</f>
        <v/>
      </c>
      <c r="K12" s="12" t="str">
        <f>IFERROR(INDEX(Tableau3[Montant],SUMPRODUCT(SMALL((Tableau3[Charge]=$C$24)*ROW(Tableau3[Charge]),COUNTIF(Tableau3[Charge],"&lt;&gt;"&amp;$C$24)+ROW(F8)))-4),"")</f>
        <v/>
      </c>
      <c r="M12" s="1"/>
      <c r="N12" s="1"/>
      <c r="O12" s="1"/>
      <c r="P12" s="1"/>
      <c r="Q12" s="1"/>
    </row>
    <row r="13" spans="3:17" x14ac:dyDescent="0.25">
      <c r="C13" t="str">
        <f>IFERROR(INDEX(Tableau3[Libellé],SUMPRODUCT(SMALL((Tableau3[Charge]=$C$23)*ROW(Tableau3[Charge]),COUNTIF(Tableau3[Charge],"&lt;&gt;"&amp;$C$23)+ROW(A9)))-4),"")</f>
        <v/>
      </c>
      <c r="D13" t="str">
        <f>IFERROR(INDEX(Tableau3[Comptabilisé],SUMPRODUCT(SMALL((Tableau3[Charge]=$C$23)*ROW(Tableau3[Charge]),COUNTIF(Tableau3[Charge],"&lt;&gt;"&amp;$C$23)+ROW(A9)))-4),"")</f>
        <v/>
      </c>
      <c r="E13" s="11" t="str">
        <f>IFERROR(INDEX(Tableau3[Date],SUMPRODUCT(SMALL((Tableau3[Charge]=$C$23)*ROW(Tableau3[Charge]),COUNTIF(Tableau3[Charge],"&lt;&gt;"&amp;$C$23)+ROW(A9)))-4),"")</f>
        <v/>
      </c>
      <c r="F13" s="12" t="str">
        <f>IFERROR(INDEX(Tableau3[Montant],SUMPRODUCT(SMALL((Tableau3[Charge]=$C$23)*ROW(Tableau3[Charge]),COUNTIF(Tableau3[Charge],"&lt;&gt;"&amp;$C$23)+ROW(A9)))-4),"")</f>
        <v/>
      </c>
      <c r="H13" t="str">
        <f>IFERROR(INDEX(Tableau3[Libellé],SUMPRODUCT(SMALL((Tableau3[Charge]=$C$24)*ROW(Tableau3[Charge]),COUNTIF(Tableau3[Charge],"&lt;&gt;"&amp;$C$24)+ROW(F9)))-4),"")</f>
        <v/>
      </c>
      <c r="I13" t="str">
        <f>IFERROR(INDEX(Tableau3[Comptabilisé],SUMPRODUCT(SMALL((Tableau3[Charge]=$C$24)*ROW(Tableau3[Charge]),COUNTIF(Tableau3[Charge],"&lt;&gt;"&amp;$C$24)+ROW(F9)))-4),"")</f>
        <v/>
      </c>
      <c r="J13" s="11" t="str">
        <f>IFERROR(INDEX(Tableau3[Date],SUMPRODUCT(SMALL((Tableau3[Charge]=$C$24)*ROW(Tableau3[Charge]),COUNTIF(Tableau3[Charge],"&lt;&gt;"&amp;$C$24)+ROW(F9)))-4),"")</f>
        <v/>
      </c>
      <c r="K13" s="12" t="str">
        <f>IFERROR(INDEX(Tableau3[Montant],SUMPRODUCT(SMALL((Tableau3[Charge]=$C$24)*ROW(Tableau3[Charge]),COUNTIF(Tableau3[Charge],"&lt;&gt;"&amp;$C$24)+ROW(F9)))-4),"")</f>
        <v/>
      </c>
      <c r="M13" s="1"/>
      <c r="N13" s="1"/>
      <c r="O13" s="1"/>
      <c r="P13" s="1"/>
      <c r="Q13" s="1"/>
    </row>
    <row r="14" spans="3:17" x14ac:dyDescent="0.25">
      <c r="C14" t="str">
        <f>IFERROR(INDEX(Tableau3[Libellé],SUMPRODUCT(SMALL((Tableau3[Charge]=$C$23)*ROW(Tableau3[Charge]),COUNTIF(Tableau3[Charge],"&lt;&gt;"&amp;$C$23)+ROW(A10)))-4),"")</f>
        <v/>
      </c>
      <c r="D14" t="str">
        <f>IFERROR(INDEX(Tableau3[Comptabilisé],SUMPRODUCT(SMALL((Tableau3[Charge]=$C$23)*ROW(Tableau3[Charge]),COUNTIF(Tableau3[Charge],"&lt;&gt;"&amp;$C$23)+ROW(A10)))-4),"")</f>
        <v/>
      </c>
      <c r="E14" s="11" t="str">
        <f>IFERROR(INDEX(Tableau3[Date],SUMPRODUCT(SMALL((Tableau3[Charge]=$C$23)*ROW(Tableau3[Charge]),COUNTIF(Tableau3[Charge],"&lt;&gt;"&amp;$C$23)+ROW(A10)))-4),"")</f>
        <v/>
      </c>
      <c r="F14" s="12" t="str">
        <f>IFERROR(INDEX(Tableau3[Montant],SUMPRODUCT(SMALL((Tableau3[Charge]=$C$23)*ROW(Tableau3[Charge]),COUNTIF(Tableau3[Charge],"&lt;&gt;"&amp;$C$23)+ROW(A10)))-4),"")</f>
        <v/>
      </c>
      <c r="H14" t="str">
        <f>IFERROR(INDEX(Tableau3[Libellé],SUMPRODUCT(SMALL((Tableau3[Charge]=$C$24)*ROW(Tableau3[Charge]),COUNTIF(Tableau3[Charge],"&lt;&gt;"&amp;$C$24)+ROW(F10)))-4),"")</f>
        <v/>
      </c>
      <c r="I14" t="str">
        <f>IFERROR(INDEX(Tableau3[Comptabilisé],SUMPRODUCT(SMALL((Tableau3[Charge]=$C$24)*ROW(Tableau3[Charge]),COUNTIF(Tableau3[Charge],"&lt;&gt;"&amp;$C$24)+ROW(F10)))-4),"")</f>
        <v/>
      </c>
      <c r="J14" s="11" t="str">
        <f>IFERROR(INDEX(Tableau3[Date],SUMPRODUCT(SMALL((Tableau3[Charge]=$C$24)*ROW(Tableau3[Charge]),COUNTIF(Tableau3[Charge],"&lt;&gt;"&amp;$C$24)+ROW(F10)))-4),"")</f>
        <v/>
      </c>
      <c r="K14" s="12" t="str">
        <f>IFERROR(INDEX(Tableau3[Montant],SUMPRODUCT(SMALL((Tableau3[Charge]=$C$24)*ROW(Tableau3[Charge]),COUNTIF(Tableau3[Charge],"&lt;&gt;"&amp;$C$24)+ROW(F10)))-4),"")</f>
        <v/>
      </c>
      <c r="M14" s="1"/>
      <c r="N14" s="1"/>
      <c r="O14" s="1"/>
      <c r="P14" s="1"/>
      <c r="Q14" s="1"/>
    </row>
    <row r="15" spans="3:17" x14ac:dyDescent="0.25">
      <c r="C15" t="str">
        <f>IFERROR(INDEX(Tableau3[Libellé],SUMPRODUCT(SMALL((Tableau3[Charge]=$C$23)*ROW(Tableau3[Charge]),COUNTIF(Tableau3[Charge],"&lt;&gt;"&amp;$C$23)+ROW(A11)))-4),"")</f>
        <v/>
      </c>
      <c r="D15" t="str">
        <f>IFERROR(INDEX(Tableau3[Comptabilisé],SUMPRODUCT(SMALL((Tableau3[Charge]=$C$23)*ROW(Tableau3[Charge]),COUNTIF(Tableau3[Charge],"&lt;&gt;"&amp;$C$23)+ROW(A11)))-4),"")</f>
        <v/>
      </c>
      <c r="E15" s="11" t="str">
        <f>IFERROR(INDEX(Tableau3[Date],SUMPRODUCT(SMALL((Tableau3[Charge]=$C$23)*ROW(Tableau3[Charge]),COUNTIF(Tableau3[Charge],"&lt;&gt;"&amp;$C$23)+ROW(A11)))-4),"")</f>
        <v/>
      </c>
      <c r="F15" s="12" t="str">
        <f>IFERROR(INDEX(Tableau3[Montant],SUMPRODUCT(SMALL((Tableau3[Charge]=$C$23)*ROW(Tableau3[Charge]),COUNTIF(Tableau3[Charge],"&lt;&gt;"&amp;$C$23)+ROW(A11)))-4),"")</f>
        <v/>
      </c>
      <c r="H15" t="str">
        <f>IFERROR(INDEX(Tableau3[Libellé],SUMPRODUCT(SMALL((Tableau3[Charge]=$C$24)*ROW(Tableau3[Charge]),COUNTIF(Tableau3[Charge],"&lt;&gt;"&amp;$C$24)+ROW(F11)))-4),"")</f>
        <v/>
      </c>
      <c r="I15" t="str">
        <f>IFERROR(INDEX(Tableau3[Comptabilisé],SUMPRODUCT(SMALL((Tableau3[Charge]=$C$24)*ROW(Tableau3[Charge]),COUNTIF(Tableau3[Charge],"&lt;&gt;"&amp;$C$24)+ROW(F11)))-4),"")</f>
        <v/>
      </c>
      <c r="J15" s="11" t="str">
        <f>IFERROR(INDEX(Tableau3[Date],SUMPRODUCT(SMALL((Tableau3[Charge]=$C$24)*ROW(Tableau3[Charge]),COUNTIF(Tableau3[Charge],"&lt;&gt;"&amp;$C$24)+ROW(F11)))-4),"")</f>
        <v/>
      </c>
      <c r="K15" s="12" t="str">
        <f>IFERROR(INDEX(Tableau3[Montant],SUMPRODUCT(SMALL((Tableau3[Charge]=$C$24)*ROW(Tableau3[Charge]),COUNTIF(Tableau3[Charge],"&lt;&gt;"&amp;$C$24)+ROW(F11)))-4),"")</f>
        <v/>
      </c>
    </row>
    <row r="16" spans="3:17" x14ac:dyDescent="0.25">
      <c r="C16" t="str">
        <f>IFERROR(INDEX(Tableau3[Libellé],SUMPRODUCT(SMALL((Tableau3[Charge]=$C$23)*ROW(Tableau3[Charge]),COUNTIF(Tableau3[Charge],"&lt;&gt;"&amp;$C$23)+ROW(A12)))-4),"")</f>
        <v/>
      </c>
      <c r="D16" t="str">
        <f>IFERROR(INDEX(Tableau3[Comptabilisé],SUMPRODUCT(SMALL((Tableau3[Charge]=$C$23)*ROW(Tableau3[Charge]),COUNTIF(Tableau3[Charge],"&lt;&gt;"&amp;$C$23)+ROW(A12)))-4),"")</f>
        <v/>
      </c>
      <c r="E16" s="11" t="str">
        <f>IFERROR(INDEX(Tableau3[Date],SUMPRODUCT(SMALL((Tableau3[Charge]=$C$23)*ROW(Tableau3[Charge]),COUNTIF(Tableau3[Charge],"&lt;&gt;"&amp;$C$23)+ROW(A12)))-4),"")</f>
        <v/>
      </c>
      <c r="F16" s="12" t="str">
        <f>IFERROR(INDEX(Tableau3[Montant],SUMPRODUCT(SMALL((Tableau3[Charge]=$C$23)*ROW(Tableau3[Charge]),COUNTIF(Tableau3[Charge],"&lt;&gt;"&amp;$C$23)+ROW(A12)))-4),"")</f>
        <v/>
      </c>
      <c r="H16" t="str">
        <f>IFERROR(INDEX(Tableau3[Libellé],SUMPRODUCT(SMALL((Tableau3[Charge]=$C$24)*ROW(Tableau3[Charge]),COUNTIF(Tableau3[Charge],"&lt;&gt;"&amp;$C$24)+ROW(F12)))-4),"")</f>
        <v/>
      </c>
      <c r="I16" t="str">
        <f>IFERROR(INDEX(Tableau3[Comptabilisé],SUMPRODUCT(SMALL((Tableau3[Charge]=$C$24)*ROW(Tableau3[Charge]),COUNTIF(Tableau3[Charge],"&lt;&gt;"&amp;$C$24)+ROW(F12)))-4),"")</f>
        <v/>
      </c>
      <c r="J16" s="11" t="str">
        <f>IFERROR(INDEX(Tableau3[Date],SUMPRODUCT(SMALL((Tableau3[Charge]=$C$24)*ROW(Tableau3[Charge]),COUNTIF(Tableau3[Charge],"&lt;&gt;"&amp;$C$24)+ROW(F12)))-4),"")</f>
        <v/>
      </c>
      <c r="K16" s="12" t="str">
        <f>IFERROR(INDEX(Tableau3[Montant],SUMPRODUCT(SMALL((Tableau3[Charge]=$C$24)*ROW(Tableau3[Charge]),COUNTIF(Tableau3[Charge],"&lt;&gt;"&amp;$C$24)+ROW(F12)))-4),"")</f>
        <v/>
      </c>
    </row>
    <row r="19" spans="3:4" x14ac:dyDescent="0.25">
      <c r="C19" s="10"/>
    </row>
    <row r="23" spans="3:4" x14ac:dyDescent="0.25">
      <c r="C23" t="s">
        <v>7</v>
      </c>
      <c r="D23" t="s">
        <v>10</v>
      </c>
    </row>
    <row r="24" spans="3:4" x14ac:dyDescent="0.25">
      <c r="C24" t="s">
        <v>8</v>
      </c>
      <c r="D24" t="s">
        <v>11</v>
      </c>
    </row>
  </sheetData>
  <mergeCells count="3">
    <mergeCell ref="C3:F3"/>
    <mergeCell ref="H3:K3"/>
    <mergeCell ref="M3:Q3"/>
  </mergeCells>
  <dataValidations count="2">
    <dataValidation type="list" allowBlank="1" showInputMessage="1" showErrorMessage="1" sqref="M5:M11">
      <formula1>$C$23:$C$24</formula1>
    </dataValidation>
    <dataValidation type="list" allowBlank="1" showInputMessage="1" showErrorMessage="1" sqref="Q5:Q11">
      <formula1>$D$23:$D$24</formula1>
    </dataValidation>
  </dataValidation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2021-05-09T08:56:44Z</dcterms:created>
  <dcterms:modified xsi:type="dcterms:W3CDTF">2021-05-09T09:36:10Z</dcterms:modified>
</cp:coreProperties>
</file>