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FINAL" sheetId="2" r:id="rId1"/>
    <sheet name="Locale_NumerosTelephone" sheetId="4" r:id="rId2"/>
    <sheet name="ZoneTampon_FichierCSV" sheetId="3" r:id="rId3"/>
  </sheets>
  <externalReferences>
    <externalReference r:id="rId4"/>
  </externalReferences>
  <definedNames>
    <definedName name="_xlnm._FilterDatabase" localSheetId="0" hidden="1">FINAL!#REF!</definedName>
    <definedName name="_xlnm._FilterDatabase" localSheetId="1" hidden="1">Locale_NumerosTelephone!$A$3:$B$257</definedName>
    <definedName name="_xlnm._FilterDatabase" localSheetId="2" hidden="1">ZoneTampon_FichierCSV!$A$1:$C$240</definedName>
    <definedName name="Type_Cable">OFFSET([1]Fils_Donnees_Cables!$D$4,,,COUNTA([1]Fils_Donnees_Cables!$D:$D)-1,2)</definedName>
    <definedName name="Z_2855A712_78CD_45B0_B184_F487AEC34DD0_.wvu.PrintArea" localSheetId="0" hidden="1">FINAL!#REF!</definedName>
    <definedName name="Z_6E8866D5_378C_46AE_9C22_6B69EC89CF0E_.wvu.PrintArea" localSheetId="0" hidden="1">FINAL!#REF!</definedName>
    <definedName name="Z_DDEE24DF_CC8F_4DCE_806E_D64F2FB5CB8F_.wvu.PrintArea" localSheetId="0" hidden="1">FINAL!#REF!</definedName>
    <definedName name="_xlnm.Print_Area" localSheetId="0">FINAL!#REF!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3" l="1"/>
  <c r="C3" i="3"/>
  <c r="C4" i="3"/>
  <c r="C5" i="3"/>
  <c r="C6" i="3"/>
  <c r="C7" i="3"/>
  <c r="C240" i="3"/>
  <c r="B240" i="3"/>
  <c r="C239" i="3"/>
  <c r="B239" i="3"/>
  <c r="C238" i="3"/>
  <c r="B238" i="3"/>
  <c r="C237" i="3"/>
  <c r="C236" i="3"/>
  <c r="B236" i="3"/>
  <c r="C235" i="3"/>
  <c r="C234" i="3"/>
  <c r="B234" i="3"/>
  <c r="C233" i="3"/>
  <c r="B233" i="3"/>
  <c r="C232" i="3"/>
  <c r="B232" i="3"/>
  <c r="C231" i="3"/>
  <c r="B231" i="3"/>
  <c r="C230" i="3"/>
  <c r="B230" i="3"/>
  <c r="C229" i="3"/>
  <c r="B229" i="3"/>
  <c r="C228" i="3"/>
  <c r="B228" i="3"/>
  <c r="C227" i="3"/>
  <c r="B227" i="3"/>
  <c r="C226" i="3"/>
  <c r="B226" i="3"/>
  <c r="C225" i="3"/>
  <c r="B225" i="3"/>
  <c r="C224" i="3"/>
  <c r="B224" i="3"/>
  <c r="C223" i="3"/>
  <c r="B223" i="3"/>
  <c r="C222" i="3"/>
  <c r="B222" i="3"/>
  <c r="C221" i="3"/>
  <c r="B221" i="3"/>
  <c r="C220" i="3"/>
  <c r="B220" i="3"/>
  <c r="C219" i="3"/>
  <c r="B219" i="3"/>
  <c r="C218" i="3"/>
  <c r="B218" i="3"/>
  <c r="C217" i="3"/>
  <c r="B217" i="3"/>
  <c r="C216" i="3"/>
  <c r="B216" i="3"/>
  <c r="C215" i="3"/>
  <c r="B215" i="3"/>
  <c r="C214" i="3"/>
  <c r="B214" i="3"/>
  <c r="C213" i="3"/>
  <c r="C212" i="3"/>
  <c r="B212" i="3"/>
  <c r="C211" i="3"/>
  <c r="B211" i="3"/>
  <c r="C210" i="3"/>
  <c r="B210" i="3"/>
  <c r="C209" i="3"/>
  <c r="C208" i="3"/>
  <c r="B208" i="3"/>
  <c r="C207" i="3"/>
  <c r="C206" i="3"/>
  <c r="B206" i="3"/>
  <c r="C205" i="3"/>
  <c r="B205" i="3"/>
  <c r="C204" i="3"/>
  <c r="C203" i="3"/>
  <c r="B203" i="3"/>
  <c r="C202" i="3"/>
  <c r="B202" i="3"/>
  <c r="C201" i="3"/>
  <c r="C200" i="3"/>
  <c r="B200" i="3"/>
  <c r="C199" i="3"/>
  <c r="B199" i="3"/>
  <c r="C198" i="3"/>
  <c r="B198" i="3"/>
  <c r="C197" i="3"/>
  <c r="B197" i="3"/>
  <c r="C196" i="3"/>
  <c r="B196" i="3"/>
  <c r="C195" i="3"/>
  <c r="B195" i="3"/>
  <c r="C194" i="3"/>
  <c r="B194" i="3"/>
  <c r="C193" i="3"/>
  <c r="B193" i="3"/>
  <c r="C192" i="3"/>
  <c r="B192" i="3"/>
  <c r="C191" i="3"/>
  <c r="B191" i="3"/>
  <c r="C190" i="3"/>
  <c r="B190" i="3"/>
  <c r="C189" i="3"/>
  <c r="B189" i="3"/>
  <c r="C188" i="3"/>
  <c r="B188" i="3"/>
  <c r="C187" i="3"/>
  <c r="B187" i="3"/>
  <c r="C186" i="3"/>
  <c r="B186" i="3"/>
  <c r="C185" i="3"/>
  <c r="B185" i="3"/>
  <c r="C184" i="3"/>
  <c r="B184" i="3"/>
  <c r="C183" i="3"/>
  <c r="B183" i="3"/>
  <c r="C182" i="3"/>
  <c r="B182" i="3"/>
  <c r="C181" i="3"/>
  <c r="B181" i="3"/>
  <c r="C180" i="3"/>
  <c r="B180" i="3"/>
  <c r="C179" i="3"/>
  <c r="B179" i="3"/>
  <c r="C178" i="3"/>
  <c r="B178" i="3"/>
  <c r="C177" i="3"/>
  <c r="B177" i="3"/>
  <c r="C176" i="3"/>
  <c r="B176" i="3"/>
  <c r="C175" i="3"/>
  <c r="B175" i="3"/>
  <c r="C174" i="3"/>
  <c r="B174" i="3"/>
  <c r="C173" i="3"/>
  <c r="B173" i="3"/>
  <c r="C172" i="3"/>
  <c r="B172" i="3"/>
  <c r="C171" i="3"/>
  <c r="B171" i="3"/>
  <c r="C170" i="3"/>
  <c r="B170" i="3"/>
  <c r="C169" i="3"/>
  <c r="B169" i="3"/>
  <c r="C168" i="3"/>
  <c r="B168" i="3"/>
  <c r="C167" i="3"/>
  <c r="B167" i="3"/>
  <c r="C166" i="3"/>
  <c r="B166" i="3"/>
  <c r="C165" i="3"/>
  <c r="B165" i="3"/>
  <c r="C164" i="3"/>
  <c r="B164" i="3"/>
  <c r="C163" i="3"/>
  <c r="B163" i="3"/>
  <c r="C162" i="3"/>
  <c r="B162" i="3"/>
  <c r="C161" i="3"/>
  <c r="B161" i="3"/>
  <c r="C160" i="3"/>
  <c r="B160" i="3"/>
  <c r="C159" i="3"/>
  <c r="B159" i="3"/>
  <c r="C158" i="3"/>
  <c r="B158" i="3"/>
  <c r="C157" i="3"/>
  <c r="B157" i="3"/>
  <c r="C156" i="3"/>
  <c r="B156" i="3"/>
  <c r="C155" i="3"/>
  <c r="B155" i="3"/>
  <c r="C154" i="3"/>
  <c r="B154" i="3"/>
  <c r="C153" i="3"/>
  <c r="B153" i="3"/>
  <c r="C152" i="3"/>
  <c r="B152" i="3"/>
  <c r="C151" i="3"/>
  <c r="B151" i="3"/>
  <c r="C150" i="3"/>
  <c r="B150" i="3"/>
  <c r="C149" i="3"/>
  <c r="B149" i="3"/>
  <c r="C148" i="3"/>
  <c r="B148" i="3"/>
  <c r="C147" i="3"/>
  <c r="B147" i="3"/>
  <c r="C146" i="3"/>
  <c r="B146" i="3"/>
  <c r="C145" i="3"/>
  <c r="B145" i="3"/>
  <c r="C144" i="3"/>
  <c r="B144" i="3"/>
  <c r="C143" i="3"/>
  <c r="B143" i="3"/>
  <c r="C142" i="3"/>
  <c r="B142" i="3"/>
  <c r="C141" i="3"/>
  <c r="B141" i="3"/>
  <c r="C140" i="3"/>
  <c r="B140" i="3"/>
  <c r="C139" i="3"/>
  <c r="B139" i="3"/>
  <c r="C138" i="3"/>
  <c r="B138" i="3"/>
  <c r="C137" i="3"/>
  <c r="B137" i="3"/>
  <c r="C136" i="3"/>
  <c r="B136" i="3"/>
  <c r="C135" i="3"/>
  <c r="B135" i="3"/>
  <c r="C134" i="3"/>
  <c r="B134" i="3"/>
  <c r="C133" i="3"/>
  <c r="B133" i="3"/>
  <c r="C132" i="3"/>
  <c r="B132" i="3"/>
  <c r="C131" i="3"/>
  <c r="B131" i="3"/>
  <c r="C130" i="3"/>
  <c r="B130" i="3"/>
  <c r="C129" i="3"/>
  <c r="B129" i="3"/>
  <c r="C128" i="3"/>
  <c r="B128" i="3"/>
  <c r="C127" i="3"/>
  <c r="B127" i="3"/>
  <c r="C126" i="3"/>
  <c r="B126" i="3"/>
  <c r="C125" i="3"/>
  <c r="B125" i="3"/>
  <c r="C124" i="3"/>
  <c r="B124" i="3"/>
  <c r="C123" i="3"/>
  <c r="B123" i="3"/>
  <c r="C122" i="3"/>
  <c r="B122" i="3"/>
  <c r="C121" i="3"/>
  <c r="B121" i="3"/>
  <c r="C120" i="3"/>
  <c r="B120" i="3"/>
  <c r="C119" i="3"/>
  <c r="B119" i="3"/>
  <c r="C118" i="3"/>
  <c r="B118" i="3"/>
  <c r="C117" i="3"/>
  <c r="B117" i="3"/>
  <c r="C116" i="3"/>
  <c r="B116" i="3"/>
  <c r="C115" i="3"/>
  <c r="B115" i="3"/>
  <c r="C114" i="3"/>
  <c r="B114" i="3"/>
  <c r="C113" i="3"/>
  <c r="B113" i="3"/>
  <c r="C112" i="3"/>
  <c r="B112" i="3"/>
  <c r="C111" i="3"/>
  <c r="B111" i="3"/>
  <c r="C110" i="3"/>
  <c r="B110" i="3"/>
  <c r="C109" i="3"/>
  <c r="B109" i="3"/>
  <c r="C108" i="3"/>
  <c r="B108" i="3"/>
  <c r="C107" i="3"/>
  <c r="B107" i="3"/>
  <c r="C106" i="3"/>
  <c r="B106" i="3"/>
  <c r="C105" i="3"/>
  <c r="B105" i="3"/>
  <c r="C104" i="3"/>
  <c r="B104" i="3"/>
  <c r="C103" i="3"/>
  <c r="B103" i="3"/>
  <c r="C102" i="3"/>
  <c r="B102" i="3"/>
  <c r="C101" i="3"/>
  <c r="B101" i="3"/>
  <c r="C100" i="3"/>
  <c r="B100" i="3"/>
  <c r="C99" i="3"/>
  <c r="B99" i="3"/>
  <c r="C98" i="3"/>
  <c r="B98" i="3"/>
  <c r="C97" i="3"/>
  <c r="B97" i="3"/>
  <c r="C96" i="3"/>
  <c r="B96" i="3"/>
  <c r="C95" i="3"/>
  <c r="B95" i="3"/>
  <c r="C94" i="3"/>
  <c r="B94" i="3"/>
  <c r="C93" i="3"/>
  <c r="B93" i="3"/>
  <c r="C92" i="3"/>
  <c r="B92" i="3"/>
  <c r="C91" i="3"/>
  <c r="B91" i="3"/>
  <c r="C90" i="3"/>
  <c r="B90" i="3"/>
  <c r="C89" i="3"/>
  <c r="B89" i="3"/>
  <c r="C88" i="3"/>
  <c r="B88" i="3"/>
  <c r="C87" i="3"/>
  <c r="B87" i="3"/>
  <c r="C86" i="3"/>
  <c r="B86" i="3"/>
  <c r="C85" i="3"/>
  <c r="B85" i="3"/>
  <c r="C84" i="3"/>
  <c r="B84" i="3"/>
  <c r="C83" i="3"/>
  <c r="B83" i="3"/>
  <c r="C82" i="3"/>
  <c r="B82" i="3"/>
  <c r="C81" i="3"/>
  <c r="B81" i="3"/>
  <c r="C80" i="3"/>
  <c r="B80" i="3"/>
  <c r="C79" i="3"/>
  <c r="B79" i="3"/>
  <c r="C78" i="3"/>
  <c r="B78" i="3"/>
  <c r="C77" i="3"/>
  <c r="B77" i="3"/>
  <c r="C76" i="3"/>
  <c r="B76" i="3"/>
  <c r="C75" i="3"/>
  <c r="B75" i="3"/>
  <c r="C74" i="3"/>
  <c r="B74" i="3"/>
  <c r="C73" i="3"/>
  <c r="B73" i="3"/>
  <c r="C72" i="3"/>
  <c r="B72" i="3"/>
  <c r="C71" i="3"/>
  <c r="B71" i="3"/>
  <c r="C70" i="3"/>
  <c r="B70" i="3"/>
  <c r="C69" i="3"/>
  <c r="B69" i="3"/>
  <c r="C68" i="3"/>
  <c r="B68" i="3"/>
  <c r="C67" i="3"/>
  <c r="B67" i="3"/>
  <c r="C66" i="3"/>
  <c r="B66" i="3"/>
  <c r="C65" i="3"/>
  <c r="B65" i="3"/>
  <c r="C64" i="3"/>
  <c r="B64" i="3"/>
  <c r="C63" i="3"/>
  <c r="B63" i="3"/>
  <c r="C62" i="3"/>
  <c r="B62" i="3"/>
  <c r="C61" i="3"/>
  <c r="B61" i="3"/>
  <c r="C60" i="3"/>
  <c r="B60" i="3"/>
  <c r="C59" i="3"/>
  <c r="B59" i="3"/>
  <c r="C58" i="3"/>
  <c r="B58" i="3"/>
  <c r="C57" i="3"/>
  <c r="B57" i="3"/>
  <c r="C56" i="3"/>
  <c r="B56" i="3"/>
  <c r="C55" i="3"/>
  <c r="B55" i="3"/>
  <c r="C54" i="3"/>
  <c r="B54" i="3"/>
  <c r="C53" i="3"/>
  <c r="B53" i="3"/>
  <c r="C52" i="3"/>
  <c r="B52" i="3"/>
  <c r="C51" i="3"/>
  <c r="B51" i="3"/>
  <c r="C50" i="3"/>
  <c r="B50" i="3"/>
  <c r="C49" i="3"/>
  <c r="B49" i="3"/>
  <c r="C48" i="3"/>
  <c r="B48" i="3"/>
  <c r="C47" i="3"/>
  <c r="B47" i="3"/>
  <c r="C46" i="3"/>
  <c r="B46" i="3"/>
  <c r="C45" i="3"/>
  <c r="B45" i="3"/>
  <c r="C44" i="3"/>
  <c r="B44" i="3"/>
  <c r="C43" i="3"/>
  <c r="B43" i="3"/>
  <c r="C42" i="3"/>
  <c r="B42" i="3"/>
  <c r="C41" i="3"/>
  <c r="B41" i="3"/>
  <c r="C40" i="3"/>
  <c r="B40" i="3"/>
  <c r="C39" i="3"/>
  <c r="B39" i="3"/>
  <c r="C38" i="3"/>
  <c r="B38" i="3"/>
  <c r="C37" i="3"/>
  <c r="B37" i="3"/>
  <c r="C36" i="3"/>
  <c r="B36" i="3"/>
  <c r="C35" i="3"/>
  <c r="B35" i="3"/>
  <c r="C34" i="3"/>
  <c r="B34" i="3"/>
  <c r="C33" i="3"/>
  <c r="B33" i="3"/>
  <c r="C32" i="3"/>
  <c r="B32" i="3"/>
  <c r="C31" i="3"/>
  <c r="B31" i="3"/>
  <c r="C30" i="3"/>
  <c r="B30" i="3"/>
  <c r="C29" i="3"/>
  <c r="B29" i="3"/>
  <c r="C28" i="3"/>
  <c r="B28" i="3"/>
  <c r="C27" i="3"/>
  <c r="B27" i="3"/>
  <c r="C26" i="3"/>
  <c r="B26" i="3"/>
  <c r="C25" i="3"/>
  <c r="B25" i="3"/>
  <c r="C24" i="3"/>
  <c r="B24" i="3"/>
  <c r="C23" i="3"/>
  <c r="B23" i="3"/>
  <c r="C22" i="3"/>
  <c r="B22" i="3"/>
  <c r="C21" i="3"/>
  <c r="B21" i="3"/>
  <c r="C20" i="3"/>
  <c r="B20" i="3"/>
  <c r="C19" i="3"/>
  <c r="B19" i="3"/>
  <c r="C18" i="3"/>
  <c r="B18" i="3"/>
  <c r="C17" i="3"/>
  <c r="B17" i="3"/>
  <c r="C16" i="3"/>
  <c r="B16" i="3"/>
  <c r="C15" i="3"/>
  <c r="B15" i="3"/>
  <c r="C14" i="3"/>
  <c r="B14" i="3"/>
  <c r="C13" i="3"/>
  <c r="B13" i="3"/>
  <c r="C12" i="3"/>
  <c r="B12" i="3"/>
  <c r="C11" i="3"/>
  <c r="B11" i="3"/>
  <c r="C10" i="3"/>
  <c r="B10" i="3"/>
  <c r="C9" i="3"/>
  <c r="B9" i="3"/>
  <c r="C8" i="3"/>
  <c r="B7" i="3"/>
  <c r="B6" i="3"/>
  <c r="B5" i="3"/>
  <c r="B4" i="3"/>
  <c r="B3" i="3"/>
  <c r="B2" i="3"/>
  <c r="C1" i="3"/>
  <c r="B1" i="3"/>
</calcChain>
</file>

<file path=xl/sharedStrings.xml><?xml version="1.0" encoding="utf-8"?>
<sst xmlns="http://schemas.openxmlformats.org/spreadsheetml/2006/main" count="572" uniqueCount="541">
  <si>
    <t>Numéros manquants</t>
  </si>
  <si>
    <t>Numéros supplémentaires dans la BDD</t>
  </si>
  <si>
    <t>Mise à jour automatique</t>
  </si>
  <si>
    <t>Numéro</t>
  </si>
  <si>
    <t>Intitulé avant update</t>
  </si>
  <si>
    <t>Intitulé après update</t>
  </si>
  <si>
    <t>ï»¿="Nom"</t>
  </si>
  <si>
    <t>TEST.1</t>
  </si>
  <si>
    <t>TEST.2</t>
  </si>
  <si>
    <t>TEST.3</t>
  </si>
  <si>
    <t>TEST.4</t>
  </si>
  <si>
    <t>TEST.5</t>
  </si>
  <si>
    <t>TEST.6</t>
  </si>
  <si>
    <t>TEST.7</t>
  </si>
  <si>
    <t>TEST.8</t>
  </si>
  <si>
    <t>TEST.9</t>
  </si>
  <si>
    <t>TEST.10</t>
  </si>
  <si>
    <t>TEST.11</t>
  </si>
  <si>
    <t>TEST.12</t>
  </si>
  <si>
    <t>TEST.13</t>
  </si>
  <si>
    <t>TEST.14</t>
  </si>
  <si>
    <t>TEST.15</t>
  </si>
  <si>
    <t>TEST.16</t>
  </si>
  <si>
    <t>TEST.17</t>
  </si>
  <si>
    <t>TEST.18</t>
  </si>
  <si>
    <t>TEST.19</t>
  </si>
  <si>
    <t>TEST.20</t>
  </si>
  <si>
    <t>TEST.21</t>
  </si>
  <si>
    <t>TEST.22</t>
  </si>
  <si>
    <t>TEST.23</t>
  </si>
  <si>
    <t>TEST.24</t>
  </si>
  <si>
    <t>TEST.25</t>
  </si>
  <si>
    <t>TEST.26</t>
  </si>
  <si>
    <t>TEST.27</t>
  </si>
  <si>
    <t>TEST.28</t>
  </si>
  <si>
    <t>TEST.29</t>
  </si>
  <si>
    <t>TEST.30</t>
  </si>
  <si>
    <t>TEST.31</t>
  </si>
  <si>
    <t>TEST.32</t>
  </si>
  <si>
    <t>TEST.33</t>
  </si>
  <si>
    <t>TEST.34</t>
  </si>
  <si>
    <t>TEST.35</t>
  </si>
  <si>
    <t>TEST.36</t>
  </si>
  <si>
    <t>TEST.37</t>
  </si>
  <si>
    <t>TEST.38</t>
  </si>
  <si>
    <t>TEST.39</t>
  </si>
  <si>
    <t>TEST.40</t>
  </si>
  <si>
    <t>TEST.41</t>
  </si>
  <si>
    <t>TEST.42</t>
  </si>
  <si>
    <t>TEST.43</t>
  </si>
  <si>
    <t>TEST.44</t>
  </si>
  <si>
    <t>TEST.45</t>
  </si>
  <si>
    <t>TEST.46</t>
  </si>
  <si>
    <t>TEST.47</t>
  </si>
  <si>
    <t>TEST.48</t>
  </si>
  <si>
    <t>TEST.49</t>
  </si>
  <si>
    <t>TEST.50</t>
  </si>
  <si>
    <t>TEST.51</t>
  </si>
  <si>
    <t>TEST.52</t>
  </si>
  <si>
    <t>TEST.53</t>
  </si>
  <si>
    <t>TEST.54</t>
  </si>
  <si>
    <t>TEST.55</t>
  </si>
  <si>
    <t>TEST.56</t>
  </si>
  <si>
    <t>TEST.57</t>
  </si>
  <si>
    <t>TEST.58</t>
  </si>
  <si>
    <t>TEST.59</t>
  </si>
  <si>
    <t>TEST.60</t>
  </si>
  <si>
    <t>TEST.61</t>
  </si>
  <si>
    <t>TEST.62</t>
  </si>
  <si>
    <t>TEST.63</t>
  </si>
  <si>
    <t>TEST.64</t>
  </si>
  <si>
    <t>TEST.65</t>
  </si>
  <si>
    <t>TEST.66</t>
  </si>
  <si>
    <t>TEST.67</t>
  </si>
  <si>
    <t>TEST.68</t>
  </si>
  <si>
    <t>TEST.69</t>
  </si>
  <si>
    <t>TEST.70</t>
  </si>
  <si>
    <t>TEST.71</t>
  </si>
  <si>
    <t>TEST.72</t>
  </si>
  <si>
    <t>TEST.73</t>
  </si>
  <si>
    <t>TEST.74</t>
  </si>
  <si>
    <t>TEST.75</t>
  </si>
  <si>
    <t>TEST.76</t>
  </si>
  <si>
    <t>TEST.77</t>
  </si>
  <si>
    <t>TEST.78</t>
  </si>
  <si>
    <t>TEST.79</t>
  </si>
  <si>
    <t>TEST.80</t>
  </si>
  <si>
    <t>TEST.81</t>
  </si>
  <si>
    <t>TEST.82</t>
  </si>
  <si>
    <t>TEST.83</t>
  </si>
  <si>
    <t>TEST.84</t>
  </si>
  <si>
    <t>TEST.85</t>
  </si>
  <si>
    <t>TEST.86</t>
  </si>
  <si>
    <t>TEST.87</t>
  </si>
  <si>
    <t>TEST.88</t>
  </si>
  <si>
    <t>TEST.89</t>
  </si>
  <si>
    <t>TEST.90</t>
  </si>
  <si>
    <t>TEST.91</t>
  </si>
  <si>
    <t>TEST.92</t>
  </si>
  <si>
    <t>TEST.93</t>
  </si>
  <si>
    <t>TEST.94</t>
  </si>
  <si>
    <t>TEST.95</t>
  </si>
  <si>
    <t>TEST.96</t>
  </si>
  <si>
    <t>TEST.97</t>
  </si>
  <si>
    <t>TEST.98</t>
  </si>
  <si>
    <t>TEST.99</t>
  </si>
  <si>
    <t>TEST.100</t>
  </si>
  <si>
    <t>TEST.101</t>
  </si>
  <si>
    <t>TEST.102</t>
  </si>
  <si>
    <t>TEST.103</t>
  </si>
  <si>
    <t>TEST.104</t>
  </si>
  <si>
    <t>TEST.105</t>
  </si>
  <si>
    <t>TEST.106</t>
  </si>
  <si>
    <t>TEST.107</t>
  </si>
  <si>
    <t>TEST.108</t>
  </si>
  <si>
    <t>TEST.109</t>
  </si>
  <si>
    <t>TEST.110</t>
  </si>
  <si>
    <t>TEST.111</t>
  </si>
  <si>
    <t>TEST.112</t>
  </si>
  <si>
    <t>TEST.113</t>
  </si>
  <si>
    <t>TEST.114</t>
  </si>
  <si>
    <t>TEST.115</t>
  </si>
  <si>
    <t>TEST.116</t>
  </si>
  <si>
    <t>TEST.117</t>
  </si>
  <si>
    <t>TEST.118</t>
  </si>
  <si>
    <t>TEST.119</t>
  </si>
  <si>
    <t>TEST.120</t>
  </si>
  <si>
    <t>TEST.121</t>
  </si>
  <si>
    <t>TEST.122</t>
  </si>
  <si>
    <t>TEST.123</t>
  </si>
  <si>
    <t>TEST.124</t>
  </si>
  <si>
    <t>TEST.125</t>
  </si>
  <si>
    <t>TEST.126</t>
  </si>
  <si>
    <t>TEST.127</t>
  </si>
  <si>
    <t>TEST.128</t>
  </si>
  <si>
    <t>TEST.129</t>
  </si>
  <si>
    <t>TEST.130</t>
  </si>
  <si>
    <t>TEST.131</t>
  </si>
  <si>
    <t>TEST.132</t>
  </si>
  <si>
    <t>TEST.133</t>
  </si>
  <si>
    <t>TEST.134</t>
  </si>
  <si>
    <t>TEST.135</t>
  </si>
  <si>
    <t>TEST.136</t>
  </si>
  <si>
    <t>TEST.137</t>
  </si>
  <si>
    <t>TEST.138</t>
  </si>
  <si>
    <t>TEST.139</t>
  </si>
  <si>
    <t>TEST.140</t>
  </si>
  <si>
    <t>TEST.141</t>
  </si>
  <si>
    <t>TEST.142</t>
  </si>
  <si>
    <t>TEST.143</t>
  </si>
  <si>
    <t>TEST.144</t>
  </si>
  <si>
    <t>TEST.145</t>
  </si>
  <si>
    <t>TEST.146</t>
  </si>
  <si>
    <t>TEST.147</t>
  </si>
  <si>
    <t>TEST.148</t>
  </si>
  <si>
    <t>TEST.149</t>
  </si>
  <si>
    <t>TEST.150</t>
  </si>
  <si>
    <t>TEST.151</t>
  </si>
  <si>
    <t>TEST.152</t>
  </si>
  <si>
    <t>TEST.153</t>
  </si>
  <si>
    <t>TEST.154</t>
  </si>
  <si>
    <t>TEST.155</t>
  </si>
  <si>
    <t>TEST.156</t>
  </si>
  <si>
    <t>TEST.157</t>
  </si>
  <si>
    <t>TEST.158</t>
  </si>
  <si>
    <t>TEST.159</t>
  </si>
  <si>
    <t>TEST.160</t>
  </si>
  <si>
    <t>TEST.161</t>
  </si>
  <si>
    <t>TEST.162</t>
  </si>
  <si>
    <t>TEST.163</t>
  </si>
  <si>
    <t>TEST.164</t>
  </si>
  <si>
    <t>TEST.165</t>
  </si>
  <si>
    <t>TEST.166</t>
  </si>
  <si>
    <t>TEST.167</t>
  </si>
  <si>
    <t>TEST.168</t>
  </si>
  <si>
    <t>TEST.169</t>
  </si>
  <si>
    <t>TEST.170</t>
  </si>
  <si>
    <t>TEST.171</t>
  </si>
  <si>
    <t>TEST.172</t>
  </si>
  <si>
    <t>TEST.173</t>
  </si>
  <si>
    <t>TEST.174</t>
  </si>
  <si>
    <t>TEST.175</t>
  </si>
  <si>
    <t>TEST.176</t>
  </si>
  <si>
    <t>TEST.177</t>
  </si>
  <si>
    <t>TEST.178</t>
  </si>
  <si>
    <t>TEST.179</t>
  </si>
  <si>
    <t>TEST.180</t>
  </si>
  <si>
    <t>TEST.181</t>
  </si>
  <si>
    <t>TEST.182</t>
  </si>
  <si>
    <t>TEST.183</t>
  </si>
  <si>
    <t>TEST.184</t>
  </si>
  <si>
    <t>TEST.185</t>
  </si>
  <si>
    <t>TEST.186</t>
  </si>
  <si>
    <t>TEST.187</t>
  </si>
  <si>
    <t>TEST.188</t>
  </si>
  <si>
    <t>TEST.189</t>
  </si>
  <si>
    <t>TEST.190</t>
  </si>
  <si>
    <t>TEST.191</t>
  </si>
  <si>
    <t>TEST.192</t>
  </si>
  <si>
    <t>TEST.193</t>
  </si>
  <si>
    <t>TEST.194</t>
  </si>
  <si>
    <t>TEST.195</t>
  </si>
  <si>
    <t>TEST.196</t>
  </si>
  <si>
    <t>TEST.197</t>
  </si>
  <si>
    <t>TEST.198</t>
  </si>
  <si>
    <t>TEST.199</t>
  </si>
  <si>
    <t>TEST.200</t>
  </si>
  <si>
    <t>TEST.201</t>
  </si>
  <si>
    <t>TEST.202</t>
  </si>
  <si>
    <t>TEST.203</t>
  </si>
  <si>
    <t>TEST.204</t>
  </si>
  <si>
    <t>TEST.205</t>
  </si>
  <si>
    <t>TEST.206</t>
  </si>
  <si>
    <t>TEST.207</t>
  </si>
  <si>
    <t>TEST.208</t>
  </si>
  <si>
    <t>TEST.209</t>
  </si>
  <si>
    <t>TEST.210</t>
  </si>
  <si>
    <t>TEST.211</t>
  </si>
  <si>
    <t>TEST.212</t>
  </si>
  <si>
    <t>TEST.213</t>
  </si>
  <si>
    <t>TEST.214</t>
  </si>
  <si>
    <t>TEST.215</t>
  </si>
  <si>
    <t>TEST.216</t>
  </si>
  <si>
    <t>TEST.217</t>
  </si>
  <si>
    <t>TEST.218</t>
  </si>
  <si>
    <t>TEST.219</t>
  </si>
  <si>
    <t>TEST.220</t>
  </si>
  <si>
    <t>TEST.221</t>
  </si>
  <si>
    <t>TEST.222</t>
  </si>
  <si>
    <t>TEST.223</t>
  </si>
  <si>
    <t>TEST.224</t>
  </si>
  <si>
    <t>TEST.225</t>
  </si>
  <si>
    <t>TEST.226</t>
  </si>
  <si>
    <t>TEST.227</t>
  </si>
  <si>
    <t>TEST.228</t>
  </si>
  <si>
    <t>TEST.229</t>
  </si>
  <si>
    <t>TEST.230</t>
  </si>
  <si>
    <t>TEST.231</t>
  </si>
  <si>
    <t>TEST.232</t>
  </si>
  <si>
    <t>TEST.233</t>
  </si>
  <si>
    <t>TEST.234</t>
  </si>
  <si>
    <t>TEST.235</t>
  </si>
  <si>
    <t>TEST.236</t>
  </si>
  <si>
    <t>TEST.237</t>
  </si>
  <si>
    <t>TEST.238</t>
  </si>
  <si>
    <t>TEST.239</t>
  </si>
  <si>
    <t xml:space="preserve"> </t>
  </si>
  <si>
    <t>N°</t>
  </si>
  <si>
    <t>Intitulé</t>
  </si>
  <si>
    <t>XXXXXX</t>
  </si>
  <si>
    <t>21756</t>
  </si>
  <si>
    <t>21488</t>
  </si>
  <si>
    <t>SONO</t>
  </si>
  <si>
    <t>LIBRE</t>
  </si>
  <si>
    <t>20051</t>
  </si>
  <si>
    <t>21343068</t>
  </si>
  <si>
    <t>21343739</t>
  </si>
  <si>
    <t>21349463</t>
  </si>
  <si>
    <t>21625</t>
  </si>
  <si>
    <t>21158</t>
  </si>
  <si>
    <t>20777</t>
  </si>
  <si>
    <t>20303</t>
  </si>
  <si>
    <t>21348907</t>
  </si>
  <si>
    <t>20183</t>
  </si>
  <si>
    <t>21822</t>
  </si>
  <si>
    <t>20003</t>
  </si>
  <si>
    <t>21718</t>
  </si>
  <si>
    <t>26196</t>
  </si>
  <si>
    <t>20806</t>
  </si>
  <si>
    <t>20997</t>
  </si>
  <si>
    <t>21048</t>
  </si>
  <si>
    <t>20136</t>
  </si>
  <si>
    <t>20778</t>
  </si>
  <si>
    <t>21238</t>
  </si>
  <si>
    <t>LS DIRISI</t>
  </si>
  <si>
    <t>29989</t>
  </si>
  <si>
    <t>29982</t>
  </si>
  <si>
    <t>29981</t>
  </si>
  <si>
    <t>23068</t>
  </si>
  <si>
    <t>23065</t>
  </si>
  <si>
    <t>23061</t>
  </si>
  <si>
    <t>21790</t>
  </si>
  <si>
    <t>24008</t>
  </si>
  <si>
    <t>21359704</t>
  </si>
  <si>
    <t>21355820</t>
  </si>
  <si>
    <t>20862</t>
  </si>
  <si>
    <t>XXXXXXXX</t>
  </si>
  <si>
    <t>23013</t>
  </si>
  <si>
    <t>27079</t>
  </si>
  <si>
    <t>20229</t>
  </si>
  <si>
    <t>20687</t>
  </si>
  <si>
    <t>24004</t>
  </si>
  <si>
    <t>21884</t>
  </si>
  <si>
    <t>21928</t>
  </si>
  <si>
    <t>21930</t>
  </si>
  <si>
    <t>20211</t>
  </si>
  <si>
    <t>20760</t>
  </si>
  <si>
    <t>23235</t>
  </si>
  <si>
    <t>29999</t>
  </si>
  <si>
    <t>29998</t>
  </si>
  <si>
    <t>29995</t>
  </si>
  <si>
    <t>29993</t>
  </si>
  <si>
    <t>29992</t>
  </si>
  <si>
    <t>29994</t>
  </si>
  <si>
    <t>29991</t>
  </si>
  <si>
    <t>29970</t>
  </si>
  <si>
    <t>29971</t>
  </si>
  <si>
    <t>21032</t>
  </si>
  <si>
    <t>21182</t>
  </si>
  <si>
    <t>BIS.1</t>
  </si>
  <si>
    <t>BIS.2</t>
  </si>
  <si>
    <t>BIS.3</t>
  </si>
  <si>
    <t>BIS.4</t>
  </si>
  <si>
    <t>BIS.5</t>
  </si>
  <si>
    <t>BIS.6</t>
  </si>
  <si>
    <t>BIS.7</t>
  </si>
  <si>
    <t>BIS.8</t>
  </si>
  <si>
    <t>BIS.9</t>
  </si>
  <si>
    <t>BIS.10</t>
  </si>
  <si>
    <t>BIS.11</t>
  </si>
  <si>
    <t>BIS.12</t>
  </si>
  <si>
    <t>BIS.13</t>
  </si>
  <si>
    <t>BIS.14</t>
  </si>
  <si>
    <t>BIS.15</t>
  </si>
  <si>
    <t>BIS.16</t>
  </si>
  <si>
    <t>BIS.17</t>
  </si>
  <si>
    <t>BIS.18</t>
  </si>
  <si>
    <t>BIS.19</t>
  </si>
  <si>
    <t>BIS.20</t>
  </si>
  <si>
    <t>BIS.21</t>
  </si>
  <si>
    <t>BIS.22</t>
  </si>
  <si>
    <t>BIS.23</t>
  </si>
  <si>
    <t>BIS.24</t>
  </si>
  <si>
    <t>BIS.25</t>
  </si>
  <si>
    <t>BIS.26</t>
  </si>
  <si>
    <t>BIS.27</t>
  </si>
  <si>
    <t>BIS.28</t>
  </si>
  <si>
    <t>BIS.29</t>
  </si>
  <si>
    <t>BIS.30</t>
  </si>
  <si>
    <t>BIS.31</t>
  </si>
  <si>
    <t>BIS.32</t>
  </si>
  <si>
    <t>BIS.33</t>
  </si>
  <si>
    <t>BIS.34</t>
  </si>
  <si>
    <t>BIS.35</t>
  </si>
  <si>
    <t>BIS.36</t>
  </si>
  <si>
    <t>BIS.37</t>
  </si>
  <si>
    <t>BIS.38</t>
  </si>
  <si>
    <t>BIS.39</t>
  </si>
  <si>
    <t>BIS.40</t>
  </si>
  <si>
    <t>BIS.41</t>
  </si>
  <si>
    <t>BIS.42</t>
  </si>
  <si>
    <t>BIS.43</t>
  </si>
  <si>
    <t>BIS.44</t>
  </si>
  <si>
    <t>BIS.45</t>
  </si>
  <si>
    <t>BIS.46</t>
  </si>
  <si>
    <t>BIS.47</t>
  </si>
  <si>
    <t>BIS.48</t>
  </si>
  <si>
    <t>BIS.49</t>
  </si>
  <si>
    <t>BIS.50</t>
  </si>
  <si>
    <t>BIS.51</t>
  </si>
  <si>
    <t>BIS.52</t>
  </si>
  <si>
    <t>BIS.53</t>
  </si>
  <si>
    <t>BIS.54</t>
  </si>
  <si>
    <t>BIS.55</t>
  </si>
  <si>
    <t>BIS.56</t>
  </si>
  <si>
    <t>BIS.57</t>
  </si>
  <si>
    <t>BIS.58</t>
  </si>
  <si>
    <t>BIS.59</t>
  </si>
  <si>
    <t>BIS.60</t>
  </si>
  <si>
    <t>BIS.61</t>
  </si>
  <si>
    <t>BIS.62</t>
  </si>
  <si>
    <t>BIS.63</t>
  </si>
  <si>
    <t>BIS.64</t>
  </si>
  <si>
    <t>BIS.65</t>
  </si>
  <si>
    <t>BIS.66</t>
  </si>
  <si>
    <t>BIS.67</t>
  </si>
  <si>
    <t>BIS.68</t>
  </si>
  <si>
    <t>BIS.69</t>
  </si>
  <si>
    <t>BIS.70</t>
  </si>
  <si>
    <t>BIS.71</t>
  </si>
  <si>
    <t>BIS.72</t>
  </si>
  <si>
    <t>BIS.73</t>
  </si>
  <si>
    <t>BIS.74</t>
  </si>
  <si>
    <t>BIS.75</t>
  </si>
  <si>
    <t>BIS.76</t>
  </si>
  <si>
    <t>BIS.77</t>
  </si>
  <si>
    <t>BIS.78</t>
  </si>
  <si>
    <t>BIS.79</t>
  </si>
  <si>
    <t>BIS.80</t>
  </si>
  <si>
    <t>BIS.81</t>
  </si>
  <si>
    <t>BIS.82</t>
  </si>
  <si>
    <t>BIS.83</t>
  </si>
  <si>
    <t>BIS.84</t>
  </si>
  <si>
    <t>BIS.85</t>
  </si>
  <si>
    <t>BIS.86</t>
  </si>
  <si>
    <t>BIS.87</t>
  </si>
  <si>
    <t>BIS.88</t>
  </si>
  <si>
    <t>BIS.89</t>
  </si>
  <si>
    <t>BIS.90</t>
  </si>
  <si>
    <t>BIS.91</t>
  </si>
  <si>
    <t>BIS.92</t>
  </si>
  <si>
    <t>BIS.93</t>
  </si>
  <si>
    <t>BIS.94</t>
  </si>
  <si>
    <t>BIS.95</t>
  </si>
  <si>
    <t>BIS.96</t>
  </si>
  <si>
    <t>BIS.97</t>
  </si>
  <si>
    <t>BIS.98</t>
  </si>
  <si>
    <t>BIS.99</t>
  </si>
  <si>
    <t>BIS.100</t>
  </si>
  <si>
    <t>BIS.101</t>
  </si>
  <si>
    <t>BIS.102</t>
  </si>
  <si>
    <t>BIS.103</t>
  </si>
  <si>
    <t>BIS.104</t>
  </si>
  <si>
    <t>BIS.105</t>
  </si>
  <si>
    <t>BIS.106</t>
  </si>
  <si>
    <t>BIS.107</t>
  </si>
  <si>
    <t>BIS.108</t>
  </si>
  <si>
    <t>BIS.109</t>
  </si>
  <si>
    <t>BIS.110</t>
  </si>
  <si>
    <t>BIS.111</t>
  </si>
  <si>
    <t>BIS.112</t>
  </si>
  <si>
    <t>BIS.113</t>
  </si>
  <si>
    <t>BIS.114</t>
  </si>
  <si>
    <t>BIS.115</t>
  </si>
  <si>
    <t>BIS.116</t>
  </si>
  <si>
    <t>BIS.117</t>
  </si>
  <si>
    <t>BIS.118</t>
  </si>
  <si>
    <t>BIS.119</t>
  </si>
  <si>
    <t>BIS.120</t>
  </si>
  <si>
    <t>BIS.121</t>
  </si>
  <si>
    <t>BIS.122</t>
  </si>
  <si>
    <t>BIS.123</t>
  </si>
  <si>
    <t>BIS.124</t>
  </si>
  <si>
    <t>BIS.125</t>
  </si>
  <si>
    <t>BIS.126</t>
  </si>
  <si>
    <t>BIS.127</t>
  </si>
  <si>
    <t>BIS.128</t>
  </si>
  <si>
    <t>BIS.129</t>
  </si>
  <si>
    <t>BIS.130</t>
  </si>
  <si>
    <t>BIS.131</t>
  </si>
  <si>
    <t>BIS.132</t>
  </si>
  <si>
    <t>BIS.133</t>
  </si>
  <si>
    <t>BIS.134</t>
  </si>
  <si>
    <t>BIS.135</t>
  </si>
  <si>
    <t>BIS.136</t>
  </si>
  <si>
    <t>BIS.137</t>
  </si>
  <si>
    <t>BIS.138</t>
  </si>
  <si>
    <t>BIS.139</t>
  </si>
  <si>
    <t>BIS.140</t>
  </si>
  <si>
    <t>BIS.141</t>
  </si>
  <si>
    <t>BIS.142</t>
  </si>
  <si>
    <t>BIS.143</t>
  </si>
  <si>
    <t>BIS.144</t>
  </si>
  <si>
    <t>BIS.145</t>
  </si>
  <si>
    <t>BIS.146</t>
  </si>
  <si>
    <t>BIS.147</t>
  </si>
  <si>
    <t>BIS.148</t>
  </si>
  <si>
    <t>BIS.149</t>
  </si>
  <si>
    <t>BIS.150</t>
  </si>
  <si>
    <t>BIS.151</t>
  </si>
  <si>
    <t>BIS.152</t>
  </si>
  <si>
    <t>BIS.153</t>
  </si>
  <si>
    <t>BIS.154</t>
  </si>
  <si>
    <t>BIS.155</t>
  </si>
  <si>
    <t>20222</t>
  </si>
  <si>
    <t>TER.1</t>
  </si>
  <si>
    <t>TER.2</t>
  </si>
  <si>
    <t>TER.3</t>
  </si>
  <si>
    <t>TER.4</t>
  </si>
  <si>
    <t>TER.5</t>
  </si>
  <si>
    <t>TER.6</t>
  </si>
  <si>
    <t>TER.7</t>
  </si>
  <si>
    <t>TER.8</t>
  </si>
  <si>
    <t>TER.9</t>
  </si>
  <si>
    <t>TER.10</t>
  </si>
  <si>
    <t>TER.11</t>
  </si>
  <si>
    <t>TER.12</t>
  </si>
  <si>
    <t>TER.13</t>
  </si>
  <si>
    <t>TER.14</t>
  </si>
  <si>
    <t>TER.15</t>
  </si>
  <si>
    <t>TER.16</t>
  </si>
  <si>
    <t>TER.17</t>
  </si>
  <si>
    <t>TER.18</t>
  </si>
  <si>
    <t>TER.19</t>
  </si>
  <si>
    <t>TER.20</t>
  </si>
  <si>
    <t>TER.21</t>
  </si>
  <si>
    <t>TER.22</t>
  </si>
  <si>
    <t>TER.23</t>
  </si>
  <si>
    <t>TER.24</t>
  </si>
  <si>
    <t>TER.25</t>
  </si>
  <si>
    <t>TER.26</t>
  </si>
  <si>
    <t>TER.27</t>
  </si>
  <si>
    <t>TER.28</t>
  </si>
  <si>
    <t>TER.29</t>
  </si>
  <si>
    <t>TER.30</t>
  </si>
  <si>
    <t>TER.31</t>
  </si>
  <si>
    <t>TER.32</t>
  </si>
  <si>
    <t>TER.33</t>
  </si>
  <si>
    <t>TER.34</t>
  </si>
  <si>
    <t>TER.35</t>
  </si>
  <si>
    <t>TER.36</t>
  </si>
  <si>
    <t>TER.37</t>
  </si>
  <si>
    <t>TER.38</t>
  </si>
  <si>
    <t>TER.39</t>
  </si>
  <si>
    <t>TER.40</t>
  </si>
  <si>
    <t>TER.41</t>
  </si>
  <si>
    <t>TER.42</t>
  </si>
  <si>
    <t>TER.43</t>
  </si>
  <si>
    <t>TER.44</t>
  </si>
  <si>
    <t>TER.45</t>
  </si>
  <si>
    <t>TER.46</t>
  </si>
  <si>
    <t>TER.47</t>
  </si>
  <si>
    <t>TER.48</t>
  </si>
  <si>
    <t>TER.49</t>
  </si>
  <si>
    <t>TER.50</t>
  </si>
  <si>
    <t>TER.51</t>
  </si>
  <si>
    <t>TER.52</t>
  </si>
  <si>
    <t>TER.53</t>
  </si>
  <si>
    <t>TER.54</t>
  </si>
  <si>
    <t>TER.55</t>
  </si>
  <si>
    <t>TER.56</t>
  </si>
  <si>
    <t>TER.57</t>
  </si>
  <si>
    <t>TER.58</t>
  </si>
  <si>
    <t>TER.59</t>
  </si>
  <si>
    <t>TER.60</t>
  </si>
  <si>
    <t>TER.61</t>
  </si>
  <si>
    <t>TER.62</t>
  </si>
  <si>
    <t>TER.63</t>
  </si>
  <si>
    <t>TER.64</t>
  </si>
  <si>
    <t>TER.65</t>
  </si>
  <si>
    <t>TER.66</t>
  </si>
  <si>
    <t>TER.67</t>
  </si>
  <si>
    <t>TER.68</t>
  </si>
  <si>
    <t>TER.69</t>
  </si>
  <si>
    <t>TER.70</t>
  </si>
  <si>
    <t>TER.71</t>
  </si>
  <si>
    <t>TER.72</t>
  </si>
  <si>
    <t>TER.73</t>
  </si>
  <si>
    <t>TER.74</t>
  </si>
  <si>
    <t>OTARISA</t>
  </si>
  <si>
    <t>LS ALL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</si>
</sst>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\.##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b/>
      <sz val="20"/>
      <name val="Arial"/>
      <family val="2"/>
    </font>
    <font>
      <b/>
      <sz val="20"/>
      <color theme="0"/>
      <name val="Arial"/>
      <family val="2"/>
    </font>
    <font>
      <b/>
      <sz val="11"/>
      <name val="Arial"/>
      <family val="2"/>
    </font>
    <font>
      <sz val="20"/>
      <color theme="0"/>
      <name val="Arial"/>
      <family val="2"/>
    </font>
    <font>
      <sz val="11"/>
      <color rgb="FF000000"/>
      <name val="Calibri"/>
      <family val="2"/>
    </font>
    <font>
      <sz val="10"/>
      <color theme="0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1" fillId="0" borderId="0"/>
    <xf numFmtId="0" fontId="3" fillId="0" borderId="0"/>
    <xf numFmtId="0" fontId="1" fillId="0" borderId="0"/>
  </cellStyleXfs>
  <cellXfs count="30">
    <xf numFmtId="0" fontId="0" fillId="0" borderId="0" xfId="0"/>
    <xf numFmtId="0" fontId="1" fillId="0" borderId="0" xfId="1" applyAlignment="1">
      <alignment horizontal="center" vertical="center" shrinkToFit="1"/>
    </xf>
    <xf numFmtId="0" fontId="1" fillId="0" borderId="0" xfId="1"/>
    <xf numFmtId="49" fontId="1" fillId="0" borderId="0" xfId="1" applyNumberFormat="1" applyFont="1" applyFill="1" applyBorder="1" applyAlignment="1">
      <alignment horizontal="left" vertical="center"/>
    </xf>
    <xf numFmtId="49" fontId="1" fillId="0" borderId="0" xfId="1" applyNumberFormat="1" applyFont="1" applyBorder="1" applyAlignment="1">
      <alignment horizontal="left" vertical="center"/>
    </xf>
    <xf numFmtId="49" fontId="1" fillId="0" borderId="0" xfId="1" applyNumberFormat="1"/>
    <xf numFmtId="49" fontId="4" fillId="0" borderId="0" xfId="1" applyNumberFormat="1" applyFont="1" applyFill="1" applyBorder="1" applyAlignment="1">
      <alignment horizontal="left" vertical="center"/>
    </xf>
    <xf numFmtId="49" fontId="1" fillId="2" borderId="0" xfId="1" applyNumberFormat="1" applyFont="1" applyFill="1" applyBorder="1" applyAlignment="1">
      <alignment horizontal="left" vertical="center"/>
    </xf>
    <xf numFmtId="49" fontId="3" fillId="0" borderId="0" xfId="2" applyNumberFormat="1" applyFont="1" applyFill="1" applyBorder="1" applyAlignment="1">
      <alignment horizontal="left" vertical="center" wrapText="1"/>
    </xf>
    <xf numFmtId="49" fontId="7" fillId="0" borderId="0" xfId="1" applyNumberFormat="1" applyFont="1" applyFill="1" applyBorder="1" applyAlignment="1">
      <alignment vertical="center"/>
    </xf>
    <xf numFmtId="0" fontId="1" fillId="0" borderId="0" xfId="1" applyNumberFormat="1" applyFont="1" applyBorder="1" applyAlignment="1">
      <alignment horizontal="center" vertical="center"/>
    </xf>
    <xf numFmtId="0" fontId="2" fillId="0" borderId="0" xfId="1" applyNumberFormat="1" applyFont="1" applyBorder="1" applyAlignment="1">
      <alignment horizontal="center" vertical="center"/>
    </xf>
    <xf numFmtId="0" fontId="3" fillId="0" borderId="0" xfId="1" applyNumberFormat="1" applyFont="1" applyBorder="1" applyAlignment="1">
      <alignment horizontal="center" vertical="center"/>
    </xf>
    <xf numFmtId="0" fontId="1" fillId="0" borderId="0" xfId="1" applyBorder="1" applyAlignment="1">
      <alignment horizontal="center"/>
    </xf>
    <xf numFmtId="0" fontId="4" fillId="0" borderId="0" xfId="1" applyNumberFormat="1" applyFont="1" applyFill="1" applyBorder="1" applyAlignment="1">
      <alignment horizontal="center" vertical="center"/>
    </xf>
    <xf numFmtId="0" fontId="7" fillId="0" borderId="0" xfId="1" applyNumberFormat="1" applyFont="1" applyFill="1" applyBorder="1" applyAlignment="1">
      <alignment horizontal="center" vertical="center"/>
    </xf>
    <xf numFmtId="0" fontId="5" fillId="0" borderId="0" xfId="1" applyNumberFormat="1" applyFont="1" applyFill="1" applyBorder="1" applyAlignment="1">
      <alignment horizontal="center" vertical="center"/>
    </xf>
    <xf numFmtId="0" fontId="1" fillId="0" borderId="0" xfId="1" applyAlignment="1">
      <alignment horizontal="center" shrinkToFit="1"/>
    </xf>
    <xf numFmtId="0" fontId="1" fillId="0" borderId="0" xfId="1" applyNumberFormat="1" applyAlignment="1">
      <alignment horizontal="center" shrinkToFit="1"/>
    </xf>
    <xf numFmtId="0" fontId="6" fillId="0" borderId="1" xfId="1" applyNumberFormat="1" applyFont="1" applyBorder="1" applyAlignment="1">
      <alignment horizontal="centerContinuous" vertical="center" wrapText="1" shrinkToFit="1"/>
    </xf>
    <xf numFmtId="164" fontId="6" fillId="0" borderId="2" xfId="1" applyNumberFormat="1" applyFont="1" applyBorder="1" applyAlignment="1">
      <alignment horizontal="centerContinuous" vertical="center" wrapText="1" shrinkToFit="1"/>
    </xf>
    <xf numFmtId="0" fontId="6" fillId="0" borderId="3" xfId="1" applyNumberFormat="1" applyFont="1" applyBorder="1" applyAlignment="1">
      <alignment horizontal="centerContinuous" vertical="center" wrapText="1" shrinkToFit="1"/>
    </xf>
    <xf numFmtId="0" fontId="9" fillId="0" borderId="0" xfId="1" applyFont="1" applyAlignment="1">
      <alignment horizontal="center" shrinkToFit="1"/>
    </xf>
    <xf numFmtId="0" fontId="10" fillId="0" borderId="0" xfId="1" applyNumberFormat="1" applyFont="1" applyBorder="1" applyAlignment="1">
      <alignment horizontal="center" vertical="center" wrapText="1" shrinkToFit="1"/>
    </xf>
    <xf numFmtId="0" fontId="11" fillId="0" borderId="0" xfId="1" applyFont="1" applyBorder="1" applyAlignment="1">
      <alignment horizontal="center" vertical="center" shrinkToFit="1"/>
    </xf>
    <xf numFmtId="0" fontId="9" fillId="0" borderId="0" xfId="1" applyFont="1" applyAlignment="1">
      <alignment horizontal="center" vertical="center" shrinkToFit="1"/>
    </xf>
    <xf numFmtId="0" fontId="1" fillId="0" borderId="0" xfId="1" applyNumberFormat="1" applyFill="1" applyAlignment="1">
      <alignment horizontal="center" shrinkToFit="1"/>
    </xf>
    <xf numFmtId="0" fontId="1" fillId="0" borderId="0" xfId="1" applyFill="1" applyAlignment="1">
      <alignment horizontal="center" vertical="center" shrinkToFit="1"/>
    </xf>
    <xf numFmtId="0" fontId="1" fillId="0" borderId="0" xfId="1" applyFill="1" applyAlignment="1">
      <alignment horizontal="center" shrinkToFit="1"/>
    </xf>
    <xf numFmtId="0" fontId="6" fillId="0" borderId="2" xfId="1" applyNumberFormat="1" applyFont="1" applyBorder="1" applyAlignment="1">
      <alignment horizontal="centerContinuous" vertical="center" wrapText="1" shrinkToFit="1"/>
    </xf>
  </cellXfs>
  <cellStyles count="4">
    <cellStyle name="Normal" xfId="0" builtinId="0"/>
    <cellStyle name="Normal 2" xfId="3"/>
    <cellStyle name="Normal 3" xfId="1"/>
    <cellStyle name="Normal_Feuil1" xfId="2"/>
  </cellStyles>
  <dxfs count="8"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1" readingOrder="0"/>
    </dxf>
    <dxf>
      <alignment horizontal="center" vertical="bottom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numFmt numFmtId="0" formatCode="General"/>
      <alignment horizontal="center" vertical="bottom" textRotation="0" wrapText="0" indent="0" justifyLastLine="0" shrinkToFit="1" readingOrder="0"/>
    </dxf>
    <dxf>
      <numFmt numFmtId="0" formatCode="General"/>
      <alignment horizontal="center" vertical="bottom" textRotation="0" wrapText="0" indent="0" justifyLastLine="0" shrinkToFit="1" readingOrder="0"/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alignment horizontal="center" vertical="center" textRotation="0" wrapText="0" indent="0" justifyLastLine="0" shrinkToFi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1685925</xdr:colOff>
          <xdr:row>0</xdr:row>
          <xdr:rowOff>333375</xdr:rowOff>
        </xdr:from>
        <xdr:to>
          <xdr:col>4</xdr:col>
          <xdr:colOff>466725</xdr:colOff>
          <xdr:row>1</xdr:row>
          <xdr:rowOff>228600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UPDATE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04-TECHNIQUE\12-TELEPHONIE\Carnet%20Fils\Base%20de%20donn&#233;es%20Fils-Optique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_Login"/>
      <sheetName val="Accueil_Choix"/>
      <sheetName val="Fils_Accueil"/>
      <sheetName val="Optique_Accueil"/>
      <sheetName val="Accueil_Outils"/>
      <sheetName val="Fils_Opt_Version"/>
      <sheetName val="Fils_NumerosTelephone"/>
      <sheetName val="Fils_ZoneTampon"/>
      <sheetName val="Fils_ZoneTampon_Cables"/>
      <sheetName val="Fils_Cables"/>
      <sheetName val="Fils_Donnees_Cables"/>
      <sheetName val="Fils_RDTM"/>
      <sheetName val="Fils_ZoneTampon_CSV"/>
      <sheetName val="Fils_ZoneTampon_FichierCSV"/>
      <sheetName val="Optique_Fibres"/>
      <sheetName val="Optique_ZoneTampon"/>
      <sheetName val="Optique_ZoneTampon_Baie"/>
      <sheetName val="Optique_Bai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D3" t="str">
            <v>Câble</v>
          </cell>
        </row>
        <row r="4">
          <cell r="D4">
            <v>111</v>
          </cell>
        </row>
        <row r="5">
          <cell r="D5">
            <v>112</v>
          </cell>
        </row>
        <row r="6">
          <cell r="D6">
            <v>113</v>
          </cell>
        </row>
        <row r="7">
          <cell r="D7">
            <v>114</v>
          </cell>
        </row>
        <row r="8">
          <cell r="D8">
            <v>115</v>
          </cell>
        </row>
        <row r="9">
          <cell r="D9">
            <v>211</v>
          </cell>
        </row>
        <row r="10">
          <cell r="D10">
            <v>212</v>
          </cell>
        </row>
        <row r="11">
          <cell r="D11">
            <v>213</v>
          </cell>
        </row>
        <row r="12">
          <cell r="D12">
            <v>214</v>
          </cell>
        </row>
        <row r="13">
          <cell r="D13">
            <v>215</v>
          </cell>
        </row>
        <row r="14">
          <cell r="D14">
            <v>311</v>
          </cell>
        </row>
        <row r="15">
          <cell r="D15">
            <v>312</v>
          </cell>
        </row>
        <row r="16">
          <cell r="D16">
            <v>313</v>
          </cell>
        </row>
        <row r="17">
          <cell r="D17">
            <v>314</v>
          </cell>
        </row>
        <row r="18">
          <cell r="D18">
            <v>315</v>
          </cell>
        </row>
        <row r="19">
          <cell r="D19">
            <v>411</v>
          </cell>
        </row>
        <row r="20">
          <cell r="D20">
            <v>412</v>
          </cell>
        </row>
        <row r="21">
          <cell r="D21">
            <v>413</v>
          </cell>
        </row>
        <row r="22">
          <cell r="D22">
            <v>414</v>
          </cell>
        </row>
        <row r="23">
          <cell r="D23">
            <v>415</v>
          </cell>
        </row>
        <row r="24">
          <cell r="D24">
            <v>511</v>
          </cell>
        </row>
        <row r="25">
          <cell r="D25">
            <v>512</v>
          </cell>
        </row>
        <row r="26">
          <cell r="D26">
            <v>513</v>
          </cell>
        </row>
        <row r="27">
          <cell r="D27">
            <v>514</v>
          </cell>
        </row>
        <row r="28">
          <cell r="D28">
            <v>515</v>
          </cell>
        </row>
        <row r="29">
          <cell r="D29">
            <v>611</v>
          </cell>
        </row>
        <row r="30">
          <cell r="D30">
            <v>612</v>
          </cell>
        </row>
        <row r="31">
          <cell r="D31">
            <v>613</v>
          </cell>
        </row>
        <row r="32">
          <cell r="D32">
            <v>614</v>
          </cell>
        </row>
        <row r="33">
          <cell r="D33">
            <v>615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ables/table1.xml><?xml version="1.0" encoding="utf-8"?>
<table xmlns="http://schemas.openxmlformats.org/spreadsheetml/2006/main" id="1" name="TbFinal" displayName="TbFinal" ref="B5:F6" insertRow="1" totalsRowShown="0" headerRowDxfId="7" tableBorderDxfId="6" headerRowCellStyle="Normal 3">
  <autoFilter ref="B5:F6"/>
  <tableColumns count="5">
    <tableColumn id="1" name="Numéros manquants" dataDxfId="5" dataCellStyle="Normal 3"/>
    <tableColumn id="2" name="Numéros supplémentaires dans la BDD" dataDxfId="4" dataCellStyle="Normal 3"/>
    <tableColumn id="3" name="Numéro" dataDxfId="3" dataCellStyle="Normal 3"/>
    <tableColumn id="4" name="Intitulé avant update" dataDxfId="2" dataCellStyle="Normal 3"/>
    <tableColumn id="5" name="Intitulé après update" dataDxfId="1" dataCellStyle="Normal 3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theme="8" tint="0.59999389629810485"/>
  </sheetPr>
  <dimension ref="A1:I6"/>
  <sheetViews>
    <sheetView tabSelected="1" zoomScaleNormal="100" workbookViewId="0">
      <pane ySplit="5" topLeftCell="A6" activePane="bottomLeft" state="frozen"/>
      <selection pane="bottomLeft" activeCell="F14" sqref="F14"/>
    </sheetView>
  </sheetViews>
  <sheetFormatPr baseColWidth="10" defaultRowHeight="12.75" x14ac:dyDescent="0.2"/>
  <cols>
    <col min="1" max="1" width="3.7109375" style="17" customWidth="1"/>
    <col min="2" max="2" width="26.7109375" style="18" customWidth="1"/>
    <col min="3" max="3" width="42.7109375" style="18" customWidth="1"/>
    <col min="4" max="4" width="15.7109375" style="1" customWidth="1"/>
    <col min="5" max="6" width="25.7109375" style="17" customWidth="1"/>
    <col min="7" max="7" width="50.7109375" style="1" customWidth="1"/>
    <col min="8" max="8" width="8.7109375" style="17" customWidth="1"/>
    <col min="9" max="16384" width="11.42578125" style="17"/>
  </cols>
  <sheetData>
    <row r="1" spans="1:9" s="13" customFormat="1" ht="60" customHeight="1" x14ac:dyDescent="0.2">
      <c r="A1" s="10"/>
      <c r="B1" s="11"/>
      <c r="C1" s="11"/>
      <c r="D1" s="10"/>
      <c r="E1" s="10"/>
      <c r="F1" s="10"/>
      <c r="G1" s="10"/>
      <c r="H1" s="10"/>
      <c r="I1" s="12"/>
    </row>
    <row r="2" spans="1:9" s="13" customFormat="1" ht="30" customHeight="1" x14ac:dyDescent="0.2">
      <c r="A2" s="14"/>
      <c r="B2" s="15"/>
      <c r="C2" s="15"/>
      <c r="D2" s="15"/>
      <c r="E2" s="15"/>
      <c r="F2" s="15"/>
      <c r="G2" s="16"/>
      <c r="H2" s="16"/>
      <c r="I2" s="16"/>
    </row>
    <row r="3" spans="1:9" ht="13.5" thickBot="1" x14ac:dyDescent="0.25"/>
    <row r="4" spans="1:9" ht="30" customHeight="1" x14ac:dyDescent="0.2">
      <c r="B4" s="19" t="s">
        <v>247</v>
      </c>
      <c r="C4" s="29"/>
      <c r="D4" s="19" t="s">
        <v>2</v>
      </c>
      <c r="E4" s="20"/>
      <c r="F4" s="21"/>
    </row>
    <row r="5" spans="1:9" s="22" customFormat="1" ht="15" customHeight="1" x14ac:dyDescent="0.2">
      <c r="B5" s="23" t="s">
        <v>0</v>
      </c>
      <c r="C5" s="23" t="s">
        <v>1</v>
      </c>
      <c r="D5" s="24" t="s">
        <v>3</v>
      </c>
      <c r="E5" s="24" t="s">
        <v>4</v>
      </c>
      <c r="F5" s="24" t="s">
        <v>5</v>
      </c>
      <c r="G5" s="25"/>
    </row>
    <row r="6" spans="1:9" x14ac:dyDescent="0.2">
      <c r="B6" s="26"/>
      <c r="C6" s="26"/>
      <c r="D6" s="27"/>
      <c r="E6" s="28"/>
      <c r="F6" s="28"/>
    </row>
  </sheetData>
  <sheetProtection selectLockedCells="1"/>
  <pageMargins left="0.37" right="0.3" top="0.56000000000000005" bottom="0.6" header="0.4921259845" footer="0.4921259845"/>
  <pageSetup paperSize="9" scale="67" fitToHeight="4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mparaison">
                <anchor moveWithCells="1">
                  <from>
                    <xdr:col>1</xdr:col>
                    <xdr:colOff>1685925</xdr:colOff>
                    <xdr:row>0</xdr:row>
                    <xdr:rowOff>333375</xdr:rowOff>
                  </from>
                  <to>
                    <xdr:col>4</xdr:col>
                    <xdr:colOff>466725</xdr:colOff>
                    <xdr:row>1</xdr:row>
                    <xdr:rowOff>228600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8" tint="0.59999389629810485"/>
    <pageSetUpPr fitToPage="1"/>
  </sheetPr>
  <dimension ref="A1:D261"/>
  <sheetViews>
    <sheetView zoomScaleNormal="100" workbookViewId="0">
      <pane ySplit="3" topLeftCell="A55" activePane="bottomLeft" state="frozen"/>
      <selection pane="bottomLeft" activeCell="A64" sqref="A64"/>
    </sheetView>
  </sheetViews>
  <sheetFormatPr baseColWidth="10" defaultRowHeight="12.75" x14ac:dyDescent="0.2"/>
  <cols>
    <col min="1" max="1" width="20.140625" style="5" customWidth="1"/>
    <col min="2" max="2" width="47.140625" style="5" customWidth="1"/>
    <col min="3" max="16384" width="11.42578125" style="5"/>
  </cols>
  <sheetData>
    <row r="1" spans="1:4" ht="60" customHeight="1" x14ac:dyDescent="0.2">
      <c r="A1" s="3" t="s">
        <v>246</v>
      </c>
      <c r="B1" s="4"/>
    </row>
    <row r="2" spans="1:4" ht="30" customHeight="1" x14ac:dyDescent="0.2">
      <c r="A2" s="6"/>
      <c r="B2" s="9"/>
    </row>
    <row r="3" spans="1:4" ht="30" customHeight="1" x14ac:dyDescent="0.2">
      <c r="A3" s="7" t="s">
        <v>247</v>
      </c>
      <c r="B3" s="7" t="s">
        <v>248</v>
      </c>
    </row>
    <row r="4" spans="1:4" ht="14.1" customHeight="1" x14ac:dyDescent="0.2">
      <c r="A4" s="8" t="s">
        <v>287</v>
      </c>
      <c r="B4" s="2" t="s">
        <v>7</v>
      </c>
      <c r="D4" s="2"/>
    </row>
    <row r="5" spans="1:4" ht="14.1" customHeight="1" x14ac:dyDescent="0.2">
      <c r="A5" s="8" t="s">
        <v>288</v>
      </c>
      <c r="B5" s="2" t="s">
        <v>8</v>
      </c>
      <c r="D5" s="2"/>
    </row>
    <row r="6" spans="1:4" ht="14.1" customHeight="1" x14ac:dyDescent="0.2">
      <c r="A6" s="8" t="s">
        <v>289</v>
      </c>
      <c r="B6" s="2" t="s">
        <v>9</v>
      </c>
      <c r="D6" s="2"/>
    </row>
    <row r="7" spans="1:4" ht="14.1" customHeight="1" x14ac:dyDescent="0.2">
      <c r="A7" s="3" t="s">
        <v>290</v>
      </c>
      <c r="B7" s="2" t="s">
        <v>10</v>
      </c>
      <c r="D7" s="2"/>
    </row>
    <row r="8" spans="1:4" ht="14.1" customHeight="1" x14ac:dyDescent="0.2">
      <c r="A8" s="3" t="s">
        <v>291</v>
      </c>
      <c r="B8" s="2" t="s">
        <v>11</v>
      </c>
      <c r="D8" s="2"/>
    </row>
    <row r="9" spans="1:4" ht="14.1" customHeight="1" x14ac:dyDescent="0.2">
      <c r="A9" s="8" t="s">
        <v>292</v>
      </c>
      <c r="B9" s="2" t="s">
        <v>12</v>
      </c>
      <c r="D9" s="2"/>
    </row>
    <row r="10" spans="1:4" ht="14.1" customHeight="1" x14ac:dyDescent="0.2">
      <c r="A10" s="3"/>
      <c r="B10" s="2" t="s">
        <v>13</v>
      </c>
      <c r="D10" s="2"/>
    </row>
    <row r="11" spans="1:4" ht="14.1" customHeight="1" x14ac:dyDescent="0.2">
      <c r="A11" s="3" t="s">
        <v>293</v>
      </c>
      <c r="B11" s="2" t="s">
        <v>14</v>
      </c>
      <c r="D11" s="2"/>
    </row>
    <row r="12" spans="1:4" ht="14.1" customHeight="1" x14ac:dyDescent="0.2">
      <c r="A12" s="8" t="s">
        <v>294</v>
      </c>
      <c r="B12" s="2" t="s">
        <v>15</v>
      </c>
      <c r="D12" s="2"/>
    </row>
    <row r="13" spans="1:4" ht="14.1" customHeight="1" x14ac:dyDescent="0.2">
      <c r="A13" s="8" t="s">
        <v>295</v>
      </c>
      <c r="B13" s="2" t="s">
        <v>16</v>
      </c>
      <c r="D13" s="2"/>
    </row>
    <row r="14" spans="1:4" ht="14.1" customHeight="1" x14ac:dyDescent="0.2">
      <c r="A14" s="8" t="s">
        <v>296</v>
      </c>
      <c r="B14" s="2" t="s">
        <v>17</v>
      </c>
      <c r="D14" s="2"/>
    </row>
    <row r="15" spans="1:4" ht="14.1" customHeight="1" x14ac:dyDescent="0.2">
      <c r="A15" s="8" t="s">
        <v>297</v>
      </c>
      <c r="B15" s="2" t="s">
        <v>18</v>
      </c>
      <c r="D15" s="2"/>
    </row>
    <row r="16" spans="1:4" ht="14.1" customHeight="1" x14ac:dyDescent="0.2">
      <c r="A16" s="3" t="s">
        <v>298</v>
      </c>
      <c r="B16" s="2" t="s">
        <v>19</v>
      </c>
      <c r="D16" s="2"/>
    </row>
    <row r="17" spans="1:4" ht="14.1" customHeight="1" x14ac:dyDescent="0.2">
      <c r="A17" s="8" t="s">
        <v>299</v>
      </c>
      <c r="B17" s="2" t="s">
        <v>20</v>
      </c>
      <c r="D17" s="2"/>
    </row>
    <row r="18" spans="1:4" ht="14.1" customHeight="1" x14ac:dyDescent="0.2">
      <c r="A18" s="8" t="s">
        <v>300</v>
      </c>
      <c r="B18" s="2" t="s">
        <v>21</v>
      </c>
      <c r="D18" s="2"/>
    </row>
    <row r="19" spans="1:4" ht="14.1" customHeight="1" x14ac:dyDescent="0.2">
      <c r="A19" s="3" t="s">
        <v>301</v>
      </c>
      <c r="B19" s="2" t="s">
        <v>22</v>
      </c>
      <c r="D19" s="2"/>
    </row>
    <row r="20" spans="1:4" ht="14.1" customHeight="1" x14ac:dyDescent="0.2">
      <c r="A20" s="8" t="s">
        <v>302</v>
      </c>
      <c r="B20" s="2" t="s">
        <v>23</v>
      </c>
      <c r="D20" s="2"/>
    </row>
    <row r="21" spans="1:4" ht="14.1" customHeight="1" x14ac:dyDescent="0.2">
      <c r="A21" s="8" t="s">
        <v>303</v>
      </c>
      <c r="B21" s="2" t="s">
        <v>24</v>
      </c>
      <c r="D21" s="2"/>
    </row>
    <row r="22" spans="1:4" ht="14.1" customHeight="1" x14ac:dyDescent="0.2">
      <c r="A22" s="8" t="s">
        <v>304</v>
      </c>
      <c r="B22" s="2" t="s">
        <v>25</v>
      </c>
      <c r="D22" s="2"/>
    </row>
    <row r="23" spans="1:4" ht="14.1" customHeight="1" x14ac:dyDescent="0.2">
      <c r="A23" s="3" t="s">
        <v>305</v>
      </c>
      <c r="B23" s="2" t="s">
        <v>26</v>
      </c>
      <c r="D23" s="2"/>
    </row>
    <row r="24" spans="1:4" ht="14.1" customHeight="1" x14ac:dyDescent="0.2">
      <c r="A24" s="3" t="s">
        <v>306</v>
      </c>
      <c r="B24" s="2" t="s">
        <v>27</v>
      </c>
      <c r="D24" s="2"/>
    </row>
    <row r="25" spans="1:4" ht="14.1" customHeight="1" x14ac:dyDescent="0.2">
      <c r="A25" s="8" t="s">
        <v>285</v>
      </c>
      <c r="B25" s="2" t="s">
        <v>28</v>
      </c>
      <c r="D25" s="2"/>
    </row>
    <row r="26" spans="1:4" ht="14.1" customHeight="1" x14ac:dyDescent="0.2">
      <c r="A26" s="8" t="s">
        <v>307</v>
      </c>
      <c r="B26" s="2" t="s">
        <v>29</v>
      </c>
      <c r="D26" s="2"/>
    </row>
    <row r="27" spans="1:4" ht="14.1" customHeight="1" x14ac:dyDescent="0.2">
      <c r="A27" s="8" t="s">
        <v>308</v>
      </c>
      <c r="B27" s="2" t="s">
        <v>30</v>
      </c>
      <c r="D27" s="2"/>
    </row>
    <row r="28" spans="1:4" ht="14.1" customHeight="1" x14ac:dyDescent="0.2">
      <c r="A28" s="8" t="s">
        <v>464</v>
      </c>
      <c r="B28" s="2" t="s">
        <v>31</v>
      </c>
      <c r="D28" s="2"/>
    </row>
    <row r="29" spans="1:4" ht="14.1" customHeight="1" x14ac:dyDescent="0.2">
      <c r="A29" s="8" t="s">
        <v>250</v>
      </c>
      <c r="B29" s="8" t="s">
        <v>309</v>
      </c>
    </row>
    <row r="30" spans="1:4" ht="14.1" customHeight="1" x14ac:dyDescent="0.2">
      <c r="A30" s="8" t="s">
        <v>251</v>
      </c>
      <c r="B30" s="8" t="s">
        <v>310</v>
      </c>
    </row>
    <row r="31" spans="1:4" ht="14.1" customHeight="1" x14ac:dyDescent="0.2">
      <c r="A31" s="8" t="s">
        <v>252</v>
      </c>
      <c r="B31" s="8" t="s">
        <v>311</v>
      </c>
    </row>
    <row r="32" spans="1:4" ht="14.1" customHeight="1" x14ac:dyDescent="0.2">
      <c r="A32" s="8" t="s">
        <v>252</v>
      </c>
      <c r="B32" s="8" t="s">
        <v>312</v>
      </c>
    </row>
    <row r="33" spans="1:2" ht="14.1" customHeight="1" x14ac:dyDescent="0.2">
      <c r="A33" s="8" t="s">
        <v>252</v>
      </c>
      <c r="B33" s="8" t="s">
        <v>313</v>
      </c>
    </row>
    <row r="34" spans="1:2" ht="14.1" customHeight="1" x14ac:dyDescent="0.2">
      <c r="A34" s="8">
        <v>1462</v>
      </c>
      <c r="B34" s="8" t="s">
        <v>314</v>
      </c>
    </row>
    <row r="35" spans="1:2" ht="14.1" customHeight="1" x14ac:dyDescent="0.2">
      <c r="A35" s="8">
        <v>1453</v>
      </c>
      <c r="B35" s="8" t="s">
        <v>315</v>
      </c>
    </row>
    <row r="36" spans="1:2" ht="14.1" customHeight="1" x14ac:dyDescent="0.2">
      <c r="A36" s="8">
        <v>805</v>
      </c>
      <c r="B36" s="8" t="s">
        <v>316</v>
      </c>
    </row>
    <row r="37" spans="1:2" ht="14.1" customHeight="1" x14ac:dyDescent="0.2">
      <c r="A37" s="8">
        <v>564</v>
      </c>
      <c r="B37" s="8" t="s">
        <v>317</v>
      </c>
    </row>
    <row r="38" spans="1:2" ht="14.1" customHeight="1" x14ac:dyDescent="0.2">
      <c r="A38" s="8">
        <v>562</v>
      </c>
      <c r="B38" s="8" t="s">
        <v>318</v>
      </c>
    </row>
    <row r="39" spans="1:2" ht="14.1" customHeight="1" x14ac:dyDescent="0.2">
      <c r="A39" s="8" t="s">
        <v>252</v>
      </c>
      <c r="B39" s="8" t="s">
        <v>319</v>
      </c>
    </row>
    <row r="40" spans="1:2" ht="14.1" customHeight="1" x14ac:dyDescent="0.2">
      <c r="A40" s="8">
        <v>20662</v>
      </c>
      <c r="B40" s="8" t="s">
        <v>320</v>
      </c>
    </row>
    <row r="41" spans="1:2" ht="14.1" customHeight="1" x14ac:dyDescent="0.2">
      <c r="A41" s="8">
        <v>20390</v>
      </c>
      <c r="B41" s="8" t="s">
        <v>321</v>
      </c>
    </row>
    <row r="42" spans="1:2" ht="14.1" customHeight="1" x14ac:dyDescent="0.2">
      <c r="A42" s="8">
        <v>22444</v>
      </c>
      <c r="B42" s="8" t="s">
        <v>322</v>
      </c>
    </row>
    <row r="43" spans="1:2" ht="14.1" customHeight="1" x14ac:dyDescent="0.2">
      <c r="A43" s="8" t="s">
        <v>253</v>
      </c>
      <c r="B43" s="8" t="s">
        <v>323</v>
      </c>
    </row>
    <row r="44" spans="1:2" ht="14.1" customHeight="1" x14ac:dyDescent="0.2">
      <c r="A44" s="8" t="s">
        <v>253</v>
      </c>
      <c r="B44" s="8" t="s">
        <v>324</v>
      </c>
    </row>
    <row r="45" spans="1:2" ht="14.1" customHeight="1" x14ac:dyDescent="0.2">
      <c r="A45" s="8">
        <v>20690</v>
      </c>
      <c r="B45" s="8" t="s">
        <v>325</v>
      </c>
    </row>
    <row r="46" spans="1:2" ht="14.1" customHeight="1" x14ac:dyDescent="0.2">
      <c r="A46" s="8">
        <v>21500</v>
      </c>
      <c r="B46" s="8" t="s">
        <v>326</v>
      </c>
    </row>
    <row r="47" spans="1:2" ht="14.1" customHeight="1" x14ac:dyDescent="0.2">
      <c r="A47" s="8" t="s">
        <v>254</v>
      </c>
      <c r="B47" s="8" t="s">
        <v>327</v>
      </c>
    </row>
    <row r="48" spans="1:2" ht="14.1" customHeight="1" x14ac:dyDescent="0.2">
      <c r="A48" s="8">
        <v>20034</v>
      </c>
      <c r="B48" s="8" t="s">
        <v>328</v>
      </c>
    </row>
    <row r="49" spans="1:2" ht="14.1" customHeight="1" x14ac:dyDescent="0.2">
      <c r="A49" s="8" t="s">
        <v>255</v>
      </c>
      <c r="B49" s="8" t="s">
        <v>329</v>
      </c>
    </row>
    <row r="50" spans="1:2" ht="14.1" customHeight="1" x14ac:dyDescent="0.2">
      <c r="A50" s="8">
        <v>21346175</v>
      </c>
      <c r="B50" s="8" t="s">
        <v>330</v>
      </c>
    </row>
    <row r="51" spans="1:2" ht="14.1" customHeight="1" x14ac:dyDescent="0.2">
      <c r="A51" s="8">
        <v>21340275</v>
      </c>
      <c r="B51" s="8" t="s">
        <v>331</v>
      </c>
    </row>
    <row r="52" spans="1:2" ht="14.1" customHeight="1" x14ac:dyDescent="0.2">
      <c r="A52" s="8" t="s">
        <v>256</v>
      </c>
      <c r="B52" s="8" t="s">
        <v>332</v>
      </c>
    </row>
    <row r="53" spans="1:2" ht="14.1" customHeight="1" x14ac:dyDescent="0.2">
      <c r="A53" s="3" t="s">
        <v>257</v>
      </c>
      <c r="B53" s="8" t="s">
        <v>333</v>
      </c>
    </row>
    <row r="54" spans="1:2" ht="14.1" customHeight="1" x14ac:dyDescent="0.2">
      <c r="A54" s="8">
        <v>21354959</v>
      </c>
      <c r="B54" s="8" t="s">
        <v>334</v>
      </c>
    </row>
    <row r="55" spans="1:2" ht="14.1" customHeight="1" x14ac:dyDescent="0.2">
      <c r="A55" s="8">
        <v>21344837</v>
      </c>
      <c r="B55" s="8" t="s">
        <v>335</v>
      </c>
    </row>
    <row r="56" spans="1:2" ht="14.1" customHeight="1" x14ac:dyDescent="0.2">
      <c r="A56" s="8">
        <v>21358704</v>
      </c>
      <c r="B56" s="8" t="s">
        <v>336</v>
      </c>
    </row>
    <row r="57" spans="1:2" ht="14.1" customHeight="1" x14ac:dyDescent="0.2">
      <c r="A57" s="8">
        <v>21342800</v>
      </c>
      <c r="B57" s="8" t="s">
        <v>337</v>
      </c>
    </row>
    <row r="58" spans="1:2" ht="14.1" customHeight="1" x14ac:dyDescent="0.2">
      <c r="A58" s="8">
        <v>20163</v>
      </c>
      <c r="B58" s="8" t="s">
        <v>338</v>
      </c>
    </row>
    <row r="59" spans="1:2" ht="14.1" customHeight="1" x14ac:dyDescent="0.2">
      <c r="A59" s="8">
        <v>20115</v>
      </c>
      <c r="B59" s="8" t="s">
        <v>339</v>
      </c>
    </row>
    <row r="60" spans="1:2" ht="14.1" customHeight="1" x14ac:dyDescent="0.2">
      <c r="A60" s="8">
        <v>21655</v>
      </c>
      <c r="B60" s="8" t="s">
        <v>340</v>
      </c>
    </row>
    <row r="61" spans="1:2" ht="14.1" customHeight="1" x14ac:dyDescent="0.2">
      <c r="A61" s="3">
        <v>20421</v>
      </c>
      <c r="B61" s="8" t="s">
        <v>341</v>
      </c>
    </row>
    <row r="62" spans="1:2" ht="14.1" customHeight="1" x14ac:dyDescent="0.2">
      <c r="A62" s="8">
        <v>21397</v>
      </c>
      <c r="B62" s="8" t="s">
        <v>342</v>
      </c>
    </row>
    <row r="63" spans="1:2" ht="14.1" customHeight="1" x14ac:dyDescent="0.2">
      <c r="A63" s="3">
        <v>20265</v>
      </c>
      <c r="B63" s="8" t="s">
        <v>343</v>
      </c>
    </row>
    <row r="64" spans="1:2" ht="14.1" customHeight="1" x14ac:dyDescent="0.2">
      <c r="A64" s="8" t="s">
        <v>258</v>
      </c>
      <c r="B64" s="8" t="s">
        <v>344</v>
      </c>
    </row>
    <row r="65" spans="1:2" ht="14.1" customHeight="1" x14ac:dyDescent="0.2">
      <c r="A65" s="8">
        <v>26070</v>
      </c>
      <c r="B65" s="8" t="s">
        <v>345</v>
      </c>
    </row>
    <row r="66" spans="1:2" ht="14.1" customHeight="1" x14ac:dyDescent="0.2">
      <c r="A66" s="8">
        <v>21032</v>
      </c>
      <c r="B66" s="8" t="s">
        <v>346</v>
      </c>
    </row>
    <row r="67" spans="1:2" ht="14.1" customHeight="1" x14ac:dyDescent="0.2">
      <c r="A67" s="8">
        <v>26138</v>
      </c>
      <c r="B67" s="8" t="s">
        <v>347</v>
      </c>
    </row>
    <row r="68" spans="1:2" ht="14.1" customHeight="1" x14ac:dyDescent="0.2">
      <c r="A68" s="8">
        <v>22040</v>
      </c>
      <c r="B68" s="8" t="s">
        <v>348</v>
      </c>
    </row>
    <row r="69" spans="1:2" ht="14.1" customHeight="1" x14ac:dyDescent="0.2">
      <c r="A69" s="3" t="s">
        <v>259</v>
      </c>
      <c r="B69" s="8" t="s">
        <v>349</v>
      </c>
    </row>
    <row r="70" spans="1:2" ht="14.1" customHeight="1" x14ac:dyDescent="0.2">
      <c r="A70" s="8">
        <v>21079</v>
      </c>
      <c r="B70" s="8" t="s">
        <v>350</v>
      </c>
    </row>
    <row r="71" spans="1:2" ht="14.1" customHeight="1" x14ac:dyDescent="0.2">
      <c r="A71" s="8" t="s">
        <v>260</v>
      </c>
      <c r="B71" s="8" t="s">
        <v>351</v>
      </c>
    </row>
    <row r="72" spans="1:2" ht="14.1" customHeight="1" x14ac:dyDescent="0.2">
      <c r="A72" s="8">
        <v>29603</v>
      </c>
      <c r="B72" s="8" t="s">
        <v>352</v>
      </c>
    </row>
    <row r="73" spans="1:2" ht="14.1" customHeight="1" x14ac:dyDescent="0.2">
      <c r="A73" s="8">
        <v>29607</v>
      </c>
      <c r="B73" s="8" t="s">
        <v>353</v>
      </c>
    </row>
    <row r="74" spans="1:2" ht="14.1" customHeight="1" x14ac:dyDescent="0.2">
      <c r="A74" s="8">
        <v>29442</v>
      </c>
      <c r="B74" s="8" t="s">
        <v>354</v>
      </c>
    </row>
    <row r="75" spans="1:2" ht="14.1" customHeight="1" x14ac:dyDescent="0.2">
      <c r="A75" s="8">
        <v>21343834</v>
      </c>
      <c r="B75" s="8" t="s">
        <v>355</v>
      </c>
    </row>
    <row r="76" spans="1:2" ht="14.1" customHeight="1" x14ac:dyDescent="0.2">
      <c r="A76" s="8">
        <v>21344556</v>
      </c>
      <c r="B76" s="8" t="s">
        <v>356</v>
      </c>
    </row>
    <row r="77" spans="1:2" ht="14.1" customHeight="1" x14ac:dyDescent="0.2">
      <c r="A77" s="3">
        <v>21348762</v>
      </c>
      <c r="B77" s="8" t="s">
        <v>357</v>
      </c>
    </row>
    <row r="78" spans="1:2" ht="14.1" customHeight="1" x14ac:dyDescent="0.2">
      <c r="A78" s="8">
        <v>21131</v>
      </c>
      <c r="B78" s="8" t="s">
        <v>358</v>
      </c>
    </row>
    <row r="79" spans="1:2" ht="14.1" customHeight="1" x14ac:dyDescent="0.2">
      <c r="A79" s="8" t="s">
        <v>261</v>
      </c>
      <c r="B79" s="8" t="s">
        <v>359</v>
      </c>
    </row>
    <row r="80" spans="1:2" ht="14.1" customHeight="1" x14ac:dyDescent="0.2">
      <c r="A80" s="3" t="s">
        <v>262</v>
      </c>
      <c r="B80" s="8" t="s">
        <v>360</v>
      </c>
    </row>
    <row r="81" spans="1:2" ht="14.1" customHeight="1" x14ac:dyDescent="0.2">
      <c r="A81" s="8" t="s">
        <v>263</v>
      </c>
      <c r="B81" s="8" t="s">
        <v>361</v>
      </c>
    </row>
    <row r="82" spans="1:2" ht="14.1" customHeight="1" x14ac:dyDescent="0.2">
      <c r="A82" s="8">
        <v>20137</v>
      </c>
      <c r="B82" s="8" t="s">
        <v>362</v>
      </c>
    </row>
    <row r="83" spans="1:2" ht="14.1" customHeight="1" x14ac:dyDescent="0.2">
      <c r="A83" s="8">
        <v>20140</v>
      </c>
      <c r="B83" s="8" t="s">
        <v>363</v>
      </c>
    </row>
    <row r="84" spans="1:2" ht="14.1" customHeight="1" x14ac:dyDescent="0.2">
      <c r="A84" s="8">
        <v>20229</v>
      </c>
      <c r="B84" s="8" t="s">
        <v>364</v>
      </c>
    </row>
    <row r="85" spans="1:2" ht="14.1" customHeight="1" x14ac:dyDescent="0.2">
      <c r="A85" s="8">
        <v>21595</v>
      </c>
      <c r="B85" s="8" t="s">
        <v>365</v>
      </c>
    </row>
    <row r="86" spans="1:2" ht="14.1" customHeight="1" x14ac:dyDescent="0.2">
      <c r="A86" s="3">
        <v>22321</v>
      </c>
      <c r="B86" s="8" t="s">
        <v>366</v>
      </c>
    </row>
    <row r="87" spans="1:2" ht="14.1" customHeight="1" x14ac:dyDescent="0.2">
      <c r="A87" s="3">
        <v>22032</v>
      </c>
      <c r="B87" s="8" t="s">
        <v>367</v>
      </c>
    </row>
    <row r="88" spans="1:2" ht="14.1" customHeight="1" x14ac:dyDescent="0.2">
      <c r="A88" s="8">
        <v>22036</v>
      </c>
      <c r="B88" s="8" t="s">
        <v>368</v>
      </c>
    </row>
    <row r="89" spans="1:2" ht="14.1" customHeight="1" x14ac:dyDescent="0.2">
      <c r="A89" s="3">
        <v>20452</v>
      </c>
      <c r="B89" s="8" t="s">
        <v>369</v>
      </c>
    </row>
    <row r="90" spans="1:2" ht="14.1" customHeight="1" x14ac:dyDescent="0.2">
      <c r="A90" s="8">
        <v>20904</v>
      </c>
      <c r="B90" s="8" t="s">
        <v>370</v>
      </c>
    </row>
    <row r="91" spans="1:2" ht="14.1" customHeight="1" x14ac:dyDescent="0.2">
      <c r="A91" s="8">
        <v>21088</v>
      </c>
      <c r="B91" s="8" t="s">
        <v>371</v>
      </c>
    </row>
    <row r="92" spans="1:2" ht="14.1" customHeight="1" x14ac:dyDescent="0.2">
      <c r="A92" s="8">
        <v>21396</v>
      </c>
      <c r="B92" s="8" t="s">
        <v>372</v>
      </c>
    </row>
    <row r="93" spans="1:2" ht="14.1" customHeight="1" x14ac:dyDescent="0.2">
      <c r="A93" s="8">
        <v>20392</v>
      </c>
      <c r="B93" s="8" t="s">
        <v>373</v>
      </c>
    </row>
    <row r="94" spans="1:2" ht="14.1" customHeight="1" x14ac:dyDescent="0.2">
      <c r="A94" s="3">
        <v>20425</v>
      </c>
      <c r="B94" s="8" t="s">
        <v>374</v>
      </c>
    </row>
    <row r="95" spans="1:2" ht="14.1" customHeight="1" x14ac:dyDescent="0.2">
      <c r="A95" s="8">
        <v>29418</v>
      </c>
      <c r="B95" s="8" t="s">
        <v>375</v>
      </c>
    </row>
    <row r="96" spans="1:2" ht="14.1" customHeight="1" x14ac:dyDescent="0.2">
      <c r="A96" s="8">
        <v>21073</v>
      </c>
      <c r="B96" s="8" t="s">
        <v>376</v>
      </c>
    </row>
    <row r="97" spans="1:2" ht="14.1" customHeight="1" x14ac:dyDescent="0.2">
      <c r="A97" s="8">
        <v>21606</v>
      </c>
      <c r="B97" s="8" t="s">
        <v>377</v>
      </c>
    </row>
    <row r="98" spans="1:2" ht="14.1" customHeight="1" x14ac:dyDescent="0.2">
      <c r="A98" s="8">
        <v>20971</v>
      </c>
      <c r="B98" s="8" t="s">
        <v>378</v>
      </c>
    </row>
    <row r="99" spans="1:2" ht="14.1" customHeight="1" x14ac:dyDescent="0.2">
      <c r="A99" s="8">
        <v>20697</v>
      </c>
      <c r="B99" s="8" t="s">
        <v>379</v>
      </c>
    </row>
    <row r="100" spans="1:2" ht="14.1" customHeight="1" x14ac:dyDescent="0.2">
      <c r="A100" s="8">
        <v>20654</v>
      </c>
      <c r="B100" s="8" t="s">
        <v>380</v>
      </c>
    </row>
    <row r="101" spans="1:2" ht="14.1" customHeight="1" x14ac:dyDescent="0.2">
      <c r="A101" s="8">
        <v>25231</v>
      </c>
      <c r="B101" s="8" t="s">
        <v>381</v>
      </c>
    </row>
    <row r="102" spans="1:2" ht="14.1" customHeight="1" x14ac:dyDescent="0.2">
      <c r="A102" s="8">
        <v>20139</v>
      </c>
      <c r="B102" s="8" t="s">
        <v>382</v>
      </c>
    </row>
    <row r="103" spans="1:2" ht="14.1" customHeight="1" x14ac:dyDescent="0.2">
      <c r="A103" s="8">
        <v>21753</v>
      </c>
      <c r="B103" s="8" t="s">
        <v>383</v>
      </c>
    </row>
    <row r="104" spans="1:2" ht="14.1" customHeight="1" x14ac:dyDescent="0.2">
      <c r="A104" s="8">
        <v>20141</v>
      </c>
      <c r="B104" s="8" t="s">
        <v>384</v>
      </c>
    </row>
    <row r="105" spans="1:2" ht="14.1" customHeight="1" x14ac:dyDescent="0.2">
      <c r="A105" s="8">
        <v>22223</v>
      </c>
      <c r="B105" s="8" t="s">
        <v>385</v>
      </c>
    </row>
    <row r="106" spans="1:2" ht="14.1" customHeight="1" x14ac:dyDescent="0.2">
      <c r="A106" s="3">
        <v>20009</v>
      </c>
      <c r="B106" s="8" t="s">
        <v>386</v>
      </c>
    </row>
    <row r="107" spans="1:2" ht="14.1" customHeight="1" x14ac:dyDescent="0.2">
      <c r="A107" s="8">
        <v>20512</v>
      </c>
      <c r="B107" s="8" t="s">
        <v>387</v>
      </c>
    </row>
    <row r="108" spans="1:2" ht="14.1" customHeight="1" x14ac:dyDescent="0.2">
      <c r="A108" s="8">
        <v>21157</v>
      </c>
      <c r="B108" s="8" t="s">
        <v>388</v>
      </c>
    </row>
    <row r="109" spans="1:2" ht="14.1" customHeight="1" x14ac:dyDescent="0.2">
      <c r="A109" s="8" t="s">
        <v>264</v>
      </c>
      <c r="B109" s="8" t="s">
        <v>389</v>
      </c>
    </row>
    <row r="110" spans="1:2" ht="14.1" customHeight="1" x14ac:dyDescent="0.2">
      <c r="A110" s="8">
        <v>20689</v>
      </c>
      <c r="B110" s="8" t="s">
        <v>390</v>
      </c>
    </row>
    <row r="111" spans="1:2" ht="14.1" customHeight="1" x14ac:dyDescent="0.2">
      <c r="A111" s="8">
        <v>21857</v>
      </c>
      <c r="B111" s="8" t="s">
        <v>391</v>
      </c>
    </row>
    <row r="112" spans="1:2" ht="14.1" customHeight="1" x14ac:dyDescent="0.2">
      <c r="A112" s="8" t="s">
        <v>265</v>
      </c>
      <c r="B112" s="8" t="s">
        <v>392</v>
      </c>
    </row>
    <row r="113" spans="1:2" ht="14.1" customHeight="1" x14ac:dyDescent="0.2">
      <c r="A113" s="8">
        <v>20310</v>
      </c>
      <c r="B113" s="8" t="s">
        <v>393</v>
      </c>
    </row>
    <row r="114" spans="1:2" ht="14.1" customHeight="1" x14ac:dyDescent="0.2">
      <c r="A114" s="8">
        <v>21852</v>
      </c>
      <c r="B114" s="8" t="s">
        <v>394</v>
      </c>
    </row>
    <row r="115" spans="1:2" ht="14.1" customHeight="1" x14ac:dyDescent="0.2">
      <c r="A115" s="3" t="s">
        <v>266</v>
      </c>
      <c r="B115" s="8" t="s">
        <v>395</v>
      </c>
    </row>
    <row r="116" spans="1:2" ht="14.1" customHeight="1" x14ac:dyDescent="0.2">
      <c r="A116" s="3">
        <v>21727</v>
      </c>
      <c r="B116" s="8" t="s">
        <v>396</v>
      </c>
    </row>
    <row r="117" spans="1:2" ht="14.1" customHeight="1" x14ac:dyDescent="0.2">
      <c r="A117" s="8">
        <v>20813</v>
      </c>
      <c r="B117" s="8" t="s">
        <v>397</v>
      </c>
    </row>
    <row r="118" spans="1:2" ht="14.1" customHeight="1" x14ac:dyDescent="0.2">
      <c r="A118" s="3">
        <v>20968</v>
      </c>
      <c r="B118" s="8" t="s">
        <v>398</v>
      </c>
    </row>
    <row r="119" spans="1:2" ht="14.1" customHeight="1" x14ac:dyDescent="0.2">
      <c r="A119" s="8">
        <v>21650</v>
      </c>
      <c r="B119" s="8" t="s">
        <v>399</v>
      </c>
    </row>
    <row r="120" spans="1:2" ht="14.1" customHeight="1" x14ac:dyDescent="0.2">
      <c r="A120" s="8">
        <v>21573</v>
      </c>
      <c r="B120" s="8" t="s">
        <v>400</v>
      </c>
    </row>
    <row r="121" spans="1:2" ht="14.1" customHeight="1" x14ac:dyDescent="0.2">
      <c r="A121" s="8">
        <v>21091</v>
      </c>
      <c r="B121" s="8" t="s">
        <v>401</v>
      </c>
    </row>
    <row r="122" spans="1:2" ht="14.1" customHeight="1" x14ac:dyDescent="0.2">
      <c r="A122" s="8">
        <v>20636</v>
      </c>
      <c r="B122" s="8" t="s">
        <v>402</v>
      </c>
    </row>
    <row r="123" spans="1:2" ht="14.1" customHeight="1" x14ac:dyDescent="0.2">
      <c r="A123" s="8">
        <v>20656</v>
      </c>
      <c r="B123" s="8" t="s">
        <v>403</v>
      </c>
    </row>
    <row r="124" spans="1:2" ht="14.1" customHeight="1" x14ac:dyDescent="0.2">
      <c r="A124" s="8" t="s">
        <v>267</v>
      </c>
      <c r="B124" s="8" t="s">
        <v>404</v>
      </c>
    </row>
    <row r="125" spans="1:2" ht="14.1" customHeight="1" x14ac:dyDescent="0.2">
      <c r="A125" s="8">
        <v>25118</v>
      </c>
      <c r="B125" s="8" t="s">
        <v>405</v>
      </c>
    </row>
    <row r="126" spans="1:2" ht="14.1" customHeight="1" x14ac:dyDescent="0.2">
      <c r="A126" s="8">
        <v>20632</v>
      </c>
      <c r="B126" s="8" t="s">
        <v>406</v>
      </c>
    </row>
    <row r="127" spans="1:2" ht="14.1" customHeight="1" x14ac:dyDescent="0.2">
      <c r="A127" s="8" t="s">
        <v>268</v>
      </c>
      <c r="B127" s="8" t="s">
        <v>407</v>
      </c>
    </row>
    <row r="128" spans="1:2" ht="14.1" customHeight="1" x14ac:dyDescent="0.2">
      <c r="A128" s="8">
        <v>20983</v>
      </c>
      <c r="B128" s="8" t="s">
        <v>408</v>
      </c>
    </row>
    <row r="129" spans="1:2" ht="14.1" customHeight="1" x14ac:dyDescent="0.2">
      <c r="A129" s="8">
        <v>21349</v>
      </c>
      <c r="B129" s="8" t="s">
        <v>409</v>
      </c>
    </row>
    <row r="130" spans="1:2" ht="14.1" customHeight="1" x14ac:dyDescent="0.2">
      <c r="A130" s="8">
        <v>20761</v>
      </c>
      <c r="B130" s="8" t="s">
        <v>410</v>
      </c>
    </row>
    <row r="131" spans="1:2" ht="14.1" customHeight="1" x14ac:dyDescent="0.2">
      <c r="A131" s="8">
        <v>24116</v>
      </c>
      <c r="B131" s="8" t="s">
        <v>411</v>
      </c>
    </row>
    <row r="132" spans="1:2" ht="14.1" customHeight="1" x14ac:dyDescent="0.2">
      <c r="A132" s="8">
        <v>20877</v>
      </c>
      <c r="B132" s="8" t="s">
        <v>412</v>
      </c>
    </row>
    <row r="133" spans="1:2" ht="14.1" customHeight="1" x14ac:dyDescent="0.2">
      <c r="A133" s="8">
        <v>20816</v>
      </c>
      <c r="B133" s="8" t="s">
        <v>413</v>
      </c>
    </row>
    <row r="134" spans="1:2" ht="14.1" customHeight="1" x14ac:dyDescent="0.2">
      <c r="A134" s="3">
        <v>20613</v>
      </c>
      <c r="B134" s="8" t="s">
        <v>414</v>
      </c>
    </row>
    <row r="135" spans="1:2" ht="14.1" customHeight="1" x14ac:dyDescent="0.2">
      <c r="A135" s="8">
        <v>21192</v>
      </c>
      <c r="B135" s="8" t="s">
        <v>415</v>
      </c>
    </row>
    <row r="136" spans="1:2" ht="14.1" customHeight="1" x14ac:dyDescent="0.2">
      <c r="A136" s="8">
        <v>20339</v>
      </c>
      <c r="B136" s="8" t="s">
        <v>416</v>
      </c>
    </row>
    <row r="137" spans="1:2" ht="14.1" customHeight="1" x14ac:dyDescent="0.2">
      <c r="A137" s="8">
        <v>21445</v>
      </c>
      <c r="B137" s="8" t="s">
        <v>417</v>
      </c>
    </row>
    <row r="138" spans="1:2" ht="14.1" customHeight="1" x14ac:dyDescent="0.2">
      <c r="A138" s="8">
        <v>21063</v>
      </c>
      <c r="B138" s="8" t="s">
        <v>418</v>
      </c>
    </row>
    <row r="139" spans="1:2" ht="14.1" customHeight="1" x14ac:dyDescent="0.2">
      <c r="A139" s="8">
        <v>29559</v>
      </c>
      <c r="B139" s="8" t="s">
        <v>419</v>
      </c>
    </row>
    <row r="140" spans="1:2" ht="14.1" customHeight="1" x14ac:dyDescent="0.2">
      <c r="A140" s="8">
        <v>22096</v>
      </c>
      <c r="B140" s="8" t="s">
        <v>420</v>
      </c>
    </row>
    <row r="141" spans="1:2" ht="14.1" customHeight="1" x14ac:dyDescent="0.2">
      <c r="A141" s="3">
        <v>20254</v>
      </c>
      <c r="B141" s="8" t="s">
        <v>421</v>
      </c>
    </row>
    <row r="142" spans="1:2" ht="14.1" customHeight="1" x14ac:dyDescent="0.2">
      <c r="A142" s="8">
        <v>24446</v>
      </c>
      <c r="B142" s="8" t="s">
        <v>422</v>
      </c>
    </row>
    <row r="143" spans="1:2" ht="14.1" customHeight="1" x14ac:dyDescent="0.2">
      <c r="A143" s="8">
        <v>21461</v>
      </c>
      <c r="B143" s="8" t="s">
        <v>423</v>
      </c>
    </row>
    <row r="144" spans="1:2" ht="14.1" customHeight="1" x14ac:dyDescent="0.2">
      <c r="A144" s="3">
        <v>20260</v>
      </c>
      <c r="B144" s="8" t="s">
        <v>424</v>
      </c>
    </row>
    <row r="145" spans="1:2" ht="14.1" customHeight="1" x14ac:dyDescent="0.2">
      <c r="A145" s="8">
        <v>21127</v>
      </c>
      <c r="B145" s="8" t="s">
        <v>425</v>
      </c>
    </row>
    <row r="146" spans="1:2" ht="14.1" customHeight="1" x14ac:dyDescent="0.2">
      <c r="A146" s="8">
        <v>21548</v>
      </c>
      <c r="B146" s="8" t="s">
        <v>426</v>
      </c>
    </row>
    <row r="147" spans="1:2" ht="14.1" customHeight="1" x14ac:dyDescent="0.2">
      <c r="A147" s="8" t="s">
        <v>269</v>
      </c>
      <c r="B147" s="8" t="s">
        <v>427</v>
      </c>
    </row>
    <row r="148" spans="1:2" ht="14.1" customHeight="1" x14ac:dyDescent="0.2">
      <c r="A148" s="8">
        <v>21016</v>
      </c>
      <c r="B148" s="8" t="s">
        <v>428</v>
      </c>
    </row>
    <row r="149" spans="1:2" ht="14.1" customHeight="1" x14ac:dyDescent="0.2">
      <c r="A149" s="8">
        <v>20581</v>
      </c>
      <c r="B149" s="8" t="s">
        <v>429</v>
      </c>
    </row>
    <row r="150" spans="1:2" ht="14.1" customHeight="1" x14ac:dyDescent="0.2">
      <c r="A150" s="8">
        <v>21090</v>
      </c>
      <c r="B150" s="8" t="s">
        <v>430</v>
      </c>
    </row>
    <row r="151" spans="1:2" ht="14.1" customHeight="1" x14ac:dyDescent="0.2">
      <c r="A151" s="8" t="s">
        <v>270</v>
      </c>
      <c r="B151" s="8" t="s">
        <v>431</v>
      </c>
    </row>
    <row r="152" spans="1:2" ht="14.1" customHeight="1" x14ac:dyDescent="0.2">
      <c r="A152" s="8">
        <v>21394</v>
      </c>
      <c r="B152" s="8" t="s">
        <v>432</v>
      </c>
    </row>
    <row r="153" spans="1:2" ht="14.1" customHeight="1" x14ac:dyDescent="0.2">
      <c r="A153" s="8" t="s">
        <v>271</v>
      </c>
      <c r="B153" s="8" t="s">
        <v>433</v>
      </c>
    </row>
    <row r="154" spans="1:2" ht="14.1" customHeight="1" x14ac:dyDescent="0.2">
      <c r="A154" s="8">
        <v>22195</v>
      </c>
      <c r="B154" s="8" t="s">
        <v>434</v>
      </c>
    </row>
    <row r="155" spans="1:2" ht="14.1" customHeight="1" x14ac:dyDescent="0.2">
      <c r="A155" s="8">
        <v>20861</v>
      </c>
      <c r="B155" s="8" t="s">
        <v>435</v>
      </c>
    </row>
    <row r="156" spans="1:2" ht="14.1" customHeight="1" x14ac:dyDescent="0.2">
      <c r="A156" s="8">
        <v>20032</v>
      </c>
      <c r="B156" s="8" t="s">
        <v>436</v>
      </c>
    </row>
    <row r="157" spans="1:2" ht="14.1" customHeight="1" x14ac:dyDescent="0.2">
      <c r="A157" s="8">
        <v>20073</v>
      </c>
      <c r="B157" s="8" t="s">
        <v>437</v>
      </c>
    </row>
    <row r="158" spans="1:2" ht="14.1" customHeight="1" x14ac:dyDescent="0.2">
      <c r="A158" s="8">
        <v>21036</v>
      </c>
      <c r="B158" s="8" t="s">
        <v>438</v>
      </c>
    </row>
    <row r="159" spans="1:2" ht="14.1" customHeight="1" x14ac:dyDescent="0.2">
      <c r="A159" s="8">
        <v>21420</v>
      </c>
      <c r="B159" s="8" t="s">
        <v>439</v>
      </c>
    </row>
    <row r="160" spans="1:2" ht="14.1" customHeight="1" x14ac:dyDescent="0.2">
      <c r="A160" s="8">
        <v>20814</v>
      </c>
      <c r="B160" s="8" t="s">
        <v>440</v>
      </c>
    </row>
    <row r="161" spans="1:2" ht="14.1" customHeight="1" x14ac:dyDescent="0.2">
      <c r="A161" s="8">
        <v>21632</v>
      </c>
      <c r="B161" s="8" t="s">
        <v>441</v>
      </c>
    </row>
    <row r="162" spans="1:2" ht="14.1" customHeight="1" x14ac:dyDescent="0.2">
      <c r="A162" s="8">
        <v>22021</v>
      </c>
      <c r="B162" s="8" t="s">
        <v>442</v>
      </c>
    </row>
    <row r="163" spans="1:2" ht="14.1" customHeight="1" x14ac:dyDescent="0.2">
      <c r="A163" s="8">
        <v>21603</v>
      </c>
      <c r="B163" s="8" t="s">
        <v>443</v>
      </c>
    </row>
    <row r="164" spans="1:2" ht="14.1" customHeight="1" x14ac:dyDescent="0.2">
      <c r="A164" s="8" t="s">
        <v>272</v>
      </c>
      <c r="B164" s="8" t="s">
        <v>444</v>
      </c>
    </row>
    <row r="165" spans="1:2" ht="14.1" customHeight="1" x14ac:dyDescent="0.2">
      <c r="A165" s="8">
        <v>21217</v>
      </c>
      <c r="B165" s="8" t="s">
        <v>445</v>
      </c>
    </row>
    <row r="166" spans="1:2" ht="14.1" customHeight="1" x14ac:dyDescent="0.2">
      <c r="A166" s="3">
        <v>21529</v>
      </c>
      <c r="B166" s="8" t="s">
        <v>446</v>
      </c>
    </row>
    <row r="167" spans="1:2" ht="14.1" customHeight="1" x14ac:dyDescent="0.2">
      <c r="A167" s="8" t="s">
        <v>273</v>
      </c>
      <c r="B167" s="8" t="s">
        <v>447</v>
      </c>
    </row>
    <row r="168" spans="1:2" ht="14.1" customHeight="1" x14ac:dyDescent="0.2">
      <c r="A168" s="8">
        <v>21138</v>
      </c>
      <c r="B168" s="8" t="s">
        <v>448</v>
      </c>
    </row>
    <row r="169" spans="1:2" ht="14.1" customHeight="1" x14ac:dyDescent="0.2">
      <c r="A169" s="8">
        <v>21767</v>
      </c>
      <c r="B169" s="8" t="s">
        <v>449</v>
      </c>
    </row>
    <row r="170" spans="1:2" ht="14.1" customHeight="1" x14ac:dyDescent="0.2">
      <c r="A170" s="8">
        <v>20175</v>
      </c>
      <c r="B170" s="8" t="s">
        <v>450</v>
      </c>
    </row>
    <row r="171" spans="1:2" ht="14.1" customHeight="1" x14ac:dyDescent="0.2">
      <c r="A171" s="8">
        <v>20148</v>
      </c>
      <c r="B171" s="8" t="s">
        <v>451</v>
      </c>
    </row>
    <row r="172" spans="1:2" ht="14.1" customHeight="1" x14ac:dyDescent="0.2">
      <c r="A172" s="8">
        <v>20082</v>
      </c>
      <c r="B172" s="8" t="s">
        <v>452</v>
      </c>
    </row>
    <row r="173" spans="1:2" ht="14.1" customHeight="1" x14ac:dyDescent="0.2">
      <c r="A173" s="8">
        <v>20375</v>
      </c>
      <c r="B173" s="8" t="s">
        <v>453</v>
      </c>
    </row>
    <row r="174" spans="1:2" ht="14.1" customHeight="1" x14ac:dyDescent="0.2">
      <c r="A174" s="8">
        <v>20237</v>
      </c>
      <c r="B174" s="8" t="s">
        <v>454</v>
      </c>
    </row>
    <row r="175" spans="1:2" ht="14.1" customHeight="1" x14ac:dyDescent="0.2">
      <c r="A175" s="8">
        <v>21352534</v>
      </c>
      <c r="B175" s="8" t="s">
        <v>455</v>
      </c>
    </row>
    <row r="176" spans="1:2" ht="14.1" customHeight="1" x14ac:dyDescent="0.2">
      <c r="A176" s="3">
        <v>21357004</v>
      </c>
      <c r="B176" s="8" t="s">
        <v>456</v>
      </c>
    </row>
    <row r="177" spans="1:2" ht="14.1" customHeight="1" x14ac:dyDescent="0.2">
      <c r="A177" s="8">
        <v>22064</v>
      </c>
      <c r="B177" s="8" t="s">
        <v>457</v>
      </c>
    </row>
    <row r="178" spans="1:2" ht="14.1" customHeight="1" x14ac:dyDescent="0.2">
      <c r="A178" s="8">
        <v>22105</v>
      </c>
      <c r="B178" s="8" t="s">
        <v>458</v>
      </c>
    </row>
    <row r="179" spans="1:2" ht="14.1" customHeight="1" x14ac:dyDescent="0.2">
      <c r="A179" s="8">
        <v>21297</v>
      </c>
      <c r="B179" s="8" t="s">
        <v>459</v>
      </c>
    </row>
    <row r="180" spans="1:2" ht="14.1" customHeight="1" x14ac:dyDescent="0.2">
      <c r="A180" s="8">
        <v>21253</v>
      </c>
      <c r="B180" s="8" t="s">
        <v>460</v>
      </c>
    </row>
    <row r="181" spans="1:2" ht="14.1" customHeight="1" x14ac:dyDescent="0.2">
      <c r="A181" s="8">
        <v>21347468</v>
      </c>
      <c r="B181" s="8" t="s">
        <v>461</v>
      </c>
    </row>
    <row r="182" spans="1:2" ht="14.1" customHeight="1" x14ac:dyDescent="0.2">
      <c r="A182" s="8">
        <v>22001</v>
      </c>
      <c r="B182" s="8" t="s">
        <v>462</v>
      </c>
    </row>
    <row r="183" spans="1:2" ht="14.1" customHeight="1" x14ac:dyDescent="0.2">
      <c r="A183" s="8">
        <v>21348656</v>
      </c>
      <c r="B183" s="8" t="s">
        <v>463</v>
      </c>
    </row>
    <row r="184" spans="1:2" ht="14.1" customHeight="1" x14ac:dyDescent="0.2">
      <c r="A184" s="3"/>
      <c r="B184" s="3" t="s">
        <v>465</v>
      </c>
    </row>
    <row r="185" spans="1:2" ht="14.1" customHeight="1" x14ac:dyDescent="0.2">
      <c r="A185" s="8">
        <v>21356849</v>
      </c>
      <c r="B185" s="3" t="s">
        <v>466</v>
      </c>
    </row>
    <row r="186" spans="1:2" ht="14.1" customHeight="1" x14ac:dyDescent="0.2">
      <c r="A186" s="8">
        <v>21347702</v>
      </c>
      <c r="B186" s="3" t="s">
        <v>467</v>
      </c>
    </row>
    <row r="187" spans="1:2" ht="14.1" customHeight="1" x14ac:dyDescent="0.2">
      <c r="A187" s="3">
        <v>23012</v>
      </c>
      <c r="B187" s="3" t="s">
        <v>468</v>
      </c>
    </row>
    <row r="188" spans="1:2" ht="14.1" customHeight="1" x14ac:dyDescent="0.2">
      <c r="A188" s="3">
        <v>21347515</v>
      </c>
      <c r="B188" s="3" t="s">
        <v>469</v>
      </c>
    </row>
    <row r="189" spans="1:2" ht="14.1" customHeight="1" x14ac:dyDescent="0.2">
      <c r="A189" s="8">
        <v>20181</v>
      </c>
      <c r="B189" s="3" t="s">
        <v>470</v>
      </c>
    </row>
    <row r="190" spans="1:2" ht="14.1" customHeight="1" x14ac:dyDescent="0.2">
      <c r="A190" s="3">
        <v>23056</v>
      </c>
      <c r="B190" s="3" t="s">
        <v>471</v>
      </c>
    </row>
    <row r="191" spans="1:2" ht="14.1" customHeight="1" x14ac:dyDescent="0.2">
      <c r="A191" s="3">
        <v>25105</v>
      </c>
      <c r="B191" s="3" t="s">
        <v>472</v>
      </c>
    </row>
    <row r="192" spans="1:2" ht="14.1" customHeight="1" x14ac:dyDescent="0.2">
      <c r="A192" s="8">
        <v>27223</v>
      </c>
      <c r="B192" s="3" t="s">
        <v>473</v>
      </c>
    </row>
    <row r="193" spans="1:2" ht="14.1" customHeight="1" x14ac:dyDescent="0.2">
      <c r="A193" s="8">
        <v>23021</v>
      </c>
      <c r="B193" s="3" t="s">
        <v>474</v>
      </c>
    </row>
    <row r="194" spans="1:2" ht="14.1" customHeight="1" x14ac:dyDescent="0.2">
      <c r="A194" s="8" t="s">
        <v>274</v>
      </c>
      <c r="B194" s="3" t="s">
        <v>475</v>
      </c>
    </row>
    <row r="195" spans="1:2" ht="14.1" customHeight="1" x14ac:dyDescent="0.2">
      <c r="A195" s="8">
        <v>26016</v>
      </c>
      <c r="B195" s="3" t="s">
        <v>476</v>
      </c>
    </row>
    <row r="196" spans="1:2" ht="14.1" customHeight="1" x14ac:dyDescent="0.2">
      <c r="A196" s="8">
        <v>23001</v>
      </c>
      <c r="B196" s="3" t="s">
        <v>477</v>
      </c>
    </row>
    <row r="197" spans="1:2" ht="14.1" customHeight="1" x14ac:dyDescent="0.2">
      <c r="A197" s="3">
        <v>23002</v>
      </c>
      <c r="B197" s="3" t="s">
        <v>478</v>
      </c>
    </row>
    <row r="198" spans="1:2" ht="14.1" customHeight="1" x14ac:dyDescent="0.2">
      <c r="A198" s="8">
        <v>23011</v>
      </c>
      <c r="B198" s="3" t="s">
        <v>479</v>
      </c>
    </row>
    <row r="199" spans="1:2" ht="14.1" customHeight="1" x14ac:dyDescent="0.2">
      <c r="A199" s="8">
        <v>29758</v>
      </c>
      <c r="B199" s="3" t="s">
        <v>480</v>
      </c>
    </row>
    <row r="200" spans="1:2" ht="14.1" customHeight="1" x14ac:dyDescent="0.2">
      <c r="A200" s="3">
        <v>23025</v>
      </c>
      <c r="B200" s="3" t="s">
        <v>481</v>
      </c>
    </row>
    <row r="201" spans="1:2" ht="14.1" customHeight="1" x14ac:dyDescent="0.2">
      <c r="A201" s="8">
        <v>23055</v>
      </c>
      <c r="B201" s="3" t="s">
        <v>482</v>
      </c>
    </row>
    <row r="202" spans="1:2" ht="14.1" customHeight="1" x14ac:dyDescent="0.2">
      <c r="A202" s="8">
        <v>27224</v>
      </c>
      <c r="B202" s="3" t="s">
        <v>483</v>
      </c>
    </row>
    <row r="203" spans="1:2" ht="14.1" customHeight="1" x14ac:dyDescent="0.2">
      <c r="A203" s="8">
        <v>23899</v>
      </c>
      <c r="B203" s="3" t="s">
        <v>484</v>
      </c>
    </row>
    <row r="204" spans="1:2" ht="14.1" customHeight="1" x14ac:dyDescent="0.2">
      <c r="A204" s="8">
        <v>23037</v>
      </c>
      <c r="B204" s="3" t="s">
        <v>485</v>
      </c>
    </row>
    <row r="205" spans="1:2" ht="14.1" customHeight="1" x14ac:dyDescent="0.2">
      <c r="A205" s="8">
        <v>21856</v>
      </c>
      <c r="B205" s="3" t="s">
        <v>486</v>
      </c>
    </row>
    <row r="206" spans="1:2" ht="14.1" customHeight="1" x14ac:dyDescent="0.2">
      <c r="A206" s="8">
        <v>21354196</v>
      </c>
      <c r="B206" s="3" t="s">
        <v>487</v>
      </c>
    </row>
    <row r="207" spans="1:2" ht="14.1" customHeight="1" x14ac:dyDescent="0.2">
      <c r="A207" s="8">
        <v>21930</v>
      </c>
      <c r="B207" s="3" t="s">
        <v>488</v>
      </c>
    </row>
    <row r="208" spans="1:2" ht="14.1" customHeight="1" x14ac:dyDescent="0.2">
      <c r="A208" s="8" t="s">
        <v>275</v>
      </c>
      <c r="B208" s="3" t="s">
        <v>489</v>
      </c>
    </row>
    <row r="209" spans="1:2" ht="14.1" customHeight="1" x14ac:dyDescent="0.2">
      <c r="A209" s="8">
        <v>29990</v>
      </c>
      <c r="B209" s="3" t="s">
        <v>490</v>
      </c>
    </row>
    <row r="210" spans="1:2" ht="14.1" customHeight="1" x14ac:dyDescent="0.2">
      <c r="A210" s="8" t="s">
        <v>276</v>
      </c>
      <c r="B210" s="3" t="s">
        <v>491</v>
      </c>
    </row>
    <row r="211" spans="1:2" ht="14.1" customHeight="1" x14ac:dyDescent="0.2">
      <c r="A211" s="8">
        <v>29987</v>
      </c>
      <c r="B211" s="3" t="s">
        <v>492</v>
      </c>
    </row>
    <row r="212" spans="1:2" ht="14.1" customHeight="1" x14ac:dyDescent="0.2">
      <c r="A212" s="8">
        <v>29986</v>
      </c>
      <c r="B212" s="3" t="s">
        <v>493</v>
      </c>
    </row>
    <row r="213" spans="1:2" ht="14.1" customHeight="1" x14ac:dyDescent="0.2">
      <c r="A213" s="8">
        <v>29985</v>
      </c>
      <c r="B213" s="3" t="s">
        <v>494</v>
      </c>
    </row>
    <row r="214" spans="1:2" ht="14.1" customHeight="1" x14ac:dyDescent="0.2">
      <c r="A214" s="8" t="s">
        <v>277</v>
      </c>
      <c r="B214" s="3" t="s">
        <v>495</v>
      </c>
    </row>
    <row r="215" spans="1:2" ht="14.1" customHeight="1" x14ac:dyDescent="0.2">
      <c r="A215" s="8">
        <v>29983</v>
      </c>
      <c r="B215" s="3" t="s">
        <v>496</v>
      </c>
    </row>
    <row r="216" spans="1:2" ht="14.1" customHeight="1" x14ac:dyDescent="0.2">
      <c r="A216" s="8">
        <v>29984</v>
      </c>
      <c r="B216" s="3" t="s">
        <v>497</v>
      </c>
    </row>
    <row r="217" spans="1:2" ht="14.1" customHeight="1" x14ac:dyDescent="0.2">
      <c r="A217" s="8">
        <v>29477</v>
      </c>
      <c r="B217" s="3" t="s">
        <v>498</v>
      </c>
    </row>
    <row r="218" spans="1:2" ht="14.1" customHeight="1" x14ac:dyDescent="0.2">
      <c r="A218" s="8" t="s">
        <v>278</v>
      </c>
      <c r="B218" s="3" t="s">
        <v>499</v>
      </c>
    </row>
    <row r="219" spans="1:2" ht="14.1" customHeight="1" x14ac:dyDescent="0.2">
      <c r="A219" s="8">
        <v>23066</v>
      </c>
      <c r="B219" s="3" t="s">
        <v>500</v>
      </c>
    </row>
    <row r="220" spans="1:2" ht="14.1" customHeight="1" x14ac:dyDescent="0.2">
      <c r="A220" s="8">
        <v>23067</v>
      </c>
      <c r="B220" s="3" t="s">
        <v>501</v>
      </c>
    </row>
    <row r="221" spans="1:2" ht="14.1" customHeight="1" x14ac:dyDescent="0.2">
      <c r="A221" s="8">
        <v>23062</v>
      </c>
      <c r="B221" s="3" t="s">
        <v>502</v>
      </c>
    </row>
    <row r="222" spans="1:2" ht="14.1" customHeight="1" x14ac:dyDescent="0.2">
      <c r="A222" s="3" t="s">
        <v>279</v>
      </c>
      <c r="B222" s="3" t="s">
        <v>503</v>
      </c>
    </row>
    <row r="223" spans="1:2" ht="14.1" customHeight="1" x14ac:dyDescent="0.2">
      <c r="A223" s="8">
        <v>23064</v>
      </c>
      <c r="B223" s="3" t="s">
        <v>504</v>
      </c>
    </row>
    <row r="224" spans="1:2" ht="14.1" customHeight="1" x14ac:dyDescent="0.2">
      <c r="A224" s="8" t="s">
        <v>280</v>
      </c>
      <c r="B224" s="3" t="s">
        <v>505</v>
      </c>
    </row>
    <row r="225" spans="1:2" ht="14.1" customHeight="1" x14ac:dyDescent="0.2">
      <c r="A225" s="8">
        <v>21351800</v>
      </c>
      <c r="B225" s="3" t="s">
        <v>506</v>
      </c>
    </row>
    <row r="226" spans="1:2" ht="14.1" customHeight="1" x14ac:dyDescent="0.2">
      <c r="A226" s="8">
        <v>21347647</v>
      </c>
      <c r="B226" s="3" t="s">
        <v>507</v>
      </c>
    </row>
    <row r="227" spans="1:2" ht="14.1" customHeight="1" x14ac:dyDescent="0.2">
      <c r="A227" s="3" t="s">
        <v>540</v>
      </c>
      <c r="B227" s="3" t="s">
        <v>508</v>
      </c>
    </row>
    <row r="228" spans="1:2" ht="14.1" customHeight="1" x14ac:dyDescent="0.2">
      <c r="A228" s="8" t="s">
        <v>281</v>
      </c>
      <c r="B228" s="3" t="s">
        <v>509</v>
      </c>
    </row>
    <row r="229" spans="1:2" ht="14.1" customHeight="1" x14ac:dyDescent="0.2">
      <c r="A229" s="3" t="s">
        <v>282</v>
      </c>
      <c r="B229" s="3" t="s">
        <v>510</v>
      </c>
    </row>
    <row r="230" spans="1:2" ht="14.1" customHeight="1" x14ac:dyDescent="0.2">
      <c r="A230" s="3">
        <v>21344001</v>
      </c>
      <c r="B230" s="3" t="s">
        <v>511</v>
      </c>
    </row>
    <row r="231" spans="1:2" ht="14.1" customHeight="1" x14ac:dyDescent="0.2">
      <c r="A231" s="8">
        <v>21686</v>
      </c>
      <c r="B231" s="3" t="s">
        <v>512</v>
      </c>
    </row>
    <row r="232" spans="1:2" ht="14.1" customHeight="1" x14ac:dyDescent="0.2">
      <c r="A232" s="8">
        <v>21692</v>
      </c>
      <c r="B232" s="3" t="s">
        <v>513</v>
      </c>
    </row>
    <row r="233" spans="1:2" ht="14.1" customHeight="1" x14ac:dyDescent="0.2">
      <c r="A233" s="8">
        <v>21648</v>
      </c>
      <c r="B233" s="3" t="s">
        <v>514</v>
      </c>
    </row>
    <row r="234" spans="1:2" ht="14.1" customHeight="1" x14ac:dyDescent="0.2">
      <c r="A234" s="3">
        <v>20888</v>
      </c>
      <c r="B234" s="3" t="s">
        <v>515</v>
      </c>
    </row>
    <row r="235" spans="1:2" ht="14.1" customHeight="1" x14ac:dyDescent="0.2">
      <c r="A235" s="8"/>
      <c r="B235" s="3" t="s">
        <v>516</v>
      </c>
    </row>
    <row r="236" spans="1:2" ht="14.1" customHeight="1" x14ac:dyDescent="0.2">
      <c r="A236" s="3" t="s">
        <v>286</v>
      </c>
      <c r="B236" s="3" t="s">
        <v>517</v>
      </c>
    </row>
    <row r="237" spans="1:2" ht="14.1" customHeight="1" x14ac:dyDescent="0.2">
      <c r="A237" s="8">
        <v>23073</v>
      </c>
      <c r="B237" s="3" t="s">
        <v>518</v>
      </c>
    </row>
    <row r="238" spans="1:2" ht="14.1" customHeight="1" x14ac:dyDescent="0.2">
      <c r="A238" s="8">
        <v>23054</v>
      </c>
      <c r="B238" s="3" t="s">
        <v>519</v>
      </c>
    </row>
    <row r="239" spans="1:2" ht="14.1" customHeight="1" x14ac:dyDescent="0.2">
      <c r="A239" s="3" t="s">
        <v>539</v>
      </c>
      <c r="B239" s="3" t="s">
        <v>520</v>
      </c>
    </row>
    <row r="240" spans="1:2" ht="14.1" customHeight="1" x14ac:dyDescent="0.2">
      <c r="A240" s="3" t="s">
        <v>539</v>
      </c>
      <c r="B240" s="3" t="s">
        <v>521</v>
      </c>
    </row>
    <row r="241" spans="1:2" ht="14.1" customHeight="1" x14ac:dyDescent="0.2">
      <c r="A241" s="3" t="s">
        <v>283</v>
      </c>
      <c r="B241" s="3" t="s">
        <v>522</v>
      </c>
    </row>
    <row r="242" spans="1:2" ht="14.1" customHeight="1" x14ac:dyDescent="0.2">
      <c r="A242" s="8">
        <v>21714</v>
      </c>
      <c r="B242" s="3" t="s">
        <v>523</v>
      </c>
    </row>
    <row r="243" spans="1:2" ht="14.1" customHeight="1" x14ac:dyDescent="0.2">
      <c r="A243" s="8">
        <v>21348661</v>
      </c>
      <c r="B243" s="3" t="s">
        <v>524</v>
      </c>
    </row>
    <row r="244" spans="1:2" ht="14.1" customHeight="1" x14ac:dyDescent="0.2">
      <c r="A244" s="3">
        <v>21347450</v>
      </c>
      <c r="B244" s="3" t="s">
        <v>525</v>
      </c>
    </row>
    <row r="245" spans="1:2" ht="14.1" customHeight="1" x14ac:dyDescent="0.2">
      <c r="A245" s="8">
        <v>20256</v>
      </c>
      <c r="B245" s="3" t="s">
        <v>526</v>
      </c>
    </row>
    <row r="246" spans="1:2" ht="14.1" customHeight="1" x14ac:dyDescent="0.2">
      <c r="A246" s="3">
        <v>21347639</v>
      </c>
      <c r="B246" s="3" t="s">
        <v>527</v>
      </c>
    </row>
    <row r="247" spans="1:2" ht="14.1" customHeight="1" x14ac:dyDescent="0.2">
      <c r="A247" s="8">
        <v>21348769</v>
      </c>
      <c r="B247" s="3" t="s">
        <v>528</v>
      </c>
    </row>
    <row r="248" spans="1:2" ht="14.1" customHeight="1" x14ac:dyDescent="0.2">
      <c r="A248" s="8" t="s">
        <v>284</v>
      </c>
      <c r="B248" s="3" t="s">
        <v>529</v>
      </c>
    </row>
    <row r="249" spans="1:2" ht="14.1" customHeight="1" x14ac:dyDescent="0.2">
      <c r="A249" s="8">
        <v>20640</v>
      </c>
      <c r="B249" s="3" t="s">
        <v>530</v>
      </c>
    </row>
    <row r="250" spans="1:2" ht="14.1" customHeight="1" x14ac:dyDescent="0.2">
      <c r="A250" s="8">
        <v>22121</v>
      </c>
      <c r="B250" s="3" t="s">
        <v>531</v>
      </c>
    </row>
    <row r="251" spans="1:2" ht="14.1" customHeight="1" x14ac:dyDescent="0.2">
      <c r="A251" s="8">
        <v>22046</v>
      </c>
      <c r="B251" s="3" t="s">
        <v>532</v>
      </c>
    </row>
    <row r="252" spans="1:2" ht="14.1" customHeight="1" x14ac:dyDescent="0.2">
      <c r="A252" s="8">
        <v>22315</v>
      </c>
      <c r="B252" s="3" t="s">
        <v>533</v>
      </c>
    </row>
    <row r="253" spans="1:2" ht="14.1" customHeight="1" x14ac:dyDescent="0.2">
      <c r="A253" s="8">
        <v>29058</v>
      </c>
      <c r="B253" s="3" t="s">
        <v>534</v>
      </c>
    </row>
    <row r="254" spans="1:2" ht="14.1" customHeight="1" x14ac:dyDescent="0.2">
      <c r="A254" s="8" t="s">
        <v>249</v>
      </c>
      <c r="B254" s="3" t="s">
        <v>535</v>
      </c>
    </row>
    <row r="255" spans="1:2" ht="14.1" customHeight="1" x14ac:dyDescent="0.2">
      <c r="A255" s="3">
        <v>20212</v>
      </c>
      <c r="B255" s="3" t="s">
        <v>536</v>
      </c>
    </row>
    <row r="256" spans="1:2" ht="14.1" customHeight="1" x14ac:dyDescent="0.2">
      <c r="A256" s="8">
        <v>22163</v>
      </c>
      <c r="B256" s="3" t="s">
        <v>537</v>
      </c>
    </row>
    <row r="257" spans="1:2" ht="14.1" customHeight="1" x14ac:dyDescent="0.2">
      <c r="A257" s="8">
        <v>21531</v>
      </c>
      <c r="B257" s="3" t="s">
        <v>538</v>
      </c>
    </row>
    <row r="258" spans="1:2" ht="14.1" customHeight="1" x14ac:dyDescent="0.2"/>
    <row r="259" spans="1:2" ht="14.1" customHeight="1" x14ac:dyDescent="0.2"/>
    <row r="260" spans="1:2" ht="14.1" customHeight="1" x14ac:dyDescent="0.2"/>
    <row r="261" spans="1:2" ht="14.1" customHeight="1" x14ac:dyDescent="0.2"/>
  </sheetData>
  <sheetProtection selectLockedCells="1"/>
  <autoFilter ref="A3:B257"/>
  <conditionalFormatting sqref="A4">
    <cfRule type="duplicateValues" dxfId="0" priority="1"/>
  </conditionalFormatting>
  <pageMargins left="0.7" right="0.7" top="0.75" bottom="0.75" header="0.3" footer="0.3"/>
  <pageSetup paperSize="9" scale="1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8" tint="0.59999389629810485"/>
  </sheetPr>
  <dimension ref="A1:C240"/>
  <sheetViews>
    <sheetView topLeftCell="A21" workbookViewId="0">
      <selection activeCell="C35" sqref="C35"/>
    </sheetView>
  </sheetViews>
  <sheetFormatPr baseColWidth="10" defaultRowHeight="12.75" x14ac:dyDescent="0.2"/>
  <cols>
    <col min="1" max="1" width="31" style="2" bestFit="1" customWidth="1"/>
    <col min="2" max="2" width="18" style="2" bestFit="1" customWidth="1"/>
    <col min="3" max="3" width="16.140625" style="2" customWidth="1"/>
    <col min="4" max="16384" width="11.42578125" style="2"/>
  </cols>
  <sheetData>
    <row r="1" spans="1:3" x14ac:dyDescent="0.2">
      <c r="A1" s="2" t="s">
        <v>6</v>
      </c>
      <c r="B1" s="2" t="str">
        <f>"Type abonnement"</f>
        <v>Type abonnement</v>
      </c>
      <c r="C1" s="2" t="str">
        <f>"NumÃ©ro interne"</f>
        <v>NumÃ©ro interne</v>
      </c>
    </row>
    <row r="2" spans="1:3" x14ac:dyDescent="0.2">
      <c r="A2" s="2" t="s">
        <v>7</v>
      </c>
      <c r="B2" s="2" t="str">
        <f t="shared" ref="B2:B7" si="0">"Local"</f>
        <v>Local</v>
      </c>
      <c r="C2" s="2" t="str">
        <f>"8454093013"</f>
        <v>8454093013</v>
      </c>
    </row>
    <row r="3" spans="1:3" x14ac:dyDescent="0.2">
      <c r="A3" s="2" t="s">
        <v>8</v>
      </c>
      <c r="B3" s="2" t="str">
        <f t="shared" si="0"/>
        <v>Local</v>
      </c>
      <c r="C3" s="2" t="str">
        <f>"8454097079"</f>
        <v>8454097079</v>
      </c>
    </row>
    <row r="4" spans="1:3" x14ac:dyDescent="0.2">
      <c r="A4" s="2" t="s">
        <v>9</v>
      </c>
      <c r="B4" s="2" t="str">
        <f t="shared" si="0"/>
        <v>Local</v>
      </c>
      <c r="C4" s="2" t="str">
        <f>"8454090229"</f>
        <v>8454090229</v>
      </c>
    </row>
    <row r="5" spans="1:3" x14ac:dyDescent="0.2">
      <c r="A5" s="2" t="s">
        <v>10</v>
      </c>
      <c r="B5" s="2" t="str">
        <f t="shared" si="0"/>
        <v>Local</v>
      </c>
      <c r="C5" s="2" t="str">
        <f>"8454090687"</f>
        <v>8454090687</v>
      </c>
    </row>
    <row r="6" spans="1:3" x14ac:dyDescent="0.2">
      <c r="A6" s="2" t="s">
        <v>11</v>
      </c>
      <c r="B6" s="2" t="str">
        <f t="shared" si="0"/>
        <v>Local</v>
      </c>
      <c r="C6" s="2" t="str">
        <f>"8454094004"</f>
        <v>8454094004</v>
      </c>
    </row>
    <row r="7" spans="1:3" x14ac:dyDescent="0.2">
      <c r="A7" s="2" t="s">
        <v>12</v>
      </c>
      <c r="B7" s="2" t="str">
        <f t="shared" si="0"/>
        <v>Local</v>
      </c>
      <c r="C7" s="2" t="str">
        <f>"8454091884"</f>
        <v>8454091884</v>
      </c>
    </row>
    <row r="8" spans="1:3" x14ac:dyDescent="0.2">
      <c r="A8" s="2" t="s">
        <v>13</v>
      </c>
      <c r="C8" s="2" t="str">
        <f>""</f>
        <v/>
      </c>
    </row>
    <row r="9" spans="1:3" x14ac:dyDescent="0.2">
      <c r="A9" s="2" t="s">
        <v>14</v>
      </c>
      <c r="B9" s="2" t="str">
        <f>"Local"</f>
        <v>Local</v>
      </c>
      <c r="C9" s="2" t="str">
        <f>"8454091928"</f>
        <v>8454091928</v>
      </c>
    </row>
    <row r="10" spans="1:3" x14ac:dyDescent="0.2">
      <c r="A10" s="2" t="s">
        <v>15</v>
      </c>
      <c r="B10" s="2" t="str">
        <f>"Local"</f>
        <v>Local</v>
      </c>
      <c r="C10" s="2" t="str">
        <f>"8454091930"</f>
        <v>8454091930</v>
      </c>
    </row>
    <row r="11" spans="1:3" x14ac:dyDescent="0.2">
      <c r="A11" s="2" t="s">
        <v>16</v>
      </c>
      <c r="B11" s="2" t="str">
        <f>"Local"</f>
        <v>Local</v>
      </c>
      <c r="C11" s="2" t="str">
        <f>"8454090211"</f>
        <v>8454090211</v>
      </c>
    </row>
    <row r="12" spans="1:3" x14ac:dyDescent="0.2">
      <c r="A12" s="2" t="s">
        <v>17</v>
      </c>
      <c r="B12" s="2" t="str">
        <f>"Local"</f>
        <v>Local</v>
      </c>
      <c r="C12" s="2" t="str">
        <f>"8454090760"</f>
        <v>8454090760</v>
      </c>
    </row>
    <row r="13" spans="1:3" x14ac:dyDescent="0.2">
      <c r="A13" s="2" t="s">
        <v>18</v>
      </c>
      <c r="B13" s="2" t="str">
        <f>"Local"</f>
        <v>Local</v>
      </c>
      <c r="C13" s="2" t="str">
        <f>"8454093235"</f>
        <v>8454093235</v>
      </c>
    </row>
    <row r="14" spans="1:3" x14ac:dyDescent="0.2">
      <c r="A14" s="2" t="s">
        <v>19</v>
      </c>
      <c r="B14" s="2" t="str">
        <f t="shared" ref="B14:B22" si="1">"Banalise"</f>
        <v>Banalise</v>
      </c>
      <c r="C14" s="2" t="str">
        <f>"8454099999"</f>
        <v>8454099999</v>
      </c>
    </row>
    <row r="15" spans="1:3" x14ac:dyDescent="0.2">
      <c r="A15" s="2" t="s">
        <v>20</v>
      </c>
      <c r="B15" s="2" t="str">
        <f t="shared" si="1"/>
        <v>Banalise</v>
      </c>
      <c r="C15" s="2" t="str">
        <f>"8454099998"</f>
        <v>8454099998</v>
      </c>
    </row>
    <row r="16" spans="1:3" x14ac:dyDescent="0.2">
      <c r="A16" s="2" t="s">
        <v>21</v>
      </c>
      <c r="B16" s="2" t="str">
        <f t="shared" si="1"/>
        <v>Banalise</v>
      </c>
      <c r="C16" s="2" t="str">
        <f>"8454099995"</f>
        <v>8454099995</v>
      </c>
    </row>
    <row r="17" spans="1:3" x14ac:dyDescent="0.2">
      <c r="A17" s="2" t="s">
        <v>22</v>
      </c>
      <c r="B17" s="2" t="str">
        <f t="shared" si="1"/>
        <v>Banalise</v>
      </c>
      <c r="C17" s="2" t="str">
        <f>"8454099993"</f>
        <v>8454099993</v>
      </c>
    </row>
    <row r="18" spans="1:3" x14ac:dyDescent="0.2">
      <c r="A18" s="2" t="s">
        <v>23</v>
      </c>
      <c r="B18" s="2" t="str">
        <f t="shared" si="1"/>
        <v>Banalise</v>
      </c>
      <c r="C18" s="2" t="str">
        <f>"8454099992"</f>
        <v>8454099992</v>
      </c>
    </row>
    <row r="19" spans="1:3" x14ac:dyDescent="0.2">
      <c r="A19" s="2" t="s">
        <v>24</v>
      </c>
      <c r="B19" s="2" t="str">
        <f t="shared" si="1"/>
        <v>Banalise</v>
      </c>
      <c r="C19" s="2" t="str">
        <f>"8454099994"</f>
        <v>8454099994</v>
      </c>
    </row>
    <row r="20" spans="1:3" x14ac:dyDescent="0.2">
      <c r="A20" s="2" t="s">
        <v>25</v>
      </c>
      <c r="B20" s="2" t="str">
        <f t="shared" si="1"/>
        <v>Banalise</v>
      </c>
      <c r="C20" s="2" t="str">
        <f>"8454099991"</f>
        <v>8454099991</v>
      </c>
    </row>
    <row r="21" spans="1:3" x14ac:dyDescent="0.2">
      <c r="A21" s="2" t="s">
        <v>26</v>
      </c>
      <c r="B21" s="2" t="str">
        <f t="shared" si="1"/>
        <v>Banalise</v>
      </c>
      <c r="C21" s="2" t="str">
        <f>"8454099970"</f>
        <v>8454099970</v>
      </c>
    </row>
    <row r="22" spans="1:3" x14ac:dyDescent="0.2">
      <c r="A22" s="2" t="s">
        <v>27</v>
      </c>
      <c r="B22" s="2" t="str">
        <f t="shared" si="1"/>
        <v>Banalise</v>
      </c>
      <c r="C22" s="2" t="str">
        <f>"8454099971"</f>
        <v>8454099971</v>
      </c>
    </row>
    <row r="23" spans="1:3" x14ac:dyDescent="0.2">
      <c r="A23" s="2" t="s">
        <v>28</v>
      </c>
      <c r="B23" s="2" t="str">
        <f t="shared" ref="B23:B36" si="2">"Local"</f>
        <v>Local</v>
      </c>
      <c r="C23" s="2" t="str">
        <f>"8454090862"</f>
        <v>8454090862</v>
      </c>
    </row>
    <row r="24" spans="1:3" x14ac:dyDescent="0.2">
      <c r="A24" s="2" t="s">
        <v>29</v>
      </c>
      <c r="B24" s="2" t="str">
        <f t="shared" si="2"/>
        <v>Local</v>
      </c>
      <c r="C24" s="2" t="str">
        <f>"8454091032"</f>
        <v>8454091032</v>
      </c>
    </row>
    <row r="25" spans="1:3" x14ac:dyDescent="0.2">
      <c r="A25" s="2" t="s">
        <v>30</v>
      </c>
      <c r="B25" s="2" t="str">
        <f t="shared" si="2"/>
        <v>Local</v>
      </c>
      <c r="C25" s="2" t="str">
        <f>"8454091182"</f>
        <v>8454091182</v>
      </c>
    </row>
    <row r="26" spans="1:3" x14ac:dyDescent="0.2">
      <c r="A26" s="2" t="s">
        <v>31</v>
      </c>
      <c r="B26" s="2" t="str">
        <f t="shared" si="2"/>
        <v>Local</v>
      </c>
      <c r="C26" s="2" t="str">
        <f>"8454090222"</f>
        <v>8454090222</v>
      </c>
    </row>
    <row r="27" spans="1:3" x14ac:dyDescent="0.2">
      <c r="A27" s="2" t="s">
        <v>32</v>
      </c>
      <c r="B27" s="2" t="str">
        <f t="shared" si="2"/>
        <v>Local</v>
      </c>
      <c r="C27" s="2" t="str">
        <f>"8454090265"</f>
        <v>8454090265</v>
      </c>
    </row>
    <row r="28" spans="1:3" x14ac:dyDescent="0.2">
      <c r="A28" s="2" t="s">
        <v>33</v>
      </c>
      <c r="B28" s="2" t="str">
        <f t="shared" si="2"/>
        <v>Local</v>
      </c>
      <c r="C28" s="2" t="str">
        <f>"8454091440"</f>
        <v>8454091440</v>
      </c>
    </row>
    <row r="29" spans="1:3" x14ac:dyDescent="0.2">
      <c r="A29" s="2" t="s">
        <v>34</v>
      </c>
      <c r="B29" s="2" t="str">
        <f t="shared" si="2"/>
        <v>Local</v>
      </c>
      <c r="C29" s="2" t="str">
        <f>"8454091852"</f>
        <v>8454091852</v>
      </c>
    </row>
    <row r="30" spans="1:3" x14ac:dyDescent="0.2">
      <c r="A30" s="2" t="s">
        <v>35</v>
      </c>
      <c r="B30" s="2" t="str">
        <f t="shared" si="2"/>
        <v>Local</v>
      </c>
      <c r="C30" s="2" t="str">
        <f>"8454091655"</f>
        <v>8454091655</v>
      </c>
    </row>
    <row r="31" spans="1:3" x14ac:dyDescent="0.2">
      <c r="A31" s="2" t="s">
        <v>36</v>
      </c>
      <c r="B31" s="2" t="str">
        <f t="shared" si="2"/>
        <v>Local</v>
      </c>
      <c r="C31" s="2" t="str">
        <f>"8454090421"</f>
        <v>8454090421</v>
      </c>
    </row>
    <row r="32" spans="1:3" x14ac:dyDescent="0.2">
      <c r="A32" s="2" t="s">
        <v>37</v>
      </c>
      <c r="B32" s="2" t="str">
        <f t="shared" si="2"/>
        <v>Local</v>
      </c>
      <c r="C32" s="2" t="str">
        <f>"8454092111"</f>
        <v>8454092111</v>
      </c>
    </row>
    <row r="33" spans="1:3" x14ac:dyDescent="0.2">
      <c r="A33" s="2" t="s">
        <v>38</v>
      </c>
      <c r="B33" s="2" t="str">
        <f t="shared" si="2"/>
        <v>Local</v>
      </c>
      <c r="C33" s="2" t="str">
        <f>"8454091444"</f>
        <v>8454091444</v>
      </c>
    </row>
    <row r="34" spans="1:3" x14ac:dyDescent="0.2">
      <c r="A34" s="2" t="s">
        <v>39</v>
      </c>
      <c r="B34" s="2" t="str">
        <f t="shared" si="2"/>
        <v>Local</v>
      </c>
      <c r="C34" s="2" t="str">
        <f>"8454090196"</f>
        <v>8454090196</v>
      </c>
    </row>
    <row r="35" spans="1:3" x14ac:dyDescent="0.2">
      <c r="A35" s="2" t="s">
        <v>40</v>
      </c>
      <c r="B35" s="2" t="str">
        <f t="shared" si="2"/>
        <v>Local</v>
      </c>
      <c r="C35" s="2" t="str">
        <f>"8454091625"</f>
        <v>8454091625</v>
      </c>
    </row>
    <row r="36" spans="1:3" x14ac:dyDescent="0.2">
      <c r="A36" s="2" t="s">
        <v>41</v>
      </c>
      <c r="B36" s="2" t="str">
        <f t="shared" si="2"/>
        <v>Local</v>
      </c>
      <c r="C36" s="2" t="str">
        <f>"8454091500"</f>
        <v>8454091500</v>
      </c>
    </row>
    <row r="37" spans="1:3" x14ac:dyDescent="0.2">
      <c r="A37" s="2" t="s">
        <v>42</v>
      </c>
      <c r="B37" s="2" t="str">
        <f>"Groupement"</f>
        <v>Groupement</v>
      </c>
      <c r="C37" s="2" t="str">
        <f>"8454090013"</f>
        <v>8454090013</v>
      </c>
    </row>
    <row r="38" spans="1:3" x14ac:dyDescent="0.2">
      <c r="A38" s="2" t="s">
        <v>43</v>
      </c>
      <c r="B38" s="2" t="str">
        <f t="shared" ref="B38:B69" si="3">"Local"</f>
        <v>Local</v>
      </c>
      <c r="C38" s="2" t="str">
        <f>"8454090115"</f>
        <v>8454090115</v>
      </c>
    </row>
    <row r="39" spans="1:3" x14ac:dyDescent="0.2">
      <c r="A39" s="2" t="s">
        <v>44</v>
      </c>
      <c r="B39" s="2" t="str">
        <f t="shared" si="3"/>
        <v>Local</v>
      </c>
      <c r="C39" s="2" t="str">
        <f>"8454090241"</f>
        <v>8454090241</v>
      </c>
    </row>
    <row r="40" spans="1:3" x14ac:dyDescent="0.2">
      <c r="A40" s="2" t="s">
        <v>45</v>
      </c>
      <c r="B40" s="2" t="str">
        <f t="shared" si="3"/>
        <v>Local</v>
      </c>
      <c r="C40" s="2" t="str">
        <f>"8454098139"</f>
        <v>8454098139</v>
      </c>
    </row>
    <row r="41" spans="1:3" x14ac:dyDescent="0.2">
      <c r="A41" s="2" t="s">
        <v>46</v>
      </c>
      <c r="B41" s="2" t="str">
        <f t="shared" si="3"/>
        <v>Local</v>
      </c>
      <c r="C41" s="2" t="str">
        <f>"8454091082"</f>
        <v>8454091082</v>
      </c>
    </row>
    <row r="42" spans="1:3" x14ac:dyDescent="0.2">
      <c r="A42" s="2" t="s">
        <v>47</v>
      </c>
      <c r="B42" s="2" t="str">
        <f t="shared" si="3"/>
        <v>Local</v>
      </c>
      <c r="C42" s="2" t="str">
        <f>"8454091083"</f>
        <v>8454091083</v>
      </c>
    </row>
    <row r="43" spans="1:3" x14ac:dyDescent="0.2">
      <c r="A43" s="2" t="s">
        <v>48</v>
      </c>
      <c r="B43" s="2" t="str">
        <f t="shared" si="3"/>
        <v>Local</v>
      </c>
      <c r="C43" s="2" t="str">
        <f>"8454090072"</f>
        <v>8454090072</v>
      </c>
    </row>
    <row r="44" spans="1:3" x14ac:dyDescent="0.2">
      <c r="A44" s="2" t="s">
        <v>49</v>
      </c>
      <c r="B44" s="2" t="str">
        <f t="shared" si="3"/>
        <v>Local</v>
      </c>
      <c r="C44" s="2" t="str">
        <f>"8454090776"</f>
        <v>8454090776</v>
      </c>
    </row>
    <row r="45" spans="1:3" x14ac:dyDescent="0.2">
      <c r="A45" s="2" t="s">
        <v>50</v>
      </c>
      <c r="B45" s="2" t="str">
        <f t="shared" si="3"/>
        <v>Local</v>
      </c>
      <c r="C45" s="2" t="str">
        <f>"8454091079"</f>
        <v>8454091079</v>
      </c>
    </row>
    <row r="46" spans="1:3" x14ac:dyDescent="0.2">
      <c r="A46" s="2" t="s">
        <v>51</v>
      </c>
      <c r="B46" s="2" t="str">
        <f t="shared" si="3"/>
        <v>Local</v>
      </c>
      <c r="C46" s="2" t="str">
        <f>"8454091506"</f>
        <v>8454091506</v>
      </c>
    </row>
    <row r="47" spans="1:3" x14ac:dyDescent="0.2">
      <c r="A47" s="2" t="s">
        <v>52</v>
      </c>
      <c r="B47" s="2" t="str">
        <f t="shared" si="3"/>
        <v>Local</v>
      </c>
      <c r="C47" s="2" t="str">
        <f>"8454091859"</f>
        <v>8454091859</v>
      </c>
    </row>
    <row r="48" spans="1:3" x14ac:dyDescent="0.2">
      <c r="A48" s="2" t="s">
        <v>53</v>
      </c>
      <c r="B48" s="2" t="str">
        <f t="shared" si="3"/>
        <v>Local</v>
      </c>
      <c r="C48" s="2" t="str">
        <f>"8454090496"</f>
        <v>8454090496</v>
      </c>
    </row>
    <row r="49" spans="1:3" x14ac:dyDescent="0.2">
      <c r="A49" s="2" t="s">
        <v>54</v>
      </c>
      <c r="B49" s="2" t="str">
        <f t="shared" si="3"/>
        <v>Local</v>
      </c>
      <c r="C49" s="2" t="str">
        <f>"8454090777"</f>
        <v>8454090777</v>
      </c>
    </row>
    <row r="50" spans="1:3" x14ac:dyDescent="0.2">
      <c r="A50" s="2" t="s">
        <v>55</v>
      </c>
      <c r="B50" s="2" t="str">
        <f t="shared" si="3"/>
        <v>Local</v>
      </c>
      <c r="C50" s="2" t="str">
        <f>"8454099603"</f>
        <v>8454099603</v>
      </c>
    </row>
    <row r="51" spans="1:3" x14ac:dyDescent="0.2">
      <c r="A51" s="2" t="s">
        <v>56</v>
      </c>
      <c r="B51" s="2" t="str">
        <f t="shared" si="3"/>
        <v>Local</v>
      </c>
      <c r="C51" s="2" t="str">
        <f>"8454099607"</f>
        <v>8454099607</v>
      </c>
    </row>
    <row r="52" spans="1:3" x14ac:dyDescent="0.2">
      <c r="A52" s="2" t="s">
        <v>57</v>
      </c>
      <c r="B52" s="2" t="str">
        <f t="shared" si="3"/>
        <v>Local</v>
      </c>
      <c r="C52" s="2" t="str">
        <f>"8454090442"</f>
        <v>8454090442</v>
      </c>
    </row>
    <row r="53" spans="1:3" x14ac:dyDescent="0.2">
      <c r="A53" s="2" t="s">
        <v>58</v>
      </c>
      <c r="B53" s="2" t="str">
        <f t="shared" si="3"/>
        <v>Local</v>
      </c>
      <c r="C53" s="2" t="str">
        <f>"8454091767"</f>
        <v>8454091767</v>
      </c>
    </row>
    <row r="54" spans="1:3" x14ac:dyDescent="0.2">
      <c r="A54" s="2" t="s">
        <v>59</v>
      </c>
      <c r="B54" s="2" t="str">
        <f t="shared" si="3"/>
        <v>Local</v>
      </c>
      <c r="C54" s="2" t="str">
        <f>"8454091508"</f>
        <v>8454091508</v>
      </c>
    </row>
    <row r="55" spans="1:3" x14ac:dyDescent="0.2">
      <c r="A55" s="2" t="s">
        <v>60</v>
      </c>
      <c r="B55" s="2" t="str">
        <f t="shared" si="3"/>
        <v>Local</v>
      </c>
      <c r="C55" s="2" t="str">
        <f>"8454091131"</f>
        <v>8454091131</v>
      </c>
    </row>
    <row r="56" spans="1:3" x14ac:dyDescent="0.2">
      <c r="A56" s="2" t="s">
        <v>61</v>
      </c>
      <c r="B56" s="2" t="str">
        <f t="shared" si="3"/>
        <v>Local</v>
      </c>
      <c r="C56" s="2" t="str">
        <f>"8454091763"</f>
        <v>8454091763</v>
      </c>
    </row>
    <row r="57" spans="1:3" x14ac:dyDescent="0.2">
      <c r="A57" s="2" t="s">
        <v>62</v>
      </c>
      <c r="B57" s="2" t="str">
        <f t="shared" si="3"/>
        <v>Local</v>
      </c>
      <c r="C57" s="2" t="str">
        <f>"8454091900"</f>
        <v>8454091900</v>
      </c>
    </row>
    <row r="58" spans="1:3" x14ac:dyDescent="0.2">
      <c r="A58" s="2" t="s">
        <v>63</v>
      </c>
      <c r="B58" s="2" t="str">
        <f t="shared" si="3"/>
        <v>Local</v>
      </c>
      <c r="C58" s="2" t="str">
        <f>"8454090303"</f>
        <v>8454090303</v>
      </c>
    </row>
    <row r="59" spans="1:3" x14ac:dyDescent="0.2">
      <c r="A59" s="2" t="s">
        <v>64</v>
      </c>
      <c r="B59" s="2" t="str">
        <f t="shared" si="3"/>
        <v>Local</v>
      </c>
      <c r="C59" s="2" t="str">
        <f>"8454090208"</f>
        <v>8454090208</v>
      </c>
    </row>
    <row r="60" spans="1:3" x14ac:dyDescent="0.2">
      <c r="A60" s="2" t="s">
        <v>65</v>
      </c>
      <c r="B60" s="2" t="str">
        <f t="shared" si="3"/>
        <v>Local</v>
      </c>
      <c r="C60" s="2" t="str">
        <f>"8454090761"</f>
        <v>8454090761</v>
      </c>
    </row>
    <row r="61" spans="1:3" x14ac:dyDescent="0.2">
      <c r="A61" s="2" t="s">
        <v>66</v>
      </c>
      <c r="B61" s="2" t="str">
        <f t="shared" si="3"/>
        <v>Local</v>
      </c>
      <c r="C61" s="2" t="str">
        <f>"8454090140"</f>
        <v>8454090140</v>
      </c>
    </row>
    <row r="62" spans="1:3" x14ac:dyDescent="0.2">
      <c r="A62" s="2" t="s">
        <v>67</v>
      </c>
      <c r="B62" s="2" t="str">
        <f t="shared" si="3"/>
        <v>Local</v>
      </c>
      <c r="C62" s="2" t="str">
        <f>"8454090834"</f>
        <v>8454090834</v>
      </c>
    </row>
    <row r="63" spans="1:3" x14ac:dyDescent="0.2">
      <c r="A63" s="2" t="s">
        <v>68</v>
      </c>
      <c r="B63" s="2" t="str">
        <f t="shared" si="3"/>
        <v>Local</v>
      </c>
      <c r="C63" s="2" t="str">
        <f>"8454090009"</f>
        <v>8454090009</v>
      </c>
    </row>
    <row r="64" spans="1:3" x14ac:dyDescent="0.2">
      <c r="A64" s="2" t="s">
        <v>69</v>
      </c>
      <c r="B64" s="2" t="str">
        <f t="shared" si="3"/>
        <v>Local</v>
      </c>
      <c r="C64" s="2" t="str">
        <f>"8454090151"</f>
        <v>8454090151</v>
      </c>
    </row>
    <row r="65" spans="1:3" x14ac:dyDescent="0.2">
      <c r="A65" s="2" t="s">
        <v>70</v>
      </c>
      <c r="B65" s="2" t="str">
        <f t="shared" si="3"/>
        <v>Local</v>
      </c>
      <c r="C65" s="2" t="str">
        <f>"8454090183"</f>
        <v>8454090183</v>
      </c>
    </row>
    <row r="66" spans="1:3" x14ac:dyDescent="0.2">
      <c r="A66" s="2" t="s">
        <v>71</v>
      </c>
      <c r="B66" s="2" t="str">
        <f t="shared" si="3"/>
        <v>Local</v>
      </c>
      <c r="C66" s="2" t="str">
        <f>"8454090137"</f>
        <v>8454090137</v>
      </c>
    </row>
    <row r="67" spans="1:3" x14ac:dyDescent="0.2">
      <c r="A67" s="2" t="s">
        <v>72</v>
      </c>
      <c r="B67" s="2" t="str">
        <f t="shared" si="3"/>
        <v>Local</v>
      </c>
      <c r="C67" s="2" t="str">
        <f>"8454091217"</f>
        <v>8454091217</v>
      </c>
    </row>
    <row r="68" spans="1:3" x14ac:dyDescent="0.2">
      <c r="A68" s="2" t="s">
        <v>73</v>
      </c>
      <c r="B68" s="2" t="str">
        <f t="shared" si="3"/>
        <v>Local</v>
      </c>
      <c r="C68" s="2" t="str">
        <f>"8454091036"</f>
        <v>8454091036</v>
      </c>
    </row>
    <row r="69" spans="1:3" x14ac:dyDescent="0.2">
      <c r="A69" s="2" t="s">
        <v>74</v>
      </c>
      <c r="B69" s="2" t="str">
        <f t="shared" si="3"/>
        <v>Local</v>
      </c>
      <c r="C69" s="2" t="str">
        <f>"8454091238"</f>
        <v>8454091238</v>
      </c>
    </row>
    <row r="70" spans="1:3" x14ac:dyDescent="0.2">
      <c r="A70" s="2" t="s">
        <v>75</v>
      </c>
      <c r="B70" s="2" t="str">
        <f t="shared" ref="B70:B99" si="4">"Local"</f>
        <v>Local</v>
      </c>
      <c r="C70" s="2" t="str">
        <f>"8454090176"</f>
        <v>8454090176</v>
      </c>
    </row>
    <row r="71" spans="1:3" x14ac:dyDescent="0.2">
      <c r="A71" s="2" t="s">
        <v>76</v>
      </c>
      <c r="B71" s="2" t="str">
        <f t="shared" si="4"/>
        <v>Local</v>
      </c>
      <c r="C71" s="2" t="str">
        <f>"8454090375"</f>
        <v>8454090375</v>
      </c>
    </row>
    <row r="72" spans="1:3" x14ac:dyDescent="0.2">
      <c r="A72" s="2" t="s">
        <v>77</v>
      </c>
      <c r="B72" s="2" t="str">
        <f t="shared" si="4"/>
        <v>Local</v>
      </c>
      <c r="C72" s="2" t="str">
        <f>"8454090082"</f>
        <v>8454090082</v>
      </c>
    </row>
    <row r="73" spans="1:3" x14ac:dyDescent="0.2">
      <c r="A73" s="2" t="s">
        <v>78</v>
      </c>
      <c r="B73" s="2" t="str">
        <f t="shared" si="4"/>
        <v>Local</v>
      </c>
      <c r="C73" s="2" t="str">
        <f>"8454092064"</f>
        <v>8454092064</v>
      </c>
    </row>
    <row r="74" spans="1:3" x14ac:dyDescent="0.2">
      <c r="A74" s="2" t="s">
        <v>79</v>
      </c>
      <c r="B74" s="2" t="str">
        <f t="shared" si="4"/>
        <v>Local</v>
      </c>
      <c r="C74" s="2" t="str">
        <f>"8454090561"</f>
        <v>8454090561</v>
      </c>
    </row>
    <row r="75" spans="1:3" x14ac:dyDescent="0.2">
      <c r="A75" s="2" t="s">
        <v>80</v>
      </c>
      <c r="B75" s="2" t="str">
        <f t="shared" si="4"/>
        <v>Local</v>
      </c>
      <c r="C75" s="2" t="str">
        <f>"8454092105"</f>
        <v>8454092105</v>
      </c>
    </row>
    <row r="76" spans="1:3" x14ac:dyDescent="0.2">
      <c r="A76" s="2" t="s">
        <v>81</v>
      </c>
      <c r="B76" s="2" t="str">
        <f t="shared" si="4"/>
        <v>Local</v>
      </c>
      <c r="C76" s="2" t="str">
        <f>"8454090552"</f>
        <v>8454090552</v>
      </c>
    </row>
    <row r="77" spans="1:3" x14ac:dyDescent="0.2">
      <c r="A77" s="2" t="s">
        <v>82</v>
      </c>
      <c r="B77" s="2" t="str">
        <f t="shared" si="4"/>
        <v>Local</v>
      </c>
      <c r="C77" s="2" t="str">
        <f>"8454090754"</f>
        <v>8454090754</v>
      </c>
    </row>
    <row r="78" spans="1:3" x14ac:dyDescent="0.2">
      <c r="A78" s="2" t="s">
        <v>83</v>
      </c>
      <c r="B78" s="2" t="str">
        <f t="shared" si="4"/>
        <v>Local</v>
      </c>
      <c r="C78" s="2" t="str">
        <f>"8454090492"</f>
        <v>8454090492</v>
      </c>
    </row>
    <row r="79" spans="1:3" x14ac:dyDescent="0.2">
      <c r="A79" s="2" t="s">
        <v>84</v>
      </c>
      <c r="B79" s="2" t="str">
        <f t="shared" si="4"/>
        <v>Local</v>
      </c>
      <c r="C79" s="2" t="str">
        <f>"8454091492"</f>
        <v>8454091492</v>
      </c>
    </row>
    <row r="80" spans="1:3" x14ac:dyDescent="0.2">
      <c r="A80" s="2" t="s">
        <v>85</v>
      </c>
      <c r="B80" s="2" t="str">
        <f t="shared" si="4"/>
        <v>Local</v>
      </c>
      <c r="C80" s="2" t="str">
        <f>"8454092159"</f>
        <v>8454092159</v>
      </c>
    </row>
    <row r="81" spans="1:3" x14ac:dyDescent="0.2">
      <c r="A81" s="2" t="s">
        <v>86</v>
      </c>
      <c r="B81" s="2" t="str">
        <f t="shared" si="4"/>
        <v>Local</v>
      </c>
      <c r="C81" s="2" t="str">
        <f>"8454091020"</f>
        <v>8454091020</v>
      </c>
    </row>
    <row r="82" spans="1:3" x14ac:dyDescent="0.2">
      <c r="A82" s="2" t="s">
        <v>87</v>
      </c>
      <c r="B82" s="2" t="str">
        <f t="shared" si="4"/>
        <v>Local</v>
      </c>
      <c r="C82" s="2" t="str">
        <f>"8454093012"</f>
        <v>8454093012</v>
      </c>
    </row>
    <row r="83" spans="1:3" x14ac:dyDescent="0.2">
      <c r="A83" s="2" t="s">
        <v>88</v>
      </c>
      <c r="B83" s="2" t="str">
        <f t="shared" si="4"/>
        <v>Local</v>
      </c>
      <c r="C83" s="2" t="str">
        <f>"8454099730"</f>
        <v>8454099730</v>
      </c>
    </row>
    <row r="84" spans="1:3" x14ac:dyDescent="0.2">
      <c r="A84" s="2" t="s">
        <v>89</v>
      </c>
      <c r="B84" s="2" t="str">
        <f t="shared" si="4"/>
        <v>Local</v>
      </c>
      <c r="C84" s="2" t="str">
        <f>"8454093001"</f>
        <v>8454093001</v>
      </c>
    </row>
    <row r="85" spans="1:3" x14ac:dyDescent="0.2">
      <c r="A85" s="2" t="s">
        <v>90</v>
      </c>
      <c r="B85" s="2" t="str">
        <f t="shared" si="4"/>
        <v>Local</v>
      </c>
      <c r="C85" s="2" t="str">
        <f>"8454093002"</f>
        <v>8454093002</v>
      </c>
    </row>
    <row r="86" spans="1:3" x14ac:dyDescent="0.2">
      <c r="A86" s="2" t="s">
        <v>91</v>
      </c>
      <c r="B86" s="2" t="str">
        <f t="shared" si="4"/>
        <v>Local</v>
      </c>
      <c r="C86" s="2" t="str">
        <f>"8454093011"</f>
        <v>8454093011</v>
      </c>
    </row>
    <row r="87" spans="1:3" x14ac:dyDescent="0.2">
      <c r="A87" s="2" t="s">
        <v>92</v>
      </c>
      <c r="B87" s="2" t="str">
        <f t="shared" si="4"/>
        <v>Local</v>
      </c>
      <c r="C87" s="2" t="str">
        <f>"8454099758"</f>
        <v>8454099758</v>
      </c>
    </row>
    <row r="88" spans="1:3" x14ac:dyDescent="0.2">
      <c r="A88" s="2" t="s">
        <v>93</v>
      </c>
      <c r="B88" s="2" t="str">
        <f t="shared" si="4"/>
        <v>Local</v>
      </c>
      <c r="C88" s="2" t="str">
        <f>"8454093025"</f>
        <v>8454093025</v>
      </c>
    </row>
    <row r="89" spans="1:3" x14ac:dyDescent="0.2">
      <c r="A89" s="2" t="s">
        <v>94</v>
      </c>
      <c r="B89" s="2" t="str">
        <f t="shared" si="4"/>
        <v>Local</v>
      </c>
      <c r="C89" s="2" t="str">
        <f>"8454093055"</f>
        <v>8454093055</v>
      </c>
    </row>
    <row r="90" spans="1:3" x14ac:dyDescent="0.2">
      <c r="A90" s="2" t="s">
        <v>95</v>
      </c>
      <c r="B90" s="2" t="str">
        <f t="shared" si="4"/>
        <v>Local</v>
      </c>
      <c r="C90" s="2" t="str">
        <f>"8454097224"</f>
        <v>8454097224</v>
      </c>
    </row>
    <row r="91" spans="1:3" x14ac:dyDescent="0.2">
      <c r="A91" s="2" t="s">
        <v>96</v>
      </c>
      <c r="B91" s="2" t="str">
        <f t="shared" si="4"/>
        <v>Local</v>
      </c>
      <c r="C91" s="2" t="str">
        <f>"8454093899"</f>
        <v>8454093899</v>
      </c>
    </row>
    <row r="92" spans="1:3" x14ac:dyDescent="0.2">
      <c r="A92" s="2" t="s">
        <v>97</v>
      </c>
      <c r="B92" s="2" t="str">
        <f t="shared" si="4"/>
        <v>Local</v>
      </c>
      <c r="C92" s="2" t="str">
        <f>"8454093037"</f>
        <v>8454093037</v>
      </c>
    </row>
    <row r="93" spans="1:3" x14ac:dyDescent="0.2">
      <c r="A93" s="2" t="s">
        <v>98</v>
      </c>
      <c r="B93" s="2" t="str">
        <f t="shared" si="4"/>
        <v>Local</v>
      </c>
      <c r="C93" s="2" t="str">
        <f>"8454093023"</f>
        <v>8454093023</v>
      </c>
    </row>
    <row r="94" spans="1:3" x14ac:dyDescent="0.2">
      <c r="A94" s="2" t="s">
        <v>99</v>
      </c>
      <c r="B94" s="2" t="str">
        <f t="shared" si="4"/>
        <v>Local</v>
      </c>
      <c r="C94" s="2" t="str">
        <f>"8454093003"</f>
        <v>8454093003</v>
      </c>
    </row>
    <row r="95" spans="1:3" x14ac:dyDescent="0.2">
      <c r="A95" s="2" t="s">
        <v>100</v>
      </c>
      <c r="B95" s="2" t="str">
        <f t="shared" si="4"/>
        <v>Local</v>
      </c>
      <c r="C95" s="2" t="str">
        <f>"8454093137"</f>
        <v>8454093137</v>
      </c>
    </row>
    <row r="96" spans="1:3" x14ac:dyDescent="0.2">
      <c r="A96" s="2" t="s">
        <v>101</v>
      </c>
      <c r="B96" s="2" t="str">
        <f t="shared" si="4"/>
        <v>Local</v>
      </c>
      <c r="C96" s="2" t="str">
        <f>"8454095105"</f>
        <v>8454095105</v>
      </c>
    </row>
    <row r="97" spans="1:3" x14ac:dyDescent="0.2">
      <c r="A97" s="2" t="s">
        <v>102</v>
      </c>
      <c r="B97" s="2" t="str">
        <f t="shared" si="4"/>
        <v>Local</v>
      </c>
      <c r="C97" s="2" t="str">
        <f>"8454093056"</f>
        <v>8454093056</v>
      </c>
    </row>
    <row r="98" spans="1:3" x14ac:dyDescent="0.2">
      <c r="A98" s="2" t="s">
        <v>103</v>
      </c>
      <c r="B98" s="2" t="str">
        <f t="shared" si="4"/>
        <v>Local</v>
      </c>
      <c r="C98" s="2" t="str">
        <f>"8454099477"</f>
        <v>8454099477</v>
      </c>
    </row>
    <row r="99" spans="1:3" x14ac:dyDescent="0.2">
      <c r="A99" s="2" t="s">
        <v>104</v>
      </c>
      <c r="B99" s="2" t="str">
        <f t="shared" si="4"/>
        <v>Local</v>
      </c>
      <c r="C99" s="2" t="str">
        <f>"8454099377"</f>
        <v>8454099377</v>
      </c>
    </row>
    <row r="100" spans="1:3" x14ac:dyDescent="0.2">
      <c r="A100" s="2" t="s">
        <v>105</v>
      </c>
      <c r="B100" s="2" t="str">
        <f>"Groupement"</f>
        <v>Groupement</v>
      </c>
      <c r="C100" s="2" t="str">
        <f>"8454090917"</f>
        <v>8454090917</v>
      </c>
    </row>
    <row r="101" spans="1:3" x14ac:dyDescent="0.2">
      <c r="A101" s="2" t="s">
        <v>106</v>
      </c>
      <c r="B101" s="2" t="str">
        <f>"Groupement"</f>
        <v>Groupement</v>
      </c>
      <c r="C101" s="2" t="str">
        <f>"8454099980"</f>
        <v>8454099980</v>
      </c>
    </row>
    <row r="102" spans="1:3" x14ac:dyDescent="0.2">
      <c r="A102" s="2" t="s">
        <v>107</v>
      </c>
      <c r="B102" s="2" t="str">
        <f t="shared" ref="B102:B131" si="5">"Local"</f>
        <v>Local</v>
      </c>
      <c r="C102" s="2" t="str">
        <f>"8454091706"</f>
        <v>8454091706</v>
      </c>
    </row>
    <row r="103" spans="1:3" x14ac:dyDescent="0.2">
      <c r="A103" s="2" t="s">
        <v>108</v>
      </c>
      <c r="B103" s="2" t="str">
        <f t="shared" si="5"/>
        <v>Local</v>
      </c>
      <c r="C103" s="2" t="str">
        <f>"8454091748"</f>
        <v>8454091748</v>
      </c>
    </row>
    <row r="104" spans="1:3" x14ac:dyDescent="0.2">
      <c r="A104" s="2" t="s">
        <v>109</v>
      </c>
      <c r="B104" s="2" t="str">
        <f t="shared" si="5"/>
        <v>Local</v>
      </c>
      <c r="C104" s="2" t="str">
        <f>"8454091790"</f>
        <v>8454091790</v>
      </c>
    </row>
    <row r="105" spans="1:3" x14ac:dyDescent="0.2">
      <c r="A105" s="2" t="s">
        <v>110</v>
      </c>
      <c r="B105" s="2" t="str">
        <f t="shared" si="5"/>
        <v>Local</v>
      </c>
      <c r="C105" s="2" t="str">
        <f>"8454094008"</f>
        <v>8454094008</v>
      </c>
    </row>
    <row r="106" spans="1:3" x14ac:dyDescent="0.2">
      <c r="A106" s="2" t="s">
        <v>111</v>
      </c>
      <c r="B106" s="2" t="str">
        <f t="shared" si="5"/>
        <v>Local</v>
      </c>
      <c r="C106" s="2" t="str">
        <f>"8454093026"</f>
        <v>8454093026</v>
      </c>
    </row>
    <row r="107" spans="1:3" x14ac:dyDescent="0.2">
      <c r="A107" s="2" t="s">
        <v>112</v>
      </c>
      <c r="B107" s="2" t="str">
        <f t="shared" si="5"/>
        <v>Local</v>
      </c>
      <c r="C107" s="2" t="str">
        <f>"8454093027"</f>
        <v>8454093027</v>
      </c>
    </row>
    <row r="108" spans="1:3" x14ac:dyDescent="0.2">
      <c r="A108" s="2" t="s">
        <v>113</v>
      </c>
      <c r="B108" s="2" t="str">
        <f t="shared" si="5"/>
        <v>Local</v>
      </c>
      <c r="C108" s="2" t="str">
        <f>"8454099179"</f>
        <v>8454099179</v>
      </c>
    </row>
    <row r="109" spans="1:3" x14ac:dyDescent="0.2">
      <c r="A109" s="2" t="s">
        <v>114</v>
      </c>
      <c r="B109" s="2" t="str">
        <f t="shared" si="5"/>
        <v>Local</v>
      </c>
      <c r="C109" s="2" t="str">
        <f>"8454099653"</f>
        <v>8454099653</v>
      </c>
    </row>
    <row r="110" spans="1:3" x14ac:dyDescent="0.2">
      <c r="A110" s="2" t="s">
        <v>115</v>
      </c>
      <c r="B110" s="2" t="str">
        <f t="shared" si="5"/>
        <v>Local</v>
      </c>
      <c r="C110" s="2" t="str">
        <f>"8454090181"</f>
        <v>8454090181</v>
      </c>
    </row>
    <row r="111" spans="1:3" x14ac:dyDescent="0.2">
      <c r="A111" s="2" t="s">
        <v>116</v>
      </c>
      <c r="B111" s="2" t="str">
        <f t="shared" si="5"/>
        <v>Local</v>
      </c>
      <c r="C111" s="2" t="str">
        <f>"8454095143"</f>
        <v>8454095143</v>
      </c>
    </row>
    <row r="112" spans="1:3" x14ac:dyDescent="0.2">
      <c r="A112" s="2" t="s">
        <v>117</v>
      </c>
      <c r="B112" s="2" t="str">
        <f t="shared" si="5"/>
        <v>Local</v>
      </c>
      <c r="C112" s="2" t="str">
        <f>"8454090406"</f>
        <v>8454090406</v>
      </c>
    </row>
    <row r="113" spans="1:3" x14ac:dyDescent="0.2">
      <c r="A113" s="2" t="s">
        <v>118</v>
      </c>
      <c r="B113" s="2" t="str">
        <f t="shared" si="5"/>
        <v>Local</v>
      </c>
      <c r="C113" s="2" t="str">
        <f>"8454090168"</f>
        <v>8454090168</v>
      </c>
    </row>
    <row r="114" spans="1:3" x14ac:dyDescent="0.2">
      <c r="A114" s="2" t="s">
        <v>119</v>
      </c>
      <c r="B114" s="2" t="str">
        <f t="shared" si="5"/>
        <v>Local</v>
      </c>
      <c r="C114" s="2" t="str">
        <f>"8454091714"</f>
        <v>8454091714</v>
      </c>
    </row>
    <row r="115" spans="1:3" x14ac:dyDescent="0.2">
      <c r="A115" s="2" t="s">
        <v>120</v>
      </c>
      <c r="B115" s="2" t="str">
        <f t="shared" si="5"/>
        <v>Local</v>
      </c>
      <c r="C115" s="2" t="str">
        <f>"8454090928"</f>
        <v>8454090928</v>
      </c>
    </row>
    <row r="116" spans="1:3" x14ac:dyDescent="0.2">
      <c r="A116" s="2" t="s">
        <v>121</v>
      </c>
      <c r="B116" s="2" t="str">
        <f t="shared" si="5"/>
        <v>Local</v>
      </c>
      <c r="C116" s="2" t="str">
        <f>"8454091712"</f>
        <v>8454091712</v>
      </c>
    </row>
    <row r="117" spans="1:3" x14ac:dyDescent="0.2">
      <c r="A117" s="2" t="s">
        <v>122</v>
      </c>
      <c r="B117" s="2" t="str">
        <f t="shared" si="5"/>
        <v>Local</v>
      </c>
      <c r="C117" s="2" t="str">
        <f>"8454090169"</f>
        <v>8454090169</v>
      </c>
    </row>
    <row r="118" spans="1:3" x14ac:dyDescent="0.2">
      <c r="A118" s="2" t="s">
        <v>123</v>
      </c>
      <c r="B118" s="2" t="str">
        <f t="shared" si="5"/>
        <v>Local</v>
      </c>
      <c r="C118" s="2" t="str">
        <f>"8454091078"</f>
        <v>8454091078</v>
      </c>
    </row>
    <row r="119" spans="1:3" x14ac:dyDescent="0.2">
      <c r="A119" s="2" t="s">
        <v>124</v>
      </c>
      <c r="B119" s="2" t="str">
        <f t="shared" si="5"/>
        <v>Local</v>
      </c>
      <c r="C119" s="2" t="str">
        <f>"8454099002"</f>
        <v>8454099002</v>
      </c>
    </row>
    <row r="120" spans="1:3" x14ac:dyDescent="0.2">
      <c r="A120" s="2" t="s">
        <v>125</v>
      </c>
      <c r="B120" s="2" t="str">
        <f t="shared" si="5"/>
        <v>Local</v>
      </c>
      <c r="C120" s="2" t="str">
        <f>"8454091253"</f>
        <v>8454091253</v>
      </c>
    </row>
    <row r="121" spans="1:3" x14ac:dyDescent="0.2">
      <c r="A121" s="2" t="s">
        <v>126</v>
      </c>
      <c r="B121" s="2" t="str">
        <f t="shared" si="5"/>
        <v>Local</v>
      </c>
      <c r="C121" s="2" t="str">
        <f>"8454091436"</f>
        <v>8454091436</v>
      </c>
    </row>
    <row r="122" spans="1:3" x14ac:dyDescent="0.2">
      <c r="A122" s="2" t="s">
        <v>127</v>
      </c>
      <c r="B122" s="2" t="str">
        <f t="shared" si="5"/>
        <v>Local</v>
      </c>
      <c r="C122" s="2" t="str">
        <f>"8454090256"</f>
        <v>8454090256</v>
      </c>
    </row>
    <row r="123" spans="1:3" x14ac:dyDescent="0.2">
      <c r="A123" s="2" t="s">
        <v>128</v>
      </c>
      <c r="B123" s="2" t="str">
        <f t="shared" si="5"/>
        <v>Local</v>
      </c>
      <c r="C123" s="2" t="str">
        <f>"8454092001"</f>
        <v>8454092001</v>
      </c>
    </row>
    <row r="124" spans="1:3" x14ac:dyDescent="0.2">
      <c r="A124" s="2" t="s">
        <v>129</v>
      </c>
      <c r="B124" s="2" t="str">
        <f t="shared" si="5"/>
        <v>Local</v>
      </c>
      <c r="C124" s="2" t="str">
        <f>"8454090716"</f>
        <v>8454090716</v>
      </c>
    </row>
    <row r="125" spans="1:3" x14ac:dyDescent="0.2">
      <c r="A125" s="2" t="s">
        <v>130</v>
      </c>
      <c r="B125" s="2" t="str">
        <f t="shared" si="5"/>
        <v>Local</v>
      </c>
      <c r="C125" s="2" t="str">
        <f>"8454099989"</f>
        <v>8454099989</v>
      </c>
    </row>
    <row r="126" spans="1:3" x14ac:dyDescent="0.2">
      <c r="A126" s="2" t="s">
        <v>131</v>
      </c>
      <c r="B126" s="2" t="str">
        <f t="shared" si="5"/>
        <v>Local</v>
      </c>
      <c r="C126" s="2" t="str">
        <f>"8454092331"</f>
        <v>8454092331</v>
      </c>
    </row>
    <row r="127" spans="1:3" x14ac:dyDescent="0.2">
      <c r="A127" s="2" t="s">
        <v>132</v>
      </c>
      <c r="B127" s="2" t="str">
        <f t="shared" si="5"/>
        <v>Local</v>
      </c>
      <c r="C127" s="2" t="str">
        <f>"8454090858"</f>
        <v>8454090858</v>
      </c>
    </row>
    <row r="128" spans="1:3" x14ac:dyDescent="0.2">
      <c r="A128" s="2" t="s">
        <v>133</v>
      </c>
      <c r="B128" s="2" t="str">
        <f t="shared" si="5"/>
        <v>Local</v>
      </c>
      <c r="C128" s="2" t="str">
        <f>"8454090135"</f>
        <v>8454090135</v>
      </c>
    </row>
    <row r="129" spans="1:3" x14ac:dyDescent="0.2">
      <c r="A129" s="2" t="s">
        <v>134</v>
      </c>
      <c r="B129" s="2" t="str">
        <f t="shared" si="5"/>
        <v>Local</v>
      </c>
      <c r="C129" s="2" t="str">
        <f>"8454092121"</f>
        <v>8454092121</v>
      </c>
    </row>
    <row r="130" spans="1:3" x14ac:dyDescent="0.2">
      <c r="A130" s="2" t="s">
        <v>135</v>
      </c>
      <c r="B130" s="2" t="str">
        <f t="shared" si="5"/>
        <v>Local</v>
      </c>
      <c r="C130" s="2" t="str">
        <f>"8454092046"</f>
        <v>8454092046</v>
      </c>
    </row>
    <row r="131" spans="1:3" x14ac:dyDescent="0.2">
      <c r="A131" s="2" t="s">
        <v>136</v>
      </c>
      <c r="B131" s="2" t="str">
        <f t="shared" si="5"/>
        <v>Local</v>
      </c>
      <c r="C131" s="2" t="str">
        <f>"8454092315"</f>
        <v>8454092315</v>
      </c>
    </row>
    <row r="132" spans="1:3" x14ac:dyDescent="0.2">
      <c r="A132" s="2" t="s">
        <v>137</v>
      </c>
      <c r="B132" s="2" t="str">
        <f>"Groupement"</f>
        <v>Groupement</v>
      </c>
      <c r="C132" s="2" t="str">
        <f>"8454090980"</f>
        <v>8454090980</v>
      </c>
    </row>
    <row r="133" spans="1:3" x14ac:dyDescent="0.2">
      <c r="A133" s="2" t="s">
        <v>138</v>
      </c>
      <c r="B133" s="2" t="str">
        <f t="shared" ref="B133:B142" si="6">"Local"</f>
        <v>Local</v>
      </c>
      <c r="C133" s="2" t="str">
        <f>"8454090640"</f>
        <v>8454090640</v>
      </c>
    </row>
    <row r="134" spans="1:3" x14ac:dyDescent="0.2">
      <c r="A134" s="2" t="s">
        <v>139</v>
      </c>
      <c r="B134" s="2" t="str">
        <f t="shared" si="6"/>
        <v>Local</v>
      </c>
      <c r="C134" s="2" t="str">
        <f>"8454092131"</f>
        <v>8454092131</v>
      </c>
    </row>
    <row r="135" spans="1:3" x14ac:dyDescent="0.2">
      <c r="A135" s="2" t="s">
        <v>140</v>
      </c>
      <c r="B135" s="2" t="str">
        <f t="shared" si="6"/>
        <v>Local</v>
      </c>
      <c r="C135" s="2" t="str">
        <f>"8454092050"</f>
        <v>8454092050</v>
      </c>
    </row>
    <row r="136" spans="1:3" x14ac:dyDescent="0.2">
      <c r="A136" s="2" t="s">
        <v>141</v>
      </c>
      <c r="B136" s="2" t="str">
        <f t="shared" si="6"/>
        <v>Local</v>
      </c>
      <c r="C136" s="2" t="str">
        <f>"8454091618"</f>
        <v>8454091618</v>
      </c>
    </row>
    <row r="137" spans="1:3" x14ac:dyDescent="0.2">
      <c r="A137" s="2" t="s">
        <v>142</v>
      </c>
      <c r="B137" s="2" t="str">
        <f t="shared" si="6"/>
        <v>Local</v>
      </c>
      <c r="C137" s="2" t="str">
        <f>"8454091678"</f>
        <v>8454091678</v>
      </c>
    </row>
    <row r="138" spans="1:3" x14ac:dyDescent="0.2">
      <c r="A138" s="2" t="s">
        <v>143</v>
      </c>
      <c r="B138" s="2" t="str">
        <f t="shared" si="6"/>
        <v>Local</v>
      </c>
      <c r="C138" s="2" t="str">
        <f>"8454099058"</f>
        <v>8454099058</v>
      </c>
    </row>
    <row r="139" spans="1:3" x14ac:dyDescent="0.2">
      <c r="A139" s="2" t="s">
        <v>144</v>
      </c>
      <c r="B139" s="2" t="str">
        <f t="shared" si="6"/>
        <v>Local</v>
      </c>
      <c r="C139" s="2" t="str">
        <f>"8454090212"</f>
        <v>8454090212</v>
      </c>
    </row>
    <row r="140" spans="1:3" x14ac:dyDescent="0.2">
      <c r="A140" s="2" t="s">
        <v>145</v>
      </c>
      <c r="B140" s="2" t="str">
        <f t="shared" si="6"/>
        <v>Local</v>
      </c>
      <c r="C140" s="2" t="str">
        <f>"8454093038"</f>
        <v>8454093038</v>
      </c>
    </row>
    <row r="141" spans="1:3" x14ac:dyDescent="0.2">
      <c r="A141" s="2" t="s">
        <v>146</v>
      </c>
      <c r="B141" s="2" t="str">
        <f t="shared" si="6"/>
        <v>Local</v>
      </c>
      <c r="C141" s="2" t="str">
        <f>"8454090487"</f>
        <v>8454090487</v>
      </c>
    </row>
    <row r="142" spans="1:3" x14ac:dyDescent="0.2">
      <c r="A142" s="2" t="s">
        <v>147</v>
      </c>
      <c r="B142" s="2" t="str">
        <f t="shared" si="6"/>
        <v>Local</v>
      </c>
      <c r="C142" s="2" t="str">
        <f>"8454091839"</f>
        <v>8454091839</v>
      </c>
    </row>
    <row r="143" spans="1:3" x14ac:dyDescent="0.2">
      <c r="A143" s="2" t="s">
        <v>148</v>
      </c>
      <c r="B143" s="2" t="str">
        <f>"Groupement"</f>
        <v>Groupement</v>
      </c>
      <c r="C143" s="2" t="str">
        <f>"8454092010"</f>
        <v>8454092010</v>
      </c>
    </row>
    <row r="144" spans="1:3" x14ac:dyDescent="0.2">
      <c r="A144" s="2" t="s">
        <v>149</v>
      </c>
      <c r="B144" s="2" t="str">
        <f t="shared" ref="B144:B175" si="7">"Local"</f>
        <v>Local</v>
      </c>
      <c r="C144" s="2" t="str">
        <f>"8454090097"</f>
        <v>8454090097</v>
      </c>
    </row>
    <row r="145" spans="1:3" x14ac:dyDescent="0.2">
      <c r="A145" s="2" t="s">
        <v>150</v>
      </c>
      <c r="B145" s="2" t="str">
        <f t="shared" si="7"/>
        <v>Local</v>
      </c>
      <c r="C145" s="2" t="str">
        <f>"8454090926"</f>
        <v>8454090926</v>
      </c>
    </row>
    <row r="146" spans="1:3" x14ac:dyDescent="0.2">
      <c r="A146" s="2" t="s">
        <v>151</v>
      </c>
      <c r="B146" s="2" t="str">
        <f t="shared" si="7"/>
        <v>Local</v>
      </c>
      <c r="C146" s="2" t="str">
        <f>"8454091679"</f>
        <v>8454091679</v>
      </c>
    </row>
    <row r="147" spans="1:3" x14ac:dyDescent="0.2">
      <c r="A147" s="2" t="s">
        <v>152</v>
      </c>
      <c r="B147" s="2" t="str">
        <f t="shared" si="7"/>
        <v>Local</v>
      </c>
      <c r="C147" s="2" t="str">
        <f>"8454091173"</f>
        <v>8454091173</v>
      </c>
    </row>
    <row r="148" spans="1:3" x14ac:dyDescent="0.2">
      <c r="A148" s="2" t="s">
        <v>153</v>
      </c>
      <c r="B148" s="2" t="str">
        <f t="shared" si="7"/>
        <v>Local</v>
      </c>
      <c r="C148" s="2" t="str">
        <f>"8454090546"</f>
        <v>8454090546</v>
      </c>
    </row>
    <row r="149" spans="1:3" x14ac:dyDescent="0.2">
      <c r="A149" s="2" t="s">
        <v>154</v>
      </c>
      <c r="B149" s="2" t="str">
        <f t="shared" si="7"/>
        <v>Local</v>
      </c>
      <c r="C149" s="2" t="str">
        <f>"8454091686"</f>
        <v>8454091686</v>
      </c>
    </row>
    <row r="150" spans="1:3" x14ac:dyDescent="0.2">
      <c r="A150" s="2" t="s">
        <v>155</v>
      </c>
      <c r="B150" s="2" t="str">
        <f t="shared" si="7"/>
        <v>Local</v>
      </c>
      <c r="C150" s="2" t="str">
        <f>"8454090987"</f>
        <v>8454090987</v>
      </c>
    </row>
    <row r="151" spans="1:3" x14ac:dyDescent="0.2">
      <c r="A151" s="2" t="s">
        <v>156</v>
      </c>
      <c r="B151" s="2" t="str">
        <f t="shared" si="7"/>
        <v>Local</v>
      </c>
      <c r="C151" s="2" t="str">
        <f>"8454091692"</f>
        <v>8454091692</v>
      </c>
    </row>
    <row r="152" spans="1:3" x14ac:dyDescent="0.2">
      <c r="A152" s="2" t="s">
        <v>157</v>
      </c>
      <c r="B152" s="2" t="str">
        <f t="shared" si="7"/>
        <v>Local</v>
      </c>
      <c r="C152" s="2" t="str">
        <f>"8454091648"</f>
        <v>8454091648</v>
      </c>
    </row>
    <row r="153" spans="1:3" x14ac:dyDescent="0.2">
      <c r="A153" s="2" t="s">
        <v>158</v>
      </c>
      <c r="B153" s="2" t="str">
        <f t="shared" si="7"/>
        <v>Local</v>
      </c>
      <c r="C153" s="2" t="str">
        <f>"8454090936"</f>
        <v>8454090936</v>
      </c>
    </row>
    <row r="154" spans="1:3" x14ac:dyDescent="0.2">
      <c r="A154" s="2" t="s">
        <v>159</v>
      </c>
      <c r="B154" s="2" t="str">
        <f t="shared" si="7"/>
        <v>Local</v>
      </c>
      <c r="C154" s="2" t="str">
        <f>"8454091992"</f>
        <v>8454091992</v>
      </c>
    </row>
    <row r="155" spans="1:3" x14ac:dyDescent="0.2">
      <c r="A155" s="2" t="s">
        <v>160</v>
      </c>
      <c r="B155" s="2" t="str">
        <f t="shared" si="7"/>
        <v>Local</v>
      </c>
      <c r="C155" s="2" t="str">
        <f>"8454090986"</f>
        <v>8454090986</v>
      </c>
    </row>
    <row r="156" spans="1:3" x14ac:dyDescent="0.2">
      <c r="A156" s="2" t="s">
        <v>161</v>
      </c>
      <c r="B156" s="2" t="str">
        <f t="shared" si="7"/>
        <v>Local</v>
      </c>
      <c r="C156" s="2" t="str">
        <f>"8454091896"</f>
        <v>8454091896</v>
      </c>
    </row>
    <row r="157" spans="1:3" x14ac:dyDescent="0.2">
      <c r="A157" s="2" t="s">
        <v>162</v>
      </c>
      <c r="B157" s="2" t="str">
        <f t="shared" si="7"/>
        <v>Local</v>
      </c>
      <c r="C157" s="2" t="str">
        <f>"8454090737"</f>
        <v>8454090737</v>
      </c>
    </row>
    <row r="158" spans="1:3" x14ac:dyDescent="0.2">
      <c r="A158" s="2" t="s">
        <v>163</v>
      </c>
      <c r="B158" s="2" t="str">
        <f t="shared" si="7"/>
        <v>Local</v>
      </c>
      <c r="C158" s="2" t="str">
        <f>"8454090272"</f>
        <v>8454090272</v>
      </c>
    </row>
    <row r="159" spans="1:3" x14ac:dyDescent="0.2">
      <c r="A159" s="2" t="s">
        <v>164</v>
      </c>
      <c r="B159" s="2" t="str">
        <f t="shared" si="7"/>
        <v>Local</v>
      </c>
      <c r="C159" s="2" t="str">
        <f>"8454090173"</f>
        <v>8454090173</v>
      </c>
    </row>
    <row r="160" spans="1:3" x14ac:dyDescent="0.2">
      <c r="A160" s="2" t="s">
        <v>165</v>
      </c>
      <c r="B160" s="2" t="str">
        <f t="shared" si="7"/>
        <v>Local</v>
      </c>
      <c r="C160" s="2" t="str">
        <f>"8454090146"</f>
        <v>8454090146</v>
      </c>
    </row>
    <row r="161" spans="1:3" x14ac:dyDescent="0.2">
      <c r="A161" s="2" t="s">
        <v>166</v>
      </c>
      <c r="B161" s="2" t="str">
        <f t="shared" si="7"/>
        <v>Local</v>
      </c>
      <c r="C161" s="2" t="str">
        <f>"8454093200"</f>
        <v>8454093200</v>
      </c>
    </row>
    <row r="162" spans="1:3" x14ac:dyDescent="0.2">
      <c r="A162" s="2" t="s">
        <v>167</v>
      </c>
      <c r="B162" s="2" t="str">
        <f t="shared" si="7"/>
        <v>Local</v>
      </c>
      <c r="C162" s="2" t="str">
        <f>"8454090850"</f>
        <v>8454090850</v>
      </c>
    </row>
    <row r="163" spans="1:3" x14ac:dyDescent="0.2">
      <c r="A163" s="2" t="s">
        <v>168</v>
      </c>
      <c r="B163" s="2" t="str">
        <f t="shared" si="7"/>
        <v>Local</v>
      </c>
      <c r="C163" s="2" t="str">
        <f>"8454091516"</f>
        <v>8454091516</v>
      </c>
    </row>
    <row r="164" spans="1:3" x14ac:dyDescent="0.2">
      <c r="A164" s="2" t="s">
        <v>169</v>
      </c>
      <c r="B164" s="2" t="str">
        <f t="shared" si="7"/>
        <v>Local</v>
      </c>
      <c r="C164" s="2" t="str">
        <f>"8454090750"</f>
        <v>8454090750</v>
      </c>
    </row>
    <row r="165" spans="1:3" x14ac:dyDescent="0.2">
      <c r="A165" s="2" t="s">
        <v>170</v>
      </c>
      <c r="B165" s="2" t="str">
        <f t="shared" si="7"/>
        <v>Local</v>
      </c>
      <c r="C165" s="2" t="str">
        <f>"8454099396"</f>
        <v>8454099396</v>
      </c>
    </row>
    <row r="166" spans="1:3" x14ac:dyDescent="0.2">
      <c r="A166" s="2" t="s">
        <v>171</v>
      </c>
      <c r="B166" s="2" t="str">
        <f t="shared" si="7"/>
        <v>Local</v>
      </c>
      <c r="C166" s="2" t="str">
        <f>"8454091746"</f>
        <v>8454091746</v>
      </c>
    </row>
    <row r="167" spans="1:3" x14ac:dyDescent="0.2">
      <c r="A167" s="2" t="s">
        <v>172</v>
      </c>
      <c r="B167" s="2" t="str">
        <f t="shared" si="7"/>
        <v>Local</v>
      </c>
      <c r="C167" s="2" t="str">
        <f>"8454090160"</f>
        <v>8454090160</v>
      </c>
    </row>
    <row r="168" spans="1:3" x14ac:dyDescent="0.2">
      <c r="A168" s="2" t="s">
        <v>173</v>
      </c>
      <c r="B168" s="2" t="str">
        <f t="shared" si="7"/>
        <v>Local</v>
      </c>
      <c r="C168" s="2" t="str">
        <f>"8454091733"</f>
        <v>8454091733</v>
      </c>
    </row>
    <row r="169" spans="1:3" x14ac:dyDescent="0.2">
      <c r="A169" s="2" t="s">
        <v>174</v>
      </c>
      <c r="B169" s="2" t="str">
        <f t="shared" si="7"/>
        <v>Local</v>
      </c>
      <c r="C169" s="2" t="str">
        <f>"8454090792"</f>
        <v>8454090792</v>
      </c>
    </row>
    <row r="170" spans="1:3" x14ac:dyDescent="0.2">
      <c r="A170" s="2" t="s">
        <v>175</v>
      </c>
      <c r="B170" s="2" t="str">
        <f t="shared" si="7"/>
        <v>Local</v>
      </c>
      <c r="C170" s="2" t="str">
        <f>"8454090179"</f>
        <v>8454090179</v>
      </c>
    </row>
    <row r="171" spans="1:3" x14ac:dyDescent="0.2">
      <c r="A171" s="2" t="s">
        <v>176</v>
      </c>
      <c r="B171" s="2" t="str">
        <f t="shared" si="7"/>
        <v>Local</v>
      </c>
      <c r="C171" s="2" t="str">
        <f>"8454090102"</f>
        <v>8454090102</v>
      </c>
    </row>
    <row r="172" spans="1:3" x14ac:dyDescent="0.2">
      <c r="A172" s="2" t="s">
        <v>177</v>
      </c>
      <c r="B172" s="2" t="str">
        <f t="shared" si="7"/>
        <v>Local</v>
      </c>
      <c r="C172" s="2" t="str">
        <f>"8454091814"</f>
        <v>8454091814</v>
      </c>
    </row>
    <row r="173" spans="1:3" x14ac:dyDescent="0.2">
      <c r="A173" s="2" t="s">
        <v>178</v>
      </c>
      <c r="B173" s="2" t="str">
        <f t="shared" si="7"/>
        <v>Local</v>
      </c>
      <c r="C173" s="2" t="str">
        <f>"8454091619"</f>
        <v>8454091619</v>
      </c>
    </row>
    <row r="174" spans="1:3" x14ac:dyDescent="0.2">
      <c r="A174" s="2" t="s">
        <v>179</v>
      </c>
      <c r="B174" s="2" t="str">
        <f t="shared" si="7"/>
        <v>Local</v>
      </c>
      <c r="C174" s="2" t="str">
        <f>"8454090728"</f>
        <v>8454090728</v>
      </c>
    </row>
    <row r="175" spans="1:3" x14ac:dyDescent="0.2">
      <c r="A175" s="2" t="s">
        <v>180</v>
      </c>
      <c r="B175" s="2" t="str">
        <f t="shared" si="7"/>
        <v>Local</v>
      </c>
      <c r="C175" s="2" t="str">
        <f>"8454090799"</f>
        <v>8454090799</v>
      </c>
    </row>
    <row r="176" spans="1:3" x14ac:dyDescent="0.2">
      <c r="A176" s="2" t="s">
        <v>181</v>
      </c>
      <c r="B176" s="2" t="str">
        <f t="shared" ref="B176:B200" si="8">"Local"</f>
        <v>Local</v>
      </c>
      <c r="C176" s="2" t="str">
        <f>"8454090278"</f>
        <v>8454090278</v>
      </c>
    </row>
    <row r="177" spans="1:3" x14ac:dyDescent="0.2">
      <c r="A177" s="2" t="s">
        <v>182</v>
      </c>
      <c r="B177" s="2" t="str">
        <f t="shared" si="8"/>
        <v>Local</v>
      </c>
      <c r="C177" s="2" t="str">
        <f>"8454092080"</f>
        <v>8454092080</v>
      </c>
    </row>
    <row r="178" spans="1:3" x14ac:dyDescent="0.2">
      <c r="A178" s="2" t="s">
        <v>183</v>
      </c>
      <c r="B178" s="2" t="str">
        <f t="shared" si="8"/>
        <v>Local</v>
      </c>
      <c r="C178" s="2" t="str">
        <f>"8454092130"</f>
        <v>8454092130</v>
      </c>
    </row>
    <row r="179" spans="1:3" x14ac:dyDescent="0.2">
      <c r="A179" s="2" t="s">
        <v>184</v>
      </c>
      <c r="B179" s="2" t="str">
        <f t="shared" si="8"/>
        <v>Local</v>
      </c>
      <c r="C179" s="2" t="str">
        <f>"8454090527"</f>
        <v>8454090527</v>
      </c>
    </row>
    <row r="180" spans="1:3" x14ac:dyDescent="0.2">
      <c r="A180" s="2" t="s">
        <v>185</v>
      </c>
      <c r="B180" s="2" t="str">
        <f t="shared" si="8"/>
        <v>Local</v>
      </c>
      <c r="C180" s="2" t="str">
        <f>"8454090024"</f>
        <v>8454090024</v>
      </c>
    </row>
    <row r="181" spans="1:3" x14ac:dyDescent="0.2">
      <c r="A181" s="2" t="s">
        <v>186</v>
      </c>
      <c r="B181" s="2" t="str">
        <f t="shared" si="8"/>
        <v>Local</v>
      </c>
      <c r="C181" s="2" t="str">
        <f>"8454090051"</f>
        <v>8454090051</v>
      </c>
    </row>
    <row r="182" spans="1:3" x14ac:dyDescent="0.2">
      <c r="A182" s="2" t="s">
        <v>187</v>
      </c>
      <c r="B182" s="2" t="str">
        <f t="shared" si="8"/>
        <v>Local</v>
      </c>
      <c r="C182" s="2" t="str">
        <f>"8454090034"</f>
        <v>8454090034</v>
      </c>
    </row>
    <row r="183" spans="1:3" x14ac:dyDescent="0.2">
      <c r="A183" s="2" t="s">
        <v>188</v>
      </c>
      <c r="B183" s="2" t="str">
        <f t="shared" si="8"/>
        <v>Local</v>
      </c>
      <c r="C183" s="2" t="str">
        <f>"8454090052"</f>
        <v>8454090052</v>
      </c>
    </row>
    <row r="184" spans="1:3" x14ac:dyDescent="0.2">
      <c r="A184" s="2" t="s">
        <v>189</v>
      </c>
      <c r="B184" s="2" t="str">
        <f t="shared" si="8"/>
        <v>Local</v>
      </c>
      <c r="C184" s="2" t="str">
        <f>"8454090036"</f>
        <v>8454090036</v>
      </c>
    </row>
    <row r="185" spans="1:3" x14ac:dyDescent="0.2">
      <c r="A185" s="2" t="s">
        <v>190</v>
      </c>
      <c r="B185" s="2" t="str">
        <f t="shared" si="8"/>
        <v>Local</v>
      </c>
      <c r="C185" s="2" t="str">
        <f>"8454091853"</f>
        <v>8454091853</v>
      </c>
    </row>
    <row r="186" spans="1:3" x14ac:dyDescent="0.2">
      <c r="A186" s="2" t="s">
        <v>191</v>
      </c>
      <c r="B186" s="2" t="str">
        <f t="shared" si="8"/>
        <v>Local</v>
      </c>
      <c r="C186" s="2" t="str">
        <f>"8454090859"</f>
        <v>8454090859</v>
      </c>
    </row>
    <row r="187" spans="1:3" x14ac:dyDescent="0.2">
      <c r="A187" s="2" t="s">
        <v>192</v>
      </c>
      <c r="B187" s="2" t="str">
        <f t="shared" si="8"/>
        <v>Local</v>
      </c>
      <c r="C187" s="2" t="str">
        <f>"8454091761"</f>
        <v>8454091761</v>
      </c>
    </row>
    <row r="188" spans="1:3" x14ac:dyDescent="0.2">
      <c r="A188" s="2" t="s">
        <v>193</v>
      </c>
      <c r="B188" s="2" t="str">
        <f t="shared" si="8"/>
        <v>Local</v>
      </c>
      <c r="C188" s="2" t="str">
        <f>"8454091836"</f>
        <v>8454091836</v>
      </c>
    </row>
    <row r="189" spans="1:3" x14ac:dyDescent="0.2">
      <c r="A189" s="2" t="s">
        <v>194</v>
      </c>
      <c r="B189" s="2" t="str">
        <f t="shared" si="8"/>
        <v>Local</v>
      </c>
      <c r="C189" s="2" t="str">
        <f>"8454090793"</f>
        <v>8454090793</v>
      </c>
    </row>
    <row r="190" spans="1:3" x14ac:dyDescent="0.2">
      <c r="A190" s="2" t="s">
        <v>195</v>
      </c>
      <c r="B190" s="2" t="str">
        <f t="shared" si="8"/>
        <v>Local</v>
      </c>
      <c r="C190" s="2" t="str">
        <f>"8454097223"</f>
        <v>8454097223</v>
      </c>
    </row>
    <row r="191" spans="1:3" x14ac:dyDescent="0.2">
      <c r="A191" s="2" t="s">
        <v>196</v>
      </c>
      <c r="B191" s="2" t="str">
        <f t="shared" si="8"/>
        <v>Local</v>
      </c>
      <c r="C191" s="2" t="str">
        <f>"8454091432"</f>
        <v>8454091432</v>
      </c>
    </row>
    <row r="192" spans="1:3" x14ac:dyDescent="0.2">
      <c r="A192" s="2" t="s">
        <v>197</v>
      </c>
      <c r="B192" s="2" t="str">
        <f t="shared" si="8"/>
        <v>Local</v>
      </c>
      <c r="C192" s="2" t="str">
        <f>"8454090505"</f>
        <v>8454090505</v>
      </c>
    </row>
    <row r="193" spans="1:3" x14ac:dyDescent="0.2">
      <c r="A193" s="2" t="s">
        <v>198</v>
      </c>
      <c r="B193" s="2" t="str">
        <f t="shared" si="8"/>
        <v>Local</v>
      </c>
      <c r="C193" s="2" t="str">
        <f>"8454090599"</f>
        <v>8454090599</v>
      </c>
    </row>
    <row r="194" spans="1:3" x14ac:dyDescent="0.2">
      <c r="A194" s="2" t="s">
        <v>199</v>
      </c>
      <c r="B194" s="2" t="str">
        <f t="shared" si="8"/>
        <v>Local</v>
      </c>
      <c r="C194" s="2" t="str">
        <f>"8454097230"</f>
        <v>8454097230</v>
      </c>
    </row>
    <row r="195" spans="1:3" x14ac:dyDescent="0.2">
      <c r="A195" s="2" t="s">
        <v>200</v>
      </c>
      <c r="B195" s="2" t="str">
        <f t="shared" si="8"/>
        <v>Local</v>
      </c>
      <c r="C195" s="2" t="str">
        <f>"8454090214"</f>
        <v>8454090214</v>
      </c>
    </row>
    <row r="196" spans="1:3" x14ac:dyDescent="0.2">
      <c r="A196" s="2" t="s">
        <v>201</v>
      </c>
      <c r="B196" s="2" t="str">
        <f t="shared" si="8"/>
        <v>Local</v>
      </c>
      <c r="C196" s="2" t="str">
        <f>"8454093067"</f>
        <v>8454093067</v>
      </c>
    </row>
    <row r="197" spans="1:3" x14ac:dyDescent="0.2">
      <c r="A197" s="2" t="s">
        <v>202</v>
      </c>
      <c r="B197" s="2" t="str">
        <f t="shared" si="8"/>
        <v>Local</v>
      </c>
      <c r="C197" s="2" t="str">
        <f>"8454099990"</f>
        <v>8454099990</v>
      </c>
    </row>
    <row r="198" spans="1:3" x14ac:dyDescent="0.2">
      <c r="A198" s="2" t="s">
        <v>203</v>
      </c>
      <c r="B198" s="2" t="str">
        <f t="shared" si="8"/>
        <v>Local</v>
      </c>
      <c r="C198" s="2" t="str">
        <f>"8454091783"</f>
        <v>8454091783</v>
      </c>
    </row>
    <row r="199" spans="1:3" x14ac:dyDescent="0.2">
      <c r="A199" s="2" t="s">
        <v>204</v>
      </c>
      <c r="B199" s="2" t="str">
        <f t="shared" si="8"/>
        <v>Local</v>
      </c>
      <c r="C199" s="2" t="str">
        <f>"8454091728"</f>
        <v>8454091728</v>
      </c>
    </row>
    <row r="200" spans="1:3" x14ac:dyDescent="0.2">
      <c r="A200" s="2" t="s">
        <v>205</v>
      </c>
      <c r="B200" s="2" t="str">
        <f t="shared" si="8"/>
        <v>Local</v>
      </c>
      <c r="C200" s="2" t="str">
        <f>"8454091729"</f>
        <v>8454091729</v>
      </c>
    </row>
    <row r="201" spans="1:3" x14ac:dyDescent="0.2">
      <c r="A201" s="2" t="s">
        <v>206</v>
      </c>
      <c r="C201" s="2" t="str">
        <f>""</f>
        <v/>
      </c>
    </row>
    <row r="202" spans="1:3" x14ac:dyDescent="0.2">
      <c r="A202" s="2" t="s">
        <v>207</v>
      </c>
      <c r="B202" s="2" t="str">
        <f>"Groupement"</f>
        <v>Groupement</v>
      </c>
      <c r="C202" s="2" t="str">
        <f>"8454097290"</f>
        <v>8454097290</v>
      </c>
    </row>
    <row r="203" spans="1:3" x14ac:dyDescent="0.2">
      <c r="A203" s="2" t="s">
        <v>208</v>
      </c>
      <c r="B203" s="2" t="str">
        <f>"Groupement"</f>
        <v>Groupement</v>
      </c>
      <c r="C203" s="2" t="str">
        <f>"8454090931"</f>
        <v>8454090931</v>
      </c>
    </row>
    <row r="204" spans="1:3" x14ac:dyDescent="0.2">
      <c r="A204" s="2" t="s">
        <v>209</v>
      </c>
      <c r="C204" s="2" t="str">
        <f>""</f>
        <v/>
      </c>
    </row>
    <row r="205" spans="1:3" x14ac:dyDescent="0.2">
      <c r="A205" s="2" t="s">
        <v>210</v>
      </c>
      <c r="B205" s="2" t="str">
        <f>"Groupement"</f>
        <v>Groupement</v>
      </c>
      <c r="C205" s="2" t="str">
        <f>"8454091469"</f>
        <v>8454091469</v>
      </c>
    </row>
    <row r="206" spans="1:3" x14ac:dyDescent="0.2">
      <c r="A206" s="2" t="s">
        <v>211</v>
      </c>
      <c r="B206" s="2" t="str">
        <f>"Groupement"</f>
        <v>Groupement</v>
      </c>
      <c r="C206" s="2" t="str">
        <f>"8454090238"</f>
        <v>8454090238</v>
      </c>
    </row>
    <row r="207" spans="1:3" x14ac:dyDescent="0.2">
      <c r="A207" s="2" t="s">
        <v>212</v>
      </c>
      <c r="C207" s="2" t="str">
        <f>""</f>
        <v/>
      </c>
    </row>
    <row r="208" spans="1:3" x14ac:dyDescent="0.2">
      <c r="A208" s="2" t="s">
        <v>213</v>
      </c>
      <c r="B208" s="2" t="str">
        <f>"Groupement"</f>
        <v>Groupement</v>
      </c>
      <c r="C208" s="2" t="str">
        <f>"8454091256"</f>
        <v>8454091256</v>
      </c>
    </row>
    <row r="209" spans="1:3" x14ac:dyDescent="0.2">
      <c r="A209" s="2" t="s">
        <v>214</v>
      </c>
      <c r="C209" s="2" t="str">
        <f>""</f>
        <v/>
      </c>
    </row>
    <row r="210" spans="1:3" x14ac:dyDescent="0.2">
      <c r="A210" s="2" t="s">
        <v>215</v>
      </c>
      <c r="B210" s="2" t="str">
        <f>"Groupement"</f>
        <v>Groupement</v>
      </c>
      <c r="C210" s="2" t="str">
        <f>"8454090874"</f>
        <v>8454090874</v>
      </c>
    </row>
    <row r="211" spans="1:3" x14ac:dyDescent="0.2">
      <c r="A211" s="2" t="s">
        <v>216</v>
      </c>
      <c r="B211" s="2" t="str">
        <f>"Standard auto"</f>
        <v>Standard auto</v>
      </c>
      <c r="C211" s="2" t="str">
        <f>"8454093131"</f>
        <v>8454093131</v>
      </c>
    </row>
    <row r="212" spans="1:3" x14ac:dyDescent="0.2">
      <c r="A212" s="2" t="s">
        <v>217</v>
      </c>
      <c r="B212" s="2" t="str">
        <f>"Groupement"</f>
        <v>Groupement</v>
      </c>
      <c r="C212" s="2" t="str">
        <f>"8454092271"</f>
        <v>8454092271</v>
      </c>
    </row>
    <row r="213" spans="1:3" x14ac:dyDescent="0.2">
      <c r="A213" s="2" t="s">
        <v>218</v>
      </c>
      <c r="C213" s="2" t="str">
        <f>""</f>
        <v/>
      </c>
    </row>
    <row r="214" spans="1:3" x14ac:dyDescent="0.2">
      <c r="A214" s="2" t="s">
        <v>219</v>
      </c>
      <c r="B214" s="2" t="str">
        <f t="shared" ref="B214:B222" si="9">"Groupement"</f>
        <v>Groupement</v>
      </c>
      <c r="C214" s="2" t="str">
        <f>"8454090937"</f>
        <v>8454090937</v>
      </c>
    </row>
    <row r="215" spans="1:3" x14ac:dyDescent="0.2">
      <c r="A215" s="2" t="s">
        <v>220</v>
      </c>
      <c r="B215" s="2" t="str">
        <f t="shared" si="9"/>
        <v>Groupement</v>
      </c>
      <c r="C215" s="2" t="str">
        <f>"8454090975"</f>
        <v>8454090975</v>
      </c>
    </row>
    <row r="216" spans="1:3" x14ac:dyDescent="0.2">
      <c r="A216" s="2" t="s">
        <v>221</v>
      </c>
      <c r="B216" s="2" t="str">
        <f t="shared" si="9"/>
        <v>Groupement</v>
      </c>
      <c r="C216" s="2" t="str">
        <f>"8454090558"</f>
        <v>8454090558</v>
      </c>
    </row>
    <row r="217" spans="1:3" x14ac:dyDescent="0.2">
      <c r="A217" s="2" t="s">
        <v>222</v>
      </c>
      <c r="B217" s="2" t="str">
        <f t="shared" si="9"/>
        <v>Groupement</v>
      </c>
      <c r="C217" s="2" t="str">
        <f>"8454090285"</f>
        <v>8454090285</v>
      </c>
    </row>
    <row r="218" spans="1:3" x14ac:dyDescent="0.2">
      <c r="A218" s="2" t="s">
        <v>223</v>
      </c>
      <c r="B218" s="2" t="str">
        <f t="shared" si="9"/>
        <v>Groupement</v>
      </c>
      <c r="C218" s="2" t="str">
        <f>"8454090011"</f>
        <v>8454090011</v>
      </c>
    </row>
    <row r="219" spans="1:3" x14ac:dyDescent="0.2">
      <c r="A219" s="2" t="s">
        <v>224</v>
      </c>
      <c r="B219" s="2" t="str">
        <f t="shared" si="9"/>
        <v>Groupement</v>
      </c>
      <c r="C219" s="2" t="str">
        <f>"8454090900"</f>
        <v>8454090900</v>
      </c>
    </row>
    <row r="220" spans="1:3" x14ac:dyDescent="0.2">
      <c r="A220" s="2" t="s">
        <v>225</v>
      </c>
      <c r="B220" s="2" t="str">
        <f t="shared" si="9"/>
        <v>Groupement</v>
      </c>
      <c r="C220" s="2" t="str">
        <f>"8454093060"</f>
        <v>8454093060</v>
      </c>
    </row>
    <row r="221" spans="1:3" x14ac:dyDescent="0.2">
      <c r="A221" s="2" t="s">
        <v>226</v>
      </c>
      <c r="B221" s="2" t="str">
        <f t="shared" si="9"/>
        <v>Groupement</v>
      </c>
      <c r="C221" s="2" t="str">
        <f>"8454091260"</f>
        <v>8454091260</v>
      </c>
    </row>
    <row r="222" spans="1:3" x14ac:dyDescent="0.2">
      <c r="A222" s="2" t="s">
        <v>227</v>
      </c>
      <c r="B222" s="2" t="str">
        <f t="shared" si="9"/>
        <v>Groupement</v>
      </c>
      <c r="C222" s="2" t="str">
        <f>"8454099261"</f>
        <v>8454099261</v>
      </c>
    </row>
    <row r="223" spans="1:3" x14ac:dyDescent="0.2">
      <c r="A223" s="2" t="s">
        <v>228</v>
      </c>
      <c r="B223" s="2" t="str">
        <f t="shared" ref="B223:B231" si="10">"Msg. integree"</f>
        <v>Msg. integree</v>
      </c>
      <c r="C223" s="2" t="str">
        <f>"8454092501"</f>
        <v>8454092501</v>
      </c>
    </row>
    <row r="224" spans="1:3" x14ac:dyDescent="0.2">
      <c r="A224" s="2" t="s">
        <v>229</v>
      </c>
      <c r="B224" s="2" t="str">
        <f t="shared" si="10"/>
        <v>Msg. integree</v>
      </c>
      <c r="C224" s="2" t="str">
        <f>"8454092511"</f>
        <v>8454092511</v>
      </c>
    </row>
    <row r="225" spans="1:3" x14ac:dyDescent="0.2">
      <c r="A225" s="2" t="s">
        <v>230</v>
      </c>
      <c r="B225" s="2" t="str">
        <f t="shared" si="10"/>
        <v>Msg. integree</v>
      </c>
      <c r="C225" s="2" t="str">
        <f>"8454092505"</f>
        <v>8454092505</v>
      </c>
    </row>
    <row r="226" spans="1:3" x14ac:dyDescent="0.2">
      <c r="A226" s="2" t="s">
        <v>231</v>
      </c>
      <c r="B226" s="2" t="str">
        <f t="shared" si="10"/>
        <v>Msg. integree</v>
      </c>
      <c r="C226" s="2" t="str">
        <f>"8454092502"</f>
        <v>8454092502</v>
      </c>
    </row>
    <row r="227" spans="1:3" x14ac:dyDescent="0.2">
      <c r="A227" s="2" t="s">
        <v>232</v>
      </c>
      <c r="B227" s="2" t="str">
        <f t="shared" si="10"/>
        <v>Msg. integree</v>
      </c>
      <c r="C227" s="2" t="str">
        <f>"8454092506"</f>
        <v>8454092506</v>
      </c>
    </row>
    <row r="228" spans="1:3" x14ac:dyDescent="0.2">
      <c r="A228" s="2" t="s">
        <v>233</v>
      </c>
      <c r="B228" s="2" t="str">
        <f t="shared" si="10"/>
        <v>Msg. integree</v>
      </c>
      <c r="C228" s="2" t="str">
        <f>"8454092507"</f>
        <v>8454092507</v>
      </c>
    </row>
    <row r="229" spans="1:3" x14ac:dyDescent="0.2">
      <c r="A229" s="2" t="s">
        <v>234</v>
      </c>
      <c r="B229" s="2" t="str">
        <f t="shared" si="10"/>
        <v>Msg. integree</v>
      </c>
      <c r="C229" s="2" t="str">
        <f>"8454092508"</f>
        <v>8454092508</v>
      </c>
    </row>
    <row r="230" spans="1:3" x14ac:dyDescent="0.2">
      <c r="A230" s="2" t="s">
        <v>235</v>
      </c>
      <c r="B230" s="2" t="str">
        <f t="shared" si="10"/>
        <v>Msg. integree</v>
      </c>
      <c r="C230" s="2" t="str">
        <f>"8454092509"</f>
        <v>8454092509</v>
      </c>
    </row>
    <row r="231" spans="1:3" x14ac:dyDescent="0.2">
      <c r="A231" s="2" t="s">
        <v>236</v>
      </c>
      <c r="B231" s="2" t="str">
        <f t="shared" si="10"/>
        <v>Msg. integree</v>
      </c>
      <c r="C231" s="2" t="str">
        <f>"8454092510"</f>
        <v>8454092510</v>
      </c>
    </row>
    <row r="232" spans="1:3" x14ac:dyDescent="0.2">
      <c r="A232" s="2" t="s">
        <v>237</v>
      </c>
      <c r="B232" s="2" t="str">
        <f>"Groupement"</f>
        <v>Groupement</v>
      </c>
      <c r="C232" s="2" t="str">
        <f>"8454090960"</f>
        <v>8454090960</v>
      </c>
    </row>
    <row r="233" spans="1:3" x14ac:dyDescent="0.2">
      <c r="A233" s="2" t="s">
        <v>238</v>
      </c>
      <c r="B233" s="2" t="str">
        <f>"Groupement"</f>
        <v>Groupement</v>
      </c>
      <c r="C233" s="2" t="str">
        <f>"8454091281"</f>
        <v>8454091281</v>
      </c>
    </row>
    <row r="234" spans="1:3" x14ac:dyDescent="0.2">
      <c r="A234" s="2" t="s">
        <v>239</v>
      </c>
      <c r="B234" s="2" t="str">
        <f>"Groupement"</f>
        <v>Groupement</v>
      </c>
      <c r="C234" s="2" t="str">
        <f>"8454090095"</f>
        <v>8454090095</v>
      </c>
    </row>
    <row r="235" spans="1:3" x14ac:dyDescent="0.2">
      <c r="A235" s="2" t="s">
        <v>240</v>
      </c>
      <c r="C235" s="2" t="str">
        <f>""</f>
        <v/>
      </c>
    </row>
    <row r="236" spans="1:3" x14ac:dyDescent="0.2">
      <c r="A236" s="2" t="s">
        <v>241</v>
      </c>
      <c r="B236" s="2" t="str">
        <f>"Groupement"</f>
        <v>Groupement</v>
      </c>
      <c r="C236" s="2" t="str">
        <f>"8454091799"</f>
        <v>8454091799</v>
      </c>
    </row>
    <row r="237" spans="1:3" x14ac:dyDescent="0.2">
      <c r="A237" s="2" t="s">
        <v>242</v>
      </c>
      <c r="C237" s="2" t="str">
        <f>""</f>
        <v/>
      </c>
    </row>
    <row r="238" spans="1:3" x14ac:dyDescent="0.2">
      <c r="A238" s="2" t="s">
        <v>243</v>
      </c>
      <c r="B238" s="2" t="str">
        <f>"Super groupement"</f>
        <v>Super groupement</v>
      </c>
      <c r="C238" s="2" t="str">
        <f>"8454090085"</f>
        <v>8454090085</v>
      </c>
    </row>
    <row r="239" spans="1:3" x14ac:dyDescent="0.2">
      <c r="A239" s="2" t="s">
        <v>244</v>
      </c>
      <c r="B239" s="2" t="str">
        <f>"Standard auto"</f>
        <v>Standard auto</v>
      </c>
      <c r="C239" s="2" t="str">
        <f>"8454090000"</f>
        <v>8454090000</v>
      </c>
    </row>
    <row r="240" spans="1:3" x14ac:dyDescent="0.2">
      <c r="A240" s="2" t="s">
        <v>245</v>
      </c>
      <c r="B240" s="2" t="str">
        <f>"Groupement"</f>
        <v>Groupement</v>
      </c>
      <c r="C240" s="2" t="str">
        <f>"8454091794"</f>
        <v>8454091794</v>
      </c>
    </row>
  </sheetData>
  <autoFilter ref="A1:C24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FINAL</vt:lpstr>
      <vt:lpstr>Locale_NumerosTelephone</vt:lpstr>
      <vt:lpstr>ZoneTampon_FichierCSV</vt:lpstr>
    </vt:vector>
  </TitlesOfParts>
  <Company>Ministère des Armées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HOHL Loïc ADJ</dc:creator>
  <cp:lastModifiedBy>maison</cp:lastModifiedBy>
  <dcterms:created xsi:type="dcterms:W3CDTF">2021-04-13T04:05:43Z</dcterms:created>
  <dcterms:modified xsi:type="dcterms:W3CDTF">2021-04-13T09:28:35Z</dcterms:modified>
</cp:coreProperties>
</file>