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 activeTab="2"/>
  </bookViews>
  <sheets>
    <sheet name="ACHAT HUILES " sheetId="1" r:id="rId1"/>
    <sheet name="CONSOMMATION HUILES" sheetId="3" r:id="rId2"/>
    <sheet name="CALCULS" sheetId="2" r:id="rId3"/>
    <sheet name="MAG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P3" i="4" l="1"/>
  <c r="P4" i="4"/>
  <c r="P5" i="4"/>
  <c r="P6" i="4"/>
  <c r="P7" i="4"/>
  <c r="P8" i="4"/>
  <c r="P9" i="4"/>
  <c r="P10" i="4"/>
  <c r="P2" i="4"/>
  <c r="H4" i="2" l="1"/>
  <c r="H5" i="2"/>
  <c r="H6" i="2"/>
  <c r="H7" i="2"/>
  <c r="H8" i="2"/>
  <c r="H9" i="2"/>
  <c r="H10" i="2"/>
  <c r="H11" i="2"/>
  <c r="H3" i="2"/>
  <c r="F3" i="2"/>
  <c r="F4" i="2"/>
  <c r="F5" i="2"/>
  <c r="F6" i="2"/>
  <c r="F7" i="2"/>
  <c r="F8" i="2"/>
  <c r="F9" i="2"/>
  <c r="F10" i="2"/>
  <c r="F11" i="2"/>
  <c r="G3" i="2"/>
  <c r="G4" i="2"/>
  <c r="G5" i="2"/>
  <c r="G6" i="2"/>
  <c r="G7" i="2"/>
  <c r="G8" i="2"/>
  <c r="G9" i="2"/>
  <c r="G10" i="2"/>
  <c r="G11" i="2"/>
  <c r="E3" i="2"/>
  <c r="E4" i="2"/>
  <c r="I4" i="2" s="1"/>
  <c r="E5" i="2"/>
  <c r="I5" i="2" s="1"/>
  <c r="E6" i="2"/>
  <c r="I6" i="2" s="1"/>
  <c r="E7" i="2"/>
  <c r="I7" i="2" s="1"/>
  <c r="E8" i="2"/>
  <c r="I8" i="2" s="1"/>
  <c r="E9" i="2"/>
  <c r="I9" i="2" s="1"/>
  <c r="E10" i="2"/>
  <c r="I10" i="2" s="1"/>
  <c r="E11" i="2"/>
  <c r="N3" i="3" l="1"/>
  <c r="N4" i="3"/>
  <c r="N5" i="3"/>
  <c r="N6" i="3"/>
  <c r="N7" i="3"/>
  <c r="N8" i="3"/>
  <c r="N9" i="3"/>
  <c r="N10" i="3"/>
  <c r="N11" i="3"/>
  <c r="N12" i="3"/>
  <c r="N13" i="3"/>
  <c r="N2" i="3"/>
  <c r="N19" i="1"/>
  <c r="N18" i="1"/>
  <c r="N17" i="1"/>
  <c r="N16" i="1"/>
  <c r="N15" i="1"/>
  <c r="N14" i="1"/>
  <c r="N13" i="1"/>
  <c r="N10" i="1"/>
  <c r="N3" i="1"/>
  <c r="N4" i="1"/>
  <c r="N5" i="1"/>
  <c r="N6" i="1"/>
  <c r="N7" i="1"/>
  <c r="N8" i="1"/>
  <c r="N9" i="1"/>
  <c r="N11" i="1"/>
  <c r="N12" i="1"/>
  <c r="N2" i="1"/>
</calcChain>
</file>

<file path=xl/sharedStrings.xml><?xml version="1.0" encoding="utf-8"?>
<sst xmlns="http://schemas.openxmlformats.org/spreadsheetml/2006/main" count="146" uniqueCount="58">
  <si>
    <t>ITEM</t>
  </si>
  <si>
    <t>DESIGNATION</t>
  </si>
  <si>
    <t>REF</t>
  </si>
  <si>
    <t>Quantité LIVREE</t>
  </si>
  <si>
    <t>PRIX U</t>
  </si>
  <si>
    <t>RECEPTION</t>
  </si>
  <si>
    <t>HUILE</t>
  </si>
  <si>
    <t>SEA40</t>
  </si>
  <si>
    <t>EP220</t>
  </si>
  <si>
    <t>80W90</t>
  </si>
  <si>
    <t>15W40</t>
  </si>
  <si>
    <t>DATE</t>
  </si>
  <si>
    <t>ZS46</t>
  </si>
  <si>
    <t>HUILE MOTEUR</t>
  </si>
  <si>
    <t>HUILE HYDRAULIQUE</t>
  </si>
  <si>
    <t>HUILE BOITE</t>
  </si>
  <si>
    <t>HUILE GG</t>
  </si>
  <si>
    <t>HUILE HJKJ</t>
  </si>
  <si>
    <t>HUILE GH</t>
  </si>
  <si>
    <t>GLACIOL</t>
  </si>
  <si>
    <t>75W</t>
  </si>
  <si>
    <t>FCP</t>
  </si>
  <si>
    <t>TS</t>
  </si>
  <si>
    <t>CT</t>
  </si>
  <si>
    <t>MTN</t>
  </si>
  <si>
    <t>PROD</t>
  </si>
  <si>
    <t>MTB</t>
  </si>
  <si>
    <t>ZS68</t>
  </si>
  <si>
    <t>10W40</t>
  </si>
  <si>
    <t>QT</t>
  </si>
  <si>
    <t>PRIX TOTAL</t>
  </si>
  <si>
    <t>A</t>
  </si>
  <si>
    <t>C</t>
  </si>
  <si>
    <t>D</t>
  </si>
  <si>
    <t>E</t>
  </si>
  <si>
    <t>F</t>
  </si>
  <si>
    <t>G</t>
  </si>
  <si>
    <t>H</t>
  </si>
  <si>
    <t>B</t>
  </si>
  <si>
    <t>I</t>
  </si>
  <si>
    <t>K</t>
  </si>
  <si>
    <t>O</t>
  </si>
  <si>
    <t>Stock initial</t>
  </si>
  <si>
    <t>Px</t>
  </si>
  <si>
    <t>Achats</t>
  </si>
  <si>
    <t>Conso</t>
  </si>
  <si>
    <t>Stock final</t>
  </si>
  <si>
    <t>Px2</t>
  </si>
  <si>
    <t>Px3</t>
  </si>
  <si>
    <t>Type</t>
  </si>
  <si>
    <t>Prix U</t>
  </si>
  <si>
    <t>stock physique</t>
  </si>
  <si>
    <t>TOTAL</t>
  </si>
  <si>
    <t>index</t>
  </si>
  <si>
    <t>75W80</t>
  </si>
  <si>
    <t>total</t>
  </si>
  <si>
    <t>x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</si>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</sst>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;[Red]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name val="Batang"/>
      <family val="1"/>
    </font>
    <font>
      <b/>
      <sz val="8"/>
      <name val="Batang"/>
      <family val="1"/>
    </font>
    <font>
      <b/>
      <sz val="10"/>
      <color indexed="8"/>
      <name val="Batang"/>
      <family val="1"/>
    </font>
    <font>
      <b/>
      <sz val="10"/>
      <color rgb="FF000000"/>
      <name val="Batang"/>
      <family val="1"/>
    </font>
    <font>
      <b/>
      <sz val="11"/>
      <name val="Batang"/>
      <family val="1"/>
    </font>
    <font>
      <sz val="10"/>
      <name val="Batang"/>
      <family val="1"/>
    </font>
    <font>
      <sz val="10"/>
      <color rgb="FF000000"/>
      <name val="Batang"/>
      <family val="1"/>
    </font>
    <font>
      <sz val="11"/>
      <name val="Batang"/>
      <family val="1"/>
    </font>
    <font>
      <sz val="11"/>
      <color theme="1"/>
      <name val="Batang"/>
      <family val="1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58">
    <xf numFmtId="0" fontId="0" fillId="0" borderId="0" xfId="0"/>
    <xf numFmtId="0" fontId="4" fillId="5" borderId="0" xfId="2" applyNumberFormat="1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/>
    </xf>
    <xf numFmtId="1" fontId="5" fillId="5" borderId="0" xfId="2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43" fontId="4" fillId="5" borderId="0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Border="1"/>
    <xf numFmtId="14" fontId="3" fillId="0" borderId="0" xfId="0" applyNumberFormat="1" applyFont="1" applyBorder="1"/>
    <xf numFmtId="0" fontId="3" fillId="7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3" fillId="10" borderId="0" xfId="0" applyFont="1" applyFill="1" applyBorder="1"/>
    <xf numFmtId="0" fontId="3" fillId="11" borderId="0" xfId="0" applyFont="1" applyFill="1" applyBorder="1"/>
    <xf numFmtId="0" fontId="3" fillId="12" borderId="0" xfId="0" applyFont="1" applyFill="1" applyBorder="1"/>
    <xf numFmtId="0" fontId="3" fillId="5" borderId="0" xfId="0" applyFont="1" applyFill="1" applyBorder="1"/>
    <xf numFmtId="0" fontId="3" fillId="8" borderId="0" xfId="0" applyFont="1" applyFill="1" applyBorder="1"/>
    <xf numFmtId="0" fontId="0" fillId="6" borderId="0" xfId="0" applyFill="1" applyBorder="1"/>
    <xf numFmtId="0" fontId="0" fillId="0" borderId="0" xfId="0" applyBorder="1"/>
    <xf numFmtId="0" fontId="0" fillId="7" borderId="0" xfId="0" applyFill="1" applyBorder="1"/>
    <xf numFmtId="0" fontId="0" fillId="9" borderId="0" xfId="0" applyFill="1" applyBorder="1"/>
    <xf numFmtId="0" fontId="0" fillId="8" borderId="0" xfId="0" applyFill="1" applyBorder="1"/>
    <xf numFmtId="0" fontId="0" fillId="3" borderId="0" xfId="0" applyFill="1" applyBorder="1"/>
    <xf numFmtId="0" fontId="6" fillId="13" borderId="1" xfId="0" applyFont="1" applyFill="1" applyBorder="1" applyAlignment="1">
      <alignment horizontal="center" wrapText="1"/>
    </xf>
    <xf numFmtId="0" fontId="7" fillId="13" borderId="2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1" fontId="6" fillId="13" borderId="2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164" fontId="9" fillId="13" borderId="1" xfId="0" applyNumberFormat="1" applyFont="1" applyFill="1" applyBorder="1" applyAlignment="1">
      <alignment horizontal="center" vertical="center" wrapText="1"/>
    </xf>
    <xf numFmtId="164" fontId="6" fillId="13" borderId="2" xfId="0" applyNumberFormat="1" applyFont="1" applyFill="1" applyBorder="1" applyAlignment="1">
      <alignment horizontal="center" vertical="center" wrapText="1"/>
    </xf>
    <xf numFmtId="1" fontId="6" fillId="13" borderId="1" xfId="0" applyNumberFormat="1" applyFont="1" applyFill="1" applyBorder="1" applyAlignment="1">
      <alignment horizontal="center" vertical="center" wrapText="1"/>
    </xf>
    <xf numFmtId="43" fontId="10" fillId="13" borderId="1" xfId="1" applyFont="1" applyFill="1" applyBorder="1" applyAlignment="1">
      <alignment horizontal="center" vertical="center"/>
    </xf>
    <xf numFmtId="0" fontId="9" fillId="13" borderId="3" xfId="0" applyNumberFormat="1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14" fontId="11" fillId="0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164" fontId="12" fillId="0" borderId="5" xfId="0" applyNumberFormat="1" applyFont="1" applyFill="1" applyBorder="1" applyAlignment="1">
      <alignment horizontal="right" vertical="center"/>
    </xf>
    <xf numFmtId="164" fontId="11" fillId="0" borderId="5" xfId="0" applyNumberFormat="1" applyFont="1" applyFill="1" applyBorder="1" applyAlignment="1">
      <alignment horizontal="left" vertical="center"/>
    </xf>
    <xf numFmtId="1" fontId="11" fillId="0" borderId="5" xfId="0" applyNumberFormat="1" applyFont="1" applyFill="1" applyBorder="1" applyAlignment="1">
      <alignment horizontal="right" vertical="center"/>
    </xf>
    <xf numFmtId="43" fontId="13" fillId="0" borderId="5" xfId="1" applyNumberFormat="1" applyFont="1" applyFill="1" applyBorder="1" applyAlignment="1">
      <alignment horizontal="center"/>
    </xf>
    <xf numFmtId="0" fontId="11" fillId="0" borderId="6" xfId="0" applyFont="1" applyBorder="1"/>
    <xf numFmtId="43" fontId="13" fillId="0" borderId="5" xfId="1" applyNumberFormat="1" applyFont="1" applyFill="1" applyBorder="1" applyAlignment="1">
      <alignment horizontal="center" vertical="center"/>
    </xf>
    <xf numFmtId="43" fontId="14" fillId="0" borderId="5" xfId="1" applyNumberFormat="1" applyFont="1" applyFill="1" applyBorder="1" applyAlignment="1">
      <alignment horizontal="center" vertical="center"/>
    </xf>
    <xf numFmtId="0" fontId="12" fillId="14" borderId="5" xfId="0" applyNumberFormat="1" applyFont="1" applyFill="1" applyBorder="1" applyAlignment="1">
      <alignment horizontal="center" vertical="center"/>
    </xf>
    <xf numFmtId="43" fontId="11" fillId="3" borderId="6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left"/>
    </xf>
    <xf numFmtId="0" fontId="0" fillId="14" borderId="0" xfId="0" applyFont="1" applyFill="1"/>
    <xf numFmtId="0" fontId="0" fillId="3" borderId="0" xfId="0" applyFont="1" applyFill="1"/>
    <xf numFmtId="0" fontId="0" fillId="0" borderId="0" xfId="0" applyAlignment="1">
      <alignment horizontal="centerContinuous"/>
    </xf>
  </cellXfs>
  <cellStyles count="3">
    <cellStyle name="Milliers" xfId="1" builtinId="3"/>
    <cellStyle name="Normal" xfId="0" builtinId="0"/>
    <cellStyle name="Satisfaisant" xfId="2" builtinId="26"/>
  </cellStyles>
  <dxfs count="27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92D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1</xdr:row>
          <xdr:rowOff>28575</xdr:rowOff>
        </xdr:from>
        <xdr:to>
          <xdr:col>12</xdr:col>
          <xdr:colOff>304800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Erreurs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730250</xdr:colOff>
      <xdr:row>10</xdr:row>
      <xdr:rowOff>158750</xdr:rowOff>
    </xdr:from>
    <xdr:to>
      <xdr:col>19</xdr:col>
      <xdr:colOff>720536</xdr:colOff>
      <xdr:row>26</xdr:row>
      <xdr:rowOff>59953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0" y="2180167"/>
          <a:ext cx="1514286" cy="298095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chat" displayName="Tachat" ref="A1:O19" totalsRowShown="0" headerRowDxfId="26" dataDxfId="25" tableBorderDxfId="24" headerRowCellStyle="Milliers">
  <autoFilter ref="A1:O19"/>
  <tableColumns count="15">
    <tableColumn id="1" name="A" dataDxfId="23"/>
    <tableColumn id="2" name="DATE" dataDxfId="22"/>
    <tableColumn id="3" name="C" dataDxfId="21"/>
    <tableColumn id="4" name="D" dataDxfId="20"/>
    <tableColumn id="5" name="E" dataDxfId="19"/>
    <tableColumn id="6" name="F" dataDxfId="18"/>
    <tableColumn id="7" name="G" dataDxfId="17"/>
    <tableColumn id="8" name="H" dataDxfId="16"/>
    <tableColumn id="9" name="ITEM" dataDxfId="15"/>
    <tableColumn id="10" name="DESIGNATION" dataDxfId="14"/>
    <tableColumn id="11" name="REF"/>
    <tableColumn id="12" name="Quantité LIVREE" dataDxfId="13"/>
    <tableColumn id="13" name="PRIX U" dataDxfId="12"/>
    <tableColumn id="14" name="PRIX TOTAL" dataDxfId="11">
      <calculatedColumnFormula>M2*L2</calculatedColumnFormula>
    </tableColumn>
    <tableColumn id="15" name="RECEPTION" dataDxfId="1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conso" displayName="Tconso" ref="A1:O13" totalsRowShown="0" headerRowDxfId="9" headerRowBorderDxfId="8" tableBorderDxfId="7" totalsRowBorderDxfId="6">
  <autoFilter ref="A1:O13"/>
  <tableColumns count="15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REF"/>
    <tableColumn id="11" name="K"/>
    <tableColumn id="12" name="QT"/>
    <tableColumn id="13" name="PRIX U"/>
    <tableColumn id="14" name="PRIX TOTAL">
      <calculatedColumnFormula>M2*L2</calculatedColumnFormula>
    </tableColumn>
    <tableColumn id="15" name="O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Huiles" displayName="tHuiles" ref="B2:J11" totalsRowShown="0">
  <autoFilter ref="B2:J11"/>
  <tableColumns count="9">
    <tableColumn id="1" name="Type"/>
    <tableColumn id="2" name="Stock initial"/>
    <tableColumn id="3" name="Px"/>
    <tableColumn id="4" name="Achats" dataDxfId="5">
      <calculatedColumnFormula>SUMPRODUCT((Tachat[Quantité LIVREE])*(Tachat[REF]=tHuiles[[#This Row],[Type]]))</calculatedColumnFormula>
    </tableColumn>
    <tableColumn id="5" name="Px2" dataDxfId="4">
      <calculatedColumnFormula>SUMPRODUCT((Tachat[PRIX TOTAL])*(Tachat[REF]=tHuiles[[#This Row],[Type]]))</calculatedColumnFormula>
    </tableColumn>
    <tableColumn id="6" name="Conso" dataDxfId="3">
      <calculatedColumnFormula>SUMPRODUCT((Tconso[QT])*(Tconso[REF]=tHuiles[[#This Row],[Type]]))</calculatedColumnFormula>
    </tableColumn>
    <tableColumn id="7" name="Px3" dataDxfId="2">
      <calculatedColumnFormula>SUMPRODUCT((Tconso[PRIX TOTAL])*(Tconso[REF]=tHuiles[[#This Row],[Type]]))</calculatedColumnFormula>
    </tableColumn>
    <tableColumn id="8" name="Stock final" dataDxfId="1">
      <calculatedColumnFormula>(C3+E3)-G3</calculatedColumnFormula>
    </tableColumn>
    <tableColumn id="9" name="total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"/>
  <sheetViews>
    <sheetView showGridLines="0" zoomScale="110" zoomScaleNormal="110" workbookViewId="0">
      <selection activeCell="A2" sqref="A2"/>
    </sheetView>
  </sheetViews>
  <sheetFormatPr baseColWidth="10" defaultColWidth="11.42578125" defaultRowHeight="11.25" x14ac:dyDescent="0.2"/>
  <cols>
    <col min="1" max="1" width="5.42578125" style="10" customWidth="1"/>
    <col min="2" max="2" width="9.85546875" style="10" customWidth="1"/>
    <col min="3" max="3" width="6" style="10" customWidth="1"/>
    <col min="4" max="4" width="4.7109375" style="10" customWidth="1"/>
    <col min="5" max="5" width="8.85546875" style="10" customWidth="1"/>
    <col min="6" max="6" width="5" style="10" customWidth="1"/>
    <col min="7" max="7" width="8.5703125" style="10" customWidth="1"/>
    <col min="8" max="8" width="11" style="10" customWidth="1"/>
    <col min="9" max="9" width="6.140625" style="10" customWidth="1"/>
    <col min="10" max="10" width="40.85546875" style="10" customWidth="1"/>
    <col min="11" max="11" width="12.28515625" style="10" customWidth="1"/>
    <col min="12" max="12" width="13.7109375" style="10" customWidth="1"/>
    <col min="13" max="13" width="11.42578125" style="10"/>
    <col min="14" max="14" width="12" style="10" customWidth="1"/>
    <col min="15" max="15" width="11.42578125" style="10" customWidth="1"/>
    <col min="16" max="16384" width="11.42578125" style="10"/>
  </cols>
  <sheetData>
    <row r="1" spans="1:15" s="9" customFormat="1" ht="15" x14ac:dyDescent="0.25">
      <c r="A1" s="1" t="s">
        <v>31</v>
      </c>
      <c r="B1" s="2" t="s">
        <v>11</v>
      </c>
      <c r="C1" s="3" t="s">
        <v>32</v>
      </c>
      <c r="D1" s="1" t="s">
        <v>33</v>
      </c>
      <c r="E1" s="4" t="s">
        <v>34</v>
      </c>
      <c r="F1" s="5" t="s">
        <v>35</v>
      </c>
      <c r="G1" s="3" t="s">
        <v>36</v>
      </c>
      <c r="H1" s="3" t="s">
        <v>37</v>
      </c>
      <c r="I1" s="3" t="s">
        <v>0</v>
      </c>
      <c r="J1" s="3" t="s">
        <v>1</v>
      </c>
      <c r="K1" s="3" t="s">
        <v>2</v>
      </c>
      <c r="L1" s="6" t="s">
        <v>3</v>
      </c>
      <c r="M1" s="7" t="s">
        <v>4</v>
      </c>
      <c r="N1" s="7" t="s">
        <v>30</v>
      </c>
      <c r="O1" s="8" t="s">
        <v>5</v>
      </c>
    </row>
    <row r="2" spans="1:15" x14ac:dyDescent="0.2">
      <c r="B2" s="11"/>
      <c r="H2" s="10" t="s">
        <v>21</v>
      </c>
      <c r="J2" s="10" t="s">
        <v>13</v>
      </c>
      <c r="K2" s="12" t="s">
        <v>7</v>
      </c>
      <c r="L2" s="10">
        <v>4</v>
      </c>
      <c r="M2" s="10">
        <v>777</v>
      </c>
      <c r="N2" s="10">
        <f>M2*L2</f>
        <v>3108</v>
      </c>
    </row>
    <row r="3" spans="1:15" x14ac:dyDescent="0.2">
      <c r="B3" s="11"/>
      <c r="H3" s="10" t="s">
        <v>22</v>
      </c>
      <c r="J3" s="10" t="s">
        <v>6</v>
      </c>
      <c r="K3" s="13" t="s">
        <v>8</v>
      </c>
      <c r="L3" s="10">
        <v>12</v>
      </c>
      <c r="M3" s="10">
        <v>300</v>
      </c>
      <c r="N3" s="10">
        <f t="shared" ref="N3:N19" si="0">M3*L3</f>
        <v>3600</v>
      </c>
    </row>
    <row r="4" spans="1:15" x14ac:dyDescent="0.2">
      <c r="B4" s="11"/>
      <c r="H4" s="10" t="s">
        <v>23</v>
      </c>
      <c r="J4" s="10" t="s">
        <v>15</v>
      </c>
      <c r="K4" s="14" t="s">
        <v>9</v>
      </c>
      <c r="L4" s="10">
        <v>5</v>
      </c>
      <c r="M4" s="10">
        <v>410</v>
      </c>
      <c r="N4" s="10">
        <f t="shared" si="0"/>
        <v>2050</v>
      </c>
    </row>
    <row r="5" spans="1:15" x14ac:dyDescent="0.2">
      <c r="B5" s="11"/>
      <c r="H5" s="10" t="s">
        <v>26</v>
      </c>
      <c r="J5" s="10" t="s">
        <v>18</v>
      </c>
      <c r="K5" s="15" t="s">
        <v>10</v>
      </c>
      <c r="L5" s="10">
        <v>3</v>
      </c>
      <c r="M5" s="10">
        <v>530</v>
      </c>
      <c r="N5" s="10">
        <f t="shared" si="0"/>
        <v>1590</v>
      </c>
    </row>
    <row r="6" spans="1:15" x14ac:dyDescent="0.2">
      <c r="B6" s="11"/>
      <c r="H6" s="10" t="s">
        <v>25</v>
      </c>
      <c r="J6" s="10" t="s">
        <v>6</v>
      </c>
      <c r="K6" s="12" t="s">
        <v>7</v>
      </c>
      <c r="L6" s="10">
        <v>9</v>
      </c>
      <c r="M6" s="10">
        <v>678</v>
      </c>
      <c r="N6" s="10">
        <f t="shared" si="0"/>
        <v>6102</v>
      </c>
    </row>
    <row r="7" spans="1:15" x14ac:dyDescent="0.2">
      <c r="B7" s="11"/>
      <c r="H7" s="10" t="s">
        <v>24</v>
      </c>
      <c r="J7" s="10" t="s">
        <v>14</v>
      </c>
      <c r="K7" s="13" t="s">
        <v>8</v>
      </c>
      <c r="L7" s="10">
        <v>5</v>
      </c>
      <c r="M7" s="10">
        <v>290</v>
      </c>
      <c r="N7" s="10">
        <f t="shared" si="0"/>
        <v>1450</v>
      </c>
    </row>
    <row r="8" spans="1:15" x14ac:dyDescent="0.2">
      <c r="B8" s="11"/>
      <c r="H8" s="10" t="s">
        <v>23</v>
      </c>
      <c r="J8" s="10" t="s">
        <v>6</v>
      </c>
      <c r="K8" s="15" t="s">
        <v>10</v>
      </c>
      <c r="L8" s="10">
        <v>2</v>
      </c>
      <c r="M8" s="10">
        <v>500</v>
      </c>
      <c r="N8" s="10">
        <f t="shared" si="0"/>
        <v>1000</v>
      </c>
    </row>
    <row r="9" spans="1:15" x14ac:dyDescent="0.2">
      <c r="B9" s="11"/>
      <c r="H9" s="10" t="s">
        <v>21</v>
      </c>
      <c r="J9" s="10" t="s">
        <v>16</v>
      </c>
      <c r="K9" s="14" t="s">
        <v>9</v>
      </c>
      <c r="L9" s="10">
        <v>1</v>
      </c>
      <c r="M9" s="10">
        <v>400</v>
      </c>
      <c r="N9" s="10">
        <f t="shared" si="0"/>
        <v>400</v>
      </c>
    </row>
    <row r="10" spans="1:15" x14ac:dyDescent="0.2">
      <c r="B10" s="11"/>
      <c r="H10" s="10" t="s">
        <v>25</v>
      </c>
      <c r="J10" s="10" t="s">
        <v>17</v>
      </c>
      <c r="K10" s="16" t="s">
        <v>12</v>
      </c>
      <c r="L10" s="10">
        <v>5</v>
      </c>
      <c r="M10" s="10">
        <v>800</v>
      </c>
      <c r="N10" s="10">
        <f t="shared" si="0"/>
        <v>4000</v>
      </c>
    </row>
    <row r="11" spans="1:15" x14ac:dyDescent="0.2">
      <c r="B11" s="11"/>
      <c r="H11" s="10" t="s">
        <v>22</v>
      </c>
      <c r="J11" s="10" t="s">
        <v>6</v>
      </c>
      <c r="K11" s="13" t="s">
        <v>8</v>
      </c>
      <c r="L11" s="10">
        <v>7</v>
      </c>
      <c r="M11" s="10">
        <v>300</v>
      </c>
      <c r="N11" s="10">
        <f t="shared" si="0"/>
        <v>2100</v>
      </c>
    </row>
    <row r="12" spans="1:15" x14ac:dyDescent="0.2">
      <c r="B12" s="11"/>
      <c r="H12" s="10" t="s">
        <v>21</v>
      </c>
      <c r="J12" s="10" t="s">
        <v>6</v>
      </c>
      <c r="K12" s="12" t="s">
        <v>7</v>
      </c>
      <c r="L12" s="10">
        <v>7</v>
      </c>
      <c r="M12" s="10">
        <v>789</v>
      </c>
      <c r="N12" s="10">
        <f t="shared" si="0"/>
        <v>5523</v>
      </c>
    </row>
    <row r="13" spans="1:15" x14ac:dyDescent="0.2">
      <c r="B13" s="11"/>
      <c r="H13" s="10" t="s">
        <v>25</v>
      </c>
      <c r="J13" s="10" t="s">
        <v>14</v>
      </c>
      <c r="K13" s="16" t="s">
        <v>12</v>
      </c>
      <c r="L13" s="10">
        <v>4</v>
      </c>
      <c r="M13" s="10">
        <v>820</v>
      </c>
      <c r="N13" s="10">
        <f t="shared" si="0"/>
        <v>3280</v>
      </c>
    </row>
    <row r="14" spans="1:15" x14ac:dyDescent="0.2">
      <c r="H14" s="10" t="s">
        <v>22</v>
      </c>
      <c r="J14" s="10" t="s">
        <v>6</v>
      </c>
      <c r="K14" s="17" t="s">
        <v>20</v>
      </c>
      <c r="L14" s="10">
        <v>5</v>
      </c>
      <c r="M14" s="10">
        <v>788</v>
      </c>
      <c r="N14" s="10">
        <f t="shared" si="0"/>
        <v>3940</v>
      </c>
    </row>
    <row r="15" spans="1:15" x14ac:dyDescent="0.2">
      <c r="H15" s="10" t="s">
        <v>21</v>
      </c>
      <c r="J15" s="10" t="s">
        <v>6</v>
      </c>
      <c r="K15" s="10" t="s">
        <v>19</v>
      </c>
      <c r="L15" s="10">
        <v>8</v>
      </c>
      <c r="M15" s="10">
        <v>1000</v>
      </c>
      <c r="N15" s="10">
        <f t="shared" si="0"/>
        <v>8000</v>
      </c>
    </row>
    <row r="16" spans="1:15" x14ac:dyDescent="0.2">
      <c r="H16" s="10" t="s">
        <v>21</v>
      </c>
      <c r="J16" s="10" t="s">
        <v>6</v>
      </c>
      <c r="K16" s="18" t="s">
        <v>27</v>
      </c>
      <c r="L16" s="10">
        <v>6</v>
      </c>
      <c r="M16" s="10">
        <v>677</v>
      </c>
      <c r="N16" s="10">
        <f t="shared" si="0"/>
        <v>4062</v>
      </c>
    </row>
    <row r="17" spans="8:14" x14ac:dyDescent="0.2">
      <c r="H17" s="10" t="s">
        <v>23</v>
      </c>
      <c r="J17" s="10" t="s">
        <v>6</v>
      </c>
      <c r="K17" s="19" t="s">
        <v>28</v>
      </c>
      <c r="L17" s="10">
        <v>2</v>
      </c>
      <c r="M17" s="10">
        <v>543</v>
      </c>
      <c r="N17" s="10">
        <f t="shared" si="0"/>
        <v>1086</v>
      </c>
    </row>
    <row r="18" spans="8:14" x14ac:dyDescent="0.2">
      <c r="H18" s="10" t="s">
        <v>22</v>
      </c>
      <c r="J18" s="10" t="s">
        <v>6</v>
      </c>
      <c r="K18" s="18" t="s">
        <v>27</v>
      </c>
      <c r="L18" s="10">
        <v>1</v>
      </c>
      <c r="M18" s="10">
        <v>234</v>
      </c>
      <c r="N18" s="10">
        <f t="shared" si="0"/>
        <v>234</v>
      </c>
    </row>
    <row r="19" spans="8:14" x14ac:dyDescent="0.2">
      <c r="H19" s="10" t="s">
        <v>25</v>
      </c>
      <c r="J19" s="10" t="s">
        <v>6</v>
      </c>
      <c r="K19" s="19" t="s">
        <v>28</v>
      </c>
      <c r="L19" s="10">
        <v>7</v>
      </c>
      <c r="M19" s="10">
        <v>556</v>
      </c>
      <c r="N19" s="10">
        <f t="shared" si="0"/>
        <v>3892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3"/>
  <sheetViews>
    <sheetView workbookViewId="0">
      <selection activeCell="G19" sqref="G19"/>
    </sheetView>
  </sheetViews>
  <sheetFormatPr baseColWidth="10" defaultColWidth="10.85546875" defaultRowHeight="15" x14ac:dyDescent="0.25"/>
  <cols>
    <col min="1" max="3" width="10.85546875" style="21"/>
    <col min="4" max="4" width="7.85546875" style="21" customWidth="1"/>
    <col min="5" max="5" width="9.140625" style="21" customWidth="1"/>
    <col min="6" max="6" width="8.140625" style="21" customWidth="1"/>
    <col min="7" max="7" width="7.85546875" style="21" customWidth="1"/>
    <col min="8" max="13" width="10.85546875" style="21"/>
    <col min="14" max="14" width="12.28515625" style="21" customWidth="1"/>
    <col min="15" max="16384" width="10.85546875" style="21"/>
  </cols>
  <sheetData>
    <row r="1" spans="1:15" ht="30" customHeight="1" x14ac:dyDescent="0.25">
      <c r="A1" s="20" t="s">
        <v>31</v>
      </c>
      <c r="B1" s="20" t="s">
        <v>38</v>
      </c>
      <c r="C1" s="20" t="s">
        <v>32</v>
      </c>
      <c r="D1" s="20" t="s">
        <v>33</v>
      </c>
      <c r="E1" s="20" t="s">
        <v>34</v>
      </c>
      <c r="F1" s="20" t="s">
        <v>35</v>
      </c>
      <c r="G1" s="20" t="s">
        <v>36</v>
      </c>
      <c r="H1" s="20" t="s">
        <v>37</v>
      </c>
      <c r="I1" s="20" t="s">
        <v>39</v>
      </c>
      <c r="J1" s="20" t="s">
        <v>2</v>
      </c>
      <c r="K1" s="20" t="s">
        <v>40</v>
      </c>
      <c r="L1" s="20" t="s">
        <v>29</v>
      </c>
      <c r="M1" s="20" t="s">
        <v>4</v>
      </c>
      <c r="N1" s="20" t="s">
        <v>30</v>
      </c>
      <c r="O1" s="20" t="s">
        <v>41</v>
      </c>
    </row>
    <row r="2" spans="1:15" x14ac:dyDescent="0.25">
      <c r="J2" s="22" t="s">
        <v>7</v>
      </c>
      <c r="L2" s="21">
        <v>4</v>
      </c>
      <c r="M2" s="21">
        <v>677</v>
      </c>
      <c r="N2" s="21">
        <f>M2*L2</f>
        <v>2708</v>
      </c>
    </row>
    <row r="3" spans="1:15" x14ac:dyDescent="0.25">
      <c r="J3" s="23" t="s">
        <v>8</v>
      </c>
      <c r="L3" s="21">
        <v>5</v>
      </c>
      <c r="M3" s="21">
        <v>355</v>
      </c>
      <c r="N3" s="21">
        <f t="shared" ref="N3:N13" si="0">M3*L3</f>
        <v>1775</v>
      </c>
    </row>
    <row r="4" spans="1:15" x14ac:dyDescent="0.25">
      <c r="J4" s="24" t="s">
        <v>28</v>
      </c>
      <c r="L4" s="21">
        <v>4</v>
      </c>
      <c r="M4" s="21">
        <v>665</v>
      </c>
      <c r="N4" s="21">
        <f t="shared" si="0"/>
        <v>2660</v>
      </c>
    </row>
    <row r="5" spans="1:15" x14ac:dyDescent="0.25">
      <c r="J5" s="16" t="s">
        <v>12</v>
      </c>
      <c r="L5" s="21">
        <v>3</v>
      </c>
      <c r="M5" s="21">
        <v>332</v>
      </c>
      <c r="N5" s="21">
        <f t="shared" si="0"/>
        <v>996</v>
      </c>
    </row>
    <row r="6" spans="1:15" x14ac:dyDescent="0.25">
      <c r="J6" s="15" t="s">
        <v>10</v>
      </c>
      <c r="L6" s="21">
        <v>1</v>
      </c>
      <c r="M6" s="21">
        <v>556</v>
      </c>
      <c r="N6" s="21">
        <f t="shared" si="0"/>
        <v>556</v>
      </c>
    </row>
    <row r="7" spans="1:15" x14ac:dyDescent="0.25">
      <c r="J7" s="22" t="s">
        <v>7</v>
      </c>
      <c r="L7" s="21">
        <v>5</v>
      </c>
      <c r="M7" s="21">
        <v>786</v>
      </c>
      <c r="N7" s="21">
        <f t="shared" si="0"/>
        <v>3930</v>
      </c>
    </row>
    <row r="8" spans="1:15" x14ac:dyDescent="0.25">
      <c r="J8" s="23" t="s">
        <v>8</v>
      </c>
      <c r="L8" s="21">
        <v>7</v>
      </c>
      <c r="M8" s="21">
        <v>234</v>
      </c>
      <c r="N8" s="21">
        <f t="shared" si="0"/>
        <v>1638</v>
      </c>
    </row>
    <row r="9" spans="1:15" x14ac:dyDescent="0.25">
      <c r="J9" s="16" t="s">
        <v>12</v>
      </c>
      <c r="L9" s="21">
        <v>4</v>
      </c>
      <c r="M9" s="21">
        <v>566</v>
      </c>
      <c r="N9" s="21">
        <f t="shared" si="0"/>
        <v>2264</v>
      </c>
    </row>
    <row r="10" spans="1:15" x14ac:dyDescent="0.25">
      <c r="J10" s="15" t="s">
        <v>10</v>
      </c>
      <c r="L10" s="21">
        <v>8</v>
      </c>
      <c r="M10" s="21">
        <v>888</v>
      </c>
      <c r="N10" s="21">
        <f t="shared" si="0"/>
        <v>7104</v>
      </c>
    </row>
    <row r="11" spans="1:15" x14ac:dyDescent="0.25">
      <c r="J11" s="22" t="s">
        <v>7</v>
      </c>
      <c r="L11" s="21">
        <v>3</v>
      </c>
      <c r="M11" s="21">
        <v>678</v>
      </c>
      <c r="N11" s="21">
        <f t="shared" si="0"/>
        <v>2034</v>
      </c>
    </row>
    <row r="12" spans="1:15" x14ac:dyDescent="0.25">
      <c r="J12" s="23" t="s">
        <v>8</v>
      </c>
      <c r="L12" s="21">
        <v>6</v>
      </c>
      <c r="M12" s="21">
        <v>222</v>
      </c>
      <c r="N12" s="21">
        <f t="shared" si="0"/>
        <v>1332</v>
      </c>
    </row>
    <row r="13" spans="1:15" x14ac:dyDescent="0.25">
      <c r="J13" s="25" t="s">
        <v>9</v>
      </c>
      <c r="L13" s="21">
        <v>7</v>
      </c>
      <c r="M13" s="21">
        <v>345</v>
      </c>
      <c r="N13" s="21">
        <f t="shared" si="0"/>
        <v>2415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J11"/>
  <sheetViews>
    <sheetView tabSelected="1" workbookViewId="0">
      <selection activeCell="N21" sqref="N21"/>
    </sheetView>
  </sheetViews>
  <sheetFormatPr baseColWidth="10" defaultRowHeight="15" x14ac:dyDescent="0.25"/>
  <cols>
    <col min="1" max="1" width="4.28515625" customWidth="1"/>
    <col min="2" max="2" width="15" customWidth="1"/>
    <col min="3" max="3" width="12.5703125" customWidth="1"/>
    <col min="4" max="4" width="8.28515625" customWidth="1"/>
    <col min="5" max="5" width="8.7109375" customWidth="1"/>
    <col min="6" max="6" width="10.7109375" customWidth="1"/>
    <col min="7" max="7" width="9.140625" customWidth="1"/>
    <col min="8" max="8" width="8.42578125" customWidth="1"/>
    <col min="9" max="9" width="12.42578125" customWidth="1"/>
    <col min="10" max="10" width="11.140625" customWidth="1"/>
    <col min="14" max="14" width="11.5703125" customWidth="1"/>
    <col min="15" max="15" width="13.42578125" customWidth="1"/>
    <col min="21" max="21" width="12.28515625" customWidth="1"/>
  </cols>
  <sheetData>
    <row r="2" spans="2:10" x14ac:dyDescent="0.25">
      <c r="B2" t="s">
        <v>49</v>
      </c>
      <c r="C2" t="s">
        <v>42</v>
      </c>
      <c r="D2" t="s">
        <v>43</v>
      </c>
      <c r="E2" t="s">
        <v>44</v>
      </c>
      <c r="F2" t="s">
        <v>47</v>
      </c>
      <c r="G2" t="s">
        <v>45</v>
      </c>
      <c r="H2" t="s">
        <v>48</v>
      </c>
      <c r="I2" t="s">
        <v>46</v>
      </c>
      <c r="J2" t="s">
        <v>55</v>
      </c>
    </row>
    <row r="3" spans="2:10" x14ac:dyDescent="0.25">
      <c r="B3" t="s">
        <v>7</v>
      </c>
      <c r="C3">
        <v>12</v>
      </c>
      <c r="D3">
        <v>1344</v>
      </c>
      <c r="E3">
        <f>SUMPRODUCT((Tachat[Quantité LIVREE])*(Tachat[REF]=tHuiles[[#This Row],[Type]]))</f>
        <v>20</v>
      </c>
      <c r="F3">
        <f>SUMPRODUCT((Tachat[PRIX TOTAL])*(Tachat[REF]=tHuiles[[#This Row],[Type]]))</f>
        <v>14733</v>
      </c>
      <c r="G3">
        <f>SUMPRODUCT((Tconso[QT])*(Tconso[REF]=tHuiles[[#This Row],[Type]]))</f>
        <v>12</v>
      </c>
      <c r="H3">
        <f>SUMPRODUCT((Tconso[PRIX TOTAL])*(Tconso[REF]=tHuiles[[#This Row],[Type]]))</f>
        <v>8672</v>
      </c>
      <c r="I3" s="55">
        <f t="shared" ref="I3:I11" si="0">(C3+E3)-G3</f>
        <v>20</v>
      </c>
      <c r="J3" s="56">
        <v>456</v>
      </c>
    </row>
    <row r="4" spans="2:10" x14ac:dyDescent="0.25">
      <c r="B4" t="s">
        <v>10</v>
      </c>
      <c r="C4">
        <v>4</v>
      </c>
      <c r="D4">
        <v>665</v>
      </c>
      <c r="E4">
        <f>SUMPRODUCT((Tachat[Quantité LIVREE])*(Tachat[REF]=tHuiles[[#This Row],[Type]]))</f>
        <v>5</v>
      </c>
      <c r="F4">
        <f>SUMPRODUCT((Tachat[PRIX TOTAL])*(Tachat[REF]=tHuiles[[#This Row],[Type]]))</f>
        <v>2590</v>
      </c>
      <c r="G4">
        <f>SUMPRODUCT((Tconso[QT])*(Tconso[REF]=tHuiles[[#This Row],[Type]]))</f>
        <v>9</v>
      </c>
      <c r="H4">
        <f>SUMPRODUCT((Tconso[PRIX TOTAL])*(Tconso[REF]=tHuiles[[#This Row],[Type]]))</f>
        <v>7660</v>
      </c>
      <c r="I4" s="55">
        <f t="shared" si="0"/>
        <v>0</v>
      </c>
      <c r="J4" s="56">
        <v>677</v>
      </c>
    </row>
    <row r="5" spans="2:10" x14ac:dyDescent="0.25">
      <c r="B5" t="s">
        <v>27</v>
      </c>
      <c r="C5">
        <v>2</v>
      </c>
      <c r="D5">
        <v>56</v>
      </c>
      <c r="E5">
        <f>SUMPRODUCT((Tachat[Quantité LIVREE])*(Tachat[REF]=tHuiles[[#This Row],[Type]]))</f>
        <v>7</v>
      </c>
      <c r="F5">
        <f>SUMPRODUCT((Tachat[PRIX TOTAL])*(Tachat[REF]=tHuiles[[#This Row],[Type]]))</f>
        <v>4296</v>
      </c>
      <c r="G5">
        <f>SUMPRODUCT((Tconso[QT])*(Tconso[REF]=tHuiles[[#This Row],[Type]]))</f>
        <v>0</v>
      </c>
      <c r="H5">
        <f>SUMPRODUCT((Tconso[PRIX TOTAL])*(Tconso[REF]=tHuiles[[#This Row],[Type]]))</f>
        <v>0</v>
      </c>
      <c r="I5" s="55">
        <f t="shared" si="0"/>
        <v>9</v>
      </c>
      <c r="J5" s="56">
        <v>565</v>
      </c>
    </row>
    <row r="6" spans="2:10" x14ac:dyDescent="0.25">
      <c r="B6" t="s">
        <v>8</v>
      </c>
      <c r="C6">
        <v>5</v>
      </c>
      <c r="D6">
        <v>775</v>
      </c>
      <c r="E6">
        <f>SUMPRODUCT((Tachat[Quantité LIVREE])*(Tachat[REF]=tHuiles[[#This Row],[Type]]))</f>
        <v>24</v>
      </c>
      <c r="F6">
        <f>SUMPRODUCT((Tachat[PRIX TOTAL])*(Tachat[REF]=tHuiles[[#This Row],[Type]]))</f>
        <v>7150</v>
      </c>
      <c r="G6">
        <f>SUMPRODUCT((Tconso[QT])*(Tconso[REF]=tHuiles[[#This Row],[Type]]))</f>
        <v>18</v>
      </c>
      <c r="H6">
        <f>SUMPRODUCT((Tconso[PRIX TOTAL])*(Tconso[REF]=tHuiles[[#This Row],[Type]]))</f>
        <v>4745</v>
      </c>
      <c r="I6" s="55">
        <f t="shared" si="0"/>
        <v>11</v>
      </c>
      <c r="J6" s="56">
        <v>90</v>
      </c>
    </row>
    <row r="7" spans="2:10" x14ac:dyDescent="0.25">
      <c r="B7" t="s">
        <v>28</v>
      </c>
      <c r="C7">
        <v>7</v>
      </c>
      <c r="D7">
        <v>556</v>
      </c>
      <c r="E7">
        <f>SUMPRODUCT((Tachat[Quantité LIVREE])*(Tachat[REF]=tHuiles[[#This Row],[Type]]))</f>
        <v>9</v>
      </c>
      <c r="F7">
        <f>SUMPRODUCT((Tachat[PRIX TOTAL])*(Tachat[REF]=tHuiles[[#This Row],[Type]]))</f>
        <v>4978</v>
      </c>
      <c r="G7">
        <f>SUMPRODUCT((Tconso[QT])*(Tconso[REF]=tHuiles[[#This Row],[Type]]))</f>
        <v>4</v>
      </c>
      <c r="H7">
        <f>SUMPRODUCT((Tconso[PRIX TOTAL])*(Tconso[REF]=tHuiles[[#This Row],[Type]]))</f>
        <v>2660</v>
      </c>
      <c r="I7" s="55">
        <f t="shared" si="0"/>
        <v>12</v>
      </c>
      <c r="J7" s="56">
        <v>345</v>
      </c>
    </row>
    <row r="8" spans="2:10" x14ac:dyDescent="0.25">
      <c r="B8" t="s">
        <v>54</v>
      </c>
      <c r="C8">
        <v>4</v>
      </c>
      <c r="D8">
        <v>876</v>
      </c>
      <c r="E8">
        <f>SUMPRODUCT((Tachat[Quantité LIVREE])*(Tachat[REF]=tHuiles[[#This Row],[Type]]))</f>
        <v>0</v>
      </c>
      <c r="F8">
        <f>SUMPRODUCT((Tachat[PRIX TOTAL])*(Tachat[REF]=tHuiles[[#This Row],[Type]]))</f>
        <v>0</v>
      </c>
      <c r="G8">
        <f>SUMPRODUCT((Tconso[QT])*(Tconso[REF]=tHuiles[[#This Row],[Type]]))</f>
        <v>0</v>
      </c>
      <c r="H8">
        <f>SUMPRODUCT((Tconso[PRIX TOTAL])*(Tconso[REF]=tHuiles[[#This Row],[Type]]))</f>
        <v>0</v>
      </c>
      <c r="I8" s="55">
        <f t="shared" si="0"/>
        <v>4</v>
      </c>
      <c r="J8" s="56">
        <v>677</v>
      </c>
    </row>
    <row r="9" spans="2:10" x14ac:dyDescent="0.25">
      <c r="B9" t="s">
        <v>9</v>
      </c>
      <c r="C9">
        <v>4</v>
      </c>
      <c r="D9">
        <v>567</v>
      </c>
      <c r="E9">
        <f>SUMPRODUCT((Tachat[Quantité LIVREE])*(Tachat[REF]=tHuiles[[#This Row],[Type]]))</f>
        <v>6</v>
      </c>
      <c r="F9">
        <f>SUMPRODUCT((Tachat[PRIX TOTAL])*(Tachat[REF]=tHuiles[[#This Row],[Type]]))</f>
        <v>2450</v>
      </c>
      <c r="G9">
        <f>SUMPRODUCT((Tconso[QT])*(Tconso[REF]=tHuiles[[#This Row],[Type]]))</f>
        <v>7</v>
      </c>
      <c r="H9">
        <f>SUMPRODUCT((Tconso[PRIX TOTAL])*(Tconso[REF]=tHuiles[[#This Row],[Type]]))</f>
        <v>2415</v>
      </c>
      <c r="I9" s="55">
        <f t="shared" si="0"/>
        <v>3</v>
      </c>
      <c r="J9" s="56">
        <v>998</v>
      </c>
    </row>
    <row r="10" spans="2:10" x14ac:dyDescent="0.25">
      <c r="B10" t="s">
        <v>12</v>
      </c>
      <c r="C10">
        <v>5</v>
      </c>
      <c r="D10">
        <v>776</v>
      </c>
      <c r="E10">
        <f>SUMPRODUCT((Tachat[Quantité LIVREE])*(Tachat[REF]=tHuiles[[#This Row],[Type]]))</f>
        <v>9</v>
      </c>
      <c r="F10">
        <f>SUMPRODUCT((Tachat[PRIX TOTAL])*(Tachat[REF]=tHuiles[[#This Row],[Type]]))</f>
        <v>7280</v>
      </c>
      <c r="G10">
        <f>SUMPRODUCT((Tconso[QT])*(Tconso[REF]=tHuiles[[#This Row],[Type]]))</f>
        <v>7</v>
      </c>
      <c r="H10">
        <f>SUMPRODUCT((Tconso[PRIX TOTAL])*(Tconso[REF]=tHuiles[[#This Row],[Type]]))</f>
        <v>3260</v>
      </c>
      <c r="I10" s="55">
        <f t="shared" si="0"/>
        <v>7</v>
      </c>
      <c r="J10" s="56">
        <v>45</v>
      </c>
    </row>
    <row r="11" spans="2:10" x14ac:dyDescent="0.25">
      <c r="B11" t="s">
        <v>19</v>
      </c>
      <c r="C11">
        <v>6</v>
      </c>
      <c r="D11">
        <v>45</v>
      </c>
      <c r="E11">
        <f>SUMPRODUCT((Tachat[Quantité LIVREE])*(Tachat[REF]=tHuiles[[#This Row],[Type]]))</f>
        <v>8</v>
      </c>
      <c r="F11">
        <f>SUMPRODUCT((Tachat[PRIX TOTAL])*(Tachat[REF]=tHuiles[[#This Row],[Type]]))</f>
        <v>8000</v>
      </c>
      <c r="G11">
        <f>SUMPRODUCT((Tconso[QT])*(Tconso[REF]=tHuiles[[#This Row],[Type]]))</f>
        <v>0</v>
      </c>
      <c r="H11">
        <f>SUMPRODUCT((Tconso[PRIX TOTAL])*(Tconso[REF]=tHuiles[[#This Row],[Type]]))</f>
        <v>0</v>
      </c>
      <c r="I11" s="55">
        <v>14</v>
      </c>
      <c r="J11" s="56">
        <v>344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Erreurs">
                <anchor moveWithCells="1" sizeWithCells="1">
                  <from>
                    <xdr:col>10</xdr:col>
                    <xdr:colOff>752475</xdr:colOff>
                    <xdr:row>1</xdr:row>
                    <xdr:rowOff>28575</xdr:rowOff>
                  </from>
                  <to>
                    <xdr:col>12</xdr:col>
                    <xdr:colOff>304800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7"/>
  <sheetViews>
    <sheetView zoomScale="90" zoomScaleNormal="90" workbookViewId="0">
      <selection activeCell="F28" sqref="F28"/>
    </sheetView>
  </sheetViews>
  <sheetFormatPr baseColWidth="10" defaultRowHeight="15" x14ac:dyDescent="0.25"/>
  <cols>
    <col min="1" max="1" width="4.42578125" customWidth="1"/>
    <col min="3" max="3" width="21.140625" customWidth="1"/>
    <col min="4" max="4" width="5.7109375" customWidth="1"/>
    <col min="8" max="8" width="8.140625" customWidth="1"/>
    <col min="10" max="10" width="6" customWidth="1"/>
    <col min="11" max="11" width="5.140625" customWidth="1"/>
    <col min="12" max="12" width="8.28515625" customWidth="1"/>
    <col min="13" max="13" width="5.28515625" customWidth="1"/>
    <col min="14" max="14" width="11.7109375" bestFit="1" customWidth="1"/>
    <col min="16" max="16" width="11.85546875" bestFit="1" customWidth="1"/>
  </cols>
  <sheetData>
    <row r="1" spans="1:20" ht="24" x14ac:dyDescent="0.25">
      <c r="A1" s="26"/>
      <c r="B1" s="27"/>
      <c r="C1" s="28"/>
      <c r="D1" s="29"/>
      <c r="E1" s="30" t="s">
        <v>2</v>
      </c>
      <c r="F1" s="31"/>
      <c r="G1" s="32"/>
      <c r="H1" s="31"/>
      <c r="I1" s="32"/>
      <c r="J1" s="33"/>
      <c r="K1" s="34"/>
      <c r="L1" s="35"/>
      <c r="M1" s="34"/>
      <c r="N1" s="36" t="s">
        <v>50</v>
      </c>
      <c r="O1" s="37" t="s">
        <v>51</v>
      </c>
      <c r="P1" s="38" t="s">
        <v>52</v>
      </c>
      <c r="Q1" s="38" t="s">
        <v>53</v>
      </c>
      <c r="S1" s="57" t="s">
        <v>57</v>
      </c>
      <c r="T1" s="57"/>
    </row>
    <row r="2" spans="1:20" x14ac:dyDescent="0.25">
      <c r="A2" s="54"/>
      <c r="B2" s="39"/>
      <c r="C2" s="40"/>
      <c r="D2" s="40"/>
      <c r="E2" s="41" t="s">
        <v>7</v>
      </c>
      <c r="F2" s="42"/>
      <c r="G2" s="43"/>
      <c r="H2" s="44"/>
      <c r="I2" s="40"/>
      <c r="J2" s="45"/>
      <c r="K2" s="46"/>
      <c r="L2" s="47"/>
      <c r="M2" s="46"/>
      <c r="N2" s="48">
        <v>453</v>
      </c>
      <c r="O2" s="52">
        <v>15</v>
      </c>
      <c r="P2" s="53">
        <f>O2*N2</f>
        <v>6795</v>
      </c>
      <c r="Q2" s="49"/>
      <c r="S2" t="s">
        <v>56</v>
      </c>
      <c r="T2" t="s">
        <v>56</v>
      </c>
    </row>
    <row r="3" spans="1:20" x14ac:dyDescent="0.25">
      <c r="A3" s="54"/>
      <c r="B3" s="39"/>
      <c r="C3" s="40"/>
      <c r="D3" s="40"/>
      <c r="E3" s="41" t="s">
        <v>19</v>
      </c>
      <c r="F3" s="42"/>
      <c r="G3" s="43"/>
      <c r="H3" s="44"/>
      <c r="I3" s="40"/>
      <c r="J3" s="45"/>
      <c r="K3" s="46"/>
      <c r="L3" s="47"/>
      <c r="M3" s="46"/>
      <c r="N3" s="50">
        <v>345</v>
      </c>
      <c r="O3" s="52">
        <v>5</v>
      </c>
      <c r="P3" s="53">
        <f t="shared" ref="P3:P10" si="0">O3*N3</f>
        <v>1725</v>
      </c>
      <c r="Q3" s="49"/>
      <c r="S3" t="s">
        <v>56</v>
      </c>
      <c r="T3" t="s">
        <v>56</v>
      </c>
    </row>
    <row r="4" spans="1:20" x14ac:dyDescent="0.25">
      <c r="A4" s="54"/>
      <c r="B4" s="39"/>
      <c r="C4" s="40"/>
      <c r="D4" s="40"/>
      <c r="E4" s="41" t="s">
        <v>8</v>
      </c>
      <c r="F4" s="42"/>
      <c r="G4" s="43"/>
      <c r="H4" s="44"/>
      <c r="I4" s="40"/>
      <c r="J4" s="45"/>
      <c r="K4" s="46"/>
      <c r="L4" s="47"/>
      <c r="M4" s="46"/>
      <c r="N4" s="51">
        <v>45</v>
      </c>
      <c r="O4" s="52">
        <v>2</v>
      </c>
      <c r="P4" s="53">
        <f t="shared" si="0"/>
        <v>90</v>
      </c>
      <c r="Q4" s="49"/>
      <c r="S4" t="s">
        <v>56</v>
      </c>
    </row>
    <row r="5" spans="1:20" x14ac:dyDescent="0.25">
      <c r="A5" s="54"/>
      <c r="B5" s="39"/>
      <c r="C5" s="40"/>
      <c r="D5" s="40"/>
      <c r="E5" s="41" t="s">
        <v>9</v>
      </c>
      <c r="F5" s="42"/>
      <c r="G5" s="43"/>
      <c r="H5" s="44"/>
      <c r="I5" s="40"/>
      <c r="J5" s="45"/>
      <c r="K5" s="46"/>
      <c r="L5" s="47"/>
      <c r="M5" s="46"/>
      <c r="N5" s="50">
        <v>45</v>
      </c>
      <c r="O5" s="52">
        <v>7</v>
      </c>
      <c r="P5" s="53">
        <f t="shared" si="0"/>
        <v>315</v>
      </c>
      <c r="Q5" s="49"/>
      <c r="S5" t="s">
        <v>56</v>
      </c>
      <c r="T5" t="s">
        <v>56</v>
      </c>
    </row>
    <row r="6" spans="1:20" x14ac:dyDescent="0.25">
      <c r="A6" s="54"/>
      <c r="B6" s="39"/>
      <c r="C6" s="40"/>
      <c r="D6" s="40"/>
      <c r="E6" s="41" t="s">
        <v>12</v>
      </c>
      <c r="F6" s="42"/>
      <c r="G6" s="43"/>
      <c r="H6" s="44"/>
      <c r="I6" s="40"/>
      <c r="J6" s="45"/>
      <c r="K6" s="46"/>
      <c r="L6" s="47"/>
      <c r="M6" s="46"/>
      <c r="N6" s="50">
        <v>65</v>
      </c>
      <c r="O6" s="52">
        <v>1</v>
      </c>
      <c r="P6" s="53">
        <f t="shared" si="0"/>
        <v>65</v>
      </c>
      <c r="Q6" s="49"/>
      <c r="S6" t="s">
        <v>56</v>
      </c>
      <c r="T6" t="s">
        <v>56</v>
      </c>
    </row>
    <row r="7" spans="1:20" x14ac:dyDescent="0.25">
      <c r="A7" s="54"/>
      <c r="B7" s="39"/>
      <c r="C7" s="40"/>
      <c r="D7" s="40"/>
      <c r="E7" s="41" t="s">
        <v>10</v>
      </c>
      <c r="F7" s="42"/>
      <c r="G7" s="43"/>
      <c r="H7" s="44"/>
      <c r="I7" s="40"/>
      <c r="J7" s="45"/>
      <c r="K7" s="46"/>
      <c r="L7" s="47"/>
      <c r="M7" s="46"/>
      <c r="N7" s="51">
        <v>556</v>
      </c>
      <c r="O7" s="52">
        <v>17</v>
      </c>
      <c r="P7" s="53">
        <f t="shared" si="0"/>
        <v>9452</v>
      </c>
      <c r="Q7" s="49"/>
      <c r="S7" t="s">
        <v>56</v>
      </c>
      <c r="T7" t="s">
        <v>56</v>
      </c>
    </row>
    <row r="8" spans="1:20" x14ac:dyDescent="0.25">
      <c r="A8" s="54"/>
      <c r="B8" s="39"/>
      <c r="C8" s="40"/>
      <c r="D8" s="40"/>
      <c r="E8" s="41" t="s">
        <v>27</v>
      </c>
      <c r="F8" s="42"/>
      <c r="G8" s="43"/>
      <c r="H8" s="44"/>
      <c r="I8" s="40"/>
      <c r="J8" s="45"/>
      <c r="K8" s="46"/>
      <c r="L8" s="47"/>
      <c r="M8" s="46"/>
      <c r="N8" s="51">
        <v>632</v>
      </c>
      <c r="O8" s="52">
        <v>7</v>
      </c>
      <c r="P8" s="53">
        <f t="shared" si="0"/>
        <v>4424</v>
      </c>
      <c r="Q8" s="49"/>
      <c r="S8" t="s">
        <v>56</v>
      </c>
      <c r="T8" t="s">
        <v>56</v>
      </c>
    </row>
    <row r="9" spans="1:20" x14ac:dyDescent="0.25">
      <c r="A9" s="54"/>
      <c r="B9" s="39"/>
      <c r="C9" s="40"/>
      <c r="D9" s="40"/>
      <c r="E9" s="41" t="s">
        <v>54</v>
      </c>
      <c r="F9" s="42"/>
      <c r="G9" s="43"/>
      <c r="H9" s="44"/>
      <c r="I9" s="40"/>
      <c r="J9" s="45"/>
      <c r="K9" s="46"/>
      <c r="L9" s="47"/>
      <c r="M9" s="46"/>
      <c r="N9" s="50">
        <v>6</v>
      </c>
      <c r="O9" s="52">
        <v>2</v>
      </c>
      <c r="P9" s="53">
        <f t="shared" si="0"/>
        <v>12</v>
      </c>
      <c r="Q9" s="49"/>
      <c r="S9" t="s">
        <v>56</v>
      </c>
      <c r="T9" t="s">
        <v>56</v>
      </c>
    </row>
    <row r="10" spans="1:20" x14ac:dyDescent="0.25">
      <c r="A10" s="54"/>
      <c r="B10" s="39"/>
      <c r="C10" s="40"/>
      <c r="D10" s="40"/>
      <c r="E10" s="41" t="s">
        <v>28</v>
      </c>
      <c r="F10" s="42"/>
      <c r="G10" s="43"/>
      <c r="H10" s="44"/>
      <c r="I10" s="40"/>
      <c r="J10" s="45"/>
      <c r="K10" s="46"/>
      <c r="L10" s="47"/>
      <c r="M10" s="46"/>
      <c r="N10" s="50">
        <v>76</v>
      </c>
      <c r="O10" s="52">
        <v>20</v>
      </c>
      <c r="P10" s="53">
        <f t="shared" si="0"/>
        <v>1520</v>
      </c>
      <c r="Q10" s="49"/>
      <c r="S10" t="s">
        <v>56</v>
      </c>
      <c r="T10" t="s">
        <v>56</v>
      </c>
    </row>
    <row r="16" spans="1:20" ht="17.25" customHeight="1" x14ac:dyDescent="0.25"/>
    <row r="17" ht="1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ACHAT HUILES </vt:lpstr>
      <vt:lpstr>CONSOMMATION HUILES</vt:lpstr>
      <vt:lpstr>CALCULS</vt:lpstr>
      <vt:lpstr>MAG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maison</cp:lastModifiedBy>
  <dcterms:created xsi:type="dcterms:W3CDTF">2021-01-27T21:15:03Z</dcterms:created>
  <dcterms:modified xsi:type="dcterms:W3CDTF">2021-02-01T14:29:28Z</dcterms:modified>
</cp:coreProperties>
</file>