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8680" yWindow="-120" windowWidth="20730" windowHeight="11760"/>
  </bookViews>
  <sheets>
    <sheet name="Edition" sheetId="1" r:id="rId1"/>
    <sheet name="DEVIS" sheetId="5" r:id="rId2"/>
    <sheet name="FACTURE" sheetId="6" r:id="rId3"/>
    <sheet name="DDT" sheetId="2" r:id="rId4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5" l="1"/>
  <c r="C7" i="5" a="1"/>
  <c r="C7" i="5" s="1"/>
  <c r="C8" i="5" s="1" a="1"/>
  <c r="C8" i="5" s="1"/>
  <c r="N7" i="1" a="1"/>
  <c r="N7" i="1" s="1"/>
  <c r="N8" i="1" s="1" a="1"/>
  <c r="N8" i="1" s="1"/>
  <c r="C10" i="5" l="1" a="1"/>
  <c r="C10" i="5" s="1"/>
  <c r="C12" i="5" s="1"/>
  <c r="C14" i="5" s="1"/>
  <c r="M16" i="1"/>
  <c r="M17" i="1" s="1"/>
  <c r="M18" i="1" s="1"/>
  <c r="M19" i="1" s="1"/>
  <c r="M20" i="1" s="1"/>
  <c r="L16" i="1"/>
  <c r="L17" i="1" s="1"/>
  <c r="L18" i="1" s="1"/>
  <c r="L19" i="1" s="1"/>
  <c r="L20" i="1" s="1"/>
  <c r="F24" i="2" l="1"/>
  <c r="F25" i="2" s="1"/>
  <c r="F26" i="2" s="1"/>
  <c r="F27" i="2" s="1"/>
  <c r="F28" i="2" s="1"/>
  <c r="C24" i="2"/>
  <c r="C25" i="2" s="1"/>
  <c r="C26" i="2" s="1"/>
  <c r="C27" i="2" s="1"/>
  <c r="C28" i="2" s="1"/>
</calcChain>
</file>

<file path=xl/sharedStrings.xml><?xml version="1.0" encoding="utf-8"?>
<sst xmlns="http://schemas.openxmlformats.org/spreadsheetml/2006/main" count="75" uniqueCount="50">
  <si>
    <t>Edition des devis &amp; factures</t>
  </si>
  <si>
    <t>Date de la Visite Technique</t>
  </si>
  <si>
    <t>Date de Facturation</t>
  </si>
  <si>
    <t>Revenu Fiscal de Référence</t>
  </si>
  <si>
    <t>Données des Tarifications</t>
  </si>
  <si>
    <t>Lefebvre</t>
  </si>
  <si>
    <t>BAR-EN-101</t>
  </si>
  <si>
    <t>BAR-EN-103</t>
  </si>
  <si>
    <t>Classique</t>
  </si>
  <si>
    <t>Précarité</t>
  </si>
  <si>
    <t>Gold Partner</t>
  </si>
  <si>
    <t>Titre</t>
  </si>
  <si>
    <t>Nom</t>
  </si>
  <si>
    <t>Prénom</t>
  </si>
  <si>
    <t>Adresse</t>
  </si>
  <si>
    <t>Code postal</t>
  </si>
  <si>
    <t>Ville</t>
  </si>
  <si>
    <t>Téléphone</t>
  </si>
  <si>
    <t>Email</t>
  </si>
  <si>
    <t>Numéro d'édition quotidien</t>
  </si>
  <si>
    <t>Grille de revenus</t>
  </si>
  <si>
    <t>Personnes</t>
  </si>
  <si>
    <t>Plafond</t>
  </si>
  <si>
    <t>Composition du ménage</t>
  </si>
  <si>
    <t>Prime CEE</t>
  </si>
  <si>
    <t>Qualification Client</t>
  </si>
  <si>
    <t>Statut</t>
  </si>
  <si>
    <t>Tableau de référence</t>
  </si>
  <si>
    <t>Grande précarité</t>
  </si>
  <si>
    <t>Qualité</t>
  </si>
  <si>
    <t>Mr</t>
  </si>
  <si>
    <t>du TERTRE</t>
  </si>
  <si>
    <t>Amaury</t>
  </si>
  <si>
    <t>58 rue sous les vignes</t>
  </si>
  <si>
    <t>Clermont Ferrand</t>
  </si>
  <si>
    <t>amaury.dutertre@gmail.com</t>
  </si>
  <si>
    <t>Surface (m²)</t>
  </si>
  <si>
    <t>Lefevre</t>
  </si>
  <si>
    <t>Gold</t>
  </si>
  <si>
    <t>Revenu fiscal de référence</t>
  </si>
  <si>
    <t>Qualification client</t>
  </si>
  <si>
    <t>BAR</t>
  </si>
  <si>
    <t>Base Tarif</t>
  </si>
  <si>
    <t>Prix</t>
  </si>
  <si>
    <t>Remise</t>
  </si>
  <si>
    <t>Total à payer</t>
  </si>
  <si>
    <t>BAR-en-101</t>
  </si>
  <si>
    <r>
      <t>Surface en M</t>
    </r>
    <r>
      <rPr>
        <vertAlign val="superscript"/>
        <sz val="11"/>
        <color theme="1"/>
        <rFont val="Calibri"/>
        <family val="2"/>
        <scheme val="minor"/>
      </rPr>
      <t>2</t>
    </r>
  </si>
  <si>
    <t>Tableau A (grande précarité)</t>
  </si>
  <si>
    <t>Tableau B (précarité)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</si>
</sst>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00000"/>
    <numFmt numFmtId="166" formatCode="0#&quot; &quot;##&quot; &quot;##&quot; &quot;##&quot; &quot;##"/>
    <numFmt numFmtId="167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5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9">
    <xf numFmtId="0" fontId="0" fillId="0" borderId="0" xfId="0"/>
    <xf numFmtId="0" fontId="0" fillId="0" borderId="0" xfId="0" applyBorder="1"/>
    <xf numFmtId="0" fontId="0" fillId="2" borderId="1" xfId="0" applyFill="1" applyBorder="1"/>
    <xf numFmtId="0" fontId="0" fillId="2" borderId="2" xfId="0" applyFill="1" applyBorder="1"/>
    <xf numFmtId="0" fontId="0" fillId="2" borderId="8" xfId="0" applyFill="1" applyBorder="1"/>
    <xf numFmtId="0" fontId="0" fillId="3" borderId="9" xfId="0" applyFill="1" applyBorder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0" fontId="0" fillId="0" borderId="11" xfId="0" applyBorder="1"/>
    <xf numFmtId="0" fontId="2" fillId="3" borderId="3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1" fillId="0" borderId="0" xfId="0" applyFont="1" applyBorder="1" applyAlignment="1"/>
    <xf numFmtId="0" fontId="0" fillId="0" borderId="14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3" borderId="13" xfId="0" applyFont="1" applyFill="1" applyBorder="1" applyAlignment="1">
      <alignment horizontal="left"/>
    </xf>
    <xf numFmtId="0" fontId="5" fillId="3" borderId="9" xfId="1" applyFill="1" applyBorder="1" applyAlignment="1">
      <alignment horizontal="center"/>
    </xf>
    <xf numFmtId="165" fontId="0" fillId="3" borderId="9" xfId="0" applyNumberFormat="1" applyFill="1" applyBorder="1" applyAlignment="1">
      <alignment horizontal="center"/>
    </xf>
    <xf numFmtId="166" fontId="0" fillId="3" borderId="9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7" fontId="0" fillId="3" borderId="4" xfId="0" applyNumberFormat="1" applyFill="1" applyBorder="1" applyAlignment="1">
      <alignment horizontal="center"/>
    </xf>
    <xf numFmtId="0" fontId="0" fillId="3" borderId="10" xfId="0" applyNumberFormat="1" applyFill="1" applyBorder="1" applyAlignment="1">
      <alignment horizontal="center"/>
    </xf>
    <xf numFmtId="0" fontId="1" fillId="0" borderId="15" xfId="0" applyFont="1" applyBorder="1" applyAlignment="1">
      <alignment horizontal="centerContinuous"/>
    </xf>
    <xf numFmtId="0" fontId="1" fillId="0" borderId="17" xfId="0" applyFont="1" applyBorder="1" applyAlignment="1">
      <alignment horizontal="centerContinuous"/>
    </xf>
    <xf numFmtId="0" fontId="0" fillId="5" borderId="20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5" borderId="7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5" xfId="0" applyFill="1" applyBorder="1" applyAlignment="1">
      <alignment horizontal="centerContinuous"/>
    </xf>
    <xf numFmtId="0" fontId="0" fillId="7" borderId="14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25" xfId="0" applyFill="1" applyBorder="1" applyAlignment="1">
      <alignment horizontal="centerContinuous"/>
    </xf>
    <xf numFmtId="0" fontId="0" fillId="7" borderId="26" xfId="0" applyFill="1" applyBorder="1" applyAlignment="1">
      <alignment horizontal="centerContinuous"/>
    </xf>
    <xf numFmtId="0" fontId="0" fillId="6" borderId="7" xfId="0" applyFill="1" applyBorder="1" applyAlignment="1">
      <alignment horizontal="centerContinuous"/>
    </xf>
    <xf numFmtId="0" fontId="1" fillId="3" borderId="4" xfId="0" applyFont="1" applyFill="1" applyBorder="1" applyAlignment="1">
      <alignment horizontal="center"/>
    </xf>
    <xf numFmtId="0" fontId="6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3" borderId="5" xfId="0" applyFont="1" applyFill="1" applyBorder="1" applyAlignment="1">
      <alignment horizontal="left"/>
    </xf>
    <xf numFmtId="0" fontId="2" fillId="3" borderId="6" xfId="0" applyFont="1" applyFill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4" fillId="3" borderId="3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left"/>
    </xf>
    <xf numFmtId="0" fontId="4" fillId="3" borderId="13" xfId="0" applyFont="1" applyFill="1" applyBorder="1" applyAlignment="1">
      <alignment horizontal="left"/>
    </xf>
    <xf numFmtId="0" fontId="2" fillId="3" borderId="13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1" fillId="4" borderId="15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30" xfId="0" applyBorder="1"/>
    <xf numFmtId="0" fontId="0" fillId="0" borderId="32" xfId="0" applyBorder="1"/>
    <xf numFmtId="0" fontId="0" fillId="0" borderId="33" xfId="0" applyBorder="1"/>
    <xf numFmtId="0" fontId="0" fillId="0" borderId="35" xfId="0" applyBorder="1"/>
    <xf numFmtId="0" fontId="0" fillId="0" borderId="37" xfId="0" applyBorder="1"/>
    <xf numFmtId="0" fontId="0" fillId="0" borderId="37" xfId="0" applyFill="1" applyBorder="1"/>
    <xf numFmtId="0" fontId="0" fillId="0" borderId="30" xfId="0" applyFill="1" applyBorder="1"/>
    <xf numFmtId="0" fontId="0" fillId="0" borderId="31" xfId="0" applyFill="1" applyBorder="1"/>
    <xf numFmtId="0" fontId="1" fillId="10" borderId="33" xfId="0" applyFont="1" applyFill="1" applyBorder="1"/>
    <xf numFmtId="0" fontId="2" fillId="7" borderId="17" xfId="0" applyFont="1" applyFill="1" applyBorder="1" applyAlignment="1">
      <alignment horizontal="centerContinuous" vertical="center"/>
    </xf>
    <xf numFmtId="0" fontId="0" fillId="0" borderId="0" xfId="0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Continuous" vertical="center"/>
    </xf>
    <xf numFmtId="0" fontId="0" fillId="0" borderId="22" xfId="0" applyBorder="1" applyAlignment="1">
      <alignment horizontal="center" vertical="center"/>
    </xf>
    <xf numFmtId="0" fontId="7" fillId="0" borderId="0" xfId="0" applyFont="1"/>
    <xf numFmtId="0" fontId="1" fillId="0" borderId="21" xfId="0" applyFont="1" applyFill="1" applyBorder="1" applyAlignment="1">
      <alignment horizontal="center" vertical="center"/>
    </xf>
    <xf numFmtId="0" fontId="1" fillId="9" borderId="36" xfId="0" applyFont="1" applyFill="1" applyBorder="1" applyAlignment="1">
      <alignment horizontal="center" vertical="center"/>
    </xf>
    <xf numFmtId="167" fontId="2" fillId="10" borderId="34" xfId="0" applyNumberFormat="1" applyFont="1" applyFill="1" applyBorder="1" applyAlignment="1">
      <alignment horizontal="center" vertical="center"/>
    </xf>
    <xf numFmtId="167" fontId="0" fillId="0" borderId="22" xfId="0" applyNumberFormat="1" applyBorder="1" applyAlignment="1">
      <alignment horizontal="center" vertical="center"/>
    </xf>
    <xf numFmtId="167" fontId="0" fillId="0" borderId="21" xfId="0" applyNumberFormat="1" applyBorder="1" applyAlignment="1">
      <alignment horizontal="center" vertical="center"/>
    </xf>
    <xf numFmtId="167" fontId="1" fillId="8" borderId="8" xfId="0" applyNumberFormat="1" applyFont="1" applyFill="1" applyBorder="1" applyAlignment="1">
      <alignment horizontal="center" vertical="center"/>
    </xf>
    <xf numFmtId="167" fontId="1" fillId="9" borderId="8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8" fillId="11" borderId="15" xfId="0" applyFont="1" applyFill="1" applyBorder="1" applyAlignment="1">
      <alignment horizontal="center" vertical="center"/>
    </xf>
    <xf numFmtId="0" fontId="8" fillId="11" borderId="1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DEVIS!A1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4" Type="http://schemas.openxmlformats.org/officeDocument/2006/relationships/hyperlink" Target="#FAC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Edition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Edit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3</xdr:row>
      <xdr:rowOff>142875</xdr:rowOff>
    </xdr:from>
    <xdr:to>
      <xdr:col>4</xdr:col>
      <xdr:colOff>1476375</xdr:colOff>
      <xdr:row>10</xdr:row>
      <xdr:rowOff>124833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13AE7BD0-ED48-486C-8723-71FCB63C1B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2100" y="895350"/>
          <a:ext cx="2962275" cy="1420233"/>
        </a:xfrm>
        <a:prstGeom prst="rect">
          <a:avLst/>
        </a:prstGeom>
      </xdr:spPr>
    </xdr:pic>
    <xdr:clientData/>
  </xdr:twoCellAnchor>
  <xdr:twoCellAnchor editAs="oneCell">
    <xdr:from>
      <xdr:col>3</xdr:col>
      <xdr:colOff>400050</xdr:colOff>
      <xdr:row>12</xdr:row>
      <xdr:rowOff>123825</xdr:rowOff>
    </xdr:from>
    <xdr:to>
      <xdr:col>4</xdr:col>
      <xdr:colOff>619125</xdr:colOff>
      <xdr:row>17</xdr:row>
      <xdr:rowOff>104775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1B7EEACC-21C7-4934-97EB-DC9A12A72F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86050" y="3228975"/>
          <a:ext cx="981075" cy="981075"/>
        </a:xfrm>
        <a:prstGeom prst="rect">
          <a:avLst/>
        </a:prstGeom>
      </xdr:spPr>
    </xdr:pic>
    <xdr:clientData/>
  </xdr:twoCellAnchor>
  <xdr:twoCellAnchor>
    <xdr:from>
      <xdr:col>2</xdr:col>
      <xdr:colOff>314325</xdr:colOff>
      <xdr:row>20</xdr:row>
      <xdr:rowOff>104775</xdr:rowOff>
    </xdr:from>
    <xdr:to>
      <xdr:col>4</xdr:col>
      <xdr:colOff>1485900</xdr:colOff>
      <xdr:row>24</xdr:row>
      <xdr:rowOff>123825</xdr:rowOff>
    </xdr:to>
    <xdr:sp macro="[0]!DEVIS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2D22534-F666-434B-A5F2-858AF6B4A188}"/>
            </a:ext>
          </a:extLst>
        </xdr:cNvPr>
        <xdr:cNvSpPr/>
      </xdr:nvSpPr>
      <xdr:spPr>
        <a:xfrm>
          <a:off x="1838325" y="423862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Devis </a:t>
          </a:r>
        </a:p>
      </xdr:txBody>
    </xdr:sp>
    <xdr:clientData/>
  </xdr:twoCellAnchor>
  <xdr:twoCellAnchor>
    <xdr:from>
      <xdr:col>2</xdr:col>
      <xdr:colOff>304800</xdr:colOff>
      <xdr:row>26</xdr:row>
      <xdr:rowOff>28575</xdr:rowOff>
    </xdr:from>
    <xdr:to>
      <xdr:col>4</xdr:col>
      <xdr:colOff>1476375</xdr:colOff>
      <xdr:row>30</xdr:row>
      <xdr:rowOff>47625</xdr:rowOff>
    </xdr:to>
    <xdr:sp macro="[0]!FACTURE" textlink="">
      <xdr:nvSpPr>
        <xdr:cNvPr id="6" name="Rectangle : coins arrondis 5">
          <a:hlinkClick xmlns:r="http://schemas.openxmlformats.org/officeDocument/2006/relationships" r:id="rId4"/>
          <a:extLst>
            <a:ext uri="{FF2B5EF4-FFF2-40B4-BE49-F238E27FC236}">
              <a16:creationId xmlns="" xmlns:a16="http://schemas.microsoft.com/office/drawing/2014/main" id="{181EE48F-6149-4D64-A918-93DFC3D4E5DE}"/>
            </a:ext>
          </a:extLst>
        </xdr:cNvPr>
        <xdr:cNvSpPr/>
      </xdr:nvSpPr>
      <xdr:spPr>
        <a:xfrm>
          <a:off x="1828800" y="530542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Facture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666750</xdr:colOff>
      <xdr:row>4</xdr:row>
      <xdr:rowOff>9525</xdr:rowOff>
    </xdr:from>
    <xdr:to>
      <xdr:col>12</xdr:col>
      <xdr:colOff>314325</xdr:colOff>
      <xdr:row>8</xdr:row>
      <xdr:rowOff>28575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F9FD0244-9AF9-46DC-BE96-247258C4E57E}"/>
            </a:ext>
          </a:extLst>
        </xdr:cNvPr>
        <xdr:cNvSpPr/>
      </xdr:nvSpPr>
      <xdr:spPr>
        <a:xfrm>
          <a:off x="11334750" y="771525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Menu</a:t>
          </a:r>
        </a:p>
      </xdr:txBody>
    </xdr:sp>
    <xdr:clientData/>
  </xdr:twoCellAnchor>
  <xdr:twoCellAnchor>
    <xdr:from>
      <xdr:col>3</xdr:col>
      <xdr:colOff>619124</xdr:colOff>
      <xdr:row>13</xdr:row>
      <xdr:rowOff>19050</xdr:rowOff>
    </xdr:from>
    <xdr:to>
      <xdr:col>12</xdr:col>
      <xdr:colOff>495299</xdr:colOff>
      <xdr:row>19</xdr:row>
      <xdr:rowOff>57150</xdr:rowOff>
    </xdr:to>
    <xdr:sp macro="" textlink="">
      <xdr:nvSpPr>
        <xdr:cNvPr id="3" name="ZoneTexte 2"/>
        <xdr:cNvSpPr txBox="1"/>
      </xdr:nvSpPr>
      <xdr:spPr>
        <a:xfrm>
          <a:off x="4600574" y="2381250"/>
          <a:ext cx="6734175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J'aimerais donc pouvoir insérer dans le modèle deux choses:</a:t>
          </a:r>
          <a:br>
            <a:rPr lang="fr-FR"/>
          </a:br>
          <a:r>
            <a:rPr lang="fr-FR"/>
            <a:t>-Un tarif au m² pour la ouatte modifiable à la main</a:t>
          </a:r>
          <a:br>
            <a:rPr lang="fr-FR"/>
          </a:br>
          <a:r>
            <a:rPr lang="fr-FR"/>
            <a:t>-et donc sur le devis et la facture le calcul suivant: Surface*Prix m² - Prime CEE*Surface = reste à charge</a:t>
          </a:r>
          <a:br>
            <a:rPr lang="fr-FR"/>
          </a:br>
          <a:r>
            <a:rPr lang="fr-FR"/>
            <a:t>-et une ligne de "remise commerciale" si le prix est changé (prix de base 25€-(prime CEE)-(éventuellement remise commerciale).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476250</xdr:colOff>
      <xdr:row>2</xdr:row>
      <xdr:rowOff>76200</xdr:rowOff>
    </xdr:from>
    <xdr:to>
      <xdr:col>14</xdr:col>
      <xdr:colOff>123825</xdr:colOff>
      <xdr:row>6</xdr:row>
      <xdr:rowOff>95250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7BFE9CD0-CA89-4C48-8D3B-D1F5CEC470F0}"/>
            </a:ext>
          </a:extLst>
        </xdr:cNvPr>
        <xdr:cNvSpPr/>
      </xdr:nvSpPr>
      <xdr:spPr>
        <a:xfrm>
          <a:off x="8096250" y="457200"/>
          <a:ext cx="2695575" cy="78105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maury.dutertre@gmail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R35"/>
  <sheetViews>
    <sheetView showGridLines="0" tabSelected="1" workbookViewId="0"/>
  </sheetViews>
  <sheetFormatPr baseColWidth="10" defaultRowHeight="15" x14ac:dyDescent="0.25"/>
  <cols>
    <col min="5" max="5" width="37.28515625" customWidth="1"/>
    <col min="9" max="9" width="35.85546875" customWidth="1"/>
    <col min="14" max="14" width="17.7109375" customWidth="1"/>
  </cols>
  <sheetData>
    <row r="2" spans="2:18" ht="15.75" thickBot="1" x14ac:dyDescent="0.3"/>
    <row r="3" spans="2:18" ht="29.25" thickBot="1" x14ac:dyDescent="0.5">
      <c r="B3" s="44" t="s">
        <v>0</v>
      </c>
      <c r="C3" s="45"/>
      <c r="D3" s="45"/>
      <c r="E3" s="45"/>
      <c r="F3" s="2"/>
      <c r="G3" s="3"/>
      <c r="H3" s="3"/>
      <c r="I3" s="4"/>
      <c r="K3" s="55" t="s">
        <v>25</v>
      </c>
      <c r="L3" s="56"/>
      <c r="M3" s="56"/>
      <c r="N3" s="57"/>
    </row>
    <row r="4" spans="2:18" ht="16.5" thickBot="1" x14ac:dyDescent="0.3">
      <c r="B4" s="46"/>
      <c r="C4" s="47"/>
      <c r="D4" s="47"/>
      <c r="E4" s="47"/>
      <c r="F4" s="42" t="s">
        <v>1</v>
      </c>
      <c r="G4" s="43"/>
      <c r="H4" s="43"/>
      <c r="I4" s="6">
        <v>43805</v>
      </c>
      <c r="K4" s="64" t="s">
        <v>29</v>
      </c>
      <c r="L4" s="65"/>
      <c r="M4" s="66"/>
      <c r="N4" s="31" t="s">
        <v>37</v>
      </c>
    </row>
    <row r="5" spans="2:18" ht="15.75" x14ac:dyDescent="0.25">
      <c r="B5" s="46"/>
      <c r="C5" s="47"/>
      <c r="D5" s="47"/>
      <c r="E5" s="47"/>
      <c r="F5" s="42" t="s">
        <v>19</v>
      </c>
      <c r="G5" s="43"/>
      <c r="H5" s="43"/>
      <c r="I5" s="5">
        <v>1</v>
      </c>
      <c r="K5" s="58" t="s">
        <v>23</v>
      </c>
      <c r="L5" s="59"/>
      <c r="M5" s="60"/>
      <c r="N5" s="18">
        <v>5</v>
      </c>
    </row>
    <row r="6" spans="2:18" ht="15.75" x14ac:dyDescent="0.25">
      <c r="B6" s="46"/>
      <c r="C6" s="47"/>
      <c r="D6" s="47"/>
      <c r="E6" s="47"/>
      <c r="F6" s="42" t="s">
        <v>2</v>
      </c>
      <c r="G6" s="43"/>
      <c r="H6" s="43"/>
      <c r="I6" s="6">
        <v>43808</v>
      </c>
      <c r="K6" s="8" t="s">
        <v>3</v>
      </c>
      <c r="L6" s="9"/>
      <c r="M6" s="14"/>
      <c r="N6" s="19">
        <v>34000</v>
      </c>
    </row>
    <row r="7" spans="2:18" ht="15.75" x14ac:dyDescent="0.25">
      <c r="B7" s="46"/>
      <c r="C7" s="47"/>
      <c r="D7" s="47"/>
      <c r="E7" s="47"/>
      <c r="F7" s="52"/>
      <c r="G7" s="53"/>
      <c r="H7" s="53"/>
      <c r="I7" s="54"/>
      <c r="K7" s="42" t="s">
        <v>26</v>
      </c>
      <c r="L7" s="43"/>
      <c r="M7" s="61"/>
      <c r="N7" s="40" t="str">
        <f t="array" ref="N7">IF($N$6&lt;=INDEX($L$11:$L$20,MATCH($N$5,$K$11:$K$20,0)),$O$13,IF($N$6&lt;=INDEX($M$11:$M$20,MATCH($N$5,$K$11:$K$20,0)),$O$12,$O$11))</f>
        <v>Grande précarité</v>
      </c>
    </row>
    <row r="8" spans="2:18" ht="16.5" thickBot="1" x14ac:dyDescent="0.3">
      <c r="B8" s="46"/>
      <c r="C8" s="47"/>
      <c r="D8" s="47"/>
      <c r="E8" s="47"/>
      <c r="F8" s="52"/>
      <c r="G8" s="53"/>
      <c r="H8" s="53"/>
      <c r="I8" s="54"/>
      <c r="K8" s="62" t="s">
        <v>24</v>
      </c>
      <c r="L8" s="63"/>
      <c r="M8" s="63"/>
      <c r="N8" s="41">
        <f t="array" ref="N8">INDEX($Q$11:$R$13,MATCH($N$7,$O$11:$O$13,0),MATCH($N$4,$Q$10:$R$10,0))</f>
        <v>20</v>
      </c>
    </row>
    <row r="9" spans="2:18" ht="16.5" thickBot="1" x14ac:dyDescent="0.3">
      <c r="B9" s="46"/>
      <c r="C9" s="47"/>
      <c r="D9" s="47"/>
      <c r="E9" s="47"/>
      <c r="F9" s="42" t="s">
        <v>11</v>
      </c>
      <c r="G9" s="43"/>
      <c r="H9" s="43"/>
      <c r="I9" s="5" t="s">
        <v>30</v>
      </c>
      <c r="N9" s="11"/>
      <c r="Q9" s="21" t="s">
        <v>24</v>
      </c>
      <c r="R9" s="22"/>
    </row>
    <row r="10" spans="2:18" ht="16.5" thickBot="1" x14ac:dyDescent="0.3">
      <c r="B10" s="46"/>
      <c r="C10" s="47"/>
      <c r="D10" s="47"/>
      <c r="E10" s="47"/>
      <c r="F10" s="42" t="s">
        <v>12</v>
      </c>
      <c r="G10" s="43"/>
      <c r="H10" s="43"/>
      <c r="I10" s="5" t="s">
        <v>31</v>
      </c>
      <c r="K10" s="69" t="s">
        <v>20</v>
      </c>
      <c r="L10" s="70"/>
      <c r="M10" s="71"/>
      <c r="N10" s="10"/>
      <c r="O10" s="67" t="s">
        <v>27</v>
      </c>
      <c r="P10" s="68"/>
      <c r="Q10" s="28" t="s">
        <v>37</v>
      </c>
      <c r="R10" s="23" t="s">
        <v>38</v>
      </c>
    </row>
    <row r="11" spans="2:18" ht="15.75" x14ac:dyDescent="0.25">
      <c r="B11" s="46"/>
      <c r="C11" s="47"/>
      <c r="D11" s="47"/>
      <c r="E11" s="47"/>
      <c r="F11" s="42" t="s">
        <v>13</v>
      </c>
      <c r="G11" s="43"/>
      <c r="H11" s="43"/>
      <c r="I11" s="5" t="s">
        <v>32</v>
      </c>
      <c r="K11" s="12">
        <v>1</v>
      </c>
      <c r="L11" s="32">
        <v>14790</v>
      </c>
      <c r="M11" s="35">
        <v>18960</v>
      </c>
      <c r="N11" s="1"/>
      <c r="O11" s="29" t="s">
        <v>8</v>
      </c>
      <c r="P11" s="30"/>
      <c r="Q11" s="26">
        <v>12</v>
      </c>
      <c r="R11" s="24">
        <v>10</v>
      </c>
    </row>
    <row r="12" spans="2:18" ht="15.75" x14ac:dyDescent="0.25">
      <c r="B12" s="46"/>
      <c r="C12" s="47"/>
      <c r="D12" s="47"/>
      <c r="E12" s="47"/>
      <c r="F12" s="42" t="s">
        <v>14</v>
      </c>
      <c r="G12" s="43"/>
      <c r="H12" s="43"/>
      <c r="I12" s="5" t="s">
        <v>33</v>
      </c>
      <c r="K12" s="13">
        <v>2</v>
      </c>
      <c r="L12" s="33">
        <v>21630</v>
      </c>
      <c r="M12" s="36">
        <v>27729</v>
      </c>
      <c r="N12" s="1"/>
      <c r="O12" s="37" t="s">
        <v>9</v>
      </c>
      <c r="P12" s="38"/>
      <c r="Q12" s="26">
        <v>20</v>
      </c>
      <c r="R12" s="24">
        <v>20</v>
      </c>
    </row>
    <row r="13" spans="2:18" ht="16.5" thickBot="1" x14ac:dyDescent="0.3">
      <c r="B13" s="46"/>
      <c r="C13" s="47"/>
      <c r="D13" s="47"/>
      <c r="E13" s="47"/>
      <c r="F13" s="42" t="s">
        <v>15</v>
      </c>
      <c r="G13" s="43"/>
      <c r="H13" s="43"/>
      <c r="I13" s="16">
        <v>63100</v>
      </c>
      <c r="K13" s="13">
        <v>3</v>
      </c>
      <c r="L13" s="33">
        <v>26013</v>
      </c>
      <c r="M13" s="36">
        <v>33346</v>
      </c>
      <c r="N13" s="1"/>
      <c r="O13" s="34" t="s">
        <v>28</v>
      </c>
      <c r="P13" s="39"/>
      <c r="Q13" s="27">
        <v>20</v>
      </c>
      <c r="R13" s="25">
        <v>20</v>
      </c>
    </row>
    <row r="14" spans="2:18" ht="15.75" x14ac:dyDescent="0.25">
      <c r="B14" s="46"/>
      <c r="C14" s="47"/>
      <c r="D14" s="47"/>
      <c r="E14" s="47"/>
      <c r="F14" s="42" t="s">
        <v>16</v>
      </c>
      <c r="G14" s="43"/>
      <c r="H14" s="43"/>
      <c r="I14" s="5" t="s">
        <v>34</v>
      </c>
      <c r="K14" s="13">
        <v>4</v>
      </c>
      <c r="L14" s="33">
        <v>30389</v>
      </c>
      <c r="M14" s="36">
        <v>38958</v>
      </c>
      <c r="N14" s="1"/>
      <c r="O14" s="1"/>
    </row>
    <row r="15" spans="2:18" ht="15.75" x14ac:dyDescent="0.25">
      <c r="B15" s="46"/>
      <c r="C15" s="47"/>
      <c r="D15" s="47"/>
      <c r="E15" s="47"/>
      <c r="F15" s="42" t="s">
        <v>17</v>
      </c>
      <c r="G15" s="43"/>
      <c r="H15" s="43"/>
      <c r="I15" s="17">
        <v>662494327</v>
      </c>
      <c r="K15" s="13">
        <v>5</v>
      </c>
      <c r="L15" s="33">
        <v>34784</v>
      </c>
      <c r="M15" s="36">
        <v>44592</v>
      </c>
      <c r="N15" s="1"/>
      <c r="O15" s="1"/>
    </row>
    <row r="16" spans="2:18" ht="15.75" x14ac:dyDescent="0.25">
      <c r="B16" s="46"/>
      <c r="C16" s="47"/>
      <c r="D16" s="47"/>
      <c r="E16" s="47"/>
      <c r="F16" s="42" t="s">
        <v>18</v>
      </c>
      <c r="G16" s="43"/>
      <c r="H16" s="43"/>
      <c r="I16" s="15" t="s">
        <v>35</v>
      </c>
      <c r="K16" s="13">
        <v>6</v>
      </c>
      <c r="L16" s="33">
        <f>L15+4385</f>
        <v>39169</v>
      </c>
      <c r="M16" s="36">
        <f>M15+5617</f>
        <v>50209</v>
      </c>
      <c r="N16" s="1"/>
      <c r="O16" s="1"/>
    </row>
    <row r="17" spans="2:15" x14ac:dyDescent="0.25">
      <c r="B17" s="46"/>
      <c r="C17" s="47"/>
      <c r="D17" s="47"/>
      <c r="E17" s="47"/>
      <c r="F17" s="52"/>
      <c r="G17" s="53"/>
      <c r="H17" s="53"/>
      <c r="I17" s="54"/>
      <c r="K17" s="13">
        <v>7</v>
      </c>
      <c r="L17" s="33">
        <f t="shared" ref="L17:L20" si="0">L16+4385</f>
        <v>43554</v>
      </c>
      <c r="M17" s="36">
        <f t="shared" ref="M17:M20" si="1">M16+5617</f>
        <v>55826</v>
      </c>
      <c r="N17" s="1"/>
      <c r="O17" s="1"/>
    </row>
    <row r="18" spans="2:15" ht="16.5" thickBot="1" x14ac:dyDescent="0.3">
      <c r="B18" s="48"/>
      <c r="C18" s="49"/>
      <c r="D18" s="49"/>
      <c r="E18" s="49"/>
      <c r="F18" s="50" t="s">
        <v>36</v>
      </c>
      <c r="G18" s="51"/>
      <c r="H18" s="51"/>
      <c r="I18" s="20">
        <v>50</v>
      </c>
      <c r="K18" s="13">
        <v>8</v>
      </c>
      <c r="L18" s="33">
        <f t="shared" si="0"/>
        <v>47939</v>
      </c>
      <c r="M18" s="36">
        <f t="shared" si="1"/>
        <v>61443</v>
      </c>
      <c r="N18" s="1"/>
      <c r="O18" s="1"/>
    </row>
    <row r="19" spans="2:15" x14ac:dyDescent="0.25">
      <c r="K19" s="13">
        <v>9</v>
      </c>
      <c r="L19" s="33">
        <f t="shared" si="0"/>
        <v>52324</v>
      </c>
      <c r="M19" s="36">
        <f t="shared" si="1"/>
        <v>67060</v>
      </c>
      <c r="N19" s="1"/>
      <c r="O19" s="1"/>
    </row>
    <row r="20" spans="2:15" x14ac:dyDescent="0.25">
      <c r="K20" s="13">
        <v>10</v>
      </c>
      <c r="L20" s="33">
        <f t="shared" si="0"/>
        <v>56709</v>
      </c>
      <c r="M20" s="36">
        <f t="shared" si="1"/>
        <v>72677</v>
      </c>
      <c r="N20" s="1"/>
      <c r="O20" s="1"/>
    </row>
    <row r="21" spans="2:15" x14ac:dyDescent="0.25">
      <c r="K21" s="1"/>
      <c r="L21" s="1"/>
      <c r="M21" s="1"/>
      <c r="N21" s="1"/>
      <c r="O21" s="1"/>
    </row>
    <row r="22" spans="2:15" x14ac:dyDescent="0.25">
      <c r="K22" s="1"/>
      <c r="L22" s="1"/>
      <c r="M22" s="1"/>
    </row>
    <row r="25" spans="2:15" x14ac:dyDescent="0.25">
      <c r="K25" s="1"/>
      <c r="L25" s="1"/>
      <c r="M25" s="1"/>
    </row>
    <row r="26" spans="2:15" x14ac:dyDescent="0.25">
      <c r="K26" s="1"/>
      <c r="L26" s="1"/>
      <c r="M26" s="1"/>
    </row>
    <row r="27" spans="2:15" x14ac:dyDescent="0.25">
      <c r="K27" s="1"/>
      <c r="L27" s="1"/>
      <c r="M27" s="1"/>
    </row>
    <row r="28" spans="2:15" x14ac:dyDescent="0.25">
      <c r="K28" s="1"/>
      <c r="L28" s="1"/>
      <c r="M28" s="1"/>
    </row>
    <row r="29" spans="2:15" x14ac:dyDescent="0.25">
      <c r="K29" s="1"/>
      <c r="L29" s="1"/>
      <c r="M29" s="1"/>
    </row>
    <row r="30" spans="2:15" x14ac:dyDescent="0.25">
      <c r="K30" s="1"/>
      <c r="L30" s="1"/>
      <c r="M30" s="1"/>
    </row>
    <row r="31" spans="2:15" x14ac:dyDescent="0.25">
      <c r="K31" s="1"/>
      <c r="L31" s="1"/>
      <c r="M31" s="1"/>
    </row>
    <row r="32" spans="2:15" x14ac:dyDescent="0.25">
      <c r="K32" s="1"/>
      <c r="L32" s="1"/>
      <c r="M32" s="1"/>
    </row>
    <row r="33" spans="11:13" x14ac:dyDescent="0.25">
      <c r="K33" s="1"/>
      <c r="L33" s="1"/>
      <c r="M33" s="1"/>
    </row>
    <row r="34" spans="11:13" x14ac:dyDescent="0.25">
      <c r="K34" s="1"/>
      <c r="L34" s="1"/>
      <c r="M34" s="1"/>
    </row>
    <row r="35" spans="11:13" x14ac:dyDescent="0.25">
      <c r="K35" s="1"/>
      <c r="L35" s="1"/>
      <c r="M35" s="1"/>
    </row>
  </sheetData>
  <mergeCells count="24">
    <mergeCell ref="O10:P10"/>
    <mergeCell ref="K10:M10"/>
    <mergeCell ref="F5:H5"/>
    <mergeCell ref="K3:N3"/>
    <mergeCell ref="K5:M5"/>
    <mergeCell ref="K7:M7"/>
    <mergeCell ref="K8:M8"/>
    <mergeCell ref="K4:M4"/>
    <mergeCell ref="F6:H6"/>
    <mergeCell ref="F15:H15"/>
    <mergeCell ref="F16:H16"/>
    <mergeCell ref="B3:E3"/>
    <mergeCell ref="B4:E18"/>
    <mergeCell ref="F18:H18"/>
    <mergeCell ref="F7:I7"/>
    <mergeCell ref="F8:I8"/>
    <mergeCell ref="F17:I17"/>
    <mergeCell ref="F9:H9"/>
    <mergeCell ref="F10:H10"/>
    <mergeCell ref="F11:H11"/>
    <mergeCell ref="F12:H12"/>
    <mergeCell ref="F13:H13"/>
    <mergeCell ref="F14:H14"/>
    <mergeCell ref="F4:H4"/>
  </mergeCells>
  <dataValidations count="3">
    <dataValidation type="list" allowBlank="1" showInputMessage="1" showErrorMessage="1" sqref="N5">
      <formula1>"1,2,3,4,5,6,7,8,9,10"</formula1>
    </dataValidation>
    <dataValidation type="list" allowBlank="1" showInputMessage="1" showErrorMessage="1" sqref="N4">
      <formula1>"Lefevre,Gold"</formula1>
    </dataValidation>
    <dataValidation type="list" allowBlank="1" showInputMessage="1" showErrorMessage="1" sqref="I9">
      <formula1>"Mr,Mme"</formula1>
    </dataValidation>
  </dataValidations>
  <hyperlinks>
    <hyperlink ref="I16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E14"/>
  <sheetViews>
    <sheetView workbookViewId="0">
      <selection activeCell="C18" sqref="C18"/>
    </sheetView>
  </sheetViews>
  <sheetFormatPr baseColWidth="10" defaultRowHeight="15" x14ac:dyDescent="0.25"/>
  <cols>
    <col min="2" max="2" width="24.85546875" bestFit="1" customWidth="1"/>
    <col min="3" max="3" width="23.42578125" style="85" customWidth="1"/>
  </cols>
  <sheetData>
    <row r="1" spans="2:5" ht="15.75" thickBot="1" x14ac:dyDescent="0.3"/>
    <row r="2" spans="2:5" ht="30" customHeight="1" thickBot="1" x14ac:dyDescent="0.3">
      <c r="B2" s="107" t="str">
        <f>IF($C$9="BAR-en-101","DEVIS LAINE DE VERRE",IF($C$9="BAR-en-103","DEVIS OUATTE",""))</f>
        <v>DEVIS LAINE DE VERRE</v>
      </c>
      <c r="C2" s="108"/>
    </row>
    <row r="3" spans="2:5" ht="16.5" thickBot="1" x14ac:dyDescent="0.3">
      <c r="B3" s="90" t="s">
        <v>40</v>
      </c>
      <c r="C3" s="84"/>
    </row>
    <row r="4" spans="2:5" ht="18" thickBot="1" x14ac:dyDescent="0.3">
      <c r="B4" s="77" t="s">
        <v>29</v>
      </c>
      <c r="C4" s="86" t="s">
        <v>37</v>
      </c>
      <c r="E4" s="92"/>
    </row>
    <row r="5" spans="2:5" x14ac:dyDescent="0.25">
      <c r="B5" s="76" t="s">
        <v>23</v>
      </c>
      <c r="C5" s="87">
        <v>5</v>
      </c>
    </row>
    <row r="6" spans="2:5" x14ac:dyDescent="0.25">
      <c r="B6" s="75" t="s">
        <v>39</v>
      </c>
      <c r="C6" s="97">
        <v>34000</v>
      </c>
    </row>
    <row r="7" spans="2:5" ht="15.75" thickBot="1" x14ac:dyDescent="0.3">
      <c r="B7" s="78" t="s">
        <v>26</v>
      </c>
      <c r="C7" s="94" t="str">
        <f t="array" ref="C7">IF($C$6&lt;=INDEX(DDT!$C$19:$C$28,MATCH($C$5,DDT!$B$19:$B$28,0)),"Grande précarité",IF($C$6&lt;=INDEX(DDT!$F$19:$F$28,MATCH($C$5,DDT!$E$19:$E$28,0)),"Précarité","Classique"))</f>
        <v>Grande précarité</v>
      </c>
    </row>
    <row r="8" spans="2:5" ht="15.75" thickBot="1" x14ac:dyDescent="0.3">
      <c r="B8" s="79" t="s">
        <v>24</v>
      </c>
      <c r="C8" s="99">
        <f t="array" ref="C8">IF($C$4=DDT!$H$5,INDEX(DDT!$H$6:$H$8,MATCH(DEVIS!$C$7,DDT!$G$6:$G$8,0)),IF($C$4=DDT!$I$5,INDEX(DDT!$I$6:$I$8,MATCH($C$7,DDT!$G$6:$G$8,0)),""))</f>
        <v>20</v>
      </c>
    </row>
    <row r="9" spans="2:5" ht="15.75" thickBot="1" x14ac:dyDescent="0.3">
      <c r="B9" s="80" t="s">
        <v>41</v>
      </c>
      <c r="C9" s="89" t="s">
        <v>46</v>
      </c>
    </row>
    <row r="10" spans="2:5" x14ac:dyDescent="0.25">
      <c r="B10" s="80" t="s">
        <v>42</v>
      </c>
      <c r="C10" s="98">
        <f t="array" ref="C10">IF($C$4="Lefevre",INDEX(DDT!$C$6:$D$8,MATCH(DEVIS!$C$7,DDT!$B$6:$B$8,0),MATCH(DEVIS!$C$9,DDT!$C$5:$D$5,0)),IF($C$4="Gold",INDEX(DDT!$C$11:$D$13,MATCH(DEVIS!$C$7,DDT!$B$11:$B$13,0),MATCH(DEVIS!$C$9,DDT!$C$10:$D$10,0))))</f>
        <v>20</v>
      </c>
    </row>
    <row r="11" spans="2:5" ht="17.25" x14ac:dyDescent="0.25">
      <c r="B11" s="81" t="s">
        <v>47</v>
      </c>
      <c r="C11" s="93">
        <v>50</v>
      </c>
    </row>
    <row r="12" spans="2:5" x14ac:dyDescent="0.25">
      <c r="B12" s="81" t="s">
        <v>43</v>
      </c>
      <c r="C12" s="97">
        <f>($C$10-$C$8)*$C$11</f>
        <v>0</v>
      </c>
    </row>
    <row r="13" spans="2:5" ht="15.75" thickBot="1" x14ac:dyDescent="0.3">
      <c r="B13" s="82" t="s">
        <v>44</v>
      </c>
      <c r="C13" s="96">
        <v>0</v>
      </c>
    </row>
    <row r="14" spans="2:5" ht="16.5" thickBot="1" x14ac:dyDescent="0.3">
      <c r="B14" s="83" t="s">
        <v>45</v>
      </c>
      <c r="C14" s="95">
        <f>$C$12-$C$13</f>
        <v>0</v>
      </c>
    </row>
  </sheetData>
  <mergeCells count="1">
    <mergeCell ref="B2:C2"/>
  </mergeCells>
  <dataValidations count="3">
    <dataValidation type="list" allowBlank="1" showInputMessage="1" showErrorMessage="1" sqref="C4">
      <formula1>"Lefevre,Gold"</formula1>
    </dataValidation>
    <dataValidation type="list" allowBlank="1" showInputMessage="1" showErrorMessage="1" sqref="C9">
      <formula1>"BAR-en-101,BAR-en-103"</formula1>
    </dataValidation>
    <dataValidation type="list" allowBlank="1" showInputMessage="1" showErrorMessage="1" sqref="C5">
      <formula1>"1,2,3,4,5,6,7,8,9,10"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I28"/>
  <sheetViews>
    <sheetView workbookViewId="0">
      <selection activeCell="H14" sqref="H14"/>
    </sheetView>
  </sheetViews>
  <sheetFormatPr baseColWidth="10" defaultRowHeight="15" x14ac:dyDescent="0.25"/>
  <cols>
    <col min="2" max="2" width="22.5703125" customWidth="1"/>
    <col min="5" max="5" width="22.7109375" customWidth="1"/>
    <col min="6" max="6" width="11.42578125" customWidth="1"/>
    <col min="7" max="7" width="23.28515625" customWidth="1"/>
  </cols>
  <sheetData>
    <row r="3" spans="2:9" ht="15.75" thickBot="1" x14ac:dyDescent="0.3"/>
    <row r="4" spans="2:9" ht="15.75" thickBot="1" x14ac:dyDescent="0.3">
      <c r="B4" s="74" t="s">
        <v>4</v>
      </c>
      <c r="C4" s="74"/>
      <c r="D4" s="74"/>
      <c r="G4" s="69" t="s">
        <v>24</v>
      </c>
      <c r="H4" s="70"/>
      <c r="I4" s="71"/>
    </row>
    <row r="5" spans="2:9" x14ac:dyDescent="0.25">
      <c r="B5" s="7" t="s">
        <v>5</v>
      </c>
      <c r="C5" s="7" t="s">
        <v>6</v>
      </c>
      <c r="D5" s="7" t="s">
        <v>7</v>
      </c>
      <c r="G5" s="104" t="s">
        <v>27</v>
      </c>
      <c r="H5" s="105" t="s">
        <v>37</v>
      </c>
      <c r="I5" s="106" t="s">
        <v>38</v>
      </c>
    </row>
    <row r="6" spans="2:9" x14ac:dyDescent="0.25">
      <c r="B6" s="7" t="s">
        <v>8</v>
      </c>
      <c r="C6" s="7">
        <v>12</v>
      </c>
      <c r="D6" s="7">
        <v>22</v>
      </c>
      <c r="G6" s="101" t="s">
        <v>8</v>
      </c>
      <c r="H6" s="100">
        <v>12</v>
      </c>
      <c r="I6" s="88">
        <v>10</v>
      </c>
    </row>
    <row r="7" spans="2:9" x14ac:dyDescent="0.25">
      <c r="B7" s="7" t="s">
        <v>9</v>
      </c>
      <c r="C7" s="7">
        <v>20</v>
      </c>
      <c r="D7" s="7">
        <v>30</v>
      </c>
      <c r="G7" s="101" t="s">
        <v>9</v>
      </c>
      <c r="H7" s="100">
        <v>20</v>
      </c>
      <c r="I7" s="88">
        <v>20</v>
      </c>
    </row>
    <row r="8" spans="2:9" ht="15.75" thickBot="1" x14ac:dyDescent="0.3">
      <c r="B8" s="7" t="s">
        <v>28</v>
      </c>
      <c r="C8" s="7">
        <v>20</v>
      </c>
      <c r="D8" s="7">
        <v>30</v>
      </c>
      <c r="G8" s="102" t="s">
        <v>28</v>
      </c>
      <c r="H8" s="103">
        <v>20</v>
      </c>
      <c r="I8" s="91">
        <v>20</v>
      </c>
    </row>
    <row r="10" spans="2:9" x14ac:dyDescent="0.25">
      <c r="B10" s="7" t="s">
        <v>10</v>
      </c>
      <c r="C10" s="7" t="s">
        <v>6</v>
      </c>
      <c r="D10" s="7" t="s">
        <v>7</v>
      </c>
    </row>
    <row r="11" spans="2:9" x14ac:dyDescent="0.25">
      <c r="B11" s="7" t="s">
        <v>8</v>
      </c>
      <c r="C11" s="7">
        <v>10</v>
      </c>
      <c r="D11" s="7">
        <v>20</v>
      </c>
    </row>
    <row r="12" spans="2:9" x14ac:dyDescent="0.25">
      <c r="B12" s="7" t="s">
        <v>9</v>
      </c>
      <c r="C12" s="7">
        <v>20</v>
      </c>
      <c r="D12" s="7">
        <v>30</v>
      </c>
    </row>
    <row r="13" spans="2:9" x14ac:dyDescent="0.25">
      <c r="B13" s="7" t="s">
        <v>28</v>
      </c>
      <c r="C13" s="7">
        <v>20</v>
      </c>
      <c r="D13" s="7">
        <v>30</v>
      </c>
    </row>
    <row r="16" spans="2:9" x14ac:dyDescent="0.25">
      <c r="B16" s="73" t="s">
        <v>20</v>
      </c>
      <c r="C16" s="73"/>
      <c r="D16" s="73"/>
      <c r="E16" s="73"/>
      <c r="F16" s="73"/>
    </row>
    <row r="17" spans="2:6" x14ac:dyDescent="0.25">
      <c r="B17" s="72" t="s">
        <v>48</v>
      </c>
      <c r="C17" s="72"/>
      <c r="E17" s="72" t="s">
        <v>49</v>
      </c>
      <c r="F17" s="72"/>
    </row>
    <row r="18" spans="2:6" x14ac:dyDescent="0.25">
      <c r="B18" s="7" t="s">
        <v>21</v>
      </c>
      <c r="C18" s="7" t="s">
        <v>22</v>
      </c>
      <c r="E18" s="7" t="s">
        <v>21</v>
      </c>
      <c r="F18" s="7" t="s">
        <v>22</v>
      </c>
    </row>
    <row r="19" spans="2:6" x14ac:dyDescent="0.25">
      <c r="B19" s="7">
        <v>1</v>
      </c>
      <c r="C19" s="7">
        <v>14790</v>
      </c>
      <c r="E19" s="7">
        <v>1</v>
      </c>
      <c r="F19" s="7">
        <v>18960</v>
      </c>
    </row>
    <row r="20" spans="2:6" x14ac:dyDescent="0.25">
      <c r="B20" s="7">
        <v>2</v>
      </c>
      <c r="C20" s="7">
        <v>21630</v>
      </c>
      <c r="E20" s="7">
        <v>2</v>
      </c>
      <c r="F20" s="7">
        <v>27729</v>
      </c>
    </row>
    <row r="21" spans="2:6" x14ac:dyDescent="0.25">
      <c r="B21" s="7">
        <v>3</v>
      </c>
      <c r="C21" s="7">
        <v>26013</v>
      </c>
      <c r="E21" s="7">
        <v>3</v>
      </c>
      <c r="F21" s="7">
        <v>33346</v>
      </c>
    </row>
    <row r="22" spans="2:6" x14ac:dyDescent="0.25">
      <c r="B22" s="7">
        <v>4</v>
      </c>
      <c r="C22" s="7">
        <v>30389</v>
      </c>
      <c r="E22" s="7">
        <v>4</v>
      </c>
      <c r="F22" s="7">
        <v>38958</v>
      </c>
    </row>
    <row r="23" spans="2:6" x14ac:dyDescent="0.25">
      <c r="B23" s="7">
        <v>5</v>
      </c>
      <c r="C23" s="7">
        <v>34784</v>
      </c>
      <c r="E23" s="7">
        <v>5</v>
      </c>
      <c r="F23" s="7">
        <v>44592</v>
      </c>
    </row>
    <row r="24" spans="2:6" x14ac:dyDescent="0.25">
      <c r="B24" s="7">
        <v>6</v>
      </c>
      <c r="C24" s="7">
        <f>C23+4385</f>
        <v>39169</v>
      </c>
      <c r="E24" s="7">
        <v>6</v>
      </c>
      <c r="F24" s="7">
        <f>F23+5617</f>
        <v>50209</v>
      </c>
    </row>
    <row r="25" spans="2:6" x14ac:dyDescent="0.25">
      <c r="B25" s="7">
        <v>7</v>
      </c>
      <c r="C25" s="7">
        <f t="shared" ref="C25:C28" si="0">C24+4385</f>
        <v>43554</v>
      </c>
      <c r="E25" s="7">
        <v>7</v>
      </c>
      <c r="F25" s="7">
        <f t="shared" ref="F25:F28" si="1">F24+5617</f>
        <v>55826</v>
      </c>
    </row>
    <row r="26" spans="2:6" x14ac:dyDescent="0.25">
      <c r="B26" s="7">
        <v>8</v>
      </c>
      <c r="C26" s="7">
        <f t="shared" si="0"/>
        <v>47939</v>
      </c>
      <c r="E26" s="7">
        <v>8</v>
      </c>
      <c r="F26" s="7">
        <f t="shared" si="1"/>
        <v>61443</v>
      </c>
    </row>
    <row r="27" spans="2:6" x14ac:dyDescent="0.25">
      <c r="B27" s="7">
        <v>9</v>
      </c>
      <c r="C27" s="7">
        <f t="shared" si="0"/>
        <v>52324</v>
      </c>
      <c r="E27" s="7">
        <v>9</v>
      </c>
      <c r="F27" s="7">
        <f t="shared" si="1"/>
        <v>67060</v>
      </c>
    </row>
    <row r="28" spans="2:6" x14ac:dyDescent="0.25">
      <c r="B28" s="7">
        <v>10</v>
      </c>
      <c r="C28" s="7">
        <f t="shared" si="0"/>
        <v>56709</v>
      </c>
      <c r="E28" s="7">
        <v>10</v>
      </c>
      <c r="F28" s="7">
        <f t="shared" si="1"/>
        <v>72677</v>
      </c>
    </row>
  </sheetData>
  <mergeCells count="5">
    <mergeCell ref="B17:C17"/>
    <mergeCell ref="E17:F17"/>
    <mergeCell ref="B16:F16"/>
    <mergeCell ref="B4:D4"/>
    <mergeCell ref="G4:I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Edition</vt:lpstr>
      <vt:lpstr>DEVIS</vt:lpstr>
      <vt:lpstr>FACTURE</vt:lpstr>
      <vt:lpstr>DDT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Amaury du TERTRE</dc:creator>
  <cp:lastModifiedBy>maison</cp:lastModifiedBy>
  <dcterms:created xsi:type="dcterms:W3CDTF">2019-12-05T15:12:40Z</dcterms:created>
  <dcterms:modified xsi:type="dcterms:W3CDTF">2019-12-06T13:56:25Z</dcterms:modified>
</cp:coreProperties>
</file>