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845" yWindow="45" windowWidth="10245" windowHeight="11760" activeTab="1"/>
  </bookViews>
  <sheets>
    <sheet name="BASE DE DONNEES ARTICLE" sheetId="3" r:id="rId1"/>
    <sheet name="JOURNAL DES ENTREES" sheetId="1" r:id="rId2"/>
    <sheet name="JOURNAL DES SORTIES" sheetId="5" r:id="rId3"/>
    <sheet name="ETAT STOCK" sheetId="2" r:id="rId4"/>
    <sheet name="REAPROVISIONNEMENT" sheetId="4" r:id="rId5"/>
  </sheets>
  <calcPr calcId="145621"/>
</workbook>
</file>

<file path=xl/calcChain.xml><?xml version="1.0" encoding="utf-8"?>
<calcChain xmlns="http://schemas.openxmlformats.org/spreadsheetml/2006/main">
  <c r="H19" i="2" l="1" a="1"/>
  <c r="H19" i="2" s="1"/>
  <c r="G19" i="2" s="1"/>
  <c r="H20" i="2" a="1"/>
  <c r="H20" i="2" s="1"/>
  <c r="G20" i="2" s="1"/>
  <c r="H21" i="2" a="1"/>
  <c r="H21" i="2" s="1"/>
  <c r="G21" i="2" s="1"/>
  <c r="H22" i="2" a="1"/>
  <c r="H22" i="2" s="1"/>
  <c r="G22" i="2" s="1"/>
  <c r="H23" i="2" a="1"/>
  <c r="H23" i="2" s="1"/>
  <c r="G23" i="2" s="1"/>
  <c r="H24" i="2" a="1"/>
  <c r="H24" i="2" s="1"/>
  <c r="G24" i="2" s="1"/>
  <c r="H25" i="2" a="1"/>
  <c r="H25" i="2" s="1"/>
  <c r="G25" i="2" s="1"/>
  <c r="H26" i="2" a="1"/>
  <c r="H26" i="2" s="1"/>
  <c r="G26" i="2" s="1"/>
  <c r="H27" i="2" a="1"/>
  <c r="H27" i="2" s="1"/>
  <c r="G27" i="2" s="1"/>
  <c r="H28" i="2" a="1"/>
  <c r="H28" i="2" s="1"/>
  <c r="G28" i="2" s="1"/>
  <c r="H29" i="2" a="1"/>
  <c r="H29" i="2" s="1"/>
  <c r="G29" i="2" s="1"/>
  <c r="H30" i="2" a="1"/>
  <c r="H30" i="2" s="1"/>
  <c r="G30" i="2" s="1"/>
  <c r="H31" i="2" a="1"/>
  <c r="H31" i="2" s="1"/>
  <c r="G31" i="2" s="1"/>
  <c r="H32" i="2" a="1"/>
  <c r="H32" i="2" s="1"/>
  <c r="G32" i="2" s="1"/>
  <c r="H33" i="2" a="1"/>
  <c r="H33" i="2" s="1"/>
  <c r="G33" i="2" s="1"/>
  <c r="H34" i="2" a="1"/>
  <c r="H34" i="2" s="1"/>
  <c r="G34" i="2" s="1"/>
  <c r="H35" i="2" a="1"/>
  <c r="H35" i="2" s="1"/>
  <c r="G35" i="2" s="1"/>
  <c r="H36" i="2" a="1"/>
  <c r="H36" i="2" s="1"/>
  <c r="G36" i="2" s="1"/>
  <c r="H37" i="2" a="1"/>
  <c r="H37" i="2" s="1"/>
  <c r="G37" i="2" s="1"/>
  <c r="H38" i="2" a="1"/>
  <c r="H38" i="2" s="1"/>
  <c r="G38" i="2" s="1"/>
  <c r="H39" i="2" a="1"/>
  <c r="H39" i="2" s="1"/>
  <c r="G39" i="2" s="1"/>
  <c r="H40" i="2" a="1"/>
  <c r="H40" i="2" s="1"/>
  <c r="G40" i="2" s="1"/>
  <c r="H41" i="2" a="1"/>
  <c r="H41" i="2" s="1"/>
  <c r="G41" i="2" s="1"/>
  <c r="H42" i="2" a="1"/>
  <c r="H42" i="2" s="1"/>
  <c r="G42" i="2" s="1"/>
  <c r="H43" i="2" a="1"/>
  <c r="H43" i="2" s="1"/>
  <c r="G43" i="2" s="1"/>
  <c r="H44" i="2" a="1"/>
  <c r="H44" i="2" s="1"/>
  <c r="G44" i="2" s="1"/>
  <c r="H45" i="2" a="1"/>
  <c r="H45" i="2" s="1"/>
  <c r="G45" i="2" s="1"/>
  <c r="H46" i="2" a="1"/>
  <c r="H46" i="2" s="1"/>
  <c r="G46" i="2" s="1"/>
  <c r="H47" i="2" a="1"/>
  <c r="H47" i="2" s="1"/>
  <c r="G47" i="2" s="1"/>
  <c r="H48" i="2" a="1"/>
  <c r="H48" i="2" s="1"/>
  <c r="G48" i="2" s="1"/>
  <c r="H49" i="2" a="1"/>
  <c r="H49" i="2" s="1"/>
  <c r="G49" i="2" s="1"/>
  <c r="H50" i="2" a="1"/>
  <c r="H50" i="2" s="1"/>
  <c r="G50" i="2" s="1"/>
  <c r="H51" i="2" a="1"/>
  <c r="H51" i="2" s="1"/>
  <c r="G51" i="2" s="1"/>
  <c r="H52" i="2" a="1"/>
  <c r="H52" i="2" s="1"/>
  <c r="G52" i="2" s="1"/>
  <c r="H53" i="2" a="1"/>
  <c r="H53" i="2" s="1"/>
  <c r="G53" i="2" s="1"/>
  <c r="H54" i="2" a="1"/>
  <c r="H54" i="2" s="1"/>
  <c r="G54" i="2" s="1"/>
  <c r="H55" i="2" a="1"/>
  <c r="H55" i="2" s="1"/>
  <c r="G55" i="2" s="1"/>
  <c r="H56" i="2" a="1"/>
  <c r="H56" i="2" s="1"/>
  <c r="G56" i="2" s="1"/>
  <c r="H57" i="2" a="1"/>
  <c r="H57" i="2" s="1"/>
  <c r="G57" i="2" s="1"/>
  <c r="H58" i="2" a="1"/>
  <c r="H58" i="2" s="1"/>
  <c r="G58" i="2" s="1"/>
  <c r="H59" i="2" a="1"/>
  <c r="H59" i="2" s="1"/>
  <c r="G59" i="2" s="1"/>
  <c r="H60" i="2" a="1"/>
  <c r="H60" i="2" s="1"/>
  <c r="G60" i="2" s="1"/>
  <c r="H61" i="2" a="1"/>
  <c r="H61" i="2" s="1"/>
  <c r="G61" i="2" s="1"/>
  <c r="H62" i="2" a="1"/>
  <c r="H62" i="2" s="1"/>
  <c r="G62" i="2" s="1"/>
  <c r="H63" i="2" a="1"/>
  <c r="H63" i="2" s="1"/>
  <c r="G63" i="2" s="1"/>
  <c r="H64" i="2" a="1"/>
  <c r="H64" i="2" s="1"/>
  <c r="G64" i="2" s="1"/>
  <c r="H65" i="2" a="1"/>
  <c r="H65" i="2" s="1"/>
  <c r="G65" i="2" s="1"/>
  <c r="H5" i="2" a="1"/>
  <c r="H5" i="2" s="1"/>
  <c r="G5" i="2" s="1"/>
  <c r="H6" i="2" a="1"/>
  <c r="H6" i="2" s="1"/>
  <c r="G6" i="2" s="1"/>
  <c r="H7" i="2" a="1"/>
  <c r="H7" i="2" s="1"/>
  <c r="G7" i="2" s="1"/>
  <c r="H8" i="2" a="1"/>
  <c r="H8" i="2" s="1"/>
  <c r="G8" i="2" s="1"/>
  <c r="H9" i="2" a="1"/>
  <c r="H9" i="2" s="1"/>
  <c r="G9" i="2" s="1"/>
  <c r="H10" i="2" a="1"/>
  <c r="H10" i="2" s="1"/>
  <c r="G10" i="2" s="1"/>
  <c r="H11" i="2" a="1"/>
  <c r="H11" i="2" s="1"/>
  <c r="G11" i="2" s="1"/>
  <c r="H12" i="2" a="1"/>
  <c r="H12" i="2" s="1"/>
  <c r="G12" i="2" s="1"/>
  <c r="H13" i="2" a="1"/>
  <c r="H13" i="2" s="1"/>
  <c r="G13" i="2" s="1"/>
  <c r="H14" i="2" a="1"/>
  <c r="H14" i="2" s="1"/>
  <c r="G14" i="2" s="1"/>
  <c r="H15" i="2" a="1"/>
  <c r="H15" i="2" s="1"/>
  <c r="G15" i="2" s="1"/>
  <c r="H16" i="2" a="1"/>
  <c r="H16" i="2" s="1"/>
  <c r="G16" i="2" s="1"/>
  <c r="H17" i="2" a="1"/>
  <c r="H17" i="2" s="1"/>
  <c r="G17" i="2" s="1"/>
  <c r="H18" i="2" a="1"/>
  <c r="H18" i="2" s="1"/>
  <c r="G18" i="2" s="1"/>
  <c r="H4" i="2" a="1"/>
  <c r="H4" i="2" s="1"/>
  <c r="G4" i="2" s="1"/>
  <c r="I4" i="1"/>
  <c r="D4" i="2"/>
  <c r="E2" i="4"/>
  <c r="G2" i="2" l="1"/>
  <c r="G2" i="5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73" i="1"/>
  <c r="I74" i="1"/>
  <c r="I75" i="1"/>
  <c r="I76" i="1"/>
  <c r="I77" i="1"/>
  <c r="I78" i="1"/>
  <c r="F6" i="5"/>
  <c r="H2" i="1"/>
  <c r="D2" i="3"/>
  <c r="G69" i="5"/>
  <c r="G68" i="5"/>
  <c r="G67" i="5"/>
  <c r="G63" i="5"/>
  <c r="G62" i="5"/>
  <c r="G59" i="5"/>
  <c r="G58" i="5"/>
  <c r="G57" i="5"/>
  <c r="G56" i="5"/>
  <c r="G55" i="5"/>
  <c r="G47" i="5"/>
  <c r="G46" i="5"/>
  <c r="G45" i="5"/>
  <c r="G8" i="5"/>
  <c r="G7" i="5"/>
  <c r="D65" i="2"/>
  <c r="E65" i="2"/>
  <c r="F65" i="2" l="1"/>
  <c r="D65" i="4" l="1"/>
  <c r="E65" i="4" s="1"/>
  <c r="D10" i="2" l="1"/>
  <c r="F5" i="5"/>
  <c r="G5" i="5" s="1"/>
  <c r="G6" i="5"/>
  <c r="F4" i="5"/>
  <c r="G4" i="5" s="1"/>
  <c r="D13" i="2" l="1"/>
  <c r="G70" i="5"/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4" i="2"/>
  <c r="F4" i="2" s="1"/>
  <c r="I79" i="1" l="1"/>
  <c r="D5" i="2"/>
  <c r="F5" i="2" s="1"/>
  <c r="D6" i="2"/>
  <c r="D7" i="2"/>
  <c r="F7" i="2" s="1"/>
  <c r="D8" i="2"/>
  <c r="D9" i="2"/>
  <c r="F9" i="2" s="1"/>
  <c r="D11" i="2"/>
  <c r="F11" i="2" s="1"/>
  <c r="D12" i="2"/>
  <c r="F13" i="2"/>
  <c r="D14" i="2"/>
  <c r="D15" i="2"/>
  <c r="F15" i="2" s="1"/>
  <c r="D16" i="2"/>
  <c r="D17" i="2"/>
  <c r="F17" i="2" s="1"/>
  <c r="D18" i="2"/>
  <c r="D19" i="2"/>
  <c r="F19" i="2" s="1"/>
  <c r="D20" i="2"/>
  <c r="D21" i="2"/>
  <c r="F21" i="2" s="1"/>
  <c r="D22" i="2"/>
  <c r="D23" i="2"/>
  <c r="F23" i="2" s="1"/>
  <c r="D24" i="2"/>
  <c r="D25" i="2"/>
  <c r="F25" i="2" s="1"/>
  <c r="D26" i="2"/>
  <c r="D27" i="2"/>
  <c r="F27" i="2" s="1"/>
  <c r="D28" i="2"/>
  <c r="D29" i="2"/>
  <c r="F29" i="2" s="1"/>
  <c r="D30" i="2"/>
  <c r="D31" i="2"/>
  <c r="F31" i="2" s="1"/>
  <c r="D32" i="2"/>
  <c r="D33" i="2"/>
  <c r="F33" i="2" s="1"/>
  <c r="D34" i="2"/>
  <c r="D35" i="2"/>
  <c r="F35" i="2" s="1"/>
  <c r="D36" i="2"/>
  <c r="D37" i="2"/>
  <c r="F37" i="2" s="1"/>
  <c r="D38" i="2"/>
  <c r="D39" i="2"/>
  <c r="F39" i="2" s="1"/>
  <c r="D40" i="2"/>
  <c r="D41" i="2"/>
  <c r="F41" i="2" s="1"/>
  <c r="D42" i="2"/>
  <c r="D43" i="2"/>
  <c r="F43" i="2" s="1"/>
  <c r="D44" i="2"/>
  <c r="D45" i="2"/>
  <c r="F45" i="2" s="1"/>
  <c r="D46" i="2"/>
  <c r="D47" i="2"/>
  <c r="F47" i="2" s="1"/>
  <c r="D48" i="2"/>
  <c r="D49" i="2"/>
  <c r="F49" i="2" s="1"/>
  <c r="D50" i="2"/>
  <c r="D51" i="2"/>
  <c r="F51" i="2" s="1"/>
  <c r="D52" i="2"/>
  <c r="D53" i="2"/>
  <c r="F53" i="2" s="1"/>
  <c r="D54" i="2"/>
  <c r="D55" i="2"/>
  <c r="F55" i="2" s="1"/>
  <c r="D56" i="2"/>
  <c r="D57" i="2"/>
  <c r="F57" i="2" s="1"/>
  <c r="D58" i="2"/>
  <c r="D59" i="2"/>
  <c r="F59" i="2" s="1"/>
  <c r="D60" i="2"/>
  <c r="D61" i="2"/>
  <c r="F61" i="2" s="1"/>
  <c r="D62" i="2"/>
  <c r="D63" i="2"/>
  <c r="F63" i="2" s="1"/>
  <c r="D64" i="2"/>
  <c r="D61" i="4" l="1"/>
  <c r="E61" i="4" s="1"/>
  <c r="D57" i="4"/>
  <c r="E57" i="4" s="1"/>
  <c r="D53" i="4"/>
  <c r="E53" i="4" s="1"/>
  <c r="D49" i="4"/>
  <c r="E49" i="4" s="1"/>
  <c r="D45" i="4"/>
  <c r="E45" i="4" s="1"/>
  <c r="D41" i="4"/>
  <c r="E41" i="4" s="1"/>
  <c r="D37" i="4"/>
  <c r="E37" i="4" s="1"/>
  <c r="D33" i="4"/>
  <c r="E33" i="4" s="1"/>
  <c r="D29" i="4"/>
  <c r="E29" i="4" s="1"/>
  <c r="D25" i="4"/>
  <c r="E25" i="4" s="1"/>
  <c r="D21" i="4"/>
  <c r="E21" i="4" s="1"/>
  <c r="D17" i="4"/>
  <c r="E17" i="4" s="1"/>
  <c r="D13" i="4"/>
  <c r="E13" i="4" s="1"/>
  <c r="D9" i="4"/>
  <c r="E9" i="4" s="1"/>
  <c r="D5" i="4"/>
  <c r="E5" i="4" s="1"/>
  <c r="D63" i="4"/>
  <c r="E63" i="4" s="1"/>
  <c r="D59" i="4"/>
  <c r="E59" i="4" s="1"/>
  <c r="D55" i="4"/>
  <c r="E55" i="4" s="1"/>
  <c r="D51" i="4"/>
  <c r="E51" i="4" s="1"/>
  <c r="D47" i="4"/>
  <c r="E47" i="4" s="1"/>
  <c r="D43" i="4"/>
  <c r="E43" i="4" s="1"/>
  <c r="D39" i="4"/>
  <c r="E39" i="4" s="1"/>
  <c r="D35" i="4"/>
  <c r="E35" i="4" s="1"/>
  <c r="D31" i="4"/>
  <c r="E31" i="4" s="1"/>
  <c r="D27" i="4"/>
  <c r="E27" i="4" s="1"/>
  <c r="D23" i="4"/>
  <c r="E23" i="4" s="1"/>
  <c r="D19" i="4"/>
  <c r="E19" i="4" s="1"/>
  <c r="D15" i="4"/>
  <c r="E15" i="4" s="1"/>
  <c r="D11" i="4"/>
  <c r="E11" i="4" s="1"/>
  <c r="D7" i="4"/>
  <c r="E7" i="4" s="1"/>
  <c r="F64" i="2"/>
  <c r="F60" i="2"/>
  <c r="F56" i="2"/>
  <c r="F52" i="2"/>
  <c r="F48" i="2"/>
  <c r="F44" i="2"/>
  <c r="F40" i="2"/>
  <c r="F36" i="2"/>
  <c r="F32" i="2"/>
  <c r="F28" i="2"/>
  <c r="F24" i="2"/>
  <c r="F20" i="2"/>
  <c r="F16" i="2"/>
  <c r="F12" i="2"/>
  <c r="F8" i="2"/>
  <c r="F58" i="2"/>
  <c r="F62" i="2"/>
  <c r="F54" i="2"/>
  <c r="F50" i="2"/>
  <c r="F46" i="2"/>
  <c r="F42" i="2"/>
  <c r="F38" i="2"/>
  <c r="F34" i="2"/>
  <c r="F30" i="2"/>
  <c r="F26" i="2"/>
  <c r="F22" i="2"/>
  <c r="F18" i="2"/>
  <c r="F14" i="2"/>
  <c r="F10" i="2"/>
  <c r="F6" i="2"/>
  <c r="D4" i="4" l="1"/>
  <c r="E4" i="4" s="1"/>
  <c r="D34" i="4"/>
  <c r="E34" i="4" s="1"/>
  <c r="D50" i="4"/>
  <c r="E50" i="4" s="1"/>
  <c r="D8" i="4"/>
  <c r="E8" i="4" s="1"/>
  <c r="D24" i="4"/>
  <c r="E24" i="4" s="1"/>
  <c r="D40" i="4"/>
  <c r="E40" i="4" s="1"/>
  <c r="D56" i="4"/>
  <c r="E56" i="4" s="1"/>
  <c r="D18" i="4"/>
  <c r="E18" i="4" s="1"/>
  <c r="D14" i="4"/>
  <c r="E14" i="4" s="1"/>
  <c r="D30" i="4"/>
  <c r="E30" i="4" s="1"/>
  <c r="D46" i="4"/>
  <c r="E46" i="4" s="1"/>
  <c r="D58" i="4"/>
  <c r="E58" i="4" s="1"/>
  <c r="D20" i="4"/>
  <c r="E20" i="4" s="1"/>
  <c r="D36" i="4"/>
  <c r="E36" i="4" s="1"/>
  <c r="D52" i="4"/>
  <c r="E52" i="4" s="1"/>
  <c r="D10" i="4"/>
  <c r="E10" i="4" s="1"/>
  <c r="D42" i="4"/>
  <c r="E42" i="4" s="1"/>
  <c r="D16" i="4"/>
  <c r="E16" i="4" s="1"/>
  <c r="D32" i="4"/>
  <c r="E32" i="4" s="1"/>
  <c r="D64" i="4"/>
  <c r="E64" i="4" s="1"/>
  <c r="D26" i="4"/>
  <c r="E26" i="4" s="1"/>
  <c r="D62" i="4"/>
  <c r="E62" i="4" s="1"/>
  <c r="D48" i="4"/>
  <c r="E48" i="4" s="1"/>
  <c r="D6" i="4"/>
  <c r="E6" i="4" s="1"/>
  <c r="D22" i="4"/>
  <c r="E22" i="4" s="1"/>
  <c r="D38" i="4"/>
  <c r="E38" i="4" s="1"/>
  <c r="D54" i="4"/>
  <c r="E54" i="4" s="1"/>
  <c r="D12" i="4"/>
  <c r="E12" i="4" s="1"/>
  <c r="D28" i="4"/>
  <c r="E28" i="4" s="1"/>
  <c r="D44" i="4"/>
  <c r="E44" i="4" s="1"/>
  <c r="D60" i="4"/>
  <c r="E60" i="4" s="1"/>
  <c r="G66" i="2" l="1"/>
</calcChain>
</file>

<file path=xl/comments1.xml><?xml version="1.0" encoding="utf-8"?>
<comments xmlns="http://schemas.openxmlformats.org/spreadsheetml/2006/main">
  <authors>
    <author>Heikura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référence à utiliser dans les journaux</t>
        </r>
      </text>
    </comment>
  </commentList>
</comments>
</file>

<file path=xl/comments2.xml><?xml version="1.0" encoding="utf-8"?>
<comments xmlns="http://schemas.openxmlformats.org/spreadsheetml/2006/main">
  <authors>
    <author>Heikura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quelle société à acheter</t>
        </r>
      </text>
    </comment>
    <comment ref="F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voir feuille 1 "base de données article"</t>
        </r>
      </text>
    </comment>
  </commentList>
</comments>
</file>

<file path=xl/comments3.xml><?xml version="1.0" encoding="utf-8"?>
<comments xmlns="http://schemas.openxmlformats.org/spreadsheetml/2006/main">
  <authors>
    <author>Heikura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quelle société à sortie</t>
        </r>
      </text>
    </comment>
  </commentList>
</comments>
</file>

<file path=xl/comments4.xml><?xml version="1.0" encoding="utf-8"?>
<comments xmlns="http://schemas.openxmlformats.org/spreadsheetml/2006/main">
  <authors>
    <author>Heikura</author>
  </authors>
  <commentList>
    <comment ref="C3" authorId="0">
      <text>
        <r>
          <rPr>
            <b/>
            <sz val="8"/>
            <color indexed="81"/>
            <rFont val="Tahoma"/>
            <family val="2"/>
          </rPr>
          <t>Heikura:</t>
        </r>
        <r>
          <rPr>
            <sz val="8"/>
            <color indexed="81"/>
            <rFont val="Tahoma"/>
            <family val="2"/>
          </rPr>
          <t xml:space="preserve">
Stock minimum à avoir
</t>
        </r>
      </text>
    </comment>
    <comment ref="E3" authorId="0">
      <text>
        <r>
          <rPr>
            <b/>
            <sz val="8"/>
            <color indexed="81"/>
            <rFont val="Tahoma"/>
            <charset val="1"/>
          </rPr>
          <t>Heikura:</t>
        </r>
        <r>
          <rPr>
            <sz val="8"/>
            <color indexed="81"/>
            <rFont val="Tahoma"/>
            <charset val="1"/>
          </rPr>
          <t xml:space="preserve">
si vert/négatif = pas d'achat à faire
si rouge/positif = achat à effectuer</t>
        </r>
      </text>
    </comment>
  </commentList>
</comments>
</file>

<file path=xl/sharedStrings.xml><?xml version="1.0" encoding="utf-8"?>
<sst xmlns="http://schemas.openxmlformats.org/spreadsheetml/2006/main" count="300" uniqueCount="115">
  <si>
    <t>Date</t>
  </si>
  <si>
    <t>Article</t>
  </si>
  <si>
    <t>Entrées</t>
  </si>
  <si>
    <t>Sorties</t>
  </si>
  <si>
    <t>Stock Final</t>
  </si>
  <si>
    <t>BASE DE DONNÉES ARTICLES</t>
  </si>
  <si>
    <t>anti fouling</t>
  </si>
  <si>
    <t>assiettes</t>
  </si>
  <si>
    <t>balance à poisson</t>
  </si>
  <si>
    <t>balise de pêche api</t>
  </si>
  <si>
    <t>balise nautisport</t>
  </si>
  <si>
    <t>bas de ligne 1.8 (en rouleaux)</t>
  </si>
  <si>
    <t>bas de ligne 2.00 (en rouleaux)</t>
  </si>
  <si>
    <t>batterie balise court</t>
  </si>
  <si>
    <t>batterie balise long</t>
  </si>
  <si>
    <t>bobine 5 NM line</t>
  </si>
  <si>
    <t>bouée de pêche</t>
  </si>
  <si>
    <t>bols</t>
  </si>
  <si>
    <t>corde balise (rouleaux)</t>
  </si>
  <si>
    <t>corrosion block (WD 40)</t>
  </si>
  <si>
    <t>courroie shooter</t>
  </si>
  <si>
    <t>couteau à dent</t>
  </si>
  <si>
    <t>crochet pour poisson</t>
  </si>
  <si>
    <t>essuie-tout(mécanique)</t>
  </si>
  <si>
    <t>filtre à air ISUZU</t>
  </si>
  <si>
    <t>filtre à air MP</t>
  </si>
  <si>
    <t>filtre à gasoil G.E ISUZU</t>
  </si>
  <si>
    <t>filtre à gasoil M.P BAUDOUIN</t>
  </si>
  <si>
    <t>filtre à gasoil MP YANMAR</t>
  </si>
  <si>
    <t>filtre à huile G.E ISUZU</t>
  </si>
  <si>
    <t xml:space="preserve">filtre à huile M.P BAUDOUIN </t>
  </si>
  <si>
    <t>filtre à huile M.P YANMAR</t>
  </si>
  <si>
    <t>filtre caisse huile barre</t>
  </si>
  <si>
    <t>filtre hydraulique (pour les 13 m)</t>
  </si>
  <si>
    <t>filtre hydraulique (pour les 15 m)</t>
  </si>
  <si>
    <t>filtre raccord (petit modèle)</t>
  </si>
  <si>
    <t>filtre raccord (moyen modèle)</t>
  </si>
  <si>
    <t>filtre raccord (grand modèle)</t>
  </si>
  <si>
    <t>fourchette guide</t>
  </si>
  <si>
    <t>four éléctrique</t>
  </si>
  <si>
    <t>gaffe à poisson</t>
  </si>
  <si>
    <t>gaine blanc (snap)</t>
  </si>
  <si>
    <t>gaine vert (hameçons)</t>
  </si>
  <si>
    <t>gants de pêche</t>
  </si>
  <si>
    <t>gants pour le froid</t>
  </si>
  <si>
    <t>guide spool</t>
  </si>
  <si>
    <t>guide spool avec fourchette</t>
  </si>
  <si>
    <t>hameçons</t>
  </si>
  <si>
    <t>hélice</t>
  </si>
  <si>
    <t>impeller M.P YANMAR</t>
  </si>
  <si>
    <t>impeller M.P BAUDOUIN</t>
  </si>
  <si>
    <t>lame scie à poisson</t>
  </si>
  <si>
    <t>ligne d'arbre pour les 15m</t>
  </si>
  <si>
    <t>paires de ciseaux</t>
  </si>
  <si>
    <t>pince sleeve</t>
  </si>
  <si>
    <t>pique (saigner le poisson)</t>
  </si>
  <si>
    <t>plastique œufs</t>
  </si>
  <si>
    <t>poulie de pêche neuve</t>
  </si>
  <si>
    <t>poulie de pêche reconditionnée</t>
  </si>
  <si>
    <t>réflecteurs</t>
  </si>
  <si>
    <t>roue shooter</t>
  </si>
  <si>
    <t>scie à poisson</t>
  </si>
  <si>
    <t>sleeve D</t>
  </si>
  <si>
    <t>sleeve E</t>
  </si>
  <si>
    <t>snap</t>
  </si>
  <si>
    <t>tube de graisse</t>
  </si>
  <si>
    <t>zinc G.E</t>
  </si>
  <si>
    <t>zinc M.P</t>
  </si>
  <si>
    <t>rouleaux</t>
  </si>
  <si>
    <t xml:space="preserve"> pqts de 12 paires</t>
  </si>
  <si>
    <t xml:space="preserve"> pqts de 1 paire</t>
  </si>
  <si>
    <t xml:space="preserve"> boîte de 100 pcs</t>
  </si>
  <si>
    <t xml:space="preserve"> pqts de 1000 pcs</t>
  </si>
  <si>
    <t xml:space="preserve"> pqts de 50 pcs</t>
  </si>
  <si>
    <t>Prix unitaire</t>
  </si>
  <si>
    <t>ÉTAT DU STOCK</t>
  </si>
  <si>
    <t>Montant</t>
  </si>
  <si>
    <t>N° Facture</t>
  </si>
  <si>
    <t>Stock de sécurité</t>
  </si>
  <si>
    <t>Réf.</t>
  </si>
  <si>
    <t>REAPPROVISIONNEMENT</t>
  </si>
  <si>
    <t>JOURNAL DES ENTRÉES</t>
  </si>
  <si>
    <t>Réf. Article</t>
  </si>
  <si>
    <t>JOURNAL DES SORTIES</t>
  </si>
  <si>
    <t>5 nautiques = 9 260m</t>
  </si>
  <si>
    <t>corde balise</t>
  </si>
  <si>
    <t>bas de ligne 2.00</t>
  </si>
  <si>
    <t>bas de ligne 1.8</t>
  </si>
  <si>
    <t>rouleau</t>
  </si>
  <si>
    <t>1 unité</t>
  </si>
  <si>
    <t>Packaging</t>
  </si>
  <si>
    <t>touque</t>
  </si>
  <si>
    <t>1 + 1 unité</t>
  </si>
  <si>
    <t>Fournisseur</t>
  </si>
  <si>
    <t>Acheteur</t>
  </si>
  <si>
    <t>SNC RAVA'AI RAU 1</t>
  </si>
  <si>
    <t>SCP EDDY</t>
  </si>
  <si>
    <t>Société</t>
  </si>
  <si>
    <t>Navire</t>
  </si>
  <si>
    <t>VAIANAHOA</t>
  </si>
  <si>
    <t>VAIPAHU</t>
  </si>
  <si>
    <t>Qté</t>
  </si>
  <si>
    <t>EDDY 5</t>
  </si>
  <si>
    <t>Quantité d'article à acheter</t>
  </si>
  <si>
    <t>SCA VAIANAHOA</t>
  </si>
  <si>
    <t>paquet</t>
  </si>
  <si>
    <t>Date du jour :</t>
  </si>
  <si>
    <t>Tablaeu mis à jour le :</t>
  </si>
  <si>
    <t>Valeure totale des entrées</t>
  </si>
  <si>
    <t>Valeure totale des sorties</t>
  </si>
  <si>
    <t>Valeure total du stock Final</t>
  </si>
  <si>
    <t>Quantité Finale</t>
  </si>
  <si>
    <t>Quantité initiale au 08/01/2018</t>
  </si>
  <si>
    <t>Montant du stock final</t>
  </si>
  <si>
    <t>Prix unitaire au 01/01/2018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</si>
</sst>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[$-40C]d\ mmmm\ yyyy;@"/>
    <numFmt numFmtId="166" formatCode="#,##0.0"/>
    <numFmt numFmtId="167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0"/>
      <color theme="8" tint="-0.499984740745262"/>
      <name val="Arial"/>
      <family val="2"/>
    </font>
    <font>
      <b/>
      <sz val="10"/>
      <color theme="8" tint="-0.499984740745262"/>
      <name val="Arial"/>
      <family val="2"/>
    </font>
    <font>
      <b/>
      <sz val="9"/>
      <color theme="0"/>
      <name val="Arial"/>
      <family val="2"/>
    </font>
    <font>
      <sz val="8"/>
      <color theme="8" tint="-0.499984740745262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165" fontId="11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4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164" fontId="13" fillId="3" borderId="0" xfId="0" applyNumberFormat="1" applyFont="1" applyFill="1" applyAlignment="1">
      <alignment vertical="center"/>
    </xf>
    <xf numFmtId="164" fontId="14" fillId="3" borderId="0" xfId="0" applyNumberFormat="1" applyFont="1" applyFill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1" fillId="3" borderId="5" xfId="0" applyFont="1" applyFill="1" applyBorder="1" applyAlignment="1">
      <alignment horizontal="right" vertical="center"/>
    </xf>
    <xf numFmtId="14" fontId="11" fillId="0" borderId="5" xfId="0" applyNumberFormat="1" applyFont="1" applyBorder="1" applyAlignment="1">
      <alignment horizontal="left" vertical="center"/>
    </xf>
    <xf numFmtId="3" fontId="13" fillId="3" borderId="1" xfId="0" applyNumberFormat="1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1" fontId="13" fillId="3" borderId="1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vertical="center"/>
    </xf>
    <xf numFmtId="1" fontId="13" fillId="3" borderId="1" xfId="0" applyNumberFormat="1" applyFont="1" applyFill="1" applyBorder="1" applyAlignment="1">
      <alignment vertical="center"/>
    </xf>
    <xf numFmtId="14" fontId="13" fillId="3" borderId="1" xfId="0" applyNumberFormat="1" applyFont="1" applyFill="1" applyBorder="1" applyAlignment="1">
      <alignment vertical="center"/>
    </xf>
    <xf numFmtId="3" fontId="13" fillId="3" borderId="1" xfId="0" applyNumberFormat="1" applyFont="1" applyFill="1" applyBorder="1" applyAlignment="1">
      <alignment vertical="center"/>
    </xf>
    <xf numFmtId="3" fontId="13" fillId="0" borderId="1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vertical="center"/>
    </xf>
    <xf numFmtId="1" fontId="13" fillId="0" borderId="1" xfId="0" applyNumberFormat="1" applyFont="1" applyFill="1" applyBorder="1" applyAlignment="1">
      <alignment vertical="center"/>
    </xf>
    <xf numFmtId="14" fontId="13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vertical="center"/>
    </xf>
    <xf numFmtId="0" fontId="11" fillId="3" borderId="0" xfId="0" applyFont="1" applyFill="1" applyAlignment="1">
      <alignment horizontal="right" vertical="center"/>
    </xf>
    <xf numFmtId="165" fontId="11" fillId="3" borderId="0" xfId="0" applyNumberFormat="1" applyFont="1" applyFill="1" applyAlignment="1">
      <alignment horizontal="left" vertical="center"/>
    </xf>
    <xf numFmtId="0" fontId="13" fillId="0" borderId="6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 wrapText="1"/>
    </xf>
    <xf numFmtId="3" fontId="5" fillId="3" borderId="0" xfId="0" applyNumberFormat="1" applyFont="1" applyFill="1" applyAlignment="1">
      <alignment vertical="center"/>
    </xf>
    <xf numFmtId="0" fontId="11" fillId="3" borderId="0" xfId="0" applyFont="1" applyFill="1" applyBorder="1" applyAlignment="1">
      <alignment horizontal="right" vertical="center"/>
    </xf>
    <xf numFmtId="14" fontId="2" fillId="0" borderId="0" xfId="0" applyNumberFormat="1" applyFont="1" applyAlignment="1">
      <alignment vertical="center"/>
    </xf>
    <xf numFmtId="3" fontId="4" fillId="4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/>
    </xf>
    <xf numFmtId="166" fontId="13" fillId="3" borderId="1" xfId="0" applyNumberFormat="1" applyFont="1" applyFill="1" applyBorder="1" applyAlignment="1">
      <alignment horizontal="center" vertical="center" wrapText="1"/>
    </xf>
    <xf numFmtId="166" fontId="13" fillId="3" borderId="6" xfId="0" applyNumberFormat="1" applyFont="1" applyFill="1" applyBorder="1" applyAlignment="1">
      <alignment horizontal="center" vertical="center" wrapText="1"/>
    </xf>
    <xf numFmtId="166" fontId="13" fillId="3" borderId="1" xfId="0" applyNumberFormat="1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66" fontId="15" fillId="5" borderId="2" xfId="0" applyNumberFormat="1" applyFont="1" applyFill="1" applyBorder="1" applyAlignment="1">
      <alignment horizontal="right" vertical="center"/>
    </xf>
    <xf numFmtId="166" fontId="13" fillId="0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Fill="1" applyBorder="1" applyAlignment="1">
      <alignment vertical="center"/>
    </xf>
    <xf numFmtId="166" fontId="13" fillId="0" borderId="6" xfId="0" applyNumberFormat="1" applyFont="1" applyFill="1" applyBorder="1" applyAlignment="1">
      <alignment vertical="center"/>
    </xf>
    <xf numFmtId="166" fontId="12" fillId="5" borderId="2" xfId="0" applyNumberFormat="1" applyFont="1" applyFill="1" applyBorder="1" applyAlignment="1">
      <alignment horizontal="right" vertical="center"/>
    </xf>
    <xf numFmtId="4" fontId="12" fillId="5" borderId="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3" borderId="5" xfId="0" applyFont="1" applyFill="1" applyBorder="1" applyAlignment="1">
      <alignment horizontal="right" vertical="center"/>
    </xf>
    <xf numFmtId="0" fontId="12" fillId="5" borderId="3" xfId="0" applyFont="1" applyFill="1" applyBorder="1" applyAlignment="1">
      <alignment horizontal="right" vertical="center"/>
    </xf>
    <xf numFmtId="0" fontId="12" fillId="5" borderId="4" xfId="0" applyFont="1" applyFill="1" applyBorder="1" applyAlignment="1">
      <alignment horizontal="right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167" fontId="5" fillId="0" borderId="0" xfId="0" applyNumberFormat="1" applyFont="1" applyAlignment="1">
      <alignment vertical="center"/>
    </xf>
    <xf numFmtId="0" fontId="13" fillId="0" borderId="1" xfId="0" applyNumberFormat="1" applyFont="1" applyFill="1" applyBorder="1" applyAlignment="1">
      <alignment horizontal="center" vertical="center"/>
    </xf>
    <xf numFmtId="167" fontId="16" fillId="6" borderId="1" xfId="0" applyNumberFormat="1" applyFont="1" applyFill="1" applyBorder="1" applyAlignment="1">
      <alignment horizontal="center" vertical="center" wrapText="1"/>
    </xf>
    <xf numFmtId="167" fontId="5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theme="8" tint="-0.499984740745262"/>
      </font>
      <fill>
        <patternFill>
          <bgColor rgb="FFFFE1E1"/>
        </patternFill>
      </fill>
    </dxf>
    <dxf>
      <font>
        <color theme="8" tint="-0.499984740745262"/>
      </font>
      <fill>
        <patternFill>
          <bgColor rgb="FFCDFFE4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E1E1"/>
      <color rgb="FFCDFFE4"/>
      <color rgb="FF00E668"/>
      <color rgb="FFFF8181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6"/>
  <sheetViews>
    <sheetView zoomScale="110" zoomScaleNormal="110" workbookViewId="0">
      <selection activeCell="D13" sqref="D13"/>
    </sheetView>
  </sheetViews>
  <sheetFormatPr baseColWidth="10" defaultRowHeight="12" customHeight="1" x14ac:dyDescent="0.25"/>
  <cols>
    <col min="1" max="1" width="7.5703125" style="2" customWidth="1"/>
    <col min="2" max="4" width="31.7109375" style="2" customWidth="1"/>
    <col min="5" max="16384" width="11.42578125" style="2"/>
  </cols>
  <sheetData>
    <row r="1" spans="1:4" ht="17.25" customHeight="1" x14ac:dyDescent="0.25">
      <c r="A1" s="72" t="s">
        <v>5</v>
      </c>
      <c r="B1" s="72"/>
      <c r="C1" s="72"/>
      <c r="D1" s="72"/>
    </row>
    <row r="2" spans="1:4" ht="12" customHeight="1" x14ac:dyDescent="0.25">
      <c r="C2" s="19" t="s">
        <v>106</v>
      </c>
      <c r="D2" s="20">
        <f ca="1">TODAY()</f>
        <v>43286</v>
      </c>
    </row>
    <row r="3" spans="1:4" s="6" customFormat="1" ht="28.5" customHeight="1" x14ac:dyDescent="0.25">
      <c r="A3" s="9" t="s">
        <v>79</v>
      </c>
      <c r="B3" s="9" t="s">
        <v>1</v>
      </c>
      <c r="C3" s="9" t="s">
        <v>90</v>
      </c>
      <c r="D3" s="9" t="s">
        <v>114</v>
      </c>
    </row>
    <row r="4" spans="1:4" ht="12.75" customHeight="1" x14ac:dyDescent="0.25">
      <c r="A4" s="14">
        <v>1</v>
      </c>
      <c r="B4" s="15" t="s">
        <v>6</v>
      </c>
      <c r="C4" s="16" t="s">
        <v>91</v>
      </c>
      <c r="D4" s="61"/>
    </row>
    <row r="5" spans="1:4" ht="12.75" customHeight="1" x14ac:dyDescent="0.25">
      <c r="A5" s="16">
        <v>2</v>
      </c>
      <c r="B5" s="17" t="s">
        <v>7</v>
      </c>
      <c r="C5" s="16" t="s">
        <v>89</v>
      </c>
      <c r="D5" s="61">
        <v>4.5599999999999996</v>
      </c>
    </row>
    <row r="6" spans="1:4" ht="12.75" customHeight="1" x14ac:dyDescent="0.25">
      <c r="A6" s="16">
        <v>3</v>
      </c>
      <c r="B6" s="17" t="s">
        <v>8</v>
      </c>
      <c r="C6" s="16" t="s">
        <v>89</v>
      </c>
      <c r="D6" s="61"/>
    </row>
    <row r="7" spans="1:4" ht="12.75" customHeight="1" x14ac:dyDescent="0.25">
      <c r="A7" s="14">
        <v>4</v>
      </c>
      <c r="B7" s="17" t="s">
        <v>9</v>
      </c>
      <c r="C7" s="16" t="s">
        <v>89</v>
      </c>
      <c r="D7" s="61"/>
    </row>
    <row r="8" spans="1:4" ht="12.75" customHeight="1" x14ac:dyDescent="0.25">
      <c r="A8" s="16">
        <v>5</v>
      </c>
      <c r="B8" s="17" t="s">
        <v>10</v>
      </c>
      <c r="C8" s="16" t="s">
        <v>89</v>
      </c>
      <c r="D8" s="61"/>
    </row>
    <row r="9" spans="1:4" ht="12.75" customHeight="1" x14ac:dyDescent="0.25">
      <c r="A9" s="16">
        <v>6</v>
      </c>
      <c r="B9" s="17" t="s">
        <v>87</v>
      </c>
      <c r="C9" s="16" t="s">
        <v>88</v>
      </c>
      <c r="D9" s="61">
        <v>33</v>
      </c>
    </row>
    <row r="10" spans="1:4" ht="12.75" customHeight="1" x14ac:dyDescent="0.25">
      <c r="A10" s="14">
        <v>7</v>
      </c>
      <c r="B10" s="17" t="s">
        <v>86</v>
      </c>
      <c r="C10" s="16" t="s">
        <v>88</v>
      </c>
      <c r="D10" s="61">
        <v>60</v>
      </c>
    </row>
    <row r="11" spans="1:4" ht="12.75" customHeight="1" x14ac:dyDescent="0.25">
      <c r="A11" s="16">
        <v>8</v>
      </c>
      <c r="B11" s="17" t="s">
        <v>13</v>
      </c>
      <c r="C11" s="16" t="s">
        <v>89</v>
      </c>
      <c r="D11" s="61"/>
    </row>
    <row r="12" spans="1:4" ht="12.75" customHeight="1" x14ac:dyDescent="0.25">
      <c r="A12" s="16">
        <v>9</v>
      </c>
      <c r="B12" s="17" t="s">
        <v>14</v>
      </c>
      <c r="C12" s="16" t="s">
        <v>89</v>
      </c>
      <c r="D12" s="61"/>
    </row>
    <row r="13" spans="1:4" ht="12.75" customHeight="1" x14ac:dyDescent="0.25">
      <c r="A13" s="14">
        <v>10</v>
      </c>
      <c r="B13" s="17" t="s">
        <v>15</v>
      </c>
      <c r="C13" s="16" t="s">
        <v>84</v>
      </c>
      <c r="D13" s="61">
        <v>1281</v>
      </c>
    </row>
    <row r="14" spans="1:4" ht="12.75" customHeight="1" x14ac:dyDescent="0.25">
      <c r="A14" s="16">
        <v>11</v>
      </c>
      <c r="B14" s="17" t="s">
        <v>16</v>
      </c>
      <c r="C14" s="16" t="s">
        <v>89</v>
      </c>
      <c r="D14" s="61">
        <v>33</v>
      </c>
    </row>
    <row r="15" spans="1:4" ht="12.75" customHeight="1" x14ac:dyDescent="0.25">
      <c r="A15" s="16">
        <v>12</v>
      </c>
      <c r="B15" s="17" t="s">
        <v>17</v>
      </c>
      <c r="C15" s="16" t="s">
        <v>89</v>
      </c>
      <c r="D15" s="61">
        <v>2.65</v>
      </c>
    </row>
    <row r="16" spans="1:4" ht="12.75" customHeight="1" x14ac:dyDescent="0.25">
      <c r="A16" s="14">
        <v>13</v>
      </c>
      <c r="B16" s="17" t="s">
        <v>85</v>
      </c>
      <c r="C16" s="16" t="s">
        <v>88</v>
      </c>
      <c r="D16" s="61">
        <v>80</v>
      </c>
    </row>
    <row r="17" spans="1:4" ht="12.75" customHeight="1" x14ac:dyDescent="0.25">
      <c r="A17" s="16">
        <v>14</v>
      </c>
      <c r="B17" s="17" t="s">
        <v>19</v>
      </c>
      <c r="C17" s="16" t="s">
        <v>89</v>
      </c>
      <c r="D17" s="61">
        <v>15</v>
      </c>
    </row>
    <row r="18" spans="1:4" ht="12.75" customHeight="1" x14ac:dyDescent="0.25">
      <c r="A18" s="16">
        <v>15</v>
      </c>
      <c r="B18" s="17" t="s">
        <v>20</v>
      </c>
      <c r="C18" s="16" t="s">
        <v>89</v>
      </c>
      <c r="D18" s="61">
        <v>21</v>
      </c>
    </row>
    <row r="19" spans="1:4" ht="12.75" customHeight="1" x14ac:dyDescent="0.25">
      <c r="A19" s="14">
        <v>16</v>
      </c>
      <c r="B19" s="17" t="s">
        <v>21</v>
      </c>
      <c r="C19" s="16" t="s">
        <v>89</v>
      </c>
      <c r="D19" s="61">
        <v>74</v>
      </c>
    </row>
    <row r="20" spans="1:4" ht="12.75" customHeight="1" x14ac:dyDescent="0.25">
      <c r="A20" s="16">
        <v>17</v>
      </c>
      <c r="B20" s="17" t="s">
        <v>22</v>
      </c>
      <c r="C20" s="16" t="s">
        <v>89</v>
      </c>
      <c r="D20" s="61"/>
    </row>
    <row r="21" spans="1:4" ht="12.75" customHeight="1" x14ac:dyDescent="0.25">
      <c r="A21" s="16">
        <v>18</v>
      </c>
      <c r="B21" s="17" t="s">
        <v>23</v>
      </c>
      <c r="C21" s="16" t="s">
        <v>89</v>
      </c>
      <c r="D21" s="61">
        <v>15</v>
      </c>
    </row>
    <row r="22" spans="1:4" ht="12.75" customHeight="1" x14ac:dyDescent="0.25">
      <c r="A22" s="14">
        <v>19</v>
      </c>
      <c r="B22" s="17" t="s">
        <v>24</v>
      </c>
      <c r="C22" s="16" t="s">
        <v>89</v>
      </c>
      <c r="D22" s="61">
        <v>60</v>
      </c>
    </row>
    <row r="23" spans="1:4" ht="12.75" customHeight="1" x14ac:dyDescent="0.25">
      <c r="A23" s="16">
        <v>20</v>
      </c>
      <c r="B23" s="17" t="s">
        <v>25</v>
      </c>
      <c r="C23" s="16" t="s">
        <v>89</v>
      </c>
      <c r="D23" s="61">
        <v>61</v>
      </c>
    </row>
    <row r="24" spans="1:4" ht="12.75" customHeight="1" x14ac:dyDescent="0.25">
      <c r="A24" s="16">
        <v>21</v>
      </c>
      <c r="B24" s="17" t="s">
        <v>26</v>
      </c>
      <c r="C24" s="16" t="s">
        <v>89</v>
      </c>
      <c r="D24" s="61">
        <v>10</v>
      </c>
    </row>
    <row r="25" spans="1:4" ht="12.75" customHeight="1" x14ac:dyDescent="0.25">
      <c r="A25" s="14">
        <v>22</v>
      </c>
      <c r="B25" s="17" t="s">
        <v>27</v>
      </c>
      <c r="C25" s="16" t="s">
        <v>89</v>
      </c>
      <c r="D25" s="61">
        <v>25</v>
      </c>
    </row>
    <row r="26" spans="1:4" ht="12.75" customHeight="1" x14ac:dyDescent="0.25">
      <c r="A26" s="16">
        <v>23</v>
      </c>
      <c r="B26" s="17" t="s">
        <v>28</v>
      </c>
      <c r="C26" s="16" t="s">
        <v>89</v>
      </c>
      <c r="D26" s="61">
        <v>36</v>
      </c>
    </row>
    <row r="27" spans="1:4" ht="12.75" customHeight="1" x14ac:dyDescent="0.25">
      <c r="A27" s="16">
        <v>24</v>
      </c>
      <c r="B27" s="17" t="s">
        <v>29</v>
      </c>
      <c r="C27" s="16" t="s">
        <v>89</v>
      </c>
      <c r="D27" s="61">
        <v>13</v>
      </c>
    </row>
    <row r="28" spans="1:4" ht="12.75" customHeight="1" x14ac:dyDescent="0.25">
      <c r="A28" s="14">
        <v>25</v>
      </c>
      <c r="B28" s="17" t="s">
        <v>30</v>
      </c>
      <c r="C28" s="16" t="s">
        <v>89</v>
      </c>
      <c r="D28" s="61">
        <v>20</v>
      </c>
    </row>
    <row r="29" spans="1:4" ht="12.75" customHeight="1" x14ac:dyDescent="0.25">
      <c r="A29" s="16">
        <v>26</v>
      </c>
      <c r="B29" s="17" t="s">
        <v>31</v>
      </c>
      <c r="C29" s="16" t="s">
        <v>89</v>
      </c>
      <c r="D29" s="61">
        <v>20</v>
      </c>
    </row>
    <row r="30" spans="1:4" ht="12.75" customHeight="1" x14ac:dyDescent="0.25">
      <c r="A30" s="16">
        <v>27</v>
      </c>
      <c r="B30" s="17" t="s">
        <v>32</v>
      </c>
      <c r="C30" s="16" t="s">
        <v>89</v>
      </c>
      <c r="D30" s="61">
        <v>15</v>
      </c>
    </row>
    <row r="31" spans="1:4" ht="12.75" customHeight="1" x14ac:dyDescent="0.25">
      <c r="A31" s="14">
        <v>28</v>
      </c>
      <c r="B31" s="17" t="s">
        <v>33</v>
      </c>
      <c r="C31" s="16" t="s">
        <v>89</v>
      </c>
      <c r="D31" s="61"/>
    </row>
    <row r="32" spans="1:4" ht="12.75" customHeight="1" x14ac:dyDescent="0.25">
      <c r="A32" s="16">
        <v>29</v>
      </c>
      <c r="B32" s="17" t="s">
        <v>34</v>
      </c>
      <c r="C32" s="16" t="s">
        <v>89</v>
      </c>
      <c r="D32" s="61">
        <v>15</v>
      </c>
    </row>
    <row r="33" spans="1:4" ht="12.75" customHeight="1" x14ac:dyDescent="0.25">
      <c r="A33" s="16">
        <v>30</v>
      </c>
      <c r="B33" s="17" t="s">
        <v>35</v>
      </c>
      <c r="C33" s="16" t="s">
        <v>89</v>
      </c>
      <c r="D33" s="61">
        <v>15</v>
      </c>
    </row>
    <row r="34" spans="1:4" ht="12.75" customHeight="1" x14ac:dyDescent="0.25">
      <c r="A34" s="14">
        <v>31</v>
      </c>
      <c r="B34" s="17" t="s">
        <v>36</v>
      </c>
      <c r="C34" s="16" t="s">
        <v>89</v>
      </c>
      <c r="D34" s="61">
        <v>15</v>
      </c>
    </row>
    <row r="35" spans="1:4" ht="12.75" customHeight="1" x14ac:dyDescent="0.25">
      <c r="A35" s="16">
        <v>32</v>
      </c>
      <c r="B35" s="17" t="s">
        <v>37</v>
      </c>
      <c r="C35" s="16" t="s">
        <v>89</v>
      </c>
      <c r="D35" s="61">
        <v>15</v>
      </c>
    </row>
    <row r="36" spans="1:4" ht="12.75" customHeight="1" x14ac:dyDescent="0.25">
      <c r="A36" s="16">
        <v>33</v>
      </c>
      <c r="B36" s="17" t="s">
        <v>38</v>
      </c>
      <c r="C36" s="16" t="s">
        <v>89</v>
      </c>
      <c r="D36" s="61"/>
    </row>
    <row r="37" spans="1:4" ht="12.75" customHeight="1" x14ac:dyDescent="0.25">
      <c r="A37" s="14">
        <v>34</v>
      </c>
      <c r="B37" s="17" t="s">
        <v>39</v>
      </c>
      <c r="C37" s="16" t="s">
        <v>89</v>
      </c>
      <c r="D37" s="61"/>
    </row>
    <row r="38" spans="1:4" ht="12.75" customHeight="1" x14ac:dyDescent="0.25">
      <c r="A38" s="16">
        <v>35</v>
      </c>
      <c r="B38" s="17" t="s">
        <v>40</v>
      </c>
      <c r="C38" s="16" t="s">
        <v>89</v>
      </c>
      <c r="D38" s="61"/>
    </row>
    <row r="39" spans="1:4" ht="12.75" customHeight="1" x14ac:dyDescent="0.25">
      <c r="A39" s="16">
        <v>36</v>
      </c>
      <c r="B39" s="17" t="s">
        <v>41</v>
      </c>
      <c r="C39" s="16" t="s">
        <v>88</v>
      </c>
      <c r="D39" s="61">
        <v>25</v>
      </c>
    </row>
    <row r="40" spans="1:4" ht="12.75" customHeight="1" x14ac:dyDescent="0.25">
      <c r="A40" s="14">
        <v>37</v>
      </c>
      <c r="B40" s="17" t="s">
        <v>42</v>
      </c>
      <c r="C40" s="16" t="s">
        <v>88</v>
      </c>
      <c r="D40" s="61">
        <v>24</v>
      </c>
    </row>
    <row r="41" spans="1:4" ht="12.75" customHeight="1" x14ac:dyDescent="0.25">
      <c r="A41" s="16">
        <v>38</v>
      </c>
      <c r="B41" s="17" t="s">
        <v>43</v>
      </c>
      <c r="C41" s="16" t="s">
        <v>69</v>
      </c>
      <c r="D41" s="61">
        <v>152</v>
      </c>
    </row>
    <row r="42" spans="1:4" ht="12.75" customHeight="1" x14ac:dyDescent="0.25">
      <c r="A42" s="16">
        <v>39</v>
      </c>
      <c r="B42" s="17" t="s">
        <v>44</v>
      </c>
      <c r="C42" s="16" t="s">
        <v>70</v>
      </c>
      <c r="D42" s="61">
        <v>16</v>
      </c>
    </row>
    <row r="43" spans="1:4" ht="12.75" customHeight="1" x14ac:dyDescent="0.25">
      <c r="A43" s="14">
        <v>40</v>
      </c>
      <c r="B43" s="17" t="s">
        <v>45</v>
      </c>
      <c r="C43" s="16" t="s">
        <v>89</v>
      </c>
      <c r="D43" s="61"/>
    </row>
    <row r="44" spans="1:4" ht="12.75" customHeight="1" x14ac:dyDescent="0.25">
      <c r="A44" s="16">
        <v>41</v>
      </c>
      <c r="B44" s="17" t="s">
        <v>46</v>
      </c>
      <c r="C44" s="16" t="s">
        <v>92</v>
      </c>
      <c r="D44" s="61">
        <v>280</v>
      </c>
    </row>
    <row r="45" spans="1:4" ht="12.75" customHeight="1" x14ac:dyDescent="0.25">
      <c r="A45" s="16">
        <v>42</v>
      </c>
      <c r="B45" s="17" t="s">
        <v>47</v>
      </c>
      <c r="C45" s="16" t="s">
        <v>71</v>
      </c>
      <c r="D45" s="61">
        <v>62</v>
      </c>
    </row>
    <row r="46" spans="1:4" ht="12.75" customHeight="1" x14ac:dyDescent="0.25">
      <c r="A46" s="14">
        <v>43</v>
      </c>
      <c r="B46" s="17" t="s">
        <v>48</v>
      </c>
      <c r="C46" s="16" t="s">
        <v>89</v>
      </c>
      <c r="D46" s="61"/>
    </row>
    <row r="47" spans="1:4" ht="12.75" customHeight="1" x14ac:dyDescent="0.25">
      <c r="A47" s="16">
        <v>44</v>
      </c>
      <c r="B47" s="17" t="s">
        <v>49</v>
      </c>
      <c r="C47" s="16" t="s">
        <v>89</v>
      </c>
      <c r="D47" s="61">
        <v>110</v>
      </c>
    </row>
    <row r="48" spans="1:4" ht="12.75" customHeight="1" x14ac:dyDescent="0.25">
      <c r="A48" s="16">
        <v>45</v>
      </c>
      <c r="B48" s="17" t="s">
        <v>50</v>
      </c>
      <c r="C48" s="16" t="s">
        <v>89</v>
      </c>
      <c r="D48" s="61">
        <v>119</v>
      </c>
    </row>
    <row r="49" spans="1:4" ht="12.75" customHeight="1" x14ac:dyDescent="0.25">
      <c r="A49" s="14">
        <v>46</v>
      </c>
      <c r="B49" s="17" t="s">
        <v>51</v>
      </c>
      <c r="C49" s="16" t="s">
        <v>89</v>
      </c>
      <c r="D49" s="61">
        <v>12</v>
      </c>
    </row>
    <row r="50" spans="1:4" ht="12.75" customHeight="1" x14ac:dyDescent="0.25">
      <c r="A50" s="16">
        <v>47</v>
      </c>
      <c r="B50" s="17" t="s">
        <v>52</v>
      </c>
      <c r="C50" s="16" t="s">
        <v>89</v>
      </c>
      <c r="D50" s="61"/>
    </row>
    <row r="51" spans="1:4" ht="12.75" customHeight="1" x14ac:dyDescent="0.25">
      <c r="A51" s="16">
        <v>48</v>
      </c>
      <c r="B51" s="17" t="s">
        <v>53</v>
      </c>
      <c r="C51" s="16" t="s">
        <v>89</v>
      </c>
      <c r="D51" s="61">
        <v>15</v>
      </c>
    </row>
    <row r="52" spans="1:4" ht="12.75" customHeight="1" x14ac:dyDescent="0.25">
      <c r="A52" s="14">
        <v>49</v>
      </c>
      <c r="B52" s="17" t="s">
        <v>54</v>
      </c>
      <c r="C52" s="16" t="s">
        <v>89</v>
      </c>
      <c r="D52" s="61"/>
    </row>
    <row r="53" spans="1:4" ht="12.75" customHeight="1" x14ac:dyDescent="0.25">
      <c r="A53" s="16">
        <v>50</v>
      </c>
      <c r="B53" s="17" t="s">
        <v>55</v>
      </c>
      <c r="C53" s="16" t="s">
        <v>89</v>
      </c>
      <c r="D53" s="61">
        <v>49</v>
      </c>
    </row>
    <row r="54" spans="1:4" ht="12.75" customHeight="1" x14ac:dyDescent="0.25">
      <c r="A54" s="16">
        <v>51</v>
      </c>
      <c r="B54" s="17" t="s">
        <v>56</v>
      </c>
      <c r="C54" s="16" t="s">
        <v>105</v>
      </c>
      <c r="D54" s="61"/>
    </row>
    <row r="55" spans="1:4" ht="12.75" customHeight="1" x14ac:dyDescent="0.25">
      <c r="A55" s="14">
        <v>52</v>
      </c>
      <c r="B55" s="17" t="s">
        <v>57</v>
      </c>
      <c r="C55" s="16" t="s">
        <v>89</v>
      </c>
      <c r="D55" s="61"/>
    </row>
    <row r="56" spans="1:4" ht="12.75" customHeight="1" x14ac:dyDescent="0.25">
      <c r="A56" s="16">
        <v>53</v>
      </c>
      <c r="B56" s="17" t="s">
        <v>58</v>
      </c>
      <c r="C56" s="16" t="s">
        <v>89</v>
      </c>
      <c r="D56" s="61"/>
    </row>
    <row r="57" spans="1:4" ht="12.75" customHeight="1" x14ac:dyDescent="0.25">
      <c r="A57" s="16">
        <v>54</v>
      </c>
      <c r="B57" s="17" t="s">
        <v>59</v>
      </c>
      <c r="C57" s="16" t="s">
        <v>68</v>
      </c>
      <c r="D57" s="61">
        <v>4.8899999999999997</v>
      </c>
    </row>
    <row r="58" spans="1:4" ht="12.75" customHeight="1" x14ac:dyDescent="0.25">
      <c r="A58" s="14">
        <v>55</v>
      </c>
      <c r="B58" s="17" t="s">
        <v>60</v>
      </c>
      <c r="C58" s="16" t="s">
        <v>89</v>
      </c>
      <c r="D58" s="61">
        <v>160</v>
      </c>
    </row>
    <row r="59" spans="1:4" ht="12.75" customHeight="1" x14ac:dyDescent="0.25">
      <c r="A59" s="16">
        <v>56</v>
      </c>
      <c r="B59" s="17" t="s">
        <v>61</v>
      </c>
      <c r="C59" s="16" t="s">
        <v>89</v>
      </c>
      <c r="D59" s="61"/>
    </row>
    <row r="60" spans="1:4" ht="12.75" customHeight="1" x14ac:dyDescent="0.25">
      <c r="A60" s="16">
        <v>57</v>
      </c>
      <c r="B60" s="17" t="s">
        <v>62</v>
      </c>
      <c r="C60" s="16" t="s">
        <v>72</v>
      </c>
      <c r="D60" s="61">
        <v>24</v>
      </c>
    </row>
    <row r="61" spans="1:4" ht="12.75" customHeight="1" x14ac:dyDescent="0.25">
      <c r="A61" s="14">
        <v>58</v>
      </c>
      <c r="B61" s="17" t="s">
        <v>63</v>
      </c>
      <c r="C61" s="16" t="s">
        <v>72</v>
      </c>
      <c r="D61" s="61">
        <v>57</v>
      </c>
    </row>
    <row r="62" spans="1:4" ht="12.75" customHeight="1" x14ac:dyDescent="0.25">
      <c r="A62" s="16">
        <v>59</v>
      </c>
      <c r="B62" s="17" t="s">
        <v>64</v>
      </c>
      <c r="C62" s="16" t="s">
        <v>73</v>
      </c>
      <c r="D62" s="61">
        <v>596</v>
      </c>
    </row>
    <row r="63" spans="1:4" ht="12.75" customHeight="1" x14ac:dyDescent="0.25">
      <c r="A63" s="16">
        <v>60</v>
      </c>
      <c r="B63" s="17" t="s">
        <v>65</v>
      </c>
      <c r="C63" s="16" t="s">
        <v>89</v>
      </c>
      <c r="D63" s="61">
        <v>80</v>
      </c>
    </row>
    <row r="64" spans="1:4" ht="12.75" customHeight="1" x14ac:dyDescent="0.25">
      <c r="A64" s="14">
        <v>61</v>
      </c>
      <c r="B64" s="17" t="s">
        <v>66</v>
      </c>
      <c r="C64" s="16" t="s">
        <v>89</v>
      </c>
      <c r="D64" s="61"/>
    </row>
    <row r="65" spans="1:4" ht="12.75" customHeight="1" x14ac:dyDescent="0.25">
      <c r="A65" s="16">
        <v>62</v>
      </c>
      <c r="B65" s="17" t="s">
        <v>67</v>
      </c>
      <c r="C65" s="16" t="s">
        <v>89</v>
      </c>
      <c r="D65" s="61"/>
    </row>
    <row r="66" spans="1:4" ht="12" customHeight="1" x14ac:dyDescent="0.25">
      <c r="C66" s="52" t="s">
        <v>107</v>
      </c>
      <c r="D66" s="53">
        <v>43132</v>
      </c>
    </row>
  </sheetData>
  <mergeCells count="1">
    <mergeCell ref="A1:D1"/>
  </mergeCells>
  <conditionalFormatting sqref="A4:B12 A7:A65">
    <cfRule type="notContainsBlanks" dxfId="6" priority="1">
      <formula>LEN(TRIM(A4))&gt;0</formula>
    </cfRule>
  </conditionalFormatting>
  <printOptions horizontalCentered="1"/>
  <pageMargins left="0" right="0" top="0" bottom="0" header="0" footer="0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0"/>
  <sheetViews>
    <sheetView tabSelected="1" zoomScale="120" zoomScaleNormal="120" workbookViewId="0">
      <selection activeCell="H5" sqref="H5"/>
    </sheetView>
  </sheetViews>
  <sheetFormatPr baseColWidth="10" defaultColWidth="22.28515625" defaultRowHeight="12.75" customHeight="1" x14ac:dyDescent="0.25"/>
  <cols>
    <col min="1" max="1" width="18" style="1" customWidth="1"/>
    <col min="2" max="2" width="11.7109375" style="1" customWidth="1"/>
    <col min="3" max="3" width="8.28515625" style="7" customWidth="1"/>
    <col min="4" max="4" width="13.85546875" style="1" customWidth="1"/>
    <col min="5" max="5" width="13.5703125" style="1" customWidth="1"/>
    <col min="6" max="6" width="8" style="1" customWidth="1"/>
    <col min="7" max="7" width="8.5703125" style="1" customWidth="1"/>
    <col min="8" max="8" width="9.5703125" style="1" customWidth="1"/>
    <col min="9" max="9" width="11" style="1" customWidth="1"/>
    <col min="10" max="16384" width="22.28515625" style="1"/>
  </cols>
  <sheetData>
    <row r="1" spans="1:9" ht="17.25" customHeight="1" x14ac:dyDescent="0.25">
      <c r="A1" s="72" t="s">
        <v>81</v>
      </c>
      <c r="B1" s="72"/>
      <c r="C1" s="72"/>
      <c r="D1" s="72"/>
      <c r="E1" s="72"/>
      <c r="F1" s="72"/>
      <c r="G1" s="72"/>
      <c r="H1" s="72"/>
      <c r="I1" s="72"/>
    </row>
    <row r="2" spans="1:9" ht="12" customHeight="1" x14ac:dyDescent="0.25">
      <c r="A2" s="12"/>
      <c r="B2" s="12"/>
      <c r="C2" s="26"/>
      <c r="D2" s="12"/>
      <c r="E2" s="75" t="s">
        <v>106</v>
      </c>
      <c r="F2" s="75"/>
      <c r="G2" s="75"/>
      <c r="H2" s="73">
        <f ca="1">TODAY()</f>
        <v>43286</v>
      </c>
      <c r="I2" s="74"/>
    </row>
    <row r="3" spans="1:9" s="8" customFormat="1" ht="29.25" customHeight="1" x14ac:dyDescent="0.25">
      <c r="A3" s="10" t="s">
        <v>94</v>
      </c>
      <c r="B3" s="10" t="s">
        <v>98</v>
      </c>
      <c r="C3" s="11" t="s">
        <v>0</v>
      </c>
      <c r="D3" s="10" t="s">
        <v>77</v>
      </c>
      <c r="E3" s="10" t="s">
        <v>93</v>
      </c>
      <c r="F3" s="10" t="s">
        <v>82</v>
      </c>
      <c r="G3" s="10" t="s">
        <v>101</v>
      </c>
      <c r="H3" s="10" t="s">
        <v>74</v>
      </c>
      <c r="I3" s="10" t="s">
        <v>76</v>
      </c>
    </row>
    <row r="4" spans="1:9" s="21" customFormat="1" ht="10.5" customHeight="1" x14ac:dyDescent="0.25">
      <c r="A4" s="29"/>
      <c r="B4" s="29"/>
      <c r="C4" s="30"/>
      <c r="D4" s="31"/>
      <c r="E4" s="32"/>
      <c r="F4" s="33">
        <v>2</v>
      </c>
      <c r="G4" s="29">
        <v>35</v>
      </c>
      <c r="H4" s="62">
        <v>5</v>
      </c>
      <c r="I4" s="64">
        <f>IF(G4="","",G4*H4)</f>
        <v>175</v>
      </c>
    </row>
    <row r="5" spans="1:9" s="21" customFormat="1" ht="10.5" customHeight="1" x14ac:dyDescent="0.25">
      <c r="A5" s="29"/>
      <c r="B5" s="29"/>
      <c r="C5" s="30"/>
      <c r="D5" s="31"/>
      <c r="E5" s="32"/>
      <c r="F5" s="33">
        <v>10</v>
      </c>
      <c r="G5" s="29">
        <v>1</v>
      </c>
      <c r="H5" s="62">
        <v>1200</v>
      </c>
      <c r="I5" s="64">
        <f t="shared" ref="I5:I78" si="0">IF(G5="","",G5*H5)</f>
        <v>1200</v>
      </c>
    </row>
    <row r="6" spans="1:9" s="21" customFormat="1" ht="10.5" customHeight="1" x14ac:dyDescent="0.25">
      <c r="A6" s="29"/>
      <c r="B6" s="29"/>
      <c r="C6" s="30"/>
      <c r="D6" s="31"/>
      <c r="E6" s="32"/>
      <c r="F6" s="33">
        <v>13</v>
      </c>
      <c r="G6" s="29">
        <v>8</v>
      </c>
      <c r="H6" s="62">
        <v>80</v>
      </c>
      <c r="I6" s="64">
        <f t="shared" si="0"/>
        <v>640</v>
      </c>
    </row>
    <row r="7" spans="1:9" s="21" customFormat="1" ht="10.5" customHeight="1" x14ac:dyDescent="0.25">
      <c r="A7" s="29"/>
      <c r="B7" s="29"/>
      <c r="C7" s="30"/>
      <c r="D7" s="31"/>
      <c r="E7" s="32"/>
      <c r="F7" s="33"/>
      <c r="G7" s="29"/>
      <c r="H7" s="62"/>
      <c r="I7" s="64" t="str">
        <f t="shared" si="0"/>
        <v/>
      </c>
    </row>
    <row r="8" spans="1:9" s="21" customFormat="1" ht="10.5" customHeight="1" x14ac:dyDescent="0.25">
      <c r="A8" s="29"/>
      <c r="B8" s="29"/>
      <c r="C8" s="30"/>
      <c r="D8" s="31"/>
      <c r="E8" s="32"/>
      <c r="F8" s="33"/>
      <c r="G8" s="29"/>
      <c r="H8" s="62"/>
      <c r="I8" s="64" t="str">
        <f t="shared" si="0"/>
        <v/>
      </c>
    </row>
    <row r="9" spans="1:9" s="21" customFormat="1" ht="10.5" customHeight="1" x14ac:dyDescent="0.25">
      <c r="A9" s="29"/>
      <c r="B9" s="29"/>
      <c r="C9" s="30"/>
      <c r="D9" s="31"/>
      <c r="E9" s="32"/>
      <c r="F9" s="33"/>
      <c r="G9" s="29"/>
      <c r="H9" s="62"/>
      <c r="I9" s="64" t="str">
        <f t="shared" si="0"/>
        <v/>
      </c>
    </row>
    <row r="10" spans="1:9" s="21" customFormat="1" ht="10.5" customHeight="1" x14ac:dyDescent="0.25">
      <c r="A10" s="29"/>
      <c r="B10" s="29"/>
      <c r="C10" s="30"/>
      <c r="D10" s="31"/>
      <c r="E10" s="32"/>
      <c r="F10" s="33"/>
      <c r="G10" s="29"/>
      <c r="H10" s="62"/>
      <c r="I10" s="64" t="str">
        <f t="shared" si="0"/>
        <v/>
      </c>
    </row>
    <row r="11" spans="1:9" s="21" customFormat="1" ht="10.5" customHeight="1" x14ac:dyDescent="0.25">
      <c r="A11" s="29"/>
      <c r="B11" s="29"/>
      <c r="C11" s="30"/>
      <c r="D11" s="31"/>
      <c r="E11" s="32"/>
      <c r="F11" s="33"/>
      <c r="G11" s="29"/>
      <c r="H11" s="62"/>
      <c r="I11" s="64" t="str">
        <f t="shared" si="0"/>
        <v/>
      </c>
    </row>
    <row r="12" spans="1:9" s="21" customFormat="1" ht="10.5" customHeight="1" x14ac:dyDescent="0.25">
      <c r="A12" s="29"/>
      <c r="B12" s="29"/>
      <c r="C12" s="30"/>
      <c r="D12" s="31"/>
      <c r="E12" s="32"/>
      <c r="F12" s="33"/>
      <c r="G12" s="29"/>
      <c r="H12" s="62"/>
      <c r="I12" s="64" t="str">
        <f t="shared" si="0"/>
        <v/>
      </c>
    </row>
    <row r="13" spans="1:9" s="21" customFormat="1" ht="10.5" customHeight="1" x14ac:dyDescent="0.25">
      <c r="A13" s="29"/>
      <c r="B13" s="29"/>
      <c r="C13" s="30"/>
      <c r="D13" s="31"/>
      <c r="E13" s="32"/>
      <c r="F13" s="33"/>
      <c r="G13" s="29"/>
      <c r="H13" s="62"/>
      <c r="I13" s="64" t="str">
        <f t="shared" si="0"/>
        <v/>
      </c>
    </row>
    <row r="14" spans="1:9" s="21" customFormat="1" ht="10.5" customHeight="1" x14ac:dyDescent="0.25">
      <c r="A14" s="29"/>
      <c r="B14" s="29"/>
      <c r="C14" s="30"/>
      <c r="D14" s="31"/>
      <c r="E14" s="32"/>
      <c r="F14" s="33"/>
      <c r="G14" s="29"/>
      <c r="H14" s="62"/>
      <c r="I14" s="64" t="str">
        <f t="shared" si="0"/>
        <v/>
      </c>
    </row>
    <row r="15" spans="1:9" s="21" customFormat="1" ht="10.5" customHeight="1" x14ac:dyDescent="0.25">
      <c r="A15" s="29"/>
      <c r="B15" s="29"/>
      <c r="C15" s="30"/>
      <c r="D15" s="31"/>
      <c r="E15" s="32"/>
      <c r="F15" s="33"/>
      <c r="G15" s="29"/>
      <c r="H15" s="62"/>
      <c r="I15" s="64" t="str">
        <f t="shared" si="0"/>
        <v/>
      </c>
    </row>
    <row r="16" spans="1:9" s="21" customFormat="1" ht="10.5" customHeight="1" x14ac:dyDescent="0.25">
      <c r="A16" s="29"/>
      <c r="B16" s="29"/>
      <c r="C16" s="30"/>
      <c r="D16" s="31"/>
      <c r="E16" s="32"/>
      <c r="F16" s="33"/>
      <c r="G16" s="29"/>
      <c r="H16" s="62"/>
      <c r="I16" s="64" t="str">
        <f t="shared" si="0"/>
        <v/>
      </c>
    </row>
    <row r="17" spans="1:9" s="21" customFormat="1" ht="10.5" customHeight="1" x14ac:dyDescent="0.25">
      <c r="A17" s="29"/>
      <c r="B17" s="29"/>
      <c r="C17" s="30"/>
      <c r="D17" s="31"/>
      <c r="E17" s="32"/>
      <c r="F17" s="33"/>
      <c r="G17" s="29"/>
      <c r="H17" s="62"/>
      <c r="I17" s="64" t="str">
        <f t="shared" si="0"/>
        <v/>
      </c>
    </row>
    <row r="18" spans="1:9" s="21" customFormat="1" ht="10.5" customHeight="1" x14ac:dyDescent="0.25">
      <c r="A18" s="29"/>
      <c r="B18" s="29"/>
      <c r="C18" s="30"/>
      <c r="D18" s="31"/>
      <c r="E18" s="32"/>
      <c r="F18" s="33"/>
      <c r="G18" s="29"/>
      <c r="H18" s="62"/>
      <c r="I18" s="64" t="str">
        <f t="shared" si="0"/>
        <v/>
      </c>
    </row>
    <row r="19" spans="1:9" s="21" customFormat="1" ht="10.5" customHeight="1" x14ac:dyDescent="0.25">
      <c r="A19" s="29"/>
      <c r="B19" s="29"/>
      <c r="C19" s="30"/>
      <c r="D19" s="31"/>
      <c r="E19" s="32"/>
      <c r="F19" s="33"/>
      <c r="G19" s="29"/>
      <c r="H19" s="62"/>
      <c r="I19" s="64" t="str">
        <f t="shared" si="0"/>
        <v/>
      </c>
    </row>
    <row r="20" spans="1:9" s="21" customFormat="1" ht="10.5" customHeight="1" x14ac:dyDescent="0.25">
      <c r="A20" s="29"/>
      <c r="B20" s="29"/>
      <c r="C20" s="30"/>
      <c r="D20" s="31"/>
      <c r="E20" s="32"/>
      <c r="F20" s="33"/>
      <c r="G20" s="29"/>
      <c r="H20" s="62"/>
      <c r="I20" s="64" t="str">
        <f t="shared" si="0"/>
        <v/>
      </c>
    </row>
    <row r="21" spans="1:9" s="21" customFormat="1" ht="10.5" customHeight="1" x14ac:dyDescent="0.25">
      <c r="A21" s="29"/>
      <c r="B21" s="29"/>
      <c r="C21" s="30"/>
      <c r="D21" s="31"/>
      <c r="E21" s="32"/>
      <c r="F21" s="33"/>
      <c r="G21" s="29"/>
      <c r="H21" s="62"/>
      <c r="I21" s="64" t="str">
        <f t="shared" si="0"/>
        <v/>
      </c>
    </row>
    <row r="22" spans="1:9" s="21" customFormat="1" ht="10.5" customHeight="1" x14ac:dyDescent="0.25">
      <c r="A22" s="29"/>
      <c r="B22" s="29"/>
      <c r="C22" s="30"/>
      <c r="D22" s="31"/>
      <c r="E22" s="32"/>
      <c r="F22" s="33"/>
      <c r="G22" s="29"/>
      <c r="H22" s="62"/>
      <c r="I22" s="64" t="str">
        <f t="shared" si="0"/>
        <v/>
      </c>
    </row>
    <row r="23" spans="1:9" s="21" customFormat="1" ht="10.5" customHeight="1" x14ac:dyDescent="0.25">
      <c r="A23" s="29"/>
      <c r="B23" s="29"/>
      <c r="C23" s="30"/>
      <c r="D23" s="31"/>
      <c r="E23" s="32"/>
      <c r="F23" s="33"/>
      <c r="G23" s="29"/>
      <c r="H23" s="62"/>
      <c r="I23" s="64" t="str">
        <f t="shared" si="0"/>
        <v/>
      </c>
    </row>
    <row r="24" spans="1:9" s="21" customFormat="1" ht="10.5" customHeight="1" x14ac:dyDescent="0.25">
      <c r="A24" s="29"/>
      <c r="B24" s="29"/>
      <c r="C24" s="30"/>
      <c r="D24" s="31"/>
      <c r="E24" s="32"/>
      <c r="F24" s="33"/>
      <c r="G24" s="29"/>
      <c r="H24" s="62"/>
      <c r="I24" s="64" t="str">
        <f t="shared" si="0"/>
        <v/>
      </c>
    </row>
    <row r="25" spans="1:9" s="21" customFormat="1" ht="10.5" customHeight="1" x14ac:dyDescent="0.25">
      <c r="A25" s="29"/>
      <c r="B25" s="29"/>
      <c r="C25" s="30"/>
      <c r="D25" s="31"/>
      <c r="E25" s="32"/>
      <c r="F25" s="33"/>
      <c r="G25" s="29"/>
      <c r="H25" s="62"/>
      <c r="I25" s="64" t="str">
        <f t="shared" si="0"/>
        <v/>
      </c>
    </row>
    <row r="26" spans="1:9" s="21" customFormat="1" ht="10.5" customHeight="1" x14ac:dyDescent="0.25">
      <c r="A26" s="29"/>
      <c r="B26" s="29"/>
      <c r="C26" s="30"/>
      <c r="D26" s="31"/>
      <c r="E26" s="32"/>
      <c r="F26" s="33"/>
      <c r="G26" s="29"/>
      <c r="H26" s="62"/>
      <c r="I26" s="64" t="str">
        <f t="shared" si="0"/>
        <v/>
      </c>
    </row>
    <row r="27" spans="1:9" s="21" customFormat="1" ht="10.5" customHeight="1" x14ac:dyDescent="0.25">
      <c r="A27" s="29"/>
      <c r="B27" s="29"/>
      <c r="C27" s="30"/>
      <c r="D27" s="31"/>
      <c r="E27" s="32"/>
      <c r="F27" s="33"/>
      <c r="G27" s="29"/>
      <c r="H27" s="62"/>
      <c r="I27" s="64" t="str">
        <f t="shared" si="0"/>
        <v/>
      </c>
    </row>
    <row r="28" spans="1:9" s="21" customFormat="1" ht="10.5" customHeight="1" x14ac:dyDescent="0.25">
      <c r="A28" s="29"/>
      <c r="B28" s="29"/>
      <c r="C28" s="30"/>
      <c r="D28" s="31"/>
      <c r="E28" s="32"/>
      <c r="F28" s="33"/>
      <c r="G28" s="29"/>
      <c r="H28" s="62"/>
      <c r="I28" s="64" t="str">
        <f t="shared" si="0"/>
        <v/>
      </c>
    </row>
    <row r="29" spans="1:9" s="21" customFormat="1" ht="10.5" customHeight="1" x14ac:dyDescent="0.25">
      <c r="A29" s="29"/>
      <c r="B29" s="29"/>
      <c r="C29" s="30"/>
      <c r="D29" s="31"/>
      <c r="E29" s="32"/>
      <c r="F29" s="33"/>
      <c r="G29" s="29"/>
      <c r="H29" s="62"/>
      <c r="I29" s="64" t="str">
        <f t="shared" si="0"/>
        <v/>
      </c>
    </row>
    <row r="30" spans="1:9" s="21" customFormat="1" ht="10.5" customHeight="1" x14ac:dyDescent="0.25">
      <c r="A30" s="29"/>
      <c r="B30" s="29"/>
      <c r="C30" s="30"/>
      <c r="D30" s="31"/>
      <c r="E30" s="32"/>
      <c r="F30" s="33"/>
      <c r="G30" s="29"/>
      <c r="H30" s="62"/>
      <c r="I30" s="64" t="str">
        <f t="shared" si="0"/>
        <v/>
      </c>
    </row>
    <row r="31" spans="1:9" s="21" customFormat="1" ht="10.5" customHeight="1" x14ac:dyDescent="0.25">
      <c r="A31" s="29"/>
      <c r="B31" s="29"/>
      <c r="C31" s="30"/>
      <c r="D31" s="31"/>
      <c r="E31" s="32"/>
      <c r="F31" s="33"/>
      <c r="G31" s="29"/>
      <c r="H31" s="62"/>
      <c r="I31" s="64" t="str">
        <f t="shared" si="0"/>
        <v/>
      </c>
    </row>
    <row r="32" spans="1:9" s="21" customFormat="1" ht="10.5" customHeight="1" x14ac:dyDescent="0.25">
      <c r="A32" s="29"/>
      <c r="B32" s="29"/>
      <c r="C32" s="30"/>
      <c r="D32" s="31"/>
      <c r="E32" s="32"/>
      <c r="F32" s="33"/>
      <c r="G32" s="29"/>
      <c r="H32" s="62"/>
      <c r="I32" s="64" t="str">
        <f t="shared" si="0"/>
        <v/>
      </c>
    </row>
    <row r="33" spans="1:9" s="21" customFormat="1" ht="10.5" customHeight="1" x14ac:dyDescent="0.25">
      <c r="A33" s="29"/>
      <c r="B33" s="29"/>
      <c r="C33" s="30"/>
      <c r="D33" s="31"/>
      <c r="E33" s="32"/>
      <c r="F33" s="33"/>
      <c r="G33" s="29"/>
      <c r="H33" s="62"/>
      <c r="I33" s="64" t="str">
        <f t="shared" si="0"/>
        <v/>
      </c>
    </row>
    <row r="34" spans="1:9" s="21" customFormat="1" ht="10.5" customHeight="1" x14ac:dyDescent="0.25">
      <c r="A34" s="29"/>
      <c r="B34" s="29"/>
      <c r="C34" s="30"/>
      <c r="D34" s="31"/>
      <c r="E34" s="32"/>
      <c r="F34" s="33"/>
      <c r="G34" s="29"/>
      <c r="H34" s="62"/>
      <c r="I34" s="64" t="str">
        <f t="shared" si="0"/>
        <v/>
      </c>
    </row>
    <row r="35" spans="1:9" s="21" customFormat="1" ht="10.5" customHeight="1" x14ac:dyDescent="0.25">
      <c r="A35" s="29"/>
      <c r="B35" s="29"/>
      <c r="C35" s="30"/>
      <c r="D35" s="31"/>
      <c r="E35" s="32"/>
      <c r="F35" s="33"/>
      <c r="G35" s="29"/>
      <c r="H35" s="62"/>
      <c r="I35" s="64" t="str">
        <f t="shared" si="0"/>
        <v/>
      </c>
    </row>
    <row r="36" spans="1:9" s="21" customFormat="1" ht="10.5" customHeight="1" x14ac:dyDescent="0.25">
      <c r="A36" s="29"/>
      <c r="B36" s="29"/>
      <c r="C36" s="34"/>
      <c r="D36" s="35"/>
      <c r="E36" s="36"/>
      <c r="F36" s="33"/>
      <c r="G36" s="37"/>
      <c r="H36" s="62"/>
      <c r="I36" s="64" t="str">
        <f t="shared" si="0"/>
        <v/>
      </c>
    </row>
    <row r="37" spans="1:9" s="21" customFormat="1" ht="10.5" customHeight="1" x14ac:dyDescent="0.25">
      <c r="A37" s="29"/>
      <c r="B37" s="29"/>
      <c r="C37" s="34"/>
      <c r="D37" s="35"/>
      <c r="E37" s="36"/>
      <c r="F37" s="33"/>
      <c r="G37" s="37"/>
      <c r="H37" s="62"/>
      <c r="I37" s="64" t="str">
        <f t="shared" si="0"/>
        <v/>
      </c>
    </row>
    <row r="38" spans="1:9" s="21" customFormat="1" ht="10.5" customHeight="1" x14ac:dyDescent="0.25">
      <c r="A38" s="29"/>
      <c r="B38" s="29"/>
      <c r="C38" s="34"/>
      <c r="D38" s="35"/>
      <c r="E38" s="36"/>
      <c r="F38" s="33"/>
      <c r="G38" s="37"/>
      <c r="H38" s="62"/>
      <c r="I38" s="64" t="str">
        <f t="shared" si="0"/>
        <v/>
      </c>
    </row>
    <row r="39" spans="1:9" s="21" customFormat="1" ht="10.5" customHeight="1" x14ac:dyDescent="0.25">
      <c r="A39" s="29"/>
      <c r="B39" s="29"/>
      <c r="C39" s="34"/>
      <c r="D39" s="35"/>
      <c r="E39" s="36"/>
      <c r="F39" s="33"/>
      <c r="G39" s="37"/>
      <c r="H39" s="62"/>
      <c r="I39" s="64" t="str">
        <f t="shared" si="0"/>
        <v/>
      </c>
    </row>
    <row r="40" spans="1:9" s="21" customFormat="1" ht="10.5" customHeight="1" x14ac:dyDescent="0.25">
      <c r="A40" s="29"/>
      <c r="B40" s="29"/>
      <c r="C40" s="34"/>
      <c r="D40" s="35"/>
      <c r="E40" s="36"/>
      <c r="F40" s="33"/>
      <c r="G40" s="37"/>
      <c r="H40" s="62"/>
      <c r="I40" s="64" t="str">
        <f t="shared" si="0"/>
        <v/>
      </c>
    </row>
    <row r="41" spans="1:9" s="21" customFormat="1" ht="10.5" customHeight="1" x14ac:dyDescent="0.25">
      <c r="A41" s="29"/>
      <c r="B41" s="29"/>
      <c r="C41" s="34"/>
      <c r="D41" s="35"/>
      <c r="E41" s="36"/>
      <c r="F41" s="33"/>
      <c r="G41" s="37"/>
      <c r="H41" s="62"/>
      <c r="I41" s="64" t="str">
        <f t="shared" si="0"/>
        <v/>
      </c>
    </row>
    <row r="42" spans="1:9" s="21" customFormat="1" ht="10.5" customHeight="1" x14ac:dyDescent="0.25">
      <c r="A42" s="29"/>
      <c r="B42" s="29"/>
      <c r="C42" s="34"/>
      <c r="D42" s="35"/>
      <c r="E42" s="36"/>
      <c r="F42" s="33"/>
      <c r="G42" s="37"/>
      <c r="H42" s="62"/>
      <c r="I42" s="64" t="str">
        <f t="shared" si="0"/>
        <v/>
      </c>
    </row>
    <row r="43" spans="1:9" s="21" customFormat="1" ht="10.5" customHeight="1" x14ac:dyDescent="0.25">
      <c r="A43" s="29"/>
      <c r="B43" s="29"/>
      <c r="C43" s="34"/>
      <c r="D43" s="35"/>
      <c r="E43" s="36"/>
      <c r="F43" s="33"/>
      <c r="G43" s="37"/>
      <c r="H43" s="62"/>
      <c r="I43" s="64" t="str">
        <f t="shared" si="0"/>
        <v/>
      </c>
    </row>
    <row r="44" spans="1:9" s="21" customFormat="1" ht="10.5" customHeight="1" x14ac:dyDescent="0.25">
      <c r="A44" s="29"/>
      <c r="B44" s="29"/>
      <c r="C44" s="34"/>
      <c r="D44" s="35"/>
      <c r="E44" s="36"/>
      <c r="F44" s="33"/>
      <c r="G44" s="37"/>
      <c r="H44" s="62"/>
      <c r="I44" s="64" t="str">
        <f t="shared" si="0"/>
        <v/>
      </c>
    </row>
    <row r="45" spans="1:9" s="21" customFormat="1" ht="10.5" customHeight="1" x14ac:dyDescent="0.25">
      <c r="A45" s="29"/>
      <c r="B45" s="29"/>
      <c r="C45" s="34"/>
      <c r="D45" s="35"/>
      <c r="E45" s="36"/>
      <c r="F45" s="33"/>
      <c r="G45" s="37"/>
      <c r="H45" s="62"/>
      <c r="I45" s="64" t="str">
        <f t="shared" si="0"/>
        <v/>
      </c>
    </row>
    <row r="46" spans="1:9" s="21" customFormat="1" ht="10.5" customHeight="1" x14ac:dyDescent="0.25">
      <c r="A46" s="29"/>
      <c r="B46" s="29"/>
      <c r="C46" s="34"/>
      <c r="D46" s="35"/>
      <c r="E46" s="36"/>
      <c r="F46" s="33"/>
      <c r="G46" s="37"/>
      <c r="H46" s="62"/>
      <c r="I46" s="64" t="str">
        <f t="shared" si="0"/>
        <v/>
      </c>
    </row>
    <row r="47" spans="1:9" s="21" customFormat="1" ht="10.5" customHeight="1" x14ac:dyDescent="0.25">
      <c r="A47" s="29"/>
      <c r="B47" s="29"/>
      <c r="C47" s="34"/>
      <c r="D47" s="35"/>
      <c r="E47" s="36"/>
      <c r="F47" s="33"/>
      <c r="G47" s="37"/>
      <c r="H47" s="62"/>
      <c r="I47" s="64" t="str">
        <f t="shared" si="0"/>
        <v/>
      </c>
    </row>
    <row r="48" spans="1:9" s="21" customFormat="1" ht="10.5" customHeight="1" x14ac:dyDescent="0.25">
      <c r="A48" s="29"/>
      <c r="B48" s="29"/>
      <c r="C48" s="34"/>
      <c r="D48" s="35"/>
      <c r="E48" s="36"/>
      <c r="F48" s="33"/>
      <c r="G48" s="37"/>
      <c r="H48" s="62"/>
      <c r="I48" s="64" t="str">
        <f t="shared" si="0"/>
        <v/>
      </c>
    </row>
    <row r="49" spans="1:9" s="21" customFormat="1" ht="10.5" customHeight="1" x14ac:dyDescent="0.25">
      <c r="A49" s="29"/>
      <c r="B49" s="29"/>
      <c r="C49" s="34"/>
      <c r="D49" s="35"/>
      <c r="E49" s="36"/>
      <c r="F49" s="33"/>
      <c r="G49" s="37"/>
      <c r="H49" s="62"/>
      <c r="I49" s="64" t="str">
        <f t="shared" si="0"/>
        <v/>
      </c>
    </row>
    <row r="50" spans="1:9" s="21" customFormat="1" ht="10.5" customHeight="1" x14ac:dyDescent="0.25">
      <c r="A50" s="29"/>
      <c r="B50" s="29"/>
      <c r="C50" s="34"/>
      <c r="D50" s="35"/>
      <c r="E50" s="36"/>
      <c r="F50" s="33"/>
      <c r="G50" s="37"/>
      <c r="H50" s="62"/>
      <c r="I50" s="64" t="str">
        <f t="shared" si="0"/>
        <v/>
      </c>
    </row>
    <row r="51" spans="1:9" s="21" customFormat="1" ht="10.5" customHeight="1" x14ac:dyDescent="0.25">
      <c r="A51" s="29"/>
      <c r="B51" s="29"/>
      <c r="C51" s="34"/>
      <c r="D51" s="35"/>
      <c r="E51" s="36"/>
      <c r="F51" s="33"/>
      <c r="G51" s="37"/>
      <c r="H51" s="62"/>
      <c r="I51" s="64"/>
    </row>
    <row r="52" spans="1:9" s="21" customFormat="1" ht="10.5" customHeight="1" x14ac:dyDescent="0.25">
      <c r="A52" s="29"/>
      <c r="B52" s="29"/>
      <c r="C52" s="34"/>
      <c r="D52" s="35"/>
      <c r="E52" s="36"/>
      <c r="F52" s="33"/>
      <c r="G52" s="37"/>
      <c r="H52" s="62"/>
      <c r="I52" s="64"/>
    </row>
    <row r="53" spans="1:9" s="21" customFormat="1" ht="10.5" customHeight="1" x14ac:dyDescent="0.25">
      <c r="A53" s="29"/>
      <c r="B53" s="29"/>
      <c r="C53" s="34"/>
      <c r="D53" s="35"/>
      <c r="E53" s="36"/>
      <c r="F53" s="33"/>
      <c r="G53" s="37"/>
      <c r="H53" s="62"/>
      <c r="I53" s="64"/>
    </row>
    <row r="54" spans="1:9" s="21" customFormat="1" ht="10.5" customHeight="1" x14ac:dyDescent="0.25">
      <c r="A54" s="29"/>
      <c r="B54" s="29"/>
      <c r="C54" s="34"/>
      <c r="D54" s="35"/>
      <c r="E54" s="36"/>
      <c r="F54" s="33"/>
      <c r="G54" s="37"/>
      <c r="H54" s="62"/>
      <c r="I54" s="64"/>
    </row>
    <row r="55" spans="1:9" s="21" customFormat="1" ht="10.5" customHeight="1" x14ac:dyDescent="0.25">
      <c r="A55" s="29"/>
      <c r="B55" s="29"/>
      <c r="C55" s="34"/>
      <c r="D55" s="35"/>
      <c r="E55" s="36"/>
      <c r="F55" s="33"/>
      <c r="G55" s="37"/>
      <c r="H55" s="62"/>
      <c r="I55" s="64"/>
    </row>
    <row r="56" spans="1:9" s="21" customFormat="1" ht="10.5" customHeight="1" x14ac:dyDescent="0.25">
      <c r="A56" s="29"/>
      <c r="B56" s="29"/>
      <c r="C56" s="34"/>
      <c r="D56" s="35"/>
      <c r="E56" s="36"/>
      <c r="F56" s="33"/>
      <c r="G56" s="37"/>
      <c r="H56" s="62"/>
      <c r="I56" s="64"/>
    </row>
    <row r="57" spans="1:9" s="21" customFormat="1" ht="10.5" customHeight="1" x14ac:dyDescent="0.25">
      <c r="A57" s="29"/>
      <c r="B57" s="29"/>
      <c r="C57" s="34"/>
      <c r="D57" s="35"/>
      <c r="E57" s="36"/>
      <c r="F57" s="33"/>
      <c r="G57" s="37"/>
      <c r="H57" s="62"/>
      <c r="I57" s="64"/>
    </row>
    <row r="58" spans="1:9" s="21" customFormat="1" ht="10.5" customHeight="1" x14ac:dyDescent="0.25">
      <c r="A58" s="29"/>
      <c r="B58" s="29"/>
      <c r="C58" s="34"/>
      <c r="D58" s="35"/>
      <c r="E58" s="36"/>
      <c r="F58" s="33"/>
      <c r="G58" s="37"/>
      <c r="H58" s="62"/>
      <c r="I58" s="64"/>
    </row>
    <row r="59" spans="1:9" s="21" customFormat="1" ht="10.5" customHeight="1" x14ac:dyDescent="0.25">
      <c r="A59" s="29"/>
      <c r="B59" s="29"/>
      <c r="C59" s="34"/>
      <c r="D59" s="35"/>
      <c r="E59" s="36"/>
      <c r="F59" s="33"/>
      <c r="G59" s="37"/>
      <c r="H59" s="62"/>
      <c r="I59" s="64"/>
    </row>
    <row r="60" spans="1:9" s="21" customFormat="1" ht="10.5" customHeight="1" x14ac:dyDescent="0.25">
      <c r="A60" s="29"/>
      <c r="B60" s="29"/>
      <c r="C60" s="34"/>
      <c r="D60" s="35"/>
      <c r="E60" s="36"/>
      <c r="F60" s="33"/>
      <c r="G60" s="37"/>
      <c r="H60" s="62"/>
      <c r="I60" s="64"/>
    </row>
    <row r="61" spans="1:9" s="21" customFormat="1" ht="10.5" customHeight="1" x14ac:dyDescent="0.25">
      <c r="A61" s="29"/>
      <c r="B61" s="29"/>
      <c r="C61" s="34"/>
      <c r="D61" s="35"/>
      <c r="E61" s="36"/>
      <c r="F61" s="33"/>
      <c r="G61" s="37"/>
      <c r="H61" s="62"/>
      <c r="I61" s="64"/>
    </row>
    <row r="62" spans="1:9" s="21" customFormat="1" ht="10.5" customHeight="1" x14ac:dyDescent="0.25">
      <c r="A62" s="29"/>
      <c r="B62" s="29"/>
      <c r="C62" s="34"/>
      <c r="D62" s="35"/>
      <c r="E62" s="36"/>
      <c r="F62" s="33"/>
      <c r="G62" s="37"/>
      <c r="H62" s="62"/>
      <c r="I62" s="64"/>
    </row>
    <row r="63" spans="1:9" s="21" customFormat="1" ht="10.5" customHeight="1" x14ac:dyDescent="0.25">
      <c r="A63" s="29"/>
      <c r="B63" s="29"/>
      <c r="C63" s="34"/>
      <c r="D63" s="35"/>
      <c r="E63" s="36"/>
      <c r="F63" s="33"/>
      <c r="G63" s="37"/>
      <c r="H63" s="62"/>
      <c r="I63" s="64"/>
    </row>
    <row r="64" spans="1:9" s="21" customFormat="1" ht="10.5" customHeight="1" x14ac:dyDescent="0.25">
      <c r="A64" s="29"/>
      <c r="B64" s="29"/>
      <c r="C64" s="34"/>
      <c r="D64" s="35"/>
      <c r="E64" s="36"/>
      <c r="F64" s="33"/>
      <c r="G64" s="37"/>
      <c r="H64" s="62"/>
      <c r="I64" s="64"/>
    </row>
    <row r="65" spans="1:9" s="21" customFormat="1" ht="10.5" customHeight="1" x14ac:dyDescent="0.25">
      <c r="A65" s="29"/>
      <c r="B65" s="29"/>
      <c r="C65" s="34"/>
      <c r="D65" s="35"/>
      <c r="E65" s="36"/>
      <c r="F65" s="33"/>
      <c r="G65" s="37"/>
      <c r="H65" s="62"/>
      <c r="I65" s="64"/>
    </row>
    <row r="66" spans="1:9" s="21" customFormat="1" ht="10.5" customHeight="1" x14ac:dyDescent="0.25">
      <c r="A66" s="29"/>
      <c r="B66" s="29"/>
      <c r="C66" s="34"/>
      <c r="D66" s="35"/>
      <c r="E66" s="36"/>
      <c r="F66" s="33"/>
      <c r="G66" s="37"/>
      <c r="H66" s="62"/>
      <c r="I66" s="64"/>
    </row>
    <row r="67" spans="1:9" s="21" customFormat="1" ht="10.5" customHeight="1" x14ac:dyDescent="0.25">
      <c r="A67" s="29"/>
      <c r="B67" s="29"/>
      <c r="C67" s="34"/>
      <c r="D67" s="35"/>
      <c r="E67" s="36"/>
      <c r="F67" s="33"/>
      <c r="G67" s="37"/>
      <c r="H67" s="62"/>
      <c r="I67" s="64"/>
    </row>
    <row r="68" spans="1:9" s="21" customFormat="1" ht="10.5" customHeight="1" x14ac:dyDescent="0.25">
      <c r="A68" s="29"/>
      <c r="B68" s="29"/>
      <c r="C68" s="34"/>
      <c r="D68" s="35"/>
      <c r="E68" s="36"/>
      <c r="F68" s="33"/>
      <c r="G68" s="37"/>
      <c r="H68" s="62"/>
      <c r="I68" s="64"/>
    </row>
    <row r="69" spans="1:9" s="21" customFormat="1" ht="10.5" customHeight="1" x14ac:dyDescent="0.25">
      <c r="A69" s="29"/>
      <c r="B69" s="29"/>
      <c r="C69" s="34"/>
      <c r="D69" s="35"/>
      <c r="E69" s="36"/>
      <c r="F69" s="33"/>
      <c r="G69" s="37"/>
      <c r="H69" s="62"/>
      <c r="I69" s="64"/>
    </row>
    <row r="70" spans="1:9" s="21" customFormat="1" ht="10.5" customHeight="1" x14ac:dyDescent="0.25">
      <c r="A70" s="29"/>
      <c r="B70" s="29"/>
      <c r="C70" s="34"/>
      <c r="D70" s="35"/>
      <c r="E70" s="36"/>
      <c r="F70" s="33"/>
      <c r="G70" s="37"/>
      <c r="H70" s="62"/>
      <c r="I70" s="64"/>
    </row>
    <row r="71" spans="1:9" s="21" customFormat="1" ht="10.5" customHeight="1" x14ac:dyDescent="0.25">
      <c r="A71" s="29"/>
      <c r="B71" s="29"/>
      <c r="C71" s="34"/>
      <c r="D71" s="35"/>
      <c r="E71" s="36"/>
      <c r="F71" s="33"/>
      <c r="G71" s="37"/>
      <c r="H71" s="62"/>
      <c r="I71" s="64"/>
    </row>
    <row r="72" spans="1:9" s="21" customFormat="1" ht="10.5" customHeight="1" x14ac:dyDescent="0.25">
      <c r="A72" s="29"/>
      <c r="B72" s="29"/>
      <c r="C72" s="34"/>
      <c r="D72" s="35"/>
      <c r="E72" s="36"/>
      <c r="F72" s="33"/>
      <c r="G72" s="37"/>
      <c r="H72" s="62"/>
      <c r="I72" s="64"/>
    </row>
    <row r="73" spans="1:9" s="21" customFormat="1" ht="10.5" customHeight="1" x14ac:dyDescent="0.25">
      <c r="A73" s="29"/>
      <c r="B73" s="29"/>
      <c r="C73" s="34"/>
      <c r="D73" s="35"/>
      <c r="E73" s="36"/>
      <c r="F73" s="33"/>
      <c r="G73" s="37"/>
      <c r="H73" s="62"/>
      <c r="I73" s="64" t="str">
        <f t="shared" si="0"/>
        <v/>
      </c>
    </row>
    <row r="74" spans="1:9" s="21" customFormat="1" ht="10.5" customHeight="1" x14ac:dyDescent="0.25">
      <c r="A74" s="29"/>
      <c r="B74" s="29"/>
      <c r="C74" s="34"/>
      <c r="D74" s="35"/>
      <c r="E74" s="36"/>
      <c r="F74" s="33"/>
      <c r="G74" s="37"/>
      <c r="H74" s="62"/>
      <c r="I74" s="64" t="str">
        <f t="shared" si="0"/>
        <v/>
      </c>
    </row>
    <row r="75" spans="1:9" s="21" customFormat="1" ht="10.5" customHeight="1" x14ac:dyDescent="0.25">
      <c r="A75" s="29"/>
      <c r="B75" s="29"/>
      <c r="C75" s="34"/>
      <c r="D75" s="35"/>
      <c r="E75" s="36"/>
      <c r="F75" s="33"/>
      <c r="G75" s="37"/>
      <c r="H75" s="62"/>
      <c r="I75" s="64" t="str">
        <f t="shared" si="0"/>
        <v/>
      </c>
    </row>
    <row r="76" spans="1:9" s="21" customFormat="1" ht="10.5" customHeight="1" x14ac:dyDescent="0.25">
      <c r="A76" s="29"/>
      <c r="B76" s="29"/>
      <c r="C76" s="34"/>
      <c r="D76" s="35"/>
      <c r="E76" s="36"/>
      <c r="F76" s="33"/>
      <c r="G76" s="37"/>
      <c r="H76" s="62"/>
      <c r="I76" s="64" t="str">
        <f t="shared" si="0"/>
        <v/>
      </c>
    </row>
    <row r="77" spans="1:9" s="21" customFormat="1" ht="10.5" customHeight="1" x14ac:dyDescent="0.25">
      <c r="A77" s="29"/>
      <c r="B77" s="29"/>
      <c r="C77" s="34"/>
      <c r="D77" s="35"/>
      <c r="E77" s="36"/>
      <c r="F77" s="33"/>
      <c r="G77" s="37"/>
      <c r="H77" s="62"/>
      <c r="I77" s="64" t="str">
        <f t="shared" si="0"/>
        <v/>
      </c>
    </row>
    <row r="78" spans="1:9" s="21" customFormat="1" ht="10.5" customHeight="1" thickBot="1" x14ac:dyDescent="0.3">
      <c r="A78" s="38"/>
      <c r="B78" s="38"/>
      <c r="C78" s="39"/>
      <c r="D78" s="40"/>
      <c r="E78" s="41"/>
      <c r="F78" s="50"/>
      <c r="G78" s="51"/>
      <c r="H78" s="63"/>
      <c r="I78" s="65" t="str">
        <f t="shared" si="0"/>
        <v/>
      </c>
    </row>
    <row r="79" spans="1:9" ht="12.75" customHeight="1" thickBot="1" x14ac:dyDescent="0.3">
      <c r="A79" s="23"/>
      <c r="B79" s="23"/>
      <c r="C79" s="24"/>
      <c r="D79" s="23"/>
      <c r="F79" s="76" t="s">
        <v>108</v>
      </c>
      <c r="G79" s="77"/>
      <c r="H79" s="77"/>
      <c r="I79" s="66">
        <f>+SUM(I4:I78)</f>
        <v>2015</v>
      </c>
    </row>
    <row r="80" spans="1:9" ht="12.75" customHeight="1" x14ac:dyDescent="0.25">
      <c r="A80" s="22"/>
      <c r="B80" s="22"/>
      <c r="C80" s="25"/>
      <c r="D80" s="22"/>
      <c r="E80" s="22"/>
      <c r="F80" s="22"/>
      <c r="G80" s="22"/>
      <c r="H80" s="22"/>
      <c r="I80" s="22"/>
    </row>
  </sheetData>
  <mergeCells count="4">
    <mergeCell ref="A1:I1"/>
    <mergeCell ref="H2:I2"/>
    <mergeCell ref="E2:G2"/>
    <mergeCell ref="F79:H79"/>
  </mergeCells>
  <conditionalFormatting sqref="H4:H78">
    <cfRule type="notContainsBlanks" dxfId="5" priority="2" stopIfTrue="1">
      <formula>LEN(TRIM(H4))&gt;0</formula>
    </cfRule>
  </conditionalFormatting>
  <printOptions horizontalCentered="1"/>
  <pageMargins left="0" right="0" top="0" bottom="0" header="0" footer="0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"/>
  <sheetViews>
    <sheetView topLeftCell="A49" zoomScale="120" zoomScaleNormal="120" workbookViewId="0">
      <selection activeCell="G70" sqref="G70"/>
    </sheetView>
  </sheetViews>
  <sheetFormatPr baseColWidth="10" defaultColWidth="25.5703125" defaultRowHeight="10.5" customHeight="1" x14ac:dyDescent="0.25"/>
  <cols>
    <col min="1" max="1" width="18.140625" style="1" customWidth="1"/>
    <col min="2" max="2" width="11.85546875" style="1" customWidth="1"/>
    <col min="3" max="3" width="8.28515625" style="7" customWidth="1"/>
    <col min="4" max="4" width="7.7109375" style="1" customWidth="1"/>
    <col min="5" max="5" width="9.42578125" style="1" customWidth="1"/>
    <col min="6" max="6" width="13.85546875" style="1" customWidth="1"/>
    <col min="7" max="7" width="13.42578125" style="1" customWidth="1"/>
    <col min="8" max="16384" width="25.5703125" style="1"/>
  </cols>
  <sheetData>
    <row r="1" spans="1:7" ht="17.25" customHeight="1" x14ac:dyDescent="0.25">
      <c r="A1" s="72" t="s">
        <v>83</v>
      </c>
      <c r="B1" s="72"/>
      <c r="C1" s="72"/>
      <c r="D1" s="72"/>
      <c r="E1" s="72"/>
      <c r="F1" s="72"/>
      <c r="G1" s="72"/>
    </row>
    <row r="2" spans="1:7" ht="12" customHeight="1" x14ac:dyDescent="0.25">
      <c r="F2" s="27" t="s">
        <v>106</v>
      </c>
      <c r="G2" s="28">
        <f ca="1">TODAY()</f>
        <v>43286</v>
      </c>
    </row>
    <row r="3" spans="1:7" s="8" customFormat="1" ht="29.25" customHeight="1" x14ac:dyDescent="0.25">
      <c r="A3" s="10" t="s">
        <v>97</v>
      </c>
      <c r="B3" s="10" t="s">
        <v>98</v>
      </c>
      <c r="C3" s="11" t="s">
        <v>0</v>
      </c>
      <c r="D3" s="10" t="s">
        <v>82</v>
      </c>
      <c r="E3" s="10" t="s">
        <v>101</v>
      </c>
      <c r="F3" s="10" t="s">
        <v>74</v>
      </c>
      <c r="G3" s="10" t="s">
        <v>76</v>
      </c>
    </row>
    <row r="4" spans="1:7" ht="10.5" customHeight="1" x14ac:dyDescent="0.25">
      <c r="A4" s="38" t="s">
        <v>95</v>
      </c>
      <c r="B4" s="38" t="s">
        <v>100</v>
      </c>
      <c r="C4" s="43">
        <v>43204</v>
      </c>
      <c r="D4" s="42">
        <v>2</v>
      </c>
      <c r="E4" s="42">
        <v>1</v>
      </c>
      <c r="F4" s="62">
        <f>(IF(D4="","",SUMIFS('JOURNAL DES ENTREES'!H4:H78,'JOURNAL DES ENTREES'!F4:F78,D4)))</f>
        <v>5</v>
      </c>
      <c r="G4" s="67">
        <f>+IF(E4="","",E4*F4)</f>
        <v>5</v>
      </c>
    </row>
    <row r="5" spans="1:7" ht="10.5" customHeight="1" x14ac:dyDescent="0.25">
      <c r="A5" s="38" t="s">
        <v>96</v>
      </c>
      <c r="B5" s="38" t="s">
        <v>102</v>
      </c>
      <c r="C5" s="43">
        <v>43205</v>
      </c>
      <c r="D5" s="42">
        <v>10</v>
      </c>
      <c r="E5" s="42">
        <v>1</v>
      </c>
      <c r="F5" s="67">
        <f>(IF(D5="","",SUMIFS('JOURNAL DES ENTREES'!H4:H78,'JOURNAL DES ENTREES'!F4:F78,D5)))</f>
        <v>1200</v>
      </c>
      <c r="G5" s="67">
        <f t="shared" ref="G5:G69" si="0">+IF(E5="","",E5*F5)</f>
        <v>1200</v>
      </c>
    </row>
    <row r="6" spans="1:7" ht="10.5" customHeight="1" x14ac:dyDescent="0.25">
      <c r="A6" s="38" t="s">
        <v>104</v>
      </c>
      <c r="B6" s="38" t="s">
        <v>99</v>
      </c>
      <c r="C6" s="43">
        <v>43206</v>
      </c>
      <c r="D6" s="42">
        <v>13</v>
      </c>
      <c r="E6" s="42">
        <v>1</v>
      </c>
      <c r="F6" s="67">
        <f>(IF(D6="","",SUMIFS('JOURNAL DES ENTREES'!H4:H79,'JOURNAL DES ENTREES'!F4:F79,D6)))</f>
        <v>80</v>
      </c>
      <c r="G6" s="67">
        <f t="shared" si="0"/>
        <v>80</v>
      </c>
    </row>
    <row r="7" spans="1:7" ht="10.5" customHeight="1" x14ac:dyDescent="0.25">
      <c r="A7" s="38"/>
      <c r="B7" s="38"/>
      <c r="C7" s="43"/>
      <c r="D7" s="42"/>
      <c r="E7" s="42"/>
      <c r="F7" s="67"/>
      <c r="G7" s="67" t="str">
        <f t="shared" si="0"/>
        <v/>
      </c>
    </row>
    <row r="8" spans="1:7" ht="10.5" customHeight="1" x14ac:dyDescent="0.25">
      <c r="A8" s="38"/>
      <c r="B8" s="38"/>
      <c r="C8" s="43"/>
      <c r="D8" s="42"/>
      <c r="E8" s="42"/>
      <c r="F8" s="67"/>
      <c r="G8" s="67" t="str">
        <f t="shared" si="0"/>
        <v/>
      </c>
    </row>
    <row r="9" spans="1:7" ht="10.5" customHeight="1" x14ac:dyDescent="0.25">
      <c r="A9" s="38"/>
      <c r="B9" s="38"/>
      <c r="C9" s="43"/>
      <c r="D9" s="42"/>
      <c r="E9" s="42"/>
      <c r="F9" s="67"/>
      <c r="G9" s="67"/>
    </row>
    <row r="10" spans="1:7" ht="10.5" customHeight="1" x14ac:dyDescent="0.25">
      <c r="A10" s="38"/>
      <c r="B10" s="38"/>
      <c r="C10" s="43"/>
      <c r="D10" s="42"/>
      <c r="E10" s="42"/>
      <c r="F10" s="67"/>
      <c r="G10" s="67"/>
    </row>
    <row r="11" spans="1:7" ht="10.5" customHeight="1" x14ac:dyDescent="0.25">
      <c r="A11" s="38"/>
      <c r="B11" s="38"/>
      <c r="C11" s="43"/>
      <c r="D11" s="42"/>
      <c r="E11" s="42"/>
      <c r="F11" s="67"/>
      <c r="G11" s="67"/>
    </row>
    <row r="12" spans="1:7" ht="10.5" customHeight="1" x14ac:dyDescent="0.25">
      <c r="A12" s="38"/>
      <c r="B12" s="38"/>
      <c r="C12" s="43"/>
      <c r="D12" s="42"/>
      <c r="E12" s="42"/>
      <c r="F12" s="67"/>
      <c r="G12" s="67"/>
    </row>
    <row r="13" spans="1:7" ht="10.5" customHeight="1" x14ac:dyDescent="0.25">
      <c r="A13" s="38"/>
      <c r="B13" s="38"/>
      <c r="C13" s="43"/>
      <c r="D13" s="42"/>
      <c r="E13" s="42"/>
      <c r="F13" s="67"/>
      <c r="G13" s="67"/>
    </row>
    <row r="14" spans="1:7" ht="10.5" customHeight="1" x14ac:dyDescent="0.25">
      <c r="A14" s="38"/>
      <c r="B14" s="38"/>
      <c r="C14" s="43"/>
      <c r="D14" s="42"/>
      <c r="E14" s="42"/>
      <c r="F14" s="67"/>
      <c r="G14" s="67"/>
    </row>
    <row r="15" spans="1:7" ht="10.5" customHeight="1" x14ac:dyDescent="0.25">
      <c r="A15" s="38"/>
      <c r="B15" s="38"/>
      <c r="C15" s="43"/>
      <c r="D15" s="42"/>
      <c r="E15" s="42"/>
      <c r="F15" s="67"/>
      <c r="G15" s="67"/>
    </row>
    <row r="16" spans="1:7" ht="10.5" customHeight="1" x14ac:dyDescent="0.25">
      <c r="A16" s="38"/>
      <c r="B16" s="38"/>
      <c r="C16" s="43"/>
      <c r="D16" s="42"/>
      <c r="E16" s="42"/>
      <c r="F16" s="67"/>
      <c r="G16" s="67"/>
    </row>
    <row r="17" spans="1:7" ht="10.5" customHeight="1" x14ac:dyDescent="0.25">
      <c r="A17" s="38"/>
      <c r="B17" s="38"/>
      <c r="C17" s="43"/>
      <c r="D17" s="42"/>
      <c r="E17" s="42"/>
      <c r="F17" s="67"/>
      <c r="G17" s="67"/>
    </row>
    <row r="18" spans="1:7" ht="10.5" customHeight="1" x14ac:dyDescent="0.25">
      <c r="A18" s="38"/>
      <c r="B18" s="38"/>
      <c r="C18" s="43"/>
      <c r="D18" s="42"/>
      <c r="E18" s="42"/>
      <c r="F18" s="67"/>
      <c r="G18" s="67"/>
    </row>
    <row r="19" spans="1:7" ht="10.5" customHeight="1" x14ac:dyDescent="0.25">
      <c r="A19" s="38"/>
      <c r="B19" s="38"/>
      <c r="C19" s="43"/>
      <c r="D19" s="42"/>
      <c r="E19" s="42"/>
      <c r="F19" s="67"/>
      <c r="G19" s="67"/>
    </row>
    <row r="20" spans="1:7" ht="10.5" customHeight="1" x14ac:dyDescent="0.25">
      <c r="A20" s="38"/>
      <c r="B20" s="38"/>
      <c r="C20" s="43"/>
      <c r="D20" s="42"/>
      <c r="E20" s="42"/>
      <c r="F20" s="67"/>
      <c r="G20" s="67"/>
    </row>
    <row r="21" spans="1:7" ht="10.5" customHeight="1" x14ac:dyDescent="0.25">
      <c r="A21" s="38"/>
      <c r="B21" s="38"/>
      <c r="C21" s="43"/>
      <c r="D21" s="42"/>
      <c r="E21" s="42"/>
      <c r="F21" s="67"/>
      <c r="G21" s="67"/>
    </row>
    <row r="22" spans="1:7" ht="10.5" customHeight="1" x14ac:dyDescent="0.25">
      <c r="A22" s="38"/>
      <c r="B22" s="38"/>
      <c r="C22" s="43"/>
      <c r="D22" s="42"/>
      <c r="E22" s="42"/>
      <c r="F22" s="67"/>
      <c r="G22" s="67"/>
    </row>
    <row r="23" spans="1:7" ht="10.5" customHeight="1" x14ac:dyDescent="0.25">
      <c r="A23" s="38"/>
      <c r="B23" s="38"/>
      <c r="C23" s="43"/>
      <c r="D23" s="42"/>
      <c r="E23" s="42"/>
      <c r="F23" s="67"/>
      <c r="G23" s="67"/>
    </row>
    <row r="24" spans="1:7" ht="10.5" customHeight="1" x14ac:dyDescent="0.25">
      <c r="A24" s="38"/>
      <c r="B24" s="38"/>
      <c r="C24" s="43"/>
      <c r="D24" s="42"/>
      <c r="E24" s="42"/>
      <c r="F24" s="67"/>
      <c r="G24" s="67"/>
    </row>
    <row r="25" spans="1:7" ht="10.5" customHeight="1" x14ac:dyDescent="0.25">
      <c r="A25" s="38"/>
      <c r="B25" s="38"/>
      <c r="C25" s="43"/>
      <c r="D25" s="42"/>
      <c r="E25" s="42"/>
      <c r="F25" s="67"/>
      <c r="G25" s="67"/>
    </row>
    <row r="26" spans="1:7" ht="10.5" customHeight="1" x14ac:dyDescent="0.25">
      <c r="A26" s="38"/>
      <c r="B26" s="38"/>
      <c r="C26" s="43"/>
      <c r="D26" s="42"/>
      <c r="E26" s="42"/>
      <c r="F26" s="67"/>
      <c r="G26" s="67"/>
    </row>
    <row r="27" spans="1:7" ht="10.5" customHeight="1" x14ac:dyDescent="0.25">
      <c r="A27" s="38"/>
      <c r="B27" s="38"/>
      <c r="C27" s="43"/>
      <c r="D27" s="42"/>
      <c r="E27" s="42"/>
      <c r="F27" s="67"/>
      <c r="G27" s="67"/>
    </row>
    <row r="28" spans="1:7" ht="10.5" customHeight="1" x14ac:dyDescent="0.25">
      <c r="A28" s="38"/>
      <c r="B28" s="38"/>
      <c r="C28" s="43"/>
      <c r="D28" s="42"/>
      <c r="E28" s="42"/>
      <c r="F28" s="67"/>
      <c r="G28" s="67"/>
    </row>
    <row r="29" spans="1:7" ht="10.5" customHeight="1" x14ac:dyDescent="0.25">
      <c r="A29" s="38"/>
      <c r="B29" s="38"/>
      <c r="C29" s="43"/>
      <c r="D29" s="42"/>
      <c r="E29" s="42"/>
      <c r="F29" s="67"/>
      <c r="G29" s="67"/>
    </row>
    <row r="30" spans="1:7" ht="10.5" customHeight="1" x14ac:dyDescent="0.25">
      <c r="A30" s="38"/>
      <c r="B30" s="38"/>
      <c r="C30" s="43"/>
      <c r="D30" s="42"/>
      <c r="E30" s="42"/>
      <c r="F30" s="67"/>
      <c r="G30" s="67"/>
    </row>
    <row r="31" spans="1:7" ht="10.5" customHeight="1" x14ac:dyDescent="0.25">
      <c r="A31" s="38"/>
      <c r="B31" s="38"/>
      <c r="C31" s="43"/>
      <c r="D31" s="42"/>
      <c r="E31" s="42"/>
      <c r="F31" s="67"/>
      <c r="G31" s="67"/>
    </row>
    <row r="32" spans="1:7" ht="10.5" customHeight="1" x14ac:dyDescent="0.25">
      <c r="A32" s="38"/>
      <c r="B32" s="38"/>
      <c r="C32" s="43"/>
      <c r="D32" s="42"/>
      <c r="E32" s="42"/>
      <c r="F32" s="67"/>
      <c r="G32" s="67"/>
    </row>
    <row r="33" spans="1:7" ht="10.5" customHeight="1" x14ac:dyDescent="0.25">
      <c r="A33" s="38"/>
      <c r="B33" s="38"/>
      <c r="C33" s="43"/>
      <c r="D33" s="42"/>
      <c r="E33" s="42"/>
      <c r="F33" s="67"/>
      <c r="G33" s="67"/>
    </row>
    <row r="34" spans="1:7" ht="10.5" customHeight="1" x14ac:dyDescent="0.25">
      <c r="A34" s="38"/>
      <c r="B34" s="38"/>
      <c r="C34" s="43"/>
      <c r="D34" s="42"/>
      <c r="E34" s="42"/>
      <c r="F34" s="67"/>
      <c r="G34" s="67"/>
    </row>
    <row r="35" spans="1:7" ht="10.5" customHeight="1" x14ac:dyDescent="0.25">
      <c r="A35" s="38"/>
      <c r="B35" s="38"/>
      <c r="C35" s="43"/>
      <c r="D35" s="42"/>
      <c r="E35" s="42"/>
      <c r="F35" s="67"/>
      <c r="G35" s="67"/>
    </row>
    <row r="36" spans="1:7" ht="10.5" customHeight="1" x14ac:dyDescent="0.25">
      <c r="A36" s="38"/>
      <c r="B36" s="38"/>
      <c r="C36" s="43"/>
      <c r="D36" s="42"/>
      <c r="E36" s="42"/>
      <c r="F36" s="67"/>
      <c r="G36" s="67"/>
    </row>
    <row r="37" spans="1:7" ht="10.5" customHeight="1" x14ac:dyDescent="0.25">
      <c r="A37" s="38"/>
      <c r="B37" s="38"/>
      <c r="C37" s="43"/>
      <c r="D37" s="42"/>
      <c r="E37" s="42"/>
      <c r="F37" s="67"/>
      <c r="G37" s="67"/>
    </row>
    <row r="38" spans="1:7" ht="10.5" customHeight="1" x14ac:dyDescent="0.25">
      <c r="A38" s="38"/>
      <c r="B38" s="38"/>
      <c r="C38" s="43"/>
      <c r="D38" s="42"/>
      <c r="E38" s="42"/>
      <c r="F38" s="67"/>
      <c r="G38" s="67"/>
    </row>
    <row r="39" spans="1:7" ht="10.5" customHeight="1" x14ac:dyDescent="0.25">
      <c r="A39" s="38"/>
      <c r="B39" s="38"/>
      <c r="C39" s="43"/>
      <c r="D39" s="42"/>
      <c r="E39" s="42"/>
      <c r="F39" s="67"/>
      <c r="G39" s="67"/>
    </row>
    <row r="40" spans="1:7" ht="10.5" customHeight="1" x14ac:dyDescent="0.25">
      <c r="A40" s="38"/>
      <c r="B40" s="38"/>
      <c r="C40" s="43"/>
      <c r="D40" s="42"/>
      <c r="E40" s="42"/>
      <c r="F40" s="67"/>
      <c r="G40" s="67"/>
    </row>
    <row r="41" spans="1:7" ht="10.5" customHeight="1" x14ac:dyDescent="0.25">
      <c r="A41" s="38"/>
      <c r="B41" s="38"/>
      <c r="C41" s="43"/>
      <c r="D41" s="42"/>
      <c r="E41" s="42"/>
      <c r="F41" s="67"/>
      <c r="G41" s="67"/>
    </row>
    <row r="42" spans="1:7" ht="10.5" customHeight="1" x14ac:dyDescent="0.25">
      <c r="A42" s="38"/>
      <c r="B42" s="38"/>
      <c r="C42" s="43"/>
      <c r="D42" s="42"/>
      <c r="E42" s="42"/>
      <c r="F42" s="67"/>
      <c r="G42" s="67"/>
    </row>
    <row r="43" spans="1:7" ht="10.5" customHeight="1" x14ac:dyDescent="0.25">
      <c r="A43" s="38"/>
      <c r="B43" s="38"/>
      <c r="C43" s="43"/>
      <c r="D43" s="42"/>
      <c r="E43" s="42"/>
      <c r="F43" s="67"/>
      <c r="G43" s="67"/>
    </row>
    <row r="44" spans="1:7" ht="10.5" customHeight="1" x14ac:dyDescent="0.25">
      <c r="A44" s="38"/>
      <c r="B44" s="38"/>
      <c r="C44" s="43"/>
      <c r="D44" s="42"/>
      <c r="E44" s="42"/>
      <c r="F44" s="67"/>
      <c r="G44" s="67"/>
    </row>
    <row r="45" spans="1:7" ht="10.5" customHeight="1" x14ac:dyDescent="0.25">
      <c r="A45" s="38"/>
      <c r="B45" s="38"/>
      <c r="C45" s="43"/>
      <c r="D45" s="42"/>
      <c r="E45" s="42"/>
      <c r="F45" s="67"/>
      <c r="G45" s="67" t="str">
        <f t="shared" si="0"/>
        <v/>
      </c>
    </row>
    <row r="46" spans="1:7" ht="10.5" customHeight="1" x14ac:dyDescent="0.25">
      <c r="A46" s="38"/>
      <c r="B46" s="38"/>
      <c r="C46" s="43"/>
      <c r="D46" s="42"/>
      <c r="E46" s="42"/>
      <c r="F46" s="67"/>
      <c r="G46" s="67" t="str">
        <f t="shared" si="0"/>
        <v/>
      </c>
    </row>
    <row r="47" spans="1:7" ht="10.5" customHeight="1" x14ac:dyDescent="0.25">
      <c r="A47" s="38"/>
      <c r="B47" s="38"/>
      <c r="C47" s="43"/>
      <c r="D47" s="42"/>
      <c r="E47" s="42"/>
      <c r="F47" s="67"/>
      <c r="G47" s="67" t="str">
        <f t="shared" si="0"/>
        <v/>
      </c>
    </row>
    <row r="48" spans="1:7" ht="10.5" customHeight="1" x14ac:dyDescent="0.25">
      <c r="A48" s="38"/>
      <c r="B48" s="38"/>
      <c r="C48" s="43"/>
      <c r="D48" s="42"/>
      <c r="E48" s="42"/>
      <c r="F48" s="67"/>
      <c r="G48" s="67"/>
    </row>
    <row r="49" spans="1:7" ht="10.5" customHeight="1" x14ac:dyDescent="0.25">
      <c r="A49" s="38"/>
      <c r="B49" s="38"/>
      <c r="C49" s="43"/>
      <c r="D49" s="42"/>
      <c r="E49" s="42"/>
      <c r="F49" s="67"/>
      <c r="G49" s="67"/>
    </row>
    <row r="50" spans="1:7" ht="10.5" customHeight="1" x14ac:dyDescent="0.25">
      <c r="A50" s="38"/>
      <c r="B50" s="38"/>
      <c r="C50" s="43"/>
      <c r="D50" s="42"/>
      <c r="E50" s="42"/>
      <c r="F50" s="67"/>
      <c r="G50" s="67"/>
    </row>
    <row r="51" spans="1:7" ht="10.5" customHeight="1" x14ac:dyDescent="0.25">
      <c r="A51" s="38"/>
      <c r="B51" s="38"/>
      <c r="C51" s="43"/>
      <c r="D51" s="42"/>
      <c r="E51" s="42"/>
      <c r="F51" s="67"/>
      <c r="G51" s="67"/>
    </row>
    <row r="52" spans="1:7" ht="10.5" customHeight="1" x14ac:dyDescent="0.25">
      <c r="A52" s="38"/>
      <c r="B52" s="38"/>
      <c r="C52" s="43"/>
      <c r="D52" s="42"/>
      <c r="E52" s="42"/>
      <c r="F52" s="67"/>
      <c r="G52" s="67"/>
    </row>
    <row r="53" spans="1:7" ht="10.5" customHeight="1" x14ac:dyDescent="0.25">
      <c r="A53" s="38"/>
      <c r="B53" s="38"/>
      <c r="C53" s="43"/>
      <c r="D53" s="42"/>
      <c r="E53" s="42"/>
      <c r="F53" s="67"/>
      <c r="G53" s="67"/>
    </row>
    <row r="54" spans="1:7" ht="10.5" customHeight="1" x14ac:dyDescent="0.25">
      <c r="A54" s="38"/>
      <c r="B54" s="38"/>
      <c r="C54" s="43"/>
      <c r="D54" s="42"/>
      <c r="E54" s="42"/>
      <c r="F54" s="67"/>
      <c r="G54" s="67"/>
    </row>
    <row r="55" spans="1:7" ht="10.5" customHeight="1" x14ac:dyDescent="0.25">
      <c r="A55" s="38"/>
      <c r="B55" s="38"/>
      <c r="C55" s="39"/>
      <c r="D55" s="44"/>
      <c r="E55" s="44"/>
      <c r="F55" s="68"/>
      <c r="G55" s="68" t="str">
        <f t="shared" si="0"/>
        <v/>
      </c>
    </row>
    <row r="56" spans="1:7" ht="10.5" customHeight="1" x14ac:dyDescent="0.25">
      <c r="A56" s="38"/>
      <c r="B56" s="38"/>
      <c r="C56" s="39"/>
      <c r="D56" s="44"/>
      <c r="E56" s="44"/>
      <c r="F56" s="68"/>
      <c r="G56" s="68" t="str">
        <f t="shared" si="0"/>
        <v/>
      </c>
    </row>
    <row r="57" spans="1:7" ht="10.5" customHeight="1" x14ac:dyDescent="0.25">
      <c r="A57" s="38"/>
      <c r="B57" s="38"/>
      <c r="C57" s="39"/>
      <c r="D57" s="44"/>
      <c r="E57" s="44"/>
      <c r="F57" s="68"/>
      <c r="G57" s="68" t="str">
        <f t="shared" si="0"/>
        <v/>
      </c>
    </row>
    <row r="58" spans="1:7" ht="10.5" customHeight="1" x14ac:dyDescent="0.25">
      <c r="A58" s="38"/>
      <c r="B58" s="38"/>
      <c r="C58" s="39"/>
      <c r="D58" s="44"/>
      <c r="E58" s="44"/>
      <c r="F58" s="68"/>
      <c r="G58" s="68" t="str">
        <f t="shared" si="0"/>
        <v/>
      </c>
    </row>
    <row r="59" spans="1:7" ht="10.5" customHeight="1" x14ac:dyDescent="0.25">
      <c r="A59" s="38"/>
      <c r="B59" s="38"/>
      <c r="C59" s="39"/>
      <c r="D59" s="44"/>
      <c r="E59" s="44"/>
      <c r="F59" s="68"/>
      <c r="G59" s="68" t="str">
        <f t="shared" si="0"/>
        <v/>
      </c>
    </row>
    <row r="60" spans="1:7" ht="10.5" customHeight="1" x14ac:dyDescent="0.25">
      <c r="A60" s="38"/>
      <c r="B60" s="38"/>
      <c r="C60" s="39"/>
      <c r="D60" s="44"/>
      <c r="E60" s="44"/>
      <c r="F60" s="68"/>
      <c r="G60" s="68"/>
    </row>
    <row r="61" spans="1:7" ht="10.5" customHeight="1" x14ac:dyDescent="0.25">
      <c r="A61" s="38"/>
      <c r="B61" s="38"/>
      <c r="C61" s="39"/>
      <c r="D61" s="44"/>
      <c r="E61" s="44"/>
      <c r="F61" s="68"/>
      <c r="G61" s="68"/>
    </row>
    <row r="62" spans="1:7" ht="10.5" customHeight="1" x14ac:dyDescent="0.25">
      <c r="A62" s="38"/>
      <c r="B62" s="38"/>
      <c r="C62" s="39"/>
      <c r="D62" s="44"/>
      <c r="E62" s="44"/>
      <c r="F62" s="68"/>
      <c r="G62" s="68" t="str">
        <f t="shared" si="0"/>
        <v/>
      </c>
    </row>
    <row r="63" spans="1:7" ht="10.5" customHeight="1" x14ac:dyDescent="0.25">
      <c r="A63" s="38"/>
      <c r="B63" s="38"/>
      <c r="C63" s="39"/>
      <c r="D63" s="44"/>
      <c r="E63" s="44"/>
      <c r="F63" s="68"/>
      <c r="G63" s="68" t="str">
        <f t="shared" si="0"/>
        <v/>
      </c>
    </row>
    <row r="64" spans="1:7" ht="10.5" customHeight="1" x14ac:dyDescent="0.25">
      <c r="A64" s="38"/>
      <c r="B64" s="38"/>
      <c r="C64" s="39"/>
      <c r="D64" s="44"/>
      <c r="E64" s="44"/>
      <c r="F64" s="68"/>
      <c r="G64" s="68"/>
    </row>
    <row r="65" spans="1:7" ht="10.5" customHeight="1" x14ac:dyDescent="0.25">
      <c r="A65" s="38"/>
      <c r="B65" s="38"/>
      <c r="C65" s="39"/>
      <c r="D65" s="44"/>
      <c r="E65" s="44"/>
      <c r="F65" s="68"/>
      <c r="G65" s="68"/>
    </row>
    <row r="66" spans="1:7" ht="10.5" customHeight="1" x14ac:dyDescent="0.25">
      <c r="A66" s="38"/>
      <c r="B66" s="38"/>
      <c r="C66" s="39"/>
      <c r="D66" s="44"/>
      <c r="E66" s="44"/>
      <c r="F66" s="68"/>
      <c r="G66" s="68"/>
    </row>
    <row r="67" spans="1:7" ht="10.5" customHeight="1" x14ac:dyDescent="0.25">
      <c r="A67" s="38"/>
      <c r="B67" s="38"/>
      <c r="C67" s="39"/>
      <c r="D67" s="44"/>
      <c r="E67" s="44"/>
      <c r="F67" s="68"/>
      <c r="G67" s="68" t="str">
        <f t="shared" si="0"/>
        <v/>
      </c>
    </row>
    <row r="68" spans="1:7" ht="10.5" customHeight="1" x14ac:dyDescent="0.25">
      <c r="A68" s="38"/>
      <c r="B68" s="38"/>
      <c r="C68" s="39"/>
      <c r="D68" s="44"/>
      <c r="E68" s="44"/>
      <c r="F68" s="68"/>
      <c r="G68" s="68" t="str">
        <f t="shared" si="0"/>
        <v/>
      </c>
    </row>
    <row r="69" spans="1:7" ht="10.5" customHeight="1" thickBot="1" x14ac:dyDescent="0.3">
      <c r="A69" s="38"/>
      <c r="B69" s="38"/>
      <c r="C69" s="39"/>
      <c r="D69" s="54"/>
      <c r="E69" s="54"/>
      <c r="F69" s="69"/>
      <c r="G69" s="69" t="str">
        <f t="shared" si="0"/>
        <v/>
      </c>
    </row>
    <row r="70" spans="1:7" ht="10.5" customHeight="1" thickBot="1" x14ac:dyDescent="0.3">
      <c r="A70" s="23"/>
      <c r="B70" s="23"/>
      <c r="C70" s="24"/>
      <c r="D70" s="78" t="s">
        <v>109</v>
      </c>
      <c r="E70" s="79"/>
      <c r="F70" s="80"/>
      <c r="G70" s="70">
        <f>+SUM(G4:G69)</f>
        <v>1285</v>
      </c>
    </row>
    <row r="71" spans="1:7" ht="10.5" customHeight="1" x14ac:dyDescent="0.25">
      <c r="A71" s="12"/>
      <c r="B71" s="12"/>
      <c r="C71" s="26"/>
      <c r="D71" s="12"/>
      <c r="E71" s="12"/>
      <c r="F71" s="12"/>
    </row>
  </sheetData>
  <mergeCells count="2">
    <mergeCell ref="D70:F70"/>
    <mergeCell ref="A1:G1"/>
  </mergeCells>
  <conditionalFormatting sqref="F4">
    <cfRule type="notContainsBlanks" dxfId="4" priority="2" stopIfTrue="1">
      <formula>LEN(TRIM(F4))&gt;0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zoomScale="110" zoomScaleNormal="110" workbookViewId="0">
      <selection activeCell="J7" sqref="J7"/>
    </sheetView>
  </sheetViews>
  <sheetFormatPr baseColWidth="10" defaultRowHeight="12" customHeight="1" x14ac:dyDescent="0.25"/>
  <cols>
    <col min="1" max="1" width="8.42578125" style="4" customWidth="1"/>
    <col min="2" max="2" width="27.28515625" style="4" customWidth="1"/>
    <col min="3" max="6" width="11.85546875" style="3" customWidth="1"/>
    <col min="7" max="7" width="13.28515625" style="5" customWidth="1"/>
    <col min="8" max="8" width="13.140625" style="81" customWidth="1"/>
    <col min="9" max="16384" width="11.42578125" style="2"/>
  </cols>
  <sheetData>
    <row r="1" spans="1:8" ht="17.25" customHeight="1" x14ac:dyDescent="0.25">
      <c r="A1" s="72" t="s">
        <v>75</v>
      </c>
      <c r="B1" s="72"/>
      <c r="C1" s="72"/>
      <c r="D1" s="72"/>
      <c r="E1" s="72"/>
      <c r="F1" s="72"/>
      <c r="G1" s="72"/>
    </row>
    <row r="2" spans="1:8" ht="12" customHeight="1" x14ac:dyDescent="0.25">
      <c r="G2" s="28">
        <f ca="1">TODAY()</f>
        <v>43286</v>
      </c>
    </row>
    <row r="3" spans="1:8" s="3" customFormat="1" ht="44.25" customHeight="1" x14ac:dyDescent="0.25">
      <c r="A3" s="9" t="s">
        <v>82</v>
      </c>
      <c r="B3" s="9" t="s">
        <v>1</v>
      </c>
      <c r="C3" s="9" t="s">
        <v>112</v>
      </c>
      <c r="D3" s="9" t="s">
        <v>2</v>
      </c>
      <c r="E3" s="9" t="s">
        <v>3</v>
      </c>
      <c r="F3" s="9" t="s">
        <v>111</v>
      </c>
      <c r="G3" s="60" t="s">
        <v>113</v>
      </c>
      <c r="H3" s="83" t="s">
        <v>74</v>
      </c>
    </row>
    <row r="4" spans="1:8" ht="12" customHeight="1" x14ac:dyDescent="0.25">
      <c r="A4" s="45">
        <v>1</v>
      </c>
      <c r="B4" s="46" t="s">
        <v>6</v>
      </c>
      <c r="C4" s="47">
        <v>3</v>
      </c>
      <c r="D4" s="47">
        <f>IF(A4="","",SUMIFS('JOURNAL DES ENTREES'!G$4:G$200,'JOURNAL DES ENTREES'!F$4:F$200,'ETAT STOCK'!A4))</f>
        <v>0</v>
      </c>
      <c r="E4" s="47">
        <f>IF(A4="","",SUMIFS('JOURNAL DES SORTIES'!E$4:E$190,'JOURNAL DES SORTIES'!D$4:D$190,'ETAT STOCK'!A4))</f>
        <v>0</v>
      </c>
      <c r="F4" s="47">
        <f>IF(A4="","",C4+D4-E4)</f>
        <v>3</v>
      </c>
      <c r="G4" s="82" t="str">
        <f>IF($H4&lt;&gt;"",$H4*$F4,"")</f>
        <v/>
      </c>
      <c r="H4" s="84" t="str">
        <f t="array" ref="H4">IF(ISERROR(INDEX('JOURNAL DES ENTREES'!$A$3:$I$78,MATCH('ETAT STOCK'!$A4,'JOURNAL DES ENTREES'!F$3:F$78,0),8)),"",INDEX('JOURNAL DES ENTREES'!$A$3:$I$78,MATCH('ETAT STOCK'!$A4,'JOURNAL DES ENTREES'!F$3:F$78,0),8))</f>
        <v/>
      </c>
    </row>
    <row r="5" spans="1:8" ht="12" customHeight="1" x14ac:dyDescent="0.25">
      <c r="A5" s="45">
        <v>2</v>
      </c>
      <c r="B5" s="48" t="s">
        <v>7</v>
      </c>
      <c r="C5" s="47">
        <v>0</v>
      </c>
      <c r="D5" s="47">
        <f>IF(A5="","",SUMIFS('JOURNAL DES ENTREES'!G$4:G$199,'JOURNAL DES ENTREES'!F$4:F$199,'ETAT STOCK'!A5))</f>
        <v>35</v>
      </c>
      <c r="E5" s="47">
        <f>IF(A5="","",SUMIFS('JOURNAL DES SORTIES'!E$4:E$190,'JOURNAL DES SORTIES'!D$4:D$190,'ETAT STOCK'!A5))</f>
        <v>1</v>
      </c>
      <c r="F5" s="47">
        <f t="shared" ref="F5:F64" si="0">IF(A5="","",C5+D5-E5)</f>
        <v>34</v>
      </c>
      <c r="G5" s="82">
        <f t="shared" ref="G5:G65" si="1">IF($H5&lt;&gt;"",$H5*$F5,"")</f>
        <v>170</v>
      </c>
      <c r="H5" s="84">
        <f t="array" ref="H5">IF(ISERROR(INDEX('JOURNAL DES ENTREES'!$A$3:$I$78,MATCH('ETAT STOCK'!$A5,'JOURNAL DES ENTREES'!F$3:F$78,0),8)),"",INDEX('JOURNAL DES ENTREES'!$A$3:$I$78,MATCH('ETAT STOCK'!$A5,'JOURNAL DES ENTREES'!F$3:F$78,0),8))</f>
        <v>5</v>
      </c>
    </row>
    <row r="6" spans="1:8" ht="12" customHeight="1" x14ac:dyDescent="0.25">
      <c r="A6" s="45">
        <v>3</v>
      </c>
      <c r="B6" s="48" t="s">
        <v>8</v>
      </c>
      <c r="C6" s="47">
        <v>1</v>
      </c>
      <c r="D6" s="47">
        <f>IF(A6="","",SUMIFS('JOURNAL DES ENTREES'!G$4:G$199,'JOURNAL DES ENTREES'!F$4:F$199,'ETAT STOCK'!A6))</f>
        <v>0</v>
      </c>
      <c r="E6" s="47">
        <f>IF(A6="","",SUMIFS('JOURNAL DES SORTIES'!E$4:E$190,'JOURNAL DES SORTIES'!D$4:D$190,'ETAT STOCK'!A6))</f>
        <v>0</v>
      </c>
      <c r="F6" s="47">
        <f t="shared" si="0"/>
        <v>1</v>
      </c>
      <c r="G6" s="82" t="str">
        <f t="shared" si="1"/>
        <v/>
      </c>
      <c r="H6" s="84" t="str">
        <f t="array" ref="H6">IF(ISERROR(INDEX('JOURNAL DES ENTREES'!$A$3:$I$78,MATCH('ETAT STOCK'!$A6,'JOURNAL DES ENTREES'!F$3:F$78,0),8)),"",INDEX('JOURNAL DES ENTREES'!$A$3:$I$78,MATCH('ETAT STOCK'!$A6,'JOURNAL DES ENTREES'!F$3:F$78,0),8))</f>
        <v/>
      </c>
    </row>
    <row r="7" spans="1:8" ht="12" customHeight="1" x14ac:dyDescent="0.25">
      <c r="A7" s="45">
        <v>4</v>
      </c>
      <c r="B7" s="48" t="s">
        <v>9</v>
      </c>
      <c r="C7" s="47">
        <v>1</v>
      </c>
      <c r="D7" s="47">
        <f>IF(A7="","",SUMIFS('JOURNAL DES ENTREES'!G$4:G$199,'JOURNAL DES ENTREES'!F$4:F$199,'ETAT STOCK'!A7))</f>
        <v>0</v>
      </c>
      <c r="E7" s="47">
        <f>IF(A7="","",SUMIFS('JOURNAL DES SORTIES'!E$4:E$190,'JOURNAL DES SORTIES'!D$4:D$190,'ETAT STOCK'!A7))</f>
        <v>0</v>
      </c>
      <c r="F7" s="47">
        <f t="shared" si="0"/>
        <v>1</v>
      </c>
      <c r="G7" s="82" t="str">
        <f t="shared" si="1"/>
        <v/>
      </c>
      <c r="H7" s="84" t="str">
        <f t="array" ref="H7">IF(ISERROR(INDEX('JOURNAL DES ENTREES'!$A$3:$I$78,MATCH('ETAT STOCK'!$A7,'JOURNAL DES ENTREES'!F$3:F$78,0),8)),"",INDEX('JOURNAL DES ENTREES'!$A$3:$I$78,MATCH('ETAT STOCK'!$A7,'JOURNAL DES ENTREES'!F$3:F$78,0),8))</f>
        <v/>
      </c>
    </row>
    <row r="8" spans="1:8" ht="12" customHeight="1" x14ac:dyDescent="0.25">
      <c r="A8" s="45">
        <v>5</v>
      </c>
      <c r="B8" s="48" t="s">
        <v>10</v>
      </c>
      <c r="C8" s="47">
        <v>16</v>
      </c>
      <c r="D8" s="47">
        <f>IF(A8="","",SUMIFS('JOURNAL DES ENTREES'!G$4:G$199,'JOURNAL DES ENTREES'!F$4:F$199,'ETAT STOCK'!A8))</f>
        <v>0</v>
      </c>
      <c r="E8" s="47">
        <f>IF(A8="","",SUMIFS('JOURNAL DES SORTIES'!E$4:E$190,'JOURNAL DES SORTIES'!D$4:D$190,'ETAT STOCK'!A8))</f>
        <v>0</v>
      </c>
      <c r="F8" s="47">
        <f t="shared" si="0"/>
        <v>16</v>
      </c>
      <c r="G8" s="82" t="str">
        <f t="shared" si="1"/>
        <v/>
      </c>
      <c r="H8" s="84" t="str">
        <f t="array" ref="H8">IF(ISERROR(INDEX('JOURNAL DES ENTREES'!$A$3:$I$78,MATCH('ETAT STOCK'!$A8,'JOURNAL DES ENTREES'!F$3:F$78,0),8)),"",INDEX('JOURNAL DES ENTREES'!$A$3:$I$78,MATCH('ETAT STOCK'!$A8,'JOURNAL DES ENTREES'!F$3:F$78,0),8))</f>
        <v/>
      </c>
    </row>
    <row r="9" spans="1:8" ht="12" customHeight="1" x14ac:dyDescent="0.25">
      <c r="A9" s="45">
        <v>6</v>
      </c>
      <c r="B9" s="48" t="s">
        <v>87</v>
      </c>
      <c r="C9" s="47">
        <v>29</v>
      </c>
      <c r="D9" s="47">
        <f>IF(A9="","",SUMIFS('JOURNAL DES ENTREES'!G$4:G$199,'JOURNAL DES ENTREES'!F$4:F$199,'ETAT STOCK'!A9))</f>
        <v>0</v>
      </c>
      <c r="E9" s="47">
        <f>IF(A9="","",SUMIFS('JOURNAL DES SORTIES'!E$4:E$190,'JOURNAL DES SORTIES'!D$4:D$190,'ETAT STOCK'!A9))</f>
        <v>0</v>
      </c>
      <c r="F9" s="47">
        <f t="shared" si="0"/>
        <v>29</v>
      </c>
      <c r="G9" s="82" t="str">
        <f t="shared" si="1"/>
        <v/>
      </c>
      <c r="H9" s="84" t="str">
        <f t="array" ref="H9">IF(ISERROR(INDEX('JOURNAL DES ENTREES'!$A$3:$I$78,MATCH('ETAT STOCK'!$A9,'JOURNAL DES ENTREES'!F$3:F$78,0),8)),"",INDEX('JOURNAL DES ENTREES'!$A$3:$I$78,MATCH('ETAT STOCK'!$A9,'JOURNAL DES ENTREES'!F$3:F$78,0),8))</f>
        <v/>
      </c>
    </row>
    <row r="10" spans="1:8" ht="12" customHeight="1" x14ac:dyDescent="0.25">
      <c r="A10" s="45">
        <v>7</v>
      </c>
      <c r="B10" s="48" t="s">
        <v>86</v>
      </c>
      <c r="C10" s="47">
        <v>57</v>
      </c>
      <c r="D10" s="47">
        <f>IF('ETAT STOCK'!A10="","",SUMIFS('JOURNAL DES ENTREES'!G$4:G$199,'JOURNAL DES ENTREES'!F$4:F$199,'ETAT STOCK'!A10))</f>
        <v>0</v>
      </c>
      <c r="E10" s="47">
        <f>IF(A10="","",SUMIFS('JOURNAL DES SORTIES'!E$4:E$190,'JOURNAL DES SORTIES'!D$4:D$190,'ETAT STOCK'!A10))</f>
        <v>0</v>
      </c>
      <c r="F10" s="47">
        <f t="shared" si="0"/>
        <v>57</v>
      </c>
      <c r="G10" s="82" t="str">
        <f t="shared" si="1"/>
        <v/>
      </c>
      <c r="H10" s="84" t="str">
        <f t="array" ref="H10">IF(ISERROR(INDEX('JOURNAL DES ENTREES'!$A$3:$I$78,MATCH('ETAT STOCK'!$A10,'JOURNAL DES ENTREES'!F$3:F$78,0),8)),"",INDEX('JOURNAL DES ENTREES'!$A$3:$I$78,MATCH('ETAT STOCK'!$A10,'JOURNAL DES ENTREES'!F$3:F$78,0),8))</f>
        <v/>
      </c>
    </row>
    <row r="11" spans="1:8" ht="12" customHeight="1" x14ac:dyDescent="0.25">
      <c r="A11" s="45">
        <v>8</v>
      </c>
      <c r="B11" s="48" t="s">
        <v>13</v>
      </c>
      <c r="C11" s="47">
        <v>3</v>
      </c>
      <c r="D11" s="47">
        <f>IF(A11="","",SUMIFS('JOURNAL DES ENTREES'!G$4:G$199,'JOURNAL DES ENTREES'!F$4:F$199,'ETAT STOCK'!A11))</f>
        <v>0</v>
      </c>
      <c r="E11" s="47">
        <f>IF(A11="","",SUMIFS('JOURNAL DES SORTIES'!E$4:E$190,'JOURNAL DES SORTIES'!D$4:D$190,'ETAT STOCK'!A11))</f>
        <v>0</v>
      </c>
      <c r="F11" s="47">
        <f t="shared" si="0"/>
        <v>3</v>
      </c>
      <c r="G11" s="82" t="str">
        <f t="shared" si="1"/>
        <v/>
      </c>
      <c r="H11" s="84" t="str">
        <f t="array" ref="H11">IF(ISERROR(INDEX('JOURNAL DES ENTREES'!$A$3:$I$78,MATCH('ETAT STOCK'!$A11,'JOURNAL DES ENTREES'!F$3:F$78,0),8)),"",INDEX('JOURNAL DES ENTREES'!$A$3:$I$78,MATCH('ETAT STOCK'!$A11,'JOURNAL DES ENTREES'!F$3:F$78,0),8))</f>
        <v/>
      </c>
    </row>
    <row r="12" spans="1:8" ht="12" customHeight="1" x14ac:dyDescent="0.25">
      <c r="A12" s="45">
        <v>9</v>
      </c>
      <c r="B12" s="48" t="s">
        <v>14</v>
      </c>
      <c r="C12" s="47">
        <v>0</v>
      </c>
      <c r="D12" s="47">
        <f>IF(A12="","",SUMIFS('JOURNAL DES ENTREES'!G$4:G$199,'JOURNAL DES ENTREES'!F$4:F$199,'ETAT STOCK'!A12))</f>
        <v>0</v>
      </c>
      <c r="E12" s="47">
        <f>IF(A12="","",SUMIFS('JOURNAL DES SORTIES'!E$4:E$190,'JOURNAL DES SORTIES'!D$4:D$190,'ETAT STOCK'!A12))</f>
        <v>0</v>
      </c>
      <c r="F12" s="47">
        <f t="shared" si="0"/>
        <v>0</v>
      </c>
      <c r="G12" s="82" t="str">
        <f t="shared" si="1"/>
        <v/>
      </c>
      <c r="H12" s="84" t="str">
        <f t="array" ref="H12">IF(ISERROR(INDEX('JOURNAL DES ENTREES'!$A$3:$I$78,MATCH('ETAT STOCK'!$A12,'JOURNAL DES ENTREES'!F$3:F$78,0),8)),"",INDEX('JOURNAL DES ENTREES'!$A$3:$I$78,MATCH('ETAT STOCK'!$A12,'JOURNAL DES ENTREES'!F$3:F$78,0),8))</f>
        <v/>
      </c>
    </row>
    <row r="13" spans="1:8" ht="12" customHeight="1" x14ac:dyDescent="0.25">
      <c r="A13" s="45">
        <v>10</v>
      </c>
      <c r="B13" s="48" t="s">
        <v>15</v>
      </c>
      <c r="C13" s="49">
        <v>2</v>
      </c>
      <c r="D13" s="47">
        <f>IF(A13="","",SUMIFS('JOURNAL DES ENTREES'!G$4:G$199,'JOURNAL DES ENTREES'!F$4:F$199,'ETAT STOCK'!A13))</f>
        <v>1</v>
      </c>
      <c r="E13" s="47">
        <f>IF(A13="","",SUMIFS('JOURNAL DES SORTIES'!E$4:E$190,'JOURNAL DES SORTIES'!D$4:D$190,'ETAT STOCK'!A13))</f>
        <v>1</v>
      </c>
      <c r="F13" s="47">
        <f t="shared" si="0"/>
        <v>2</v>
      </c>
      <c r="G13" s="82">
        <f t="shared" si="1"/>
        <v>2400</v>
      </c>
      <c r="H13" s="84">
        <f t="array" ref="H13">IF(ISERROR(INDEX('JOURNAL DES ENTREES'!$A$3:$I$78,MATCH('ETAT STOCK'!$A13,'JOURNAL DES ENTREES'!F$3:F$78,0),8)),"",INDEX('JOURNAL DES ENTREES'!$A$3:$I$78,MATCH('ETAT STOCK'!$A13,'JOURNAL DES ENTREES'!F$3:F$78,0),8))</f>
        <v>1200</v>
      </c>
    </row>
    <row r="14" spans="1:8" ht="12" customHeight="1" x14ac:dyDescent="0.25">
      <c r="A14" s="45">
        <v>11</v>
      </c>
      <c r="B14" s="48" t="s">
        <v>16</v>
      </c>
      <c r="C14" s="49">
        <v>6</v>
      </c>
      <c r="D14" s="47">
        <f>IF(A14="","",SUMIFS('JOURNAL DES ENTREES'!G$4:G$199,'JOURNAL DES ENTREES'!F$4:F$199,'ETAT STOCK'!A14))</f>
        <v>0</v>
      </c>
      <c r="E14" s="47">
        <f>IF(A14="","",SUMIFS('JOURNAL DES SORTIES'!E$4:E$190,'JOURNAL DES SORTIES'!D$4:D$190,'ETAT STOCK'!A14))</f>
        <v>0</v>
      </c>
      <c r="F14" s="47">
        <f t="shared" si="0"/>
        <v>6</v>
      </c>
      <c r="G14" s="82" t="str">
        <f t="shared" si="1"/>
        <v/>
      </c>
      <c r="H14" s="84" t="str">
        <f t="array" ref="H14">IF(ISERROR(INDEX('JOURNAL DES ENTREES'!$A$3:$I$78,MATCH('ETAT STOCK'!$A14,'JOURNAL DES ENTREES'!F$3:F$78,0),8)),"",INDEX('JOURNAL DES ENTREES'!$A$3:$I$78,MATCH('ETAT STOCK'!$A14,'JOURNAL DES ENTREES'!F$3:F$78,0),8))</f>
        <v/>
      </c>
    </row>
    <row r="15" spans="1:8" ht="12" customHeight="1" x14ac:dyDescent="0.25">
      <c r="A15" s="45">
        <v>12</v>
      </c>
      <c r="B15" s="48" t="s">
        <v>17</v>
      </c>
      <c r="C15" s="49">
        <v>0</v>
      </c>
      <c r="D15" s="47">
        <f>IF(A15="","",SUMIFS('JOURNAL DES ENTREES'!G$4:G$199,'JOURNAL DES ENTREES'!F$4:F$199,'ETAT STOCK'!A15))</f>
        <v>0</v>
      </c>
      <c r="E15" s="47">
        <f>IF(A15="","",SUMIFS('JOURNAL DES SORTIES'!E$4:E$190,'JOURNAL DES SORTIES'!D$4:D$190,'ETAT STOCK'!A15))</f>
        <v>0</v>
      </c>
      <c r="F15" s="47">
        <f t="shared" si="0"/>
        <v>0</v>
      </c>
      <c r="G15" s="82" t="str">
        <f t="shared" si="1"/>
        <v/>
      </c>
      <c r="H15" s="84" t="str">
        <f t="array" ref="H15">IF(ISERROR(INDEX('JOURNAL DES ENTREES'!$A$3:$I$78,MATCH('ETAT STOCK'!$A15,'JOURNAL DES ENTREES'!F$3:F$78,0),8)),"",INDEX('JOURNAL DES ENTREES'!$A$3:$I$78,MATCH('ETAT STOCK'!$A15,'JOURNAL DES ENTREES'!F$3:F$78,0),8))</f>
        <v/>
      </c>
    </row>
    <row r="16" spans="1:8" ht="12" customHeight="1" x14ac:dyDescent="0.25">
      <c r="A16" s="45">
        <v>13</v>
      </c>
      <c r="B16" s="48" t="s">
        <v>85</v>
      </c>
      <c r="C16" s="49">
        <v>4</v>
      </c>
      <c r="D16" s="47">
        <f>IF(A16="","",SUMIFS('JOURNAL DES ENTREES'!G$4:G$199,'JOURNAL DES ENTREES'!F$4:F$199,'ETAT STOCK'!A16))</f>
        <v>8</v>
      </c>
      <c r="E16" s="47">
        <f>IF(A16="","",SUMIFS('JOURNAL DES SORTIES'!E$4:E$190,'JOURNAL DES SORTIES'!D$4:D$190,'ETAT STOCK'!A16))</f>
        <v>1</v>
      </c>
      <c r="F16" s="47">
        <f t="shared" si="0"/>
        <v>11</v>
      </c>
      <c r="G16" s="82">
        <f t="shared" si="1"/>
        <v>880</v>
      </c>
      <c r="H16" s="84">
        <f t="array" ref="H16">IF(ISERROR(INDEX('JOURNAL DES ENTREES'!$A$3:$I$78,MATCH('ETAT STOCK'!$A16,'JOURNAL DES ENTREES'!F$3:F$78,0),8)),"",INDEX('JOURNAL DES ENTREES'!$A$3:$I$78,MATCH('ETAT STOCK'!$A16,'JOURNAL DES ENTREES'!F$3:F$78,0),8))</f>
        <v>80</v>
      </c>
    </row>
    <row r="17" spans="1:8" ht="12" customHeight="1" x14ac:dyDescent="0.25">
      <c r="A17" s="45">
        <v>14</v>
      </c>
      <c r="B17" s="48" t="s">
        <v>19</v>
      </c>
      <c r="C17" s="49">
        <v>3</v>
      </c>
      <c r="D17" s="47">
        <f>IF(A17="","",SUMIFS('JOURNAL DES ENTREES'!G$4:G$199,'JOURNAL DES ENTREES'!F$4:F$199,'ETAT STOCK'!A17))</f>
        <v>0</v>
      </c>
      <c r="E17" s="47">
        <f>IF(A17="","",SUMIFS('JOURNAL DES SORTIES'!E$4:E$190,'JOURNAL DES SORTIES'!D$4:D$190,'ETAT STOCK'!A17))</f>
        <v>0</v>
      </c>
      <c r="F17" s="47">
        <f t="shared" si="0"/>
        <v>3</v>
      </c>
      <c r="G17" s="82" t="str">
        <f t="shared" si="1"/>
        <v/>
      </c>
      <c r="H17" s="84" t="str">
        <f t="array" ref="H17">IF(ISERROR(INDEX('JOURNAL DES ENTREES'!$A$3:$I$78,MATCH('ETAT STOCK'!$A17,'JOURNAL DES ENTREES'!F$3:F$78,0),8)),"",INDEX('JOURNAL DES ENTREES'!$A$3:$I$78,MATCH('ETAT STOCK'!$A17,'JOURNAL DES ENTREES'!F$3:F$78,0),8))</f>
        <v/>
      </c>
    </row>
    <row r="18" spans="1:8" ht="12" customHeight="1" x14ac:dyDescent="0.25">
      <c r="A18" s="45">
        <v>15</v>
      </c>
      <c r="B18" s="48" t="s">
        <v>20</v>
      </c>
      <c r="C18" s="49">
        <v>1</v>
      </c>
      <c r="D18" s="47">
        <f>IF(A18="","",SUMIFS('JOURNAL DES ENTREES'!G$4:G$199,'JOURNAL DES ENTREES'!F$4:F$199,'ETAT STOCK'!A18))</f>
        <v>0</v>
      </c>
      <c r="E18" s="47">
        <f>IF(A18="","",SUMIFS('JOURNAL DES SORTIES'!E$4:E$190,'JOURNAL DES SORTIES'!D$4:D$190,'ETAT STOCK'!A18))</f>
        <v>0</v>
      </c>
      <c r="F18" s="47">
        <f t="shared" si="0"/>
        <v>1</v>
      </c>
      <c r="G18" s="82" t="str">
        <f t="shared" si="1"/>
        <v/>
      </c>
      <c r="H18" s="84" t="str">
        <f t="array" ref="H18">IF(ISERROR(INDEX('JOURNAL DES ENTREES'!$A$3:$I$78,MATCH('ETAT STOCK'!$A18,'JOURNAL DES ENTREES'!F$3:F$78,0),8)),"",INDEX('JOURNAL DES ENTREES'!$A$3:$I$78,MATCH('ETAT STOCK'!$A18,'JOURNAL DES ENTREES'!F$3:F$78,0),8))</f>
        <v/>
      </c>
    </row>
    <row r="19" spans="1:8" ht="12" customHeight="1" x14ac:dyDescent="0.25">
      <c r="A19" s="45">
        <v>16</v>
      </c>
      <c r="B19" s="48" t="s">
        <v>21</v>
      </c>
      <c r="C19" s="49">
        <v>2</v>
      </c>
      <c r="D19" s="47">
        <f>IF(A19="","",SUMIFS('JOURNAL DES ENTREES'!G$4:G$199,'JOURNAL DES ENTREES'!F$4:F$199,'ETAT STOCK'!A19))</f>
        <v>0</v>
      </c>
      <c r="E19" s="47">
        <f>IF(A19="","",SUMIFS('JOURNAL DES SORTIES'!E$4:E$190,'JOURNAL DES SORTIES'!D$4:D$190,'ETAT STOCK'!A19))</f>
        <v>0</v>
      </c>
      <c r="F19" s="47">
        <f t="shared" si="0"/>
        <v>2</v>
      </c>
      <c r="G19" s="82" t="str">
        <f t="shared" si="1"/>
        <v/>
      </c>
      <c r="H19" s="84" t="str">
        <f t="array" ref="H19">IF(ISERROR(INDEX('JOURNAL DES ENTREES'!$A$3:$I$78,MATCH('ETAT STOCK'!$A19,'JOURNAL DES ENTREES'!F$3:F$78,0),8)),"",INDEX('JOURNAL DES ENTREES'!$A$3:$I$78,MATCH('ETAT STOCK'!$A19,'JOURNAL DES ENTREES'!F$3:F$78,0),8))</f>
        <v/>
      </c>
    </row>
    <row r="20" spans="1:8" ht="12" customHeight="1" x14ac:dyDescent="0.25">
      <c r="A20" s="45">
        <v>17</v>
      </c>
      <c r="B20" s="48" t="s">
        <v>22</v>
      </c>
      <c r="C20" s="49">
        <v>0</v>
      </c>
      <c r="D20" s="47">
        <f>IF(A20="","",SUMIFS('JOURNAL DES ENTREES'!G$4:G$199,'JOURNAL DES ENTREES'!F$4:F$199,'ETAT STOCK'!A20))</f>
        <v>0</v>
      </c>
      <c r="E20" s="47">
        <f>IF(A20="","",SUMIFS('JOURNAL DES SORTIES'!E$4:E$190,'JOURNAL DES SORTIES'!D$4:D$190,'ETAT STOCK'!A20))</f>
        <v>0</v>
      </c>
      <c r="F20" s="47">
        <f t="shared" si="0"/>
        <v>0</v>
      </c>
      <c r="G20" s="82" t="str">
        <f t="shared" si="1"/>
        <v/>
      </c>
      <c r="H20" s="84" t="str">
        <f t="array" ref="H20">IF(ISERROR(INDEX('JOURNAL DES ENTREES'!$A$3:$I$78,MATCH('ETAT STOCK'!$A20,'JOURNAL DES ENTREES'!F$3:F$78,0),8)),"",INDEX('JOURNAL DES ENTREES'!$A$3:$I$78,MATCH('ETAT STOCK'!$A20,'JOURNAL DES ENTREES'!F$3:F$78,0),8))</f>
        <v/>
      </c>
    </row>
    <row r="21" spans="1:8" ht="12" customHeight="1" x14ac:dyDescent="0.25">
      <c r="A21" s="45">
        <v>18</v>
      </c>
      <c r="B21" s="48" t="s">
        <v>23</v>
      </c>
      <c r="C21" s="49">
        <v>0</v>
      </c>
      <c r="D21" s="47">
        <f>IF(A21="","",SUMIFS('JOURNAL DES ENTREES'!G$4:G$199,'JOURNAL DES ENTREES'!F$4:F$199,'ETAT STOCK'!A21))</f>
        <v>0</v>
      </c>
      <c r="E21" s="47">
        <f>IF(A21="","",SUMIFS('JOURNAL DES SORTIES'!E$4:E$190,'JOURNAL DES SORTIES'!D$4:D$190,'ETAT STOCK'!A21))</f>
        <v>0</v>
      </c>
      <c r="F21" s="47">
        <f t="shared" si="0"/>
        <v>0</v>
      </c>
      <c r="G21" s="82" t="str">
        <f t="shared" si="1"/>
        <v/>
      </c>
      <c r="H21" s="84" t="str">
        <f t="array" ref="H21">IF(ISERROR(INDEX('JOURNAL DES ENTREES'!$A$3:$I$78,MATCH('ETAT STOCK'!$A21,'JOURNAL DES ENTREES'!F$3:F$78,0),8)),"",INDEX('JOURNAL DES ENTREES'!$A$3:$I$78,MATCH('ETAT STOCK'!$A21,'JOURNAL DES ENTREES'!F$3:F$78,0),8))</f>
        <v/>
      </c>
    </row>
    <row r="22" spans="1:8" ht="12" customHeight="1" x14ac:dyDescent="0.25">
      <c r="A22" s="45">
        <v>19</v>
      </c>
      <c r="B22" s="48" t="s">
        <v>24</v>
      </c>
      <c r="C22" s="49">
        <v>4</v>
      </c>
      <c r="D22" s="47">
        <f>IF(A22="","",SUMIFS('JOURNAL DES ENTREES'!G$4:G$199,'JOURNAL DES ENTREES'!F$4:F$199,'ETAT STOCK'!A22))</f>
        <v>0</v>
      </c>
      <c r="E22" s="47">
        <f>IF(A22="","",SUMIFS('JOURNAL DES SORTIES'!E$4:E$190,'JOURNAL DES SORTIES'!D$4:D$190,'ETAT STOCK'!A22))</f>
        <v>0</v>
      </c>
      <c r="F22" s="47">
        <f t="shared" si="0"/>
        <v>4</v>
      </c>
      <c r="G22" s="82" t="str">
        <f t="shared" si="1"/>
        <v/>
      </c>
      <c r="H22" s="84" t="str">
        <f t="array" ref="H22">IF(ISERROR(INDEX('JOURNAL DES ENTREES'!$A$3:$I$78,MATCH('ETAT STOCK'!$A22,'JOURNAL DES ENTREES'!F$3:F$78,0),8)),"",INDEX('JOURNAL DES ENTREES'!$A$3:$I$78,MATCH('ETAT STOCK'!$A22,'JOURNAL DES ENTREES'!F$3:F$78,0),8))</f>
        <v/>
      </c>
    </row>
    <row r="23" spans="1:8" ht="12" customHeight="1" x14ac:dyDescent="0.25">
      <c r="A23" s="45">
        <v>20</v>
      </c>
      <c r="B23" s="48" t="s">
        <v>25</v>
      </c>
      <c r="C23" s="49">
        <v>4</v>
      </c>
      <c r="D23" s="47">
        <f>IF(A23="","",SUMIFS('JOURNAL DES ENTREES'!G$4:G$199,'JOURNAL DES ENTREES'!F$4:F$199,'ETAT STOCK'!A23))</f>
        <v>0</v>
      </c>
      <c r="E23" s="47">
        <f>IF(A23="","",SUMIFS('JOURNAL DES SORTIES'!E$4:E$190,'JOURNAL DES SORTIES'!D$4:D$190,'ETAT STOCK'!A23))</f>
        <v>0</v>
      </c>
      <c r="F23" s="47">
        <f t="shared" si="0"/>
        <v>4</v>
      </c>
      <c r="G23" s="82" t="str">
        <f t="shared" si="1"/>
        <v/>
      </c>
      <c r="H23" s="84" t="str">
        <f t="array" ref="H23">IF(ISERROR(INDEX('JOURNAL DES ENTREES'!$A$3:$I$78,MATCH('ETAT STOCK'!$A23,'JOURNAL DES ENTREES'!F$3:F$78,0),8)),"",INDEX('JOURNAL DES ENTREES'!$A$3:$I$78,MATCH('ETAT STOCK'!$A23,'JOURNAL DES ENTREES'!F$3:F$78,0),8))</f>
        <v/>
      </c>
    </row>
    <row r="24" spans="1:8" ht="12" customHeight="1" x14ac:dyDescent="0.25">
      <c r="A24" s="45">
        <v>21</v>
      </c>
      <c r="B24" s="48" t="s">
        <v>26</v>
      </c>
      <c r="C24" s="49">
        <v>19</v>
      </c>
      <c r="D24" s="47">
        <f>IF(A24="","",SUMIFS('JOURNAL DES ENTREES'!G$4:G$199,'JOURNAL DES ENTREES'!F$4:F$199,'ETAT STOCK'!A24))</f>
        <v>0</v>
      </c>
      <c r="E24" s="47">
        <f>IF(A24="","",SUMIFS('JOURNAL DES SORTIES'!E$4:E$190,'JOURNAL DES SORTIES'!D$4:D$190,'ETAT STOCK'!A24))</f>
        <v>0</v>
      </c>
      <c r="F24" s="47">
        <f t="shared" si="0"/>
        <v>19</v>
      </c>
      <c r="G24" s="82" t="str">
        <f t="shared" si="1"/>
        <v/>
      </c>
      <c r="H24" s="84" t="str">
        <f t="array" ref="H24">IF(ISERROR(INDEX('JOURNAL DES ENTREES'!$A$3:$I$78,MATCH('ETAT STOCK'!$A24,'JOURNAL DES ENTREES'!F$3:F$78,0),8)),"",INDEX('JOURNAL DES ENTREES'!$A$3:$I$78,MATCH('ETAT STOCK'!$A24,'JOURNAL DES ENTREES'!F$3:F$78,0),8))</f>
        <v/>
      </c>
    </row>
    <row r="25" spans="1:8" ht="12" customHeight="1" x14ac:dyDescent="0.25">
      <c r="A25" s="45">
        <v>22</v>
      </c>
      <c r="B25" s="48" t="s">
        <v>27</v>
      </c>
      <c r="C25" s="49">
        <v>28</v>
      </c>
      <c r="D25" s="47">
        <f>IF(A25="","",SUMIFS('JOURNAL DES ENTREES'!G$4:G$199,'JOURNAL DES ENTREES'!F$4:F$199,'ETAT STOCK'!A25))</f>
        <v>0</v>
      </c>
      <c r="E25" s="47">
        <f>IF(A25="","",SUMIFS('JOURNAL DES SORTIES'!E$4:E$190,'JOURNAL DES SORTIES'!D$4:D$190,'ETAT STOCK'!A25))</f>
        <v>0</v>
      </c>
      <c r="F25" s="47">
        <f t="shared" si="0"/>
        <v>28</v>
      </c>
      <c r="G25" s="82" t="str">
        <f t="shared" si="1"/>
        <v/>
      </c>
      <c r="H25" s="84" t="str">
        <f t="array" ref="H25">IF(ISERROR(INDEX('JOURNAL DES ENTREES'!$A$3:$I$78,MATCH('ETAT STOCK'!$A25,'JOURNAL DES ENTREES'!F$3:F$78,0),8)),"",INDEX('JOURNAL DES ENTREES'!$A$3:$I$78,MATCH('ETAT STOCK'!$A25,'JOURNAL DES ENTREES'!F$3:F$78,0),8))</f>
        <v/>
      </c>
    </row>
    <row r="26" spans="1:8" ht="12" customHeight="1" x14ac:dyDescent="0.25">
      <c r="A26" s="45">
        <v>23</v>
      </c>
      <c r="B26" s="48" t="s">
        <v>28</v>
      </c>
      <c r="C26" s="49">
        <v>7</v>
      </c>
      <c r="D26" s="47">
        <f>IF(A26="","",SUMIFS('JOURNAL DES ENTREES'!G$4:G$199,'JOURNAL DES ENTREES'!F$4:F$199,'ETAT STOCK'!A26))</f>
        <v>0</v>
      </c>
      <c r="E26" s="47">
        <f>IF(A26="","",SUMIFS('JOURNAL DES SORTIES'!E$4:E$190,'JOURNAL DES SORTIES'!D$4:D$190,'ETAT STOCK'!A26))</f>
        <v>0</v>
      </c>
      <c r="F26" s="47">
        <f t="shared" si="0"/>
        <v>7</v>
      </c>
      <c r="G26" s="82" t="str">
        <f t="shared" si="1"/>
        <v/>
      </c>
      <c r="H26" s="84" t="str">
        <f t="array" ref="H26">IF(ISERROR(INDEX('JOURNAL DES ENTREES'!$A$3:$I$78,MATCH('ETAT STOCK'!$A26,'JOURNAL DES ENTREES'!F$3:F$78,0),8)),"",INDEX('JOURNAL DES ENTREES'!$A$3:$I$78,MATCH('ETAT STOCK'!$A26,'JOURNAL DES ENTREES'!F$3:F$78,0),8))</f>
        <v/>
      </c>
    </row>
    <row r="27" spans="1:8" ht="12" customHeight="1" x14ac:dyDescent="0.25">
      <c r="A27" s="45">
        <v>24</v>
      </c>
      <c r="B27" s="48" t="s">
        <v>29</v>
      </c>
      <c r="C27" s="49">
        <v>2</v>
      </c>
      <c r="D27" s="47">
        <f>IF(A27="","",SUMIFS('JOURNAL DES ENTREES'!G$4:G$199,'JOURNAL DES ENTREES'!F$4:F$199,'ETAT STOCK'!A27))</f>
        <v>0</v>
      </c>
      <c r="E27" s="47">
        <f>IF(A27="","",SUMIFS('JOURNAL DES SORTIES'!E$4:E$190,'JOURNAL DES SORTIES'!D$4:D$190,'ETAT STOCK'!A27))</f>
        <v>0</v>
      </c>
      <c r="F27" s="47">
        <f t="shared" si="0"/>
        <v>2</v>
      </c>
      <c r="G27" s="82" t="str">
        <f t="shared" si="1"/>
        <v/>
      </c>
      <c r="H27" s="84" t="str">
        <f t="array" ref="H27">IF(ISERROR(INDEX('JOURNAL DES ENTREES'!$A$3:$I$78,MATCH('ETAT STOCK'!$A27,'JOURNAL DES ENTREES'!F$3:F$78,0),8)),"",INDEX('JOURNAL DES ENTREES'!$A$3:$I$78,MATCH('ETAT STOCK'!$A27,'JOURNAL DES ENTREES'!F$3:F$78,0),8))</f>
        <v/>
      </c>
    </row>
    <row r="28" spans="1:8" ht="12" customHeight="1" x14ac:dyDescent="0.25">
      <c r="A28" s="45">
        <v>25</v>
      </c>
      <c r="B28" s="48" t="s">
        <v>30</v>
      </c>
      <c r="C28" s="49">
        <v>23</v>
      </c>
      <c r="D28" s="47">
        <f>IF(A28="","",SUMIFS('JOURNAL DES ENTREES'!G$4:G$199,'JOURNAL DES ENTREES'!F$4:F$199,'ETAT STOCK'!A28))</f>
        <v>0</v>
      </c>
      <c r="E28" s="47">
        <f>IF(A28="","",SUMIFS('JOURNAL DES SORTIES'!E$4:E$190,'JOURNAL DES SORTIES'!D$4:D$190,'ETAT STOCK'!A28))</f>
        <v>0</v>
      </c>
      <c r="F28" s="47">
        <f t="shared" si="0"/>
        <v>23</v>
      </c>
      <c r="G28" s="82" t="str">
        <f t="shared" si="1"/>
        <v/>
      </c>
      <c r="H28" s="84" t="str">
        <f t="array" ref="H28">IF(ISERROR(INDEX('JOURNAL DES ENTREES'!$A$3:$I$78,MATCH('ETAT STOCK'!$A28,'JOURNAL DES ENTREES'!F$3:F$78,0),8)),"",INDEX('JOURNAL DES ENTREES'!$A$3:$I$78,MATCH('ETAT STOCK'!$A28,'JOURNAL DES ENTREES'!F$3:F$78,0),8))</f>
        <v/>
      </c>
    </row>
    <row r="29" spans="1:8" ht="12" customHeight="1" x14ac:dyDescent="0.25">
      <c r="A29" s="45">
        <v>26</v>
      </c>
      <c r="B29" s="48" t="s">
        <v>31</v>
      </c>
      <c r="C29" s="49">
        <v>8</v>
      </c>
      <c r="D29" s="47">
        <f>IF(A29="","",SUMIFS('JOURNAL DES ENTREES'!G$4:G$199,'JOURNAL DES ENTREES'!F$4:F$199,'ETAT STOCK'!A29))</f>
        <v>0</v>
      </c>
      <c r="E29" s="47">
        <f>IF(A29="","",SUMIFS('JOURNAL DES SORTIES'!E$4:E$190,'JOURNAL DES SORTIES'!D$4:D$190,'ETAT STOCK'!A29))</f>
        <v>0</v>
      </c>
      <c r="F29" s="47">
        <f t="shared" si="0"/>
        <v>8</v>
      </c>
      <c r="G29" s="82" t="str">
        <f t="shared" si="1"/>
        <v/>
      </c>
      <c r="H29" s="84" t="str">
        <f t="array" ref="H29">IF(ISERROR(INDEX('JOURNAL DES ENTREES'!$A$3:$I$78,MATCH('ETAT STOCK'!$A29,'JOURNAL DES ENTREES'!F$3:F$78,0),8)),"",INDEX('JOURNAL DES ENTREES'!$A$3:$I$78,MATCH('ETAT STOCK'!$A29,'JOURNAL DES ENTREES'!F$3:F$78,0),8))</f>
        <v/>
      </c>
    </row>
    <row r="30" spans="1:8" ht="12" customHeight="1" x14ac:dyDescent="0.25">
      <c r="A30" s="45">
        <v>27</v>
      </c>
      <c r="B30" s="48" t="s">
        <v>32</v>
      </c>
      <c r="C30" s="49">
        <v>1</v>
      </c>
      <c r="D30" s="47">
        <f>IF(A30="","",SUMIFS('JOURNAL DES ENTREES'!G$4:G$199,'JOURNAL DES ENTREES'!F$4:F$199,'ETAT STOCK'!A30))</f>
        <v>0</v>
      </c>
      <c r="E30" s="47">
        <f>IF(A30="","",SUMIFS('JOURNAL DES SORTIES'!E$4:E$190,'JOURNAL DES SORTIES'!D$4:D$190,'ETAT STOCK'!A30))</f>
        <v>0</v>
      </c>
      <c r="F30" s="47">
        <f t="shared" si="0"/>
        <v>1</v>
      </c>
      <c r="G30" s="82" t="str">
        <f t="shared" si="1"/>
        <v/>
      </c>
      <c r="H30" s="84" t="str">
        <f t="array" ref="H30">IF(ISERROR(INDEX('JOURNAL DES ENTREES'!$A$3:$I$78,MATCH('ETAT STOCK'!$A30,'JOURNAL DES ENTREES'!F$3:F$78,0),8)),"",INDEX('JOURNAL DES ENTREES'!$A$3:$I$78,MATCH('ETAT STOCK'!$A30,'JOURNAL DES ENTREES'!F$3:F$78,0),8))</f>
        <v/>
      </c>
    </row>
    <row r="31" spans="1:8" ht="12" customHeight="1" x14ac:dyDescent="0.25">
      <c r="A31" s="45">
        <v>28</v>
      </c>
      <c r="B31" s="48" t="s">
        <v>33</v>
      </c>
      <c r="C31" s="49">
        <v>5</v>
      </c>
      <c r="D31" s="47">
        <f>IF(A31="","",SUMIFS('JOURNAL DES ENTREES'!G$4:G$199,'JOURNAL DES ENTREES'!F$4:F$199,'ETAT STOCK'!A31))</f>
        <v>0</v>
      </c>
      <c r="E31" s="47">
        <f>IF(A31="","",SUMIFS('JOURNAL DES SORTIES'!E$4:E$190,'JOURNAL DES SORTIES'!D$4:D$190,'ETAT STOCK'!A31))</f>
        <v>0</v>
      </c>
      <c r="F31" s="47">
        <f t="shared" si="0"/>
        <v>5</v>
      </c>
      <c r="G31" s="82" t="str">
        <f t="shared" si="1"/>
        <v/>
      </c>
      <c r="H31" s="84" t="str">
        <f t="array" ref="H31">IF(ISERROR(INDEX('JOURNAL DES ENTREES'!$A$3:$I$78,MATCH('ETAT STOCK'!$A31,'JOURNAL DES ENTREES'!F$3:F$78,0),8)),"",INDEX('JOURNAL DES ENTREES'!$A$3:$I$78,MATCH('ETAT STOCK'!$A31,'JOURNAL DES ENTREES'!F$3:F$78,0),8))</f>
        <v/>
      </c>
    </row>
    <row r="32" spans="1:8" ht="12" customHeight="1" x14ac:dyDescent="0.25">
      <c r="A32" s="45">
        <v>29</v>
      </c>
      <c r="B32" s="48" t="s">
        <v>34</v>
      </c>
      <c r="C32" s="49">
        <v>4</v>
      </c>
      <c r="D32" s="47">
        <f>IF(A32="","",SUMIFS('JOURNAL DES ENTREES'!G$4:G$199,'JOURNAL DES ENTREES'!F$4:F$199,'ETAT STOCK'!A32))</f>
        <v>0</v>
      </c>
      <c r="E32" s="47">
        <f>IF(A32="","",SUMIFS('JOURNAL DES SORTIES'!E$4:E$190,'JOURNAL DES SORTIES'!D$4:D$190,'ETAT STOCK'!A32))</f>
        <v>0</v>
      </c>
      <c r="F32" s="47">
        <f t="shared" si="0"/>
        <v>4</v>
      </c>
      <c r="G32" s="82" t="str">
        <f t="shared" si="1"/>
        <v/>
      </c>
      <c r="H32" s="84" t="str">
        <f t="array" ref="H32">IF(ISERROR(INDEX('JOURNAL DES ENTREES'!$A$3:$I$78,MATCH('ETAT STOCK'!$A32,'JOURNAL DES ENTREES'!F$3:F$78,0),8)),"",INDEX('JOURNAL DES ENTREES'!$A$3:$I$78,MATCH('ETAT STOCK'!$A32,'JOURNAL DES ENTREES'!F$3:F$78,0),8))</f>
        <v/>
      </c>
    </row>
    <row r="33" spans="1:8" ht="12" customHeight="1" x14ac:dyDescent="0.25">
      <c r="A33" s="45">
        <v>30</v>
      </c>
      <c r="B33" s="48" t="s">
        <v>35</v>
      </c>
      <c r="C33" s="49">
        <v>21</v>
      </c>
      <c r="D33" s="47">
        <f>IF(A33="","",SUMIFS('JOURNAL DES ENTREES'!G$4:G$199,'JOURNAL DES ENTREES'!F$4:F$199,'ETAT STOCK'!A33))</f>
        <v>0</v>
      </c>
      <c r="E33" s="47">
        <f>IF(A33="","",SUMIFS('JOURNAL DES SORTIES'!E$4:E$190,'JOURNAL DES SORTIES'!D$4:D$190,'ETAT STOCK'!A33))</f>
        <v>0</v>
      </c>
      <c r="F33" s="47">
        <f t="shared" si="0"/>
        <v>21</v>
      </c>
      <c r="G33" s="82" t="str">
        <f t="shared" si="1"/>
        <v/>
      </c>
      <c r="H33" s="84" t="str">
        <f t="array" ref="H33">IF(ISERROR(INDEX('JOURNAL DES ENTREES'!$A$3:$I$78,MATCH('ETAT STOCK'!$A33,'JOURNAL DES ENTREES'!F$3:F$78,0),8)),"",INDEX('JOURNAL DES ENTREES'!$A$3:$I$78,MATCH('ETAT STOCK'!$A33,'JOURNAL DES ENTREES'!F$3:F$78,0),8))</f>
        <v/>
      </c>
    </row>
    <row r="34" spans="1:8" ht="12" customHeight="1" x14ac:dyDescent="0.25">
      <c r="A34" s="45">
        <v>31</v>
      </c>
      <c r="B34" s="48" t="s">
        <v>36</v>
      </c>
      <c r="C34" s="49">
        <v>5</v>
      </c>
      <c r="D34" s="47">
        <f>IF(A34="","",SUMIFS('JOURNAL DES ENTREES'!G$4:G$199,'JOURNAL DES ENTREES'!F$4:F$199,'ETAT STOCK'!A34))</f>
        <v>0</v>
      </c>
      <c r="E34" s="47">
        <f>IF(A34="","",SUMIFS('JOURNAL DES SORTIES'!E$4:E$190,'JOURNAL DES SORTIES'!D$4:D$190,'ETAT STOCK'!A34))</f>
        <v>0</v>
      </c>
      <c r="F34" s="47">
        <f t="shared" si="0"/>
        <v>5</v>
      </c>
      <c r="G34" s="82" t="str">
        <f t="shared" si="1"/>
        <v/>
      </c>
      <c r="H34" s="84" t="str">
        <f t="array" ref="H34">IF(ISERROR(INDEX('JOURNAL DES ENTREES'!$A$3:$I$78,MATCH('ETAT STOCK'!$A34,'JOURNAL DES ENTREES'!F$3:F$78,0),8)),"",INDEX('JOURNAL DES ENTREES'!$A$3:$I$78,MATCH('ETAT STOCK'!$A34,'JOURNAL DES ENTREES'!F$3:F$78,0),8))</f>
        <v/>
      </c>
    </row>
    <row r="35" spans="1:8" ht="12" customHeight="1" x14ac:dyDescent="0.25">
      <c r="A35" s="45">
        <v>32</v>
      </c>
      <c r="B35" s="48" t="s">
        <v>37</v>
      </c>
      <c r="C35" s="49">
        <v>16</v>
      </c>
      <c r="D35" s="47">
        <f>IF(A35="","",SUMIFS('JOURNAL DES ENTREES'!G$4:G$199,'JOURNAL DES ENTREES'!F$4:F$199,'ETAT STOCK'!A35))</f>
        <v>0</v>
      </c>
      <c r="E35" s="47">
        <f>IF(A35="","",SUMIFS('JOURNAL DES SORTIES'!E$4:E$190,'JOURNAL DES SORTIES'!D$4:D$190,'ETAT STOCK'!A35))</f>
        <v>0</v>
      </c>
      <c r="F35" s="47">
        <f t="shared" si="0"/>
        <v>16</v>
      </c>
      <c r="G35" s="82" t="str">
        <f t="shared" si="1"/>
        <v/>
      </c>
      <c r="H35" s="84" t="str">
        <f t="array" ref="H35">IF(ISERROR(INDEX('JOURNAL DES ENTREES'!$A$3:$I$78,MATCH('ETAT STOCK'!$A35,'JOURNAL DES ENTREES'!F$3:F$78,0),8)),"",INDEX('JOURNAL DES ENTREES'!$A$3:$I$78,MATCH('ETAT STOCK'!$A35,'JOURNAL DES ENTREES'!F$3:F$78,0),8))</f>
        <v/>
      </c>
    </row>
    <row r="36" spans="1:8" ht="12" customHeight="1" x14ac:dyDescent="0.25">
      <c r="A36" s="45">
        <v>33</v>
      </c>
      <c r="B36" s="48" t="s">
        <v>38</v>
      </c>
      <c r="C36" s="49">
        <v>25</v>
      </c>
      <c r="D36" s="47">
        <f>IF(A36="","",SUMIFS('JOURNAL DES ENTREES'!G$4:G$199,'JOURNAL DES ENTREES'!F$4:F$199,'ETAT STOCK'!A36))</f>
        <v>0</v>
      </c>
      <c r="E36" s="47">
        <f>IF(A36="","",SUMIFS('JOURNAL DES SORTIES'!E$4:E$190,'JOURNAL DES SORTIES'!D$4:D$190,'ETAT STOCK'!A36))</f>
        <v>0</v>
      </c>
      <c r="F36" s="47">
        <f t="shared" si="0"/>
        <v>25</v>
      </c>
      <c r="G36" s="82" t="str">
        <f t="shared" si="1"/>
        <v/>
      </c>
      <c r="H36" s="84" t="str">
        <f t="array" ref="H36">IF(ISERROR(INDEX('JOURNAL DES ENTREES'!$A$3:$I$78,MATCH('ETAT STOCK'!$A36,'JOURNAL DES ENTREES'!F$3:F$78,0),8)),"",INDEX('JOURNAL DES ENTREES'!$A$3:$I$78,MATCH('ETAT STOCK'!$A36,'JOURNAL DES ENTREES'!F$3:F$78,0),8))</f>
        <v/>
      </c>
    </row>
    <row r="37" spans="1:8" ht="12" customHeight="1" x14ac:dyDescent="0.25">
      <c r="A37" s="45">
        <v>34</v>
      </c>
      <c r="B37" s="48" t="s">
        <v>39</v>
      </c>
      <c r="C37" s="49">
        <v>1</v>
      </c>
      <c r="D37" s="47">
        <f>IF(A37="","",SUMIFS('JOURNAL DES ENTREES'!G$4:G$199,'JOURNAL DES ENTREES'!F$4:F$199,'ETAT STOCK'!A37))</f>
        <v>0</v>
      </c>
      <c r="E37" s="47">
        <f>IF(A37="","",SUMIFS('JOURNAL DES SORTIES'!E$4:E$190,'JOURNAL DES SORTIES'!D$4:D$190,'ETAT STOCK'!A37))</f>
        <v>0</v>
      </c>
      <c r="F37" s="47">
        <f t="shared" si="0"/>
        <v>1</v>
      </c>
      <c r="G37" s="82" t="str">
        <f t="shared" si="1"/>
        <v/>
      </c>
      <c r="H37" s="84" t="str">
        <f t="array" ref="H37">IF(ISERROR(INDEX('JOURNAL DES ENTREES'!$A$3:$I$78,MATCH('ETAT STOCK'!$A37,'JOURNAL DES ENTREES'!F$3:F$78,0),8)),"",INDEX('JOURNAL DES ENTREES'!$A$3:$I$78,MATCH('ETAT STOCK'!$A37,'JOURNAL DES ENTREES'!F$3:F$78,0),8))</f>
        <v/>
      </c>
    </row>
    <row r="38" spans="1:8" ht="12" customHeight="1" x14ac:dyDescent="0.25">
      <c r="A38" s="45">
        <v>35</v>
      </c>
      <c r="B38" s="48" t="s">
        <v>40</v>
      </c>
      <c r="C38" s="49">
        <v>1</v>
      </c>
      <c r="D38" s="47">
        <f>IF(A38="","",SUMIFS('JOURNAL DES ENTREES'!G$4:G$199,'JOURNAL DES ENTREES'!F$4:F$199,'ETAT STOCK'!A38))</f>
        <v>0</v>
      </c>
      <c r="E38" s="47">
        <f>IF(A38="","",SUMIFS('JOURNAL DES SORTIES'!E$4:E$190,'JOURNAL DES SORTIES'!D$4:D$190,'ETAT STOCK'!A38))</f>
        <v>0</v>
      </c>
      <c r="F38" s="47">
        <f t="shared" si="0"/>
        <v>1</v>
      </c>
      <c r="G38" s="82" t="str">
        <f t="shared" si="1"/>
        <v/>
      </c>
      <c r="H38" s="84" t="str">
        <f t="array" ref="H38">IF(ISERROR(INDEX('JOURNAL DES ENTREES'!$A$3:$I$78,MATCH('ETAT STOCK'!$A38,'JOURNAL DES ENTREES'!F$3:F$78,0),8)),"",INDEX('JOURNAL DES ENTREES'!$A$3:$I$78,MATCH('ETAT STOCK'!$A38,'JOURNAL DES ENTREES'!F$3:F$78,0),8))</f>
        <v/>
      </c>
    </row>
    <row r="39" spans="1:8" ht="12" customHeight="1" x14ac:dyDescent="0.25">
      <c r="A39" s="45">
        <v>36</v>
      </c>
      <c r="B39" s="48" t="s">
        <v>41</v>
      </c>
      <c r="C39" s="49">
        <v>1</v>
      </c>
      <c r="D39" s="47">
        <f>IF(A39="","",SUMIFS('JOURNAL DES ENTREES'!G$4:G$199,'JOURNAL DES ENTREES'!F$4:F$199,'ETAT STOCK'!A39))</f>
        <v>0</v>
      </c>
      <c r="E39" s="47">
        <f>IF(A39="","",SUMIFS('JOURNAL DES SORTIES'!E$4:E$190,'JOURNAL DES SORTIES'!D$4:D$190,'ETAT STOCK'!A39))</f>
        <v>0</v>
      </c>
      <c r="F39" s="47">
        <f t="shared" si="0"/>
        <v>1</v>
      </c>
      <c r="G39" s="82" t="str">
        <f t="shared" si="1"/>
        <v/>
      </c>
      <c r="H39" s="84" t="str">
        <f t="array" ref="H39">IF(ISERROR(INDEX('JOURNAL DES ENTREES'!$A$3:$I$78,MATCH('ETAT STOCK'!$A39,'JOURNAL DES ENTREES'!F$3:F$78,0),8)),"",INDEX('JOURNAL DES ENTREES'!$A$3:$I$78,MATCH('ETAT STOCK'!$A39,'JOURNAL DES ENTREES'!F$3:F$78,0),8))</f>
        <v/>
      </c>
    </row>
    <row r="40" spans="1:8" ht="12" customHeight="1" x14ac:dyDescent="0.25">
      <c r="A40" s="45">
        <v>37</v>
      </c>
      <c r="B40" s="48" t="s">
        <v>42</v>
      </c>
      <c r="C40" s="49">
        <v>9</v>
      </c>
      <c r="D40" s="47">
        <f>IF(A40="","",SUMIFS('JOURNAL DES ENTREES'!G$4:G$199,'JOURNAL DES ENTREES'!F$4:F$199,'ETAT STOCK'!A40))</f>
        <v>0</v>
      </c>
      <c r="E40" s="47">
        <f>IF(A40="","",SUMIFS('JOURNAL DES SORTIES'!E$4:E$190,'JOURNAL DES SORTIES'!D$4:D$190,'ETAT STOCK'!A40))</f>
        <v>0</v>
      </c>
      <c r="F40" s="47">
        <f t="shared" si="0"/>
        <v>9</v>
      </c>
      <c r="G40" s="82" t="str">
        <f t="shared" si="1"/>
        <v/>
      </c>
      <c r="H40" s="84" t="str">
        <f t="array" ref="H40">IF(ISERROR(INDEX('JOURNAL DES ENTREES'!$A$3:$I$78,MATCH('ETAT STOCK'!$A40,'JOURNAL DES ENTREES'!F$3:F$78,0),8)),"",INDEX('JOURNAL DES ENTREES'!$A$3:$I$78,MATCH('ETAT STOCK'!$A40,'JOURNAL DES ENTREES'!F$3:F$78,0),8))</f>
        <v/>
      </c>
    </row>
    <row r="41" spans="1:8" ht="12" customHeight="1" x14ac:dyDescent="0.25">
      <c r="A41" s="45">
        <v>38</v>
      </c>
      <c r="B41" s="48" t="s">
        <v>43</v>
      </c>
      <c r="C41" s="49">
        <v>8</v>
      </c>
      <c r="D41" s="47">
        <f>IF(A41="","",SUMIFS('JOURNAL DES ENTREES'!G$4:G$199,'JOURNAL DES ENTREES'!F$4:F$199,'ETAT STOCK'!A41))</f>
        <v>0</v>
      </c>
      <c r="E41" s="47">
        <f>IF(A41="","",SUMIFS('JOURNAL DES SORTIES'!E$4:E$190,'JOURNAL DES SORTIES'!D$4:D$190,'ETAT STOCK'!A41))</f>
        <v>0</v>
      </c>
      <c r="F41" s="47">
        <f t="shared" si="0"/>
        <v>8</v>
      </c>
      <c r="G41" s="82" t="str">
        <f t="shared" si="1"/>
        <v/>
      </c>
      <c r="H41" s="84" t="str">
        <f t="array" ref="H41">IF(ISERROR(INDEX('JOURNAL DES ENTREES'!$A$3:$I$78,MATCH('ETAT STOCK'!$A41,'JOURNAL DES ENTREES'!F$3:F$78,0),8)),"",INDEX('JOURNAL DES ENTREES'!$A$3:$I$78,MATCH('ETAT STOCK'!$A41,'JOURNAL DES ENTREES'!F$3:F$78,0),8))</f>
        <v/>
      </c>
    </row>
    <row r="42" spans="1:8" ht="12" customHeight="1" x14ac:dyDescent="0.25">
      <c r="A42" s="45">
        <v>39</v>
      </c>
      <c r="B42" s="48" t="s">
        <v>44</v>
      </c>
      <c r="C42" s="49">
        <v>3</v>
      </c>
      <c r="D42" s="47">
        <f>IF(A42="","",SUMIFS('JOURNAL DES ENTREES'!G$4:G$199,'JOURNAL DES ENTREES'!F$4:F$199,'ETAT STOCK'!A42))</f>
        <v>0</v>
      </c>
      <c r="E42" s="47">
        <f>IF(A42="","",SUMIFS('JOURNAL DES SORTIES'!E$4:E$190,'JOURNAL DES SORTIES'!D$4:D$190,'ETAT STOCK'!A42))</f>
        <v>0</v>
      </c>
      <c r="F42" s="47">
        <f t="shared" si="0"/>
        <v>3</v>
      </c>
      <c r="G42" s="82" t="str">
        <f t="shared" si="1"/>
        <v/>
      </c>
      <c r="H42" s="84" t="str">
        <f t="array" ref="H42">IF(ISERROR(INDEX('JOURNAL DES ENTREES'!$A$3:$I$78,MATCH('ETAT STOCK'!$A42,'JOURNAL DES ENTREES'!F$3:F$78,0),8)),"",INDEX('JOURNAL DES ENTREES'!$A$3:$I$78,MATCH('ETAT STOCK'!$A42,'JOURNAL DES ENTREES'!F$3:F$78,0),8))</f>
        <v/>
      </c>
    </row>
    <row r="43" spans="1:8" ht="12" customHeight="1" x14ac:dyDescent="0.25">
      <c r="A43" s="45">
        <v>40</v>
      </c>
      <c r="B43" s="48" t="s">
        <v>45</v>
      </c>
      <c r="C43" s="49">
        <v>2</v>
      </c>
      <c r="D43" s="47">
        <f>IF(A43="","",SUMIFS('JOURNAL DES ENTREES'!G$4:G$199,'JOURNAL DES ENTREES'!F$4:F$199,'ETAT STOCK'!A43))</f>
        <v>0</v>
      </c>
      <c r="E43" s="47">
        <f>IF(A43="","",SUMIFS('JOURNAL DES SORTIES'!E$4:E$190,'JOURNAL DES SORTIES'!D$4:D$190,'ETAT STOCK'!A43))</f>
        <v>0</v>
      </c>
      <c r="F43" s="47">
        <f t="shared" si="0"/>
        <v>2</v>
      </c>
      <c r="G43" s="82" t="str">
        <f t="shared" si="1"/>
        <v/>
      </c>
      <c r="H43" s="84" t="str">
        <f t="array" ref="H43">IF(ISERROR(INDEX('JOURNAL DES ENTREES'!$A$3:$I$78,MATCH('ETAT STOCK'!$A43,'JOURNAL DES ENTREES'!F$3:F$78,0),8)),"",INDEX('JOURNAL DES ENTREES'!$A$3:$I$78,MATCH('ETAT STOCK'!$A43,'JOURNAL DES ENTREES'!F$3:F$78,0),8))</f>
        <v/>
      </c>
    </row>
    <row r="44" spans="1:8" ht="12" customHeight="1" x14ac:dyDescent="0.25">
      <c r="A44" s="45">
        <v>41</v>
      </c>
      <c r="B44" s="48" t="s">
        <v>46</v>
      </c>
      <c r="C44" s="49">
        <v>3</v>
      </c>
      <c r="D44" s="47">
        <f>IF(A44="","",SUMIFS('JOURNAL DES ENTREES'!G$4:G$199,'JOURNAL DES ENTREES'!F$4:F$199,'ETAT STOCK'!A44))</f>
        <v>0</v>
      </c>
      <c r="E44" s="47">
        <f>IF(A44="","",SUMIFS('JOURNAL DES SORTIES'!E$4:E$190,'JOURNAL DES SORTIES'!D$4:D$190,'ETAT STOCK'!A44))</f>
        <v>0</v>
      </c>
      <c r="F44" s="47">
        <f t="shared" si="0"/>
        <v>3</v>
      </c>
      <c r="G44" s="82" t="str">
        <f t="shared" si="1"/>
        <v/>
      </c>
      <c r="H44" s="84" t="str">
        <f t="array" ref="H44">IF(ISERROR(INDEX('JOURNAL DES ENTREES'!$A$3:$I$78,MATCH('ETAT STOCK'!$A44,'JOURNAL DES ENTREES'!F$3:F$78,0),8)),"",INDEX('JOURNAL DES ENTREES'!$A$3:$I$78,MATCH('ETAT STOCK'!$A44,'JOURNAL DES ENTREES'!F$3:F$78,0),8))</f>
        <v/>
      </c>
    </row>
    <row r="45" spans="1:8" ht="12" customHeight="1" x14ac:dyDescent="0.25">
      <c r="A45" s="45">
        <v>42</v>
      </c>
      <c r="B45" s="48" t="s">
        <v>47</v>
      </c>
      <c r="C45" s="49">
        <v>54</v>
      </c>
      <c r="D45" s="47">
        <f>IF(A45="","",SUMIFS('JOURNAL DES ENTREES'!G$4:G$199,'JOURNAL DES ENTREES'!F$4:F$199,'ETAT STOCK'!A45))</f>
        <v>0</v>
      </c>
      <c r="E45" s="47">
        <f>IF(A45="","",SUMIFS('JOURNAL DES SORTIES'!E$4:E$190,'JOURNAL DES SORTIES'!D$4:D$190,'ETAT STOCK'!A45))</f>
        <v>0</v>
      </c>
      <c r="F45" s="47">
        <f t="shared" si="0"/>
        <v>54</v>
      </c>
      <c r="G45" s="82" t="str">
        <f t="shared" si="1"/>
        <v/>
      </c>
      <c r="H45" s="84" t="str">
        <f t="array" ref="H45">IF(ISERROR(INDEX('JOURNAL DES ENTREES'!$A$3:$I$78,MATCH('ETAT STOCK'!$A45,'JOURNAL DES ENTREES'!F$3:F$78,0),8)),"",INDEX('JOURNAL DES ENTREES'!$A$3:$I$78,MATCH('ETAT STOCK'!$A45,'JOURNAL DES ENTREES'!F$3:F$78,0),8))</f>
        <v/>
      </c>
    </row>
    <row r="46" spans="1:8" ht="12" customHeight="1" x14ac:dyDescent="0.25">
      <c r="A46" s="45">
        <v>43</v>
      </c>
      <c r="B46" s="48" t="s">
        <v>48</v>
      </c>
      <c r="C46" s="49">
        <v>1</v>
      </c>
      <c r="D46" s="47">
        <f>IF(A46="","",SUMIFS('JOURNAL DES ENTREES'!G$4:G$199,'JOURNAL DES ENTREES'!F$4:F$199,'ETAT STOCK'!A46))</f>
        <v>0</v>
      </c>
      <c r="E46" s="47">
        <f>IF(A46="","",SUMIFS('JOURNAL DES SORTIES'!E$4:E$190,'JOURNAL DES SORTIES'!D$4:D$190,'ETAT STOCK'!A46))</f>
        <v>0</v>
      </c>
      <c r="F46" s="47">
        <f t="shared" si="0"/>
        <v>1</v>
      </c>
      <c r="G46" s="82" t="str">
        <f t="shared" si="1"/>
        <v/>
      </c>
      <c r="H46" s="84" t="str">
        <f t="array" ref="H46">IF(ISERROR(INDEX('JOURNAL DES ENTREES'!$A$3:$I$78,MATCH('ETAT STOCK'!$A46,'JOURNAL DES ENTREES'!F$3:F$78,0),8)),"",INDEX('JOURNAL DES ENTREES'!$A$3:$I$78,MATCH('ETAT STOCK'!$A46,'JOURNAL DES ENTREES'!F$3:F$78,0),8))</f>
        <v/>
      </c>
    </row>
    <row r="47" spans="1:8" ht="12" customHeight="1" x14ac:dyDescent="0.25">
      <c r="A47" s="45">
        <v>44</v>
      </c>
      <c r="B47" s="48" t="s">
        <v>49</v>
      </c>
      <c r="C47" s="49">
        <v>3</v>
      </c>
      <c r="D47" s="47">
        <f>IF(A47="","",SUMIFS('JOURNAL DES ENTREES'!G$4:G$199,'JOURNAL DES ENTREES'!F$4:F$199,'ETAT STOCK'!A47))</f>
        <v>0</v>
      </c>
      <c r="E47" s="47">
        <f>IF(A47="","",SUMIFS('JOURNAL DES SORTIES'!E$4:E$190,'JOURNAL DES SORTIES'!D$4:D$190,'ETAT STOCK'!A47))</f>
        <v>0</v>
      </c>
      <c r="F47" s="47">
        <f t="shared" si="0"/>
        <v>3</v>
      </c>
      <c r="G47" s="82" t="str">
        <f t="shared" si="1"/>
        <v/>
      </c>
      <c r="H47" s="84" t="str">
        <f t="array" ref="H47">IF(ISERROR(INDEX('JOURNAL DES ENTREES'!$A$3:$I$78,MATCH('ETAT STOCK'!$A47,'JOURNAL DES ENTREES'!F$3:F$78,0),8)),"",INDEX('JOURNAL DES ENTREES'!$A$3:$I$78,MATCH('ETAT STOCK'!$A47,'JOURNAL DES ENTREES'!F$3:F$78,0),8))</f>
        <v/>
      </c>
    </row>
    <row r="48" spans="1:8" ht="12" customHeight="1" x14ac:dyDescent="0.25">
      <c r="A48" s="45">
        <v>45</v>
      </c>
      <c r="B48" s="48" t="s">
        <v>50</v>
      </c>
      <c r="C48" s="49">
        <v>0</v>
      </c>
      <c r="D48" s="47">
        <f>IF(A48="","",SUMIFS('JOURNAL DES ENTREES'!G$4:G$199,'JOURNAL DES ENTREES'!F$4:F$199,'ETAT STOCK'!A48))</f>
        <v>0</v>
      </c>
      <c r="E48" s="47">
        <f>IF(A48="","",SUMIFS('JOURNAL DES SORTIES'!E$4:E$190,'JOURNAL DES SORTIES'!D$4:D$190,'ETAT STOCK'!A48))</f>
        <v>0</v>
      </c>
      <c r="F48" s="47">
        <f t="shared" si="0"/>
        <v>0</v>
      </c>
      <c r="G48" s="82" t="str">
        <f t="shared" si="1"/>
        <v/>
      </c>
      <c r="H48" s="84" t="str">
        <f t="array" ref="H48">IF(ISERROR(INDEX('JOURNAL DES ENTREES'!$A$3:$I$78,MATCH('ETAT STOCK'!$A48,'JOURNAL DES ENTREES'!F$3:F$78,0),8)),"",INDEX('JOURNAL DES ENTREES'!$A$3:$I$78,MATCH('ETAT STOCK'!$A48,'JOURNAL DES ENTREES'!F$3:F$78,0),8))</f>
        <v/>
      </c>
    </row>
    <row r="49" spans="1:8" ht="12" customHeight="1" x14ac:dyDescent="0.25">
      <c r="A49" s="45">
        <v>46</v>
      </c>
      <c r="B49" s="48" t="s">
        <v>51</v>
      </c>
      <c r="C49" s="49">
        <v>8</v>
      </c>
      <c r="D49" s="47">
        <f>IF(A49="","",SUMIFS('JOURNAL DES ENTREES'!G$4:G$199,'JOURNAL DES ENTREES'!F$4:F$199,'ETAT STOCK'!A49))</f>
        <v>0</v>
      </c>
      <c r="E49" s="47">
        <f>IF(A49="","",SUMIFS('JOURNAL DES SORTIES'!E$4:E$190,'JOURNAL DES SORTIES'!D$4:D$190,'ETAT STOCK'!A49))</f>
        <v>0</v>
      </c>
      <c r="F49" s="47">
        <f t="shared" si="0"/>
        <v>8</v>
      </c>
      <c r="G49" s="82" t="str">
        <f t="shared" si="1"/>
        <v/>
      </c>
      <c r="H49" s="84" t="str">
        <f t="array" ref="H49">IF(ISERROR(INDEX('JOURNAL DES ENTREES'!$A$3:$I$78,MATCH('ETAT STOCK'!$A49,'JOURNAL DES ENTREES'!F$3:F$78,0),8)),"",INDEX('JOURNAL DES ENTREES'!$A$3:$I$78,MATCH('ETAT STOCK'!$A49,'JOURNAL DES ENTREES'!F$3:F$78,0),8))</f>
        <v/>
      </c>
    </row>
    <row r="50" spans="1:8" ht="12" customHeight="1" x14ac:dyDescent="0.25">
      <c r="A50" s="45">
        <v>47</v>
      </c>
      <c r="B50" s="48" t="s">
        <v>52</v>
      </c>
      <c r="C50" s="49">
        <v>1</v>
      </c>
      <c r="D50" s="47">
        <f>IF(A50="","",SUMIFS('JOURNAL DES ENTREES'!G$4:G$199,'JOURNAL DES ENTREES'!F$4:F$199,'ETAT STOCK'!A50))</f>
        <v>0</v>
      </c>
      <c r="E50" s="47">
        <f>IF(A50="","",SUMIFS('JOURNAL DES SORTIES'!E$4:E$190,'JOURNAL DES SORTIES'!D$4:D$190,'ETAT STOCK'!A50))</f>
        <v>0</v>
      </c>
      <c r="F50" s="47">
        <f t="shared" si="0"/>
        <v>1</v>
      </c>
      <c r="G50" s="82" t="str">
        <f t="shared" si="1"/>
        <v/>
      </c>
      <c r="H50" s="84" t="str">
        <f t="array" ref="H50">IF(ISERROR(INDEX('JOURNAL DES ENTREES'!$A$3:$I$78,MATCH('ETAT STOCK'!$A50,'JOURNAL DES ENTREES'!F$3:F$78,0),8)),"",INDEX('JOURNAL DES ENTREES'!$A$3:$I$78,MATCH('ETAT STOCK'!$A50,'JOURNAL DES ENTREES'!F$3:F$78,0),8))</f>
        <v/>
      </c>
    </row>
    <row r="51" spans="1:8" ht="12" customHeight="1" x14ac:dyDescent="0.25">
      <c r="A51" s="45">
        <v>48</v>
      </c>
      <c r="B51" s="48" t="s">
        <v>53</v>
      </c>
      <c r="C51" s="49">
        <v>14</v>
      </c>
      <c r="D51" s="47">
        <f>IF(A51="","",SUMIFS('JOURNAL DES ENTREES'!G$4:G$199,'JOURNAL DES ENTREES'!F$4:F$199,'ETAT STOCK'!A51))</f>
        <v>0</v>
      </c>
      <c r="E51" s="47">
        <f>IF(A51="","",SUMIFS('JOURNAL DES SORTIES'!E$4:E$190,'JOURNAL DES SORTIES'!D$4:D$190,'ETAT STOCK'!A51))</f>
        <v>0</v>
      </c>
      <c r="F51" s="47">
        <f t="shared" si="0"/>
        <v>14</v>
      </c>
      <c r="G51" s="82" t="str">
        <f t="shared" si="1"/>
        <v/>
      </c>
      <c r="H51" s="84" t="str">
        <f t="array" ref="H51">IF(ISERROR(INDEX('JOURNAL DES ENTREES'!$A$3:$I$78,MATCH('ETAT STOCK'!$A51,'JOURNAL DES ENTREES'!F$3:F$78,0),8)),"",INDEX('JOURNAL DES ENTREES'!$A$3:$I$78,MATCH('ETAT STOCK'!$A51,'JOURNAL DES ENTREES'!F$3:F$78,0),8))</f>
        <v/>
      </c>
    </row>
    <row r="52" spans="1:8" ht="12" customHeight="1" x14ac:dyDescent="0.25">
      <c r="A52" s="45">
        <v>49</v>
      </c>
      <c r="B52" s="48" t="s">
        <v>54</v>
      </c>
      <c r="C52" s="49">
        <v>2</v>
      </c>
      <c r="D52" s="47">
        <f>IF(A52="","",SUMIFS('JOURNAL DES ENTREES'!G$4:G$199,'JOURNAL DES ENTREES'!F$4:F$199,'ETAT STOCK'!A52))</f>
        <v>0</v>
      </c>
      <c r="E52" s="47">
        <f>IF(A52="","",SUMIFS('JOURNAL DES SORTIES'!E$4:E$190,'JOURNAL DES SORTIES'!D$4:D$190,'ETAT STOCK'!A52))</f>
        <v>0</v>
      </c>
      <c r="F52" s="47">
        <f t="shared" si="0"/>
        <v>2</v>
      </c>
      <c r="G52" s="82" t="str">
        <f t="shared" si="1"/>
        <v/>
      </c>
      <c r="H52" s="84" t="str">
        <f t="array" ref="H52">IF(ISERROR(INDEX('JOURNAL DES ENTREES'!$A$3:$I$78,MATCH('ETAT STOCK'!$A52,'JOURNAL DES ENTREES'!F$3:F$78,0),8)),"",INDEX('JOURNAL DES ENTREES'!$A$3:$I$78,MATCH('ETAT STOCK'!$A52,'JOURNAL DES ENTREES'!F$3:F$78,0),8))</f>
        <v/>
      </c>
    </row>
    <row r="53" spans="1:8" ht="12" customHeight="1" x14ac:dyDescent="0.25">
      <c r="A53" s="45">
        <v>50</v>
      </c>
      <c r="B53" s="48" t="s">
        <v>55</v>
      </c>
      <c r="C53" s="49">
        <v>2</v>
      </c>
      <c r="D53" s="47">
        <f>IF(A53="","",SUMIFS('JOURNAL DES ENTREES'!G$4:G$199,'JOURNAL DES ENTREES'!F$4:F$199,'ETAT STOCK'!A53))</f>
        <v>0</v>
      </c>
      <c r="E53" s="47">
        <f>IF(A53="","",SUMIFS('JOURNAL DES SORTIES'!E$4:E$190,'JOURNAL DES SORTIES'!D$4:D$190,'ETAT STOCK'!A53))</f>
        <v>0</v>
      </c>
      <c r="F53" s="47">
        <f t="shared" si="0"/>
        <v>2</v>
      </c>
      <c r="G53" s="82" t="str">
        <f t="shared" si="1"/>
        <v/>
      </c>
      <c r="H53" s="84" t="str">
        <f t="array" ref="H53">IF(ISERROR(INDEX('JOURNAL DES ENTREES'!$A$3:$I$78,MATCH('ETAT STOCK'!$A53,'JOURNAL DES ENTREES'!F$3:F$78,0),8)),"",INDEX('JOURNAL DES ENTREES'!$A$3:$I$78,MATCH('ETAT STOCK'!$A53,'JOURNAL DES ENTREES'!F$3:F$78,0),8))</f>
        <v/>
      </c>
    </row>
    <row r="54" spans="1:8" ht="12" customHeight="1" x14ac:dyDescent="0.25">
      <c r="A54" s="45">
        <v>51</v>
      </c>
      <c r="B54" s="48" t="s">
        <v>56</v>
      </c>
      <c r="C54" s="49">
        <v>4</v>
      </c>
      <c r="D54" s="47">
        <f>IF(A54="","",SUMIFS('JOURNAL DES ENTREES'!G$4:G$199,'JOURNAL DES ENTREES'!F$4:F$199,'ETAT STOCK'!A54))</f>
        <v>0</v>
      </c>
      <c r="E54" s="47">
        <f>IF(A54="","",SUMIFS('JOURNAL DES SORTIES'!E$4:E$190,'JOURNAL DES SORTIES'!D$4:D$190,'ETAT STOCK'!A54))</f>
        <v>0</v>
      </c>
      <c r="F54" s="47">
        <f t="shared" si="0"/>
        <v>4</v>
      </c>
      <c r="G54" s="82" t="str">
        <f t="shared" si="1"/>
        <v/>
      </c>
      <c r="H54" s="84" t="str">
        <f t="array" ref="H54">IF(ISERROR(INDEX('JOURNAL DES ENTREES'!$A$3:$I$78,MATCH('ETAT STOCK'!$A54,'JOURNAL DES ENTREES'!F$3:F$78,0),8)),"",INDEX('JOURNAL DES ENTREES'!$A$3:$I$78,MATCH('ETAT STOCK'!$A54,'JOURNAL DES ENTREES'!F$3:F$78,0),8))</f>
        <v/>
      </c>
    </row>
    <row r="55" spans="1:8" ht="12" customHeight="1" x14ac:dyDescent="0.25">
      <c r="A55" s="45">
        <v>52</v>
      </c>
      <c r="B55" s="48" t="s">
        <v>57</v>
      </c>
      <c r="C55" s="49">
        <v>4</v>
      </c>
      <c r="D55" s="47">
        <f>IF(A55="","",SUMIFS('JOURNAL DES ENTREES'!G$4:G$199,'JOURNAL DES ENTREES'!F$4:F$199,'ETAT STOCK'!A55))</f>
        <v>0</v>
      </c>
      <c r="E55" s="47">
        <f>IF(A55="","",SUMIFS('JOURNAL DES SORTIES'!E$4:E$190,'JOURNAL DES SORTIES'!D$4:D$190,'ETAT STOCK'!A55))</f>
        <v>0</v>
      </c>
      <c r="F55" s="47">
        <f t="shared" si="0"/>
        <v>4</v>
      </c>
      <c r="G55" s="82" t="str">
        <f t="shared" si="1"/>
        <v/>
      </c>
      <c r="H55" s="84" t="str">
        <f t="array" ref="H55">IF(ISERROR(INDEX('JOURNAL DES ENTREES'!$A$3:$I$78,MATCH('ETAT STOCK'!$A55,'JOURNAL DES ENTREES'!F$3:F$78,0),8)),"",INDEX('JOURNAL DES ENTREES'!$A$3:$I$78,MATCH('ETAT STOCK'!$A55,'JOURNAL DES ENTREES'!F$3:F$78,0),8))</f>
        <v/>
      </c>
    </row>
    <row r="56" spans="1:8" ht="12" customHeight="1" x14ac:dyDescent="0.25">
      <c r="A56" s="45">
        <v>53</v>
      </c>
      <c r="B56" s="48" t="s">
        <v>58</v>
      </c>
      <c r="C56" s="49">
        <v>1</v>
      </c>
      <c r="D56" s="47">
        <f>IF(A56="","",SUMIFS('JOURNAL DES ENTREES'!G$4:G$199,'JOURNAL DES ENTREES'!F$4:F$199,'ETAT STOCK'!A56))</f>
        <v>0</v>
      </c>
      <c r="E56" s="47">
        <f>IF(A56="","",SUMIFS('JOURNAL DES SORTIES'!E$4:E$190,'JOURNAL DES SORTIES'!D$4:D$190,'ETAT STOCK'!A56))</f>
        <v>0</v>
      </c>
      <c r="F56" s="47">
        <f t="shared" si="0"/>
        <v>1</v>
      </c>
      <c r="G56" s="82" t="str">
        <f t="shared" si="1"/>
        <v/>
      </c>
      <c r="H56" s="84" t="str">
        <f t="array" ref="H56">IF(ISERROR(INDEX('JOURNAL DES ENTREES'!$A$3:$I$78,MATCH('ETAT STOCK'!$A56,'JOURNAL DES ENTREES'!F$3:F$78,0),8)),"",INDEX('JOURNAL DES ENTREES'!$A$3:$I$78,MATCH('ETAT STOCK'!$A56,'JOURNAL DES ENTREES'!F$3:F$78,0),8))</f>
        <v/>
      </c>
    </row>
    <row r="57" spans="1:8" ht="12" customHeight="1" x14ac:dyDescent="0.25">
      <c r="A57" s="45">
        <v>54</v>
      </c>
      <c r="B57" s="48" t="s">
        <v>59</v>
      </c>
      <c r="C57" s="49">
        <v>0</v>
      </c>
      <c r="D57" s="47">
        <f>IF(A57="","",SUMIFS('JOURNAL DES ENTREES'!G$4:G$199,'JOURNAL DES ENTREES'!F$4:F$199,'ETAT STOCK'!A57))</f>
        <v>0</v>
      </c>
      <c r="E57" s="47">
        <f>IF(A57="","",SUMIFS('JOURNAL DES SORTIES'!E$4:E$190,'JOURNAL DES SORTIES'!D$4:D$190,'ETAT STOCK'!A57))</f>
        <v>0</v>
      </c>
      <c r="F57" s="47">
        <f t="shared" si="0"/>
        <v>0</v>
      </c>
      <c r="G57" s="82" t="str">
        <f t="shared" si="1"/>
        <v/>
      </c>
      <c r="H57" s="84" t="str">
        <f t="array" ref="H57">IF(ISERROR(INDEX('JOURNAL DES ENTREES'!$A$3:$I$78,MATCH('ETAT STOCK'!$A57,'JOURNAL DES ENTREES'!F$3:F$78,0),8)),"",INDEX('JOURNAL DES ENTREES'!$A$3:$I$78,MATCH('ETAT STOCK'!$A57,'JOURNAL DES ENTREES'!F$3:F$78,0),8))</f>
        <v/>
      </c>
    </row>
    <row r="58" spans="1:8" ht="12" customHeight="1" x14ac:dyDescent="0.25">
      <c r="A58" s="45">
        <v>55</v>
      </c>
      <c r="B58" s="48" t="s">
        <v>60</v>
      </c>
      <c r="C58" s="49">
        <v>1</v>
      </c>
      <c r="D58" s="47">
        <f>IF(A58="","",SUMIFS('JOURNAL DES ENTREES'!G$4:G$199,'JOURNAL DES ENTREES'!F$4:F$199,'ETAT STOCK'!A58))</f>
        <v>0</v>
      </c>
      <c r="E58" s="47">
        <f>IF(A58="","",SUMIFS('JOURNAL DES SORTIES'!E$4:E$190,'JOURNAL DES SORTIES'!D$4:D$190,'ETAT STOCK'!A58))</f>
        <v>0</v>
      </c>
      <c r="F58" s="47">
        <f t="shared" si="0"/>
        <v>1</v>
      </c>
      <c r="G58" s="82" t="str">
        <f t="shared" si="1"/>
        <v/>
      </c>
      <c r="H58" s="84" t="str">
        <f t="array" ref="H58">IF(ISERROR(INDEX('JOURNAL DES ENTREES'!$A$3:$I$78,MATCH('ETAT STOCK'!$A58,'JOURNAL DES ENTREES'!F$3:F$78,0),8)),"",INDEX('JOURNAL DES ENTREES'!$A$3:$I$78,MATCH('ETAT STOCK'!$A58,'JOURNAL DES ENTREES'!F$3:F$78,0),8))</f>
        <v/>
      </c>
    </row>
    <row r="59" spans="1:8" ht="12" customHeight="1" x14ac:dyDescent="0.25">
      <c r="A59" s="45">
        <v>56</v>
      </c>
      <c r="B59" s="48" t="s">
        <v>61</v>
      </c>
      <c r="C59" s="49">
        <v>3</v>
      </c>
      <c r="D59" s="47">
        <f>IF(A59="","",SUMIFS('JOURNAL DES ENTREES'!G$4:G$199,'JOURNAL DES ENTREES'!F$4:F$199,'ETAT STOCK'!A59))</f>
        <v>0</v>
      </c>
      <c r="E59" s="47">
        <f>IF(A59="","",SUMIFS('JOURNAL DES SORTIES'!E$4:E$190,'JOURNAL DES SORTIES'!D$4:D$190,'ETAT STOCK'!A59))</f>
        <v>0</v>
      </c>
      <c r="F59" s="47">
        <f t="shared" si="0"/>
        <v>3</v>
      </c>
      <c r="G59" s="82" t="str">
        <f t="shared" si="1"/>
        <v/>
      </c>
      <c r="H59" s="84" t="str">
        <f t="array" ref="H59">IF(ISERROR(INDEX('JOURNAL DES ENTREES'!$A$3:$I$78,MATCH('ETAT STOCK'!$A59,'JOURNAL DES ENTREES'!F$3:F$78,0),8)),"",INDEX('JOURNAL DES ENTREES'!$A$3:$I$78,MATCH('ETAT STOCK'!$A59,'JOURNAL DES ENTREES'!F$3:F$78,0),8))</f>
        <v/>
      </c>
    </row>
    <row r="60" spans="1:8" ht="12" customHeight="1" x14ac:dyDescent="0.25">
      <c r="A60" s="45">
        <v>57</v>
      </c>
      <c r="B60" s="48" t="s">
        <v>62</v>
      </c>
      <c r="C60" s="49">
        <v>37</v>
      </c>
      <c r="D60" s="47">
        <f>IF(A60="","",SUMIFS('JOURNAL DES ENTREES'!G$4:G$199,'JOURNAL DES ENTREES'!F$4:F$199,'ETAT STOCK'!A60))</f>
        <v>0</v>
      </c>
      <c r="E60" s="47">
        <f>IF(A60="","",SUMIFS('JOURNAL DES SORTIES'!E$4:E$190,'JOURNAL DES SORTIES'!D$4:D$190,'ETAT STOCK'!A60))</f>
        <v>0</v>
      </c>
      <c r="F60" s="47">
        <f t="shared" si="0"/>
        <v>37</v>
      </c>
      <c r="G60" s="82" t="str">
        <f t="shared" si="1"/>
        <v/>
      </c>
      <c r="H60" s="84" t="str">
        <f t="array" ref="H60">IF(ISERROR(INDEX('JOURNAL DES ENTREES'!$A$3:$I$78,MATCH('ETAT STOCK'!$A60,'JOURNAL DES ENTREES'!F$3:F$78,0),8)),"",INDEX('JOURNAL DES ENTREES'!$A$3:$I$78,MATCH('ETAT STOCK'!$A60,'JOURNAL DES ENTREES'!F$3:F$78,0),8))</f>
        <v/>
      </c>
    </row>
    <row r="61" spans="1:8" ht="12" customHeight="1" x14ac:dyDescent="0.25">
      <c r="A61" s="45">
        <v>58</v>
      </c>
      <c r="B61" s="48" t="s">
        <v>63</v>
      </c>
      <c r="C61" s="49">
        <v>25</v>
      </c>
      <c r="D61" s="47">
        <f>IF(A61="","",SUMIFS('JOURNAL DES ENTREES'!G$4:G$199,'JOURNAL DES ENTREES'!F$4:F$199,'ETAT STOCK'!A61))</f>
        <v>0</v>
      </c>
      <c r="E61" s="47">
        <f>IF(A61="","",SUMIFS('JOURNAL DES SORTIES'!E$4:E$190,'JOURNAL DES SORTIES'!D$4:D$190,'ETAT STOCK'!A61))</f>
        <v>0</v>
      </c>
      <c r="F61" s="47">
        <f t="shared" si="0"/>
        <v>25</v>
      </c>
      <c r="G61" s="82" t="str">
        <f t="shared" si="1"/>
        <v/>
      </c>
      <c r="H61" s="84" t="str">
        <f t="array" ref="H61">IF(ISERROR(INDEX('JOURNAL DES ENTREES'!$A$3:$I$78,MATCH('ETAT STOCK'!$A61,'JOURNAL DES ENTREES'!F$3:F$78,0),8)),"",INDEX('JOURNAL DES ENTREES'!$A$3:$I$78,MATCH('ETAT STOCK'!$A61,'JOURNAL DES ENTREES'!F$3:F$78,0),8))</f>
        <v/>
      </c>
    </row>
    <row r="62" spans="1:8" ht="12" customHeight="1" x14ac:dyDescent="0.25">
      <c r="A62" s="45">
        <v>59</v>
      </c>
      <c r="B62" s="48" t="s">
        <v>64</v>
      </c>
      <c r="C62" s="49">
        <v>48</v>
      </c>
      <c r="D62" s="47">
        <f>IF(A62="","",SUMIFS('JOURNAL DES ENTREES'!G$4:G$199,'JOURNAL DES ENTREES'!F$4:F$199,'ETAT STOCK'!A62))</f>
        <v>0</v>
      </c>
      <c r="E62" s="47">
        <f>IF(A62="","",SUMIFS('JOURNAL DES SORTIES'!E$4:E$190,'JOURNAL DES SORTIES'!D$4:D$190,'ETAT STOCK'!A62))</f>
        <v>0</v>
      </c>
      <c r="F62" s="47">
        <f t="shared" si="0"/>
        <v>48</v>
      </c>
      <c r="G62" s="82" t="str">
        <f t="shared" si="1"/>
        <v/>
      </c>
      <c r="H62" s="84" t="str">
        <f t="array" ref="H62">IF(ISERROR(INDEX('JOURNAL DES ENTREES'!$A$3:$I$78,MATCH('ETAT STOCK'!$A62,'JOURNAL DES ENTREES'!F$3:F$78,0),8)),"",INDEX('JOURNAL DES ENTREES'!$A$3:$I$78,MATCH('ETAT STOCK'!$A62,'JOURNAL DES ENTREES'!F$3:F$78,0),8))</f>
        <v/>
      </c>
    </row>
    <row r="63" spans="1:8" ht="12" customHeight="1" x14ac:dyDescent="0.25">
      <c r="A63" s="45">
        <v>60</v>
      </c>
      <c r="B63" s="48" t="s">
        <v>65</v>
      </c>
      <c r="C63" s="49">
        <v>16</v>
      </c>
      <c r="D63" s="47">
        <f>IF(A63="","",SUMIFS('JOURNAL DES ENTREES'!G$4:G$199,'JOURNAL DES ENTREES'!F$4:F$199,'ETAT STOCK'!A63))</f>
        <v>0</v>
      </c>
      <c r="E63" s="47">
        <f>IF(A63="","",SUMIFS('JOURNAL DES SORTIES'!E$4:E$190,'JOURNAL DES SORTIES'!D$4:D$190,'ETAT STOCK'!A63))</f>
        <v>0</v>
      </c>
      <c r="F63" s="47">
        <f t="shared" si="0"/>
        <v>16</v>
      </c>
      <c r="G63" s="82" t="str">
        <f t="shared" si="1"/>
        <v/>
      </c>
      <c r="H63" s="84" t="str">
        <f t="array" ref="H63">IF(ISERROR(INDEX('JOURNAL DES ENTREES'!$A$3:$I$78,MATCH('ETAT STOCK'!$A63,'JOURNAL DES ENTREES'!F$3:F$78,0),8)),"",INDEX('JOURNAL DES ENTREES'!$A$3:$I$78,MATCH('ETAT STOCK'!$A63,'JOURNAL DES ENTREES'!F$3:F$78,0),8))</f>
        <v/>
      </c>
    </row>
    <row r="64" spans="1:8" ht="12" customHeight="1" x14ac:dyDescent="0.25">
      <c r="A64" s="45">
        <v>61</v>
      </c>
      <c r="B64" s="48" t="s">
        <v>66</v>
      </c>
      <c r="C64" s="49">
        <v>15</v>
      </c>
      <c r="D64" s="47">
        <f>IF(A64="","",SUMIFS('JOURNAL DES ENTREES'!G$4:G$199,'JOURNAL DES ENTREES'!F$4:F$199,'ETAT STOCK'!A64))</f>
        <v>0</v>
      </c>
      <c r="E64" s="47">
        <f>IF(A64="","",SUMIFS('JOURNAL DES SORTIES'!E$4:E$190,'JOURNAL DES SORTIES'!D$4:D$190,'ETAT STOCK'!A64))</f>
        <v>0</v>
      </c>
      <c r="F64" s="47">
        <f t="shared" si="0"/>
        <v>15</v>
      </c>
      <c r="G64" s="82" t="str">
        <f t="shared" si="1"/>
        <v/>
      </c>
      <c r="H64" s="84" t="str">
        <f t="array" ref="H64">IF(ISERROR(INDEX('JOURNAL DES ENTREES'!$A$3:$I$78,MATCH('ETAT STOCK'!$A64,'JOURNAL DES ENTREES'!F$3:F$78,0),8)),"",INDEX('JOURNAL DES ENTREES'!$A$3:$I$78,MATCH('ETAT STOCK'!$A64,'JOURNAL DES ENTREES'!F$3:F$78,0),8))</f>
        <v/>
      </c>
    </row>
    <row r="65" spans="1:8" ht="12" customHeight="1" thickBot="1" x14ac:dyDescent="0.3">
      <c r="A65" s="45">
        <v>62</v>
      </c>
      <c r="B65" s="48" t="s">
        <v>67</v>
      </c>
      <c r="C65" s="49">
        <v>16</v>
      </c>
      <c r="D65" s="47">
        <f>IF(A65="","",SUMIFS('JOURNAL DES ENTREES'!G$4:G$199,'JOURNAL DES ENTREES'!F$4:F$199,'ETAT STOCK'!A65))</f>
        <v>0</v>
      </c>
      <c r="E65" s="47">
        <f>IF(A65="","",SUMIFS('JOURNAL DES SORTIES'!E$4:E$190,'JOURNAL DES SORTIES'!D$4:D$190,'ETAT STOCK'!A65))</f>
        <v>0</v>
      </c>
      <c r="F65" s="47">
        <f t="shared" ref="F65" si="2">IF(A65="","",C65+D65-E65)</f>
        <v>16</v>
      </c>
      <c r="G65" s="82" t="str">
        <f t="shared" si="1"/>
        <v/>
      </c>
      <c r="H65" s="84" t="str">
        <f t="array" ref="H65">IF(ISERROR(INDEX('JOURNAL DES ENTREES'!$A$3:$I$78,MATCH('ETAT STOCK'!$A65,'JOURNAL DES ENTREES'!F$3:F$78,0),8)),"",INDEX('JOURNAL DES ENTREES'!$A$3:$I$78,MATCH('ETAT STOCK'!$A65,'JOURNAL DES ENTREES'!F$3:F$78,0),8))</f>
        <v/>
      </c>
    </row>
    <row r="66" spans="1:8" ht="12" customHeight="1" thickBot="1" x14ac:dyDescent="0.3">
      <c r="A66" s="55"/>
      <c r="B66" s="55"/>
      <c r="C66" s="56"/>
      <c r="D66" s="56"/>
      <c r="E66" s="76" t="s">
        <v>110</v>
      </c>
      <c r="F66" s="77"/>
      <c r="G66" s="71">
        <f>+SUM(G4:G65)</f>
        <v>3450</v>
      </c>
    </row>
    <row r="67" spans="1:8" ht="12" customHeight="1" x14ac:dyDescent="0.25">
      <c r="A67" s="55"/>
      <c r="B67" s="55"/>
      <c r="C67" s="56"/>
      <c r="D67" s="56"/>
      <c r="E67" s="56"/>
      <c r="F67" s="56"/>
      <c r="G67" s="57"/>
    </row>
    <row r="68" spans="1:8" ht="12" customHeight="1" x14ac:dyDescent="0.25">
      <c r="A68" s="55"/>
      <c r="B68" s="55"/>
      <c r="C68" s="56"/>
      <c r="D68" s="56"/>
      <c r="E68" s="56"/>
      <c r="F68" s="56"/>
      <c r="G68" s="57"/>
    </row>
    <row r="69" spans="1:8" ht="12" customHeight="1" x14ac:dyDescent="0.25">
      <c r="A69" s="55"/>
      <c r="B69" s="55"/>
      <c r="C69" s="56"/>
      <c r="D69" s="56"/>
      <c r="E69" s="56"/>
      <c r="F69" s="56"/>
      <c r="G69" s="57"/>
    </row>
  </sheetData>
  <mergeCells count="2">
    <mergeCell ref="A1:G1"/>
    <mergeCell ref="E66:F66"/>
  </mergeCells>
  <conditionalFormatting sqref="A4:F12 A14:B16 A18:B20 A22:B24 A26:B28 A30:B32 A34:B36 A38:B40 A42:B44 A46:B48 A50:B52 A54:B56 A58:B60 A62:B64 D5:F65">
    <cfRule type="notContainsBlanks" dxfId="3" priority="3" stopIfTrue="1">
      <formula>LEN(TRIM(A4))&gt;0</formula>
    </cfRule>
  </conditionalFormatting>
  <printOptions horizontalCentered="1"/>
  <pageMargins left="0.19685039370078741" right="0.19685039370078741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65"/>
  <sheetViews>
    <sheetView topLeftCell="A28" workbookViewId="0">
      <selection activeCell="H20" sqref="H20"/>
    </sheetView>
  </sheetViews>
  <sheetFormatPr baseColWidth="10" defaultRowHeight="12.75" customHeight="1" x14ac:dyDescent="0.25"/>
  <cols>
    <col min="1" max="1" width="4.85546875" style="1" customWidth="1"/>
    <col min="2" max="2" width="36.28515625" style="1" customWidth="1"/>
    <col min="3" max="4" width="14.5703125" style="1" customWidth="1"/>
    <col min="5" max="5" width="24.85546875" style="1" customWidth="1"/>
    <col min="6" max="16384" width="11.42578125" style="1"/>
  </cols>
  <sheetData>
    <row r="1" spans="1:5" ht="17.25" customHeight="1" x14ac:dyDescent="0.25">
      <c r="A1" s="72" t="s">
        <v>80</v>
      </c>
      <c r="B1" s="72"/>
      <c r="C1" s="72"/>
      <c r="D1" s="72"/>
      <c r="E1" s="72"/>
    </row>
    <row r="2" spans="1:5" ht="12.75" customHeight="1" x14ac:dyDescent="0.25">
      <c r="A2" s="13"/>
      <c r="B2" s="13"/>
      <c r="C2" s="13"/>
      <c r="D2" s="58" t="s">
        <v>106</v>
      </c>
      <c r="E2" s="59">
        <f ca="1">TODAY()</f>
        <v>43286</v>
      </c>
    </row>
    <row r="3" spans="1:5" ht="30.75" customHeight="1" x14ac:dyDescent="0.25">
      <c r="A3" s="10" t="s">
        <v>79</v>
      </c>
      <c r="B3" s="10" t="s">
        <v>1</v>
      </c>
      <c r="C3" s="10" t="s">
        <v>78</v>
      </c>
      <c r="D3" s="10" t="s">
        <v>4</v>
      </c>
      <c r="E3" s="10" t="s">
        <v>103</v>
      </c>
    </row>
    <row r="4" spans="1:5" ht="12.75" customHeight="1" x14ac:dyDescent="0.25">
      <c r="A4" s="14">
        <v>1</v>
      </c>
      <c r="B4" s="15" t="s">
        <v>6</v>
      </c>
      <c r="C4" s="16">
        <v>3</v>
      </c>
      <c r="D4" s="18">
        <f>+'ETAT STOCK'!F4</f>
        <v>3</v>
      </c>
      <c r="E4" s="16">
        <f>+C4-D4</f>
        <v>0</v>
      </c>
    </row>
    <row r="5" spans="1:5" ht="12.75" customHeight="1" x14ac:dyDescent="0.25">
      <c r="A5" s="16">
        <v>2</v>
      </c>
      <c r="B5" s="17" t="s">
        <v>7</v>
      </c>
      <c r="C5" s="16">
        <v>20</v>
      </c>
      <c r="D5" s="18">
        <f>+'ETAT STOCK'!F5</f>
        <v>34</v>
      </c>
      <c r="E5" s="16">
        <f t="shared" ref="E5:E64" si="0">+C5-D5</f>
        <v>-14</v>
      </c>
    </row>
    <row r="6" spans="1:5" ht="12.75" customHeight="1" x14ac:dyDescent="0.25">
      <c r="A6" s="16">
        <v>3</v>
      </c>
      <c r="B6" s="17" t="s">
        <v>8</v>
      </c>
      <c r="C6" s="16">
        <v>1</v>
      </c>
      <c r="D6" s="18">
        <f>+'ETAT STOCK'!F6</f>
        <v>1</v>
      </c>
      <c r="E6" s="16">
        <f t="shared" si="0"/>
        <v>0</v>
      </c>
    </row>
    <row r="7" spans="1:5" ht="12.75" customHeight="1" x14ac:dyDescent="0.25">
      <c r="A7" s="14">
        <v>4</v>
      </c>
      <c r="B7" s="17" t="s">
        <v>9</v>
      </c>
      <c r="C7" s="16">
        <v>2</v>
      </c>
      <c r="D7" s="18">
        <f>+'ETAT STOCK'!F7</f>
        <v>1</v>
      </c>
      <c r="E7" s="16">
        <f t="shared" si="0"/>
        <v>1</v>
      </c>
    </row>
    <row r="8" spans="1:5" ht="12.75" customHeight="1" x14ac:dyDescent="0.25">
      <c r="A8" s="16">
        <v>5</v>
      </c>
      <c r="B8" s="17" t="s">
        <v>10</v>
      </c>
      <c r="C8" s="16">
        <v>16</v>
      </c>
      <c r="D8" s="18">
        <f>+'ETAT STOCK'!F8</f>
        <v>16</v>
      </c>
      <c r="E8" s="16">
        <f t="shared" si="0"/>
        <v>0</v>
      </c>
    </row>
    <row r="9" spans="1:5" ht="12.75" customHeight="1" x14ac:dyDescent="0.25">
      <c r="A9" s="16">
        <v>6</v>
      </c>
      <c r="B9" s="17" t="s">
        <v>11</v>
      </c>
      <c r="C9" s="16">
        <v>12</v>
      </c>
      <c r="D9" s="18">
        <f>+'ETAT STOCK'!F9</f>
        <v>29</v>
      </c>
      <c r="E9" s="16">
        <f t="shared" si="0"/>
        <v>-17</v>
      </c>
    </row>
    <row r="10" spans="1:5" ht="12.75" customHeight="1" x14ac:dyDescent="0.25">
      <c r="A10" s="14">
        <v>7</v>
      </c>
      <c r="B10" s="17" t="s">
        <v>12</v>
      </c>
      <c r="C10" s="16">
        <v>30</v>
      </c>
      <c r="D10" s="18">
        <f>+'ETAT STOCK'!F10</f>
        <v>57</v>
      </c>
      <c r="E10" s="16">
        <f t="shared" si="0"/>
        <v>-27</v>
      </c>
    </row>
    <row r="11" spans="1:5" ht="12.75" customHeight="1" x14ac:dyDescent="0.25">
      <c r="A11" s="16">
        <v>8</v>
      </c>
      <c r="B11" s="17" t="s">
        <v>13</v>
      </c>
      <c r="C11" s="16">
        <v>4</v>
      </c>
      <c r="D11" s="18">
        <f>+'ETAT STOCK'!F11</f>
        <v>3</v>
      </c>
      <c r="E11" s="16">
        <f t="shared" si="0"/>
        <v>1</v>
      </c>
    </row>
    <row r="12" spans="1:5" ht="12.75" customHeight="1" x14ac:dyDescent="0.25">
      <c r="A12" s="16">
        <v>9</v>
      </c>
      <c r="B12" s="17" t="s">
        <v>14</v>
      </c>
      <c r="C12" s="16">
        <v>5</v>
      </c>
      <c r="D12" s="18">
        <f>+'ETAT STOCK'!F12</f>
        <v>0</v>
      </c>
      <c r="E12" s="16">
        <f t="shared" si="0"/>
        <v>5</v>
      </c>
    </row>
    <row r="13" spans="1:5" ht="12.75" customHeight="1" x14ac:dyDescent="0.25">
      <c r="A13" s="14">
        <v>10</v>
      </c>
      <c r="B13" s="17" t="s">
        <v>15</v>
      </c>
      <c r="C13" s="16">
        <v>2</v>
      </c>
      <c r="D13" s="18">
        <f>+'ETAT STOCK'!F13</f>
        <v>2</v>
      </c>
      <c r="E13" s="16">
        <f t="shared" si="0"/>
        <v>0</v>
      </c>
    </row>
    <row r="14" spans="1:5" ht="12.75" customHeight="1" x14ac:dyDescent="0.25">
      <c r="A14" s="16">
        <v>11</v>
      </c>
      <c r="B14" s="17" t="s">
        <v>16</v>
      </c>
      <c r="C14" s="16">
        <v>6</v>
      </c>
      <c r="D14" s="18">
        <f>+'ETAT STOCK'!F14</f>
        <v>6</v>
      </c>
      <c r="E14" s="16">
        <f t="shared" si="0"/>
        <v>0</v>
      </c>
    </row>
    <row r="15" spans="1:5" ht="12.75" customHeight="1" x14ac:dyDescent="0.25">
      <c r="A15" s="16">
        <v>12</v>
      </c>
      <c r="B15" s="17" t="s">
        <v>17</v>
      </c>
      <c r="C15" s="16">
        <v>20</v>
      </c>
      <c r="D15" s="18">
        <f>+'ETAT STOCK'!F15</f>
        <v>0</v>
      </c>
      <c r="E15" s="16">
        <f t="shared" si="0"/>
        <v>20</v>
      </c>
    </row>
    <row r="16" spans="1:5" ht="12.75" customHeight="1" x14ac:dyDescent="0.25">
      <c r="A16" s="14">
        <v>13</v>
      </c>
      <c r="B16" s="17" t="s">
        <v>18</v>
      </c>
      <c r="C16" s="16">
        <v>2</v>
      </c>
      <c r="D16" s="18">
        <f>+'ETAT STOCK'!F16</f>
        <v>11</v>
      </c>
      <c r="E16" s="16">
        <f t="shared" si="0"/>
        <v>-9</v>
      </c>
    </row>
    <row r="17" spans="1:5" ht="12.75" customHeight="1" x14ac:dyDescent="0.25">
      <c r="A17" s="16">
        <v>14</v>
      </c>
      <c r="B17" s="17" t="s">
        <v>19</v>
      </c>
      <c r="C17" s="16">
        <v>5</v>
      </c>
      <c r="D17" s="18">
        <f>+'ETAT STOCK'!F17</f>
        <v>3</v>
      </c>
      <c r="E17" s="16">
        <f t="shared" si="0"/>
        <v>2</v>
      </c>
    </row>
    <row r="18" spans="1:5" ht="12.75" customHeight="1" x14ac:dyDescent="0.25">
      <c r="A18" s="16">
        <v>15</v>
      </c>
      <c r="B18" s="17" t="s">
        <v>20</v>
      </c>
      <c r="C18" s="16">
        <v>3</v>
      </c>
      <c r="D18" s="18">
        <f>+'ETAT STOCK'!F18</f>
        <v>1</v>
      </c>
      <c r="E18" s="16">
        <f t="shared" si="0"/>
        <v>2</v>
      </c>
    </row>
    <row r="19" spans="1:5" ht="12.75" customHeight="1" x14ac:dyDescent="0.25">
      <c r="A19" s="14">
        <v>16</v>
      </c>
      <c r="B19" s="17" t="s">
        <v>21</v>
      </c>
      <c r="C19" s="16">
        <v>3</v>
      </c>
      <c r="D19" s="18">
        <f>+'ETAT STOCK'!F19</f>
        <v>2</v>
      </c>
      <c r="E19" s="16">
        <f t="shared" si="0"/>
        <v>1</v>
      </c>
    </row>
    <row r="20" spans="1:5" ht="12.75" customHeight="1" x14ac:dyDescent="0.25">
      <c r="A20" s="16">
        <v>17</v>
      </c>
      <c r="B20" s="17" t="s">
        <v>22</v>
      </c>
      <c r="C20" s="16">
        <v>1</v>
      </c>
      <c r="D20" s="18">
        <f>+'ETAT STOCK'!F20</f>
        <v>0</v>
      </c>
      <c r="E20" s="16">
        <f t="shared" si="0"/>
        <v>1</v>
      </c>
    </row>
    <row r="21" spans="1:5" ht="12.75" customHeight="1" x14ac:dyDescent="0.25">
      <c r="A21" s="16">
        <v>18</v>
      </c>
      <c r="B21" s="17" t="s">
        <v>23</v>
      </c>
      <c r="C21" s="16">
        <v>3</v>
      </c>
      <c r="D21" s="18">
        <f>+'ETAT STOCK'!F21</f>
        <v>0</v>
      </c>
      <c r="E21" s="16">
        <f t="shared" si="0"/>
        <v>3</v>
      </c>
    </row>
    <row r="22" spans="1:5" ht="12.75" customHeight="1" x14ac:dyDescent="0.25">
      <c r="A22" s="14">
        <v>19</v>
      </c>
      <c r="B22" s="17" t="s">
        <v>24</v>
      </c>
      <c r="C22" s="16">
        <v>5</v>
      </c>
      <c r="D22" s="18">
        <f>+'ETAT STOCK'!F22</f>
        <v>4</v>
      </c>
      <c r="E22" s="16">
        <f t="shared" si="0"/>
        <v>1</v>
      </c>
    </row>
    <row r="23" spans="1:5" ht="12.75" customHeight="1" x14ac:dyDescent="0.25">
      <c r="A23" s="16">
        <v>20</v>
      </c>
      <c r="B23" s="17" t="s">
        <v>25</v>
      </c>
      <c r="C23" s="16">
        <v>4</v>
      </c>
      <c r="D23" s="18">
        <f>+'ETAT STOCK'!F23</f>
        <v>4</v>
      </c>
      <c r="E23" s="16">
        <f t="shared" si="0"/>
        <v>0</v>
      </c>
    </row>
    <row r="24" spans="1:5" ht="12.75" customHeight="1" x14ac:dyDescent="0.25">
      <c r="A24" s="16">
        <v>21</v>
      </c>
      <c r="B24" s="17" t="s">
        <v>26</v>
      </c>
      <c r="C24" s="16">
        <v>40</v>
      </c>
      <c r="D24" s="18">
        <f>+'ETAT STOCK'!F24</f>
        <v>19</v>
      </c>
      <c r="E24" s="16">
        <f t="shared" si="0"/>
        <v>21</v>
      </c>
    </row>
    <row r="25" spans="1:5" ht="12.75" customHeight="1" x14ac:dyDescent="0.25">
      <c r="A25" s="14">
        <v>22</v>
      </c>
      <c r="B25" s="17" t="s">
        <v>27</v>
      </c>
      <c r="C25" s="16">
        <v>40</v>
      </c>
      <c r="D25" s="18">
        <f>+'ETAT STOCK'!F25</f>
        <v>28</v>
      </c>
      <c r="E25" s="16">
        <f t="shared" si="0"/>
        <v>12</v>
      </c>
    </row>
    <row r="26" spans="1:5" ht="12.75" customHeight="1" x14ac:dyDescent="0.25">
      <c r="A26" s="16">
        <v>23</v>
      </c>
      <c r="B26" s="17" t="s">
        <v>28</v>
      </c>
      <c r="C26" s="16">
        <v>8</v>
      </c>
      <c r="D26" s="18">
        <f>+'ETAT STOCK'!F26</f>
        <v>7</v>
      </c>
      <c r="E26" s="16">
        <f t="shared" si="0"/>
        <v>1</v>
      </c>
    </row>
    <row r="27" spans="1:5" ht="12.75" customHeight="1" x14ac:dyDescent="0.25">
      <c r="A27" s="16">
        <v>24</v>
      </c>
      <c r="B27" s="17" t="s">
        <v>29</v>
      </c>
      <c r="C27" s="16">
        <v>40</v>
      </c>
      <c r="D27" s="18">
        <f>+'ETAT STOCK'!F27</f>
        <v>2</v>
      </c>
      <c r="E27" s="16">
        <f t="shared" si="0"/>
        <v>38</v>
      </c>
    </row>
    <row r="28" spans="1:5" ht="12.75" customHeight="1" x14ac:dyDescent="0.25">
      <c r="A28" s="14">
        <v>25</v>
      </c>
      <c r="B28" s="17" t="s">
        <v>30</v>
      </c>
      <c r="C28" s="16">
        <v>40</v>
      </c>
      <c r="D28" s="18">
        <f>+'ETAT STOCK'!F28</f>
        <v>23</v>
      </c>
      <c r="E28" s="16">
        <f t="shared" si="0"/>
        <v>17</v>
      </c>
    </row>
    <row r="29" spans="1:5" ht="12.75" customHeight="1" x14ac:dyDescent="0.25">
      <c r="A29" s="16">
        <v>26</v>
      </c>
      <c r="B29" s="17" t="s">
        <v>31</v>
      </c>
      <c r="C29" s="16">
        <v>16</v>
      </c>
      <c r="D29" s="18">
        <f>+'ETAT STOCK'!F29</f>
        <v>8</v>
      </c>
      <c r="E29" s="16">
        <f t="shared" si="0"/>
        <v>8</v>
      </c>
    </row>
    <row r="30" spans="1:5" ht="12.75" customHeight="1" x14ac:dyDescent="0.25">
      <c r="A30" s="16">
        <v>27</v>
      </c>
      <c r="B30" s="17" t="s">
        <v>32</v>
      </c>
      <c r="C30" s="16">
        <v>4</v>
      </c>
      <c r="D30" s="18">
        <f>+'ETAT STOCK'!F30</f>
        <v>1</v>
      </c>
      <c r="E30" s="16">
        <f t="shared" si="0"/>
        <v>3</v>
      </c>
    </row>
    <row r="31" spans="1:5" ht="12.75" customHeight="1" x14ac:dyDescent="0.25">
      <c r="A31" s="14">
        <v>28</v>
      </c>
      <c r="B31" s="17" t="s">
        <v>33</v>
      </c>
      <c r="C31" s="16">
        <v>3</v>
      </c>
      <c r="D31" s="18">
        <f>+'ETAT STOCK'!F31</f>
        <v>5</v>
      </c>
      <c r="E31" s="16">
        <f t="shared" si="0"/>
        <v>-2</v>
      </c>
    </row>
    <row r="32" spans="1:5" ht="12.75" customHeight="1" x14ac:dyDescent="0.25">
      <c r="A32" s="16">
        <v>29</v>
      </c>
      <c r="B32" s="17" t="s">
        <v>34</v>
      </c>
      <c r="C32" s="16">
        <v>6</v>
      </c>
      <c r="D32" s="18">
        <f>+'ETAT STOCK'!F32</f>
        <v>4</v>
      </c>
      <c r="E32" s="16">
        <f t="shared" si="0"/>
        <v>2</v>
      </c>
    </row>
    <row r="33" spans="1:5" ht="12.75" customHeight="1" x14ac:dyDescent="0.25">
      <c r="A33" s="16">
        <v>30</v>
      </c>
      <c r="B33" s="17" t="s">
        <v>35</v>
      </c>
      <c r="C33" s="16">
        <v>40</v>
      </c>
      <c r="D33" s="18">
        <f>+'ETAT STOCK'!F33</f>
        <v>21</v>
      </c>
      <c r="E33" s="16">
        <f t="shared" si="0"/>
        <v>19</v>
      </c>
    </row>
    <row r="34" spans="1:5" ht="12.75" customHeight="1" x14ac:dyDescent="0.25">
      <c r="A34" s="14">
        <v>31</v>
      </c>
      <c r="B34" s="17" t="s">
        <v>36</v>
      </c>
      <c r="C34" s="16">
        <v>40</v>
      </c>
      <c r="D34" s="18">
        <f>+'ETAT STOCK'!F34</f>
        <v>5</v>
      </c>
      <c r="E34" s="16">
        <f t="shared" si="0"/>
        <v>35</v>
      </c>
    </row>
    <row r="35" spans="1:5" ht="12.75" customHeight="1" x14ac:dyDescent="0.25">
      <c r="A35" s="16">
        <v>32</v>
      </c>
      <c r="B35" s="17" t="s">
        <v>37</v>
      </c>
      <c r="C35" s="16">
        <v>20</v>
      </c>
      <c r="D35" s="18">
        <f>+'ETAT STOCK'!F35</f>
        <v>16</v>
      </c>
      <c r="E35" s="16">
        <f t="shared" si="0"/>
        <v>4</v>
      </c>
    </row>
    <row r="36" spans="1:5" ht="12.75" customHeight="1" x14ac:dyDescent="0.25">
      <c r="A36" s="16">
        <v>33</v>
      </c>
      <c r="B36" s="17" t="s">
        <v>38</v>
      </c>
      <c r="C36" s="16">
        <v>10</v>
      </c>
      <c r="D36" s="18">
        <f>+'ETAT STOCK'!F36</f>
        <v>25</v>
      </c>
      <c r="E36" s="16">
        <f t="shared" si="0"/>
        <v>-15</v>
      </c>
    </row>
    <row r="37" spans="1:5" ht="12.75" customHeight="1" x14ac:dyDescent="0.25">
      <c r="A37" s="14">
        <v>34</v>
      </c>
      <c r="B37" s="17" t="s">
        <v>39</v>
      </c>
      <c r="C37" s="16">
        <v>1</v>
      </c>
      <c r="D37" s="18">
        <f>+'ETAT STOCK'!F37</f>
        <v>1</v>
      </c>
      <c r="E37" s="16">
        <f t="shared" si="0"/>
        <v>0</v>
      </c>
    </row>
    <row r="38" spans="1:5" ht="12.75" customHeight="1" x14ac:dyDescent="0.25">
      <c r="A38" s="16">
        <v>35</v>
      </c>
      <c r="B38" s="17" t="s">
        <v>40</v>
      </c>
      <c r="C38" s="16">
        <v>1</v>
      </c>
      <c r="D38" s="18">
        <f>+'ETAT STOCK'!F38</f>
        <v>1</v>
      </c>
      <c r="E38" s="16">
        <f t="shared" si="0"/>
        <v>0</v>
      </c>
    </row>
    <row r="39" spans="1:5" ht="12.75" customHeight="1" x14ac:dyDescent="0.25">
      <c r="A39" s="16">
        <v>36</v>
      </c>
      <c r="B39" s="17" t="s">
        <v>41</v>
      </c>
      <c r="C39" s="16">
        <v>4</v>
      </c>
      <c r="D39" s="18">
        <f>+'ETAT STOCK'!F39</f>
        <v>1</v>
      </c>
      <c r="E39" s="16">
        <f t="shared" si="0"/>
        <v>3</v>
      </c>
    </row>
    <row r="40" spans="1:5" ht="12.75" customHeight="1" x14ac:dyDescent="0.25">
      <c r="A40" s="14">
        <v>37</v>
      </c>
      <c r="B40" s="17" t="s">
        <v>42</v>
      </c>
      <c r="C40" s="16">
        <v>4</v>
      </c>
      <c r="D40" s="18">
        <f>+'ETAT STOCK'!F40</f>
        <v>9</v>
      </c>
      <c r="E40" s="16">
        <f t="shared" si="0"/>
        <v>-5</v>
      </c>
    </row>
    <row r="41" spans="1:5" ht="12.75" customHeight="1" x14ac:dyDescent="0.25">
      <c r="A41" s="16">
        <v>38</v>
      </c>
      <c r="B41" s="17" t="s">
        <v>43</v>
      </c>
      <c r="C41" s="16">
        <v>3</v>
      </c>
      <c r="D41" s="18">
        <f>+'ETAT STOCK'!F41</f>
        <v>8</v>
      </c>
      <c r="E41" s="16">
        <f t="shared" si="0"/>
        <v>-5</v>
      </c>
    </row>
    <row r="42" spans="1:5" ht="12.75" customHeight="1" x14ac:dyDescent="0.25">
      <c r="A42" s="16">
        <v>39</v>
      </c>
      <c r="B42" s="17" t="s">
        <v>44</v>
      </c>
      <c r="C42" s="16">
        <v>5</v>
      </c>
      <c r="D42" s="18">
        <f>+'ETAT STOCK'!F42</f>
        <v>3</v>
      </c>
      <c r="E42" s="16">
        <f t="shared" si="0"/>
        <v>2</v>
      </c>
    </row>
    <row r="43" spans="1:5" ht="12.75" customHeight="1" x14ac:dyDescent="0.25">
      <c r="A43" s="14">
        <v>40</v>
      </c>
      <c r="B43" s="17" t="s">
        <v>45</v>
      </c>
      <c r="C43" s="16">
        <v>2</v>
      </c>
      <c r="D43" s="18">
        <f>+'ETAT STOCK'!F43</f>
        <v>2</v>
      </c>
      <c r="E43" s="16">
        <f t="shared" si="0"/>
        <v>0</v>
      </c>
    </row>
    <row r="44" spans="1:5" ht="12.75" customHeight="1" x14ac:dyDescent="0.25">
      <c r="A44" s="16">
        <v>41</v>
      </c>
      <c r="B44" s="17" t="s">
        <v>46</v>
      </c>
      <c r="C44" s="16">
        <v>2</v>
      </c>
      <c r="D44" s="18">
        <f>+'ETAT STOCK'!F44</f>
        <v>3</v>
      </c>
      <c r="E44" s="16">
        <f t="shared" si="0"/>
        <v>-1</v>
      </c>
    </row>
    <row r="45" spans="1:5" ht="12.75" customHeight="1" x14ac:dyDescent="0.25">
      <c r="A45" s="16">
        <v>42</v>
      </c>
      <c r="B45" s="17" t="s">
        <v>47</v>
      </c>
      <c r="C45" s="16">
        <v>40</v>
      </c>
      <c r="D45" s="18">
        <f>+'ETAT STOCK'!F45</f>
        <v>54</v>
      </c>
      <c r="E45" s="16">
        <f t="shared" si="0"/>
        <v>-14</v>
      </c>
    </row>
    <row r="46" spans="1:5" ht="12.75" customHeight="1" x14ac:dyDescent="0.25">
      <c r="A46" s="14">
        <v>43</v>
      </c>
      <c r="B46" s="17" t="s">
        <v>48</v>
      </c>
      <c r="C46" s="16">
        <v>1</v>
      </c>
      <c r="D46" s="18">
        <f>+'ETAT STOCK'!F46</f>
        <v>1</v>
      </c>
      <c r="E46" s="16">
        <f t="shared" si="0"/>
        <v>0</v>
      </c>
    </row>
    <row r="47" spans="1:5" ht="12.75" customHeight="1" x14ac:dyDescent="0.25">
      <c r="A47" s="16">
        <v>44</v>
      </c>
      <c r="B47" s="17" t="s">
        <v>49</v>
      </c>
      <c r="C47" s="16">
        <v>3</v>
      </c>
      <c r="D47" s="18">
        <f>+'ETAT STOCK'!F47</f>
        <v>3</v>
      </c>
      <c r="E47" s="16">
        <f t="shared" si="0"/>
        <v>0</v>
      </c>
    </row>
    <row r="48" spans="1:5" ht="12.75" customHeight="1" x14ac:dyDescent="0.25">
      <c r="A48" s="16">
        <v>45</v>
      </c>
      <c r="B48" s="17" t="s">
        <v>50</v>
      </c>
      <c r="C48" s="16">
        <v>1</v>
      </c>
      <c r="D48" s="18">
        <f>+'ETAT STOCK'!F48</f>
        <v>0</v>
      </c>
      <c r="E48" s="16">
        <f t="shared" si="0"/>
        <v>1</v>
      </c>
    </row>
    <row r="49" spans="1:5" ht="12.75" customHeight="1" x14ac:dyDescent="0.25">
      <c r="A49" s="14">
        <v>46</v>
      </c>
      <c r="B49" s="17" t="s">
        <v>51</v>
      </c>
      <c r="C49" s="16">
        <v>8</v>
      </c>
      <c r="D49" s="18">
        <f>+'ETAT STOCK'!F49</f>
        <v>8</v>
      </c>
      <c r="E49" s="16">
        <f t="shared" si="0"/>
        <v>0</v>
      </c>
    </row>
    <row r="50" spans="1:5" ht="12.75" customHeight="1" x14ac:dyDescent="0.25">
      <c r="A50" s="16">
        <v>47</v>
      </c>
      <c r="B50" s="17" t="s">
        <v>52</v>
      </c>
      <c r="C50" s="16">
        <v>1</v>
      </c>
      <c r="D50" s="18">
        <f>+'ETAT STOCK'!F50</f>
        <v>1</v>
      </c>
      <c r="E50" s="16">
        <f t="shared" si="0"/>
        <v>0</v>
      </c>
    </row>
    <row r="51" spans="1:5" ht="12.75" customHeight="1" x14ac:dyDescent="0.25">
      <c r="A51" s="16">
        <v>48</v>
      </c>
      <c r="B51" s="17" t="s">
        <v>53</v>
      </c>
      <c r="C51" s="16">
        <v>20</v>
      </c>
      <c r="D51" s="18">
        <f>+'ETAT STOCK'!F51</f>
        <v>14</v>
      </c>
      <c r="E51" s="16">
        <f t="shared" si="0"/>
        <v>6</v>
      </c>
    </row>
    <row r="52" spans="1:5" ht="12.75" customHeight="1" x14ac:dyDescent="0.25">
      <c r="A52" s="14">
        <v>49</v>
      </c>
      <c r="B52" s="17" t="s">
        <v>54</v>
      </c>
      <c r="C52" s="16">
        <v>2</v>
      </c>
      <c r="D52" s="18">
        <f>+'ETAT STOCK'!F52</f>
        <v>2</v>
      </c>
      <c r="E52" s="16">
        <f t="shared" si="0"/>
        <v>0</v>
      </c>
    </row>
    <row r="53" spans="1:5" ht="12.75" customHeight="1" x14ac:dyDescent="0.25">
      <c r="A53" s="16">
        <v>50</v>
      </c>
      <c r="B53" s="17" t="s">
        <v>55</v>
      </c>
      <c r="C53" s="16">
        <v>1</v>
      </c>
      <c r="D53" s="18">
        <f>+'ETAT STOCK'!F53</f>
        <v>2</v>
      </c>
      <c r="E53" s="16">
        <f t="shared" si="0"/>
        <v>-1</v>
      </c>
    </row>
    <row r="54" spans="1:5" ht="12.75" customHeight="1" x14ac:dyDescent="0.25">
      <c r="A54" s="16">
        <v>51</v>
      </c>
      <c r="B54" s="17" t="s">
        <v>56</v>
      </c>
      <c r="C54" s="16">
        <v>2</v>
      </c>
      <c r="D54" s="18">
        <f>+'ETAT STOCK'!F54</f>
        <v>4</v>
      </c>
      <c r="E54" s="16">
        <f t="shared" si="0"/>
        <v>-2</v>
      </c>
    </row>
    <row r="55" spans="1:5" ht="12.75" customHeight="1" x14ac:dyDescent="0.25">
      <c r="A55" s="14">
        <v>52</v>
      </c>
      <c r="B55" s="17" t="s">
        <v>57</v>
      </c>
      <c r="C55" s="16">
        <v>5</v>
      </c>
      <c r="D55" s="18">
        <f>+'ETAT STOCK'!F55</f>
        <v>4</v>
      </c>
      <c r="E55" s="16">
        <f t="shared" si="0"/>
        <v>1</v>
      </c>
    </row>
    <row r="56" spans="1:5" ht="12.75" customHeight="1" x14ac:dyDescent="0.25">
      <c r="A56" s="16">
        <v>53</v>
      </c>
      <c r="B56" s="17" t="s">
        <v>58</v>
      </c>
      <c r="C56" s="16">
        <v>1</v>
      </c>
      <c r="D56" s="18">
        <f>+'ETAT STOCK'!F56</f>
        <v>1</v>
      </c>
      <c r="E56" s="16">
        <f t="shared" si="0"/>
        <v>0</v>
      </c>
    </row>
    <row r="57" spans="1:5" ht="12.75" customHeight="1" x14ac:dyDescent="0.25">
      <c r="A57" s="16">
        <v>54</v>
      </c>
      <c r="B57" s="17" t="s">
        <v>59</v>
      </c>
      <c r="C57" s="16">
        <v>1</v>
      </c>
      <c r="D57" s="18">
        <f>+'ETAT STOCK'!F57</f>
        <v>0</v>
      </c>
      <c r="E57" s="16">
        <f t="shared" si="0"/>
        <v>1</v>
      </c>
    </row>
    <row r="58" spans="1:5" ht="12.75" customHeight="1" x14ac:dyDescent="0.25">
      <c r="A58" s="14">
        <v>55</v>
      </c>
      <c r="B58" s="17" t="s">
        <v>60</v>
      </c>
      <c r="C58" s="16">
        <v>3</v>
      </c>
      <c r="D58" s="18">
        <f>+'ETAT STOCK'!F58</f>
        <v>1</v>
      </c>
      <c r="E58" s="16">
        <f t="shared" si="0"/>
        <v>2</v>
      </c>
    </row>
    <row r="59" spans="1:5" ht="12.75" customHeight="1" x14ac:dyDescent="0.25">
      <c r="A59" s="16">
        <v>56</v>
      </c>
      <c r="B59" s="17" t="s">
        <v>61</v>
      </c>
      <c r="C59" s="16">
        <v>2</v>
      </c>
      <c r="D59" s="18">
        <f>+'ETAT STOCK'!F59</f>
        <v>3</v>
      </c>
      <c r="E59" s="16">
        <f t="shared" si="0"/>
        <v>-1</v>
      </c>
    </row>
    <row r="60" spans="1:5" ht="12.75" customHeight="1" x14ac:dyDescent="0.25">
      <c r="A60" s="16">
        <v>57</v>
      </c>
      <c r="B60" s="17" t="s">
        <v>62</v>
      </c>
      <c r="C60" s="16">
        <v>30</v>
      </c>
      <c r="D60" s="18">
        <f>+'ETAT STOCK'!F60</f>
        <v>37</v>
      </c>
      <c r="E60" s="16">
        <f t="shared" si="0"/>
        <v>-7</v>
      </c>
    </row>
    <row r="61" spans="1:5" ht="12.75" customHeight="1" x14ac:dyDescent="0.25">
      <c r="A61" s="14">
        <v>58</v>
      </c>
      <c r="B61" s="17" t="s">
        <v>63</v>
      </c>
      <c r="C61" s="16">
        <v>20</v>
      </c>
      <c r="D61" s="18">
        <f>+'ETAT STOCK'!F61</f>
        <v>25</v>
      </c>
      <c r="E61" s="16">
        <f t="shared" si="0"/>
        <v>-5</v>
      </c>
    </row>
    <row r="62" spans="1:5" ht="12.75" customHeight="1" x14ac:dyDescent="0.25">
      <c r="A62" s="16">
        <v>59</v>
      </c>
      <c r="B62" s="17" t="s">
        <v>64</v>
      </c>
      <c r="C62" s="16">
        <v>30</v>
      </c>
      <c r="D62" s="18">
        <f>+'ETAT STOCK'!F62</f>
        <v>48</v>
      </c>
      <c r="E62" s="16">
        <f t="shared" si="0"/>
        <v>-18</v>
      </c>
    </row>
    <row r="63" spans="1:5" ht="12.75" customHeight="1" x14ac:dyDescent="0.25">
      <c r="A63" s="16">
        <v>60</v>
      </c>
      <c r="B63" s="17" t="s">
        <v>65</v>
      </c>
      <c r="C63" s="16">
        <v>2</v>
      </c>
      <c r="D63" s="18">
        <f>+'ETAT STOCK'!F63</f>
        <v>16</v>
      </c>
      <c r="E63" s="16">
        <f t="shared" si="0"/>
        <v>-14</v>
      </c>
    </row>
    <row r="64" spans="1:5" ht="12.75" customHeight="1" x14ac:dyDescent="0.25">
      <c r="A64" s="14">
        <v>61</v>
      </c>
      <c r="B64" s="17" t="s">
        <v>66</v>
      </c>
      <c r="C64" s="16">
        <v>1</v>
      </c>
      <c r="D64" s="18">
        <f>+'ETAT STOCK'!F64</f>
        <v>15</v>
      </c>
      <c r="E64" s="16">
        <f t="shared" si="0"/>
        <v>-14</v>
      </c>
    </row>
    <row r="65" spans="1:5" ht="12.75" customHeight="1" x14ac:dyDescent="0.25">
      <c r="A65" s="16">
        <v>62</v>
      </c>
      <c r="B65" s="17" t="s">
        <v>67</v>
      </c>
      <c r="C65" s="16">
        <v>13</v>
      </c>
      <c r="D65" s="18">
        <f>+'ETAT STOCK'!F65</f>
        <v>16</v>
      </c>
      <c r="E65" s="16">
        <f t="shared" ref="E65" si="1">+C65-D65</f>
        <v>-3</v>
      </c>
    </row>
  </sheetData>
  <mergeCells count="1">
    <mergeCell ref="A1:E1"/>
  </mergeCells>
  <conditionalFormatting sqref="A4:B12 A13:A65 D4:D65">
    <cfRule type="notContainsBlanks" dxfId="2" priority="12">
      <formula>LEN(TRIM(A4))&gt;0</formula>
    </cfRule>
  </conditionalFormatting>
  <conditionalFormatting sqref="E4:E65">
    <cfRule type="cellIs" dxfId="1" priority="1" operator="lessThan">
      <formula>1</formula>
    </cfRule>
    <cfRule type="cellIs" dxfId="0" priority="2" operator="greaterThan">
      <formula>0</formula>
    </cfRule>
  </conditionalFormatting>
  <printOptions horizontalCentered="1"/>
  <pageMargins left="0" right="0" top="0" bottom="0" header="0" footer="0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DONNEES ARTICLE</vt:lpstr>
      <vt:lpstr>JOURNAL DES ENTREES</vt:lpstr>
      <vt:lpstr>JOURNAL DES SORTIES</vt:lpstr>
      <vt:lpstr>ETAT STOCK</vt:lpstr>
      <vt:lpstr>REAPROVISIONNEMENT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STOCK CONTENAIR BLANC 2019</dc:title>
  <dc:creator>Heikura</dc:creator>
  <cp:lastModifiedBy>maison</cp:lastModifiedBy>
  <cp:lastPrinted>2018-07-04T22:13:28Z</cp:lastPrinted>
  <dcterms:created xsi:type="dcterms:W3CDTF">2018-04-16T21:19:08Z</dcterms:created>
  <dcterms:modified xsi:type="dcterms:W3CDTF">2018-07-05T08:00:27Z</dcterms:modified>
</cp:coreProperties>
</file>