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tabRatio="729" activeTab="2"/>
  </bookViews>
  <sheets>
    <sheet name="BASE TEST" sheetId="12" r:id="rId1"/>
    <sheet name="TEST" sheetId="5" r:id="rId2"/>
    <sheet name="TEST 1" sheetId="63" r:id="rId3"/>
  </sheets>
  <definedNames>
    <definedName name="_xlnm._FilterDatabase" localSheetId="0" hidden="1">'BASE TEST'!#REF!</definedName>
    <definedName name="AIDE">BASE_DONNEE[AIDE]</definedName>
    <definedName name="ANTICIPATIONDEBIT">LISTE[Anticipation débit]</definedName>
    <definedName name="ANTICIPATIONVERSEMENT">LISTE[Anticipation versement]</definedName>
    <definedName name="Assignation">LISTE[Assignation]</definedName>
    <definedName name="BASE">BASE_DONNEE[]</definedName>
    <definedName name="BASELISTE">LISTE[Description]</definedName>
    <definedName name="COURSE">BASE_DONNEE[COURSE]</definedName>
    <definedName name="CREDIT">BASE_DONNEE[CREDIT]</definedName>
    <definedName name="CRITERE">LISTE[Description]</definedName>
    <definedName name="DEBIT">TEST[DEBIT]</definedName>
    <definedName name="DESCRIPTION">LISTE[Description]</definedName>
    <definedName name="DIVERS">BASE_DONNEE[DIVERS]</definedName>
    <definedName name="FACTURE">BASE_DONNEE[FACTURE]</definedName>
    <definedName name="FAMILIALE">BASE_DONNEE[FAMILIALE]</definedName>
    <definedName name="INFORMATIQUE">BASE_DONNEE[INFORMATIQUE]</definedName>
    <definedName name="libellé">LISTE[Description]</definedName>
    <definedName name="LOISIRS">BASE_DONNEE[LOISIRS]</definedName>
    <definedName name="PERSONNEL">BASE_DONNEE[PERSONNEL]</definedName>
    <definedName name="PLACEMENT">BASE_DONNEE[PLACEMENT]</definedName>
    <definedName name="RECU">BASE_DONNEE[RECU]</definedName>
    <definedName name="RESTAURATION">BASE_DONNEE[RESTAURATION]</definedName>
    <definedName name="RETRAIT">BASE_DONNEE[RETRAIT]</definedName>
    <definedName name="RETRAITLIVRET">BASE_DONNEE[RETRAITLIVRET]</definedName>
    <definedName name="SALAIRE">BASE_DONNEE[SALAIRE]</definedName>
    <definedName name="SANTE">BASE_DONNEE[SANTE]</definedName>
    <definedName name="SOCIAL">BASE_DONNEE[SOCIAL]</definedName>
    <definedName name="TRANSPORT">BASE_DONNEE[TRANSPORT]</definedName>
    <definedName name="VERSEMENT">TEST[VERSEMENT]</definedName>
    <definedName name="VESTIMENTAIRE">BASE_DONNEE[VESTIMENTAIRE]</definedName>
    <definedName name="VIREMENT">BASE_DONNEE[VIREMENT]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6" i="5" l="1"/>
  <c r="D2" i="12"/>
  <c r="D20" i="5" l="1"/>
  <c r="J12" i="5"/>
  <c r="I12" i="5"/>
  <c r="J11" i="5"/>
  <c r="I11" i="5"/>
  <c r="C37" i="5"/>
  <c r="C36" i="5"/>
  <c r="E2" i="5"/>
  <c r="B21" i="5"/>
  <c r="B22" i="5"/>
  <c r="C33" i="5"/>
  <c r="B13" i="5"/>
  <c r="B30" i="5"/>
  <c r="D11" i="5"/>
  <c r="D13" i="5"/>
  <c r="D30" i="5"/>
  <c r="B12" i="5"/>
  <c r="D22" i="5"/>
  <c r="B27" i="5"/>
  <c r="B17" i="5"/>
  <c r="B23" i="5"/>
  <c r="D12" i="5"/>
  <c r="D21" i="5"/>
  <c r="D15" i="5"/>
  <c r="B15" i="5"/>
  <c r="B24" i="5"/>
  <c r="B29" i="5"/>
  <c r="B25" i="5"/>
  <c r="D25" i="5"/>
  <c r="B20" i="5"/>
  <c r="B14" i="5"/>
  <c r="D24" i="5"/>
  <c r="D17" i="5"/>
  <c r="D23" i="5"/>
  <c r="B11" i="5"/>
  <c r="B16" i="5"/>
  <c r="B19" i="5"/>
  <c r="D33" i="5"/>
  <c r="D18" i="5"/>
  <c r="D19" i="5"/>
  <c r="D28" i="5"/>
  <c r="D29" i="5"/>
  <c r="B28" i="5"/>
  <c r="D27" i="5"/>
  <c r="D26" i="5"/>
  <c r="D14" i="5"/>
  <c r="B26" i="5"/>
  <c r="B18" i="5"/>
  <c r="D16" i="5"/>
  <c r="E36" i="5" l="1"/>
  <c r="E3" i="5"/>
  <c r="I4" i="5"/>
  <c r="I3" i="5"/>
  <c r="I2" i="5"/>
  <c r="J4" i="5"/>
  <c r="B33" i="5"/>
  <c r="E33" i="5" s="1"/>
  <c r="G2" i="5"/>
  <c r="J3" i="5"/>
  <c r="J2" i="5"/>
  <c r="D37" i="5"/>
  <c r="E37" i="5" s="1"/>
</calcChain>
</file>

<file path=xl/sharedStrings.xml><?xml version="1.0" encoding="utf-8"?>
<sst xmlns="http://schemas.openxmlformats.org/spreadsheetml/2006/main" count="107" uniqueCount="66">
  <si>
    <t>Description</t>
  </si>
  <si>
    <t>Anticipation débit</t>
  </si>
  <si>
    <t>Anticipation versement</t>
  </si>
  <si>
    <t>Assignation</t>
  </si>
  <si>
    <t>AIDE</t>
  </si>
  <si>
    <t>COURSE</t>
  </si>
  <si>
    <t>CREDIT</t>
  </si>
  <si>
    <t>DIVERS</t>
  </si>
  <si>
    <t>FACTURE</t>
  </si>
  <si>
    <t>FAMILIALE</t>
  </si>
  <si>
    <t>INFORMATIQUE</t>
  </si>
  <si>
    <t>LOISIRS</t>
  </si>
  <si>
    <t>PERSONNEL</t>
  </si>
  <si>
    <t>PLACEMENT</t>
  </si>
  <si>
    <t>RECU</t>
  </si>
  <si>
    <t>RETRAIT</t>
  </si>
  <si>
    <t>RETRAITLIVRET</t>
  </si>
  <si>
    <t>RESTAURATION</t>
  </si>
  <si>
    <t>SALAIRE</t>
  </si>
  <si>
    <t>SANTE</t>
  </si>
  <si>
    <t>SOCIAL</t>
  </si>
  <si>
    <t>TRANSPORT</t>
  </si>
  <si>
    <t>VESTIMENTAIRE</t>
  </si>
  <si>
    <t>VIREMENT</t>
  </si>
  <si>
    <t>Placement epargne</t>
  </si>
  <si>
    <t>CATEGORIE</t>
  </si>
  <si>
    <t>MOIS</t>
  </si>
  <si>
    <t>Janvier</t>
  </si>
  <si>
    <t>MONTANT</t>
  </si>
  <si>
    <t>Février</t>
  </si>
  <si>
    <t>Mars</t>
  </si>
  <si>
    <t>Avril</t>
  </si>
  <si>
    <t>EPARGNE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</si>
  <si>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</si>
  <si>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</si>
  <si>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</si>
  <si>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</si>
  <si>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</si>
  <si>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</si>
  <si>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</si>
  <si>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</si>
  <si>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précedent</t>
  </si>
  <si>
    <t>Mois actuel</t>
  </si>
  <si>
    <t>RESTANT ANTICIPE</t>
  </si>
  <si>
    <t>RESTANT REEL</t>
  </si>
  <si>
    <t>DEBUT DE MOIS</t>
  </si>
  <si>
    <t>FIN DE MOIS</t>
  </si>
  <si>
    <t>MOYENNE MENSUEL</t>
  </si>
  <si>
    <t>ANTICIPATION</t>
  </si>
  <si>
    <t>CUMUL ANNUEL</t>
  </si>
  <si>
    <t>DATE</t>
  </si>
  <si>
    <t>OPERATION</t>
  </si>
  <si>
    <t>DEBIT</t>
  </si>
  <si>
    <t>VERSEMENT</t>
  </si>
  <si>
    <t>ACTUEL</t>
  </si>
  <si>
    <t>RAJOUT</t>
  </si>
  <si>
    <t>AVEC INTERET</t>
  </si>
  <si>
    <t>LIVRET A</t>
  </si>
  <si>
    <t>VALEUR</t>
  </si>
  <si>
    <t>COÛT MENSUEL</t>
  </si>
  <si>
    <t>REGLE</t>
  </si>
  <si>
    <t>RESTANT</t>
  </si>
  <si>
    <t>date</t>
  </si>
  <si>
    <t>libellé</t>
  </si>
  <si>
    <t>entrée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</si>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</sst>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#,##0.00\ &quot;€&quot;"/>
    <numFmt numFmtId="166" formatCode="m/d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65" fontId="0" fillId="2" borderId="7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6" fontId="0" fillId="2" borderId="4" xfId="0" applyNumberForma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5" fontId="0" fillId="2" borderId="6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5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0" formatCode="@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6" formatCode="m/d/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MOIS ACTUEL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TEST!$A$11:$A$28</c:f>
              <c:strCache>
                <c:ptCount val="18"/>
                <c:pt idx="0">
                  <c:v>AIDE</c:v>
                </c:pt>
                <c:pt idx="1">
                  <c:v>COURSE</c:v>
                </c:pt>
                <c:pt idx="2">
                  <c:v>CREDIT</c:v>
                </c:pt>
                <c:pt idx="3">
                  <c:v>DIVERS</c:v>
                </c:pt>
                <c:pt idx="4">
                  <c:v>FACTURE</c:v>
                </c:pt>
                <c:pt idx="5">
                  <c:v>FAMILIALE</c:v>
                </c:pt>
                <c:pt idx="6">
                  <c:v>INFORMATIQUE</c:v>
                </c:pt>
                <c:pt idx="7">
                  <c:v>LOISIRS</c:v>
                </c:pt>
                <c:pt idx="8">
                  <c:v>PERSONNEL</c:v>
                </c:pt>
                <c:pt idx="9">
                  <c:v>PLACEMENT</c:v>
                </c:pt>
                <c:pt idx="10">
                  <c:v>RECU</c:v>
                </c:pt>
                <c:pt idx="11">
                  <c:v>RETRAIT</c:v>
                </c:pt>
                <c:pt idx="12">
                  <c:v>RETRAITLIVRET</c:v>
                </c:pt>
                <c:pt idx="13">
                  <c:v>RESTAURATION</c:v>
                </c:pt>
                <c:pt idx="14">
                  <c:v>SALAIRE</c:v>
                </c:pt>
                <c:pt idx="15">
                  <c:v>SANTE</c:v>
                </c:pt>
                <c:pt idx="16">
                  <c:v>SOCIAL</c:v>
                </c:pt>
                <c:pt idx="17">
                  <c:v>TRANSPORT</c:v>
                </c:pt>
              </c:strCache>
            </c:strRef>
          </c:cat>
          <c:val>
            <c:numRef>
              <c:f>TEST!$B$11:$B$28</c:f>
              <c:numCache>
                <c:formatCode>###,0\,00\ "€"</c:formatCode>
                <c:ptCount val="18"/>
                <c:pt idx="0">
                  <c:v>#N/A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#N/A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#N/A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BC0-41C7-AA02-2B0497F68C02}"/>
            </c:ext>
          </c:extLst>
        </c:ser>
        <c:ser>
          <c:idx val="1"/>
          <c:order val="1"/>
          <c:tx>
            <c:v>MOYENNE MENSUEL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TEST!$A$11:$A$28</c:f>
              <c:strCache>
                <c:ptCount val="18"/>
                <c:pt idx="0">
                  <c:v>AIDE</c:v>
                </c:pt>
                <c:pt idx="1">
                  <c:v>COURSE</c:v>
                </c:pt>
                <c:pt idx="2">
                  <c:v>CREDIT</c:v>
                </c:pt>
                <c:pt idx="3">
                  <c:v>DIVERS</c:v>
                </c:pt>
                <c:pt idx="4">
                  <c:v>FACTURE</c:v>
                </c:pt>
                <c:pt idx="5">
                  <c:v>FAMILIALE</c:v>
                </c:pt>
                <c:pt idx="6">
                  <c:v>INFORMATIQUE</c:v>
                </c:pt>
                <c:pt idx="7">
                  <c:v>LOISIRS</c:v>
                </c:pt>
                <c:pt idx="8">
                  <c:v>PERSONNEL</c:v>
                </c:pt>
                <c:pt idx="9">
                  <c:v>PLACEMENT</c:v>
                </c:pt>
                <c:pt idx="10">
                  <c:v>RECU</c:v>
                </c:pt>
                <c:pt idx="11">
                  <c:v>RETRAIT</c:v>
                </c:pt>
                <c:pt idx="12">
                  <c:v>RETRAITLIVRET</c:v>
                </c:pt>
                <c:pt idx="13">
                  <c:v>RESTAURATION</c:v>
                </c:pt>
                <c:pt idx="14">
                  <c:v>SALAIRE</c:v>
                </c:pt>
                <c:pt idx="15">
                  <c:v>SANTE</c:v>
                </c:pt>
                <c:pt idx="16">
                  <c:v>SOCIAL</c:v>
                </c:pt>
                <c:pt idx="17">
                  <c:v>TRANSPORT</c:v>
                </c:pt>
              </c:strCache>
            </c:strRef>
          </c:cat>
          <c:val>
            <c:numRef>
              <c:f>TEST!$C$11:$C$28</c:f>
              <c:numCache>
                <c:formatCode>###,0\,00\ "€"</c:formatCode>
                <c:ptCount val="18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BC0-41C7-AA02-2B0497F68C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6666240"/>
        <c:axId val="86668032"/>
        <c:axId val="0"/>
      </c:bar3DChart>
      <c:catAx>
        <c:axId val="86666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668032"/>
        <c:crosses val="autoZero"/>
        <c:auto val="1"/>
        <c:lblAlgn val="ctr"/>
        <c:lblOffset val="100"/>
        <c:noMultiLvlLbl val="0"/>
      </c:catAx>
      <c:valAx>
        <c:axId val="8666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##,0\,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666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2</xdr:row>
      <xdr:rowOff>76200</xdr:rowOff>
    </xdr:from>
    <xdr:to>
      <xdr:col>4</xdr:col>
      <xdr:colOff>695325</xdr:colOff>
      <xdr:row>19</xdr:row>
      <xdr:rowOff>152400</xdr:rowOff>
    </xdr:to>
    <xdr:sp macro="[0]!TRI_AUTO" textlink="">
      <xdr:nvSpPr>
        <xdr:cNvPr id="2" name="Rectangle 1">
          <a:extLst>
            <a:ext uri="{FF2B5EF4-FFF2-40B4-BE49-F238E27FC236}">
              <a16:creationId xmlns="" xmlns:a16="http://schemas.microsoft.com/office/drawing/2014/main" id="{A7915759-FF7C-4DFC-9628-88A0CDC43D9D}"/>
            </a:ext>
          </a:extLst>
        </xdr:cNvPr>
        <xdr:cNvSpPr/>
      </xdr:nvSpPr>
      <xdr:spPr>
        <a:xfrm>
          <a:off x="2895600" y="457200"/>
          <a:ext cx="628650" cy="33147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ctr"/>
        <a:lstStyle/>
        <a:p>
          <a:pPr algn="ctr"/>
          <a:r>
            <a:rPr lang="fr-FR" sz="1800"/>
            <a:t>TRI AUTO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981076</xdr:colOff>
      <xdr:row>8</xdr:row>
      <xdr:rowOff>114044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711C6666-BFA0-4309-930F-E205297A02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981200" cy="1638044"/>
        </a:xfrm>
        <a:prstGeom prst="rect">
          <a:avLst/>
        </a:prstGeom>
      </xdr:spPr>
    </xdr:pic>
    <xdr:clientData/>
  </xdr:twoCellAnchor>
  <xdr:twoCellAnchor>
    <xdr:from>
      <xdr:col>10</xdr:col>
      <xdr:colOff>666750</xdr:colOff>
      <xdr:row>8</xdr:row>
      <xdr:rowOff>190499</xdr:rowOff>
    </xdr:from>
    <xdr:to>
      <xdr:col>17</xdr:col>
      <xdr:colOff>742950</xdr:colOff>
      <xdr:row>31</xdr:row>
      <xdr:rowOff>28574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541EF24-FB6B-4676-B98F-BBD31A9970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9525</xdr:colOff>
      <xdr:row>0</xdr:row>
      <xdr:rowOff>95250</xdr:rowOff>
    </xdr:from>
    <xdr:to>
      <xdr:col>12</xdr:col>
      <xdr:colOff>19050</xdr:colOff>
      <xdr:row>4</xdr:row>
      <xdr:rowOff>0</xdr:rowOff>
    </xdr:to>
    <xdr:sp macro="[0]!Nouvelle_entrée" textlink="">
      <xdr:nvSpPr>
        <xdr:cNvPr id="4" name="Rectangle 3">
          <a:extLst>
            <a:ext uri="{FF2B5EF4-FFF2-40B4-BE49-F238E27FC236}">
              <a16:creationId xmlns="" xmlns:a16="http://schemas.microsoft.com/office/drawing/2014/main" id="{BAAF8959-2BB2-415D-A274-0AA53D782654}"/>
            </a:ext>
          </a:extLst>
        </xdr:cNvPr>
        <xdr:cNvSpPr/>
      </xdr:nvSpPr>
      <xdr:spPr>
        <a:xfrm>
          <a:off x="10734675" y="95250"/>
          <a:ext cx="1076325" cy="6667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Nouveau</a:t>
          </a:r>
        </a:p>
        <a:p>
          <a:pPr algn="ctr"/>
          <a:r>
            <a:rPr lang="fr-FR" sz="1800"/>
            <a:t>critère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209550</xdr:colOff>
          <xdr:row>2</xdr:row>
          <xdr:rowOff>76200</xdr:rowOff>
        </xdr:from>
        <xdr:to>
          <xdr:col>10</xdr:col>
          <xdr:colOff>19050</xdr:colOff>
          <xdr:row>9</xdr:row>
          <xdr:rowOff>66675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7" name="LISTE" displayName="LISTE" comment="Base de donnée pour liste déroulante automatique" ref="A1:D2" totalsRowShown="0" headerRowDxfId="53" dataDxfId="51" headerRowBorderDxfId="52" tableBorderDxfId="50" totalsRowBorderDxfId="49">
  <autoFilter ref="A1:D2"/>
  <sortState ref="A2:D2">
    <sortCondition ref="A2"/>
  </sortState>
  <tableColumns count="4">
    <tableColumn id="1" name="Description" dataDxfId="48"/>
    <tableColumn id="3" name="Anticipation débit" dataDxfId="47"/>
    <tableColumn id="4" name="Anticipation versement" dataDxfId="46"/>
    <tableColumn id="2" name="Assignation" dataDxfId="45">
      <calculatedColumnFormula>IF(COUNTIF(BASE,LISTE[[#This Row],[Description]])&gt;0,"Valide","Non assigné")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F27:G45" totalsRowShown="0" headerRowDxfId="44" dataDxfId="43">
  <autoFilter ref="F27:G45"/>
  <tableColumns count="2">
    <tableColumn id="1" name="CATEGORIE" dataDxfId="42"/>
    <tableColumn id="2" name="MOIS" dataDxfId="4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2" name="BASE_DONNEE" displayName="BASE_DONNEE" ref="F1:Y20" totalsRowShown="0" headerRowDxfId="40" dataDxfId="39">
  <autoFilter ref="F1:Y20"/>
  <sortState ref="F2:Y20">
    <sortCondition ref="F1"/>
  </sortState>
  <tableColumns count="20">
    <tableColumn id="1" name="AIDE" dataDxfId="38"/>
    <tableColumn id="2" name="COURSE" dataDxfId="37"/>
    <tableColumn id="3" name="CREDIT" dataDxfId="36"/>
    <tableColumn id="4" name="DIVERS" dataDxfId="35"/>
    <tableColumn id="5" name="FACTURE" dataDxfId="34"/>
    <tableColumn id="6" name="FAMILIALE" dataDxfId="33"/>
    <tableColumn id="7" name="INFORMATIQUE" dataDxfId="32"/>
    <tableColumn id="8" name="LOISIRS" dataDxfId="31"/>
    <tableColumn id="9" name="PERSONNEL" dataDxfId="30"/>
    <tableColumn id="10" name="PLACEMENT" dataDxfId="29"/>
    <tableColumn id="11" name="RECU" dataDxfId="28"/>
    <tableColumn id="12" name="RETRAIT" dataDxfId="27"/>
    <tableColumn id="13" name="RETRAITLIVRET" dataDxfId="26"/>
    <tableColumn id="14" name="RESTAURATION" dataDxfId="25"/>
    <tableColumn id="15" name="SALAIRE" dataDxfId="24"/>
    <tableColumn id="16" name="SANTE" dataDxfId="23"/>
    <tableColumn id="17" name="SOCIAL" dataDxfId="22"/>
    <tableColumn id="18" name="TRANSPORT" dataDxfId="21"/>
    <tableColumn id="19" name="VESTIMENTAIRE" dataDxfId="20"/>
    <tableColumn id="20" name="VIREMENT" dataDxfId="1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EST" displayName="TEST" ref="G10:J12" totalsRowShown="0" headerRowDxfId="18" dataDxfId="16" headerRowBorderDxfId="17" tableBorderDxfId="15" totalsRowBorderDxfId="14">
  <autoFilter ref="G10:J12"/>
  <tableColumns count="4">
    <tableColumn id="1" name="DATE" dataDxfId="13"/>
    <tableColumn id="2" name="OPERATION" dataDxfId="12"/>
    <tableColumn id="3" name="DEBIT" dataDxfId="11" dataCellStyle="Monétaire">
      <calculatedColumnFormula>IF(H11="",0,IF(H11="Placement epargne",$D$3,VLOOKUP(H11,LISTE[],2,FALSE)))</calculatedColumnFormula>
    </tableColumn>
    <tableColumn id="4" name="VERSEMENT" dataDxfId="10">
      <calculatedColumnFormula>IF(H11="",0,IF(H11=VLOOKUP(H11,LISTE[],1,FALSE),VLOOKUP(H11,LISTE[],3,FALSE)))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A1:D2" insertRow="1" totalsRowShown="0" headerRowDxfId="9" dataDxfId="8">
  <autoFilter ref="A1:D2"/>
  <tableColumns count="4">
    <tableColumn id="1" name="date" dataDxfId="7"/>
    <tableColumn id="2" name="libellé" dataDxfId="6"/>
    <tableColumn id="3" name="entrée" dataDxfId="5"/>
    <tableColumn id="4" name="sortie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17"/>
  <sheetViews>
    <sheetView workbookViewId="0">
      <selection activeCell="D25" sqref="D25"/>
    </sheetView>
  </sheetViews>
  <sheetFormatPr baseColWidth="10" defaultColWidth="11.42578125" defaultRowHeight="15" x14ac:dyDescent="0.25"/>
  <cols>
    <col min="1" max="1" width="24.5703125" style="1" bestFit="1" customWidth="1"/>
    <col min="2" max="2" width="21.7109375" style="1" bestFit="1" customWidth="1"/>
    <col min="3" max="3" width="26.7109375" style="1" bestFit="1" customWidth="1"/>
    <col min="4" max="4" width="17.85546875" style="1" bestFit="1" customWidth="1"/>
    <col min="5" max="5" width="11.42578125" style="1"/>
    <col min="6" max="6" width="20.140625" style="1" bestFit="1" customWidth="1"/>
    <col min="7" max="7" width="12.7109375" style="1" bestFit="1" customWidth="1"/>
    <col min="8" max="8" width="11.7109375" style="1" bestFit="1" customWidth="1"/>
    <col min="9" max="9" width="21.42578125" style="1" bestFit="1" customWidth="1"/>
    <col min="10" max="10" width="24.5703125" style="1" bestFit="1" customWidth="1"/>
    <col min="11" max="11" width="14.85546875" style="1" bestFit="1" customWidth="1"/>
    <col min="12" max="12" width="19.7109375" style="1" bestFit="1" customWidth="1"/>
    <col min="13" max="13" width="14.5703125" style="1" bestFit="1" customWidth="1"/>
    <col min="14" max="14" width="16" style="1" bestFit="1" customWidth="1"/>
    <col min="15" max="15" width="18.28515625" style="1" bestFit="1" customWidth="1"/>
    <col min="16" max="16" width="24.140625" style="1" bestFit="1" customWidth="1"/>
    <col min="17" max="17" width="17.140625" style="1" bestFit="1" customWidth="1"/>
    <col min="18" max="18" width="19" style="1" bestFit="1" customWidth="1"/>
    <col min="19" max="19" width="19.28515625" style="1" bestFit="1" customWidth="1"/>
    <col min="20" max="20" width="12.7109375" style="1" bestFit="1" customWidth="1"/>
    <col min="21" max="21" width="14.85546875" style="1" bestFit="1" customWidth="1"/>
    <col min="22" max="22" width="11.85546875" style="1" bestFit="1" customWidth="1"/>
    <col min="23" max="23" width="18.42578125" style="1" bestFit="1" customWidth="1"/>
    <col min="24" max="24" width="19.7109375" style="1" bestFit="1" customWidth="1"/>
    <col min="25" max="25" width="18.28515625" style="1" bestFit="1" customWidth="1"/>
    <col min="26" max="26" width="12.42578125" style="1" customWidth="1"/>
    <col min="27" max="16384" width="11.42578125" style="1"/>
  </cols>
  <sheetData>
    <row r="1" spans="1:25" x14ac:dyDescent="0.25">
      <c r="A1" s="2" t="s">
        <v>0</v>
      </c>
      <c r="B1" s="13" t="s">
        <v>1</v>
      </c>
      <c r="C1" s="13" t="s">
        <v>2</v>
      </c>
      <c r="D1" s="3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</row>
    <row r="2" spans="1:25" x14ac:dyDescent="0.25">
      <c r="A2" s="4"/>
      <c r="B2" s="14"/>
      <c r="C2" s="14"/>
      <c r="D2" s="12" t="str">
        <f>IF(COUNTIF(BASE,LISTE[[#This Row],[Description]])&gt;0,"Valide","Non assigné")</f>
        <v>Non assigné</v>
      </c>
    </row>
    <row r="3" spans="1:25" x14ac:dyDescent="0.25">
      <c r="B3" s="17"/>
      <c r="C3" s="17"/>
    </row>
    <row r="4" spans="1:25" x14ac:dyDescent="0.25">
      <c r="B4" s="17"/>
      <c r="C4" s="17"/>
    </row>
    <row r="5" spans="1:25" x14ac:dyDescent="0.25">
      <c r="B5" s="17"/>
      <c r="C5" s="17"/>
    </row>
    <row r="6" spans="1:25" x14ac:dyDescent="0.25">
      <c r="B6" s="17"/>
      <c r="C6" s="17"/>
    </row>
    <row r="7" spans="1:25" x14ac:dyDescent="0.25">
      <c r="B7" s="17"/>
      <c r="C7" s="17"/>
    </row>
    <row r="8" spans="1:25" x14ac:dyDescent="0.25">
      <c r="B8" s="17"/>
      <c r="C8" s="17"/>
    </row>
    <row r="9" spans="1:25" x14ac:dyDescent="0.25">
      <c r="A9" s="22"/>
      <c r="B9" s="17"/>
      <c r="C9" s="17"/>
    </row>
    <row r="10" spans="1:25" x14ac:dyDescent="0.25">
      <c r="B10" s="17"/>
      <c r="C10" s="17"/>
    </row>
    <row r="11" spans="1:25" x14ac:dyDescent="0.25">
      <c r="B11" s="17"/>
      <c r="C11" s="17"/>
    </row>
    <row r="12" spans="1:25" x14ac:dyDescent="0.25">
      <c r="B12" s="17"/>
      <c r="C12" s="17"/>
    </row>
    <row r="13" spans="1:25" x14ac:dyDescent="0.25">
      <c r="B13" s="17"/>
      <c r="C13" s="17"/>
    </row>
    <row r="14" spans="1:25" x14ac:dyDescent="0.25">
      <c r="B14" s="17"/>
      <c r="C14" s="17"/>
    </row>
    <row r="15" spans="1:25" x14ac:dyDescent="0.25">
      <c r="B15" s="17"/>
      <c r="C15" s="17"/>
    </row>
    <row r="16" spans="1:25" x14ac:dyDescent="0.25">
      <c r="B16" s="17"/>
      <c r="C16" s="17"/>
    </row>
    <row r="17" spans="2:7" x14ac:dyDescent="0.25">
      <c r="B17" s="17"/>
      <c r="C17" s="17"/>
    </row>
    <row r="18" spans="2:7" x14ac:dyDescent="0.25">
      <c r="B18" s="17"/>
      <c r="C18" s="17"/>
    </row>
    <row r="19" spans="2:7" x14ac:dyDescent="0.25">
      <c r="B19" s="17"/>
      <c r="C19" s="17"/>
    </row>
    <row r="20" spans="2:7" x14ac:dyDescent="0.25">
      <c r="B20" s="17"/>
      <c r="C20" s="17"/>
    </row>
    <row r="21" spans="2:7" x14ac:dyDescent="0.25">
      <c r="B21" s="17"/>
      <c r="C21" s="17"/>
    </row>
    <row r="22" spans="2:7" x14ac:dyDescent="0.25">
      <c r="B22" s="17"/>
      <c r="C22" s="17"/>
    </row>
    <row r="23" spans="2:7" x14ac:dyDescent="0.25">
      <c r="B23" s="17"/>
      <c r="C23" s="17"/>
    </row>
    <row r="24" spans="2:7" x14ac:dyDescent="0.25">
      <c r="B24" s="17"/>
      <c r="C24" s="17"/>
    </row>
    <row r="25" spans="2:7" x14ac:dyDescent="0.25">
      <c r="B25" s="17"/>
      <c r="C25" s="17"/>
    </row>
    <row r="26" spans="2:7" x14ac:dyDescent="0.25">
      <c r="B26" s="17"/>
      <c r="C26" s="17"/>
    </row>
    <row r="27" spans="2:7" x14ac:dyDescent="0.25">
      <c r="B27" s="17"/>
      <c r="C27" s="17"/>
      <c r="F27" s="1" t="s">
        <v>25</v>
      </c>
      <c r="G27" s="1" t="s">
        <v>26</v>
      </c>
    </row>
    <row r="28" spans="2:7" x14ac:dyDescent="0.25">
      <c r="B28" s="17"/>
      <c r="C28" s="17"/>
      <c r="F28" s="1" t="s">
        <v>4</v>
      </c>
      <c r="G28" s="1" t="s">
        <v>27</v>
      </c>
    </row>
    <row r="29" spans="2:7" x14ac:dyDescent="0.25">
      <c r="B29" s="17"/>
      <c r="C29" s="17"/>
      <c r="F29" s="1" t="s">
        <v>5</v>
      </c>
      <c r="G29" s="1" t="s">
        <v>29</v>
      </c>
    </row>
    <row r="30" spans="2:7" x14ac:dyDescent="0.25">
      <c r="B30" s="17"/>
      <c r="C30" s="17"/>
      <c r="F30" s="1" t="s">
        <v>6</v>
      </c>
      <c r="G30" s="1" t="s">
        <v>30</v>
      </c>
    </row>
    <row r="31" spans="2:7" x14ac:dyDescent="0.25">
      <c r="B31" s="17"/>
      <c r="C31" s="17"/>
      <c r="F31" s="1" t="s">
        <v>7</v>
      </c>
      <c r="G31" s="1" t="s">
        <v>31</v>
      </c>
    </row>
    <row r="32" spans="2:7" x14ac:dyDescent="0.25">
      <c r="B32" s="17"/>
      <c r="C32" s="17"/>
      <c r="F32" s="1" t="s">
        <v>32</v>
      </c>
      <c r="G32" s="1" t="s">
        <v>33</v>
      </c>
    </row>
    <row r="33" spans="1:7" x14ac:dyDescent="0.25">
      <c r="B33" s="17"/>
      <c r="C33" s="17"/>
      <c r="F33" s="1" t="s">
        <v>8</v>
      </c>
      <c r="G33" s="1" t="s">
        <v>34</v>
      </c>
    </row>
    <row r="34" spans="1:7" x14ac:dyDescent="0.25">
      <c r="B34" s="17"/>
      <c r="C34" s="17"/>
      <c r="F34" s="1" t="s">
        <v>9</v>
      </c>
      <c r="G34" s="1" t="s">
        <v>35</v>
      </c>
    </row>
    <row r="35" spans="1:7" x14ac:dyDescent="0.25">
      <c r="B35" s="17"/>
      <c r="C35" s="17"/>
      <c r="F35" s="1" t="s">
        <v>10</v>
      </c>
      <c r="G35" s="1" t="s">
        <v>36</v>
      </c>
    </row>
    <row r="36" spans="1:7" x14ac:dyDescent="0.25">
      <c r="B36" s="17"/>
      <c r="C36" s="17"/>
      <c r="F36" s="1" t="s">
        <v>11</v>
      </c>
      <c r="G36" s="1" t="s">
        <v>37</v>
      </c>
    </row>
    <row r="37" spans="1:7" x14ac:dyDescent="0.25">
      <c r="B37" s="17"/>
      <c r="C37" s="17"/>
      <c r="F37" s="1" t="s">
        <v>12</v>
      </c>
      <c r="G37" s="1" t="s">
        <v>38</v>
      </c>
    </row>
    <row r="38" spans="1:7" x14ac:dyDescent="0.25">
      <c r="B38" s="17"/>
      <c r="C38" s="17"/>
      <c r="F38" s="1" t="s">
        <v>14</v>
      </c>
      <c r="G38" s="1" t="s">
        <v>39</v>
      </c>
    </row>
    <row r="39" spans="1:7" x14ac:dyDescent="0.25">
      <c r="B39" s="17"/>
      <c r="C39" s="17"/>
      <c r="F39" s="1" t="s">
        <v>15</v>
      </c>
      <c r="G39" s="1" t="s">
        <v>40</v>
      </c>
    </row>
    <row r="40" spans="1:7" x14ac:dyDescent="0.25">
      <c r="B40" s="17"/>
      <c r="C40" s="17"/>
      <c r="F40" s="1" t="s">
        <v>17</v>
      </c>
    </row>
    <row r="41" spans="1:7" x14ac:dyDescent="0.25">
      <c r="B41" s="17"/>
      <c r="C41" s="17"/>
      <c r="F41" s="1" t="s">
        <v>19</v>
      </c>
    </row>
    <row r="42" spans="1:7" x14ac:dyDescent="0.25">
      <c r="B42" s="17"/>
      <c r="C42" s="17"/>
      <c r="F42" s="1" t="s">
        <v>20</v>
      </c>
    </row>
    <row r="43" spans="1:7" x14ac:dyDescent="0.25">
      <c r="B43" s="17"/>
      <c r="C43" s="17"/>
      <c r="F43" s="1" t="s">
        <v>21</v>
      </c>
    </row>
    <row r="44" spans="1:7" x14ac:dyDescent="0.25">
      <c r="B44" s="17"/>
      <c r="C44" s="17"/>
      <c r="F44" s="1" t="s">
        <v>22</v>
      </c>
    </row>
    <row r="45" spans="1:7" x14ac:dyDescent="0.25">
      <c r="B45" s="17"/>
      <c r="C45" s="17"/>
      <c r="F45" s="1" t="s">
        <v>23</v>
      </c>
    </row>
    <row r="46" spans="1:7" x14ac:dyDescent="0.25">
      <c r="A46" s="22"/>
      <c r="B46" s="17"/>
      <c r="C46" s="17"/>
    </row>
    <row r="47" spans="1:7" x14ac:dyDescent="0.25">
      <c r="B47" s="17"/>
      <c r="C47" s="17"/>
    </row>
    <row r="48" spans="1:7" x14ac:dyDescent="0.25">
      <c r="B48" s="17"/>
      <c r="C48" s="17"/>
    </row>
    <row r="49" spans="2:3" x14ac:dyDescent="0.25">
      <c r="B49" s="17"/>
      <c r="C49" s="17"/>
    </row>
    <row r="50" spans="2:3" x14ac:dyDescent="0.25">
      <c r="B50" s="17"/>
      <c r="C50" s="17"/>
    </row>
    <row r="51" spans="2:3" x14ac:dyDescent="0.25">
      <c r="B51" s="17"/>
      <c r="C51" s="17"/>
    </row>
    <row r="52" spans="2:3" x14ac:dyDescent="0.25">
      <c r="B52" s="17"/>
      <c r="C52" s="17"/>
    </row>
    <row r="53" spans="2:3" x14ac:dyDescent="0.25">
      <c r="B53" s="17"/>
      <c r="C53" s="17"/>
    </row>
    <row r="54" spans="2:3" x14ac:dyDescent="0.25">
      <c r="B54" s="17"/>
      <c r="C54" s="17"/>
    </row>
    <row r="55" spans="2:3" x14ac:dyDescent="0.25">
      <c r="B55" s="17"/>
      <c r="C55" s="17"/>
    </row>
    <row r="56" spans="2:3" x14ac:dyDescent="0.25">
      <c r="B56" s="17"/>
      <c r="C56" s="17"/>
    </row>
    <row r="57" spans="2:3" x14ac:dyDescent="0.25">
      <c r="B57" s="17"/>
      <c r="C57" s="17"/>
    </row>
    <row r="58" spans="2:3" x14ac:dyDescent="0.25">
      <c r="B58" s="17"/>
      <c r="C58" s="17"/>
    </row>
    <row r="59" spans="2:3" x14ac:dyDescent="0.25">
      <c r="B59" s="17"/>
      <c r="C59" s="17"/>
    </row>
    <row r="60" spans="2:3" x14ac:dyDescent="0.25">
      <c r="B60" s="17"/>
      <c r="C60" s="17"/>
    </row>
    <row r="61" spans="2:3" x14ac:dyDescent="0.25">
      <c r="B61" s="17"/>
      <c r="C61" s="17"/>
    </row>
    <row r="62" spans="2:3" x14ac:dyDescent="0.25">
      <c r="B62" s="17"/>
      <c r="C62" s="17"/>
    </row>
    <row r="63" spans="2:3" x14ac:dyDescent="0.25">
      <c r="B63" s="17"/>
      <c r="C63" s="17"/>
    </row>
    <row r="64" spans="2:3" x14ac:dyDescent="0.25">
      <c r="B64" s="17"/>
      <c r="C64" s="17"/>
    </row>
    <row r="65" spans="2:3" x14ac:dyDescent="0.25">
      <c r="B65" s="17"/>
      <c r="C65" s="17"/>
    </row>
    <row r="66" spans="2:3" x14ac:dyDescent="0.25">
      <c r="B66" s="17"/>
      <c r="C66" s="17"/>
    </row>
    <row r="67" spans="2:3" x14ac:dyDescent="0.25">
      <c r="B67" s="17"/>
      <c r="C67" s="17"/>
    </row>
    <row r="68" spans="2:3" x14ac:dyDescent="0.25">
      <c r="B68" s="17"/>
      <c r="C68" s="17"/>
    </row>
    <row r="69" spans="2:3" x14ac:dyDescent="0.25">
      <c r="B69" s="17"/>
      <c r="C69" s="17"/>
    </row>
    <row r="70" spans="2:3" x14ac:dyDescent="0.25">
      <c r="B70" s="17"/>
      <c r="C70" s="17"/>
    </row>
    <row r="71" spans="2:3" x14ac:dyDescent="0.25">
      <c r="B71" s="17"/>
      <c r="C71" s="17"/>
    </row>
    <row r="72" spans="2:3" x14ac:dyDescent="0.25">
      <c r="B72" s="17"/>
      <c r="C72" s="17"/>
    </row>
    <row r="73" spans="2:3" x14ac:dyDescent="0.25">
      <c r="B73" s="17"/>
      <c r="C73" s="17"/>
    </row>
    <row r="74" spans="2:3" x14ac:dyDescent="0.25">
      <c r="B74" s="17"/>
      <c r="C74" s="17"/>
    </row>
    <row r="75" spans="2:3" x14ac:dyDescent="0.25">
      <c r="B75" s="17"/>
      <c r="C75" s="17"/>
    </row>
    <row r="76" spans="2:3" x14ac:dyDescent="0.25">
      <c r="B76" s="17"/>
      <c r="C76" s="17"/>
    </row>
    <row r="77" spans="2:3" x14ac:dyDescent="0.25">
      <c r="B77" s="17"/>
      <c r="C77" s="17"/>
    </row>
    <row r="78" spans="2:3" x14ac:dyDescent="0.25">
      <c r="B78" s="17"/>
      <c r="C78" s="17"/>
    </row>
    <row r="79" spans="2:3" x14ac:dyDescent="0.25">
      <c r="B79" s="17"/>
      <c r="C79" s="17"/>
    </row>
    <row r="80" spans="2:3" x14ac:dyDescent="0.25">
      <c r="B80" s="17"/>
      <c r="C80" s="17"/>
    </row>
    <row r="81" spans="2:3" x14ac:dyDescent="0.25">
      <c r="B81" s="17"/>
      <c r="C81" s="17"/>
    </row>
    <row r="82" spans="2:3" x14ac:dyDescent="0.25">
      <c r="B82" s="17"/>
      <c r="C82" s="17"/>
    </row>
    <row r="83" spans="2:3" x14ac:dyDescent="0.25">
      <c r="B83" s="17"/>
      <c r="C83" s="17"/>
    </row>
    <row r="84" spans="2:3" x14ac:dyDescent="0.25">
      <c r="B84" s="17"/>
      <c r="C84" s="17"/>
    </row>
    <row r="85" spans="2:3" x14ac:dyDescent="0.25">
      <c r="B85" s="17"/>
      <c r="C85" s="17"/>
    </row>
    <row r="86" spans="2:3" x14ac:dyDescent="0.25">
      <c r="B86" s="17"/>
      <c r="C86" s="17"/>
    </row>
    <row r="87" spans="2:3" x14ac:dyDescent="0.25">
      <c r="B87" s="17"/>
      <c r="C87" s="17"/>
    </row>
    <row r="88" spans="2:3" x14ac:dyDescent="0.25">
      <c r="B88" s="17"/>
      <c r="C88" s="17"/>
    </row>
    <row r="89" spans="2:3" x14ac:dyDescent="0.25">
      <c r="B89" s="17"/>
      <c r="C89" s="17"/>
    </row>
    <row r="90" spans="2:3" x14ac:dyDescent="0.25">
      <c r="B90" s="17"/>
      <c r="C90" s="17"/>
    </row>
    <row r="91" spans="2:3" x14ac:dyDescent="0.25">
      <c r="B91" s="17"/>
      <c r="C91" s="17"/>
    </row>
    <row r="92" spans="2:3" x14ac:dyDescent="0.25">
      <c r="B92" s="17"/>
      <c r="C92" s="17"/>
    </row>
    <row r="93" spans="2:3" x14ac:dyDescent="0.25">
      <c r="B93" s="17"/>
      <c r="C93" s="17"/>
    </row>
    <row r="94" spans="2:3" x14ac:dyDescent="0.25">
      <c r="B94" s="17"/>
      <c r="C94" s="17"/>
    </row>
    <row r="95" spans="2:3" x14ac:dyDescent="0.25">
      <c r="B95" s="17"/>
      <c r="C95" s="17"/>
    </row>
    <row r="96" spans="2:3" x14ac:dyDescent="0.25">
      <c r="B96" s="17"/>
      <c r="C96" s="17"/>
    </row>
    <row r="97" spans="2:3" x14ac:dyDescent="0.25">
      <c r="B97" s="17"/>
      <c r="C97" s="17"/>
    </row>
    <row r="98" spans="2:3" x14ac:dyDescent="0.25">
      <c r="B98" s="17"/>
      <c r="C98" s="17"/>
    </row>
    <row r="99" spans="2:3" x14ac:dyDescent="0.25">
      <c r="B99" s="17"/>
      <c r="C99" s="17"/>
    </row>
    <row r="100" spans="2:3" x14ac:dyDescent="0.25">
      <c r="B100" s="17"/>
      <c r="C100" s="17"/>
    </row>
    <row r="101" spans="2:3" x14ac:dyDescent="0.25">
      <c r="B101" s="17"/>
      <c r="C101" s="17"/>
    </row>
    <row r="102" spans="2:3" x14ac:dyDescent="0.25">
      <c r="B102" s="17"/>
      <c r="C102" s="17"/>
    </row>
    <row r="103" spans="2:3" x14ac:dyDescent="0.25">
      <c r="B103" s="17"/>
      <c r="C103" s="17"/>
    </row>
    <row r="104" spans="2:3" x14ac:dyDescent="0.25">
      <c r="B104" s="17"/>
      <c r="C104" s="17"/>
    </row>
    <row r="105" spans="2:3" x14ac:dyDescent="0.25">
      <c r="B105" s="17"/>
      <c r="C105" s="17"/>
    </row>
    <row r="106" spans="2:3" x14ac:dyDescent="0.25">
      <c r="B106" s="17"/>
      <c r="C106" s="17"/>
    </row>
    <row r="107" spans="2:3" x14ac:dyDescent="0.25">
      <c r="B107" s="17"/>
      <c r="C107" s="17"/>
    </row>
    <row r="108" spans="2:3" x14ac:dyDescent="0.25">
      <c r="B108" s="17"/>
      <c r="C108" s="17"/>
    </row>
    <row r="109" spans="2:3" x14ac:dyDescent="0.25">
      <c r="B109" s="17"/>
      <c r="C109" s="17"/>
    </row>
    <row r="110" spans="2:3" x14ac:dyDescent="0.25">
      <c r="B110" s="17"/>
      <c r="C110" s="17"/>
    </row>
    <row r="111" spans="2:3" x14ac:dyDescent="0.25">
      <c r="B111" s="17"/>
      <c r="C111" s="17"/>
    </row>
    <row r="117" spans="5:5" x14ac:dyDescent="0.25">
      <c r="E117" s="17"/>
    </row>
  </sheetData>
  <sortState ref="D3:P21">
    <sortCondition ref="D3"/>
  </sortState>
  <conditionalFormatting sqref="D2">
    <cfRule type="containsText" dxfId="3" priority="1" stopIfTrue="1" operator="containsText" text="Valide">
      <formula>NOT(ISERROR(SEARCH("Valide",D2)))</formula>
    </cfRule>
    <cfRule type="containsText" dxfId="2" priority="3" stopIfTrue="1" operator="containsText" text="Non assigné">
      <formula>NOT(ISERROR(SEARCH("Non assigné",D2)))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7"/>
  <sheetViews>
    <sheetView workbookViewId="0">
      <selection activeCell="F26" sqref="F26"/>
    </sheetView>
  </sheetViews>
  <sheetFormatPr baseColWidth="10" defaultColWidth="11.42578125" defaultRowHeight="15" x14ac:dyDescent="0.25"/>
  <cols>
    <col min="1" max="2" width="15" style="6" bestFit="1" customWidth="1"/>
    <col min="3" max="3" width="18.85546875" style="6" bestFit="1" customWidth="1"/>
    <col min="4" max="4" width="16.7109375" style="6" customWidth="1"/>
    <col min="5" max="6" width="15" style="6" bestFit="1" customWidth="1"/>
    <col min="7" max="7" width="10.7109375" style="6" bestFit="1" customWidth="1"/>
    <col min="8" max="8" width="18.28515625" style="6" bestFit="1" customWidth="1"/>
    <col min="9" max="9" width="10.5703125" style="6" bestFit="1" customWidth="1"/>
    <col min="10" max="10" width="16.140625" style="6" bestFit="1" customWidth="1"/>
    <col min="11" max="11" width="9.28515625" style="6" customWidth="1"/>
    <col min="12" max="12" width="16" style="6" bestFit="1" customWidth="1"/>
    <col min="13" max="13" width="10.5703125" style="6" bestFit="1" customWidth="1"/>
    <col min="14" max="14" width="10.28515625" style="6" bestFit="1" customWidth="1"/>
    <col min="15" max="15" width="12" style="6" customWidth="1"/>
    <col min="16" max="16" width="16" style="6" bestFit="1" customWidth="1"/>
    <col min="17" max="17" width="15" style="6" bestFit="1" customWidth="1"/>
    <col min="18" max="16384" width="11.42578125" style="6"/>
  </cols>
  <sheetData>
    <row r="1" spans="1:10" ht="15" customHeight="1" x14ac:dyDescent="0.25">
      <c r="C1" s="20"/>
      <c r="D1" s="20" t="s">
        <v>41</v>
      </c>
      <c r="E1" s="20" t="s">
        <v>42</v>
      </c>
      <c r="G1" s="25" t="s">
        <v>43</v>
      </c>
      <c r="H1" s="25"/>
      <c r="I1" s="25" t="s">
        <v>44</v>
      </c>
      <c r="J1" s="25"/>
    </row>
    <row r="2" spans="1:10" x14ac:dyDescent="0.25">
      <c r="C2" s="20" t="s">
        <v>45</v>
      </c>
      <c r="D2" s="19">
        <v>0</v>
      </c>
      <c r="E2" s="19">
        <f>D3</f>
        <v>0</v>
      </c>
      <c r="G2" s="24">
        <f ca="1">SUM(E2,IF(D21="",B21,D21),IF(D23="",B23,D23),IF(D25="",B25,D25),IF(D11="",B11,D11))-SUM(IF(D12="",B12,D12),IF(D13="",B13,D13),IF(D14="",B14,D14),IF(D15="",B15,D15),IF(D16="",B16,D16),IF(D17="",B17,D17),IF(D18="",B18,D18),IF(D19="",B19,D19),IF(D20="",B20,D20),IF(D22="",B22,D22),IF(D24="",B24,D24),IF(D26="",B26,D26),IF(D27="",B27,D27),IF(D28="",B28,D28),IF(D29="",B29,D29),IF(D30="",B30,D30))</f>
        <v>0</v>
      </c>
      <c r="H2" s="25"/>
      <c r="I2" s="24" t="e">
        <f ca="1">SUM($E$2,$B$11,$B$21,$B$23,$B$25)-SUM($B$12:$B$20,$B$22,$B$24,$B$26:$B$30)</f>
        <v>#N/A</v>
      </c>
      <c r="J2" s="25" t="e">
        <f t="shared" ref="I2:J4" ca="1" si="0">SUM($E$2,$B$11,$B$21,$B$23,$B$25)-SUM($B$12:$B$20,$B$22,$B$24,$B$26:$B$30)</f>
        <v>#N/A</v>
      </c>
    </row>
    <row r="3" spans="1:10" ht="15" customHeight="1" x14ac:dyDescent="0.25">
      <c r="C3" s="20" t="s">
        <v>46</v>
      </c>
      <c r="D3" s="19">
        <v>0</v>
      </c>
      <c r="E3" s="19" t="e">
        <f ca="1">SUM(E2,B11,B21,B23,B25)-SUM(B12:B20,B22,B24,B26:B30)</f>
        <v>#N/A</v>
      </c>
      <c r="G3" s="25"/>
      <c r="H3" s="25"/>
      <c r="I3" s="25" t="e">
        <f t="shared" ca="1" si="0"/>
        <v>#N/A</v>
      </c>
      <c r="J3" s="25" t="e">
        <f t="shared" ca="1" si="0"/>
        <v>#N/A</v>
      </c>
    </row>
    <row r="4" spans="1:10" x14ac:dyDescent="0.25">
      <c r="C4" s="23"/>
      <c r="D4" s="23"/>
      <c r="E4" s="23"/>
      <c r="G4" s="25"/>
      <c r="H4" s="25"/>
      <c r="I4" s="25" t="e">
        <f t="shared" ca="1" si="0"/>
        <v>#N/A</v>
      </c>
      <c r="J4" s="25" t="e">
        <f t="shared" ca="1" si="0"/>
        <v>#N/A</v>
      </c>
    </row>
    <row r="5" spans="1:10" ht="15" customHeight="1" x14ac:dyDescent="0.25"/>
    <row r="10" spans="1:10" x14ac:dyDescent="0.25">
      <c r="A10" s="20" t="s">
        <v>25</v>
      </c>
      <c r="B10" s="20" t="s">
        <v>28</v>
      </c>
      <c r="C10" s="20" t="s">
        <v>47</v>
      </c>
      <c r="D10" s="20" t="s">
        <v>48</v>
      </c>
      <c r="E10" s="20" t="s">
        <v>49</v>
      </c>
      <c r="G10" s="7" t="s">
        <v>50</v>
      </c>
      <c r="H10" s="8" t="s">
        <v>51</v>
      </c>
      <c r="I10" s="8" t="s">
        <v>52</v>
      </c>
      <c r="J10" s="9" t="s">
        <v>53</v>
      </c>
    </row>
    <row r="11" spans="1:10" x14ac:dyDescent="0.25">
      <c r="A11" s="5" t="s">
        <v>4</v>
      </c>
      <c r="B11" s="19" t="e">
        <f ca="1">SUMPRODUCT(VERSEMENT*(COUNTIF(INDIRECT(A11),OPERATION)&gt;0))</f>
        <v>#N/A</v>
      </c>
      <c r="C11" s="15"/>
      <c r="D11" s="19">
        <f t="shared" ref="D11:D19" ca="1" si="1">SUMPRODUCT(ANTICIPATIONDEBIT*(COUNTIF(INDIRECT(A11),CRITERE)&gt;0))</f>
        <v>0</v>
      </c>
      <c r="E11" s="19"/>
      <c r="G11" s="10">
        <v>43466</v>
      </c>
      <c r="H11" s="18" t="s">
        <v>24</v>
      </c>
      <c r="I11" s="11">
        <f>IF(H11="",0,IF(H11="Placement epargne",$D$3,VLOOKUP(H11,LISTE[],2,FALSE)))</f>
        <v>0</v>
      </c>
      <c r="J11" s="21" t="e">
        <f>IF(H11="",0,IF(H11=VLOOKUP(H11,LISTE[],1,FALSE),VLOOKUP(H11,LISTE[],3,FALSE)))</f>
        <v>#N/A</v>
      </c>
    </row>
    <row r="12" spans="1:10" ht="15" customHeight="1" x14ac:dyDescent="0.25">
      <c r="A12" s="5" t="s">
        <v>5</v>
      </c>
      <c r="B12" s="19">
        <f t="shared" ref="B12:B20" ca="1" si="2">SUMPRODUCT(DEBIT*(COUNTIF(INDIRECT(A12),OPERATION)&gt;0))</f>
        <v>0</v>
      </c>
      <c r="C12" s="15"/>
      <c r="D12" s="19">
        <f t="shared" ca="1" si="1"/>
        <v>0</v>
      </c>
      <c r="E12" s="19"/>
      <c r="G12" s="16"/>
      <c r="H12" s="18"/>
      <c r="I12" s="11">
        <f>IF(H12="",0,IF(H12="Placement epargne",$D$3,VLOOKUP(H12,LISTE[],2,FALSE)))</f>
        <v>0</v>
      </c>
      <c r="J12" s="21">
        <f>IF(H12="",0,IF(H12=VLOOKUP(H12,LISTE[],1,FALSE),VLOOKUP(H12,LISTE[],3,FALSE)))</f>
        <v>0</v>
      </c>
    </row>
    <row r="13" spans="1:10" ht="15" customHeight="1" x14ac:dyDescent="0.25">
      <c r="A13" s="5" t="s">
        <v>6</v>
      </c>
      <c r="B13" s="19">
        <f t="shared" ca="1" si="2"/>
        <v>0</v>
      </c>
      <c r="C13" s="15"/>
      <c r="D13" s="19">
        <f t="shared" ca="1" si="1"/>
        <v>0</v>
      </c>
      <c r="E13" s="19"/>
    </row>
    <row r="14" spans="1:10" ht="15" customHeight="1" x14ac:dyDescent="0.25">
      <c r="A14" s="5" t="s">
        <v>7</v>
      </c>
      <c r="B14" s="19">
        <f t="shared" ca="1" si="2"/>
        <v>0</v>
      </c>
      <c r="C14" s="15"/>
      <c r="D14" s="19">
        <f t="shared" ca="1" si="1"/>
        <v>0</v>
      </c>
      <c r="E14" s="19"/>
    </row>
    <row r="15" spans="1:10" ht="15" customHeight="1" x14ac:dyDescent="0.25">
      <c r="A15" s="5" t="s">
        <v>8</v>
      </c>
      <c r="B15" s="19">
        <f t="shared" ca="1" si="2"/>
        <v>0</v>
      </c>
      <c r="C15" s="15"/>
      <c r="D15" s="19">
        <f t="shared" ca="1" si="1"/>
        <v>0</v>
      </c>
      <c r="E15" s="19"/>
    </row>
    <row r="16" spans="1:10" ht="15" customHeight="1" x14ac:dyDescent="0.25">
      <c r="A16" s="5" t="s">
        <v>9</v>
      </c>
      <c r="B16" s="19">
        <f t="shared" ca="1" si="2"/>
        <v>0</v>
      </c>
      <c r="C16" s="15"/>
      <c r="D16" s="19">
        <f t="shared" ca="1" si="1"/>
        <v>0</v>
      </c>
      <c r="E16" s="19"/>
    </row>
    <row r="17" spans="1:5" ht="15" customHeight="1" x14ac:dyDescent="0.25">
      <c r="A17" s="5" t="s">
        <v>10</v>
      </c>
      <c r="B17" s="19">
        <f t="shared" ca="1" si="2"/>
        <v>0</v>
      </c>
      <c r="C17" s="15"/>
      <c r="D17" s="19">
        <f t="shared" ca="1" si="1"/>
        <v>0</v>
      </c>
      <c r="E17" s="19"/>
    </row>
    <row r="18" spans="1:5" ht="15" customHeight="1" x14ac:dyDescent="0.25">
      <c r="A18" s="5" t="s">
        <v>11</v>
      </c>
      <c r="B18" s="19">
        <f t="shared" ca="1" si="2"/>
        <v>0</v>
      </c>
      <c r="C18" s="15"/>
      <c r="D18" s="19">
        <f t="shared" ca="1" si="1"/>
        <v>0</v>
      </c>
      <c r="E18" s="19"/>
    </row>
    <row r="19" spans="1:5" ht="15" customHeight="1" x14ac:dyDescent="0.25">
      <c r="A19" s="5" t="s">
        <v>12</v>
      </c>
      <c r="B19" s="19">
        <f t="shared" ca="1" si="2"/>
        <v>0</v>
      </c>
      <c r="C19" s="15"/>
      <c r="D19" s="19">
        <f t="shared" ca="1" si="1"/>
        <v>0</v>
      </c>
      <c r="E19" s="19"/>
    </row>
    <row r="20" spans="1:5" ht="15" customHeight="1" x14ac:dyDescent="0.25">
      <c r="A20" s="5" t="s">
        <v>13</v>
      </c>
      <c r="B20" s="19">
        <f t="shared" ca="1" si="2"/>
        <v>0</v>
      </c>
      <c r="C20" s="15"/>
      <c r="D20" s="19">
        <f>D3</f>
        <v>0</v>
      </c>
      <c r="E20" s="19"/>
    </row>
    <row r="21" spans="1:5" ht="15" customHeight="1" x14ac:dyDescent="0.25">
      <c r="A21" s="5" t="s">
        <v>14</v>
      </c>
      <c r="B21" s="19" t="e">
        <f ca="1">SUMPRODUCT(VERSEMENT*(COUNTIF(INDIRECT(A21),OPERATION)&gt;0))</f>
        <v>#N/A</v>
      </c>
      <c r="C21" s="15"/>
      <c r="D21" s="19">
        <f t="shared" ref="D21:D30" ca="1" si="3">SUMPRODUCT(ANTICIPATIONDEBIT*(COUNTIF(INDIRECT(A21),CRITERE)&gt;0))</f>
        <v>0</v>
      </c>
      <c r="E21" s="19"/>
    </row>
    <row r="22" spans="1:5" ht="15" customHeight="1" x14ac:dyDescent="0.25">
      <c r="A22" s="5" t="s">
        <v>15</v>
      </c>
      <c r="B22" s="19">
        <f t="shared" ref="B22:B30" ca="1" si="4">SUMPRODUCT(DEBIT*(COUNTIF(INDIRECT(A22),OPERATION)&gt;0))</f>
        <v>0</v>
      </c>
      <c r="C22" s="15"/>
      <c r="D22" s="19">
        <f t="shared" ca="1" si="3"/>
        <v>0</v>
      </c>
      <c r="E22" s="19"/>
    </row>
    <row r="23" spans="1:5" ht="15" customHeight="1" x14ac:dyDescent="0.25">
      <c r="A23" s="5" t="s">
        <v>16</v>
      </c>
      <c r="B23" s="19">
        <f t="shared" ca="1" si="4"/>
        <v>0</v>
      </c>
      <c r="C23" s="15"/>
      <c r="D23" s="19">
        <f t="shared" ca="1" si="3"/>
        <v>0</v>
      </c>
      <c r="E23" s="19"/>
    </row>
    <row r="24" spans="1:5" x14ac:dyDescent="0.25">
      <c r="A24" s="5" t="s">
        <v>17</v>
      </c>
      <c r="B24" s="19">
        <f t="shared" ca="1" si="4"/>
        <v>0</v>
      </c>
      <c r="C24" s="15"/>
      <c r="D24" s="19">
        <f t="shared" ca="1" si="3"/>
        <v>0</v>
      </c>
      <c r="E24" s="19"/>
    </row>
    <row r="25" spans="1:5" x14ac:dyDescent="0.25">
      <c r="A25" s="5" t="s">
        <v>18</v>
      </c>
      <c r="B25" s="19" t="e">
        <f ca="1">SUMPRODUCT(VERSEMENT*(COUNTIF(INDIRECT(A25),OPERATION)&gt;0))</f>
        <v>#N/A</v>
      </c>
      <c r="C25" s="15"/>
      <c r="D25" s="19">
        <f t="shared" ca="1" si="3"/>
        <v>0</v>
      </c>
      <c r="E25" s="19"/>
    </row>
    <row r="26" spans="1:5" x14ac:dyDescent="0.25">
      <c r="A26" s="5" t="s">
        <v>19</v>
      </c>
      <c r="B26" s="19">
        <f t="shared" ca="1" si="4"/>
        <v>0</v>
      </c>
      <c r="C26" s="15"/>
      <c r="D26" s="19">
        <f t="shared" ca="1" si="3"/>
        <v>0</v>
      </c>
      <c r="E26" s="19"/>
    </row>
    <row r="27" spans="1:5" x14ac:dyDescent="0.25">
      <c r="A27" s="5" t="s">
        <v>20</v>
      </c>
      <c r="B27" s="19">
        <f t="shared" ca="1" si="4"/>
        <v>0</v>
      </c>
      <c r="C27" s="15"/>
      <c r="D27" s="19">
        <f t="shared" ca="1" si="3"/>
        <v>0</v>
      </c>
      <c r="E27" s="19"/>
    </row>
    <row r="28" spans="1:5" x14ac:dyDescent="0.25">
      <c r="A28" s="5" t="s">
        <v>21</v>
      </c>
      <c r="B28" s="19">
        <f t="shared" ca="1" si="4"/>
        <v>0</v>
      </c>
      <c r="C28" s="15"/>
      <c r="D28" s="19">
        <f t="shared" ca="1" si="3"/>
        <v>0</v>
      </c>
      <c r="E28" s="19"/>
    </row>
    <row r="29" spans="1:5" x14ac:dyDescent="0.25">
      <c r="A29" s="5" t="s">
        <v>22</v>
      </c>
      <c r="B29" s="19">
        <f t="shared" ca="1" si="4"/>
        <v>0</v>
      </c>
      <c r="C29" s="19"/>
      <c r="D29" s="19">
        <f t="shared" ca="1" si="3"/>
        <v>0</v>
      </c>
      <c r="E29" s="20"/>
    </row>
    <row r="30" spans="1:5" x14ac:dyDescent="0.25">
      <c r="A30" s="5" t="s">
        <v>23</v>
      </c>
      <c r="B30" s="19">
        <f t="shared" ca="1" si="4"/>
        <v>0</v>
      </c>
      <c r="C30" s="19"/>
      <c r="D30" s="19">
        <f t="shared" ca="1" si="3"/>
        <v>0</v>
      </c>
      <c r="E30" s="20"/>
    </row>
    <row r="32" spans="1:5" x14ac:dyDescent="0.25">
      <c r="A32" s="20" t="s">
        <v>13</v>
      </c>
      <c r="B32" s="20" t="s">
        <v>54</v>
      </c>
      <c r="C32" s="20" t="s">
        <v>15</v>
      </c>
      <c r="D32" s="20" t="s">
        <v>55</v>
      </c>
      <c r="E32" s="20" t="s">
        <v>56</v>
      </c>
    </row>
    <row r="33" spans="1:5" x14ac:dyDescent="0.25">
      <c r="A33" s="20" t="s">
        <v>57</v>
      </c>
      <c r="B33" s="19" t="e">
        <f ca="1">16.61+D33-C33</f>
        <v>#N/A</v>
      </c>
      <c r="C33" s="19" t="e">
        <f ca="1">SUMPRODUCT(VERSEMENT*(COUNTIF(INDIRECT(BASE_DONNEE[[#Headers],[RETRAITLIVRET]]),OPERATION)&gt;0))</f>
        <v>#N/A</v>
      </c>
      <c r="D33" s="19">
        <f ca="1">SUMPRODUCT(DEBIT*(COUNTIF(INDIRECT(A32),OPERATION)&gt;0))</f>
        <v>0</v>
      </c>
      <c r="E33" s="19" t="e">
        <f ca="1">B33*0.01+B33</f>
        <v>#N/A</v>
      </c>
    </row>
    <row r="35" spans="1:5" x14ac:dyDescent="0.25">
      <c r="A35" s="20" t="s">
        <v>6</v>
      </c>
      <c r="B35" s="20" t="s">
        <v>58</v>
      </c>
      <c r="C35" s="20" t="s">
        <v>59</v>
      </c>
      <c r="D35" s="20" t="s">
        <v>60</v>
      </c>
      <c r="E35" s="20" t="s">
        <v>61</v>
      </c>
    </row>
    <row r="36" spans="1:5" x14ac:dyDescent="0.25">
      <c r="A36" s="20"/>
      <c r="B36" s="19"/>
      <c r="C36" s="19" t="e">
        <f>VLOOKUP(A36,LISTE[],2,FALSE)</f>
        <v>#N/A</v>
      </c>
      <c r="D36" s="19">
        <f>SUMPRODUCT(DEBIT*(COUNTIF('BASE TEST'!H2,OPERATION)&gt;0))</f>
        <v>0</v>
      </c>
      <c r="E36" s="19">
        <f>B36-D36</f>
        <v>0</v>
      </c>
    </row>
    <row r="37" spans="1:5" x14ac:dyDescent="0.25">
      <c r="A37" s="20"/>
      <c r="B37" s="19"/>
      <c r="C37" s="19" t="e">
        <f>VLOOKUP(A37,LISTE[],2,FALSE)</f>
        <v>#N/A</v>
      </c>
      <c r="D37" s="19">
        <f>SUMPRODUCT(DEBIT*(COUNTIF('BASE TEST'!H3,OPERATION)&gt;0))</f>
        <v>0</v>
      </c>
      <c r="E37" s="19">
        <f>B37-D37</f>
        <v>0</v>
      </c>
    </row>
  </sheetData>
  <sortState ref="A10:A24">
    <sortCondition ref="A10"/>
  </sortState>
  <mergeCells count="5">
    <mergeCell ref="C4:E4"/>
    <mergeCell ref="I2:J4"/>
    <mergeCell ref="I1:J1"/>
    <mergeCell ref="G1:H1"/>
    <mergeCell ref="G2:H4"/>
  </mergeCells>
  <conditionalFormatting sqref="D2:D3">
    <cfRule type="cellIs" dxfId="1" priority="3" operator="lessThan">
      <formula>0</formula>
    </cfRule>
  </conditionalFormatting>
  <conditionalFormatting sqref="G2:J4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TEST'!$G$28:$G$39</xm:f>
          </x14:formula1>
          <xm:sqref>C1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D1"/>
  <sheetViews>
    <sheetView tabSelected="1" workbookViewId="0">
      <selection activeCell="D9" sqref="D9"/>
    </sheetView>
  </sheetViews>
  <sheetFormatPr baseColWidth="10" defaultRowHeight="15" x14ac:dyDescent="0.25"/>
  <cols>
    <col min="1" max="1" width="13.42578125" style="1" customWidth="1"/>
    <col min="2" max="2" width="21.42578125" style="1" bestFit="1" customWidth="1"/>
    <col min="3" max="3" width="11.5703125" style="1" bestFit="1" customWidth="1"/>
    <col min="4" max="4" width="10.7109375" style="1" bestFit="1" customWidth="1"/>
    <col min="5" max="16384" width="11.42578125" style="1"/>
  </cols>
  <sheetData>
    <row r="1" spans="1:4" x14ac:dyDescent="0.25">
      <c r="A1" s="1" t="s">
        <v>62</v>
      </c>
      <c r="B1" s="1" t="s">
        <v>63</v>
      </c>
      <c r="C1" s="1" t="s">
        <v>64</v>
      </c>
      <c r="D1" s="1" t="s">
        <v>65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Nouvelle_Entree">
                <anchor moveWithCells="1" sizeWithCells="1">
                  <from>
                    <xdr:col>5</xdr:col>
                    <xdr:colOff>209550</xdr:colOff>
                    <xdr:row>2</xdr:row>
                    <xdr:rowOff>76200</xdr:rowOff>
                  </from>
                  <to>
                    <xdr:col>10</xdr:col>
                    <xdr:colOff>19050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30</vt:i4>
      </vt:variant>
    </vt:vector>
  </HeadingPairs>
  <TitlesOfParts>
    <vt:vector size="33" baseType="lpstr">
      <vt:lpstr>BASE TEST</vt:lpstr>
      <vt:lpstr>TEST</vt:lpstr>
      <vt:lpstr>TEST 1</vt:lpstr>
      <vt:lpstr>AIDE</vt:lpstr>
      <vt:lpstr>ANTICIPATIONDEBIT</vt:lpstr>
      <vt:lpstr>ANTICIPATIONVERSEMENT</vt:lpstr>
      <vt:lpstr>Assignation</vt:lpstr>
      <vt:lpstr>BASE</vt:lpstr>
      <vt:lpstr>BASELISTE</vt:lpstr>
      <vt:lpstr>COURSE</vt:lpstr>
      <vt:lpstr>CREDIT</vt:lpstr>
      <vt:lpstr>CRITERE</vt:lpstr>
      <vt:lpstr>DEBIT</vt:lpstr>
      <vt:lpstr>DESCRIPTION</vt:lpstr>
      <vt:lpstr>DIVERS</vt:lpstr>
      <vt:lpstr>FACTURE</vt:lpstr>
      <vt:lpstr>FAMILIALE</vt:lpstr>
      <vt:lpstr>INFORMATIQUE</vt:lpstr>
      <vt:lpstr>libellé</vt:lpstr>
      <vt:lpstr>LOISIRS</vt:lpstr>
      <vt:lpstr>PERSONNEL</vt:lpstr>
      <vt:lpstr>PLACEMENT</vt:lpstr>
      <vt:lpstr>RECU</vt:lpstr>
      <vt:lpstr>RESTAURATION</vt:lpstr>
      <vt:lpstr>RETRAIT</vt:lpstr>
      <vt:lpstr>RETRAITLIVRET</vt:lpstr>
      <vt:lpstr>SALAIRE</vt:lpstr>
      <vt:lpstr>SANTE</vt:lpstr>
      <vt:lpstr>SOCIAL</vt:lpstr>
      <vt:lpstr>TRANSPORT</vt:lpstr>
      <vt:lpstr>VERSEMENT</vt:lpstr>
      <vt:lpstr>VESTIMENTAIRE</vt:lpstr>
      <vt:lpstr>VIREMENT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maison</cp:lastModifiedBy>
  <cp:revision/>
  <dcterms:created xsi:type="dcterms:W3CDTF">2018-07-28T12:39:13Z</dcterms:created>
  <dcterms:modified xsi:type="dcterms:W3CDTF">2019-03-30T11:23:05Z</dcterms:modified>
</cp:coreProperties>
</file>