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570" windowWidth="13395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7" i="1" l="1"/>
  <c r="H5" i="1" l="1"/>
  <c r="H6" i="1"/>
  <c r="H7" i="1"/>
  <c r="H8" i="1"/>
  <c r="H9" i="1"/>
  <c r="H10" i="1"/>
  <c r="H11" i="1"/>
  <c r="H12" i="1"/>
  <c r="H13" i="1"/>
  <c r="H14" i="1"/>
  <c r="L22" i="1" l="1"/>
  <c r="I22" i="1"/>
  <c r="M22" i="1"/>
  <c r="J22" i="1"/>
  <c r="N22" i="1"/>
  <c r="K22" i="1"/>
  <c r="H22" i="1"/>
  <c r="D22" i="1"/>
  <c r="E22" i="1"/>
  <c r="F22" i="1"/>
  <c r="H16" i="1"/>
  <c r="D16" i="1" s="1"/>
  <c r="D20" i="1" l="1"/>
  <c r="D17" i="1"/>
</calcChain>
</file>

<file path=xl/sharedStrings.xml><?xml version="1.0" encoding="utf-8"?>
<sst xmlns="http://schemas.openxmlformats.org/spreadsheetml/2006/main" count="10" uniqueCount="10">
  <si>
    <t>Courses de moins de 13 partants</t>
  </si>
  <si>
    <t>Chevaux</t>
  </si>
  <si>
    <t>Cotes</t>
  </si>
  <si>
    <t>Pourcentages</t>
  </si>
  <si>
    <t>Cote</t>
  </si>
  <si>
    <t>P%</t>
  </si>
  <si>
    <t>Favoris</t>
  </si>
  <si>
    <t>outsiders</t>
  </si>
  <si>
    <t>Si inferieur a 45% jouer les outsiders</t>
  </si>
  <si>
    <t>cote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</si>
</sst>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</cellStyleXfs>
  <cellXfs count="35">
    <xf numFmtId="0" fontId="0" fillId="0" borderId="0" xfId="0"/>
    <xf numFmtId="0" fontId="1" fillId="2" borderId="2" xfId="1" applyAlignment="1">
      <alignment horizontal="center"/>
    </xf>
    <xf numFmtId="0" fontId="0" fillId="0" borderId="0" xfId="0" applyAlignment="1">
      <alignment horizontal="center"/>
    </xf>
    <xf numFmtId="0" fontId="1" fillId="2" borderId="2" xfId="1" applyAlignment="1">
      <alignment horizontal="center" vertical="center"/>
    </xf>
    <xf numFmtId="0" fontId="6" fillId="2" borderId="1" xfId="2" applyFont="1" applyAlignment="1">
      <alignment horizontal="center"/>
    </xf>
    <xf numFmtId="0" fontId="6" fillId="3" borderId="5" xfId="1" applyFont="1" applyFill="1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3" fillId="4" borderId="6" xfId="0" applyFont="1" applyFill="1" applyBorder="1" applyAlignment="1">
      <alignment horizontal="centerContinuous"/>
    </xf>
    <xf numFmtId="0" fontId="3" fillId="4" borderId="7" xfId="0" applyFont="1" applyFill="1" applyBorder="1" applyAlignment="1">
      <alignment horizontal="centerContinuous"/>
    </xf>
    <xf numFmtId="0" fontId="6" fillId="0" borderId="0" xfId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0" fontId="2" fillId="0" borderId="0" xfId="2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2" fillId="2" borderId="1" xfId="2" applyNumberFormat="1" applyAlignment="1">
      <alignment horizontal="center"/>
    </xf>
    <xf numFmtId="164" fontId="2" fillId="0" borderId="0" xfId="2" applyNumberFormat="1" applyFill="1" applyBorder="1" applyAlignment="1">
      <alignment horizontal="center"/>
    </xf>
    <xf numFmtId="0" fontId="0" fillId="0" borderId="0" xfId="0" applyFill="1" applyBorder="1"/>
    <xf numFmtId="0" fontId="1" fillId="0" borderId="0" xfId="1" applyFill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1" fillId="2" borderId="2" xfId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164" fontId="1" fillId="2" borderId="2" xfId="1" applyNumberFormat="1" applyAlignment="1">
      <alignment horizontal="center"/>
    </xf>
    <xf numFmtId="0" fontId="1" fillId="5" borderId="2" xfId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</cellXfs>
  <cellStyles count="3">
    <cellStyle name="Calcul" xfId="2" builtinId="22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2"/>
  <sheetViews>
    <sheetView tabSelected="1" topLeftCell="C1" workbookViewId="0">
      <selection activeCell="D18" sqref="D18:J18"/>
    </sheetView>
  </sheetViews>
  <sheetFormatPr baseColWidth="10" defaultRowHeight="15" x14ac:dyDescent="0.25"/>
  <cols>
    <col min="1" max="14" width="6" customWidth="1"/>
    <col min="15" max="15" width="9.140625" customWidth="1"/>
    <col min="16" max="24" width="6" customWidth="1"/>
  </cols>
  <sheetData>
    <row r="1" spans="1:23" ht="29.25" thickBot="1" x14ac:dyDescent="0.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23" ht="15.75" thickBot="1" x14ac:dyDescent="0.3">
      <c r="L2" s="25"/>
      <c r="M2" s="25"/>
      <c r="N2" s="25"/>
      <c r="O2" s="25"/>
      <c r="P2" s="25"/>
      <c r="Q2" s="25"/>
      <c r="R2" s="25"/>
      <c r="S2" s="25"/>
      <c r="V2" s="7" t="s">
        <v>9</v>
      </c>
      <c r="W2" s="8"/>
    </row>
    <row r="3" spans="1:23" x14ac:dyDescent="0.25">
      <c r="L3" s="9"/>
      <c r="M3" s="10"/>
      <c r="N3" s="10"/>
      <c r="O3" s="10"/>
      <c r="P3" s="10"/>
      <c r="Q3" s="10"/>
      <c r="R3" s="10"/>
      <c r="S3" s="10"/>
      <c r="V3" s="5" t="s">
        <v>4</v>
      </c>
      <c r="W3" s="6" t="s">
        <v>5</v>
      </c>
    </row>
    <row r="4" spans="1:23" x14ac:dyDescent="0.25">
      <c r="D4" s="20" t="s">
        <v>1</v>
      </c>
      <c r="E4" s="20"/>
      <c r="F4" s="20" t="s">
        <v>2</v>
      </c>
      <c r="G4" s="20"/>
      <c r="H4" s="20" t="s">
        <v>3</v>
      </c>
      <c r="I4" s="20"/>
      <c r="J4" s="20"/>
      <c r="L4" s="11"/>
      <c r="M4" s="12"/>
      <c r="N4" s="11"/>
      <c r="O4" s="12"/>
      <c r="P4" s="11"/>
      <c r="Q4" s="12"/>
      <c r="R4" s="11"/>
      <c r="S4" s="12"/>
      <c r="V4" s="4">
        <v>1</v>
      </c>
      <c r="W4" s="14">
        <v>0.5</v>
      </c>
    </row>
    <row r="5" spans="1:23" x14ac:dyDescent="0.25">
      <c r="D5" s="21">
        <v>1</v>
      </c>
      <c r="E5" s="21"/>
      <c r="F5" s="22">
        <v>3.4</v>
      </c>
      <c r="G5" s="22"/>
      <c r="H5" s="23">
        <f t="shared" ref="H5:H14" si="0">IFERROR(VLOOKUP($F5,$V$4:$W$42,2,TRUE),"")</f>
        <v>0.25</v>
      </c>
      <c r="I5" s="23"/>
      <c r="J5" s="23"/>
      <c r="L5" s="11"/>
      <c r="M5" s="12"/>
      <c r="N5" s="11"/>
      <c r="O5" s="12"/>
      <c r="P5" s="11"/>
      <c r="Q5" s="12"/>
      <c r="R5" s="11"/>
      <c r="S5" s="12"/>
      <c r="V5" s="4">
        <v>2</v>
      </c>
      <c r="W5" s="14">
        <v>0.33299999999999996</v>
      </c>
    </row>
    <row r="6" spans="1:23" x14ac:dyDescent="0.25">
      <c r="D6" s="21">
        <v>2</v>
      </c>
      <c r="E6" s="21"/>
      <c r="F6" s="22">
        <v>2.7</v>
      </c>
      <c r="G6" s="22"/>
      <c r="H6" s="24">
        <f t="shared" si="0"/>
        <v>0.33299999999999996</v>
      </c>
      <c r="I6" s="24"/>
      <c r="J6" s="24"/>
      <c r="L6" s="11"/>
      <c r="M6" s="12"/>
      <c r="N6" s="11"/>
      <c r="O6" s="12"/>
      <c r="P6" s="11"/>
      <c r="Q6" s="12"/>
      <c r="R6" s="11"/>
      <c r="S6" s="12"/>
      <c r="V6" s="4">
        <v>3</v>
      </c>
      <c r="W6" s="14">
        <v>0.25</v>
      </c>
    </row>
    <row r="7" spans="1:23" x14ac:dyDescent="0.25">
      <c r="D7" s="21">
        <v>3</v>
      </c>
      <c r="E7" s="21"/>
      <c r="F7" s="22">
        <v>5.9</v>
      </c>
      <c r="G7" s="22"/>
      <c r="H7" s="24">
        <f t="shared" si="0"/>
        <v>0.16699999999999998</v>
      </c>
      <c r="I7" s="24"/>
      <c r="J7" s="24"/>
      <c r="L7" s="11"/>
      <c r="M7" s="12"/>
      <c r="N7" s="11"/>
      <c r="O7" s="12"/>
      <c r="P7" s="11"/>
      <c r="Q7" s="12"/>
      <c r="R7" s="11"/>
      <c r="S7" s="12"/>
      <c r="V7" s="4">
        <v>4</v>
      </c>
      <c r="W7" s="14">
        <v>0.2</v>
      </c>
    </row>
    <row r="8" spans="1:23" x14ac:dyDescent="0.25">
      <c r="D8" s="21">
        <v>4</v>
      </c>
      <c r="E8" s="21"/>
      <c r="F8" s="22">
        <v>10</v>
      </c>
      <c r="G8" s="22"/>
      <c r="H8" s="24">
        <f t="shared" si="0"/>
        <v>9.0999999999999998E-2</v>
      </c>
      <c r="I8" s="24"/>
      <c r="J8" s="24"/>
      <c r="L8" s="11"/>
      <c r="M8" s="12"/>
      <c r="N8" s="11"/>
      <c r="O8" s="12"/>
      <c r="P8" s="11"/>
      <c r="Q8" s="12"/>
      <c r="R8" s="11"/>
      <c r="S8" s="12"/>
      <c r="V8" s="4">
        <v>5</v>
      </c>
      <c r="W8" s="14">
        <v>0.16699999999999998</v>
      </c>
    </row>
    <row r="9" spans="1:23" x14ac:dyDescent="0.25">
      <c r="D9" s="21">
        <v>5</v>
      </c>
      <c r="E9" s="21"/>
      <c r="F9" s="22">
        <v>8</v>
      </c>
      <c r="G9" s="22"/>
      <c r="H9" s="24">
        <f t="shared" si="0"/>
        <v>0.111</v>
      </c>
      <c r="I9" s="24"/>
      <c r="J9" s="24"/>
      <c r="L9" s="11"/>
      <c r="M9" s="12"/>
      <c r="N9" s="11"/>
      <c r="O9" s="12"/>
      <c r="P9" s="11"/>
      <c r="Q9" s="12"/>
      <c r="R9" s="11"/>
      <c r="S9" s="12"/>
      <c r="V9" s="4">
        <v>6</v>
      </c>
      <c r="W9" s="14">
        <v>0.14300000000000002</v>
      </c>
    </row>
    <row r="10" spans="1:23" x14ac:dyDescent="0.25">
      <c r="D10" s="21">
        <v>6</v>
      </c>
      <c r="E10" s="21"/>
      <c r="F10" s="22">
        <v>11</v>
      </c>
      <c r="G10" s="22"/>
      <c r="H10" s="24">
        <f t="shared" si="0"/>
        <v>8.3000000000000004E-2</v>
      </c>
      <c r="I10" s="24"/>
      <c r="J10" s="24"/>
      <c r="L10" s="11"/>
      <c r="M10" s="12"/>
      <c r="N10" s="11"/>
      <c r="O10" s="15"/>
      <c r="P10" s="11"/>
      <c r="Q10" s="12"/>
      <c r="R10" s="13"/>
      <c r="S10" s="13"/>
      <c r="V10" s="4">
        <v>7</v>
      </c>
      <c r="W10" s="14">
        <v>0.125</v>
      </c>
    </row>
    <row r="11" spans="1:23" x14ac:dyDescent="0.25">
      <c r="D11" s="21">
        <v>7</v>
      </c>
      <c r="E11" s="21"/>
      <c r="F11" s="22">
        <v>21</v>
      </c>
      <c r="G11" s="22"/>
      <c r="H11" s="24">
        <f t="shared" si="0"/>
        <v>4.4999999999999998E-2</v>
      </c>
      <c r="I11" s="24"/>
      <c r="J11" s="24"/>
      <c r="L11" s="11"/>
      <c r="M11" s="12"/>
      <c r="N11" s="11"/>
      <c r="O11" s="12"/>
      <c r="P11" s="11"/>
      <c r="Q11" s="12"/>
      <c r="R11" s="13"/>
      <c r="S11" s="13"/>
      <c r="V11" s="4">
        <v>8</v>
      </c>
      <c r="W11" s="14">
        <v>0.111</v>
      </c>
    </row>
    <row r="12" spans="1:23" x14ac:dyDescent="0.25">
      <c r="D12" s="21">
        <v>8</v>
      </c>
      <c r="E12" s="21"/>
      <c r="F12" s="22"/>
      <c r="G12" s="22"/>
      <c r="H12" s="24" t="str">
        <f t="shared" si="0"/>
        <v/>
      </c>
      <c r="I12" s="24"/>
      <c r="J12" s="24"/>
      <c r="L12" s="11"/>
      <c r="M12" s="12"/>
      <c r="N12" s="11"/>
      <c r="O12" s="12"/>
      <c r="P12" s="11"/>
      <c r="Q12" s="12"/>
      <c r="R12" s="13"/>
      <c r="S12" s="13"/>
      <c r="V12" s="4">
        <v>9</v>
      </c>
      <c r="W12" s="14">
        <v>0.1</v>
      </c>
    </row>
    <row r="13" spans="1:23" x14ac:dyDescent="0.25">
      <c r="D13" s="21">
        <v>9</v>
      </c>
      <c r="E13" s="21"/>
      <c r="F13" s="22"/>
      <c r="G13" s="22"/>
      <c r="H13" s="24" t="str">
        <f t="shared" si="0"/>
        <v/>
      </c>
      <c r="I13" s="24"/>
      <c r="J13" s="24"/>
      <c r="L13" s="11"/>
      <c r="M13" s="12"/>
      <c r="N13" s="11"/>
      <c r="O13" s="12"/>
      <c r="P13" s="11"/>
      <c r="Q13" s="12"/>
      <c r="R13" s="13"/>
      <c r="S13" s="13"/>
      <c r="V13" s="4">
        <v>10</v>
      </c>
      <c r="W13" s="14">
        <v>9.0999999999999998E-2</v>
      </c>
    </row>
    <row r="14" spans="1:23" x14ac:dyDescent="0.25">
      <c r="D14" s="21">
        <v>10</v>
      </c>
      <c r="E14" s="21"/>
      <c r="F14" s="22"/>
      <c r="G14" s="22"/>
      <c r="H14" s="23" t="str">
        <f t="shared" si="0"/>
        <v/>
      </c>
      <c r="I14" s="23"/>
      <c r="J14" s="23"/>
      <c r="L14" s="11"/>
      <c r="M14" s="12"/>
      <c r="N14" s="11"/>
      <c r="O14" s="15"/>
      <c r="P14" s="11"/>
      <c r="Q14" s="12"/>
      <c r="R14" s="13"/>
      <c r="S14" s="13"/>
      <c r="V14" s="4">
        <v>11</v>
      </c>
      <c r="W14" s="14">
        <v>8.3000000000000004E-2</v>
      </c>
    </row>
    <row r="15" spans="1:23" x14ac:dyDescent="0.25">
      <c r="V15" s="4">
        <v>12</v>
      </c>
      <c r="W15" s="14">
        <v>7.6999999999999999E-2</v>
      </c>
    </row>
    <row r="16" spans="1:23" x14ac:dyDescent="0.25">
      <c r="D16" s="29" t="str">
        <f>IF($H$16&gt;1.25,"Course non jouable","Course jouable")</f>
        <v>Course jouable</v>
      </c>
      <c r="E16" s="29"/>
      <c r="F16" s="29"/>
      <c r="G16" s="29"/>
      <c r="H16" s="27">
        <f>SUM($H$5:$J$14)</f>
        <v>1.0799999999999998</v>
      </c>
      <c r="I16" s="28"/>
      <c r="J16" s="28"/>
      <c r="V16" s="4">
        <v>13</v>
      </c>
      <c r="W16" s="14">
        <v>7.0999999999999994E-2</v>
      </c>
    </row>
    <row r="17" spans="4:23" x14ac:dyDescent="0.25">
      <c r="D17" s="31" t="str">
        <f>IF($H$17&lt;0.45,"Jouer les outsiders","Jouer les favoris")</f>
        <v>Jouer les favoris</v>
      </c>
      <c r="E17" s="31"/>
      <c r="F17" s="31"/>
      <c r="G17" s="31"/>
      <c r="H17" s="30">
        <f>$H$16-$H$5-$H$6</f>
        <v>0.49699999999999989</v>
      </c>
      <c r="I17" s="30"/>
      <c r="J17" s="30"/>
      <c r="V17" s="4">
        <v>14</v>
      </c>
      <c r="W17" s="14">
        <v>6.7000000000000004E-2</v>
      </c>
    </row>
    <row r="18" spans="4:23" x14ac:dyDescent="0.25">
      <c r="D18" s="18" t="s">
        <v>8</v>
      </c>
      <c r="E18" s="18"/>
      <c r="F18" s="18"/>
      <c r="G18" s="18"/>
      <c r="H18" s="18"/>
      <c r="I18" s="18"/>
      <c r="J18" s="18"/>
      <c r="V18" s="4">
        <v>15</v>
      </c>
      <c r="W18" s="14">
        <v>6.3E-2</v>
      </c>
    </row>
    <row r="19" spans="4:23" x14ac:dyDescent="0.25">
      <c r="D19" s="26"/>
      <c r="E19" s="26"/>
      <c r="F19" s="26"/>
      <c r="G19" s="16"/>
      <c r="H19" s="16"/>
      <c r="I19" s="16"/>
      <c r="J19" s="16"/>
      <c r="K19" s="16"/>
      <c r="L19" s="16"/>
      <c r="M19" s="16"/>
      <c r="N19" s="16"/>
      <c r="V19" s="4">
        <v>16</v>
      </c>
      <c r="W19" s="14">
        <v>5.9000000000000004E-2</v>
      </c>
    </row>
    <row r="20" spans="4:23" x14ac:dyDescent="0.25">
      <c r="D20" s="32" t="str">
        <f>COUNTIF($D$22:$N$22,"&gt;0")&amp;" partants"</f>
        <v>7 partants</v>
      </c>
      <c r="E20" s="32"/>
      <c r="F20" s="32"/>
      <c r="V20" s="4">
        <v>17</v>
      </c>
      <c r="W20" s="14">
        <v>5.5E-2</v>
      </c>
    </row>
    <row r="21" spans="4:23" x14ac:dyDescent="0.25">
      <c r="D21" s="33" t="s">
        <v>6</v>
      </c>
      <c r="E21" s="33"/>
      <c r="F21" s="33"/>
      <c r="H21" s="2" t="s">
        <v>7</v>
      </c>
      <c r="I21" s="2"/>
      <c r="J21" s="2"/>
      <c r="V21" s="4">
        <v>18</v>
      </c>
      <c r="W21" s="14">
        <v>5.2999999999999999E-2</v>
      </c>
    </row>
    <row r="22" spans="4:23" x14ac:dyDescent="0.25">
      <c r="D22" s="1">
        <f>INDEX($D$5:$D$14,MATCH(LARGE($H$5:$J$14,1),$H$5:$H$14,0))</f>
        <v>2</v>
      </c>
      <c r="E22" s="1">
        <f>INDEX($D$5:$D$14,MATCH(LARGE($H$5:$J$14,2),$H$5:$H$14,0))</f>
        <v>1</v>
      </c>
      <c r="F22" s="1">
        <f>INDEX($D$5:$D$14,MATCH(LARGE($H$5:$J$14,3),$H$5:$H$14,0))</f>
        <v>3</v>
      </c>
      <c r="H22" s="3">
        <f>IFERROR(INDEX($D$5:$D$14,MATCH(LARGE($H$5:$J$14,4),$H$5:$H$14,0)),"")</f>
        <v>5</v>
      </c>
      <c r="I22" s="3">
        <f>IFERROR(INDEX($D$5:$D$14,MATCH(LARGE($H$5:$J$14,5),$H$5:$H$14,0)),"")</f>
        <v>4</v>
      </c>
      <c r="J22" s="3">
        <f>IFERROR(INDEX($D$5:$D$14,MATCH(LARGE($H$5:$J$14,6),$H$5:$H$14,0)),"")</f>
        <v>6</v>
      </c>
      <c r="K22" s="3">
        <f>IFERROR(INDEX($D$5:$D$14,MATCH(LARGE($H$5:$J$14,7),$H$5:$H$14,0)),"")</f>
        <v>7</v>
      </c>
      <c r="L22" s="3" t="str">
        <f>IFERROR(INDEX($D$5:$D$14,MATCH(LARGE($H$5:$J$14,8),$H$5:$H$14,0)),"")</f>
        <v/>
      </c>
      <c r="M22" s="3" t="str">
        <f>IFERROR(INDEX($D$5:$D$14,MATCH(LARGE($H$5:$J$14,9),$H$5:$H$14,0)),"")</f>
        <v/>
      </c>
      <c r="N22" s="3" t="str">
        <f>IFERROR(INDEX($D$5:$D$14,MATCH(LARGE($H$5:$J$14,10),$H$5:$H$14,0)),"")</f>
        <v/>
      </c>
      <c r="V22" s="4">
        <v>19</v>
      </c>
      <c r="W22" s="14">
        <v>0.05</v>
      </c>
    </row>
    <row r="23" spans="4:23" x14ac:dyDescent="0.25">
      <c r="D23" s="26"/>
      <c r="E23" s="26"/>
      <c r="F23" s="26"/>
      <c r="G23" s="16"/>
      <c r="H23" s="16"/>
      <c r="I23" s="16"/>
      <c r="J23" s="16"/>
      <c r="K23" s="16"/>
      <c r="L23" s="16"/>
      <c r="M23" s="16"/>
      <c r="N23" s="16"/>
      <c r="V23" s="4">
        <v>20</v>
      </c>
      <c r="W23" s="14">
        <v>4.8000000000000001E-2</v>
      </c>
    </row>
    <row r="24" spans="4:23" x14ac:dyDescent="0.25">
      <c r="D24" s="25"/>
      <c r="E24" s="25"/>
      <c r="F24" s="25"/>
      <c r="G24" s="16"/>
      <c r="H24" s="13"/>
      <c r="I24" s="13"/>
      <c r="J24" s="13"/>
      <c r="K24" s="16"/>
      <c r="L24" s="16"/>
      <c r="M24" s="16"/>
      <c r="N24" s="16"/>
      <c r="V24" s="4">
        <v>21</v>
      </c>
      <c r="W24" s="14">
        <v>4.4999999999999998E-2</v>
      </c>
    </row>
    <row r="25" spans="4:23" x14ac:dyDescent="0.25">
      <c r="D25" s="17"/>
      <c r="E25" s="17"/>
      <c r="F25" s="17"/>
      <c r="G25" s="16"/>
      <c r="H25" s="10"/>
      <c r="I25" s="10"/>
      <c r="J25" s="10"/>
      <c r="K25" s="10"/>
      <c r="L25" s="16"/>
      <c r="M25" s="16"/>
      <c r="N25" s="16"/>
      <c r="V25" s="4">
        <v>22</v>
      </c>
      <c r="W25" s="14">
        <v>4.2999999999999997E-2</v>
      </c>
    </row>
    <row r="26" spans="4:23" x14ac:dyDescent="0.25"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V26" s="4">
        <v>23</v>
      </c>
      <c r="W26" s="14">
        <v>4.0999999999999995E-2</v>
      </c>
    </row>
    <row r="27" spans="4:23" x14ac:dyDescent="0.25">
      <c r="D27" s="26"/>
      <c r="E27" s="26"/>
      <c r="F27" s="26"/>
      <c r="G27" s="16"/>
      <c r="H27" s="16"/>
      <c r="I27" s="16"/>
      <c r="J27" s="16"/>
      <c r="K27" s="16"/>
      <c r="L27" s="16"/>
      <c r="M27" s="16"/>
      <c r="N27" s="16"/>
      <c r="V27" s="4">
        <v>24</v>
      </c>
      <c r="W27" s="14">
        <v>0.04</v>
      </c>
    </row>
    <row r="28" spans="4:23" x14ac:dyDescent="0.25">
      <c r="D28" s="34"/>
      <c r="E28" s="34"/>
      <c r="F28" s="34"/>
      <c r="G28" s="16"/>
      <c r="H28" s="13"/>
      <c r="I28" s="13"/>
      <c r="J28" s="13"/>
      <c r="K28" s="16"/>
      <c r="L28" s="16"/>
      <c r="M28" s="16"/>
      <c r="N28" s="16"/>
      <c r="V28" s="4">
        <v>25</v>
      </c>
      <c r="W28" s="14">
        <v>3.7999999999999999E-2</v>
      </c>
    </row>
    <row r="29" spans="4:23" x14ac:dyDescent="0.25">
      <c r="D29" s="17"/>
      <c r="E29" s="17"/>
      <c r="F29" s="17"/>
      <c r="G29" s="16"/>
      <c r="H29" s="10"/>
      <c r="I29" s="10"/>
      <c r="J29" s="10"/>
      <c r="K29" s="10"/>
      <c r="L29" s="10"/>
      <c r="M29" s="16"/>
      <c r="N29" s="16"/>
      <c r="V29" s="4">
        <v>26</v>
      </c>
      <c r="W29" s="14">
        <v>3.7000000000000005E-2</v>
      </c>
    </row>
    <row r="30" spans="4:23" x14ac:dyDescent="0.25"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V30" s="4">
        <v>27</v>
      </c>
      <c r="W30" s="14">
        <v>3.5000000000000003E-2</v>
      </c>
    </row>
    <row r="31" spans="4:23" x14ac:dyDescent="0.25">
      <c r="D31" s="26"/>
      <c r="E31" s="26"/>
      <c r="F31" s="26"/>
      <c r="G31" s="16"/>
      <c r="H31" s="16"/>
      <c r="I31" s="16"/>
      <c r="J31" s="16"/>
      <c r="K31" s="16"/>
      <c r="L31" s="16"/>
      <c r="M31" s="16"/>
      <c r="N31" s="16"/>
      <c r="V31" s="4">
        <v>28</v>
      </c>
      <c r="W31" s="14">
        <v>3.4000000000000002E-2</v>
      </c>
    </row>
    <row r="32" spans="4:23" x14ac:dyDescent="0.25">
      <c r="D32" s="25"/>
      <c r="E32" s="25"/>
      <c r="F32" s="25"/>
      <c r="G32" s="16"/>
      <c r="H32" s="13"/>
      <c r="I32" s="13"/>
      <c r="J32" s="13"/>
      <c r="K32" s="16"/>
      <c r="L32" s="16"/>
      <c r="M32" s="16"/>
      <c r="N32" s="16"/>
      <c r="V32" s="4">
        <v>29</v>
      </c>
      <c r="W32" s="14">
        <v>3.3000000000000002E-2</v>
      </c>
    </row>
    <row r="33" spans="4:23" x14ac:dyDescent="0.25">
      <c r="D33" s="17"/>
      <c r="E33" s="17"/>
      <c r="F33" s="17"/>
      <c r="G33" s="16"/>
      <c r="H33" s="10"/>
      <c r="I33" s="10"/>
      <c r="J33" s="10"/>
      <c r="K33" s="10"/>
      <c r="L33" s="10"/>
      <c r="M33" s="10"/>
      <c r="N33" s="16"/>
      <c r="V33" s="4">
        <v>30</v>
      </c>
      <c r="W33" s="14">
        <v>3.2000000000000001E-2</v>
      </c>
    </row>
    <row r="34" spans="4:23" x14ac:dyDescent="0.25">
      <c r="V34" s="4">
        <v>31</v>
      </c>
      <c r="W34" s="14">
        <v>3.1E-2</v>
      </c>
    </row>
    <row r="35" spans="4:23" x14ac:dyDescent="0.25">
      <c r="V35" s="4">
        <v>32</v>
      </c>
      <c r="W35" s="14">
        <v>0.03</v>
      </c>
    </row>
    <row r="36" spans="4:23" x14ac:dyDescent="0.25">
      <c r="V36" s="4">
        <v>33</v>
      </c>
      <c r="W36" s="14">
        <v>2.8999999999999998E-2</v>
      </c>
    </row>
    <row r="37" spans="4:23" x14ac:dyDescent="0.25">
      <c r="V37" s="4">
        <v>34</v>
      </c>
      <c r="W37" s="14">
        <v>2.7999999999999997E-2</v>
      </c>
    </row>
    <row r="38" spans="4:23" x14ac:dyDescent="0.25">
      <c r="V38" s="4">
        <v>35</v>
      </c>
      <c r="W38" s="14">
        <v>2.7000000000000003E-2</v>
      </c>
    </row>
    <row r="39" spans="4:23" x14ac:dyDescent="0.25">
      <c r="V39" s="4">
        <v>36</v>
      </c>
      <c r="W39" s="14">
        <v>2.7000000000000003E-2</v>
      </c>
    </row>
    <row r="40" spans="4:23" x14ac:dyDescent="0.25">
      <c r="V40" s="4">
        <v>37</v>
      </c>
      <c r="W40" s="14">
        <v>2.6000000000000002E-2</v>
      </c>
    </row>
    <row r="41" spans="4:23" x14ac:dyDescent="0.25">
      <c r="V41" s="4">
        <v>38</v>
      </c>
      <c r="W41" s="14">
        <v>2.5000000000000001E-2</v>
      </c>
    </row>
    <row r="42" spans="4:23" x14ac:dyDescent="0.25">
      <c r="V42" s="4">
        <v>39</v>
      </c>
      <c r="W42" s="14">
        <v>2.5000000000000001E-2</v>
      </c>
    </row>
  </sheetData>
  <mergeCells count="49">
    <mergeCell ref="D32:F32"/>
    <mergeCell ref="D28:F28"/>
    <mergeCell ref="D24:F24"/>
    <mergeCell ref="L2:S2"/>
    <mergeCell ref="D23:F23"/>
    <mergeCell ref="D27:F27"/>
    <mergeCell ref="D31:F31"/>
    <mergeCell ref="D19:F19"/>
    <mergeCell ref="D14:E14"/>
    <mergeCell ref="F14:G14"/>
    <mergeCell ref="H16:J16"/>
    <mergeCell ref="D16:G16"/>
    <mergeCell ref="H17:J17"/>
    <mergeCell ref="D17:G17"/>
    <mergeCell ref="H14:J14"/>
    <mergeCell ref="D12:E12"/>
    <mergeCell ref="F12:G12"/>
    <mergeCell ref="D20:F20"/>
    <mergeCell ref="D21:F21"/>
    <mergeCell ref="D13:E13"/>
    <mergeCell ref="F13:G13"/>
    <mergeCell ref="H13:J13"/>
    <mergeCell ref="D10:E10"/>
    <mergeCell ref="F10:G10"/>
    <mergeCell ref="H10:J10"/>
    <mergeCell ref="D11:E11"/>
    <mergeCell ref="F11:G11"/>
    <mergeCell ref="H11:J11"/>
    <mergeCell ref="H8:J8"/>
    <mergeCell ref="D9:E9"/>
    <mergeCell ref="F9:G9"/>
    <mergeCell ref="H9:J9"/>
    <mergeCell ref="H12:J12"/>
    <mergeCell ref="D18:J18"/>
    <mergeCell ref="A1:P1"/>
    <mergeCell ref="D4:E4"/>
    <mergeCell ref="F4:G4"/>
    <mergeCell ref="H4:J4"/>
    <mergeCell ref="D5:E5"/>
    <mergeCell ref="F5:G5"/>
    <mergeCell ref="H5:J5"/>
    <mergeCell ref="D6:E6"/>
    <mergeCell ref="F6:G6"/>
    <mergeCell ref="H6:J6"/>
    <mergeCell ref="D7:E7"/>
    <mergeCell ref="F7:G7"/>
    <mergeCell ref="H7:J7"/>
    <mergeCell ref="D8:E8"/>
    <mergeCell ref="F8:G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maison</cp:lastModifiedBy>
  <dcterms:created xsi:type="dcterms:W3CDTF">2019-07-15T12:54:38Z</dcterms:created>
  <dcterms:modified xsi:type="dcterms:W3CDTF">2019-07-15T16:54:11Z</dcterms:modified>
</cp:coreProperties>
</file>