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4115" windowHeight="4440"/>
  </bookViews>
  <sheets>
    <sheet name="Page1" sheetId="1" r:id="rId1"/>
    <sheet name="Feuil2" sheetId="2" r:id="rId2"/>
    <sheet name="Feuil3" sheetId="3" r:id="rId3"/>
    <sheet name="données" sheetId="5" r:id="rId4"/>
    <sheet name="Opérations" sheetId="4" r:id="rId5"/>
  </sheets>
  <externalReferences>
    <externalReference r:id="rId6"/>
    <externalReference r:id="rId7"/>
    <externalReference r:id="rId8"/>
    <externalReference r:id="rId9"/>
  </externalReferences>
  <definedNames>
    <definedName name="ADV">données!$A$2:$A$4</definedName>
    <definedName name="Aspect">données!$I$2:$I$5</definedName>
    <definedName name="Attache">[1]données!$R$6:$R$7</definedName>
    <definedName name="B.E.">données!$D$2:$D$4</definedName>
    <definedName name="Beg_Bal">#REF!</definedName>
    <definedName name="Client">données!$J$34:$J$43</definedName>
    <definedName name="CLIENT2">#REF!</definedName>
    <definedName name="ClientRFA">données!$A$52:$A$62</definedName>
    <definedName name="commercial">[1]données!$K$2:$K$10</definedName>
    <definedName name="Commertial">données!$C$2:$C$10</definedName>
    <definedName name="Contenant">[2]Feuil1!$AG$2:$AG$3</definedName>
    <definedName name="CotesRaidisseurs">Opérations!$C$5:$C$18</definedName>
    <definedName name="Couleur">Opérations!$G$5:$G$6</definedName>
    <definedName name="Couleurs">[2]Feuil1!$X$1:$X$13</definedName>
    <definedName name="Data">#REF!</definedName>
    <definedName name="Deviseur">données!$B$2:$B$7</definedName>
    <definedName name="DiamOeillets">Opérations!$M$5:$M$9</definedName>
    <definedName name="Encre_standard">données!$D$26:$D$31</definedName>
    <definedName name="End_Bal">#REF!</definedName>
    <definedName name="EpRaidisseurs">Opérations!$E$5:$E$10</definedName>
    <definedName name="Epreuve">[3]données!$A$2:$A$7</definedName>
    <definedName name="Exposition">[4]Feuil1!$AR$1:$AR$5</definedName>
    <definedName name="Extra_Pay">#REF!</definedName>
    <definedName name="FormatPalette">données!$D$37:$D$46</definedName>
    <definedName name="Full_Print">#REF!</definedName>
    <definedName name="Header_Row">ROW(#REF!)</definedName>
    <definedName name="Impression">données!$N$13:$N$25</definedName>
    <definedName name="ImpressionComboBox">données!$N$58:$O$70</definedName>
    <definedName name="Imprimante">données!$I$14:$I$23</definedName>
    <definedName name="Int">#REF!</definedName>
    <definedName name="Interest_Rate">#REF!</definedName>
    <definedName name="Laize">données!$A$66:$A$71</definedName>
    <definedName name="Last_Row" localSheetId="3">IF(données!Values_Entered,Header_Row+données!Number_of_Payments,Header_Row)</definedName>
    <definedName name="Last_Row">IF(Values_Entered,Header_Row+Number_of_Payments,Header_Row)</definedName>
    <definedName name="Loan_Amount">#REF!</definedName>
    <definedName name="Loan_Start">#REF!</definedName>
    <definedName name="Loan_Years">#REF!</definedName>
    <definedName name="localisation">[3]données!$D$2:$D$5</definedName>
    <definedName name="LocOeillets">Opérations!$K$5:$K$12</definedName>
    <definedName name="LocPerfo">Opérations!$O$5:$O$7</definedName>
    <definedName name="LocRaidisseurs">Opérations!$D$5:$D$7</definedName>
    <definedName name="Longueur_bobine">données!$C$66:$C$70</definedName>
    <definedName name="Machines">[2]Feuil1!$AF$1:$AF$10</definedName>
    <definedName name="Marge">données!$A$80:$A$83</definedName>
    <definedName name="Massicot">données!$F$14:$F$20</definedName>
    <definedName name="MassicotComboBox">données!$F$13:$F$20</definedName>
    <definedName name="MatOeillets">Opérations!$J$5:$J$6</definedName>
    <definedName name="Num_Pmt_Per_Year">#REF!</definedName>
    <definedName name="Number_of_Payments" localSheetId="3">MATCH(0.01,End_Bal,-1)+1</definedName>
    <definedName name="Number_of_Payments">MATCH(0.01,End_Bal,-1)+1</definedName>
    <definedName name="OF_501_ETAT_TECHNIQUE">#REF!</definedName>
    <definedName name="Palette">données!$C$37:$H$46</definedName>
    <definedName name="PaletteFormulaire">données!$E$66:$E$84</definedName>
    <definedName name="palettes">[3]données!$J$19:$J$28</definedName>
    <definedName name="PalettesAvecPlateaux">données!$G$66:$G$75</definedName>
    <definedName name="PalettesSeules">données!$E$66:$E$75</definedName>
    <definedName name="Palletisation">[1]données!$C$146:$F$190</definedName>
    <definedName name="palplateau">[3]données!$J$29:$J$38</definedName>
    <definedName name="Pay_Date">#REF!</definedName>
    <definedName name="Pay_Num">#REF!</definedName>
    <definedName name="Payment_Date" localSheetId="3">DATE(YEAR(Loan_Start),MONTH(Loan_Start)+Payment_Number,DAY(Loan_Start))</definedName>
    <definedName name="Payment_Date">DATE(YEAR(Loan_Start),MONTH(Loan_Start)+Payment_Number,DAY(Loan_Start))</definedName>
    <definedName name="Platine">[1]données!$R$9:$R$11</definedName>
    <definedName name="Platines">données!$A$14:$A$17</definedName>
    <definedName name="Princ">#REF!</definedName>
    <definedName name="Print_Area_Reset" localSheetId="3">OFFSET(Full_Print,0,0,données!Last_Row)</definedName>
    <definedName name="Print_Area_Reset">OFFSET(Full_Print,0,0,Last_Row)</definedName>
    <definedName name="PVC">données!$H$54:$H$57</definedName>
    <definedName name="PVCComboBox">données!$H$53:$H$57</definedName>
    <definedName name="Qualité">[1]données!$N$2:$N$5</definedName>
    <definedName name="Ref_Libélé">données!$M$13:$N$24</definedName>
    <definedName name="RéférenceTeckelBox">Opérations!$F$22:$F$58</definedName>
    <definedName name="Retirage">données!$I$8:$I$10</definedName>
    <definedName name="RFA">données!$A$52:$A$61</definedName>
    <definedName name="Rigidité">[1]données!$R$2:$R$4</definedName>
    <definedName name="RoulKK">Opérations!$F$5:$F$11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upport">[3]données!$P$3:$P$16</definedName>
    <definedName name="Tableau_Couture">[1]données!$T$36:$AT$49</definedName>
    <definedName name="Tableau_Platine">[1]données!$U$15:$AE$32</definedName>
    <definedName name="Tableau_Teckelbox">[1]données!$AK$53:$AS$122</definedName>
    <definedName name="TechPoseOeillets">Opérations!$L$5:$L$6</definedName>
    <definedName name="temps_d_exposition">[4]Feuil1!$AM$1:$AM$8</definedName>
    <definedName name="Total_Interest">#REF!</definedName>
    <definedName name="Total_Pay">#REF!</definedName>
    <definedName name="Total_Payment" localSheetId="3">Scheduled_Payment+Extra_Payment</definedName>
    <definedName name="Total_Payment">Scheduled_Payment+Extra_Payment</definedName>
    <definedName name="trame">[3]données!$F$2:$F$5</definedName>
    <definedName name="Transport">données!$A$37:$A$43</definedName>
    <definedName name="Values_Entered" localSheetId="3">IF(Loan_Amount*Interest_Rate*Loan_Years*Loan_Start&gt;0,1,0)</definedName>
    <definedName name="Values_Entered">IF(Loan_Amount*Interest_Rate*Loan_Years*Loan_Start&gt;0,1,0)</definedName>
    <definedName name="Vernis">données!$H$27:$H$31</definedName>
  </definedNames>
  <calcPr calcId="145621"/>
</workbook>
</file>

<file path=xl/calcChain.xml><?xml version="1.0" encoding="utf-8"?>
<calcChain xmlns="http://schemas.openxmlformats.org/spreadsheetml/2006/main">
  <c r="AG207" i="5" l="1"/>
  <c r="AF207" i="5"/>
  <c r="AE207" i="5"/>
  <c r="AD207" i="5"/>
  <c r="AC207" i="5"/>
  <c r="AB207" i="5"/>
  <c r="AA207" i="5"/>
  <c r="Z207" i="5"/>
  <c r="Y207" i="5"/>
  <c r="X207" i="5"/>
  <c r="W207" i="5"/>
  <c r="V207" i="5"/>
  <c r="AG206" i="5"/>
  <c r="AF206" i="5"/>
  <c r="AE206" i="5"/>
  <c r="AD206" i="5"/>
  <c r="AC206" i="5"/>
  <c r="AB206" i="5"/>
  <c r="AA206" i="5"/>
  <c r="Z206" i="5"/>
  <c r="Y206" i="5"/>
  <c r="X206" i="5"/>
  <c r="W206" i="5"/>
  <c r="V206" i="5"/>
  <c r="AG205" i="5"/>
  <c r="AF205" i="5"/>
  <c r="AE205" i="5"/>
  <c r="AD205" i="5"/>
  <c r="AC205" i="5"/>
  <c r="AB205" i="5"/>
  <c r="AA205" i="5"/>
  <c r="Z205" i="5"/>
  <c r="Y205" i="5"/>
  <c r="X205" i="5"/>
  <c r="W205" i="5"/>
  <c r="V205" i="5"/>
  <c r="AG204" i="5"/>
  <c r="AF204" i="5"/>
  <c r="AE204" i="5"/>
  <c r="AD204" i="5"/>
  <c r="AC204" i="5"/>
  <c r="AB204" i="5"/>
  <c r="AA204" i="5"/>
  <c r="Z204" i="5"/>
  <c r="Y204" i="5"/>
  <c r="X204" i="5"/>
  <c r="W204" i="5"/>
  <c r="V204" i="5"/>
  <c r="AG203" i="5"/>
  <c r="AF203" i="5"/>
  <c r="AE203" i="5"/>
  <c r="AD203" i="5"/>
  <c r="AC203" i="5"/>
  <c r="AB203" i="5"/>
  <c r="AA203" i="5"/>
  <c r="Z203" i="5"/>
  <c r="Y203" i="5"/>
  <c r="X203" i="5"/>
  <c r="W203" i="5"/>
  <c r="V203" i="5"/>
  <c r="AG202" i="5"/>
  <c r="AF202" i="5"/>
  <c r="AE202" i="5"/>
  <c r="AD202" i="5"/>
  <c r="AC202" i="5"/>
  <c r="AB202" i="5"/>
  <c r="AA202" i="5"/>
  <c r="Z202" i="5"/>
  <c r="Y202" i="5"/>
  <c r="X202" i="5"/>
  <c r="W202" i="5"/>
  <c r="V202" i="5"/>
  <c r="AG201" i="5"/>
  <c r="AF201" i="5"/>
  <c r="AE201" i="5"/>
  <c r="AD201" i="5"/>
  <c r="AC201" i="5"/>
  <c r="AB201" i="5"/>
  <c r="AA201" i="5"/>
  <c r="Z201" i="5"/>
  <c r="Y201" i="5"/>
  <c r="X201" i="5"/>
  <c r="W201" i="5"/>
  <c r="V201" i="5"/>
  <c r="AG200" i="5"/>
  <c r="AF200" i="5"/>
  <c r="AE200" i="5"/>
  <c r="AD200" i="5"/>
  <c r="AC200" i="5"/>
  <c r="AB200" i="5"/>
  <c r="AA200" i="5"/>
  <c r="Z200" i="5"/>
  <c r="Y200" i="5"/>
  <c r="X200" i="5"/>
  <c r="W200" i="5"/>
  <c r="V200" i="5"/>
  <c r="AG199" i="5"/>
  <c r="AF199" i="5"/>
  <c r="AE199" i="5"/>
  <c r="AD199" i="5"/>
  <c r="AC199" i="5"/>
  <c r="AB199" i="5"/>
  <c r="AA199" i="5"/>
  <c r="Z199" i="5"/>
  <c r="Y199" i="5"/>
  <c r="X199" i="5"/>
  <c r="W199" i="5"/>
  <c r="V199" i="5"/>
  <c r="AG198" i="5"/>
  <c r="AF198" i="5"/>
  <c r="AE198" i="5"/>
  <c r="AD198" i="5"/>
  <c r="AC198" i="5"/>
  <c r="AB198" i="5"/>
  <c r="AA198" i="5"/>
  <c r="Z198" i="5"/>
  <c r="Y198" i="5"/>
  <c r="X198" i="5"/>
  <c r="W198" i="5"/>
  <c r="V198" i="5"/>
  <c r="AG197" i="5"/>
  <c r="AF197" i="5"/>
  <c r="AE197" i="5"/>
  <c r="AD197" i="5"/>
  <c r="AC197" i="5"/>
  <c r="AB197" i="5"/>
  <c r="AA197" i="5"/>
  <c r="Z197" i="5"/>
  <c r="Y197" i="5"/>
  <c r="X197" i="5"/>
  <c r="W197" i="5"/>
  <c r="V197" i="5"/>
  <c r="AG196" i="5"/>
  <c r="AF196" i="5"/>
  <c r="AE196" i="5"/>
  <c r="AD196" i="5"/>
  <c r="AC196" i="5"/>
  <c r="AB196" i="5"/>
  <c r="AA196" i="5"/>
  <c r="Z196" i="5"/>
  <c r="Y196" i="5"/>
  <c r="X196" i="5"/>
  <c r="W196" i="5"/>
  <c r="V196" i="5"/>
  <c r="AG192" i="5"/>
  <c r="AF192" i="5"/>
  <c r="AE192" i="5"/>
  <c r="AD192" i="5"/>
  <c r="AC192" i="5"/>
  <c r="AB192" i="5"/>
  <c r="AA192" i="5"/>
  <c r="Z192" i="5"/>
  <c r="Y192" i="5"/>
  <c r="X192" i="5"/>
  <c r="W192" i="5"/>
  <c r="V192" i="5"/>
  <c r="AG191" i="5"/>
  <c r="AF191" i="5"/>
  <c r="AE191" i="5"/>
  <c r="AD191" i="5"/>
  <c r="AC191" i="5"/>
  <c r="AB191" i="5"/>
  <c r="AA191" i="5"/>
  <c r="Z191" i="5"/>
  <c r="Y191" i="5"/>
  <c r="X191" i="5"/>
  <c r="W191" i="5"/>
  <c r="V191" i="5"/>
  <c r="AG190" i="5"/>
  <c r="AF190" i="5"/>
  <c r="AE190" i="5"/>
  <c r="AD190" i="5"/>
  <c r="AC190" i="5"/>
  <c r="AB190" i="5"/>
  <c r="AA190" i="5"/>
  <c r="Z190" i="5"/>
  <c r="Y190" i="5"/>
  <c r="X190" i="5"/>
  <c r="W190" i="5"/>
  <c r="V190" i="5"/>
  <c r="AG189" i="5"/>
  <c r="AF189" i="5"/>
  <c r="AE189" i="5"/>
  <c r="AD189" i="5"/>
  <c r="AC189" i="5"/>
  <c r="AB189" i="5"/>
  <c r="AA189" i="5"/>
  <c r="Z189" i="5"/>
  <c r="Y189" i="5"/>
  <c r="X189" i="5"/>
  <c r="W189" i="5"/>
  <c r="V189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AG187" i="5"/>
  <c r="AF187" i="5"/>
  <c r="AE187" i="5"/>
  <c r="AD187" i="5"/>
  <c r="AC187" i="5"/>
  <c r="AB187" i="5"/>
  <c r="AA187" i="5"/>
  <c r="Z187" i="5"/>
  <c r="Y187" i="5"/>
  <c r="X187" i="5"/>
  <c r="W187" i="5"/>
  <c r="V187" i="5"/>
  <c r="AG186" i="5"/>
  <c r="AF186" i="5"/>
  <c r="AE186" i="5"/>
  <c r="AD186" i="5"/>
  <c r="AC186" i="5"/>
  <c r="AB186" i="5"/>
  <c r="AA186" i="5"/>
  <c r="Z186" i="5"/>
  <c r="Y186" i="5"/>
  <c r="X186" i="5"/>
  <c r="W186" i="5"/>
  <c r="V186" i="5"/>
  <c r="AG185" i="5"/>
  <c r="AF185" i="5"/>
  <c r="AE185" i="5"/>
  <c r="AD185" i="5"/>
  <c r="AC185" i="5"/>
  <c r="AB185" i="5"/>
  <c r="AA185" i="5"/>
  <c r="Z185" i="5"/>
  <c r="Y185" i="5"/>
  <c r="X185" i="5"/>
  <c r="W185" i="5"/>
  <c r="V185" i="5"/>
  <c r="AG184" i="5"/>
  <c r="AF184" i="5"/>
  <c r="AE184" i="5"/>
  <c r="AD184" i="5"/>
  <c r="AC184" i="5"/>
  <c r="AB184" i="5"/>
  <c r="AA184" i="5"/>
  <c r="Z184" i="5"/>
  <c r="Y184" i="5"/>
  <c r="X184" i="5"/>
  <c r="W184" i="5"/>
  <c r="V184" i="5"/>
  <c r="AG183" i="5"/>
  <c r="AF183" i="5"/>
  <c r="AE183" i="5"/>
  <c r="AD183" i="5"/>
  <c r="AC183" i="5"/>
  <c r="AB183" i="5"/>
  <c r="AA183" i="5"/>
  <c r="Z183" i="5"/>
  <c r="Y183" i="5"/>
  <c r="X183" i="5"/>
  <c r="W183" i="5"/>
  <c r="V183" i="5"/>
  <c r="AG182" i="5"/>
  <c r="AF182" i="5"/>
  <c r="AE182" i="5"/>
  <c r="AD182" i="5"/>
  <c r="AC182" i="5"/>
  <c r="AB182" i="5"/>
  <c r="AA182" i="5"/>
  <c r="Z182" i="5"/>
  <c r="Y182" i="5"/>
  <c r="X182" i="5"/>
  <c r="W182" i="5"/>
  <c r="V182" i="5"/>
  <c r="AG181" i="5"/>
  <c r="AF181" i="5"/>
  <c r="AE181" i="5"/>
  <c r="AD181" i="5"/>
  <c r="AC181" i="5"/>
  <c r="AB181" i="5"/>
  <c r="AA181" i="5"/>
  <c r="Z181" i="5"/>
  <c r="Y181" i="5"/>
  <c r="X181" i="5"/>
  <c r="W181" i="5"/>
  <c r="V181" i="5"/>
  <c r="AG177" i="5"/>
  <c r="AF177" i="5"/>
  <c r="AE177" i="5"/>
  <c r="AD177" i="5"/>
  <c r="AC177" i="5"/>
  <c r="AB177" i="5"/>
  <c r="AA177" i="5"/>
  <c r="Z177" i="5"/>
  <c r="Y177" i="5"/>
  <c r="X177" i="5"/>
  <c r="W177" i="5"/>
  <c r="V177" i="5"/>
  <c r="AG176" i="5"/>
  <c r="AF176" i="5"/>
  <c r="AE176" i="5"/>
  <c r="AD176" i="5"/>
  <c r="AC176" i="5"/>
  <c r="AB176" i="5"/>
  <c r="AA176" i="5"/>
  <c r="Z176" i="5"/>
  <c r="Y176" i="5"/>
  <c r="X176" i="5"/>
  <c r="W176" i="5"/>
  <c r="V176" i="5"/>
  <c r="AG175" i="5"/>
  <c r="AF175" i="5"/>
  <c r="AE175" i="5"/>
  <c r="AD175" i="5"/>
  <c r="AC175" i="5"/>
  <c r="AB175" i="5"/>
  <c r="AA175" i="5"/>
  <c r="Z175" i="5"/>
  <c r="Y175" i="5"/>
  <c r="X175" i="5"/>
  <c r="W175" i="5"/>
  <c r="V175" i="5"/>
  <c r="AG174" i="5"/>
  <c r="AF174" i="5"/>
  <c r="AE174" i="5"/>
  <c r="AD174" i="5"/>
  <c r="AC174" i="5"/>
  <c r="AB174" i="5"/>
  <c r="AA174" i="5"/>
  <c r="Z174" i="5"/>
  <c r="Y174" i="5"/>
  <c r="X174" i="5"/>
  <c r="W174" i="5"/>
  <c r="V174" i="5"/>
  <c r="AG173" i="5"/>
  <c r="AF173" i="5"/>
  <c r="AE173" i="5"/>
  <c r="AD173" i="5"/>
  <c r="AC173" i="5"/>
  <c r="AB173" i="5"/>
  <c r="AA173" i="5"/>
  <c r="Z173" i="5"/>
  <c r="Y173" i="5"/>
  <c r="X173" i="5"/>
  <c r="W173" i="5"/>
  <c r="V173" i="5"/>
  <c r="AG172" i="5"/>
  <c r="AF172" i="5"/>
  <c r="AE172" i="5"/>
  <c r="AD172" i="5"/>
  <c r="AC172" i="5"/>
  <c r="AB172" i="5"/>
  <c r="AA172" i="5"/>
  <c r="Z172" i="5"/>
  <c r="Y172" i="5"/>
  <c r="X172" i="5"/>
  <c r="W172" i="5"/>
  <c r="V172" i="5"/>
  <c r="AG171" i="5"/>
  <c r="AF171" i="5"/>
  <c r="AE171" i="5"/>
  <c r="AD171" i="5"/>
  <c r="AC171" i="5"/>
  <c r="AB171" i="5"/>
  <c r="AA171" i="5"/>
  <c r="Z171" i="5"/>
  <c r="Y171" i="5"/>
  <c r="X171" i="5"/>
  <c r="W171" i="5"/>
  <c r="V171" i="5"/>
  <c r="AG170" i="5"/>
  <c r="AF170" i="5"/>
  <c r="AE170" i="5"/>
  <c r="AD170" i="5"/>
  <c r="AC170" i="5"/>
  <c r="AB170" i="5"/>
  <c r="AA170" i="5"/>
  <c r="Z170" i="5"/>
  <c r="Y170" i="5"/>
  <c r="X170" i="5"/>
  <c r="W170" i="5"/>
  <c r="V170" i="5"/>
  <c r="AG169" i="5"/>
  <c r="AF169" i="5"/>
  <c r="AE169" i="5"/>
  <c r="AD169" i="5"/>
  <c r="AC169" i="5"/>
  <c r="AB169" i="5"/>
  <c r="AA169" i="5"/>
  <c r="Z169" i="5"/>
  <c r="Y169" i="5"/>
  <c r="X169" i="5"/>
  <c r="W169" i="5"/>
  <c r="V169" i="5"/>
  <c r="AG168" i="5"/>
  <c r="AF168" i="5"/>
  <c r="AE168" i="5"/>
  <c r="AD168" i="5"/>
  <c r="AC168" i="5"/>
  <c r="AB168" i="5"/>
  <c r="AA168" i="5"/>
  <c r="Z168" i="5"/>
  <c r="Y168" i="5"/>
  <c r="X168" i="5"/>
  <c r="W168" i="5"/>
  <c r="V168" i="5"/>
  <c r="AG167" i="5"/>
  <c r="AF167" i="5"/>
  <c r="AE167" i="5"/>
  <c r="AD167" i="5"/>
  <c r="AC167" i="5"/>
  <c r="AB167" i="5"/>
  <c r="AA167" i="5"/>
  <c r="Z167" i="5"/>
  <c r="Y167" i="5"/>
  <c r="X167" i="5"/>
  <c r="W167" i="5"/>
  <c r="V167" i="5"/>
  <c r="AG166" i="5"/>
  <c r="AF166" i="5"/>
  <c r="AE166" i="5"/>
  <c r="AD166" i="5"/>
  <c r="AC166" i="5"/>
  <c r="AB166" i="5"/>
  <c r="AA166" i="5"/>
  <c r="Z166" i="5"/>
  <c r="Y166" i="5"/>
  <c r="X166" i="5"/>
  <c r="W166" i="5"/>
  <c r="V166" i="5"/>
  <c r="AG162" i="5"/>
  <c r="AF162" i="5"/>
  <c r="AE162" i="5"/>
  <c r="AD162" i="5"/>
  <c r="AC162" i="5"/>
  <c r="AB162" i="5"/>
  <c r="AA162" i="5"/>
  <c r="Z162" i="5"/>
  <c r="Y162" i="5"/>
  <c r="X162" i="5"/>
  <c r="W162" i="5"/>
  <c r="V162" i="5"/>
  <c r="AG161" i="5"/>
  <c r="AF161" i="5"/>
  <c r="AE161" i="5"/>
  <c r="AD161" i="5"/>
  <c r="AC161" i="5"/>
  <c r="AB161" i="5"/>
  <c r="AA161" i="5"/>
  <c r="Z161" i="5"/>
  <c r="Y161" i="5"/>
  <c r="X161" i="5"/>
  <c r="W161" i="5"/>
  <c r="V161" i="5"/>
  <c r="AG160" i="5"/>
  <c r="AF160" i="5"/>
  <c r="AE160" i="5"/>
  <c r="AD160" i="5"/>
  <c r="AC160" i="5"/>
  <c r="AB160" i="5"/>
  <c r="AA160" i="5"/>
  <c r="Z160" i="5"/>
  <c r="Y160" i="5"/>
  <c r="X160" i="5"/>
  <c r="W160" i="5"/>
  <c r="V160" i="5"/>
  <c r="AG159" i="5"/>
  <c r="AF159" i="5"/>
  <c r="AE159" i="5"/>
  <c r="AD159" i="5"/>
  <c r="AC159" i="5"/>
  <c r="AB159" i="5"/>
  <c r="AA159" i="5"/>
  <c r="Z159" i="5"/>
  <c r="Y159" i="5"/>
  <c r="X159" i="5"/>
  <c r="W159" i="5"/>
  <c r="V159" i="5"/>
  <c r="AG158" i="5"/>
  <c r="AF158" i="5"/>
  <c r="AE158" i="5"/>
  <c r="AD158" i="5"/>
  <c r="AC158" i="5"/>
  <c r="AB158" i="5"/>
  <c r="AA158" i="5"/>
  <c r="Z158" i="5"/>
  <c r="Y158" i="5"/>
  <c r="X158" i="5"/>
  <c r="W158" i="5"/>
  <c r="V158" i="5"/>
  <c r="AG157" i="5"/>
  <c r="AF157" i="5"/>
  <c r="AE157" i="5"/>
  <c r="AD157" i="5"/>
  <c r="AC157" i="5"/>
  <c r="AB157" i="5"/>
  <c r="AA157" i="5"/>
  <c r="Z157" i="5"/>
  <c r="Y157" i="5"/>
  <c r="X157" i="5"/>
  <c r="W157" i="5"/>
  <c r="V157" i="5"/>
  <c r="AG156" i="5"/>
  <c r="AF156" i="5"/>
  <c r="AE156" i="5"/>
  <c r="AD156" i="5"/>
  <c r="AC156" i="5"/>
  <c r="AB156" i="5"/>
  <c r="AA156" i="5"/>
  <c r="Z156" i="5"/>
  <c r="Y156" i="5"/>
  <c r="X156" i="5"/>
  <c r="W156" i="5"/>
  <c r="V156" i="5"/>
  <c r="AG155" i="5"/>
  <c r="AF155" i="5"/>
  <c r="AE155" i="5"/>
  <c r="AD155" i="5"/>
  <c r="AC155" i="5"/>
  <c r="AB155" i="5"/>
  <c r="AA155" i="5"/>
  <c r="Z155" i="5"/>
  <c r="Y155" i="5"/>
  <c r="X155" i="5"/>
  <c r="W155" i="5"/>
  <c r="V155" i="5"/>
  <c r="AG154" i="5"/>
  <c r="AF154" i="5"/>
  <c r="AE154" i="5"/>
  <c r="AD154" i="5"/>
  <c r="AC154" i="5"/>
  <c r="AB154" i="5"/>
  <c r="AA154" i="5"/>
  <c r="Z154" i="5"/>
  <c r="Y154" i="5"/>
  <c r="X154" i="5"/>
  <c r="W154" i="5"/>
  <c r="V154" i="5"/>
  <c r="AG153" i="5"/>
  <c r="AF153" i="5"/>
  <c r="AE153" i="5"/>
  <c r="AD153" i="5"/>
  <c r="AC153" i="5"/>
  <c r="AB153" i="5"/>
  <c r="AA153" i="5"/>
  <c r="Z153" i="5"/>
  <c r="Y153" i="5"/>
  <c r="X153" i="5"/>
  <c r="W153" i="5"/>
  <c r="V153" i="5"/>
  <c r="AG152" i="5"/>
  <c r="AF152" i="5"/>
  <c r="AE152" i="5"/>
  <c r="AD152" i="5"/>
  <c r="AC152" i="5"/>
  <c r="AB152" i="5"/>
  <c r="AA152" i="5"/>
  <c r="Z152" i="5"/>
  <c r="Y152" i="5"/>
  <c r="X152" i="5"/>
  <c r="W152" i="5"/>
  <c r="V152" i="5"/>
  <c r="AG151" i="5"/>
  <c r="AF151" i="5"/>
  <c r="AE151" i="5"/>
  <c r="AD151" i="5"/>
  <c r="AC151" i="5"/>
  <c r="AB151" i="5"/>
  <c r="AA151" i="5"/>
  <c r="Z151" i="5"/>
  <c r="Y151" i="5"/>
  <c r="X151" i="5"/>
  <c r="W151" i="5"/>
  <c r="V151" i="5"/>
  <c r="AG147" i="5"/>
  <c r="AF147" i="5"/>
  <c r="AE147" i="5"/>
  <c r="AD147" i="5"/>
  <c r="AC147" i="5"/>
  <c r="AB147" i="5"/>
  <c r="AA147" i="5"/>
  <c r="Z147" i="5"/>
  <c r="Y147" i="5"/>
  <c r="X147" i="5"/>
  <c r="W147" i="5"/>
  <c r="V147" i="5"/>
  <c r="AG146" i="5"/>
  <c r="AF146" i="5"/>
  <c r="AE146" i="5"/>
  <c r="AD146" i="5"/>
  <c r="AC146" i="5"/>
  <c r="AB146" i="5"/>
  <c r="AA146" i="5"/>
  <c r="Z146" i="5"/>
  <c r="Y146" i="5"/>
  <c r="X146" i="5"/>
  <c r="W146" i="5"/>
  <c r="V146" i="5"/>
  <c r="AG145" i="5"/>
  <c r="AF145" i="5"/>
  <c r="AE145" i="5"/>
  <c r="AD145" i="5"/>
  <c r="AC145" i="5"/>
  <c r="AB145" i="5"/>
  <c r="AA145" i="5"/>
  <c r="Z145" i="5"/>
  <c r="Y145" i="5"/>
  <c r="X145" i="5"/>
  <c r="W145" i="5"/>
  <c r="V145" i="5"/>
  <c r="AG144" i="5"/>
  <c r="AF144" i="5"/>
  <c r="AE144" i="5"/>
  <c r="AD144" i="5"/>
  <c r="AC144" i="5"/>
  <c r="AB144" i="5"/>
  <c r="AA144" i="5"/>
  <c r="Z144" i="5"/>
  <c r="Y144" i="5"/>
  <c r="X144" i="5"/>
  <c r="W144" i="5"/>
  <c r="V144" i="5"/>
  <c r="AG143" i="5"/>
  <c r="AF143" i="5"/>
  <c r="AE143" i="5"/>
  <c r="AD143" i="5"/>
  <c r="AC143" i="5"/>
  <c r="AB143" i="5"/>
  <c r="AA143" i="5"/>
  <c r="Z143" i="5"/>
  <c r="Y143" i="5"/>
  <c r="X143" i="5"/>
  <c r="W143" i="5"/>
  <c r="V143" i="5"/>
  <c r="AG142" i="5"/>
  <c r="AF142" i="5"/>
  <c r="AE142" i="5"/>
  <c r="AD142" i="5"/>
  <c r="AC142" i="5"/>
  <c r="AB142" i="5"/>
  <c r="AA142" i="5"/>
  <c r="Z142" i="5"/>
  <c r="Y142" i="5"/>
  <c r="X142" i="5"/>
  <c r="W142" i="5"/>
  <c r="V142" i="5"/>
  <c r="AG141" i="5"/>
  <c r="AF141" i="5"/>
  <c r="AE141" i="5"/>
  <c r="AD141" i="5"/>
  <c r="AC141" i="5"/>
  <c r="AB141" i="5"/>
  <c r="AA141" i="5"/>
  <c r="Z141" i="5"/>
  <c r="Y141" i="5"/>
  <c r="X141" i="5"/>
  <c r="W141" i="5"/>
  <c r="V141" i="5"/>
  <c r="AG140" i="5"/>
  <c r="AF140" i="5"/>
  <c r="AE140" i="5"/>
  <c r="AD140" i="5"/>
  <c r="AC140" i="5"/>
  <c r="AB140" i="5"/>
  <c r="AA140" i="5"/>
  <c r="Z140" i="5"/>
  <c r="Y140" i="5"/>
  <c r="X140" i="5"/>
  <c r="W140" i="5"/>
  <c r="V140" i="5"/>
  <c r="AG139" i="5"/>
  <c r="AF139" i="5"/>
  <c r="AE139" i="5"/>
  <c r="AD139" i="5"/>
  <c r="AC139" i="5"/>
  <c r="AB139" i="5"/>
  <c r="AA139" i="5"/>
  <c r="Z139" i="5"/>
  <c r="Y139" i="5"/>
  <c r="X139" i="5"/>
  <c r="W139" i="5"/>
  <c r="V139" i="5"/>
  <c r="AG138" i="5"/>
  <c r="AF138" i="5"/>
  <c r="AE138" i="5"/>
  <c r="AD138" i="5"/>
  <c r="AC138" i="5"/>
  <c r="AB138" i="5"/>
  <c r="AA138" i="5"/>
  <c r="Z138" i="5"/>
  <c r="Y138" i="5"/>
  <c r="X138" i="5"/>
  <c r="W138" i="5"/>
  <c r="V138" i="5"/>
  <c r="AG137" i="5"/>
  <c r="AF137" i="5"/>
  <c r="AE137" i="5"/>
  <c r="AD137" i="5"/>
  <c r="AC137" i="5"/>
  <c r="AB137" i="5"/>
  <c r="AA137" i="5"/>
  <c r="Z137" i="5"/>
  <c r="Y137" i="5"/>
  <c r="X137" i="5"/>
  <c r="W137" i="5"/>
  <c r="V137" i="5"/>
  <c r="AG136" i="5"/>
  <c r="AF136" i="5"/>
  <c r="AE136" i="5"/>
  <c r="AD136" i="5"/>
  <c r="AC136" i="5"/>
  <c r="AB136" i="5"/>
  <c r="AA136" i="5"/>
  <c r="Z136" i="5"/>
  <c r="Y136" i="5"/>
  <c r="X136" i="5"/>
  <c r="W136" i="5"/>
  <c r="V136" i="5"/>
  <c r="AG132" i="5"/>
  <c r="AF132" i="5"/>
  <c r="AE132" i="5"/>
  <c r="AD132" i="5"/>
  <c r="AC132" i="5"/>
  <c r="AB132" i="5"/>
  <c r="AA132" i="5"/>
  <c r="Z132" i="5"/>
  <c r="Y132" i="5"/>
  <c r="X132" i="5"/>
  <c r="W132" i="5"/>
  <c r="V132" i="5"/>
  <c r="AG131" i="5"/>
  <c r="AF131" i="5"/>
  <c r="AE131" i="5"/>
  <c r="AD131" i="5"/>
  <c r="AC131" i="5"/>
  <c r="AB131" i="5"/>
  <c r="AA131" i="5"/>
  <c r="Z131" i="5"/>
  <c r="Y131" i="5"/>
  <c r="X131" i="5"/>
  <c r="W131" i="5"/>
  <c r="V131" i="5"/>
  <c r="AG130" i="5"/>
  <c r="AF130" i="5"/>
  <c r="AE130" i="5"/>
  <c r="AD130" i="5"/>
  <c r="AC130" i="5"/>
  <c r="AB130" i="5"/>
  <c r="AA130" i="5"/>
  <c r="Z130" i="5"/>
  <c r="Y130" i="5"/>
  <c r="X130" i="5"/>
  <c r="W130" i="5"/>
  <c r="V130" i="5"/>
  <c r="AG129" i="5"/>
  <c r="AF129" i="5"/>
  <c r="AE129" i="5"/>
  <c r="AD129" i="5"/>
  <c r="AC129" i="5"/>
  <c r="AB129" i="5"/>
  <c r="AA129" i="5"/>
  <c r="Z129" i="5"/>
  <c r="Y129" i="5"/>
  <c r="X129" i="5"/>
  <c r="W129" i="5"/>
  <c r="V129" i="5"/>
  <c r="AG128" i="5"/>
  <c r="AF128" i="5"/>
  <c r="AE128" i="5"/>
  <c r="AD128" i="5"/>
  <c r="AC128" i="5"/>
  <c r="AB128" i="5"/>
  <c r="AA128" i="5"/>
  <c r="Z128" i="5"/>
  <c r="Y128" i="5"/>
  <c r="X128" i="5"/>
  <c r="W128" i="5"/>
  <c r="V128" i="5"/>
  <c r="AG127" i="5"/>
  <c r="AF127" i="5"/>
  <c r="AE127" i="5"/>
  <c r="AD127" i="5"/>
  <c r="AC127" i="5"/>
  <c r="AB127" i="5"/>
  <c r="AA127" i="5"/>
  <c r="Z127" i="5"/>
  <c r="Y127" i="5"/>
  <c r="X127" i="5"/>
  <c r="W127" i="5"/>
  <c r="V127" i="5"/>
  <c r="AG126" i="5"/>
  <c r="AF126" i="5"/>
  <c r="AE126" i="5"/>
  <c r="AD126" i="5"/>
  <c r="AC126" i="5"/>
  <c r="AB126" i="5"/>
  <c r="AA126" i="5"/>
  <c r="Z126" i="5"/>
  <c r="Y126" i="5"/>
  <c r="X126" i="5"/>
  <c r="W126" i="5"/>
  <c r="V126" i="5"/>
  <c r="AG125" i="5"/>
  <c r="AF125" i="5"/>
  <c r="AE125" i="5"/>
  <c r="AD125" i="5"/>
  <c r="AC125" i="5"/>
  <c r="AB125" i="5"/>
  <c r="AA125" i="5"/>
  <c r="Z125" i="5"/>
  <c r="Y125" i="5"/>
  <c r="X125" i="5"/>
  <c r="W125" i="5"/>
  <c r="V125" i="5"/>
  <c r="AG124" i="5"/>
  <c r="AF124" i="5"/>
  <c r="AE124" i="5"/>
  <c r="AD124" i="5"/>
  <c r="AC124" i="5"/>
  <c r="AB124" i="5"/>
  <c r="AA124" i="5"/>
  <c r="Z124" i="5"/>
  <c r="Y124" i="5"/>
  <c r="X124" i="5"/>
  <c r="W124" i="5"/>
  <c r="V124" i="5"/>
  <c r="AG123" i="5"/>
  <c r="AF123" i="5"/>
  <c r="AE123" i="5"/>
  <c r="AD123" i="5"/>
  <c r="AC123" i="5"/>
  <c r="AB123" i="5"/>
  <c r="AA123" i="5"/>
  <c r="Z123" i="5"/>
  <c r="Y123" i="5"/>
  <c r="X123" i="5"/>
  <c r="W123" i="5"/>
  <c r="V123" i="5"/>
  <c r="AG122" i="5"/>
  <c r="AF122" i="5"/>
  <c r="AE122" i="5"/>
  <c r="AD122" i="5"/>
  <c r="AC122" i="5"/>
  <c r="AB122" i="5"/>
  <c r="AA122" i="5"/>
  <c r="Z122" i="5"/>
  <c r="Y122" i="5"/>
  <c r="X122" i="5"/>
  <c r="W122" i="5"/>
  <c r="V122" i="5"/>
  <c r="AG121" i="5"/>
  <c r="AF121" i="5"/>
  <c r="AE121" i="5"/>
  <c r="AD121" i="5"/>
  <c r="AC121" i="5"/>
  <c r="AB121" i="5"/>
  <c r="AA121" i="5"/>
  <c r="Z121" i="5"/>
  <c r="Y121" i="5"/>
  <c r="X121" i="5"/>
  <c r="W121" i="5"/>
  <c r="V121" i="5"/>
  <c r="AG117" i="5"/>
  <c r="AF117" i="5"/>
  <c r="AE117" i="5"/>
  <c r="AD117" i="5"/>
  <c r="AC117" i="5"/>
  <c r="AB117" i="5"/>
  <c r="AA117" i="5"/>
  <c r="Z117" i="5"/>
  <c r="Y117" i="5"/>
  <c r="X117" i="5"/>
  <c r="W117" i="5"/>
  <c r="V117" i="5"/>
  <c r="AG116" i="5"/>
  <c r="AF116" i="5"/>
  <c r="AE116" i="5"/>
  <c r="AD116" i="5"/>
  <c r="AC116" i="5"/>
  <c r="AB116" i="5"/>
  <c r="AA116" i="5"/>
  <c r="Z116" i="5"/>
  <c r="Y116" i="5"/>
  <c r="X116" i="5"/>
  <c r="W116" i="5"/>
  <c r="V116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AG114" i="5"/>
  <c r="AF114" i="5"/>
  <c r="AE114" i="5"/>
  <c r="AD114" i="5"/>
  <c r="AC114" i="5"/>
  <c r="AB114" i="5"/>
  <c r="AA114" i="5"/>
  <c r="Z114" i="5"/>
  <c r="Y114" i="5"/>
  <c r="X114" i="5"/>
  <c r="W114" i="5"/>
  <c r="V114" i="5"/>
  <c r="AG113" i="5"/>
  <c r="AF113" i="5"/>
  <c r="AE113" i="5"/>
  <c r="AD113" i="5"/>
  <c r="AC113" i="5"/>
  <c r="AB113" i="5"/>
  <c r="AA113" i="5"/>
  <c r="Z113" i="5"/>
  <c r="Y113" i="5"/>
  <c r="X113" i="5"/>
  <c r="W113" i="5"/>
  <c r="V113" i="5"/>
  <c r="AG112" i="5"/>
  <c r="AF112" i="5"/>
  <c r="AE112" i="5"/>
  <c r="AD112" i="5"/>
  <c r="AC112" i="5"/>
  <c r="AB112" i="5"/>
  <c r="AA112" i="5"/>
  <c r="Z112" i="5"/>
  <c r="Y112" i="5"/>
  <c r="X112" i="5"/>
  <c r="W112" i="5"/>
  <c r="V112" i="5"/>
  <c r="AG111" i="5"/>
  <c r="AF111" i="5"/>
  <c r="AE111" i="5"/>
  <c r="AD111" i="5"/>
  <c r="AC111" i="5"/>
  <c r="AB111" i="5"/>
  <c r="AA111" i="5"/>
  <c r="Z111" i="5"/>
  <c r="Y111" i="5"/>
  <c r="X111" i="5"/>
  <c r="W111" i="5"/>
  <c r="V111" i="5"/>
  <c r="AG110" i="5"/>
  <c r="AF110" i="5"/>
  <c r="AE110" i="5"/>
  <c r="AD110" i="5"/>
  <c r="AC110" i="5"/>
  <c r="AB110" i="5"/>
  <c r="AA110" i="5"/>
  <c r="Z110" i="5"/>
  <c r="Y110" i="5"/>
  <c r="X110" i="5"/>
  <c r="W110" i="5"/>
  <c r="V110" i="5"/>
  <c r="AG109" i="5"/>
  <c r="AF109" i="5"/>
  <c r="AE109" i="5"/>
  <c r="AD109" i="5"/>
  <c r="AC109" i="5"/>
  <c r="AB109" i="5"/>
  <c r="AA109" i="5"/>
  <c r="Z109" i="5"/>
  <c r="Y109" i="5"/>
  <c r="X109" i="5"/>
  <c r="W109" i="5"/>
  <c r="V109" i="5"/>
  <c r="AG108" i="5"/>
  <c r="AF108" i="5"/>
  <c r="AE108" i="5"/>
  <c r="AD108" i="5"/>
  <c r="AC108" i="5"/>
  <c r="AB108" i="5"/>
  <c r="AA108" i="5"/>
  <c r="Z108" i="5"/>
  <c r="Y108" i="5"/>
  <c r="X108" i="5"/>
  <c r="W108" i="5"/>
  <c r="V108" i="5"/>
  <c r="AG107" i="5"/>
  <c r="AF107" i="5"/>
  <c r="AE107" i="5"/>
  <c r="AD107" i="5"/>
  <c r="AC107" i="5"/>
  <c r="AB107" i="5"/>
  <c r="AA107" i="5"/>
  <c r="Z107" i="5"/>
  <c r="Y107" i="5"/>
  <c r="X107" i="5"/>
  <c r="W107" i="5"/>
  <c r="V107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H100" i="5"/>
  <c r="G100" i="5"/>
  <c r="B100" i="5"/>
  <c r="H98" i="5"/>
  <c r="G98" i="5"/>
  <c r="F98" i="5"/>
  <c r="E98" i="5"/>
  <c r="D98" i="5"/>
  <c r="C98" i="5"/>
  <c r="B98" i="5"/>
  <c r="H97" i="5"/>
  <c r="G97" i="5"/>
  <c r="F97" i="5"/>
  <c r="E97" i="5"/>
  <c r="D97" i="5"/>
  <c r="C97" i="5"/>
  <c r="B97" i="5"/>
  <c r="AH95" i="5"/>
  <c r="AG95" i="5"/>
  <c r="AB95" i="5"/>
  <c r="X95" i="5"/>
  <c r="AH94" i="5"/>
  <c r="AG94" i="5"/>
  <c r="AB94" i="5"/>
  <c r="X94" i="5"/>
  <c r="AH93" i="5"/>
  <c r="AG93" i="5"/>
  <c r="AB93" i="5"/>
  <c r="X93" i="5"/>
  <c r="AH92" i="5"/>
  <c r="AG92" i="5"/>
  <c r="AB92" i="5"/>
  <c r="X92" i="5"/>
  <c r="AH91" i="5"/>
  <c r="AG91" i="5"/>
  <c r="AB91" i="5"/>
  <c r="X91" i="5"/>
  <c r="AH90" i="5"/>
  <c r="AG90" i="5"/>
  <c r="AB90" i="5"/>
  <c r="X90" i="5"/>
  <c r="AH89" i="5"/>
  <c r="AG89" i="5"/>
  <c r="AB89" i="5"/>
  <c r="X89" i="5"/>
  <c r="AH88" i="5"/>
  <c r="AG88" i="5"/>
  <c r="AB88" i="5"/>
  <c r="X88" i="5"/>
  <c r="AH87" i="5"/>
  <c r="AG87" i="5"/>
  <c r="AB87" i="5"/>
  <c r="X87" i="5"/>
  <c r="E87" i="5"/>
  <c r="E95" i="5" s="1"/>
  <c r="E100" i="5" s="1"/>
  <c r="AH86" i="5"/>
  <c r="AG86" i="5"/>
  <c r="AB86" i="5"/>
  <c r="X86" i="5"/>
  <c r="AH85" i="5"/>
  <c r="AG85" i="5"/>
  <c r="AB85" i="5"/>
  <c r="X85" i="5"/>
  <c r="AH84" i="5"/>
  <c r="AG84" i="5"/>
  <c r="AB84" i="5"/>
  <c r="X84" i="5"/>
  <c r="AH83" i="5"/>
  <c r="AG83" i="5"/>
  <c r="AB83" i="5"/>
  <c r="X83" i="5"/>
  <c r="AH82" i="5"/>
  <c r="AG82" i="5"/>
  <c r="AB82" i="5"/>
  <c r="X82" i="5"/>
  <c r="AH81" i="5"/>
  <c r="AG81" i="5"/>
  <c r="AB81" i="5"/>
  <c r="X81" i="5"/>
  <c r="AH80" i="5"/>
  <c r="AG80" i="5"/>
  <c r="AB80" i="5"/>
  <c r="X80" i="5"/>
  <c r="AH79" i="5"/>
  <c r="AG79" i="5"/>
  <c r="AB79" i="5"/>
  <c r="X79" i="5"/>
  <c r="AH78" i="5"/>
  <c r="AG78" i="5"/>
  <c r="AB78" i="5"/>
  <c r="X78" i="5"/>
  <c r="AH77" i="5"/>
  <c r="AG77" i="5"/>
  <c r="AB77" i="5"/>
  <c r="X77" i="5"/>
  <c r="AH76" i="5"/>
  <c r="AG76" i="5"/>
  <c r="AB76" i="5"/>
  <c r="X76" i="5"/>
  <c r="AH75" i="5"/>
  <c r="AG75" i="5"/>
  <c r="AB75" i="5"/>
  <c r="X75" i="5"/>
  <c r="AG74" i="5"/>
  <c r="AH74" i="5" s="1"/>
  <c r="AB74" i="5"/>
  <c r="X74" i="5"/>
  <c r="AG73" i="5"/>
  <c r="AH73" i="5" s="1"/>
  <c r="AB73" i="5"/>
  <c r="X73" i="5"/>
  <c r="AG72" i="5"/>
  <c r="AH72" i="5" s="1"/>
  <c r="AB72" i="5"/>
  <c r="X72" i="5"/>
  <c r="AG71" i="5"/>
  <c r="AH71" i="5" s="1"/>
  <c r="AB71" i="5"/>
  <c r="X71" i="5"/>
  <c r="AG70" i="5"/>
  <c r="AH70" i="5" s="1"/>
  <c r="AB70" i="5"/>
  <c r="X70" i="5"/>
  <c r="AG69" i="5"/>
  <c r="AH69" i="5" s="1"/>
  <c r="AB69" i="5"/>
  <c r="X69" i="5"/>
  <c r="AG68" i="5"/>
  <c r="AH68" i="5" s="1"/>
  <c r="AB68" i="5"/>
  <c r="X68" i="5"/>
  <c r="AG67" i="5"/>
  <c r="AH67" i="5" s="1"/>
  <c r="AB67" i="5"/>
  <c r="X67" i="5"/>
  <c r="AG66" i="5"/>
  <c r="AH66" i="5" s="1"/>
  <c r="AB66" i="5"/>
  <c r="X66" i="5"/>
  <c r="AG65" i="5"/>
  <c r="AH65" i="5" s="1"/>
  <c r="AB65" i="5"/>
  <c r="X65" i="5"/>
  <c r="AG64" i="5"/>
  <c r="AH64" i="5" s="1"/>
  <c r="AB64" i="5"/>
  <c r="X64" i="5"/>
  <c r="AG63" i="5"/>
  <c r="AH63" i="5" s="1"/>
  <c r="AB63" i="5"/>
  <c r="X63" i="5"/>
  <c r="AG62" i="5"/>
  <c r="AH62" i="5" s="1"/>
  <c r="AB62" i="5"/>
  <c r="X62" i="5"/>
  <c r="AG61" i="5"/>
  <c r="AH61" i="5" s="1"/>
  <c r="AB61" i="5"/>
  <c r="X61" i="5"/>
  <c r="D61" i="5"/>
  <c r="AG60" i="5"/>
  <c r="AH60" i="5" s="1"/>
  <c r="AB60" i="5"/>
  <c r="X60" i="5"/>
  <c r="D60" i="5"/>
  <c r="AG59" i="5"/>
  <c r="AH59" i="5" s="1"/>
  <c r="AB59" i="5"/>
  <c r="X59" i="5"/>
  <c r="D59" i="5"/>
  <c r="AH58" i="5"/>
  <c r="AG58" i="5"/>
  <c r="AB58" i="5"/>
  <c r="X58" i="5"/>
  <c r="D58" i="5"/>
  <c r="AG57" i="5"/>
  <c r="AH57" i="5" s="1"/>
  <c r="AB57" i="5"/>
  <c r="X57" i="5"/>
  <c r="D57" i="5"/>
  <c r="AG56" i="5"/>
  <c r="AH56" i="5" s="1"/>
  <c r="AB56" i="5"/>
  <c r="X56" i="5"/>
  <c r="D56" i="5"/>
  <c r="AG55" i="5"/>
  <c r="AH55" i="5" s="1"/>
  <c r="AB55" i="5"/>
  <c r="X55" i="5"/>
  <c r="D55" i="5"/>
  <c r="AH54" i="5"/>
  <c r="AG54" i="5"/>
  <c r="AB54" i="5"/>
  <c r="X54" i="5"/>
  <c r="D54" i="5"/>
  <c r="AG53" i="5"/>
  <c r="AH53" i="5" s="1"/>
  <c r="AB53" i="5"/>
  <c r="X53" i="5"/>
  <c r="D53" i="5"/>
  <c r="AG52" i="5"/>
  <c r="AH52" i="5" s="1"/>
  <c r="AB52" i="5"/>
  <c r="X52" i="5"/>
  <c r="AG51" i="5"/>
  <c r="AH51" i="5" s="1"/>
  <c r="AB51" i="5"/>
  <c r="X51" i="5"/>
  <c r="AG50" i="5"/>
  <c r="AH50" i="5" s="1"/>
  <c r="AB50" i="5"/>
  <c r="X50" i="5"/>
  <c r="AG49" i="5"/>
  <c r="AH49" i="5" s="1"/>
  <c r="AB49" i="5"/>
  <c r="X49" i="5"/>
  <c r="AG48" i="5"/>
  <c r="AH48" i="5" s="1"/>
  <c r="AB48" i="5"/>
  <c r="X48" i="5"/>
  <c r="AG47" i="5"/>
  <c r="AH47" i="5" s="1"/>
  <c r="AB47" i="5"/>
  <c r="X47" i="5"/>
  <c r="AG46" i="5"/>
  <c r="AH46" i="5" s="1"/>
  <c r="AB46" i="5"/>
  <c r="X46" i="5"/>
  <c r="AG45" i="5"/>
  <c r="AH45" i="5" s="1"/>
  <c r="AB45" i="5"/>
  <c r="X45" i="5"/>
  <c r="AG44" i="5"/>
  <c r="AH44" i="5" s="1"/>
  <c r="AB44" i="5"/>
  <c r="X44" i="5"/>
  <c r="AG43" i="5"/>
  <c r="AH43" i="5" s="1"/>
  <c r="AB43" i="5"/>
  <c r="X43" i="5"/>
  <c r="AG42" i="5"/>
  <c r="AH42" i="5" s="1"/>
  <c r="AB42" i="5"/>
  <c r="X42" i="5"/>
  <c r="AG41" i="5"/>
  <c r="AH41" i="5" s="1"/>
  <c r="AB41" i="5"/>
  <c r="X41" i="5"/>
  <c r="AG40" i="5"/>
  <c r="AH40" i="5" s="1"/>
  <c r="AB40" i="5"/>
  <c r="X40" i="5"/>
  <c r="Q40" i="5"/>
  <c r="AG39" i="5"/>
  <c r="AH39" i="5" s="1"/>
  <c r="AB39" i="5"/>
  <c r="X39" i="5"/>
  <c r="Q39" i="5"/>
  <c r="AH38" i="5"/>
  <c r="AG38" i="5"/>
  <c r="AB38" i="5"/>
  <c r="X38" i="5"/>
  <c r="Q38" i="5"/>
  <c r="AH37" i="5"/>
  <c r="AG37" i="5"/>
  <c r="AB37" i="5"/>
  <c r="X37" i="5"/>
  <c r="Q37" i="5"/>
  <c r="AG36" i="5"/>
  <c r="AH36" i="5" s="1"/>
  <c r="AB36" i="5"/>
  <c r="X36" i="5"/>
  <c r="Q36" i="5"/>
  <c r="AG35" i="5"/>
  <c r="AH35" i="5" s="1"/>
  <c r="AB35" i="5"/>
  <c r="X35" i="5"/>
  <c r="Q35" i="5"/>
  <c r="AH34" i="5"/>
  <c r="AG34" i="5"/>
  <c r="AB34" i="5"/>
  <c r="X34" i="5"/>
  <c r="Q34" i="5"/>
  <c r="AH33" i="5"/>
  <c r="AG33" i="5"/>
  <c r="AB33" i="5"/>
  <c r="X33" i="5"/>
  <c r="Q33" i="5"/>
  <c r="AG32" i="5"/>
  <c r="AH32" i="5" s="1"/>
  <c r="AB32" i="5"/>
  <c r="X32" i="5"/>
  <c r="Q32" i="5"/>
  <c r="AG31" i="5"/>
  <c r="AH31" i="5" s="1"/>
  <c r="AB31" i="5"/>
  <c r="X31" i="5"/>
  <c r="AG30" i="5"/>
  <c r="AH30" i="5" s="1"/>
  <c r="AB30" i="5"/>
  <c r="X30" i="5"/>
  <c r="AG29" i="5"/>
  <c r="AH29" i="5" s="1"/>
  <c r="AB29" i="5"/>
  <c r="X29" i="5"/>
  <c r="AG28" i="5"/>
  <c r="AH28" i="5" s="1"/>
  <c r="AB28" i="5"/>
  <c r="X28" i="5"/>
  <c r="AG27" i="5"/>
  <c r="AH27" i="5" s="1"/>
  <c r="AB27" i="5"/>
  <c r="X27" i="5"/>
  <c r="AG26" i="5"/>
  <c r="AH26" i="5" s="1"/>
  <c r="AB26" i="5"/>
  <c r="X26" i="5"/>
  <c r="AG25" i="5"/>
  <c r="AH25" i="5" s="1"/>
  <c r="AB25" i="5"/>
  <c r="X25" i="5"/>
  <c r="AG24" i="5"/>
  <c r="AH24" i="5" s="1"/>
  <c r="AB24" i="5"/>
  <c r="X24" i="5"/>
  <c r="AG23" i="5"/>
  <c r="AH23" i="5" s="1"/>
  <c r="AB23" i="5"/>
  <c r="X23" i="5"/>
  <c r="AG22" i="5"/>
  <c r="AH22" i="5" s="1"/>
  <c r="AB22" i="5"/>
  <c r="X22" i="5"/>
  <c r="AG21" i="5"/>
  <c r="AH21" i="5" s="1"/>
  <c r="AB21" i="5"/>
  <c r="X21" i="5"/>
  <c r="AG20" i="5"/>
  <c r="AH20" i="5" s="1"/>
  <c r="AB20" i="5"/>
  <c r="X20" i="5"/>
  <c r="AG19" i="5"/>
  <c r="AH19" i="5" s="1"/>
  <c r="AB19" i="5"/>
  <c r="X19" i="5"/>
  <c r="AG18" i="5"/>
  <c r="AH18" i="5" s="1"/>
  <c r="AB18" i="5"/>
  <c r="X18" i="5"/>
  <c r="AG17" i="5"/>
  <c r="AH17" i="5" s="1"/>
  <c r="AB17" i="5"/>
  <c r="X17" i="5"/>
  <c r="AG16" i="5"/>
  <c r="AH16" i="5" s="1"/>
  <c r="AB16" i="5"/>
  <c r="X16" i="5"/>
  <c r="AG15" i="5"/>
  <c r="AH15" i="5" s="1"/>
  <c r="AB15" i="5"/>
  <c r="X15" i="5"/>
  <c r="AG14" i="5"/>
  <c r="AH14" i="5" s="1"/>
  <c r="AB14" i="5"/>
  <c r="X14" i="5"/>
  <c r="AG13" i="5"/>
  <c r="AH13" i="5" s="1"/>
  <c r="AB13" i="5"/>
  <c r="X13" i="5"/>
  <c r="AG12" i="5"/>
  <c r="AH12" i="5" s="1"/>
  <c r="AB12" i="5"/>
  <c r="X12" i="5"/>
  <c r="AG11" i="5"/>
  <c r="AH11" i="5" s="1"/>
  <c r="AB11" i="5"/>
  <c r="X11" i="5"/>
  <c r="AG10" i="5"/>
  <c r="AH10" i="5" s="1"/>
  <c r="AB10" i="5"/>
  <c r="X10" i="5"/>
  <c r="AG9" i="5"/>
  <c r="AH9" i="5" s="1"/>
  <c r="AB9" i="5"/>
  <c r="X9" i="5"/>
  <c r="AG8" i="5"/>
  <c r="AH8" i="5" s="1"/>
  <c r="AB8" i="5"/>
  <c r="X8" i="5"/>
  <c r="AB7" i="5"/>
  <c r="X7" i="5"/>
  <c r="AB6" i="5"/>
  <c r="X6" i="5"/>
  <c r="B95" i="5" l="1"/>
  <c r="F95" i="5"/>
  <c r="F100" i="5" s="1"/>
  <c r="C95" i="5"/>
  <c r="C100" i="5" s="1"/>
  <c r="G95" i="5"/>
  <c r="D95" i="5"/>
  <c r="D100" i="5" s="1"/>
  <c r="H95" i="5"/>
</calcChain>
</file>

<file path=xl/sharedStrings.xml><?xml version="1.0" encoding="utf-8"?>
<sst xmlns="http://schemas.openxmlformats.org/spreadsheetml/2006/main" count="728" uniqueCount="269">
  <si>
    <t>Opérations</t>
  </si>
  <si>
    <t>Couture</t>
  </si>
  <si>
    <t>Pose de Bag. metal</t>
  </si>
  <si>
    <t>Pose de Clips</t>
  </si>
  <si>
    <t>Pose de Pinses aff.</t>
  </si>
  <si>
    <t>Pose de raidisseurs</t>
  </si>
  <si>
    <t>Pose DF</t>
  </si>
  <si>
    <t>Pose d'œillets</t>
  </si>
  <si>
    <t>Pose vis/écrou pap</t>
  </si>
  <si>
    <t>Collage à chaud</t>
  </si>
  <si>
    <t>Pelliculage</t>
  </si>
  <si>
    <t>Cotes Raidisseurs</t>
  </si>
  <si>
    <t>Localisation</t>
  </si>
  <si>
    <t>EpRaidisseurs</t>
  </si>
  <si>
    <t>Roulement KK</t>
  </si>
  <si>
    <t>Couleur</t>
  </si>
  <si>
    <t>Matière</t>
  </si>
  <si>
    <t>Façon</t>
  </si>
  <si>
    <t>DiamOeillets</t>
  </si>
  <si>
    <t>Perfo</t>
  </si>
  <si>
    <t>680*25</t>
  </si>
  <si>
    <t>Haut</t>
  </si>
  <si>
    <t>Unité</t>
  </si>
  <si>
    <t>Blanc</t>
  </si>
  <si>
    <t>PVC</t>
  </si>
  <si>
    <t>Angles Sup</t>
  </si>
  <si>
    <t>Manu</t>
  </si>
  <si>
    <t>Pose de Bandes Magn</t>
  </si>
  <si>
    <t>900*25</t>
  </si>
  <si>
    <t>Haut_Bas</t>
  </si>
  <si>
    <t>Transparent</t>
  </si>
  <si>
    <t>Métal</t>
  </si>
  <si>
    <t>Angles Inf</t>
  </si>
  <si>
    <t>Auto</t>
  </si>
  <si>
    <t>1200*25</t>
  </si>
  <si>
    <t>Bas</t>
  </si>
  <si>
    <t xml:space="preserve">Au 4 Angles </t>
  </si>
  <si>
    <t>Pose de Liens ou Fils</t>
  </si>
  <si>
    <t>1340*25</t>
  </si>
  <si>
    <t>Sur Longueur du haut</t>
  </si>
  <si>
    <t>1400*25</t>
  </si>
  <si>
    <t>Sur Longueur du Bas</t>
  </si>
  <si>
    <t>1550*25</t>
  </si>
  <si>
    <t>Sur Longueur haut et bas</t>
  </si>
  <si>
    <t>1690*25</t>
  </si>
  <si>
    <t>Sur les largeurs</t>
  </si>
  <si>
    <t>Sur tout le périmètre</t>
  </si>
  <si>
    <t>Pose pastilles adhésives</t>
  </si>
  <si>
    <t>900*20</t>
  </si>
  <si>
    <t>1200*20</t>
  </si>
  <si>
    <t>Refente</t>
  </si>
  <si>
    <t>1340*20</t>
  </si>
  <si>
    <t>1400*20</t>
  </si>
  <si>
    <t>1550*20</t>
  </si>
  <si>
    <t>1690*20</t>
  </si>
  <si>
    <t>ADV</t>
  </si>
  <si>
    <t>Deviseur</t>
  </si>
  <si>
    <t>Commercial</t>
  </si>
  <si>
    <t>B.E.</t>
  </si>
  <si>
    <t>épreuve</t>
  </si>
  <si>
    <t>Aspect</t>
  </si>
  <si>
    <t>Multicouleur</t>
  </si>
  <si>
    <t>A4</t>
  </si>
  <si>
    <t>MULTICOULEURS base de calcul</t>
  </si>
  <si>
    <t>Anne</t>
  </si>
  <si>
    <t>Alain</t>
  </si>
  <si>
    <t>Bénédicte</t>
  </si>
  <si>
    <t>Thomas</t>
  </si>
  <si>
    <t>A3</t>
  </si>
  <si>
    <t>Mat</t>
  </si>
  <si>
    <t>Coût Ecrans</t>
  </si>
  <si>
    <t>Coût machine</t>
  </si>
  <si>
    <t>Temps calage</t>
  </si>
  <si>
    <t>PVC STANDARD</t>
  </si>
  <si>
    <t>PVC TRANSPARENT</t>
  </si>
  <si>
    <t>Sarah</t>
  </si>
  <si>
    <t>Denis</t>
  </si>
  <si>
    <t>Eugenia</t>
  </si>
  <si>
    <t>Sonia</t>
  </si>
  <si>
    <t>40x50cm</t>
  </si>
  <si>
    <t>Satiné</t>
  </si>
  <si>
    <t>Nb Ecran 1</t>
  </si>
  <si>
    <t>Nb Ecran 2</t>
  </si>
  <si>
    <t>Nb Ecran Vernis</t>
  </si>
  <si>
    <t>Tot Ecrans</t>
  </si>
  <si>
    <t>1550*2050</t>
  </si>
  <si>
    <t>1650*2250</t>
  </si>
  <si>
    <t>1650*2650</t>
  </si>
  <si>
    <t>Encrage
Encre 1</t>
  </si>
  <si>
    <t>Encrage
Encre 2</t>
  </si>
  <si>
    <t>Encrage
Vernis</t>
  </si>
  <si>
    <t>Rendement
Encre 1</t>
  </si>
  <si>
    <t>Rendement
Encre 2</t>
  </si>
  <si>
    <t>Rendement
Vernis</t>
  </si>
  <si>
    <t>ENCRE 1</t>
  </si>
  <si>
    <t>ENCRE 2</t>
  </si>
  <si>
    <t>VERNIS</t>
  </si>
  <si>
    <t>Gilles</t>
  </si>
  <si>
    <t>Florence</t>
  </si>
  <si>
    <t>50x70cm</t>
  </si>
  <si>
    <t>Brillant</t>
  </si>
  <si>
    <t>Cadence</t>
  </si>
  <si>
    <t>Recto</t>
  </si>
  <si>
    <t>Verso</t>
  </si>
  <si>
    <t>CodeImpR&lt;=&gt;V</t>
  </si>
  <si>
    <t>Grégoire</t>
  </si>
  <si>
    <t>Fred</t>
  </si>
  <si>
    <t>70x100cm</t>
  </si>
  <si>
    <t>Quadri</t>
  </si>
  <si>
    <t>Juliette</t>
  </si>
  <si>
    <t>Marie</t>
  </si>
  <si>
    <t>80x120cm</t>
  </si>
  <si>
    <t>Retirage</t>
  </si>
  <si>
    <t>&lt;1,5</t>
  </si>
  <si>
    <t>Myriam</t>
  </si>
  <si>
    <t>&gt;1,5</t>
  </si>
  <si>
    <t>1C</t>
  </si>
  <si>
    <t>Pascal</t>
  </si>
  <si>
    <t>A l'identique</t>
  </si>
  <si>
    <t>2C</t>
  </si>
  <si>
    <t>Sandra</t>
  </si>
  <si>
    <t>Avec Modif</t>
  </si>
  <si>
    <t xml:space="preserve">3C </t>
  </si>
  <si>
    <t>Coût Ecran</t>
  </si>
  <si>
    <t xml:space="preserve">4C </t>
  </si>
  <si>
    <t>5C</t>
  </si>
  <si>
    <t>Platines</t>
  </si>
  <si>
    <t>Massicot</t>
  </si>
  <si>
    <t>Imprimante</t>
  </si>
  <si>
    <t>1C + V</t>
  </si>
  <si>
    <t>Quadri + 1</t>
  </si>
  <si>
    <t>2C + V</t>
  </si>
  <si>
    <t>platine 70x100 cm</t>
  </si>
  <si>
    <t>Massicot PF</t>
  </si>
  <si>
    <t>G2</t>
  </si>
  <si>
    <t>Quadri + V</t>
  </si>
  <si>
    <t>3C + V</t>
  </si>
  <si>
    <t>platine 120x160cm</t>
  </si>
  <si>
    <t>Massicot 280</t>
  </si>
  <si>
    <t>PSPF</t>
  </si>
  <si>
    <t>Trait 1C</t>
  </si>
  <si>
    <t>4C + V</t>
  </si>
  <si>
    <t>platine 150x200 cm</t>
  </si>
  <si>
    <t>Massicot 350</t>
  </si>
  <si>
    <t>SPF</t>
  </si>
  <si>
    <t>Trait 2C</t>
  </si>
  <si>
    <t>Massicot PF Précis</t>
  </si>
  <si>
    <t>SGF</t>
  </si>
  <si>
    <t>Trait 3C</t>
  </si>
  <si>
    <t>Massicot 280 Précis</t>
  </si>
  <si>
    <t>Trait 4C</t>
  </si>
  <si>
    <t>Massicot 350 Précis</t>
  </si>
  <si>
    <t>Print World</t>
  </si>
  <si>
    <t>Trait 5C</t>
  </si>
  <si>
    <t>Papier</t>
  </si>
  <si>
    <t>PSGF</t>
  </si>
  <si>
    <t>Trait 1C + V</t>
  </si>
  <si>
    <t>Vinyl standard</t>
  </si>
  <si>
    <t>Num HP</t>
  </si>
  <si>
    <t>Trait 2C + V</t>
  </si>
  <si>
    <t>Vinyl transparent</t>
  </si>
  <si>
    <t xml:space="preserve">Num </t>
  </si>
  <si>
    <t>Trait 3C + V</t>
  </si>
  <si>
    <t>Polypro compact</t>
  </si>
  <si>
    <t>Trait 4C + V</t>
  </si>
  <si>
    <t>Polypro alveolaire</t>
  </si>
  <si>
    <t>Encre standard</t>
  </si>
  <si>
    <t>Pvc 300µ</t>
  </si>
  <si>
    <t>Vernis</t>
  </si>
  <si>
    <t>Carton compact</t>
  </si>
  <si>
    <t>UVXTRA VB</t>
  </si>
  <si>
    <t>Coût Machine</t>
  </si>
  <si>
    <t>Micro</t>
  </si>
  <si>
    <t>Multi</t>
  </si>
  <si>
    <t>Polyflex</t>
  </si>
  <si>
    <t>Double micro</t>
  </si>
  <si>
    <t>Multiplus</t>
  </si>
  <si>
    <t>Adhesif de sol</t>
  </si>
  <si>
    <t>Multiflash U2</t>
  </si>
  <si>
    <t>Omniplus 360</t>
  </si>
  <si>
    <t>PVC miroir</t>
  </si>
  <si>
    <t>blc sout.UU023</t>
  </si>
  <si>
    <t>Uviplack 095</t>
  </si>
  <si>
    <t>Drop paper</t>
  </si>
  <si>
    <t>PMMA</t>
  </si>
  <si>
    <t>Client</t>
  </si>
  <si>
    <t>PS</t>
  </si>
  <si>
    <t>Altavia</t>
  </si>
  <si>
    <t>Transport</t>
  </si>
  <si>
    <t>Format palette</t>
  </si>
  <si>
    <t>Format palette + plateau</t>
  </si>
  <si>
    <t>Celio</t>
  </si>
  <si>
    <t>Charter House</t>
  </si>
  <si>
    <t>Perrier</t>
  </si>
  <si>
    <t>palettes</t>
  </si>
  <si>
    <t>600x800</t>
  </si>
  <si>
    <t>palette+plateaux</t>
  </si>
  <si>
    <t>E Graphics</t>
  </si>
  <si>
    <t>Gavignet</t>
  </si>
  <si>
    <t>1200x800</t>
  </si>
  <si>
    <t>Gutenberg</t>
  </si>
  <si>
    <t>Tatex</t>
  </si>
  <si>
    <t>1400x1000</t>
  </si>
  <si>
    <t>IMS</t>
  </si>
  <si>
    <t>GLS</t>
  </si>
  <si>
    <t>1800x1200</t>
  </si>
  <si>
    <t>Interimage</t>
  </si>
  <si>
    <t>Chronopost</t>
  </si>
  <si>
    <t>1600x1200</t>
  </si>
  <si>
    <t>Prodigious</t>
  </si>
  <si>
    <t>Temps CAL</t>
  </si>
  <si>
    <t>TNT</t>
  </si>
  <si>
    <t>2000x1500</t>
  </si>
  <si>
    <t>L'Occitane</t>
  </si>
  <si>
    <t>1300x1000</t>
  </si>
  <si>
    <t>1200x2000</t>
  </si>
  <si>
    <t>1100x1500</t>
  </si>
  <si>
    <t>3C</t>
  </si>
  <si>
    <t>RFA + 
Assurance</t>
  </si>
  <si>
    <t>RFA 2014</t>
  </si>
  <si>
    <t>Coeff RFA</t>
  </si>
  <si>
    <t>Tarif Rheno2014</t>
  </si>
  <si>
    <t>Pas de RFA</t>
  </si>
  <si>
    <t>Référence</t>
  </si>
  <si>
    <t>Epaisseur µ</t>
  </si>
  <si>
    <t>€/m2</t>
  </si>
  <si>
    <t>PR-M 103/70</t>
  </si>
  <si>
    <t>PVC Blanc mat  M1 OPAC.INTER impr. r/r</t>
  </si>
  <si>
    <t>4C</t>
  </si>
  <si>
    <t>PR-M 180/01</t>
  </si>
  <si>
    <t>PVC Blanc mat non M1 OPAC.NORM  impr. Recto seul</t>
  </si>
  <si>
    <t>PR-M 180/23</t>
  </si>
  <si>
    <t>PVC Transparent surface brillante 100_0</t>
  </si>
  <si>
    <t>3C +V</t>
  </si>
  <si>
    <t>Laize</t>
  </si>
  <si>
    <t>Longueur_bobine</t>
  </si>
  <si>
    <t>PalettesSeules</t>
  </si>
  <si>
    <t>PalettesAvecPlateaux</t>
  </si>
  <si>
    <t>600x800 + Plateau</t>
  </si>
  <si>
    <t>1200x800 + Plateau</t>
  </si>
  <si>
    <t>1400x1000 + Plateau</t>
  </si>
  <si>
    <t>1800x1200 + Plateau</t>
  </si>
  <si>
    <t>1600x1200 + Plateau</t>
  </si>
  <si>
    <t>2000x1500 + Plateau</t>
  </si>
  <si>
    <t>1300x1000 + Plateau</t>
  </si>
  <si>
    <t>1200x2000 + Plateau</t>
  </si>
  <si>
    <t>1100x1500 + Plateau</t>
  </si>
  <si>
    <t>Comm</t>
  </si>
  <si>
    <t>Marge</t>
  </si>
  <si>
    <t>hard discount</t>
  </si>
  <si>
    <t>Prix revient</t>
  </si>
  <si>
    <t>Prix normal</t>
  </si>
  <si>
    <t>Haute différenciation</t>
  </si>
  <si>
    <t xml:space="preserve">Base de prix PMMA 1520*2050*2 
Cadillac plastic </t>
  </si>
  <si>
    <t>m2</t>
  </si>
  <si>
    <t>Surface:</t>
  </si>
  <si>
    <t>m2/plaque</t>
  </si>
  <si>
    <t xml:space="preserve">Bobine Double face 
Réf intraprint: FCCP laise 153 ADH TR53
 de 100m
Prix ha  bobine </t>
  </si>
  <si>
    <t>Base pelliculage /plaque:</t>
  </si>
  <si>
    <t>Base taux horaire:</t>
  </si>
  <si>
    <t>Format</t>
  </si>
  <si>
    <t>nbr de raidisseurs par plaque</t>
  </si>
  <si>
    <t>coût pmma au format</t>
  </si>
  <si>
    <t xml:space="preserve">Base découpe Monnier </t>
  </si>
  <si>
    <t>DF unitaire</t>
  </si>
  <si>
    <t>Prix unitaire raidisseur:</t>
  </si>
  <si>
    <t>Accessoirs</t>
  </si>
  <si>
    <t>Actions</t>
  </si>
  <si>
    <t>680*20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</si>
</sst>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#,##0\ &quot;€&quot;;[Red]\-#,##0\ &quot;€&quot;"/>
    <numFmt numFmtId="164" formatCode="0.0000000000%"/>
    <numFmt numFmtId="165" formatCode="_(&quot;$&quot;* #,##0.00_);_(&quot;$&quot;* \(#,##0.00\);_(&quot;$&quot;* &quot;-&quot;??_);_(@_)"/>
    <numFmt numFmtId="166" formatCode="0.000"/>
    <numFmt numFmtId="167" formatCode="#,##0.000\ &quot;€&quot;"/>
    <numFmt numFmtId="168" formatCode="General\ &quot;mn&quot;"/>
    <numFmt numFmtId="169" formatCode="#,##0.00\ &quot;€&quot;"/>
  </numFmts>
  <fonts count="2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2"/>
      <name val="Times"/>
    </font>
    <font>
      <sz val="11"/>
      <color indexed="17"/>
      <name val="Calibri"/>
      <family val="2"/>
    </font>
    <font>
      <b/>
      <sz val="12"/>
      <name val="Arial"/>
      <family val="2"/>
    </font>
    <font>
      <sz val="7"/>
      <name val="Small Fonts"/>
      <family val="2"/>
    </font>
    <font>
      <sz val="10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6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0"/>
      <color rgb="FFFF0000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8"/>
      <color indexed="8"/>
      <name val="Arial"/>
      <family val="2"/>
    </font>
    <font>
      <b/>
      <sz val="10"/>
      <name val="Arial"/>
      <family val="2"/>
    </font>
    <font>
      <sz val="10"/>
      <color rgb="FFC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theme="3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/>
      </top>
      <bottom style="double">
        <color theme="4"/>
      </bottom>
      <diagonal/>
    </border>
  </borders>
  <cellStyleXfs count="17">
    <xf numFmtId="0" fontId="0" fillId="0" borderId="0"/>
    <xf numFmtId="0" fontId="1" fillId="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10" fillId="0" borderId="11" applyNumberFormat="0" applyAlignment="0" applyProtection="0">
      <alignment horizontal="left" vertical="center"/>
    </xf>
    <xf numFmtId="0" fontId="10" fillId="0" borderId="12">
      <alignment horizontal="left" vertical="center"/>
    </xf>
    <xf numFmtId="37" fontId="11" fillId="0" borderId="0"/>
    <xf numFmtId="164" fontId="12" fillId="0" borderId="0"/>
    <xf numFmtId="9" fontId="3" fillId="0" borderId="0" applyFont="0" applyFill="0" applyBorder="0" applyAlignment="0" applyProtection="0"/>
    <xf numFmtId="0" fontId="5" fillId="7" borderId="13" applyNumberFormat="0" applyFont="0" applyAlignment="0" applyProtection="0"/>
    <xf numFmtId="0" fontId="13" fillId="0" borderId="14" applyNumberFormat="0" applyFill="0" applyAlignment="0" applyProtection="0"/>
    <xf numFmtId="0" fontId="14" fillId="0" borderId="15" applyNumberFormat="0" applyFill="0" applyAlignment="0" applyProtection="0"/>
    <xf numFmtId="0" fontId="15" fillId="0" borderId="16" applyNumberFormat="0" applyFill="0" applyAlignment="0" applyProtection="0"/>
    <xf numFmtId="0" fontId="15" fillId="0" borderId="0" applyNumberFormat="0" applyFill="0" applyBorder="0" applyAlignment="0" applyProtection="0"/>
    <xf numFmtId="165" fontId="3" fillId="0" borderId="0" applyFont="0" applyFill="0" applyBorder="0" applyAlignment="0" applyProtection="0"/>
  </cellStyleXfs>
  <cellXfs count="266">
    <xf numFmtId="0" fontId="0" fillId="0" borderId="0" xfId="0"/>
    <xf numFmtId="0" fontId="3" fillId="0" borderId="0" xfId="3" applyFont="1" applyAlignment="1">
      <alignment horizontal="center"/>
    </xf>
    <xf numFmtId="0" fontId="3" fillId="3" borderId="0" xfId="3" applyFont="1" applyFill="1" applyAlignment="1">
      <alignment horizontal="center"/>
    </xf>
    <xf numFmtId="0" fontId="3" fillId="4" borderId="0" xfId="3" applyFont="1" applyFill="1" applyAlignment="1">
      <alignment horizontal="center"/>
    </xf>
    <xf numFmtId="0" fontId="3" fillId="0" borderId="0" xfId="3" applyAlignment="1">
      <alignment horizontal="center"/>
    </xf>
    <xf numFmtId="0" fontId="4" fillId="5" borderId="2" xfId="3" applyFont="1" applyFill="1" applyBorder="1" applyAlignment="1">
      <alignment horizontal="center"/>
    </xf>
    <xf numFmtId="0" fontId="3" fillId="5" borderId="3" xfId="3" applyFont="1" applyFill="1" applyBorder="1" applyAlignment="1">
      <alignment horizontal="center"/>
    </xf>
    <xf numFmtId="0" fontId="3" fillId="5" borderId="4" xfId="3" applyFont="1" applyFill="1" applyBorder="1" applyAlignment="1">
      <alignment horizontal="center"/>
    </xf>
    <xf numFmtId="0" fontId="3" fillId="5" borderId="2" xfId="3" applyFont="1" applyFill="1" applyBorder="1" applyAlignment="1">
      <alignment horizontal="center"/>
    </xf>
    <xf numFmtId="0" fontId="5" fillId="5" borderId="5" xfId="2" applyFont="1" applyFill="1" applyBorder="1" applyAlignment="1">
      <alignment horizontal="center"/>
    </xf>
    <xf numFmtId="0" fontId="3" fillId="5" borderId="0" xfId="3" applyFont="1" applyFill="1" applyBorder="1" applyAlignment="1">
      <alignment horizontal="center"/>
    </xf>
    <xf numFmtId="0" fontId="3" fillId="5" borderId="0" xfId="3" applyFill="1" applyBorder="1" applyAlignment="1">
      <alignment horizontal="center"/>
    </xf>
    <xf numFmtId="0" fontId="3" fillId="5" borderId="6" xfId="3" applyFont="1" applyFill="1" applyBorder="1" applyAlignment="1">
      <alignment horizontal="center"/>
    </xf>
    <xf numFmtId="0" fontId="3" fillId="5" borderId="5" xfId="3" applyFont="1" applyFill="1" applyBorder="1" applyAlignment="1">
      <alignment horizontal="center"/>
    </xf>
    <xf numFmtId="0" fontId="3" fillId="5" borderId="6" xfId="3" applyFill="1" applyBorder="1" applyAlignment="1">
      <alignment horizontal="center"/>
    </xf>
    <xf numFmtId="0" fontId="3" fillId="5" borderId="5" xfId="3" applyFill="1" applyBorder="1" applyAlignment="1">
      <alignment horizontal="center"/>
    </xf>
    <xf numFmtId="0" fontId="3" fillId="5" borderId="7" xfId="3" applyFill="1" applyBorder="1" applyAlignment="1">
      <alignment horizontal="center"/>
    </xf>
    <xf numFmtId="0" fontId="3" fillId="5" borderId="8" xfId="3" applyFont="1" applyFill="1" applyBorder="1" applyAlignment="1">
      <alignment horizontal="center"/>
    </xf>
    <xf numFmtId="0" fontId="3" fillId="5" borderId="8" xfId="3" applyFill="1" applyBorder="1" applyAlignment="1">
      <alignment horizontal="center"/>
    </xf>
    <xf numFmtId="0" fontId="3" fillId="5" borderId="9" xfId="3" applyFill="1" applyBorder="1" applyAlignment="1">
      <alignment horizontal="center"/>
    </xf>
    <xf numFmtId="0" fontId="3" fillId="5" borderId="7" xfId="3" applyFont="1" applyFill="1" applyBorder="1" applyAlignment="1">
      <alignment horizontal="center"/>
    </xf>
    <xf numFmtId="0" fontId="3" fillId="0" borderId="0" xfId="3" applyBorder="1" applyAlignment="1">
      <alignment horizontal="center"/>
    </xf>
    <xf numFmtId="0" fontId="3" fillId="0" borderId="0" xfId="3" applyFont="1" applyBorder="1" applyAlignment="1">
      <alignment horizontal="center" vertical="center" textRotation="90"/>
    </xf>
    <xf numFmtId="0" fontId="3" fillId="0" borderId="0" xfId="3"/>
    <xf numFmtId="0" fontId="3" fillId="0" borderId="0" xfId="3" applyFill="1" applyBorder="1" applyAlignment="1">
      <alignment horizontal="right"/>
    </xf>
    <xf numFmtId="0" fontId="3" fillId="0" borderId="0" xfId="3" applyFill="1" applyBorder="1"/>
    <xf numFmtId="0" fontId="3" fillId="0" borderId="0" xfId="3" applyFont="1"/>
    <xf numFmtId="0" fontId="3" fillId="0" borderId="0" xfId="3" applyAlignment="1">
      <alignment horizontal="center" vertical="center"/>
    </xf>
    <xf numFmtId="0" fontId="3" fillId="0" borderId="0" xfId="3" applyFill="1"/>
    <xf numFmtId="0" fontId="3" fillId="3" borderId="2" xfId="3" applyFill="1" applyBorder="1" applyAlignment="1">
      <alignment horizontal="right"/>
    </xf>
    <xf numFmtId="0" fontId="3" fillId="3" borderId="4" xfId="3" applyFill="1" applyBorder="1"/>
    <xf numFmtId="0" fontId="3" fillId="3" borderId="17" xfId="3" applyFill="1" applyBorder="1"/>
    <xf numFmtId="0" fontId="3" fillId="0" borderId="0" xfId="3" applyFill="1" applyAlignment="1">
      <alignment horizontal="right"/>
    </xf>
    <xf numFmtId="0" fontId="18" fillId="3" borderId="2" xfId="3" applyFont="1" applyFill="1" applyBorder="1" applyAlignment="1">
      <alignment vertical="center"/>
    </xf>
    <xf numFmtId="0" fontId="18" fillId="3" borderId="3" xfId="3" applyFont="1" applyFill="1" applyBorder="1" applyAlignment="1">
      <alignment vertical="center"/>
    </xf>
    <xf numFmtId="0" fontId="18" fillId="3" borderId="4" xfId="3" applyFont="1" applyFill="1" applyBorder="1" applyAlignment="1">
      <alignment vertical="center"/>
    </xf>
    <xf numFmtId="6" fontId="3" fillId="0" borderId="0" xfId="3" applyNumberFormat="1" applyBorder="1"/>
    <xf numFmtId="0" fontId="3" fillId="3" borderId="5" xfId="3" applyFill="1" applyBorder="1" applyAlignment="1">
      <alignment horizontal="right"/>
    </xf>
    <xf numFmtId="6" fontId="3" fillId="3" borderId="6" xfId="3" applyNumberFormat="1" applyFill="1" applyBorder="1"/>
    <xf numFmtId="0" fontId="18" fillId="3" borderId="18" xfId="3" applyFont="1" applyFill="1" applyBorder="1" applyAlignment="1">
      <alignment vertical="center"/>
    </xf>
    <xf numFmtId="0" fontId="3" fillId="0" borderId="0" xfId="3" applyBorder="1"/>
    <xf numFmtId="0" fontId="3" fillId="0" borderId="0" xfId="3" applyFont="1" applyFill="1" applyAlignment="1"/>
    <xf numFmtId="0" fontId="3" fillId="0" borderId="0" xfId="3" applyFont="1" applyFill="1" applyAlignment="1">
      <alignment horizontal="center"/>
    </xf>
    <xf numFmtId="0" fontId="3" fillId="0" borderId="0" xfId="3" applyFill="1" applyBorder="1" applyAlignment="1"/>
    <xf numFmtId="0" fontId="3" fillId="0" borderId="0" xfId="3" applyFont="1" applyFill="1" applyAlignment="1">
      <alignment horizontal="right" vertical="center"/>
    </xf>
    <xf numFmtId="0" fontId="18" fillId="3" borderId="5" xfId="3" applyFont="1" applyFill="1" applyBorder="1" applyAlignment="1">
      <alignment vertical="center"/>
    </xf>
    <xf numFmtId="0" fontId="18" fillId="3" borderId="0" xfId="3" applyFont="1" applyFill="1" applyBorder="1" applyAlignment="1">
      <alignment vertical="center"/>
    </xf>
    <xf numFmtId="0" fontId="18" fillId="3" borderId="6" xfId="3" applyFont="1" applyFill="1" applyBorder="1" applyAlignment="1">
      <alignment vertical="center"/>
    </xf>
    <xf numFmtId="0" fontId="3" fillId="0" borderId="0" xfId="3" applyBorder="1" applyAlignment="1"/>
    <xf numFmtId="0" fontId="3" fillId="0" borderId="10" xfId="3" applyFont="1" applyBorder="1" applyAlignment="1">
      <alignment horizontal="center"/>
    </xf>
    <xf numFmtId="0" fontId="3" fillId="0" borderId="10" xfId="3" applyBorder="1" applyAlignment="1">
      <alignment horizontal="center"/>
    </xf>
    <xf numFmtId="0" fontId="3" fillId="0" borderId="10" xfId="3" applyFont="1" applyBorder="1" applyAlignment="1"/>
    <xf numFmtId="0" fontId="3" fillId="0" borderId="10" xfId="3" applyFont="1" applyBorder="1" applyAlignment="1">
      <alignment wrapText="1"/>
    </xf>
    <xf numFmtId="0" fontId="3" fillId="0" borderId="10" xfId="3" applyBorder="1" applyAlignment="1">
      <alignment wrapText="1"/>
    </xf>
    <xf numFmtId="0" fontId="3" fillId="0" borderId="10" xfId="3" applyFont="1" applyFill="1" applyBorder="1" applyAlignment="1"/>
    <xf numFmtId="0" fontId="18" fillId="3" borderId="21" xfId="3" applyFont="1" applyFill="1" applyBorder="1" applyAlignment="1">
      <alignment vertical="center"/>
    </xf>
    <xf numFmtId="0" fontId="3" fillId="0" borderId="0" xfId="3" applyBorder="1" applyAlignment="1">
      <alignment vertical="center"/>
    </xf>
    <xf numFmtId="0" fontId="3" fillId="3" borderId="22" xfId="3" applyFill="1" applyBorder="1" applyAlignment="1">
      <alignment horizontal="center"/>
    </xf>
    <xf numFmtId="0" fontId="3" fillId="3" borderId="0" xfId="3" applyFill="1" applyBorder="1" applyAlignment="1">
      <alignment horizontal="center"/>
    </xf>
    <xf numFmtId="0" fontId="3" fillId="3" borderId="23" xfId="3" applyFill="1" applyBorder="1" applyAlignment="1">
      <alignment horizontal="center"/>
    </xf>
    <xf numFmtId="0" fontId="3" fillId="3" borderId="24" xfId="3" applyFill="1" applyBorder="1"/>
    <xf numFmtId="0" fontId="3" fillId="3" borderId="3" xfId="3" applyFill="1" applyBorder="1"/>
    <xf numFmtId="0" fontId="3" fillId="3" borderId="25" xfId="3" applyFill="1" applyBorder="1"/>
    <xf numFmtId="0" fontId="3" fillId="0" borderId="24" xfId="3" applyBorder="1" applyAlignment="1">
      <alignment vertical="center"/>
    </xf>
    <xf numFmtId="0" fontId="3" fillId="0" borderId="3" xfId="3" applyBorder="1" applyAlignment="1"/>
    <xf numFmtId="0" fontId="3" fillId="0" borderId="25" xfId="3" applyBorder="1"/>
    <xf numFmtId="0" fontId="3" fillId="3" borderId="24" xfId="3" applyFill="1" applyBorder="1" applyAlignment="1"/>
    <xf numFmtId="0" fontId="3" fillId="3" borderId="3" xfId="3" applyFill="1" applyBorder="1" applyAlignment="1"/>
    <xf numFmtId="0" fontId="3" fillId="3" borderId="25" xfId="3" applyFill="1" applyBorder="1" applyAlignment="1"/>
    <xf numFmtId="0" fontId="3" fillId="3" borderId="0" xfId="3" applyFill="1"/>
    <xf numFmtId="0" fontId="3" fillId="3" borderId="0" xfId="3" applyFill="1" applyAlignment="1">
      <alignment horizontal="right"/>
    </xf>
    <xf numFmtId="0" fontId="3" fillId="0" borderId="0" xfId="3" applyFont="1" applyFill="1" applyBorder="1" applyAlignment="1"/>
    <xf numFmtId="0" fontId="3" fillId="0" borderId="10" xfId="3" applyBorder="1" applyAlignment="1"/>
    <xf numFmtId="0" fontId="3" fillId="3" borderId="0" xfId="3" applyFont="1" applyFill="1" applyAlignment="1"/>
    <xf numFmtId="0" fontId="3" fillId="3" borderId="0" xfId="3" applyFill="1" applyAlignment="1">
      <alignment horizontal="center"/>
    </xf>
    <xf numFmtId="1" fontId="3" fillId="3" borderId="0" xfId="3" applyNumberFormat="1" applyFill="1" applyAlignment="1">
      <alignment horizontal="center" vertical="center"/>
    </xf>
    <xf numFmtId="1" fontId="3" fillId="3" borderId="22" xfId="3" applyNumberFormat="1" applyFill="1" applyBorder="1" applyAlignment="1">
      <alignment horizontal="center"/>
    </xf>
    <xf numFmtId="1" fontId="3" fillId="3" borderId="0" xfId="3" applyNumberFormat="1" applyFill="1" applyBorder="1" applyAlignment="1">
      <alignment horizontal="center"/>
    </xf>
    <xf numFmtId="1" fontId="3" fillId="3" borderId="23" xfId="3" applyNumberFormat="1" applyFill="1" applyBorder="1" applyAlignment="1">
      <alignment horizontal="center"/>
    </xf>
    <xf numFmtId="1" fontId="3" fillId="3" borderId="22" xfId="3" applyNumberFormat="1" applyFill="1" applyBorder="1" applyAlignment="1"/>
    <xf numFmtId="1" fontId="3" fillId="3" borderId="0" xfId="3" applyNumberFormat="1" applyFill="1" applyBorder="1" applyAlignment="1"/>
    <xf numFmtId="1" fontId="3" fillId="3" borderId="23" xfId="3" applyNumberFormat="1" applyFill="1" applyBorder="1" applyAlignment="1"/>
    <xf numFmtId="1" fontId="3" fillId="3" borderId="22" xfId="3" applyNumberFormat="1" applyFill="1" applyBorder="1"/>
    <xf numFmtId="1" fontId="3" fillId="3" borderId="0" xfId="3" applyNumberFormat="1" applyFill="1" applyBorder="1"/>
    <xf numFmtId="1" fontId="3" fillId="3" borderId="23" xfId="3" applyNumberFormat="1" applyFill="1" applyBorder="1"/>
    <xf numFmtId="0" fontId="3" fillId="3" borderId="7" xfId="3" applyFill="1" applyBorder="1" applyAlignment="1">
      <alignment horizontal="right"/>
    </xf>
    <xf numFmtId="6" fontId="3" fillId="3" borderId="9" xfId="3" applyNumberFormat="1" applyFill="1" applyBorder="1"/>
    <xf numFmtId="0" fontId="3" fillId="0" borderId="0" xfId="3" applyFont="1" applyBorder="1"/>
    <xf numFmtId="0" fontId="3" fillId="3" borderId="0" xfId="3" applyFont="1" applyFill="1"/>
    <xf numFmtId="0" fontId="3" fillId="3" borderId="0" xfId="3" applyFill="1" applyBorder="1"/>
    <xf numFmtId="1" fontId="19" fillId="0" borderId="22" xfId="3" applyNumberFormat="1" applyFont="1" applyBorder="1"/>
    <xf numFmtId="1" fontId="3" fillId="0" borderId="0" xfId="3" applyNumberFormat="1" applyBorder="1" applyAlignment="1"/>
    <xf numFmtId="1" fontId="3" fillId="0" borderId="23" xfId="3" applyNumberFormat="1" applyFont="1" applyBorder="1" applyAlignment="1"/>
    <xf numFmtId="1" fontId="3" fillId="3" borderId="23" xfId="3" applyNumberFormat="1" applyFont="1" applyFill="1" applyBorder="1" applyAlignment="1">
      <alignment horizontal="right"/>
    </xf>
    <xf numFmtId="1" fontId="19" fillId="0" borderId="0" xfId="3" applyNumberFormat="1" applyFont="1" applyBorder="1" applyAlignment="1"/>
    <xf numFmtId="1" fontId="19" fillId="0" borderId="23" xfId="3" applyNumberFormat="1" applyFont="1" applyBorder="1" applyAlignment="1"/>
    <xf numFmtId="1" fontId="3" fillId="3" borderId="23" xfId="3" applyNumberFormat="1" applyFill="1" applyBorder="1" applyAlignment="1">
      <alignment horizontal="right"/>
    </xf>
    <xf numFmtId="0" fontId="3" fillId="3" borderId="18" xfId="3" applyFill="1" applyBorder="1"/>
    <xf numFmtId="0" fontId="18" fillId="3" borderId="7" xfId="3" applyFont="1" applyFill="1" applyBorder="1" applyAlignment="1">
      <alignment vertical="center"/>
    </xf>
    <xf numFmtId="0" fontId="18" fillId="3" borderId="8" xfId="3" applyFont="1" applyFill="1" applyBorder="1" applyAlignment="1">
      <alignment vertical="center"/>
    </xf>
    <xf numFmtId="0" fontId="18" fillId="3" borderId="9" xfId="3" applyFont="1" applyFill="1" applyBorder="1" applyAlignment="1">
      <alignment vertical="center"/>
    </xf>
    <xf numFmtId="0" fontId="3" fillId="0" borderId="0" xfId="3" applyBorder="1" applyAlignment="1">
      <alignment horizontal="right" vertical="center" wrapText="1"/>
    </xf>
    <xf numFmtId="0" fontId="3" fillId="3" borderId="21" xfId="3" applyFill="1" applyBorder="1"/>
    <xf numFmtId="0" fontId="3" fillId="0" borderId="0" xfId="3" applyFont="1" applyAlignment="1"/>
    <xf numFmtId="0" fontId="3" fillId="3" borderId="0" xfId="3" applyFill="1" applyBorder="1" applyAlignment="1"/>
    <xf numFmtId="0" fontId="3" fillId="0" borderId="0" xfId="3" applyFill="1" applyAlignment="1">
      <alignment horizontal="right" vertical="center"/>
    </xf>
    <xf numFmtId="0" fontId="3" fillId="3" borderId="2" xfId="3" applyFill="1" applyBorder="1"/>
    <xf numFmtId="0" fontId="3" fillId="3" borderId="0" xfId="3" applyFill="1" applyAlignment="1"/>
    <xf numFmtId="0" fontId="3" fillId="3" borderId="5" xfId="3" applyFill="1" applyBorder="1"/>
    <xf numFmtId="0" fontId="3" fillId="3" borderId="6" xfId="3" applyFill="1" applyBorder="1"/>
    <xf numFmtId="0" fontId="3" fillId="3" borderId="0" xfId="3" applyFill="1" applyBorder="1" applyAlignment="1">
      <alignment horizontal="right"/>
    </xf>
    <xf numFmtId="0" fontId="3" fillId="3" borderId="0" xfId="3" applyFont="1" applyFill="1" applyBorder="1" applyAlignment="1"/>
    <xf numFmtId="0" fontId="3" fillId="3" borderId="7" xfId="3" applyFill="1" applyBorder="1"/>
    <xf numFmtId="0" fontId="3" fillId="3" borderId="8" xfId="3" applyFill="1" applyBorder="1"/>
    <xf numFmtId="0" fontId="3" fillId="3" borderId="9" xfId="3" applyFill="1" applyBorder="1"/>
    <xf numFmtId="0" fontId="3" fillId="3" borderId="0" xfId="3" applyFont="1" applyFill="1" applyBorder="1" applyAlignment="1">
      <alignment horizontal="right"/>
    </xf>
    <xf numFmtId="1" fontId="3" fillId="3" borderId="22" xfId="3" applyNumberFormat="1" applyFont="1" applyFill="1" applyBorder="1" applyAlignment="1"/>
    <xf numFmtId="1" fontId="3" fillId="3" borderId="0" xfId="3" applyNumberFormat="1" applyFont="1" applyFill="1" applyBorder="1" applyAlignment="1"/>
    <xf numFmtId="1" fontId="3" fillId="3" borderId="23" xfId="3" applyNumberFormat="1" applyFont="1" applyFill="1" applyBorder="1" applyAlignment="1"/>
    <xf numFmtId="0" fontId="3" fillId="0" borderId="0" xfId="3" applyBorder="1" applyAlignment="1">
      <alignment wrapText="1"/>
    </xf>
    <xf numFmtId="0" fontId="3" fillId="3" borderId="8" xfId="3" applyFill="1" applyBorder="1" applyAlignment="1">
      <alignment horizontal="right"/>
    </xf>
    <xf numFmtId="0" fontId="3" fillId="0" borderId="0" xfId="3" applyAlignment="1">
      <alignment vertical="center"/>
    </xf>
    <xf numFmtId="0" fontId="3" fillId="0" borderId="0" xfId="3" applyFont="1" applyAlignment="1">
      <alignment vertical="center"/>
    </xf>
    <xf numFmtId="9" fontId="3" fillId="3" borderId="18" xfId="3" applyNumberFormat="1" applyFill="1" applyBorder="1"/>
    <xf numFmtId="0" fontId="3" fillId="3" borderId="2" xfId="3" applyFont="1" applyFill="1" applyBorder="1" applyAlignment="1">
      <alignment vertical="center"/>
    </xf>
    <xf numFmtId="0" fontId="3" fillId="3" borderId="5" xfId="3" applyFont="1" applyFill="1" applyBorder="1" applyAlignment="1">
      <alignment vertical="center"/>
    </xf>
    <xf numFmtId="0" fontId="3" fillId="3" borderId="0" xfId="3" applyFont="1" applyFill="1" applyBorder="1"/>
    <xf numFmtId="0" fontId="3" fillId="3" borderId="0" xfId="3" applyFont="1" applyFill="1" applyBorder="1" applyAlignment="1">
      <alignment wrapText="1"/>
    </xf>
    <xf numFmtId="0" fontId="3" fillId="3" borderId="5" xfId="3" applyFont="1" applyFill="1" applyBorder="1"/>
    <xf numFmtId="0" fontId="3" fillId="3" borderId="7" xfId="3" applyFont="1" applyFill="1" applyBorder="1" applyAlignment="1">
      <alignment vertical="center"/>
    </xf>
    <xf numFmtId="0" fontId="3" fillId="3" borderId="8" xfId="3" applyFont="1" applyFill="1" applyBorder="1" applyAlignment="1">
      <alignment vertical="center"/>
    </xf>
    <xf numFmtId="0" fontId="3" fillId="3" borderId="7" xfId="3" applyFont="1" applyFill="1" applyBorder="1"/>
    <xf numFmtId="0" fontId="19" fillId="3" borderId="0" xfId="3" applyFont="1" applyFill="1" applyAlignment="1"/>
    <xf numFmtId="0" fontId="3" fillId="3" borderId="2" xfId="3" applyFont="1" applyFill="1" applyBorder="1"/>
    <xf numFmtId="1" fontId="19" fillId="0" borderId="22" xfId="3" applyNumberFormat="1" applyFont="1" applyBorder="1" applyAlignment="1"/>
    <xf numFmtId="0" fontId="3" fillId="0" borderId="0" xfId="3" applyAlignment="1"/>
    <xf numFmtId="0" fontId="3" fillId="0" borderId="0" xfId="3" applyFill="1" applyAlignment="1">
      <alignment horizontal="center"/>
    </xf>
    <xf numFmtId="0" fontId="3" fillId="3" borderId="18" xfId="3" applyFont="1" applyFill="1" applyBorder="1"/>
    <xf numFmtId="0" fontId="3" fillId="0" borderId="0" xfId="3" applyBorder="1" applyAlignment="1">
      <alignment horizontal="right" wrapText="1"/>
    </xf>
    <xf numFmtId="1" fontId="3" fillId="3" borderId="23" xfId="3" applyNumberFormat="1" applyFill="1" applyBorder="1" applyAlignment="1">
      <alignment horizontal="center" vertical="center"/>
    </xf>
    <xf numFmtId="0" fontId="3" fillId="3" borderId="21" xfId="3" applyFont="1" applyFill="1" applyBorder="1"/>
    <xf numFmtId="1" fontId="3" fillId="3" borderId="0" xfId="3" applyNumberFormat="1" applyFill="1"/>
    <xf numFmtId="0" fontId="3" fillId="0" borderId="0" xfId="3" applyBorder="1" applyAlignment="1">
      <alignment horizontal="left"/>
    </xf>
    <xf numFmtId="0" fontId="3" fillId="0" borderId="0" xfId="3" applyFont="1" applyBorder="1" applyAlignment="1">
      <alignment horizontal="center" vertical="center"/>
    </xf>
    <xf numFmtId="1" fontId="3" fillId="3" borderId="0" xfId="3" applyNumberFormat="1" applyFill="1" applyAlignment="1">
      <alignment horizontal="center"/>
    </xf>
    <xf numFmtId="1" fontId="3" fillId="3" borderId="22" xfId="3" applyNumberFormat="1" applyFont="1" applyFill="1" applyBorder="1" applyAlignment="1">
      <alignment horizontal="center"/>
    </xf>
    <xf numFmtId="0" fontId="3" fillId="0" borderId="0" xfId="3" applyBorder="1" applyAlignment="1">
      <alignment horizontal="center" vertical="center"/>
    </xf>
    <xf numFmtId="0" fontId="3" fillId="0" borderId="0" xfId="3" applyFont="1" applyBorder="1" applyAlignment="1">
      <alignment wrapText="1"/>
    </xf>
    <xf numFmtId="10" fontId="3" fillId="3" borderId="0" xfId="3" applyNumberFormat="1" applyFill="1" applyBorder="1" applyAlignment="1">
      <alignment horizontal="center"/>
    </xf>
    <xf numFmtId="166" fontId="3" fillId="3" borderId="6" xfId="3" applyNumberFormat="1" applyFill="1" applyBorder="1"/>
    <xf numFmtId="0" fontId="3" fillId="3" borderId="2" xfId="3" applyFill="1" applyBorder="1" applyAlignment="1">
      <alignment horizontal="center" vertical="center"/>
    </xf>
    <xf numFmtId="0" fontId="4" fillId="3" borderId="3" xfId="3" applyFont="1" applyFill="1" applyBorder="1" applyAlignment="1">
      <alignment wrapText="1"/>
    </xf>
    <xf numFmtId="0" fontId="3" fillId="3" borderId="3" xfId="3" applyFont="1" applyFill="1" applyBorder="1" applyAlignment="1">
      <alignment horizontal="center" vertical="center"/>
    </xf>
    <xf numFmtId="0" fontId="3" fillId="3" borderId="5" xfId="3" applyFill="1" applyBorder="1" applyAlignment="1">
      <alignment horizontal="center" vertical="center"/>
    </xf>
    <xf numFmtId="0" fontId="4" fillId="3" borderId="0" xfId="3" applyFont="1" applyFill="1" applyBorder="1" applyAlignment="1">
      <alignment wrapText="1"/>
    </xf>
    <xf numFmtId="0" fontId="3" fillId="3" borderId="0" xfId="3" applyFill="1" applyBorder="1" applyAlignment="1">
      <alignment horizontal="center" vertical="center"/>
    </xf>
    <xf numFmtId="0" fontId="3" fillId="3" borderId="7" xfId="3" applyFill="1" applyBorder="1" applyAlignment="1">
      <alignment horizontal="center" vertical="center"/>
    </xf>
    <xf numFmtId="0" fontId="3" fillId="3" borderId="8" xfId="3" applyFont="1" applyFill="1" applyBorder="1" applyAlignment="1">
      <alignment horizontal="center" vertical="center" wrapText="1"/>
    </xf>
    <xf numFmtId="0" fontId="3" fillId="3" borderId="8" xfId="3" applyFill="1" applyBorder="1" applyAlignment="1">
      <alignment horizontal="center" vertical="center"/>
    </xf>
    <xf numFmtId="0" fontId="3" fillId="3" borderId="9" xfId="3" applyFill="1" applyBorder="1" applyAlignment="1">
      <alignment horizontal="center" vertical="center"/>
    </xf>
    <xf numFmtId="0" fontId="3" fillId="3" borderId="3" xfId="3" applyFont="1" applyFill="1" applyBorder="1"/>
    <xf numFmtId="0" fontId="20" fillId="3" borderId="2" xfId="3" applyFont="1" applyFill="1" applyBorder="1" applyAlignment="1">
      <alignment horizontal="center" wrapText="1"/>
    </xf>
    <xf numFmtId="167" fontId="21" fillId="3" borderId="3" xfId="3" applyNumberFormat="1" applyFont="1" applyFill="1" applyBorder="1"/>
    <xf numFmtId="0" fontId="22" fillId="3" borderId="3" xfId="3" applyFont="1" applyFill="1" applyBorder="1"/>
    <xf numFmtId="0" fontId="5" fillId="3" borderId="3" xfId="3" applyFont="1" applyFill="1" applyBorder="1" applyAlignment="1">
      <alignment horizontal="right"/>
    </xf>
    <xf numFmtId="0" fontId="22" fillId="3" borderId="4" xfId="3" applyFont="1" applyFill="1" applyBorder="1"/>
    <xf numFmtId="0" fontId="23" fillId="3" borderId="5" xfId="3" applyFont="1" applyFill="1" applyBorder="1" applyAlignment="1">
      <alignment horizontal="right"/>
    </xf>
    <xf numFmtId="0" fontId="22" fillId="3" borderId="0" xfId="3" applyFont="1" applyFill="1" applyBorder="1"/>
    <xf numFmtId="0" fontId="22" fillId="3" borderId="0" xfId="3" applyNumberFormat="1" applyFont="1" applyFill="1" applyBorder="1" applyAlignment="1">
      <alignment horizontal="right"/>
    </xf>
    <xf numFmtId="49" fontId="22" fillId="3" borderId="0" xfId="3" applyNumberFormat="1" applyFont="1" applyFill="1" applyBorder="1" applyAlignment="1">
      <alignment horizontal="right"/>
    </xf>
    <xf numFmtId="49" fontId="22" fillId="3" borderId="6" xfId="3" applyNumberFormat="1" applyFont="1" applyFill="1" applyBorder="1" applyAlignment="1">
      <alignment horizontal="right"/>
    </xf>
    <xf numFmtId="0" fontId="20" fillId="3" borderId="5" xfId="3" applyFont="1" applyFill="1" applyBorder="1" applyAlignment="1">
      <alignment vertical="center" wrapText="1"/>
    </xf>
    <xf numFmtId="167" fontId="21" fillId="3" borderId="0" xfId="3" applyNumberFormat="1" applyFont="1" applyFill="1" applyBorder="1"/>
    <xf numFmtId="0" fontId="22" fillId="3" borderId="6" xfId="3" applyFont="1" applyFill="1" applyBorder="1"/>
    <xf numFmtId="0" fontId="23" fillId="3" borderId="5" xfId="3" applyFont="1" applyFill="1" applyBorder="1"/>
    <xf numFmtId="0" fontId="24" fillId="3" borderId="5" xfId="3" applyFont="1" applyFill="1" applyBorder="1" applyAlignment="1">
      <alignment vertical="center" wrapText="1"/>
    </xf>
    <xf numFmtId="168" fontId="22" fillId="3" borderId="0" xfId="3" applyNumberFormat="1" applyFont="1" applyFill="1" applyBorder="1" applyAlignment="1">
      <alignment horizontal="center" vertical="center"/>
    </xf>
    <xf numFmtId="0" fontId="22" fillId="3" borderId="0" xfId="3" applyFont="1" applyFill="1" applyBorder="1" applyAlignment="1">
      <alignment horizontal="right" vertical="center" wrapText="1"/>
    </xf>
    <xf numFmtId="169" fontId="22" fillId="3" borderId="0" xfId="3" applyNumberFormat="1" applyFont="1" applyFill="1" applyBorder="1" applyAlignment="1">
      <alignment vertical="center"/>
    </xf>
    <xf numFmtId="0" fontId="20" fillId="3" borderId="5" xfId="3" applyFont="1" applyFill="1" applyBorder="1" applyAlignment="1">
      <alignment horizontal="right"/>
    </xf>
    <xf numFmtId="0" fontId="5" fillId="3" borderId="1" xfId="2" applyFont="1" applyFill="1" applyBorder="1" applyAlignment="1">
      <alignment horizontal="center"/>
    </xf>
    <xf numFmtId="0" fontId="5" fillId="3" borderId="26" xfId="2" applyFont="1" applyFill="1" applyBorder="1" applyAlignment="1">
      <alignment horizontal="center"/>
    </xf>
    <xf numFmtId="0" fontId="22" fillId="3" borderId="0" xfId="3" applyFont="1" applyFill="1" applyBorder="1" applyAlignment="1">
      <alignment horizontal="right"/>
    </xf>
    <xf numFmtId="0" fontId="22" fillId="3" borderId="6" xfId="3" applyFont="1" applyFill="1" applyBorder="1" applyAlignment="1">
      <alignment horizontal="right"/>
    </xf>
    <xf numFmtId="0" fontId="3" fillId="0" borderId="0" xfId="3" applyFill="1" applyBorder="1" applyAlignment="1">
      <alignment horizontal="center"/>
    </xf>
    <xf numFmtId="167" fontId="22" fillId="3" borderId="0" xfId="3" applyNumberFormat="1" applyFont="1" applyFill="1" applyBorder="1" applyAlignment="1">
      <alignment horizontal="right"/>
    </xf>
    <xf numFmtId="167" fontId="22" fillId="3" borderId="6" xfId="3" applyNumberFormat="1" applyFont="1" applyFill="1" applyBorder="1" applyAlignment="1">
      <alignment horizontal="right"/>
    </xf>
    <xf numFmtId="167" fontId="21" fillId="3" borderId="0" xfId="3" applyNumberFormat="1" applyFont="1" applyFill="1" applyBorder="1" applyAlignment="1">
      <alignment horizontal="right"/>
    </xf>
    <xf numFmtId="167" fontId="21" fillId="3" borderId="6" xfId="3" applyNumberFormat="1" applyFont="1" applyFill="1" applyBorder="1" applyAlignment="1">
      <alignment horizontal="right"/>
    </xf>
    <xf numFmtId="0" fontId="3" fillId="0" borderId="0" xfId="3" applyAlignment="1">
      <alignment horizontal="right"/>
    </xf>
    <xf numFmtId="0" fontId="25" fillId="0" borderId="0" xfId="3" applyFont="1" applyBorder="1"/>
    <xf numFmtId="0" fontId="25" fillId="0" borderId="0" xfId="3" applyFont="1" applyBorder="1" applyAlignment="1">
      <alignment horizontal="center" vertical="center" wrapText="1"/>
    </xf>
    <xf numFmtId="0" fontId="3" fillId="0" borderId="0" xfId="3" applyFill="1" applyBorder="1" applyAlignment="1">
      <alignment horizontal="center" vertical="center" wrapText="1"/>
    </xf>
    <xf numFmtId="0" fontId="20" fillId="3" borderId="5" xfId="3" applyFont="1" applyFill="1" applyBorder="1"/>
    <xf numFmtId="0" fontId="20" fillId="3" borderId="7" xfId="3" applyFont="1" applyFill="1" applyBorder="1" applyAlignment="1">
      <alignment horizontal="right"/>
    </xf>
    <xf numFmtId="167" fontId="5" fillId="3" borderId="8" xfId="1" applyNumberFormat="1" applyFont="1" applyFill="1" applyBorder="1" applyAlignment="1">
      <alignment horizontal="right"/>
    </xf>
    <xf numFmtId="167" fontId="5" fillId="3" borderId="9" xfId="1" applyNumberFormat="1" applyFont="1" applyFill="1" applyBorder="1" applyAlignment="1">
      <alignment horizontal="right"/>
    </xf>
    <xf numFmtId="166" fontId="3" fillId="0" borderId="0" xfId="3" applyNumberFormat="1"/>
    <xf numFmtId="4" fontId="3" fillId="0" borderId="0" xfId="3" applyNumberFormat="1" applyFill="1" applyBorder="1"/>
    <xf numFmtId="166" fontId="3" fillId="0" borderId="0" xfId="3" applyNumberFormat="1" applyFill="1" applyBorder="1"/>
    <xf numFmtId="2" fontId="3" fillId="0" borderId="0" xfId="3" applyNumberFormat="1" applyFill="1" applyBorder="1"/>
    <xf numFmtId="0" fontId="3" fillId="3" borderId="3" xfId="3" applyFont="1" applyFill="1" applyBorder="1" applyAlignment="1"/>
    <xf numFmtId="0" fontId="3" fillId="3" borderId="4" xfId="3" applyFont="1" applyFill="1" applyBorder="1"/>
    <xf numFmtId="0" fontId="3" fillId="3" borderId="5" xfId="3" applyFont="1" applyFill="1" applyBorder="1" applyAlignment="1"/>
    <xf numFmtId="0" fontId="3" fillId="0" borderId="3" xfId="3" applyBorder="1"/>
    <xf numFmtId="0" fontId="3" fillId="0" borderId="4" xfId="3" applyBorder="1"/>
    <xf numFmtId="1" fontId="19" fillId="0" borderId="0" xfId="3" applyNumberFormat="1" applyFont="1" applyBorder="1"/>
    <xf numFmtId="0" fontId="3" fillId="0" borderId="6" xfId="3" applyBorder="1"/>
    <xf numFmtId="1" fontId="3" fillId="0" borderId="0" xfId="3" applyNumberFormat="1" applyAlignment="1">
      <alignment horizontal="center"/>
    </xf>
    <xf numFmtId="1" fontId="3" fillId="0" borderId="0" xfId="3" applyNumberFormat="1" applyBorder="1" applyAlignment="1">
      <alignment horizontal="center"/>
    </xf>
    <xf numFmtId="4" fontId="3" fillId="0" borderId="0" xfId="3" applyNumberFormat="1" applyFill="1" applyBorder="1" applyAlignment="1">
      <alignment horizontal="center"/>
    </xf>
    <xf numFmtId="1" fontId="19" fillId="0" borderId="0" xfId="3" applyNumberFormat="1" applyFont="1" applyFill="1" applyBorder="1"/>
    <xf numFmtId="1" fontId="3" fillId="0" borderId="0" xfId="3" applyNumberFormat="1" applyFill="1" applyBorder="1" applyAlignment="1"/>
    <xf numFmtId="0" fontId="3" fillId="0" borderId="8" xfId="3" applyBorder="1"/>
    <xf numFmtId="0" fontId="3" fillId="0" borderId="9" xfId="3" applyBorder="1"/>
    <xf numFmtId="0" fontId="3" fillId="0" borderId="2" xfId="3" applyBorder="1"/>
    <xf numFmtId="0" fontId="3" fillId="0" borderId="5" xfId="3" applyBorder="1"/>
    <xf numFmtId="1" fontId="19" fillId="0" borderId="0" xfId="3" applyNumberFormat="1" applyFont="1" applyFill="1" applyBorder="1" applyAlignment="1"/>
    <xf numFmtId="0" fontId="3" fillId="0" borderId="7" xfId="3" applyBorder="1"/>
    <xf numFmtId="0" fontId="3" fillId="3" borderId="7" xfId="3" applyFill="1" applyBorder="1" applyAlignment="1"/>
    <xf numFmtId="0" fontId="3" fillId="3" borderId="8" xfId="3" applyFill="1" applyBorder="1" applyAlignment="1"/>
    <xf numFmtId="0" fontId="3" fillId="3" borderId="8" xfId="3" applyFont="1" applyFill="1" applyBorder="1" applyAlignment="1">
      <alignment horizontal="right"/>
    </xf>
    <xf numFmtId="0" fontId="3" fillId="3" borderId="8" xfId="3" applyFont="1" applyFill="1" applyBorder="1"/>
    <xf numFmtId="9" fontId="3" fillId="0" borderId="0" xfId="3" applyNumberFormat="1" applyFill="1" applyBorder="1"/>
    <xf numFmtId="0" fontId="3" fillId="3" borderId="8" xfId="3" applyFont="1" applyFill="1" applyBorder="1" applyAlignment="1"/>
    <xf numFmtId="0" fontId="3" fillId="3" borderId="9" xfId="3" applyFont="1" applyFill="1" applyBorder="1" applyAlignment="1"/>
    <xf numFmtId="0" fontId="3" fillId="3" borderId="5" xfId="3" applyFill="1" applyBorder="1" applyAlignment="1"/>
    <xf numFmtId="0" fontId="3" fillId="3" borderId="6" xfId="3" applyFont="1" applyFill="1" applyBorder="1" applyAlignment="1"/>
    <xf numFmtId="0" fontId="3" fillId="0" borderId="0" xfId="3" applyFont="1" applyBorder="1" applyAlignment="1">
      <alignment horizontal="center"/>
    </xf>
    <xf numFmtId="0" fontId="6" fillId="0" borderId="0" xfId="3" applyFont="1" applyBorder="1" applyAlignment="1">
      <alignment horizontal="center" vertical="center" wrapText="1"/>
    </xf>
    <xf numFmtId="0" fontId="3" fillId="0" borderId="0" xfId="3" applyBorder="1" applyAlignment="1">
      <alignment horizontal="center" wrapText="1"/>
    </xf>
    <xf numFmtId="0" fontId="7" fillId="0" borderId="0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7" xfId="0" applyBorder="1" applyAlignment="1">
      <alignment horizontal="center" vertical="center" textRotation="90"/>
    </xf>
    <xf numFmtId="0" fontId="0" fillId="0" borderId="18" xfId="0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/>
    </xf>
    <xf numFmtId="0" fontId="26" fillId="3" borderId="7" xfId="3" applyFont="1" applyFill="1" applyBorder="1" applyAlignment="1">
      <alignment horizontal="center"/>
    </xf>
    <xf numFmtId="0" fontId="26" fillId="3" borderId="9" xfId="3" applyFont="1" applyFill="1" applyBorder="1" applyAlignment="1">
      <alignment horizontal="center"/>
    </xf>
    <xf numFmtId="0" fontId="3" fillId="3" borderId="2" xfId="3" applyFont="1" applyFill="1" applyBorder="1" applyAlignment="1">
      <alignment horizontal="center"/>
    </xf>
    <xf numFmtId="0" fontId="3" fillId="3" borderId="4" xfId="3" applyFont="1" applyFill="1" applyBorder="1" applyAlignment="1">
      <alignment horizontal="center"/>
    </xf>
    <xf numFmtId="0" fontId="3" fillId="3" borderId="2" xfId="3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9" xfId="3" applyFont="1" applyFill="1" applyBorder="1" applyAlignment="1">
      <alignment horizontal="center" vertical="center"/>
    </xf>
    <xf numFmtId="0" fontId="3" fillId="3" borderId="2" xfId="3" applyFill="1" applyBorder="1" applyAlignment="1">
      <alignment horizontal="center"/>
    </xf>
    <xf numFmtId="0" fontId="3" fillId="3" borderId="4" xfId="3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12" xfId="3" applyBorder="1" applyAlignment="1">
      <alignment horizontal="center"/>
    </xf>
    <xf numFmtId="0" fontId="3" fillId="0" borderId="20" xfId="3" applyBorder="1" applyAlignment="1">
      <alignment horizontal="center"/>
    </xf>
    <xf numFmtId="0" fontId="3" fillId="0" borderId="0" xfId="3" applyAlignment="1">
      <alignment horizontal="center" wrapText="1"/>
    </xf>
    <xf numFmtId="0" fontId="3" fillId="0" borderId="0" xfId="3" applyAlignment="1">
      <alignment horizontal="center"/>
    </xf>
    <xf numFmtId="0" fontId="26" fillId="3" borderId="6" xfId="3" applyFont="1" applyFill="1" applyBorder="1" applyAlignment="1">
      <alignment horizontal="center"/>
    </xf>
    <xf numFmtId="0" fontId="16" fillId="8" borderId="0" xfId="3" applyFont="1" applyFill="1" applyBorder="1" applyAlignment="1">
      <alignment horizontal="center"/>
    </xf>
    <xf numFmtId="0" fontId="17" fillId="8" borderId="0" xfId="3" applyFont="1" applyFill="1" applyAlignment="1">
      <alignment horizontal="center" vertical="center"/>
    </xf>
    <xf numFmtId="0" fontId="3" fillId="0" borderId="19" xfId="3" applyBorder="1" applyAlignment="1">
      <alignment horizontal="center"/>
    </xf>
    <xf numFmtId="0" fontId="3" fillId="0" borderId="12" xfId="3" applyFont="1" applyBorder="1" applyAlignment="1">
      <alignment horizontal="center"/>
    </xf>
    <xf numFmtId="0" fontId="3" fillId="0" borderId="20" xfId="3" applyFont="1" applyBorder="1" applyAlignment="1">
      <alignment horizontal="center"/>
    </xf>
  </cellXfs>
  <cellStyles count="17">
    <cellStyle name="Body" xfId="4"/>
    <cellStyle name="Bon" xfId="5"/>
    <cellStyle name="Header1" xfId="6"/>
    <cellStyle name="Header2" xfId="7"/>
    <cellStyle name="no dec" xfId="8"/>
    <cellStyle name="Normal" xfId="0" builtinId="0"/>
    <cellStyle name="Normal - Style1" xfId="9"/>
    <cellStyle name="Normal 2" xfId="3"/>
    <cellStyle name="Pourcentage 2" xfId="10"/>
    <cellStyle name="Remarque" xfId="11"/>
    <cellStyle name="Satisfaisant" xfId="1" builtinId="26"/>
    <cellStyle name="Titre 1" xfId="12"/>
    <cellStyle name="Titre 2" xfId="13"/>
    <cellStyle name="Titre 3" xfId="14"/>
    <cellStyle name="Titre 4" xfId="15"/>
    <cellStyle name="Total" xfId="2" builtinId="25"/>
    <cellStyle name="Währung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</xdr:row>
          <xdr:rowOff>66675</xdr:rowOff>
        </xdr:from>
        <xdr:to>
          <xdr:col>8</xdr:col>
          <xdr:colOff>57150</xdr:colOff>
          <xdr:row>5</xdr:row>
          <xdr:rowOff>104775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trice%20Devis/OfDevisImprFacExpeFinal%20270214portrai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Helene\Documents\Gilles_mignot\devis_of%20(version%202)%20(version%201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2003\a%20tous\Matrice%20Devis\OfDevisImprFacExpeFinal%20copi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ccueil/Local%20Settings/Temporary%20Internet%20Files/OLKD2/devis_of%20AGillesfeuillec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Demande"/>
      <sheetName val=" Calcul"/>
      <sheetName val="Feuil1"/>
      <sheetName val="Table_tâchespourMSP"/>
      <sheetName val="Impression Recto"/>
      <sheetName val="impression Verso"/>
      <sheetName val="Faço"/>
      <sheetName val="Expé"/>
      <sheetName val="Courrier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R2" t="str">
            <v>Support rigide</v>
          </cell>
        </row>
        <row r="3">
          <cell r="K3" t="str">
            <v>Bénédicte</v>
          </cell>
          <cell r="N3" t="str">
            <v>Mat</v>
          </cell>
          <cell r="R3" t="str">
            <v>Support semi-rigide</v>
          </cell>
        </row>
        <row r="4">
          <cell r="K4" t="str">
            <v>Eugenia</v>
          </cell>
          <cell r="N4" t="str">
            <v>Satiné</v>
          </cell>
          <cell r="R4" t="str">
            <v>Support fin</v>
          </cell>
        </row>
        <row r="5">
          <cell r="K5" t="str">
            <v>Florence</v>
          </cell>
          <cell r="N5" t="str">
            <v>Brillant</v>
          </cell>
        </row>
        <row r="6">
          <cell r="K6" t="str">
            <v>Fred</v>
          </cell>
          <cell r="R6" t="str">
            <v>Avec attaches</v>
          </cell>
        </row>
        <row r="7">
          <cell r="K7" t="str">
            <v>Marie</v>
          </cell>
          <cell r="R7" t="str">
            <v>Sans Attaches</v>
          </cell>
        </row>
        <row r="8">
          <cell r="K8" t="str">
            <v>Myriam</v>
          </cell>
        </row>
        <row r="9">
          <cell r="K9" t="str">
            <v>Pascal</v>
          </cell>
          <cell r="R9" t="str">
            <v>platine PF (70*100)</v>
          </cell>
        </row>
        <row r="10">
          <cell r="K10" t="str">
            <v>Sandra</v>
          </cell>
          <cell r="R10" t="str">
            <v>platine MF (120*160)</v>
          </cell>
        </row>
        <row r="11">
          <cell r="R11" t="str">
            <v>platne GF (150*200)</v>
          </cell>
        </row>
        <row r="15">
          <cell r="U15">
            <v>111</v>
          </cell>
        </row>
        <row r="16">
          <cell r="U16">
            <v>112</v>
          </cell>
          <cell r="V16">
            <v>400</v>
          </cell>
        </row>
        <row r="17">
          <cell r="U17">
            <v>113</v>
          </cell>
        </row>
        <row r="18">
          <cell r="U18">
            <v>121</v>
          </cell>
        </row>
        <row r="19">
          <cell r="U19">
            <v>122</v>
          </cell>
          <cell r="V19">
            <v>500</v>
          </cell>
        </row>
        <row r="20">
          <cell r="U20">
            <v>123</v>
          </cell>
        </row>
        <row r="21">
          <cell r="U21">
            <v>211</v>
          </cell>
        </row>
        <row r="22">
          <cell r="U22">
            <v>212</v>
          </cell>
          <cell r="X22">
            <v>300</v>
          </cell>
          <cell r="AA22">
            <v>300</v>
          </cell>
        </row>
        <row r="23">
          <cell r="U23">
            <v>213</v>
          </cell>
        </row>
        <row r="24">
          <cell r="U24">
            <v>221</v>
          </cell>
        </row>
        <row r="25">
          <cell r="U25">
            <v>222</v>
          </cell>
        </row>
        <row r="26">
          <cell r="U26">
            <v>223</v>
          </cell>
        </row>
        <row r="27">
          <cell r="U27">
            <v>311</v>
          </cell>
          <cell r="Z27" t="str">
            <v>250
mi-chair</v>
          </cell>
        </row>
        <row r="28">
          <cell r="U28">
            <v>312</v>
          </cell>
        </row>
        <row r="29">
          <cell r="U29">
            <v>313</v>
          </cell>
        </row>
        <row r="30">
          <cell r="U30">
            <v>321</v>
          </cell>
        </row>
        <row r="31">
          <cell r="U31">
            <v>322</v>
          </cell>
        </row>
        <row r="32">
          <cell r="U32">
            <v>323</v>
          </cell>
        </row>
        <row r="36">
          <cell r="T36">
            <v>11</v>
          </cell>
        </row>
        <row r="37">
          <cell r="T37">
            <v>12</v>
          </cell>
        </row>
        <row r="38">
          <cell r="T38">
            <v>21</v>
          </cell>
          <cell r="X38">
            <v>200</v>
          </cell>
        </row>
        <row r="39">
          <cell r="T39">
            <v>22</v>
          </cell>
        </row>
        <row r="40">
          <cell r="T40">
            <v>31</v>
          </cell>
        </row>
        <row r="41">
          <cell r="T41">
            <v>32</v>
          </cell>
          <cell r="Z41">
            <v>60</v>
          </cell>
        </row>
        <row r="42">
          <cell r="T42">
            <v>41</v>
          </cell>
          <cell r="AP42">
            <v>20</v>
          </cell>
        </row>
        <row r="43">
          <cell r="T43">
            <v>42</v>
          </cell>
        </row>
        <row r="44">
          <cell r="T44">
            <v>51</v>
          </cell>
        </row>
        <row r="45">
          <cell r="T45">
            <v>52</v>
          </cell>
          <cell r="AI45">
            <v>24</v>
          </cell>
        </row>
        <row r="46">
          <cell r="T46">
            <v>61</v>
          </cell>
        </row>
        <row r="47">
          <cell r="T47">
            <v>62</v>
          </cell>
          <cell r="AI47">
            <v>25</v>
          </cell>
        </row>
        <row r="48">
          <cell r="T48">
            <v>71</v>
          </cell>
        </row>
        <row r="49">
          <cell r="T49">
            <v>72</v>
          </cell>
          <cell r="AI49">
            <v>22</v>
          </cell>
        </row>
        <row r="53">
          <cell r="AK53">
            <v>1111</v>
          </cell>
        </row>
        <row r="54">
          <cell r="AK54">
            <v>1112</v>
          </cell>
        </row>
        <row r="55">
          <cell r="AK55">
            <v>1121</v>
          </cell>
        </row>
        <row r="56">
          <cell r="AK56">
            <v>1122</v>
          </cell>
        </row>
        <row r="57">
          <cell r="AK57">
            <v>1131</v>
          </cell>
        </row>
        <row r="58">
          <cell r="AK58">
            <v>1132</v>
          </cell>
        </row>
        <row r="59">
          <cell r="AK59">
            <v>1141</v>
          </cell>
        </row>
        <row r="60">
          <cell r="AK60">
            <v>1142</v>
          </cell>
        </row>
        <row r="61">
          <cell r="AK61">
            <v>1151</v>
          </cell>
        </row>
        <row r="62">
          <cell r="AK62">
            <v>1152</v>
          </cell>
        </row>
        <row r="63">
          <cell r="AK63">
            <v>1161</v>
          </cell>
        </row>
        <row r="64">
          <cell r="AK64">
            <v>1162</v>
          </cell>
        </row>
        <row r="65">
          <cell r="AK65">
            <v>1171</v>
          </cell>
        </row>
        <row r="66">
          <cell r="AK66">
            <v>1172</v>
          </cell>
        </row>
        <row r="67">
          <cell r="AK67">
            <v>1211</v>
          </cell>
        </row>
        <row r="68">
          <cell r="AK68">
            <v>1212</v>
          </cell>
        </row>
        <row r="69">
          <cell r="AK69">
            <v>1221</v>
          </cell>
        </row>
        <row r="70">
          <cell r="AK70">
            <v>1222</v>
          </cell>
        </row>
        <row r="71">
          <cell r="AK71">
            <v>1231</v>
          </cell>
        </row>
        <row r="72">
          <cell r="AK72">
            <v>1231</v>
          </cell>
        </row>
        <row r="73">
          <cell r="AK73">
            <v>1241</v>
          </cell>
        </row>
        <row r="74">
          <cell r="AK74">
            <v>1242</v>
          </cell>
        </row>
        <row r="75">
          <cell r="AK75">
            <v>1251</v>
          </cell>
        </row>
        <row r="76">
          <cell r="AK76">
            <v>1252</v>
          </cell>
        </row>
        <row r="77">
          <cell r="AK77">
            <v>1261</v>
          </cell>
        </row>
        <row r="78">
          <cell r="AK78">
            <v>1262</v>
          </cell>
        </row>
        <row r="79">
          <cell r="AK79">
            <v>1271</v>
          </cell>
        </row>
        <row r="80">
          <cell r="AK80">
            <v>1272</v>
          </cell>
        </row>
        <row r="81">
          <cell r="AK81">
            <v>1311</v>
          </cell>
        </row>
        <row r="82">
          <cell r="AK82">
            <v>1312</v>
          </cell>
        </row>
        <row r="83">
          <cell r="AK83">
            <v>1321</v>
          </cell>
        </row>
        <row r="84">
          <cell r="AK84">
            <v>1322</v>
          </cell>
        </row>
        <row r="85">
          <cell r="AK85">
            <v>1331</v>
          </cell>
        </row>
        <row r="86">
          <cell r="AK86">
            <v>1332</v>
          </cell>
        </row>
        <row r="87">
          <cell r="AK87">
            <v>1341</v>
          </cell>
        </row>
        <row r="88">
          <cell r="AK88">
            <v>1342</v>
          </cell>
        </row>
        <row r="89">
          <cell r="AK89">
            <v>1351</v>
          </cell>
        </row>
        <row r="90">
          <cell r="AK90">
            <v>1352</v>
          </cell>
        </row>
        <row r="91">
          <cell r="AK91">
            <v>1361</v>
          </cell>
        </row>
        <row r="92">
          <cell r="AK92">
            <v>1362</v>
          </cell>
        </row>
        <row r="93">
          <cell r="AK93">
            <v>1371</v>
          </cell>
        </row>
        <row r="94">
          <cell r="AK94">
            <v>1372</v>
          </cell>
        </row>
        <row r="95">
          <cell r="AK95">
            <v>1411</v>
          </cell>
        </row>
        <row r="96">
          <cell r="AK96">
            <v>1412</v>
          </cell>
        </row>
        <row r="97">
          <cell r="AK97">
            <v>1421</v>
          </cell>
        </row>
        <row r="98">
          <cell r="AK98">
            <v>1422</v>
          </cell>
        </row>
        <row r="99">
          <cell r="AK99">
            <v>1431</v>
          </cell>
        </row>
        <row r="100">
          <cell r="AK100">
            <v>1432</v>
          </cell>
        </row>
        <row r="101">
          <cell r="AK101">
            <v>1441</v>
          </cell>
        </row>
        <row r="102">
          <cell r="AK102">
            <v>1442</v>
          </cell>
        </row>
        <row r="103">
          <cell r="AK103">
            <v>1451</v>
          </cell>
        </row>
        <row r="104">
          <cell r="AK104">
            <v>1452</v>
          </cell>
        </row>
        <row r="105">
          <cell r="AK105">
            <v>1461</v>
          </cell>
        </row>
        <row r="106">
          <cell r="AK106">
            <v>1462</v>
          </cell>
        </row>
        <row r="107">
          <cell r="AK107">
            <v>1471</v>
          </cell>
        </row>
        <row r="108">
          <cell r="AK108">
            <v>1472</v>
          </cell>
        </row>
        <row r="109">
          <cell r="AK109">
            <v>2111</v>
          </cell>
        </row>
        <row r="110">
          <cell r="AK110">
            <v>2112</v>
          </cell>
        </row>
        <row r="111">
          <cell r="AK111">
            <v>2121</v>
          </cell>
        </row>
        <row r="112">
          <cell r="AK112">
            <v>2122</v>
          </cell>
        </row>
        <row r="113">
          <cell r="AK113">
            <v>2131</v>
          </cell>
        </row>
        <row r="114">
          <cell r="AK114">
            <v>2132</v>
          </cell>
        </row>
        <row r="115">
          <cell r="AK115">
            <v>2141</v>
          </cell>
        </row>
        <row r="116">
          <cell r="AK116">
            <v>2142</v>
          </cell>
        </row>
        <row r="117">
          <cell r="AK117">
            <v>2151</v>
          </cell>
        </row>
        <row r="118">
          <cell r="AK118">
            <v>2152</v>
          </cell>
        </row>
        <row r="119">
          <cell r="AK119">
            <v>2161</v>
          </cell>
        </row>
        <row r="120">
          <cell r="AK120">
            <v>2162</v>
          </cell>
        </row>
        <row r="121">
          <cell r="AK121">
            <v>2171</v>
          </cell>
        </row>
        <row r="122">
          <cell r="AK122">
            <v>2172</v>
          </cell>
        </row>
        <row r="146">
          <cell r="C146">
            <v>11</v>
          </cell>
        </row>
        <row r="147">
          <cell r="C147">
            <v>12</v>
          </cell>
        </row>
        <row r="148">
          <cell r="C148">
            <v>13</v>
          </cell>
        </row>
        <row r="149">
          <cell r="C149">
            <v>14</v>
          </cell>
        </row>
        <row r="150">
          <cell r="C150">
            <v>15</v>
          </cell>
        </row>
        <row r="151">
          <cell r="C151">
            <v>21</v>
          </cell>
        </row>
        <row r="152">
          <cell r="C152">
            <v>22</v>
          </cell>
        </row>
        <row r="153">
          <cell r="C153">
            <v>23</v>
          </cell>
          <cell r="E153">
            <v>6</v>
          </cell>
        </row>
        <row r="154">
          <cell r="C154">
            <v>24</v>
          </cell>
          <cell r="E154">
            <v>5</v>
          </cell>
          <cell r="F154">
            <v>15</v>
          </cell>
        </row>
        <row r="155">
          <cell r="C155">
            <v>25</v>
          </cell>
        </row>
        <row r="156">
          <cell r="C156">
            <v>31</v>
          </cell>
        </row>
        <row r="157">
          <cell r="C157">
            <v>32</v>
          </cell>
        </row>
        <row r="158">
          <cell r="C158">
            <v>33</v>
          </cell>
        </row>
        <row r="159">
          <cell r="C159">
            <v>34</v>
          </cell>
        </row>
        <row r="160">
          <cell r="C160">
            <v>35</v>
          </cell>
        </row>
        <row r="161">
          <cell r="C161">
            <v>41</v>
          </cell>
        </row>
        <row r="162">
          <cell r="C162">
            <v>42</v>
          </cell>
        </row>
        <row r="163">
          <cell r="C163">
            <v>43</v>
          </cell>
        </row>
        <row r="164">
          <cell r="C164">
            <v>44</v>
          </cell>
        </row>
        <row r="165">
          <cell r="C165">
            <v>45</v>
          </cell>
        </row>
        <row r="166">
          <cell r="C166">
            <v>51</v>
          </cell>
          <cell r="E166">
            <v>5</v>
          </cell>
        </row>
        <row r="167">
          <cell r="C167">
            <v>52</v>
          </cell>
        </row>
        <row r="168">
          <cell r="C168">
            <v>53</v>
          </cell>
          <cell r="F168">
            <v>20</v>
          </cell>
        </row>
        <row r="169">
          <cell r="C169">
            <v>54</v>
          </cell>
          <cell r="E169">
            <v>15</v>
          </cell>
        </row>
        <row r="170">
          <cell r="C170">
            <v>55</v>
          </cell>
        </row>
        <row r="171">
          <cell r="C171">
            <v>61</v>
          </cell>
          <cell r="F171">
            <v>15</v>
          </cell>
        </row>
        <row r="172">
          <cell r="C172">
            <v>62</v>
          </cell>
          <cell r="E172">
            <v>10</v>
          </cell>
        </row>
        <row r="173">
          <cell r="C173">
            <v>63</v>
          </cell>
        </row>
        <row r="174">
          <cell r="C174">
            <v>64</v>
          </cell>
        </row>
        <row r="175">
          <cell r="C175">
            <v>65</v>
          </cell>
        </row>
        <row r="176">
          <cell r="C176">
            <v>71</v>
          </cell>
        </row>
        <row r="177">
          <cell r="C177">
            <v>72</v>
          </cell>
        </row>
        <row r="178">
          <cell r="C178">
            <v>73</v>
          </cell>
        </row>
        <row r="179">
          <cell r="C179">
            <v>74</v>
          </cell>
        </row>
        <row r="180">
          <cell r="C180">
            <v>75</v>
          </cell>
        </row>
        <row r="181">
          <cell r="C181">
            <v>81</v>
          </cell>
        </row>
        <row r="182">
          <cell r="C182">
            <v>82</v>
          </cell>
        </row>
        <row r="183">
          <cell r="C183">
            <v>83</v>
          </cell>
        </row>
        <row r="184">
          <cell r="C184">
            <v>84</v>
          </cell>
        </row>
        <row r="185">
          <cell r="C185">
            <v>85</v>
          </cell>
        </row>
        <row r="186">
          <cell r="C186">
            <v>91</v>
          </cell>
        </row>
        <row r="187">
          <cell r="C187">
            <v>92</v>
          </cell>
        </row>
        <row r="188">
          <cell r="C188">
            <v>93</v>
          </cell>
        </row>
        <row r="189">
          <cell r="C189">
            <v>94</v>
          </cell>
        </row>
        <row r="190">
          <cell r="C190">
            <v>95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1">
          <cell r="X1" t="str">
            <v>Idem Ech</v>
          </cell>
          <cell r="AF1" t="str">
            <v>5 Couleurs</v>
          </cell>
        </row>
        <row r="2">
          <cell r="X2" t="str">
            <v>Pantone</v>
          </cell>
          <cell r="AF2" t="str">
            <v>G2</v>
          </cell>
          <cell r="AG2" t="str">
            <v>Palette</v>
          </cell>
        </row>
        <row r="3">
          <cell r="X3" t="str">
            <v>Quadri</v>
          </cell>
          <cell r="AF3" t="str">
            <v>G4</v>
          </cell>
          <cell r="AG3" t="str">
            <v>Caisse</v>
          </cell>
        </row>
        <row r="4">
          <cell r="X4" t="str">
            <v>Quadri + 1</v>
          </cell>
          <cell r="AF4" t="str">
            <v>HP</v>
          </cell>
        </row>
        <row r="5">
          <cell r="X5" t="str">
            <v>Quadri + 1 +Vernis</v>
          </cell>
          <cell r="AF5" t="str">
            <v>Printworld</v>
          </cell>
        </row>
        <row r="6">
          <cell r="X6" t="str">
            <v>Quadri + 2</v>
          </cell>
          <cell r="AF6" t="str">
            <v>PSPF</v>
          </cell>
        </row>
        <row r="7">
          <cell r="X7" t="str">
            <v>Quadri + 2 + Vernis</v>
          </cell>
          <cell r="AF7" t="str">
            <v>SGF</v>
          </cell>
        </row>
        <row r="8">
          <cell r="X8" t="str">
            <v>Quadri + 3</v>
          </cell>
          <cell r="AF8" t="str">
            <v>SPF</v>
          </cell>
        </row>
        <row r="9">
          <cell r="X9" t="str">
            <v>Quadri + 3 + Vernis</v>
          </cell>
          <cell r="AF9" t="str">
            <v>Thieme</v>
          </cell>
        </row>
        <row r="10">
          <cell r="X10" t="str">
            <v>Quadri R°=V°</v>
          </cell>
          <cell r="AF10" t="str">
            <v>Virtu</v>
          </cell>
        </row>
        <row r="11">
          <cell r="X11" t="str">
            <v>Quadri R°≠V°</v>
          </cell>
        </row>
        <row r="12">
          <cell r="X12" t="str">
            <v>Quadri R°=V°+Vernis</v>
          </cell>
        </row>
        <row r="13">
          <cell r="X13" t="str">
            <v>Quadri R°≠V°+Vernis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Demande"/>
      <sheetName val=" Calcul"/>
      <sheetName val="Impression Recto"/>
      <sheetName val="impression Verso"/>
      <sheetName val="Faço"/>
      <sheetName val="Expé"/>
      <sheetName val="Courrier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 t="str">
            <v>A3</v>
          </cell>
          <cell r="D3" t="str">
            <v>INTERIEUR 1 ANS</v>
          </cell>
          <cell r="F3" t="str">
            <v>TRAME 50</v>
          </cell>
        </row>
        <row r="4">
          <cell r="A4" t="str">
            <v>40x50cm</v>
          </cell>
          <cell r="D4" t="str">
            <v>EXTERIEUR 1 ANS</v>
          </cell>
          <cell r="F4" t="str">
            <v>TRAME 133</v>
          </cell>
          <cell r="P4" t="str">
            <v>PAPIER CARTON</v>
          </cell>
        </row>
        <row r="5">
          <cell r="A5" t="str">
            <v>50x70cm</v>
          </cell>
          <cell r="D5" t="str">
            <v>EXTERIEUR 3 ANS</v>
          </cell>
          <cell r="F5" t="str">
            <v>TRAIT</v>
          </cell>
          <cell r="P5" t="str">
            <v>PVC 300/500µ/ADH</v>
          </cell>
        </row>
        <row r="6">
          <cell r="A6" t="str">
            <v>70x100cm</v>
          </cell>
          <cell r="P6" t="str">
            <v>PP</v>
          </cell>
        </row>
        <row r="7">
          <cell r="A7" t="str">
            <v>80x120cm</v>
          </cell>
          <cell r="P7" t="str">
            <v>PS</v>
          </cell>
        </row>
        <row r="8">
          <cell r="P8" t="str">
            <v>PET</v>
          </cell>
        </row>
        <row r="9">
          <cell r="P9" t="str">
            <v>PMMA</v>
          </cell>
        </row>
        <row r="20">
          <cell r="J20" t="str">
            <v>600x800</v>
          </cell>
        </row>
        <row r="21">
          <cell r="J21" t="str">
            <v>1200x800</v>
          </cell>
        </row>
        <row r="22">
          <cell r="J22" t="str">
            <v>1400x1000</v>
          </cell>
        </row>
        <row r="23">
          <cell r="J23" t="str">
            <v>1800x1200</v>
          </cell>
        </row>
        <row r="24">
          <cell r="J24" t="str">
            <v>1600x1200</v>
          </cell>
        </row>
        <row r="25">
          <cell r="J25" t="str">
            <v>2000x1500</v>
          </cell>
        </row>
        <row r="26">
          <cell r="J26" t="str">
            <v>1300x1000</v>
          </cell>
        </row>
        <row r="27">
          <cell r="J27" t="str">
            <v>1200x2000</v>
          </cell>
        </row>
        <row r="28">
          <cell r="J28" t="str">
            <v>1100x1500</v>
          </cell>
        </row>
        <row r="30">
          <cell r="J30" t="str">
            <v>600x800</v>
          </cell>
        </row>
        <row r="31">
          <cell r="J31" t="str">
            <v>1200x800</v>
          </cell>
        </row>
        <row r="32">
          <cell r="J32" t="str">
            <v>1400x1000</v>
          </cell>
        </row>
        <row r="33">
          <cell r="J33" t="str">
            <v>1800x1200</v>
          </cell>
        </row>
        <row r="34">
          <cell r="J34" t="str">
            <v>1600x1200</v>
          </cell>
        </row>
        <row r="35">
          <cell r="J35" t="str">
            <v>2000x1500</v>
          </cell>
        </row>
        <row r="36">
          <cell r="J36" t="str">
            <v>1300x1000</v>
          </cell>
        </row>
        <row r="37">
          <cell r="J37" t="str">
            <v>1200x2000</v>
          </cell>
        </row>
        <row r="38">
          <cell r="J38" t="str">
            <v>1100x1500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DD"/>
      <sheetName val="Feuil3"/>
    </sheetNames>
    <sheetDataSet>
      <sheetData sheetId="0">
        <row r="1">
          <cell r="AM1" t="str">
            <v>1 moi</v>
          </cell>
          <cell r="AR1" t="str">
            <v>Extérieur</v>
          </cell>
        </row>
        <row r="2">
          <cell r="AM2" t="str">
            <v>2 mois</v>
          </cell>
          <cell r="AR2" t="str">
            <v>Intérieur</v>
          </cell>
        </row>
        <row r="3">
          <cell r="AM3" t="str">
            <v>3mois</v>
          </cell>
          <cell r="AR3" t="str">
            <v>Intérieur vitrine</v>
          </cell>
        </row>
        <row r="4">
          <cell r="AM4" t="str">
            <v>5 mois</v>
          </cell>
          <cell r="AR4" t="str">
            <v>Extérieur vitrine</v>
          </cell>
        </row>
        <row r="5">
          <cell r="AM5" t="str">
            <v>1 ans</v>
          </cell>
          <cell r="AR5" t="str">
            <v>Caisson</v>
          </cell>
        </row>
        <row r="6">
          <cell r="AM6" t="str">
            <v>&lt;2 ans</v>
          </cell>
        </row>
        <row r="7">
          <cell r="AM7" t="str">
            <v>&lt;5 ans</v>
          </cell>
        </row>
        <row r="8">
          <cell r="AM8" t="str">
            <v>+ 5 ans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6" sqref="J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5</xdr:col>
                <xdr:colOff>28575</xdr:colOff>
                <xdr:row>2</xdr:row>
                <xdr:rowOff>66675</xdr:rowOff>
              </from>
              <to>
                <xdr:col>8</xdr:col>
                <xdr:colOff>57150</xdr:colOff>
                <xdr:row>5</xdr:row>
                <xdr:rowOff>104775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J12"/>
  <sheetViews>
    <sheetView workbookViewId="0">
      <selection activeCell="C3" sqref="C3:J12"/>
    </sheetView>
  </sheetViews>
  <sheetFormatPr baseColWidth="10" defaultRowHeight="15" x14ac:dyDescent="0.25"/>
  <cols>
    <col min="3" max="3" width="29.140625" customWidth="1"/>
    <col min="4" max="4" width="29.85546875" customWidth="1"/>
  </cols>
  <sheetData>
    <row r="3" spans="1:10" x14ac:dyDescent="0.25">
      <c r="A3" s="242" t="s">
        <v>266</v>
      </c>
      <c r="B3" s="233"/>
      <c r="C3" s="234"/>
      <c r="D3" s="234"/>
      <c r="E3" s="234"/>
      <c r="F3" s="234"/>
      <c r="G3" s="234"/>
      <c r="H3" s="234"/>
      <c r="I3" s="234"/>
      <c r="J3" s="235"/>
    </row>
    <row r="4" spans="1:10" x14ac:dyDescent="0.25">
      <c r="A4" s="243"/>
      <c r="B4" s="236"/>
      <c r="C4" s="237"/>
      <c r="D4" s="237"/>
      <c r="E4" s="237"/>
      <c r="F4" s="237"/>
      <c r="G4" s="237"/>
      <c r="H4" s="237"/>
      <c r="I4" s="237"/>
      <c r="J4" s="238"/>
    </row>
    <row r="5" spans="1:10" x14ac:dyDescent="0.25">
      <c r="A5" s="243"/>
      <c r="B5" s="236"/>
      <c r="C5" s="237"/>
      <c r="D5" s="237"/>
      <c r="E5" s="237"/>
      <c r="F5" s="237"/>
      <c r="G5" s="237"/>
      <c r="H5" s="237"/>
      <c r="I5" s="237"/>
      <c r="J5" s="238"/>
    </row>
    <row r="6" spans="1:10" x14ac:dyDescent="0.25">
      <c r="A6" s="243"/>
      <c r="B6" s="236"/>
      <c r="C6" s="237"/>
      <c r="D6" s="237"/>
      <c r="E6" s="237"/>
      <c r="F6" s="237"/>
      <c r="G6" s="237"/>
      <c r="H6" s="237"/>
      <c r="I6" s="237"/>
      <c r="J6" s="238"/>
    </row>
    <row r="7" spans="1:10" x14ac:dyDescent="0.25">
      <c r="A7" s="244"/>
      <c r="B7" s="239"/>
      <c r="C7" s="240"/>
      <c r="D7" s="240"/>
      <c r="E7" s="240"/>
      <c r="F7" s="240"/>
      <c r="G7" s="240"/>
      <c r="H7" s="240"/>
      <c r="I7" s="240"/>
      <c r="J7" s="241"/>
    </row>
    <row r="8" spans="1:10" x14ac:dyDescent="0.25">
      <c r="A8" s="242" t="s">
        <v>267</v>
      </c>
      <c r="B8" s="233"/>
      <c r="C8" s="234"/>
      <c r="D8" s="234"/>
      <c r="E8" s="234"/>
      <c r="F8" s="234"/>
      <c r="G8" s="234"/>
      <c r="H8" s="234"/>
      <c r="I8" s="234"/>
      <c r="J8" s="235"/>
    </row>
    <row r="9" spans="1:10" x14ac:dyDescent="0.25">
      <c r="A9" s="243"/>
      <c r="B9" s="236"/>
      <c r="C9" s="237"/>
      <c r="D9" s="237"/>
      <c r="E9" s="237"/>
      <c r="F9" s="237"/>
      <c r="G9" s="237"/>
      <c r="H9" s="237"/>
      <c r="I9" s="237"/>
      <c r="J9" s="238"/>
    </row>
    <row r="10" spans="1:10" x14ac:dyDescent="0.25">
      <c r="A10" s="243"/>
      <c r="B10" s="236"/>
      <c r="C10" s="237"/>
      <c r="D10" s="237"/>
      <c r="E10" s="237"/>
      <c r="F10" s="237"/>
      <c r="G10" s="237"/>
      <c r="H10" s="237"/>
      <c r="I10" s="237"/>
      <c r="J10" s="238"/>
    </row>
    <row r="11" spans="1:10" x14ac:dyDescent="0.25">
      <c r="A11" s="243"/>
      <c r="B11" s="236"/>
      <c r="C11" s="237"/>
      <c r="D11" s="237"/>
      <c r="E11" s="237"/>
      <c r="F11" s="237"/>
      <c r="G11" s="237"/>
      <c r="H11" s="237"/>
      <c r="I11" s="237"/>
      <c r="J11" s="238"/>
    </row>
    <row r="12" spans="1:10" x14ac:dyDescent="0.25">
      <c r="A12" s="244"/>
      <c r="B12" s="239"/>
      <c r="C12" s="240"/>
      <c r="D12" s="240"/>
      <c r="E12" s="240"/>
      <c r="F12" s="240"/>
      <c r="G12" s="240"/>
      <c r="H12" s="240"/>
      <c r="I12" s="240"/>
      <c r="J12" s="241"/>
    </row>
  </sheetData>
  <mergeCells count="2">
    <mergeCell ref="A3:A7"/>
    <mergeCell ref="A8:A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M207"/>
  <sheetViews>
    <sheetView topLeftCell="A85" zoomScaleNormal="100" workbookViewId="0">
      <selection activeCell="F89" sqref="F89"/>
    </sheetView>
  </sheetViews>
  <sheetFormatPr baseColWidth="10" defaultRowHeight="12.75" x14ac:dyDescent="0.2"/>
  <cols>
    <col min="1" max="1" width="24.85546875" style="23" bestFit="1" customWidth="1"/>
    <col min="2" max="2" width="12.42578125" style="23" bestFit="1" customWidth="1"/>
    <col min="3" max="4" width="11.42578125" style="23"/>
    <col min="5" max="5" width="18.7109375" style="23" bestFit="1" customWidth="1"/>
    <col min="6" max="6" width="30.140625" style="23" bestFit="1" customWidth="1"/>
    <col min="7" max="19" width="11.42578125" style="23"/>
    <col min="20" max="20" width="12.42578125" style="23" bestFit="1" customWidth="1"/>
    <col min="21" max="21" width="6.85546875" style="4" customWidth="1"/>
    <col min="22" max="22" width="11.42578125" style="23"/>
    <col min="23" max="23" width="11.42578125" style="4"/>
    <col min="24" max="24" width="14.140625" style="27" customWidth="1"/>
    <col min="25" max="26" width="11.42578125" style="4"/>
    <col min="27" max="27" width="14.5703125" style="4" bestFit="1" customWidth="1"/>
    <col min="28" max="28" width="11.42578125" style="4"/>
    <col min="29" max="41" width="11.42578125" style="23"/>
    <col min="42" max="43" width="11.42578125" style="189"/>
    <col min="44" max="60" width="11.42578125" style="23"/>
    <col min="61" max="65" width="11.42578125" style="28"/>
    <col min="66" max="16384" width="11.42578125" style="23"/>
  </cols>
  <sheetData>
    <row r="1" spans="1:65" ht="25.5" customHeight="1" x14ac:dyDescent="0.3">
      <c r="A1" s="23" t="s">
        <v>55</v>
      </c>
      <c r="B1" s="23" t="s">
        <v>56</v>
      </c>
      <c r="C1" s="23" t="s">
        <v>57</v>
      </c>
      <c r="D1" s="23" t="s">
        <v>58</v>
      </c>
      <c r="E1" s="24"/>
      <c r="F1" s="25" t="s">
        <v>59</v>
      </c>
      <c r="G1" s="25"/>
      <c r="I1" s="26" t="s">
        <v>60</v>
      </c>
      <c r="AC1" s="261" t="s">
        <v>61</v>
      </c>
      <c r="AD1" s="261"/>
      <c r="AE1" s="261"/>
      <c r="AF1" s="261"/>
      <c r="AG1" s="261"/>
      <c r="AH1" s="261"/>
      <c r="AI1" s="261"/>
      <c r="AJ1" s="261"/>
      <c r="AK1" s="261"/>
      <c r="AL1" s="261"/>
      <c r="AM1" s="261"/>
      <c r="AN1" s="261"/>
      <c r="AO1" s="261"/>
      <c r="AP1" s="261"/>
      <c r="AQ1" s="261"/>
    </row>
    <row r="2" spans="1:65" x14ac:dyDescent="0.2">
      <c r="E2" s="24"/>
      <c r="F2" s="29" t="s">
        <v>62</v>
      </c>
      <c r="G2" s="30">
        <v>15</v>
      </c>
      <c r="I2" s="31"/>
      <c r="N2" s="262" t="s">
        <v>63</v>
      </c>
      <c r="O2" s="262"/>
      <c r="P2" s="262"/>
      <c r="Q2" s="262"/>
      <c r="R2" s="262"/>
      <c r="X2" s="27">
        <v>1</v>
      </c>
      <c r="Y2" s="27">
        <v>2</v>
      </c>
      <c r="Z2" s="27">
        <v>3</v>
      </c>
      <c r="AA2" s="27">
        <v>4</v>
      </c>
      <c r="AB2" s="27">
        <v>5</v>
      </c>
      <c r="AC2" s="27">
        <v>6</v>
      </c>
      <c r="AD2" s="27">
        <v>7</v>
      </c>
      <c r="AE2" s="27">
        <v>8</v>
      </c>
      <c r="AF2" s="27">
        <v>9</v>
      </c>
      <c r="AG2" s="27">
        <v>10</v>
      </c>
      <c r="AH2" s="27">
        <v>11</v>
      </c>
      <c r="AI2" s="27">
        <v>12</v>
      </c>
      <c r="AJ2" s="27">
        <v>13</v>
      </c>
      <c r="AK2" s="27">
        <v>14</v>
      </c>
      <c r="AL2" s="27">
        <v>15</v>
      </c>
      <c r="AM2" s="27">
        <v>16</v>
      </c>
      <c r="AN2" s="27">
        <v>17</v>
      </c>
      <c r="AO2" s="27">
        <v>18</v>
      </c>
      <c r="AP2" s="27">
        <v>19</v>
      </c>
      <c r="AQ2" s="27">
        <v>20</v>
      </c>
      <c r="AR2" s="27">
        <v>21</v>
      </c>
      <c r="AS2" s="27">
        <v>22</v>
      </c>
      <c r="AT2" s="27">
        <v>23</v>
      </c>
      <c r="AU2" s="27">
        <v>24</v>
      </c>
      <c r="AV2" s="27">
        <v>25</v>
      </c>
      <c r="AW2" s="27">
        <v>26</v>
      </c>
      <c r="BL2" s="32"/>
      <c r="BM2" s="32"/>
    </row>
    <row r="3" spans="1:65" ht="15" x14ac:dyDescent="0.2">
      <c r="A3" s="33" t="s">
        <v>64</v>
      </c>
      <c r="B3" s="34" t="s">
        <v>65</v>
      </c>
      <c r="C3" s="34" t="s">
        <v>66</v>
      </c>
      <c r="D3" s="35" t="s">
        <v>67</v>
      </c>
      <c r="E3" s="36"/>
      <c r="F3" s="37" t="s">
        <v>68</v>
      </c>
      <c r="G3" s="38">
        <v>22</v>
      </c>
      <c r="I3" s="39" t="s">
        <v>69</v>
      </c>
      <c r="N3" s="262"/>
      <c r="O3" s="262"/>
      <c r="P3" s="262"/>
      <c r="Q3" s="262"/>
      <c r="R3" s="262"/>
      <c r="S3" s="40"/>
      <c r="AC3" s="263" t="s">
        <v>70</v>
      </c>
      <c r="AD3" s="256"/>
      <c r="AE3" s="257"/>
      <c r="AF3" s="255" t="s">
        <v>71</v>
      </c>
      <c r="AG3" s="264"/>
      <c r="AH3" s="265"/>
      <c r="AI3" s="263"/>
      <c r="AJ3" s="256"/>
      <c r="AK3" s="256"/>
      <c r="AL3" s="256"/>
      <c r="AM3" s="256"/>
      <c r="AN3" s="257"/>
      <c r="AO3" s="263" t="s">
        <v>72</v>
      </c>
      <c r="AP3" s="256"/>
      <c r="AQ3" s="257"/>
      <c r="AR3" s="255" t="s">
        <v>73</v>
      </c>
      <c r="AS3" s="256"/>
      <c r="AT3" s="257"/>
      <c r="AU3" s="255" t="s">
        <v>74</v>
      </c>
      <c r="AV3" s="256"/>
      <c r="AW3" s="257"/>
      <c r="BI3" s="41"/>
      <c r="BJ3" s="42"/>
      <c r="BK3" s="41"/>
      <c r="BL3" s="43"/>
      <c r="BM3" s="44"/>
    </row>
    <row r="4" spans="1:65" ht="25.5" x14ac:dyDescent="0.2">
      <c r="A4" s="45" t="s">
        <v>75</v>
      </c>
      <c r="B4" s="46" t="s">
        <v>76</v>
      </c>
      <c r="C4" s="46" t="s">
        <v>77</v>
      </c>
      <c r="D4" s="47" t="s">
        <v>78</v>
      </c>
      <c r="F4" s="37" t="s">
        <v>79</v>
      </c>
      <c r="G4" s="38">
        <v>28</v>
      </c>
      <c r="I4" s="39" t="s">
        <v>80</v>
      </c>
      <c r="O4" s="28"/>
      <c r="P4" s="28"/>
      <c r="Q4" s="28"/>
      <c r="R4" s="28"/>
      <c r="S4" s="48"/>
      <c r="Y4" s="49" t="s">
        <v>81</v>
      </c>
      <c r="Z4" s="50" t="s">
        <v>82</v>
      </c>
      <c r="AA4" s="50" t="s">
        <v>83</v>
      </c>
      <c r="AB4" s="50" t="s">
        <v>84</v>
      </c>
      <c r="AC4" s="51" t="s">
        <v>85</v>
      </c>
      <c r="AD4" s="51" t="s">
        <v>86</v>
      </c>
      <c r="AE4" s="51" t="s">
        <v>87</v>
      </c>
      <c r="AF4" s="51" t="s">
        <v>85</v>
      </c>
      <c r="AG4" s="51" t="s">
        <v>86</v>
      </c>
      <c r="AH4" s="51" t="s">
        <v>87</v>
      </c>
      <c r="AI4" s="52" t="s">
        <v>88</v>
      </c>
      <c r="AJ4" s="53" t="s">
        <v>89</v>
      </c>
      <c r="AK4" s="53" t="s">
        <v>90</v>
      </c>
      <c r="AL4" s="52" t="s">
        <v>91</v>
      </c>
      <c r="AM4" s="52" t="s">
        <v>92</v>
      </c>
      <c r="AN4" s="52" t="s">
        <v>93</v>
      </c>
      <c r="AO4" s="51" t="s">
        <v>85</v>
      </c>
      <c r="AP4" s="51" t="s">
        <v>86</v>
      </c>
      <c r="AQ4" s="51" t="s">
        <v>87</v>
      </c>
      <c r="AR4" s="54" t="s">
        <v>94</v>
      </c>
      <c r="AS4" s="54" t="s">
        <v>95</v>
      </c>
      <c r="AT4" s="54" t="s">
        <v>96</v>
      </c>
      <c r="AU4" s="54" t="s">
        <v>94</v>
      </c>
      <c r="AV4" s="54" t="s">
        <v>95</v>
      </c>
      <c r="AW4" s="54" t="s">
        <v>96</v>
      </c>
      <c r="BI4" s="41"/>
      <c r="BJ4" s="42"/>
      <c r="BL4" s="43"/>
      <c r="BM4" s="41"/>
    </row>
    <row r="5" spans="1:65" ht="15" x14ac:dyDescent="0.2">
      <c r="A5" s="45"/>
      <c r="B5" s="46" t="s">
        <v>97</v>
      </c>
      <c r="C5" s="46" t="s">
        <v>98</v>
      </c>
      <c r="D5" s="47"/>
      <c r="F5" s="37" t="s">
        <v>99</v>
      </c>
      <c r="G5" s="38">
        <v>35</v>
      </c>
      <c r="I5" s="55" t="s">
        <v>100</v>
      </c>
      <c r="N5" s="26" t="s">
        <v>101</v>
      </c>
      <c r="Q5" s="40"/>
      <c r="R5" s="28"/>
      <c r="S5" s="56"/>
      <c r="T5" s="23" t="s">
        <v>102</v>
      </c>
      <c r="V5" s="23" t="s">
        <v>103</v>
      </c>
      <c r="X5" s="27" t="s">
        <v>104</v>
      </c>
      <c r="Y5" s="57"/>
      <c r="Z5" s="58"/>
      <c r="AA5" s="58"/>
      <c r="AB5" s="59"/>
      <c r="AC5" s="60"/>
      <c r="AD5" s="61"/>
      <c r="AE5" s="62"/>
      <c r="AF5" s="63"/>
      <c r="AG5" s="64"/>
      <c r="AH5" s="65"/>
      <c r="AI5" s="66"/>
      <c r="AJ5" s="67"/>
      <c r="AK5" s="68"/>
      <c r="AL5" s="60">
        <v>65</v>
      </c>
      <c r="AM5" s="61"/>
      <c r="AN5" s="62"/>
      <c r="AO5" s="69"/>
      <c r="AP5" s="70"/>
      <c r="AQ5" s="70"/>
      <c r="BI5" s="41"/>
      <c r="BJ5" s="42"/>
      <c r="BL5" s="43"/>
      <c r="BM5" s="71"/>
    </row>
    <row r="6" spans="1:65" ht="15" x14ac:dyDescent="0.2">
      <c r="A6" s="45"/>
      <c r="B6" s="46" t="s">
        <v>105</v>
      </c>
      <c r="C6" s="46" t="s">
        <v>106</v>
      </c>
      <c r="D6" s="47"/>
      <c r="F6" s="37" t="s">
        <v>107</v>
      </c>
      <c r="G6" s="38">
        <v>49</v>
      </c>
      <c r="N6" s="49" t="s">
        <v>61</v>
      </c>
      <c r="O6" s="72"/>
      <c r="P6" s="51" t="s">
        <v>85</v>
      </c>
      <c r="Q6" s="51" t="s">
        <v>86</v>
      </c>
      <c r="R6" s="51" t="s">
        <v>87</v>
      </c>
      <c r="S6" s="56">
        <v>1</v>
      </c>
      <c r="T6" s="73" t="s">
        <v>108</v>
      </c>
      <c r="U6" s="74">
        <v>1</v>
      </c>
      <c r="V6" s="69"/>
      <c r="W6" s="74">
        <v>0</v>
      </c>
      <c r="X6" s="75">
        <f t="shared" ref="X6:X69" si="0">U6*100+W6</f>
        <v>100</v>
      </c>
      <c r="Y6" s="76">
        <v>4</v>
      </c>
      <c r="Z6" s="77">
        <v>0</v>
      </c>
      <c r="AA6" s="77">
        <v>0</v>
      </c>
      <c r="AB6" s="78">
        <f t="shared" ref="AB6:AB69" si="1">SUM(Y6:AA6)</f>
        <v>4</v>
      </c>
      <c r="AC6" s="79">
        <v>300</v>
      </c>
      <c r="AD6" s="80">
        <v>350</v>
      </c>
      <c r="AE6" s="81">
        <v>400</v>
      </c>
      <c r="AF6" s="79">
        <v>200</v>
      </c>
      <c r="AG6" s="80">
        <v>300</v>
      </c>
      <c r="AH6" s="81">
        <v>400</v>
      </c>
      <c r="AI6" s="79">
        <v>150</v>
      </c>
      <c r="AJ6" s="80"/>
      <c r="AK6" s="81"/>
      <c r="AL6" s="82">
        <v>65</v>
      </c>
      <c r="AM6" s="83"/>
      <c r="AN6" s="84"/>
      <c r="AO6" s="69">
        <v>1</v>
      </c>
      <c r="AP6" s="70">
        <v>1.5</v>
      </c>
      <c r="AQ6" s="70">
        <v>2</v>
      </c>
      <c r="AR6" s="23">
        <v>2</v>
      </c>
      <c r="BI6" s="41"/>
      <c r="BJ6" s="42"/>
      <c r="BL6" s="43"/>
      <c r="BM6" s="71"/>
    </row>
    <row r="7" spans="1:65" ht="15" x14ac:dyDescent="0.2">
      <c r="A7" s="45"/>
      <c r="B7" s="46" t="s">
        <v>109</v>
      </c>
      <c r="C7" s="46" t="s">
        <v>110</v>
      </c>
      <c r="D7" s="47"/>
      <c r="F7" s="85" t="s">
        <v>111</v>
      </c>
      <c r="G7" s="86">
        <v>68</v>
      </c>
      <c r="I7" s="87" t="s">
        <v>112</v>
      </c>
      <c r="M7" s="23">
        <v>1</v>
      </c>
      <c r="N7" s="88" t="s">
        <v>113</v>
      </c>
      <c r="O7" s="23">
        <v>1</v>
      </c>
      <c r="P7" s="69">
        <v>330</v>
      </c>
      <c r="Q7" s="69">
        <v>300</v>
      </c>
      <c r="R7" s="89">
        <v>260</v>
      </c>
      <c r="S7" s="56">
        <v>2</v>
      </c>
      <c r="T7" s="73" t="s">
        <v>108</v>
      </c>
      <c r="U7" s="2">
        <v>1</v>
      </c>
      <c r="V7" s="73" t="s">
        <v>108</v>
      </c>
      <c r="W7" s="74">
        <v>1</v>
      </c>
      <c r="X7" s="75">
        <f t="shared" si="0"/>
        <v>101</v>
      </c>
      <c r="Y7" s="76">
        <v>8</v>
      </c>
      <c r="Z7" s="77">
        <v>0</v>
      </c>
      <c r="AA7" s="77">
        <v>0</v>
      </c>
      <c r="AB7" s="78">
        <f t="shared" si="1"/>
        <v>8</v>
      </c>
      <c r="AC7" s="82">
        <v>600</v>
      </c>
      <c r="AD7" s="83">
        <v>700</v>
      </c>
      <c r="AE7" s="84">
        <v>800</v>
      </c>
      <c r="AF7" s="90">
        <v>200</v>
      </c>
      <c r="AG7" s="91">
        <v>300</v>
      </c>
      <c r="AH7" s="92">
        <v>400</v>
      </c>
      <c r="AI7" s="79">
        <v>300</v>
      </c>
      <c r="AJ7" s="80"/>
      <c r="AK7" s="93"/>
      <c r="AL7" s="82">
        <v>65</v>
      </c>
      <c r="AM7" s="83"/>
      <c r="AN7" s="84"/>
      <c r="AO7" s="69">
        <v>2</v>
      </c>
      <c r="AP7" s="70">
        <v>3</v>
      </c>
      <c r="AQ7" s="70">
        <v>4</v>
      </c>
      <c r="AR7" s="23">
        <v>2</v>
      </c>
      <c r="BI7" s="41"/>
      <c r="BJ7" s="42"/>
      <c r="BL7" s="43"/>
      <c r="BM7" s="71"/>
    </row>
    <row r="8" spans="1:65" ht="15" x14ac:dyDescent="0.2">
      <c r="A8" s="45"/>
      <c r="B8" s="46"/>
      <c r="C8" s="46" t="s">
        <v>114</v>
      </c>
      <c r="D8" s="47"/>
      <c r="I8" s="31"/>
      <c r="M8" s="23">
        <v>2</v>
      </c>
      <c r="N8" s="88" t="s">
        <v>115</v>
      </c>
      <c r="O8" s="23">
        <v>2</v>
      </c>
      <c r="P8" s="69">
        <v>300</v>
      </c>
      <c r="Q8" s="69">
        <v>270</v>
      </c>
      <c r="R8" s="69">
        <v>230</v>
      </c>
      <c r="S8" s="56">
        <v>3</v>
      </c>
      <c r="T8" s="73" t="s">
        <v>108</v>
      </c>
      <c r="U8" s="2">
        <v>1</v>
      </c>
      <c r="V8" s="69" t="s">
        <v>116</v>
      </c>
      <c r="W8" s="74">
        <v>4</v>
      </c>
      <c r="X8" s="75">
        <f t="shared" si="0"/>
        <v>104</v>
      </c>
      <c r="Y8" s="76">
        <v>4</v>
      </c>
      <c r="Z8" s="77">
        <v>1</v>
      </c>
      <c r="AA8" s="77">
        <v>0</v>
      </c>
      <c r="AB8" s="78">
        <f t="shared" si="1"/>
        <v>5</v>
      </c>
      <c r="AC8" s="82">
        <v>400</v>
      </c>
      <c r="AD8" s="83">
        <v>475</v>
      </c>
      <c r="AE8" s="84">
        <v>550</v>
      </c>
      <c r="AF8" s="90">
        <v>165</v>
      </c>
      <c r="AG8" s="94">
        <f>MROUND(AF8*1.5,5)</f>
        <v>250</v>
      </c>
      <c r="AH8" s="95">
        <f>MROUND(AG8*1.33,10)</f>
        <v>330</v>
      </c>
      <c r="AI8" s="79">
        <v>150</v>
      </c>
      <c r="AJ8" s="80">
        <v>66</v>
      </c>
      <c r="AK8" s="96"/>
      <c r="AL8" s="82">
        <v>65</v>
      </c>
      <c r="AM8" s="83">
        <v>55</v>
      </c>
      <c r="AN8" s="84"/>
      <c r="AO8" s="89">
        <v>2</v>
      </c>
      <c r="AP8" s="70">
        <v>2.5</v>
      </c>
      <c r="AQ8" s="70">
        <v>3</v>
      </c>
      <c r="AR8" s="23">
        <v>2</v>
      </c>
      <c r="AS8" s="23">
        <v>3</v>
      </c>
      <c r="BI8" s="41"/>
      <c r="BJ8" s="42"/>
      <c r="BL8" s="43"/>
      <c r="BM8" s="71"/>
    </row>
    <row r="9" spans="1:65" ht="15" x14ac:dyDescent="0.2">
      <c r="A9" s="45"/>
      <c r="B9" s="46"/>
      <c r="C9" s="46" t="s">
        <v>117</v>
      </c>
      <c r="D9" s="47"/>
      <c r="E9" s="48"/>
      <c r="G9" s="48"/>
      <c r="I9" s="97" t="s">
        <v>118</v>
      </c>
      <c r="O9" s="28"/>
      <c r="P9" s="28"/>
      <c r="Q9" s="28"/>
      <c r="R9" s="28"/>
      <c r="S9" s="56">
        <v>4</v>
      </c>
      <c r="T9" s="73" t="s">
        <v>108</v>
      </c>
      <c r="U9" s="2">
        <v>1</v>
      </c>
      <c r="V9" s="69" t="s">
        <v>119</v>
      </c>
      <c r="W9" s="74">
        <v>5</v>
      </c>
      <c r="X9" s="75">
        <f t="shared" si="0"/>
        <v>105</v>
      </c>
      <c r="Y9" s="76">
        <v>4</v>
      </c>
      <c r="Z9" s="77">
        <v>2</v>
      </c>
      <c r="AA9" s="77">
        <v>0</v>
      </c>
      <c r="AB9" s="78">
        <f t="shared" si="1"/>
        <v>6</v>
      </c>
      <c r="AC9" s="82">
        <v>480</v>
      </c>
      <c r="AD9" s="83">
        <v>575</v>
      </c>
      <c r="AE9" s="84">
        <v>675</v>
      </c>
      <c r="AF9" s="90">
        <v>180</v>
      </c>
      <c r="AG9" s="94">
        <f t="shared" ref="AG9:AG72" si="2">MROUND(AF9*1.5,5)</f>
        <v>270</v>
      </c>
      <c r="AH9" s="95">
        <f t="shared" ref="AH9:AH72" si="3">MROUND(AG9*1.33,10)</f>
        <v>360</v>
      </c>
      <c r="AI9" s="79">
        <v>150</v>
      </c>
      <c r="AJ9" s="80">
        <v>80</v>
      </c>
      <c r="AK9" s="93"/>
      <c r="AL9" s="82">
        <v>65</v>
      </c>
      <c r="AM9" s="83">
        <v>55</v>
      </c>
      <c r="AN9" s="84"/>
      <c r="AO9" s="89">
        <v>2.25</v>
      </c>
      <c r="AP9" s="70">
        <v>2.83</v>
      </c>
      <c r="AQ9" s="70">
        <v>3.5</v>
      </c>
      <c r="AR9" s="23">
        <v>2</v>
      </c>
      <c r="AS9" s="23">
        <v>3</v>
      </c>
      <c r="BI9" s="41"/>
      <c r="BJ9" s="42"/>
      <c r="BL9" s="43"/>
      <c r="BM9" s="71"/>
    </row>
    <row r="10" spans="1:65" ht="15" x14ac:dyDescent="0.2">
      <c r="A10" s="98"/>
      <c r="B10" s="99"/>
      <c r="C10" s="99" t="s">
        <v>120</v>
      </c>
      <c r="D10" s="100"/>
      <c r="E10" s="101"/>
      <c r="F10" s="101"/>
      <c r="G10" s="101"/>
      <c r="I10" s="102" t="s">
        <v>121</v>
      </c>
      <c r="O10" s="28"/>
      <c r="P10" s="28"/>
      <c r="Q10" s="28"/>
      <c r="R10" s="28"/>
      <c r="S10" s="56">
        <v>5</v>
      </c>
      <c r="T10" s="73" t="s">
        <v>108</v>
      </c>
      <c r="U10" s="2">
        <v>1</v>
      </c>
      <c r="V10" s="69" t="s">
        <v>122</v>
      </c>
      <c r="W10" s="74">
        <v>6</v>
      </c>
      <c r="X10" s="75">
        <f t="shared" si="0"/>
        <v>106</v>
      </c>
      <c r="Y10" s="76">
        <v>4</v>
      </c>
      <c r="Z10" s="77">
        <v>3</v>
      </c>
      <c r="AA10" s="77">
        <v>0</v>
      </c>
      <c r="AB10" s="78">
        <f t="shared" si="1"/>
        <v>7</v>
      </c>
      <c r="AC10" s="82">
        <v>550</v>
      </c>
      <c r="AD10" s="83">
        <v>660</v>
      </c>
      <c r="AE10" s="84">
        <v>775</v>
      </c>
      <c r="AF10" s="90">
        <v>195</v>
      </c>
      <c r="AG10" s="94">
        <f t="shared" si="2"/>
        <v>295</v>
      </c>
      <c r="AH10" s="95">
        <f t="shared" si="3"/>
        <v>390</v>
      </c>
      <c r="AI10" s="79">
        <v>150</v>
      </c>
      <c r="AJ10" s="80">
        <v>100</v>
      </c>
      <c r="AK10" s="96"/>
      <c r="AL10" s="82">
        <v>65</v>
      </c>
      <c r="AM10" s="83">
        <v>55</v>
      </c>
      <c r="AN10" s="84"/>
      <c r="AO10" s="89">
        <v>2.5</v>
      </c>
      <c r="AP10" s="70">
        <v>3.16</v>
      </c>
      <c r="AQ10" s="70">
        <v>4</v>
      </c>
      <c r="AR10" s="23">
        <v>2</v>
      </c>
      <c r="AS10" s="23">
        <v>3</v>
      </c>
      <c r="BI10" s="41"/>
      <c r="BJ10" s="42"/>
      <c r="BL10" s="43"/>
      <c r="BM10" s="71"/>
    </row>
    <row r="11" spans="1:65" x14ac:dyDescent="0.2">
      <c r="A11" s="40"/>
      <c r="B11" s="40"/>
      <c r="C11" s="40"/>
      <c r="D11" s="40"/>
      <c r="E11" s="40"/>
      <c r="F11" s="25"/>
      <c r="G11" s="25"/>
      <c r="N11" s="103" t="s">
        <v>123</v>
      </c>
      <c r="O11" s="40"/>
      <c r="P11" s="40"/>
      <c r="Q11" s="40"/>
      <c r="R11" s="40"/>
      <c r="S11" s="56">
        <v>6</v>
      </c>
      <c r="T11" s="73" t="s">
        <v>108</v>
      </c>
      <c r="U11" s="2">
        <v>1</v>
      </c>
      <c r="V11" s="69" t="s">
        <v>124</v>
      </c>
      <c r="W11" s="74">
        <v>7</v>
      </c>
      <c r="X11" s="75">
        <f t="shared" si="0"/>
        <v>107</v>
      </c>
      <c r="Y11" s="76">
        <v>4</v>
      </c>
      <c r="Z11" s="77">
        <v>4</v>
      </c>
      <c r="AA11" s="77">
        <v>0</v>
      </c>
      <c r="AB11" s="78">
        <f t="shared" si="1"/>
        <v>8</v>
      </c>
      <c r="AC11" s="82">
        <v>620</v>
      </c>
      <c r="AD11" s="83">
        <v>740</v>
      </c>
      <c r="AE11" s="84">
        <v>865</v>
      </c>
      <c r="AF11" s="90">
        <v>205</v>
      </c>
      <c r="AG11" s="94">
        <f t="shared" si="2"/>
        <v>310</v>
      </c>
      <c r="AH11" s="95">
        <f t="shared" si="3"/>
        <v>410</v>
      </c>
      <c r="AI11" s="79">
        <v>150</v>
      </c>
      <c r="AJ11" s="80">
        <v>120</v>
      </c>
      <c r="AK11" s="93"/>
      <c r="AL11" s="82">
        <v>65</v>
      </c>
      <c r="AM11" s="83">
        <v>55</v>
      </c>
      <c r="AN11" s="84"/>
      <c r="AO11" s="69">
        <v>2.75</v>
      </c>
      <c r="AP11" s="70">
        <v>3.5</v>
      </c>
      <c r="AQ11" s="70">
        <v>4.5</v>
      </c>
      <c r="AR11" s="23">
        <v>2</v>
      </c>
      <c r="AS11" s="23">
        <v>3</v>
      </c>
      <c r="BI11" s="41"/>
      <c r="BJ11" s="42"/>
      <c r="BL11" s="43"/>
      <c r="BM11" s="71"/>
    </row>
    <row r="12" spans="1:65" x14ac:dyDescent="0.2">
      <c r="C12" s="40"/>
      <c r="D12" s="40"/>
      <c r="E12" s="40"/>
      <c r="F12" s="25"/>
      <c r="G12" s="40"/>
      <c r="H12" s="40"/>
      <c r="N12" s="49" t="s">
        <v>61</v>
      </c>
      <c r="O12" s="72"/>
      <c r="P12" s="51" t="s">
        <v>85</v>
      </c>
      <c r="Q12" s="51" t="s">
        <v>86</v>
      </c>
      <c r="R12" s="51" t="s">
        <v>87</v>
      </c>
      <c r="S12" s="56">
        <v>7</v>
      </c>
      <c r="T12" s="73" t="s">
        <v>108</v>
      </c>
      <c r="U12" s="2">
        <v>1</v>
      </c>
      <c r="V12" s="69" t="s">
        <v>125</v>
      </c>
      <c r="W12" s="74">
        <v>8</v>
      </c>
      <c r="X12" s="75">
        <f t="shared" si="0"/>
        <v>108</v>
      </c>
      <c r="Y12" s="76">
        <v>4</v>
      </c>
      <c r="Z12" s="77">
        <v>5</v>
      </c>
      <c r="AA12" s="77">
        <v>0</v>
      </c>
      <c r="AB12" s="78">
        <f t="shared" si="1"/>
        <v>9</v>
      </c>
      <c r="AC12" s="82">
        <v>680</v>
      </c>
      <c r="AD12" s="83">
        <v>820</v>
      </c>
      <c r="AE12" s="84">
        <v>950</v>
      </c>
      <c r="AF12" s="90">
        <v>215</v>
      </c>
      <c r="AG12" s="94">
        <f t="shared" si="2"/>
        <v>325</v>
      </c>
      <c r="AH12" s="95">
        <f t="shared" si="3"/>
        <v>430</v>
      </c>
      <c r="AI12" s="79">
        <v>150</v>
      </c>
      <c r="AJ12" s="80">
        <v>133</v>
      </c>
      <c r="AK12" s="96"/>
      <c r="AL12" s="82">
        <v>65</v>
      </c>
      <c r="AM12" s="83">
        <v>55</v>
      </c>
      <c r="AN12" s="84"/>
      <c r="AO12" s="89">
        <v>3</v>
      </c>
      <c r="AP12" s="70">
        <v>4</v>
      </c>
      <c r="AQ12" s="70">
        <v>5</v>
      </c>
      <c r="AR12" s="23">
        <v>2</v>
      </c>
      <c r="AS12" s="23">
        <v>3</v>
      </c>
      <c r="BI12" s="41"/>
      <c r="BJ12" s="42"/>
      <c r="BL12" s="43"/>
      <c r="BM12" s="71"/>
    </row>
    <row r="13" spans="1:65" x14ac:dyDescent="0.2">
      <c r="A13" s="23" t="s">
        <v>126</v>
      </c>
      <c r="C13" s="40"/>
      <c r="E13" s="23" t="s">
        <v>127</v>
      </c>
      <c r="F13" s="25"/>
      <c r="G13" s="40"/>
      <c r="H13" s="40"/>
      <c r="I13" s="87" t="s">
        <v>128</v>
      </c>
      <c r="L13" s="73" t="s">
        <v>108</v>
      </c>
      <c r="M13" s="23">
        <v>1</v>
      </c>
      <c r="N13" s="73" t="s">
        <v>108</v>
      </c>
      <c r="O13" s="23">
        <v>1</v>
      </c>
      <c r="P13" s="104">
        <v>300</v>
      </c>
      <c r="Q13" s="104">
        <v>350</v>
      </c>
      <c r="R13" s="104">
        <v>400</v>
      </c>
      <c r="S13" s="56">
        <v>8</v>
      </c>
      <c r="T13" s="73" t="s">
        <v>108</v>
      </c>
      <c r="U13" s="2">
        <v>1</v>
      </c>
      <c r="V13" s="69" t="s">
        <v>129</v>
      </c>
      <c r="W13" s="74">
        <v>9</v>
      </c>
      <c r="X13" s="75">
        <f t="shared" si="0"/>
        <v>109</v>
      </c>
      <c r="Y13" s="76">
        <v>4</v>
      </c>
      <c r="Z13" s="77">
        <v>1</v>
      </c>
      <c r="AA13" s="77">
        <v>1</v>
      </c>
      <c r="AB13" s="78">
        <f t="shared" si="1"/>
        <v>6</v>
      </c>
      <c r="AC13" s="82">
        <v>480</v>
      </c>
      <c r="AD13" s="83">
        <v>575</v>
      </c>
      <c r="AE13" s="84">
        <v>675</v>
      </c>
      <c r="AF13" s="90">
        <v>180</v>
      </c>
      <c r="AG13" s="94">
        <f t="shared" si="2"/>
        <v>270</v>
      </c>
      <c r="AH13" s="95">
        <f t="shared" si="3"/>
        <v>360</v>
      </c>
      <c r="AI13" s="79">
        <v>150</v>
      </c>
      <c r="AJ13" s="80">
        <v>66</v>
      </c>
      <c r="AK13" s="96">
        <v>100</v>
      </c>
      <c r="AL13" s="82">
        <v>65</v>
      </c>
      <c r="AM13" s="83">
        <v>55</v>
      </c>
      <c r="AN13" s="84">
        <v>65</v>
      </c>
      <c r="AO13" s="89">
        <v>2.25</v>
      </c>
      <c r="AP13" s="70">
        <v>2.83</v>
      </c>
      <c r="AQ13" s="70">
        <v>3.5</v>
      </c>
      <c r="AR13" s="23">
        <v>2</v>
      </c>
      <c r="AS13" s="23">
        <v>3</v>
      </c>
      <c r="AT13" s="23">
        <v>3</v>
      </c>
      <c r="BI13" s="41"/>
      <c r="BJ13" s="42"/>
      <c r="BM13" s="105"/>
    </row>
    <row r="14" spans="1:65" x14ac:dyDescent="0.2">
      <c r="A14" s="106"/>
      <c r="B14" s="61"/>
      <c r="C14" s="30"/>
      <c r="E14" s="106"/>
      <c r="F14" s="61"/>
      <c r="G14" s="30"/>
      <c r="H14" s="40"/>
      <c r="I14" s="31"/>
      <c r="L14" s="73" t="s">
        <v>130</v>
      </c>
      <c r="M14" s="23">
        <v>2</v>
      </c>
      <c r="N14" s="73" t="s">
        <v>130</v>
      </c>
      <c r="O14" s="23">
        <v>2</v>
      </c>
      <c r="P14" s="107">
        <v>375</v>
      </c>
      <c r="Q14" s="107">
        <v>437</v>
      </c>
      <c r="R14" s="107">
        <v>500</v>
      </c>
      <c r="S14" s="56">
        <v>9</v>
      </c>
      <c r="T14" s="73" t="s">
        <v>108</v>
      </c>
      <c r="U14" s="2">
        <v>1</v>
      </c>
      <c r="V14" s="69" t="s">
        <v>131</v>
      </c>
      <c r="W14" s="74">
        <v>10</v>
      </c>
      <c r="X14" s="75">
        <f t="shared" si="0"/>
        <v>110</v>
      </c>
      <c r="Y14" s="76">
        <v>4</v>
      </c>
      <c r="Z14" s="77">
        <v>2</v>
      </c>
      <c r="AA14" s="77">
        <v>1</v>
      </c>
      <c r="AB14" s="78">
        <f t="shared" si="1"/>
        <v>7</v>
      </c>
      <c r="AC14" s="82">
        <v>550</v>
      </c>
      <c r="AD14" s="83">
        <v>660</v>
      </c>
      <c r="AE14" s="84">
        <v>775</v>
      </c>
      <c r="AF14" s="90">
        <v>195</v>
      </c>
      <c r="AG14" s="94">
        <f t="shared" si="2"/>
        <v>295</v>
      </c>
      <c r="AH14" s="95">
        <f t="shared" si="3"/>
        <v>390</v>
      </c>
      <c r="AI14" s="79">
        <v>150</v>
      </c>
      <c r="AJ14" s="80">
        <v>80</v>
      </c>
      <c r="AK14" s="96">
        <v>100</v>
      </c>
      <c r="AL14" s="82">
        <v>65</v>
      </c>
      <c r="AM14" s="83">
        <v>55</v>
      </c>
      <c r="AN14" s="84">
        <v>65</v>
      </c>
      <c r="AO14" s="89">
        <v>2.5</v>
      </c>
      <c r="AP14" s="70">
        <v>3.16</v>
      </c>
      <c r="AQ14" s="70">
        <v>4</v>
      </c>
      <c r="AR14" s="23">
        <v>2</v>
      </c>
      <c r="AS14" s="23">
        <v>3</v>
      </c>
      <c r="AT14" s="23">
        <v>3</v>
      </c>
      <c r="BI14" s="41"/>
      <c r="BJ14" s="42"/>
      <c r="BM14" s="105"/>
    </row>
    <row r="15" spans="1:65" x14ac:dyDescent="0.2">
      <c r="A15" s="108" t="s">
        <v>132</v>
      </c>
      <c r="B15" s="89">
        <v>60</v>
      </c>
      <c r="C15" s="109">
        <v>400</v>
      </c>
      <c r="E15" s="108"/>
      <c r="F15" s="110" t="s">
        <v>133</v>
      </c>
      <c r="G15" s="109">
        <v>50</v>
      </c>
      <c r="H15" s="40"/>
      <c r="I15" s="97" t="s">
        <v>134</v>
      </c>
      <c r="L15" s="111" t="s">
        <v>135</v>
      </c>
      <c r="M15" s="23">
        <v>3</v>
      </c>
      <c r="N15" s="111" t="s">
        <v>135</v>
      </c>
      <c r="O15" s="23">
        <v>3</v>
      </c>
      <c r="P15" s="107">
        <v>375</v>
      </c>
      <c r="Q15" s="107">
        <v>437</v>
      </c>
      <c r="R15" s="107">
        <v>500</v>
      </c>
      <c r="S15" s="56">
        <v>10</v>
      </c>
      <c r="T15" s="73" t="s">
        <v>108</v>
      </c>
      <c r="U15" s="2">
        <v>1</v>
      </c>
      <c r="V15" s="69" t="s">
        <v>136</v>
      </c>
      <c r="W15" s="74">
        <v>11</v>
      </c>
      <c r="X15" s="75">
        <f t="shared" si="0"/>
        <v>111</v>
      </c>
      <c r="Y15" s="76">
        <v>4</v>
      </c>
      <c r="Z15" s="77">
        <v>3</v>
      </c>
      <c r="AA15" s="77">
        <v>1</v>
      </c>
      <c r="AB15" s="78">
        <f t="shared" si="1"/>
        <v>8</v>
      </c>
      <c r="AC15" s="79">
        <v>620</v>
      </c>
      <c r="AD15" s="80">
        <v>740</v>
      </c>
      <c r="AE15" s="84">
        <v>865</v>
      </c>
      <c r="AF15" s="90">
        <v>205</v>
      </c>
      <c r="AG15" s="94">
        <f t="shared" si="2"/>
        <v>310</v>
      </c>
      <c r="AH15" s="95">
        <f t="shared" si="3"/>
        <v>410</v>
      </c>
      <c r="AI15" s="79">
        <v>150</v>
      </c>
      <c r="AJ15" s="80">
        <v>100</v>
      </c>
      <c r="AK15" s="96">
        <v>100</v>
      </c>
      <c r="AL15" s="82">
        <v>65</v>
      </c>
      <c r="AM15" s="83">
        <v>55</v>
      </c>
      <c r="AN15" s="84">
        <v>65</v>
      </c>
      <c r="AO15" s="89">
        <v>2.75</v>
      </c>
      <c r="AP15" s="70">
        <v>3.5</v>
      </c>
      <c r="AQ15" s="70">
        <v>4.5</v>
      </c>
      <c r="AR15" s="23">
        <v>2</v>
      </c>
      <c r="AS15" s="23">
        <v>3</v>
      </c>
      <c r="AT15" s="23">
        <v>3</v>
      </c>
      <c r="BI15" s="41"/>
      <c r="BJ15" s="42"/>
      <c r="BM15" s="41"/>
    </row>
    <row r="16" spans="1:65" x14ac:dyDescent="0.2">
      <c r="A16" s="108" t="s">
        <v>137</v>
      </c>
      <c r="B16" s="89">
        <v>85</v>
      </c>
      <c r="C16" s="109">
        <v>300</v>
      </c>
      <c r="E16" s="108"/>
      <c r="F16" s="110" t="s">
        <v>138</v>
      </c>
      <c r="G16" s="109">
        <v>70</v>
      </c>
      <c r="H16" s="40"/>
      <c r="I16" s="97" t="s">
        <v>139</v>
      </c>
      <c r="L16" s="73" t="s">
        <v>140</v>
      </c>
      <c r="M16" s="23">
        <v>4</v>
      </c>
      <c r="N16" s="73" t="s">
        <v>140</v>
      </c>
      <c r="O16" s="23">
        <v>4</v>
      </c>
      <c r="P16" s="73">
        <v>100</v>
      </c>
      <c r="Q16" s="107">
        <v>125</v>
      </c>
      <c r="R16" s="107">
        <v>150</v>
      </c>
      <c r="S16" s="56">
        <v>11</v>
      </c>
      <c r="T16" s="73" t="s">
        <v>108</v>
      </c>
      <c r="U16" s="2">
        <v>1</v>
      </c>
      <c r="V16" s="69" t="s">
        <v>141</v>
      </c>
      <c r="W16" s="74">
        <v>12</v>
      </c>
      <c r="X16" s="75">
        <f t="shared" si="0"/>
        <v>112</v>
      </c>
      <c r="Y16" s="76">
        <v>4</v>
      </c>
      <c r="Z16" s="77">
        <v>4</v>
      </c>
      <c r="AA16" s="77">
        <v>1</v>
      </c>
      <c r="AB16" s="78">
        <f t="shared" si="1"/>
        <v>9</v>
      </c>
      <c r="AC16" s="82">
        <v>680</v>
      </c>
      <c r="AD16" s="83">
        <v>820</v>
      </c>
      <c r="AE16" s="84">
        <v>950</v>
      </c>
      <c r="AF16" s="90">
        <v>215</v>
      </c>
      <c r="AG16" s="94">
        <f t="shared" si="2"/>
        <v>325</v>
      </c>
      <c r="AH16" s="95">
        <f t="shared" si="3"/>
        <v>430</v>
      </c>
      <c r="AI16" s="79">
        <v>150</v>
      </c>
      <c r="AJ16" s="80">
        <v>120</v>
      </c>
      <c r="AK16" s="96">
        <v>100</v>
      </c>
      <c r="AL16" s="82">
        <v>65</v>
      </c>
      <c r="AM16" s="83">
        <v>55</v>
      </c>
      <c r="AN16" s="84"/>
      <c r="AO16" s="89">
        <v>3</v>
      </c>
      <c r="AP16" s="70">
        <v>4</v>
      </c>
      <c r="AQ16" s="70">
        <v>5</v>
      </c>
      <c r="AR16" s="23">
        <v>2</v>
      </c>
      <c r="AS16" s="23">
        <v>3</v>
      </c>
      <c r="AT16" s="23">
        <v>3</v>
      </c>
      <c r="BI16" s="41"/>
      <c r="BJ16" s="42"/>
      <c r="BM16" s="71"/>
    </row>
    <row r="17" spans="1:65" x14ac:dyDescent="0.2">
      <c r="A17" s="112" t="s">
        <v>142</v>
      </c>
      <c r="B17" s="113">
        <v>85</v>
      </c>
      <c r="C17" s="114">
        <v>240</v>
      </c>
      <c r="E17" s="108"/>
      <c r="F17" s="110" t="s">
        <v>143</v>
      </c>
      <c r="G17" s="109">
        <v>30</v>
      </c>
      <c r="H17" s="40"/>
      <c r="I17" s="97" t="s">
        <v>144</v>
      </c>
      <c r="L17" s="73" t="s">
        <v>145</v>
      </c>
      <c r="M17" s="23">
        <v>5</v>
      </c>
      <c r="N17" s="73" t="s">
        <v>145</v>
      </c>
      <c r="O17" s="23">
        <v>5</v>
      </c>
      <c r="P17" s="107">
        <v>180</v>
      </c>
      <c r="Q17" s="104">
        <v>225</v>
      </c>
      <c r="R17" s="115">
        <v>275</v>
      </c>
      <c r="S17" s="56">
        <v>12</v>
      </c>
      <c r="T17" s="73" t="s">
        <v>130</v>
      </c>
      <c r="U17" s="74">
        <v>2</v>
      </c>
      <c r="V17" s="69"/>
      <c r="W17" s="74">
        <v>0</v>
      </c>
      <c r="X17" s="75">
        <f t="shared" si="0"/>
        <v>200</v>
      </c>
      <c r="Y17" s="76">
        <v>4</v>
      </c>
      <c r="Z17" s="77">
        <v>1</v>
      </c>
      <c r="AA17" s="77">
        <v>0</v>
      </c>
      <c r="AB17" s="78">
        <f t="shared" si="1"/>
        <v>5</v>
      </c>
      <c r="AC17" s="79">
        <v>375</v>
      </c>
      <c r="AD17" s="80">
        <v>437</v>
      </c>
      <c r="AE17" s="81">
        <v>500</v>
      </c>
      <c r="AF17" s="116">
        <v>300</v>
      </c>
      <c r="AG17" s="117">
        <f t="shared" si="2"/>
        <v>450</v>
      </c>
      <c r="AH17" s="118">
        <f t="shared" si="3"/>
        <v>600</v>
      </c>
      <c r="AI17" s="79">
        <v>130</v>
      </c>
      <c r="AJ17" s="80">
        <v>20</v>
      </c>
      <c r="AK17" s="81"/>
      <c r="AL17" s="82">
        <v>65</v>
      </c>
      <c r="AM17" s="83">
        <v>55</v>
      </c>
      <c r="AN17" s="84"/>
      <c r="AO17" s="89">
        <v>1.25</v>
      </c>
      <c r="AP17" s="70">
        <v>1.83</v>
      </c>
      <c r="AQ17" s="70">
        <v>2.5</v>
      </c>
      <c r="AR17" s="23">
        <v>2</v>
      </c>
      <c r="AS17" s="23">
        <v>3</v>
      </c>
      <c r="BI17" s="41"/>
      <c r="BJ17" s="42"/>
      <c r="BM17" s="71"/>
    </row>
    <row r="18" spans="1:65" x14ac:dyDescent="0.2">
      <c r="C18" s="48"/>
      <c r="D18" s="32"/>
      <c r="E18" s="108"/>
      <c r="F18" s="110" t="s">
        <v>146</v>
      </c>
      <c r="G18" s="109">
        <v>30</v>
      </c>
      <c r="H18" s="48"/>
      <c r="I18" s="97" t="s">
        <v>147</v>
      </c>
      <c r="L18" s="73" t="s">
        <v>148</v>
      </c>
      <c r="M18" s="23">
        <v>6</v>
      </c>
      <c r="N18" s="73" t="s">
        <v>148</v>
      </c>
      <c r="O18" s="23">
        <v>6</v>
      </c>
      <c r="P18" s="107">
        <v>250</v>
      </c>
      <c r="Q18" s="107">
        <v>310</v>
      </c>
      <c r="R18" s="70">
        <v>375</v>
      </c>
      <c r="T18" s="73" t="s">
        <v>130</v>
      </c>
      <c r="U18" s="2">
        <v>2</v>
      </c>
      <c r="V18" s="69" t="s">
        <v>108</v>
      </c>
      <c r="W18" s="74">
        <v>1</v>
      </c>
      <c r="X18" s="75">
        <f t="shared" si="0"/>
        <v>201</v>
      </c>
      <c r="Y18" s="76">
        <v>8</v>
      </c>
      <c r="Z18" s="77">
        <v>1</v>
      </c>
      <c r="AA18" s="77">
        <v>0</v>
      </c>
      <c r="AB18" s="78">
        <f t="shared" si="1"/>
        <v>9</v>
      </c>
      <c r="AC18" s="82">
        <v>675</v>
      </c>
      <c r="AD18" s="83">
        <v>787</v>
      </c>
      <c r="AE18" s="84">
        <v>900</v>
      </c>
      <c r="AF18" s="90">
        <v>250</v>
      </c>
      <c r="AG18" s="94">
        <f t="shared" si="2"/>
        <v>375</v>
      </c>
      <c r="AH18" s="95">
        <f t="shared" si="3"/>
        <v>500</v>
      </c>
      <c r="AI18" s="79">
        <v>280</v>
      </c>
      <c r="AJ18" s="80">
        <v>20</v>
      </c>
      <c r="AK18" s="96"/>
      <c r="AL18" s="82">
        <v>65</v>
      </c>
      <c r="AM18" s="83">
        <v>55</v>
      </c>
      <c r="AN18" s="84"/>
      <c r="AO18" s="89">
        <v>2.25</v>
      </c>
      <c r="AP18" s="70">
        <v>3.33</v>
      </c>
      <c r="AQ18" s="70">
        <v>4.5</v>
      </c>
      <c r="AR18" s="23">
        <v>2</v>
      </c>
      <c r="AS18" s="23">
        <v>3</v>
      </c>
      <c r="BI18" s="41"/>
      <c r="BJ18" s="42"/>
      <c r="BM18" s="71"/>
    </row>
    <row r="19" spans="1:65" x14ac:dyDescent="0.2">
      <c r="A19" s="119"/>
      <c r="B19" s="101"/>
      <c r="C19" s="101"/>
      <c r="D19" s="101"/>
      <c r="E19" s="108"/>
      <c r="F19" s="110" t="s">
        <v>149</v>
      </c>
      <c r="G19" s="109">
        <v>40</v>
      </c>
      <c r="H19" s="101"/>
      <c r="I19" s="97" t="s">
        <v>61</v>
      </c>
      <c r="L19" s="73" t="s">
        <v>150</v>
      </c>
      <c r="M19" s="23">
        <v>7</v>
      </c>
      <c r="N19" s="73" t="s">
        <v>150</v>
      </c>
      <c r="O19" s="23">
        <v>7</v>
      </c>
      <c r="P19" s="107">
        <v>320</v>
      </c>
      <c r="Q19" s="107">
        <v>390</v>
      </c>
      <c r="R19" s="70">
        <v>465</v>
      </c>
      <c r="T19" s="73" t="s">
        <v>130</v>
      </c>
      <c r="U19" s="2">
        <v>2</v>
      </c>
      <c r="V19" s="69" t="s">
        <v>130</v>
      </c>
      <c r="W19" s="74">
        <v>2</v>
      </c>
      <c r="X19" s="75">
        <f t="shared" si="0"/>
        <v>202</v>
      </c>
      <c r="Y19" s="76">
        <v>8</v>
      </c>
      <c r="Z19" s="77">
        <v>2</v>
      </c>
      <c r="AA19" s="77">
        <v>0</v>
      </c>
      <c r="AB19" s="78">
        <f t="shared" si="1"/>
        <v>10</v>
      </c>
      <c r="AC19" s="82">
        <v>750</v>
      </c>
      <c r="AD19" s="83">
        <v>874</v>
      </c>
      <c r="AE19" s="84">
        <v>1000</v>
      </c>
      <c r="AF19" s="90">
        <v>300</v>
      </c>
      <c r="AG19" s="94">
        <f t="shared" si="2"/>
        <v>450</v>
      </c>
      <c r="AH19" s="95">
        <f t="shared" si="3"/>
        <v>600</v>
      </c>
      <c r="AI19" s="79">
        <v>260</v>
      </c>
      <c r="AJ19" s="80">
        <v>40</v>
      </c>
      <c r="AK19" s="96"/>
      <c r="AL19" s="82">
        <v>65</v>
      </c>
      <c r="AM19" s="83">
        <v>55</v>
      </c>
      <c r="AN19" s="84"/>
      <c r="AO19" s="89">
        <v>2.5</v>
      </c>
      <c r="AP19" s="70">
        <v>3.66</v>
      </c>
      <c r="AQ19" s="70">
        <v>5</v>
      </c>
      <c r="AR19" s="23">
        <v>2</v>
      </c>
      <c r="AS19" s="23">
        <v>3</v>
      </c>
      <c r="BI19" s="41"/>
      <c r="BJ19" s="42"/>
      <c r="BM19" s="71"/>
    </row>
    <row r="20" spans="1:65" x14ac:dyDescent="0.2">
      <c r="A20" s="40"/>
      <c r="B20" s="40"/>
      <c r="C20" s="40"/>
      <c r="D20" s="40"/>
      <c r="E20" s="112"/>
      <c r="F20" s="120" t="s">
        <v>151</v>
      </c>
      <c r="G20" s="114">
        <v>20</v>
      </c>
      <c r="H20" s="40"/>
      <c r="I20" s="97" t="s">
        <v>152</v>
      </c>
      <c r="L20" s="73" t="s">
        <v>153</v>
      </c>
      <c r="M20" s="23">
        <v>8</v>
      </c>
      <c r="N20" s="73" t="s">
        <v>153</v>
      </c>
      <c r="O20" s="23">
        <v>8</v>
      </c>
      <c r="P20" s="107">
        <v>380</v>
      </c>
      <c r="Q20" s="107">
        <v>470</v>
      </c>
      <c r="R20" s="70">
        <v>550</v>
      </c>
      <c r="T20" s="73" t="s">
        <v>130</v>
      </c>
      <c r="U20" s="2">
        <v>2</v>
      </c>
      <c r="V20" s="69" t="s">
        <v>116</v>
      </c>
      <c r="W20" s="74">
        <v>4</v>
      </c>
      <c r="X20" s="75">
        <f t="shared" si="0"/>
        <v>204</v>
      </c>
      <c r="Y20" s="76">
        <v>4</v>
      </c>
      <c r="Z20" s="77">
        <v>2</v>
      </c>
      <c r="AA20" s="77">
        <v>0</v>
      </c>
      <c r="AB20" s="78">
        <f t="shared" si="1"/>
        <v>6</v>
      </c>
      <c r="AC20" s="82">
        <v>475</v>
      </c>
      <c r="AD20" s="83">
        <v>562</v>
      </c>
      <c r="AE20" s="84">
        <v>650</v>
      </c>
      <c r="AF20" s="90">
        <v>215</v>
      </c>
      <c r="AG20" s="94">
        <f t="shared" si="2"/>
        <v>325</v>
      </c>
      <c r="AH20" s="95">
        <f t="shared" si="3"/>
        <v>430</v>
      </c>
      <c r="AI20" s="79">
        <v>130</v>
      </c>
      <c r="AJ20" s="80">
        <v>86</v>
      </c>
      <c r="AK20" s="93"/>
      <c r="AL20" s="82">
        <v>65</v>
      </c>
      <c r="AM20" s="83">
        <v>55</v>
      </c>
      <c r="AN20" s="84"/>
      <c r="AO20" s="89">
        <v>2.25</v>
      </c>
      <c r="AP20" s="70">
        <v>2.83</v>
      </c>
      <c r="AQ20" s="70">
        <v>3.5</v>
      </c>
      <c r="AR20" s="23">
        <v>2</v>
      </c>
      <c r="AS20" s="23">
        <v>3</v>
      </c>
      <c r="BI20" s="41"/>
      <c r="BJ20" s="42"/>
      <c r="BM20" s="71"/>
    </row>
    <row r="21" spans="1:65" x14ac:dyDescent="0.2">
      <c r="A21" s="31" t="s">
        <v>154</v>
      </c>
      <c r="I21" s="97" t="s">
        <v>155</v>
      </c>
      <c r="K21" s="28"/>
      <c r="L21" s="88" t="s">
        <v>156</v>
      </c>
      <c r="M21" s="23">
        <v>9</v>
      </c>
      <c r="N21" s="88" t="s">
        <v>156</v>
      </c>
      <c r="O21" s="23">
        <v>9</v>
      </c>
      <c r="P21" s="69">
        <v>180</v>
      </c>
      <c r="Q21" s="88">
        <v>225</v>
      </c>
      <c r="R21" s="88">
        <v>275</v>
      </c>
      <c r="T21" s="73" t="s">
        <v>130</v>
      </c>
      <c r="U21" s="2">
        <v>2</v>
      </c>
      <c r="V21" s="69" t="s">
        <v>119</v>
      </c>
      <c r="W21" s="74">
        <v>5</v>
      </c>
      <c r="X21" s="75">
        <f t="shared" si="0"/>
        <v>205</v>
      </c>
      <c r="Y21" s="76">
        <v>4</v>
      </c>
      <c r="Z21" s="77">
        <v>3</v>
      </c>
      <c r="AA21" s="77">
        <v>0</v>
      </c>
      <c r="AB21" s="78">
        <f t="shared" si="1"/>
        <v>7</v>
      </c>
      <c r="AC21" s="82">
        <v>555</v>
      </c>
      <c r="AD21" s="83">
        <v>662</v>
      </c>
      <c r="AE21" s="84">
        <v>775</v>
      </c>
      <c r="AF21" s="90">
        <v>230</v>
      </c>
      <c r="AG21" s="94">
        <f t="shared" si="2"/>
        <v>345</v>
      </c>
      <c r="AH21" s="95">
        <f t="shared" si="3"/>
        <v>460</v>
      </c>
      <c r="AI21" s="79">
        <v>130</v>
      </c>
      <c r="AJ21" s="80">
        <v>100</v>
      </c>
      <c r="AK21" s="96"/>
      <c r="AL21" s="82">
        <v>65</v>
      </c>
      <c r="AM21" s="83">
        <v>55</v>
      </c>
      <c r="AN21" s="84"/>
      <c r="AO21" s="89">
        <v>2.5</v>
      </c>
      <c r="AP21" s="70">
        <v>3.16</v>
      </c>
      <c r="AQ21" s="70">
        <v>4</v>
      </c>
      <c r="AR21" s="23">
        <v>2</v>
      </c>
      <c r="AS21" s="23">
        <v>3</v>
      </c>
      <c r="BI21" s="41"/>
      <c r="BJ21" s="42"/>
      <c r="BM21" s="71"/>
    </row>
    <row r="22" spans="1:65" x14ac:dyDescent="0.2">
      <c r="A22" s="97" t="s">
        <v>157</v>
      </c>
      <c r="I22" s="97" t="s">
        <v>158</v>
      </c>
      <c r="L22" s="88" t="s">
        <v>159</v>
      </c>
      <c r="M22" s="23">
        <v>10</v>
      </c>
      <c r="N22" s="88" t="s">
        <v>159</v>
      </c>
      <c r="O22" s="23">
        <v>10</v>
      </c>
      <c r="P22" s="69">
        <v>250</v>
      </c>
      <c r="Q22" s="69">
        <v>310</v>
      </c>
      <c r="R22" s="69">
        <v>375</v>
      </c>
      <c r="S22" s="121"/>
      <c r="T22" s="73" t="s">
        <v>130</v>
      </c>
      <c r="U22" s="2">
        <v>2</v>
      </c>
      <c r="V22" s="69" t="s">
        <v>122</v>
      </c>
      <c r="W22" s="74">
        <v>6</v>
      </c>
      <c r="X22" s="75">
        <f t="shared" si="0"/>
        <v>206</v>
      </c>
      <c r="Y22" s="76">
        <v>4</v>
      </c>
      <c r="Z22" s="77">
        <v>4</v>
      </c>
      <c r="AA22" s="77">
        <v>0</v>
      </c>
      <c r="AB22" s="78">
        <f t="shared" si="1"/>
        <v>8</v>
      </c>
      <c r="AC22" s="82">
        <v>625</v>
      </c>
      <c r="AD22" s="83">
        <v>747</v>
      </c>
      <c r="AE22" s="84">
        <v>875</v>
      </c>
      <c r="AF22" s="90">
        <v>245</v>
      </c>
      <c r="AG22" s="94">
        <f t="shared" si="2"/>
        <v>370</v>
      </c>
      <c r="AH22" s="95">
        <f t="shared" si="3"/>
        <v>490</v>
      </c>
      <c r="AI22" s="79">
        <v>130</v>
      </c>
      <c r="AJ22" s="80">
        <v>120</v>
      </c>
      <c r="AK22" s="96"/>
      <c r="AL22" s="82">
        <v>65</v>
      </c>
      <c r="AM22" s="83">
        <v>55</v>
      </c>
      <c r="AN22" s="84"/>
      <c r="AO22" s="89">
        <v>2.75</v>
      </c>
      <c r="AP22" s="70">
        <v>3.49</v>
      </c>
      <c r="AQ22" s="70">
        <v>4.5</v>
      </c>
      <c r="AR22" s="23">
        <v>2</v>
      </c>
      <c r="AS22" s="23">
        <v>3</v>
      </c>
      <c r="BI22" s="41"/>
      <c r="BJ22" s="42"/>
      <c r="BM22" s="71"/>
    </row>
    <row r="23" spans="1:65" x14ac:dyDescent="0.2">
      <c r="A23" s="97" t="s">
        <v>160</v>
      </c>
      <c r="I23" s="102" t="s">
        <v>161</v>
      </c>
      <c r="L23" s="88" t="s">
        <v>162</v>
      </c>
      <c r="M23" s="23">
        <v>11</v>
      </c>
      <c r="N23" s="88" t="s">
        <v>162</v>
      </c>
      <c r="O23" s="23">
        <v>11</v>
      </c>
      <c r="P23" s="69">
        <v>320</v>
      </c>
      <c r="Q23" s="69">
        <v>390</v>
      </c>
      <c r="R23" s="69">
        <v>465</v>
      </c>
      <c r="S23" s="121"/>
      <c r="T23" s="73" t="s">
        <v>130</v>
      </c>
      <c r="U23" s="2">
        <v>2</v>
      </c>
      <c r="V23" s="69" t="s">
        <v>124</v>
      </c>
      <c r="W23" s="74">
        <v>7</v>
      </c>
      <c r="X23" s="75">
        <f t="shared" si="0"/>
        <v>207</v>
      </c>
      <c r="Y23" s="76">
        <v>4</v>
      </c>
      <c r="Z23" s="77">
        <v>5</v>
      </c>
      <c r="AA23" s="77">
        <v>0</v>
      </c>
      <c r="AB23" s="78">
        <f t="shared" si="1"/>
        <v>9</v>
      </c>
      <c r="AC23" s="82">
        <v>695</v>
      </c>
      <c r="AD23" s="83">
        <v>827</v>
      </c>
      <c r="AE23" s="84">
        <v>965</v>
      </c>
      <c r="AF23" s="90">
        <v>255</v>
      </c>
      <c r="AG23" s="94">
        <f t="shared" si="2"/>
        <v>385</v>
      </c>
      <c r="AH23" s="95">
        <f t="shared" si="3"/>
        <v>510</v>
      </c>
      <c r="AI23" s="79">
        <v>130</v>
      </c>
      <c r="AJ23" s="80">
        <v>140</v>
      </c>
      <c r="AK23" s="96"/>
      <c r="AL23" s="82">
        <v>65</v>
      </c>
      <c r="AM23" s="83">
        <v>55</v>
      </c>
      <c r="AN23" s="84"/>
      <c r="AO23" s="89">
        <v>3</v>
      </c>
      <c r="AP23" s="70">
        <v>3.83</v>
      </c>
      <c r="AQ23" s="70">
        <v>5</v>
      </c>
      <c r="AR23" s="23">
        <v>2</v>
      </c>
      <c r="AS23" s="23">
        <v>3</v>
      </c>
      <c r="BI23" s="41"/>
      <c r="BJ23" s="42"/>
      <c r="BM23" s="71"/>
    </row>
    <row r="24" spans="1:65" x14ac:dyDescent="0.2">
      <c r="A24" s="97" t="s">
        <v>163</v>
      </c>
      <c r="I24" s="40"/>
      <c r="L24" s="88" t="s">
        <v>164</v>
      </c>
      <c r="M24" s="23">
        <v>12</v>
      </c>
      <c r="N24" s="88" t="s">
        <v>164</v>
      </c>
      <c r="O24" s="23">
        <v>12</v>
      </c>
      <c r="P24" s="69">
        <v>380</v>
      </c>
      <c r="Q24" s="69">
        <v>470</v>
      </c>
      <c r="R24" s="69">
        <v>550</v>
      </c>
      <c r="S24" s="121"/>
      <c r="T24" s="73" t="s">
        <v>130</v>
      </c>
      <c r="U24" s="2">
        <v>2</v>
      </c>
      <c r="V24" s="69" t="s">
        <v>125</v>
      </c>
      <c r="W24" s="74">
        <v>8</v>
      </c>
      <c r="X24" s="75">
        <f t="shared" si="0"/>
        <v>208</v>
      </c>
      <c r="Y24" s="76">
        <v>4</v>
      </c>
      <c r="Z24" s="77">
        <v>6</v>
      </c>
      <c r="AA24" s="77">
        <v>0</v>
      </c>
      <c r="AB24" s="78">
        <f t="shared" si="1"/>
        <v>10</v>
      </c>
      <c r="AC24" s="82">
        <v>755</v>
      </c>
      <c r="AD24" s="83">
        <v>907</v>
      </c>
      <c r="AE24" s="84">
        <v>1050</v>
      </c>
      <c r="AF24" s="90">
        <v>265</v>
      </c>
      <c r="AG24" s="94">
        <f t="shared" si="2"/>
        <v>400</v>
      </c>
      <c r="AH24" s="95">
        <f t="shared" si="3"/>
        <v>530</v>
      </c>
      <c r="AI24" s="79">
        <v>130</v>
      </c>
      <c r="AJ24" s="80">
        <v>153</v>
      </c>
      <c r="AK24" s="93"/>
      <c r="AL24" s="82">
        <v>65</v>
      </c>
      <c r="AM24" s="83">
        <v>55</v>
      </c>
      <c r="AN24" s="84"/>
      <c r="AO24" s="89">
        <v>3.25</v>
      </c>
      <c r="AP24" s="70">
        <v>4.33</v>
      </c>
      <c r="AQ24" s="70">
        <v>5.5</v>
      </c>
      <c r="AR24" s="23">
        <v>2</v>
      </c>
      <c r="AS24" s="23">
        <v>3</v>
      </c>
      <c r="BI24" s="41"/>
      <c r="BJ24" s="42"/>
      <c r="BM24" s="105"/>
    </row>
    <row r="25" spans="1:65" x14ac:dyDescent="0.2">
      <c r="A25" s="97" t="s">
        <v>165</v>
      </c>
      <c r="C25" s="122" t="s">
        <v>166</v>
      </c>
      <c r="Q25" s="27"/>
      <c r="S25" s="121"/>
      <c r="T25" s="73" t="s">
        <v>130</v>
      </c>
      <c r="U25" s="2">
        <v>2</v>
      </c>
      <c r="V25" s="69" t="s">
        <v>129</v>
      </c>
      <c r="W25" s="74">
        <v>9</v>
      </c>
      <c r="X25" s="75">
        <f t="shared" si="0"/>
        <v>209</v>
      </c>
      <c r="Y25" s="76">
        <v>4</v>
      </c>
      <c r="Z25" s="77">
        <v>2</v>
      </c>
      <c r="AA25" s="77">
        <v>1</v>
      </c>
      <c r="AB25" s="78">
        <f t="shared" si="1"/>
        <v>7</v>
      </c>
      <c r="AC25" s="82">
        <v>555</v>
      </c>
      <c r="AD25" s="83">
        <v>662</v>
      </c>
      <c r="AE25" s="84">
        <v>775</v>
      </c>
      <c r="AF25" s="90">
        <v>230</v>
      </c>
      <c r="AG25" s="94">
        <f t="shared" si="2"/>
        <v>345</v>
      </c>
      <c r="AH25" s="95">
        <f t="shared" si="3"/>
        <v>460</v>
      </c>
      <c r="AI25" s="79">
        <v>130</v>
      </c>
      <c r="AJ25" s="80">
        <v>86</v>
      </c>
      <c r="AK25" s="84">
        <v>100</v>
      </c>
      <c r="AL25" s="82">
        <v>65</v>
      </c>
      <c r="AM25" s="83">
        <v>55</v>
      </c>
      <c r="AN25" s="84">
        <v>65</v>
      </c>
      <c r="AO25" s="89">
        <v>2.5</v>
      </c>
      <c r="AP25" s="70">
        <v>3.16</v>
      </c>
      <c r="AQ25" s="70">
        <v>4</v>
      </c>
      <c r="AR25" s="23">
        <v>2</v>
      </c>
      <c r="AS25" s="23">
        <v>3</v>
      </c>
      <c r="AT25" s="23">
        <v>3</v>
      </c>
      <c r="BI25" s="41"/>
      <c r="BJ25" s="42"/>
      <c r="BM25" s="105"/>
    </row>
    <row r="26" spans="1:65" x14ac:dyDescent="0.2">
      <c r="A26" s="123" t="s">
        <v>167</v>
      </c>
      <c r="C26" s="124">
        <v>1</v>
      </c>
      <c r="D26" s="61"/>
      <c r="E26" s="61">
        <v>1</v>
      </c>
      <c r="F26" s="30"/>
      <c r="H26" s="26" t="s">
        <v>168</v>
      </c>
      <c r="Q26" s="27"/>
      <c r="T26" s="73" t="s">
        <v>130</v>
      </c>
      <c r="U26" s="2">
        <v>2</v>
      </c>
      <c r="V26" s="69" t="s">
        <v>131</v>
      </c>
      <c r="W26" s="74">
        <v>10</v>
      </c>
      <c r="X26" s="75">
        <f t="shared" si="0"/>
        <v>210</v>
      </c>
      <c r="Y26" s="76">
        <v>4</v>
      </c>
      <c r="Z26" s="77">
        <v>3</v>
      </c>
      <c r="AA26" s="77">
        <v>1</v>
      </c>
      <c r="AB26" s="78">
        <f t="shared" si="1"/>
        <v>8</v>
      </c>
      <c r="AC26" s="82">
        <v>625</v>
      </c>
      <c r="AD26" s="83">
        <v>747</v>
      </c>
      <c r="AE26" s="84">
        <v>875</v>
      </c>
      <c r="AF26" s="90">
        <v>245</v>
      </c>
      <c r="AG26" s="94">
        <f t="shared" si="2"/>
        <v>370</v>
      </c>
      <c r="AH26" s="95">
        <f t="shared" si="3"/>
        <v>490</v>
      </c>
      <c r="AI26" s="79">
        <v>130</v>
      </c>
      <c r="AJ26" s="80">
        <v>100</v>
      </c>
      <c r="AK26" s="84">
        <v>100</v>
      </c>
      <c r="AL26" s="82">
        <v>65</v>
      </c>
      <c r="AM26" s="83">
        <v>55</v>
      </c>
      <c r="AN26" s="84">
        <v>65</v>
      </c>
      <c r="AO26" s="89">
        <v>2.75</v>
      </c>
      <c r="AP26" s="70">
        <v>3.49</v>
      </c>
      <c r="AQ26" s="70">
        <v>4.5</v>
      </c>
      <c r="AR26" s="23">
        <v>2</v>
      </c>
      <c r="AS26" s="23">
        <v>3</v>
      </c>
      <c r="AT26" s="23">
        <v>3</v>
      </c>
      <c r="BI26" s="41"/>
      <c r="BJ26" s="42"/>
      <c r="BK26" s="41"/>
      <c r="BM26" s="105"/>
    </row>
    <row r="27" spans="1:65" x14ac:dyDescent="0.2">
      <c r="A27" s="97" t="s">
        <v>169</v>
      </c>
      <c r="C27" s="125">
        <v>2</v>
      </c>
      <c r="D27" s="126" t="s">
        <v>170</v>
      </c>
      <c r="E27" s="89">
        <v>2</v>
      </c>
      <c r="F27" s="109">
        <v>7</v>
      </c>
      <c r="H27" s="106"/>
      <c r="I27" s="61">
        <v>1</v>
      </c>
      <c r="J27" s="30"/>
      <c r="M27" s="26"/>
      <c r="N27" s="103" t="s">
        <v>171</v>
      </c>
      <c r="O27" s="40"/>
      <c r="P27" s="40"/>
      <c r="Q27" s="40"/>
      <c r="R27" s="40"/>
      <c r="T27" s="73" t="s">
        <v>130</v>
      </c>
      <c r="U27" s="2">
        <v>2</v>
      </c>
      <c r="V27" s="69" t="s">
        <v>136</v>
      </c>
      <c r="W27" s="74">
        <v>11</v>
      </c>
      <c r="X27" s="75">
        <f t="shared" si="0"/>
        <v>211</v>
      </c>
      <c r="Y27" s="76">
        <v>4</v>
      </c>
      <c r="Z27" s="77">
        <v>4</v>
      </c>
      <c r="AA27" s="77">
        <v>1</v>
      </c>
      <c r="AB27" s="78">
        <f t="shared" si="1"/>
        <v>9</v>
      </c>
      <c r="AC27" s="82">
        <v>695</v>
      </c>
      <c r="AD27" s="83">
        <v>827</v>
      </c>
      <c r="AE27" s="84">
        <v>6</v>
      </c>
      <c r="AF27" s="90">
        <v>255</v>
      </c>
      <c r="AG27" s="94">
        <f t="shared" si="2"/>
        <v>385</v>
      </c>
      <c r="AH27" s="95">
        <f t="shared" si="3"/>
        <v>510</v>
      </c>
      <c r="AI27" s="79">
        <v>130</v>
      </c>
      <c r="AJ27" s="80">
        <v>120</v>
      </c>
      <c r="AK27" s="84">
        <v>100</v>
      </c>
      <c r="AL27" s="82">
        <v>65</v>
      </c>
      <c r="AM27" s="83">
        <v>55</v>
      </c>
      <c r="AN27" s="84">
        <v>65</v>
      </c>
      <c r="AO27" s="89">
        <v>3</v>
      </c>
      <c r="AP27" s="70">
        <v>3.83</v>
      </c>
      <c r="AQ27" s="70">
        <v>5</v>
      </c>
      <c r="AR27" s="23">
        <v>2</v>
      </c>
      <c r="AS27" s="23">
        <v>3</v>
      </c>
      <c r="AT27" s="23">
        <v>3</v>
      </c>
      <c r="BI27" s="41"/>
      <c r="BJ27" s="42"/>
      <c r="BM27" s="41"/>
    </row>
    <row r="28" spans="1:65" x14ac:dyDescent="0.2">
      <c r="A28" s="97" t="s">
        <v>172</v>
      </c>
      <c r="C28" s="125">
        <v>3</v>
      </c>
      <c r="D28" s="127" t="s">
        <v>173</v>
      </c>
      <c r="E28" s="89">
        <v>3</v>
      </c>
      <c r="F28" s="109">
        <v>10</v>
      </c>
      <c r="H28" s="128" t="s">
        <v>174</v>
      </c>
      <c r="I28" s="89">
        <v>2</v>
      </c>
      <c r="J28" s="109">
        <v>12</v>
      </c>
      <c r="N28" s="49" t="s">
        <v>61</v>
      </c>
      <c r="O28" s="72"/>
      <c r="P28" s="51" t="s">
        <v>85</v>
      </c>
      <c r="Q28" s="51" t="s">
        <v>86</v>
      </c>
      <c r="R28" s="51" t="s">
        <v>87</v>
      </c>
      <c r="T28" s="73" t="s">
        <v>130</v>
      </c>
      <c r="U28" s="2">
        <v>2</v>
      </c>
      <c r="V28" s="69" t="s">
        <v>141</v>
      </c>
      <c r="W28" s="74">
        <v>12</v>
      </c>
      <c r="X28" s="75">
        <f t="shared" si="0"/>
        <v>212</v>
      </c>
      <c r="Y28" s="76">
        <v>4</v>
      </c>
      <c r="Z28" s="77">
        <v>5</v>
      </c>
      <c r="AA28" s="77">
        <v>1</v>
      </c>
      <c r="AB28" s="78">
        <f t="shared" si="1"/>
        <v>10</v>
      </c>
      <c r="AC28" s="82">
        <v>755</v>
      </c>
      <c r="AD28" s="83">
        <v>907</v>
      </c>
      <c r="AE28" s="84">
        <v>1050</v>
      </c>
      <c r="AF28" s="90">
        <v>265</v>
      </c>
      <c r="AG28" s="94">
        <f t="shared" si="2"/>
        <v>400</v>
      </c>
      <c r="AH28" s="95">
        <f t="shared" si="3"/>
        <v>530</v>
      </c>
      <c r="AI28" s="79">
        <v>130</v>
      </c>
      <c r="AJ28" s="80">
        <v>140</v>
      </c>
      <c r="AK28" s="84">
        <v>100</v>
      </c>
      <c r="AL28" s="82">
        <v>65</v>
      </c>
      <c r="AM28" s="83">
        <v>55</v>
      </c>
      <c r="AN28" s="84">
        <v>65</v>
      </c>
      <c r="AO28" s="89">
        <v>3.25</v>
      </c>
      <c r="AP28" s="70">
        <v>4.33</v>
      </c>
      <c r="AQ28" s="70">
        <v>5.5</v>
      </c>
      <c r="AR28" s="23">
        <v>2</v>
      </c>
      <c r="AS28" s="23">
        <v>3</v>
      </c>
      <c r="AT28" s="23">
        <v>3</v>
      </c>
      <c r="BI28" s="41"/>
      <c r="BJ28" s="42"/>
      <c r="BM28" s="71"/>
    </row>
    <row r="29" spans="1:65" x14ac:dyDescent="0.2">
      <c r="A29" s="97" t="s">
        <v>175</v>
      </c>
      <c r="C29" s="125">
        <v>4</v>
      </c>
      <c r="D29" s="126" t="s">
        <v>176</v>
      </c>
      <c r="E29" s="89">
        <v>4</v>
      </c>
      <c r="F29" s="109">
        <v>10</v>
      </c>
      <c r="H29" s="128" t="s">
        <v>176</v>
      </c>
      <c r="I29" s="89">
        <v>3</v>
      </c>
      <c r="J29" s="109">
        <v>10.3</v>
      </c>
      <c r="N29" s="73" t="s">
        <v>108</v>
      </c>
      <c r="O29" s="23">
        <v>1</v>
      </c>
      <c r="P29" s="107">
        <v>200</v>
      </c>
      <c r="Q29" s="107">
        <v>300</v>
      </c>
      <c r="R29" s="107">
        <v>400</v>
      </c>
      <c r="T29" s="111" t="s">
        <v>135</v>
      </c>
      <c r="U29" s="74">
        <v>3</v>
      </c>
      <c r="V29" s="69"/>
      <c r="W29" s="74">
        <v>0</v>
      </c>
      <c r="X29" s="75">
        <f t="shared" si="0"/>
        <v>300</v>
      </c>
      <c r="Y29" s="76">
        <v>4</v>
      </c>
      <c r="Z29" s="77">
        <v>0</v>
      </c>
      <c r="AA29" s="77">
        <v>1</v>
      </c>
      <c r="AB29" s="78">
        <f t="shared" si="1"/>
        <v>5</v>
      </c>
      <c r="AC29" s="79">
        <v>375</v>
      </c>
      <c r="AD29" s="80">
        <v>437</v>
      </c>
      <c r="AE29" s="81">
        <v>500</v>
      </c>
      <c r="AF29" s="116">
        <v>300</v>
      </c>
      <c r="AG29" s="117">
        <f t="shared" si="2"/>
        <v>450</v>
      </c>
      <c r="AH29" s="118">
        <f t="shared" si="3"/>
        <v>600</v>
      </c>
      <c r="AI29" s="79">
        <v>150</v>
      </c>
      <c r="AJ29" s="80"/>
      <c r="AK29" s="81">
        <v>100</v>
      </c>
      <c r="AL29" s="82">
        <v>65</v>
      </c>
      <c r="AM29" s="83"/>
      <c r="AN29" s="84">
        <v>65</v>
      </c>
      <c r="AO29" s="89">
        <v>1.25</v>
      </c>
      <c r="AP29" s="70">
        <v>1.83</v>
      </c>
      <c r="AQ29" s="70">
        <v>2.5</v>
      </c>
      <c r="AR29" s="23">
        <v>2</v>
      </c>
      <c r="AT29" s="23">
        <v>3</v>
      </c>
      <c r="BI29" s="41"/>
      <c r="BJ29" s="42"/>
      <c r="BM29" s="71"/>
    </row>
    <row r="30" spans="1:65" x14ac:dyDescent="0.2">
      <c r="A30" s="97" t="s">
        <v>177</v>
      </c>
      <c r="C30" s="125">
        <v>5</v>
      </c>
      <c r="D30" s="126" t="s">
        <v>178</v>
      </c>
      <c r="E30" s="89">
        <v>5</v>
      </c>
      <c r="F30" s="109">
        <v>14</v>
      </c>
      <c r="H30" s="128" t="s">
        <v>179</v>
      </c>
      <c r="I30" s="89">
        <v>4</v>
      </c>
      <c r="J30" s="109">
        <v>16.5</v>
      </c>
      <c r="N30" s="73" t="s">
        <v>130</v>
      </c>
      <c r="O30" s="23">
        <v>2</v>
      </c>
      <c r="P30" s="107">
        <v>300</v>
      </c>
      <c r="Q30" s="107">
        <v>430</v>
      </c>
      <c r="R30" s="107">
        <v>575</v>
      </c>
      <c r="T30" s="73" t="s">
        <v>135</v>
      </c>
      <c r="U30" s="2">
        <v>3</v>
      </c>
      <c r="V30" s="69" t="s">
        <v>108</v>
      </c>
      <c r="W30" s="74">
        <v>1</v>
      </c>
      <c r="X30" s="75">
        <f t="shared" si="0"/>
        <v>301</v>
      </c>
      <c r="Y30" s="76">
        <v>8</v>
      </c>
      <c r="Z30" s="77">
        <v>0</v>
      </c>
      <c r="AA30" s="77">
        <v>1</v>
      </c>
      <c r="AB30" s="78">
        <f t="shared" si="1"/>
        <v>9</v>
      </c>
      <c r="AC30" s="82">
        <v>675</v>
      </c>
      <c r="AD30" s="83">
        <v>787</v>
      </c>
      <c r="AE30" s="84">
        <v>900</v>
      </c>
      <c r="AF30" s="90">
        <v>250</v>
      </c>
      <c r="AG30" s="94">
        <f t="shared" si="2"/>
        <v>375</v>
      </c>
      <c r="AH30" s="95">
        <f t="shared" si="3"/>
        <v>500</v>
      </c>
      <c r="AI30" s="79">
        <v>300</v>
      </c>
      <c r="AJ30" s="80"/>
      <c r="AK30" s="84">
        <v>100</v>
      </c>
      <c r="AL30" s="82">
        <v>65</v>
      </c>
      <c r="AM30" s="83"/>
      <c r="AN30" s="84">
        <v>65</v>
      </c>
      <c r="AO30" s="89">
        <v>2.25</v>
      </c>
      <c r="AP30" s="70">
        <v>3.33</v>
      </c>
      <c r="AQ30" s="70">
        <v>4.5</v>
      </c>
      <c r="AR30" s="23">
        <v>2</v>
      </c>
      <c r="AT30" s="23">
        <v>3</v>
      </c>
      <c r="BI30" s="41"/>
      <c r="BJ30" s="42"/>
      <c r="BM30" s="71"/>
    </row>
    <row r="31" spans="1:65" x14ac:dyDescent="0.2">
      <c r="A31" s="97" t="s">
        <v>180</v>
      </c>
      <c r="C31" s="129">
        <v>6</v>
      </c>
      <c r="D31" s="130" t="s">
        <v>181</v>
      </c>
      <c r="E31" s="113">
        <v>6</v>
      </c>
      <c r="F31" s="114">
        <v>14</v>
      </c>
      <c r="H31" s="131" t="s">
        <v>182</v>
      </c>
      <c r="I31" s="113">
        <v>5</v>
      </c>
      <c r="J31" s="114">
        <v>28.2</v>
      </c>
      <c r="N31" s="111" t="s">
        <v>135</v>
      </c>
      <c r="O31" s="23">
        <v>3</v>
      </c>
      <c r="P31" s="107">
        <v>300</v>
      </c>
      <c r="Q31" s="107">
        <v>430</v>
      </c>
      <c r="R31" s="107">
        <v>575</v>
      </c>
      <c r="T31" s="73" t="s">
        <v>135</v>
      </c>
      <c r="U31" s="2">
        <v>3</v>
      </c>
      <c r="V31" s="69" t="s">
        <v>130</v>
      </c>
      <c r="W31" s="74">
        <v>2</v>
      </c>
      <c r="X31" s="75">
        <f t="shared" si="0"/>
        <v>302</v>
      </c>
      <c r="Y31" s="76">
        <v>8</v>
      </c>
      <c r="Z31" s="77">
        <v>1</v>
      </c>
      <c r="AA31" s="77">
        <v>1</v>
      </c>
      <c r="AB31" s="78">
        <f t="shared" si="1"/>
        <v>10</v>
      </c>
      <c r="AC31" s="82">
        <v>750</v>
      </c>
      <c r="AD31" s="83">
        <v>874</v>
      </c>
      <c r="AE31" s="84">
        <v>1000</v>
      </c>
      <c r="AF31" s="90">
        <v>300</v>
      </c>
      <c r="AG31" s="94">
        <f t="shared" si="2"/>
        <v>450</v>
      </c>
      <c r="AH31" s="95">
        <f t="shared" si="3"/>
        <v>600</v>
      </c>
      <c r="AI31" s="79">
        <v>280</v>
      </c>
      <c r="AJ31" s="80">
        <v>20</v>
      </c>
      <c r="AK31" s="81">
        <v>100</v>
      </c>
      <c r="AL31" s="82">
        <v>65</v>
      </c>
      <c r="AM31" s="83">
        <v>55</v>
      </c>
      <c r="AN31" s="84">
        <v>65</v>
      </c>
      <c r="AO31" s="89">
        <v>2.5</v>
      </c>
      <c r="AP31" s="70">
        <v>3.66</v>
      </c>
      <c r="AQ31" s="70">
        <v>5</v>
      </c>
      <c r="AR31" s="23">
        <v>2</v>
      </c>
      <c r="AS31" s="23">
        <v>3</v>
      </c>
      <c r="AT31" s="23">
        <v>3</v>
      </c>
      <c r="BI31" s="41"/>
      <c r="BJ31" s="42"/>
      <c r="BM31" s="71"/>
    </row>
    <row r="32" spans="1:65" x14ac:dyDescent="0.2">
      <c r="A32" s="97" t="s">
        <v>183</v>
      </c>
      <c r="N32" s="73" t="s">
        <v>140</v>
      </c>
      <c r="O32" s="23">
        <v>4</v>
      </c>
      <c r="P32" s="73">
        <v>130</v>
      </c>
      <c r="Q32" s="132">
        <f>P32*1.5</f>
        <v>195</v>
      </c>
      <c r="R32" s="132">
        <v>260</v>
      </c>
      <c r="T32" s="73" t="s">
        <v>135</v>
      </c>
      <c r="U32" s="2">
        <v>3</v>
      </c>
      <c r="V32" s="73" t="s">
        <v>135</v>
      </c>
      <c r="W32" s="74">
        <v>3</v>
      </c>
      <c r="X32" s="75">
        <f t="shared" si="0"/>
        <v>303</v>
      </c>
      <c r="Y32" s="76">
        <v>8</v>
      </c>
      <c r="Z32" s="77">
        <v>0</v>
      </c>
      <c r="AA32" s="77">
        <v>2</v>
      </c>
      <c r="AB32" s="78">
        <f t="shared" si="1"/>
        <v>10</v>
      </c>
      <c r="AC32" s="82">
        <v>750</v>
      </c>
      <c r="AD32" s="83">
        <v>874</v>
      </c>
      <c r="AE32" s="84">
        <v>1000</v>
      </c>
      <c r="AF32" s="90">
        <v>300</v>
      </c>
      <c r="AG32" s="94">
        <f t="shared" si="2"/>
        <v>450</v>
      </c>
      <c r="AH32" s="95">
        <f t="shared" si="3"/>
        <v>600</v>
      </c>
      <c r="AI32" s="79">
        <v>300</v>
      </c>
      <c r="AJ32" s="83"/>
      <c r="AK32" s="81">
        <v>200</v>
      </c>
      <c r="AL32" s="82">
        <v>65</v>
      </c>
      <c r="AM32" s="83"/>
      <c r="AN32" s="84">
        <v>65</v>
      </c>
      <c r="AO32" s="89">
        <v>2.5</v>
      </c>
      <c r="AP32" s="70">
        <v>3.66</v>
      </c>
      <c r="AQ32" s="70">
        <v>5</v>
      </c>
      <c r="AR32" s="23">
        <v>2</v>
      </c>
      <c r="AT32" s="23">
        <v>3</v>
      </c>
      <c r="BI32" s="41"/>
      <c r="BJ32" s="42"/>
      <c r="BM32" s="71"/>
    </row>
    <row r="33" spans="1:65" x14ac:dyDescent="0.2">
      <c r="A33" s="97" t="s">
        <v>184</v>
      </c>
      <c r="J33" s="26" t="s">
        <v>185</v>
      </c>
      <c r="N33" s="73" t="s">
        <v>145</v>
      </c>
      <c r="O33" s="23">
        <v>5</v>
      </c>
      <c r="P33" s="111">
        <v>160</v>
      </c>
      <c r="Q33" s="132">
        <f t="shared" ref="Q33:Q40" si="4">P33*1.5</f>
        <v>240</v>
      </c>
      <c r="R33" s="132">
        <v>320</v>
      </c>
      <c r="T33" s="73" t="s">
        <v>135</v>
      </c>
      <c r="U33" s="2">
        <v>3</v>
      </c>
      <c r="V33" s="69" t="s">
        <v>116</v>
      </c>
      <c r="W33" s="74">
        <v>4</v>
      </c>
      <c r="X33" s="75">
        <f t="shared" si="0"/>
        <v>304</v>
      </c>
      <c r="Y33" s="76">
        <v>4</v>
      </c>
      <c r="Z33" s="77">
        <v>1</v>
      </c>
      <c r="AA33" s="77">
        <v>1</v>
      </c>
      <c r="AB33" s="78">
        <f t="shared" si="1"/>
        <v>6</v>
      </c>
      <c r="AC33" s="82">
        <v>475</v>
      </c>
      <c r="AD33" s="83">
        <v>562</v>
      </c>
      <c r="AE33" s="84">
        <v>650</v>
      </c>
      <c r="AF33" s="90">
        <v>215</v>
      </c>
      <c r="AG33" s="94">
        <f t="shared" si="2"/>
        <v>325</v>
      </c>
      <c r="AH33" s="95">
        <f t="shared" si="3"/>
        <v>430</v>
      </c>
      <c r="AI33" s="79">
        <v>150</v>
      </c>
      <c r="AJ33" s="80">
        <v>66</v>
      </c>
      <c r="AK33" s="81">
        <v>100</v>
      </c>
      <c r="AL33" s="82">
        <v>65</v>
      </c>
      <c r="AM33" s="83">
        <v>55</v>
      </c>
      <c r="AN33" s="84">
        <v>65</v>
      </c>
      <c r="AO33" s="89">
        <v>2.25</v>
      </c>
      <c r="AP33" s="70">
        <v>2.83</v>
      </c>
      <c r="AQ33" s="70">
        <v>3.5</v>
      </c>
      <c r="AR33" s="23">
        <v>2</v>
      </c>
      <c r="AS33" s="23">
        <v>3</v>
      </c>
      <c r="AT33" s="23">
        <v>3</v>
      </c>
      <c r="BI33" s="41"/>
      <c r="BJ33" s="42"/>
      <c r="BM33" s="71"/>
    </row>
    <row r="34" spans="1:65" x14ac:dyDescent="0.2">
      <c r="A34" s="102" t="s">
        <v>186</v>
      </c>
      <c r="D34" s="40"/>
      <c r="J34" s="133"/>
      <c r="K34" s="30">
        <v>1</v>
      </c>
      <c r="N34" s="73" t="s">
        <v>148</v>
      </c>
      <c r="O34" s="23">
        <v>6</v>
      </c>
      <c r="P34" s="111">
        <v>190</v>
      </c>
      <c r="Q34" s="132">
        <f t="shared" si="4"/>
        <v>285</v>
      </c>
      <c r="R34" s="132">
        <v>380</v>
      </c>
      <c r="T34" s="73" t="s">
        <v>135</v>
      </c>
      <c r="U34" s="2">
        <v>3</v>
      </c>
      <c r="V34" s="69" t="s">
        <v>119</v>
      </c>
      <c r="W34" s="74">
        <v>5</v>
      </c>
      <c r="X34" s="75">
        <f t="shared" si="0"/>
        <v>305</v>
      </c>
      <c r="Y34" s="76">
        <v>4</v>
      </c>
      <c r="Z34" s="77">
        <v>2</v>
      </c>
      <c r="AA34" s="77">
        <v>1</v>
      </c>
      <c r="AB34" s="78">
        <f t="shared" si="1"/>
        <v>7</v>
      </c>
      <c r="AC34" s="82">
        <v>555</v>
      </c>
      <c r="AD34" s="83">
        <v>662</v>
      </c>
      <c r="AE34" s="84">
        <v>775</v>
      </c>
      <c r="AF34" s="90">
        <v>230</v>
      </c>
      <c r="AG34" s="94">
        <f t="shared" si="2"/>
        <v>345</v>
      </c>
      <c r="AH34" s="95">
        <f t="shared" si="3"/>
        <v>460</v>
      </c>
      <c r="AI34" s="79">
        <v>150</v>
      </c>
      <c r="AJ34" s="80">
        <v>80</v>
      </c>
      <c r="AK34" s="81">
        <v>100</v>
      </c>
      <c r="AL34" s="82">
        <v>65</v>
      </c>
      <c r="AM34" s="83">
        <v>55</v>
      </c>
      <c r="AN34" s="84">
        <v>65</v>
      </c>
      <c r="AO34" s="89">
        <v>2.5</v>
      </c>
      <c r="AP34" s="70">
        <v>3.16</v>
      </c>
      <c r="AQ34" s="70">
        <v>4</v>
      </c>
      <c r="AR34" s="23">
        <v>2</v>
      </c>
      <c r="AS34" s="23">
        <v>3</v>
      </c>
      <c r="AT34" s="23">
        <v>3</v>
      </c>
      <c r="BI34" s="41"/>
      <c r="BJ34" s="42"/>
      <c r="BM34" s="71"/>
    </row>
    <row r="35" spans="1:65" x14ac:dyDescent="0.2">
      <c r="D35" s="40"/>
      <c r="J35" s="108" t="s">
        <v>187</v>
      </c>
      <c r="K35" s="109">
        <v>2</v>
      </c>
      <c r="N35" s="73" t="s">
        <v>150</v>
      </c>
      <c r="O35" s="23">
        <v>7</v>
      </c>
      <c r="P35" s="111">
        <v>210</v>
      </c>
      <c r="Q35" s="132">
        <f t="shared" si="4"/>
        <v>315</v>
      </c>
      <c r="R35" s="132">
        <v>420</v>
      </c>
      <c r="T35" s="73" t="s">
        <v>135</v>
      </c>
      <c r="U35" s="2">
        <v>3</v>
      </c>
      <c r="V35" s="69" t="s">
        <v>122</v>
      </c>
      <c r="W35" s="74">
        <v>6</v>
      </c>
      <c r="X35" s="75">
        <f t="shared" si="0"/>
        <v>306</v>
      </c>
      <c r="Y35" s="76">
        <v>4</v>
      </c>
      <c r="Z35" s="77">
        <v>3</v>
      </c>
      <c r="AA35" s="77">
        <v>1</v>
      </c>
      <c r="AB35" s="78">
        <f t="shared" si="1"/>
        <v>8</v>
      </c>
      <c r="AC35" s="82">
        <v>625</v>
      </c>
      <c r="AD35" s="83">
        <v>747</v>
      </c>
      <c r="AE35" s="84">
        <v>875</v>
      </c>
      <c r="AF35" s="90">
        <v>245</v>
      </c>
      <c r="AG35" s="94">
        <f t="shared" si="2"/>
        <v>370</v>
      </c>
      <c r="AH35" s="95">
        <f t="shared" si="3"/>
        <v>490</v>
      </c>
      <c r="AI35" s="79">
        <v>150</v>
      </c>
      <c r="AJ35" s="80">
        <v>100</v>
      </c>
      <c r="AK35" s="81">
        <v>100</v>
      </c>
      <c r="AL35" s="82">
        <v>65</v>
      </c>
      <c r="AM35" s="83">
        <v>55</v>
      </c>
      <c r="AN35" s="84">
        <v>65</v>
      </c>
      <c r="AO35" s="89">
        <v>2.75</v>
      </c>
      <c r="AP35" s="70">
        <v>3.49</v>
      </c>
      <c r="AQ35" s="70">
        <v>4.5</v>
      </c>
      <c r="AR35" s="23">
        <v>2</v>
      </c>
      <c r="AS35" s="23">
        <v>3</v>
      </c>
      <c r="AT35" s="23">
        <v>3</v>
      </c>
      <c r="BI35" s="41"/>
      <c r="BJ35" s="42"/>
      <c r="BM35" s="71"/>
    </row>
    <row r="36" spans="1:65" x14ac:dyDescent="0.2">
      <c r="A36" s="23" t="s">
        <v>188</v>
      </c>
      <c r="C36" s="23" t="s">
        <v>189</v>
      </c>
      <c r="D36" s="40"/>
      <c r="F36" s="23" t="s">
        <v>190</v>
      </c>
      <c r="J36" s="108" t="s">
        <v>191</v>
      </c>
      <c r="K36" s="109">
        <v>3</v>
      </c>
      <c r="N36" s="73" t="s">
        <v>153</v>
      </c>
      <c r="O36" s="23">
        <v>8</v>
      </c>
      <c r="P36" s="111">
        <v>230</v>
      </c>
      <c r="Q36" s="132">
        <f t="shared" si="4"/>
        <v>345</v>
      </c>
      <c r="R36" s="132">
        <v>460</v>
      </c>
      <c r="T36" s="73" t="s">
        <v>135</v>
      </c>
      <c r="U36" s="2">
        <v>3</v>
      </c>
      <c r="V36" s="69" t="s">
        <v>124</v>
      </c>
      <c r="W36" s="74">
        <v>7</v>
      </c>
      <c r="X36" s="75">
        <f t="shared" si="0"/>
        <v>307</v>
      </c>
      <c r="Y36" s="76">
        <v>4</v>
      </c>
      <c r="Z36" s="77">
        <v>4</v>
      </c>
      <c r="AA36" s="77">
        <v>1</v>
      </c>
      <c r="AB36" s="78">
        <f t="shared" si="1"/>
        <v>9</v>
      </c>
      <c r="AC36" s="79">
        <v>695</v>
      </c>
      <c r="AD36" s="80">
        <v>827</v>
      </c>
      <c r="AE36" s="81">
        <v>965</v>
      </c>
      <c r="AF36" s="134">
        <v>255</v>
      </c>
      <c r="AG36" s="94">
        <f t="shared" si="2"/>
        <v>385</v>
      </c>
      <c r="AH36" s="95">
        <f t="shared" si="3"/>
        <v>510</v>
      </c>
      <c r="AI36" s="79">
        <v>150</v>
      </c>
      <c r="AJ36" s="80">
        <v>120</v>
      </c>
      <c r="AK36" s="81">
        <v>100</v>
      </c>
      <c r="AL36" s="82">
        <v>65</v>
      </c>
      <c r="AM36" s="83">
        <v>55</v>
      </c>
      <c r="AN36" s="84">
        <v>65</v>
      </c>
      <c r="AO36" s="89">
        <v>3</v>
      </c>
      <c r="AP36" s="70">
        <v>3.83</v>
      </c>
      <c r="AQ36" s="70">
        <v>5</v>
      </c>
      <c r="AR36" s="23">
        <v>2</v>
      </c>
      <c r="AS36" s="23">
        <v>3</v>
      </c>
      <c r="AT36" s="23">
        <v>3</v>
      </c>
      <c r="BI36" s="41"/>
      <c r="BJ36" s="42"/>
      <c r="BL36" s="105"/>
      <c r="BM36" s="105"/>
    </row>
    <row r="37" spans="1:65" x14ac:dyDescent="0.2">
      <c r="A37" s="31"/>
      <c r="C37" s="106"/>
      <c r="D37" s="61"/>
      <c r="E37" s="30"/>
      <c r="F37" s="106"/>
      <c r="G37" s="61"/>
      <c r="H37" s="30"/>
      <c r="J37" s="108" t="s">
        <v>192</v>
      </c>
      <c r="K37" s="109">
        <v>4</v>
      </c>
      <c r="N37" s="88" t="s">
        <v>156</v>
      </c>
      <c r="O37" s="23">
        <v>9</v>
      </c>
      <c r="P37" s="111">
        <v>160</v>
      </c>
      <c r="Q37" s="132">
        <f t="shared" si="4"/>
        <v>240</v>
      </c>
      <c r="R37" s="132">
        <v>320</v>
      </c>
      <c r="S37" s="135"/>
      <c r="T37" s="73" t="s">
        <v>135</v>
      </c>
      <c r="U37" s="2">
        <v>3</v>
      </c>
      <c r="V37" s="69" t="s">
        <v>125</v>
      </c>
      <c r="W37" s="74">
        <v>8</v>
      </c>
      <c r="X37" s="75">
        <f t="shared" si="0"/>
        <v>308</v>
      </c>
      <c r="Y37" s="76">
        <v>4</v>
      </c>
      <c r="Z37" s="77">
        <v>5</v>
      </c>
      <c r="AA37" s="77">
        <v>1</v>
      </c>
      <c r="AB37" s="78">
        <f t="shared" si="1"/>
        <v>10</v>
      </c>
      <c r="AC37" s="79">
        <v>755</v>
      </c>
      <c r="AD37" s="80">
        <v>907</v>
      </c>
      <c r="AE37" s="81">
        <v>1050</v>
      </c>
      <c r="AF37" s="134">
        <v>265</v>
      </c>
      <c r="AG37" s="94">
        <f t="shared" si="2"/>
        <v>400</v>
      </c>
      <c r="AH37" s="95">
        <f t="shared" si="3"/>
        <v>530</v>
      </c>
      <c r="AI37" s="79">
        <v>150</v>
      </c>
      <c r="AJ37" s="80">
        <v>133</v>
      </c>
      <c r="AK37" s="81">
        <v>100</v>
      </c>
      <c r="AL37" s="82">
        <v>65</v>
      </c>
      <c r="AM37" s="83">
        <v>55</v>
      </c>
      <c r="AN37" s="84">
        <v>65</v>
      </c>
      <c r="AO37" s="89">
        <v>3.25</v>
      </c>
      <c r="AP37" s="70">
        <v>4.33</v>
      </c>
      <c r="AQ37" s="70">
        <v>5.5</v>
      </c>
      <c r="AR37" s="23">
        <v>2</v>
      </c>
      <c r="AS37" s="23">
        <v>3</v>
      </c>
      <c r="AT37" s="23">
        <v>3</v>
      </c>
      <c r="BI37" s="41"/>
      <c r="BJ37" s="136"/>
      <c r="BL37" s="105"/>
      <c r="BM37" s="105"/>
    </row>
    <row r="38" spans="1:65" x14ac:dyDescent="0.2">
      <c r="A38" s="137" t="s">
        <v>193</v>
      </c>
      <c r="C38" s="108" t="s">
        <v>194</v>
      </c>
      <c r="D38" s="89" t="s">
        <v>195</v>
      </c>
      <c r="E38" s="109">
        <v>6.1</v>
      </c>
      <c r="F38" s="108" t="s">
        <v>196</v>
      </c>
      <c r="G38" s="89" t="s">
        <v>195</v>
      </c>
      <c r="H38" s="109">
        <v>11.8</v>
      </c>
      <c r="J38" s="108" t="s">
        <v>197</v>
      </c>
      <c r="K38" s="109">
        <v>5</v>
      </c>
      <c r="N38" s="88" t="s">
        <v>159</v>
      </c>
      <c r="O38" s="23">
        <v>10</v>
      </c>
      <c r="P38" s="111">
        <v>190</v>
      </c>
      <c r="Q38" s="132">
        <f t="shared" si="4"/>
        <v>285</v>
      </c>
      <c r="R38" s="132">
        <v>380</v>
      </c>
      <c r="T38" s="73" t="s">
        <v>135</v>
      </c>
      <c r="U38" s="2">
        <v>3</v>
      </c>
      <c r="V38" s="69" t="s">
        <v>129</v>
      </c>
      <c r="W38" s="74">
        <v>9</v>
      </c>
      <c r="X38" s="75">
        <f t="shared" si="0"/>
        <v>309</v>
      </c>
      <c r="Y38" s="76">
        <v>4</v>
      </c>
      <c r="Z38" s="77">
        <v>1</v>
      </c>
      <c r="AA38" s="77">
        <v>2</v>
      </c>
      <c r="AB38" s="78">
        <f t="shared" si="1"/>
        <v>7</v>
      </c>
      <c r="AC38" s="82">
        <v>555</v>
      </c>
      <c r="AD38" s="83">
        <v>662</v>
      </c>
      <c r="AE38" s="84">
        <v>775</v>
      </c>
      <c r="AF38" s="90">
        <v>230</v>
      </c>
      <c r="AG38" s="94">
        <f t="shared" si="2"/>
        <v>345</v>
      </c>
      <c r="AH38" s="95">
        <f t="shared" si="3"/>
        <v>460</v>
      </c>
      <c r="AI38" s="79">
        <v>150</v>
      </c>
      <c r="AJ38" s="80">
        <v>66</v>
      </c>
      <c r="AK38" s="81">
        <v>200</v>
      </c>
      <c r="AL38" s="82">
        <v>65</v>
      </c>
      <c r="AM38" s="83">
        <v>55</v>
      </c>
      <c r="AN38" s="84">
        <v>65</v>
      </c>
      <c r="AO38" s="89">
        <v>2.5</v>
      </c>
      <c r="AP38" s="70">
        <v>3.16</v>
      </c>
      <c r="AQ38" s="70">
        <v>4</v>
      </c>
      <c r="AR38" s="23">
        <v>2</v>
      </c>
      <c r="AS38" s="23">
        <v>3</v>
      </c>
      <c r="AT38" s="23">
        <v>3</v>
      </c>
      <c r="BI38" s="41"/>
      <c r="BJ38" s="136"/>
      <c r="BL38" s="105"/>
      <c r="BM38" s="105"/>
    </row>
    <row r="39" spans="1:65" x14ac:dyDescent="0.2">
      <c r="A39" s="137" t="s">
        <v>198</v>
      </c>
      <c r="C39" s="108"/>
      <c r="D39" s="89" t="s">
        <v>199</v>
      </c>
      <c r="E39" s="109">
        <v>11.8</v>
      </c>
      <c r="F39" s="108"/>
      <c r="G39" s="89" t="s">
        <v>199</v>
      </c>
      <c r="H39" s="109">
        <v>21.5</v>
      </c>
      <c r="J39" s="108" t="s">
        <v>200</v>
      </c>
      <c r="K39" s="109">
        <v>6</v>
      </c>
      <c r="N39" s="88" t="s">
        <v>162</v>
      </c>
      <c r="O39" s="23">
        <v>11</v>
      </c>
      <c r="P39" s="111">
        <v>210</v>
      </c>
      <c r="Q39" s="132">
        <f t="shared" si="4"/>
        <v>315</v>
      </c>
      <c r="R39" s="132">
        <v>420</v>
      </c>
      <c r="T39" s="73" t="s">
        <v>135</v>
      </c>
      <c r="U39" s="2">
        <v>3</v>
      </c>
      <c r="V39" s="69" t="s">
        <v>131</v>
      </c>
      <c r="W39" s="74">
        <v>10</v>
      </c>
      <c r="X39" s="75">
        <f t="shared" si="0"/>
        <v>310</v>
      </c>
      <c r="Y39" s="76">
        <v>4</v>
      </c>
      <c r="Z39" s="77">
        <v>2</v>
      </c>
      <c r="AA39" s="77">
        <v>2</v>
      </c>
      <c r="AB39" s="78">
        <f t="shared" si="1"/>
        <v>8</v>
      </c>
      <c r="AC39" s="82">
        <v>625</v>
      </c>
      <c r="AD39" s="83">
        <v>747</v>
      </c>
      <c r="AE39" s="84">
        <v>875</v>
      </c>
      <c r="AF39" s="90">
        <v>245</v>
      </c>
      <c r="AG39" s="94">
        <f t="shared" si="2"/>
        <v>370</v>
      </c>
      <c r="AH39" s="95">
        <f t="shared" si="3"/>
        <v>490</v>
      </c>
      <c r="AI39" s="79">
        <v>150</v>
      </c>
      <c r="AJ39" s="80">
        <v>80</v>
      </c>
      <c r="AK39" s="81">
        <v>200</v>
      </c>
      <c r="AL39" s="82">
        <v>65</v>
      </c>
      <c r="AM39" s="83">
        <v>55</v>
      </c>
      <c r="AN39" s="84">
        <v>65</v>
      </c>
      <c r="AO39" s="89">
        <v>2.75</v>
      </c>
      <c r="AP39" s="70">
        <v>3.49</v>
      </c>
      <c r="AQ39" s="70">
        <v>4.5</v>
      </c>
      <c r="AR39" s="23">
        <v>2</v>
      </c>
      <c r="AS39" s="23">
        <v>3</v>
      </c>
      <c r="AT39" s="23">
        <v>3</v>
      </c>
      <c r="BI39" s="41"/>
      <c r="BJ39" s="136"/>
      <c r="BL39" s="105"/>
      <c r="BM39" s="105"/>
    </row>
    <row r="40" spans="1:65" x14ac:dyDescent="0.2">
      <c r="A40" s="137" t="s">
        <v>201</v>
      </c>
      <c r="C40" s="108"/>
      <c r="D40" s="89" t="s">
        <v>202</v>
      </c>
      <c r="E40" s="109">
        <v>12.1</v>
      </c>
      <c r="F40" s="108"/>
      <c r="G40" s="89" t="s">
        <v>202</v>
      </c>
      <c r="H40" s="109">
        <v>23.17</v>
      </c>
      <c r="J40" s="108" t="s">
        <v>203</v>
      </c>
      <c r="K40" s="109">
        <v>7</v>
      </c>
      <c r="N40" s="88" t="s">
        <v>164</v>
      </c>
      <c r="O40" s="23">
        <v>12</v>
      </c>
      <c r="P40" s="111">
        <v>230</v>
      </c>
      <c r="Q40" s="132">
        <f t="shared" si="4"/>
        <v>345</v>
      </c>
      <c r="R40" s="132">
        <v>460</v>
      </c>
      <c r="T40" s="73" t="s">
        <v>135</v>
      </c>
      <c r="U40" s="2">
        <v>3</v>
      </c>
      <c r="V40" s="69" t="s">
        <v>136</v>
      </c>
      <c r="W40" s="74">
        <v>11</v>
      </c>
      <c r="X40" s="75">
        <f t="shared" si="0"/>
        <v>311</v>
      </c>
      <c r="Y40" s="76">
        <v>4</v>
      </c>
      <c r="Z40" s="77">
        <v>3</v>
      </c>
      <c r="AA40" s="77">
        <v>2</v>
      </c>
      <c r="AB40" s="78">
        <f t="shared" si="1"/>
        <v>9</v>
      </c>
      <c r="AC40" s="82">
        <v>695</v>
      </c>
      <c r="AD40" s="83">
        <v>827</v>
      </c>
      <c r="AE40" s="84">
        <v>965</v>
      </c>
      <c r="AF40" s="90">
        <v>255</v>
      </c>
      <c r="AG40" s="94">
        <f t="shared" si="2"/>
        <v>385</v>
      </c>
      <c r="AH40" s="95">
        <f t="shared" si="3"/>
        <v>510</v>
      </c>
      <c r="AI40" s="79">
        <v>150</v>
      </c>
      <c r="AJ40" s="80">
        <v>100</v>
      </c>
      <c r="AK40" s="81">
        <v>200</v>
      </c>
      <c r="AL40" s="82">
        <v>65</v>
      </c>
      <c r="AM40" s="83">
        <v>55</v>
      </c>
      <c r="AN40" s="84">
        <v>65</v>
      </c>
      <c r="AO40" s="89">
        <v>3</v>
      </c>
      <c r="AP40" s="70">
        <v>3.83</v>
      </c>
      <c r="AQ40" s="70">
        <v>5</v>
      </c>
      <c r="AR40" s="23">
        <v>2</v>
      </c>
      <c r="AS40" s="23">
        <v>3</v>
      </c>
      <c r="AT40" s="23">
        <v>3</v>
      </c>
      <c r="BJ40" s="136"/>
      <c r="BL40" s="105"/>
      <c r="BM40" s="105"/>
    </row>
    <row r="41" spans="1:65" x14ac:dyDescent="0.2">
      <c r="A41" s="137" t="s">
        <v>204</v>
      </c>
      <c r="B41" s="138"/>
      <c r="C41" s="108"/>
      <c r="D41" s="89" t="s">
        <v>205</v>
      </c>
      <c r="E41" s="109">
        <v>21.86</v>
      </c>
      <c r="F41" s="108"/>
      <c r="G41" s="89" t="s">
        <v>205</v>
      </c>
      <c r="H41" s="109">
        <v>45.06</v>
      </c>
      <c r="J41" s="108" t="s">
        <v>206</v>
      </c>
      <c r="K41" s="109">
        <v>8</v>
      </c>
      <c r="Q41" s="27"/>
      <c r="T41" s="73" t="s">
        <v>135</v>
      </c>
      <c r="U41" s="2">
        <v>3</v>
      </c>
      <c r="V41" s="69" t="s">
        <v>141</v>
      </c>
      <c r="W41" s="74">
        <v>12</v>
      </c>
      <c r="X41" s="75">
        <f t="shared" si="0"/>
        <v>312</v>
      </c>
      <c r="Y41" s="76">
        <v>4</v>
      </c>
      <c r="Z41" s="77">
        <v>4</v>
      </c>
      <c r="AA41" s="77">
        <v>2</v>
      </c>
      <c r="AB41" s="78">
        <f t="shared" si="1"/>
        <v>10</v>
      </c>
      <c r="AC41" s="82">
        <v>755</v>
      </c>
      <c r="AD41" s="83">
        <v>907</v>
      </c>
      <c r="AE41" s="84">
        <v>1050</v>
      </c>
      <c r="AF41" s="90">
        <v>265</v>
      </c>
      <c r="AG41" s="94">
        <f t="shared" si="2"/>
        <v>400</v>
      </c>
      <c r="AH41" s="95">
        <f t="shared" si="3"/>
        <v>530</v>
      </c>
      <c r="AI41" s="79">
        <v>150</v>
      </c>
      <c r="AJ41" s="80">
        <v>120</v>
      </c>
      <c r="AK41" s="81">
        <v>200</v>
      </c>
      <c r="AL41" s="82">
        <v>65</v>
      </c>
      <c r="AM41" s="83">
        <v>55</v>
      </c>
      <c r="AN41" s="84">
        <v>65</v>
      </c>
      <c r="AO41" s="89">
        <v>3.25</v>
      </c>
      <c r="AP41" s="70">
        <v>4.33</v>
      </c>
      <c r="AQ41" s="70">
        <v>5.5</v>
      </c>
      <c r="AR41" s="23">
        <v>2</v>
      </c>
      <c r="AS41" s="23">
        <v>3</v>
      </c>
      <c r="AT41" s="23">
        <v>3</v>
      </c>
      <c r="BJ41" s="136"/>
      <c r="BL41" s="105"/>
      <c r="BM41" s="105"/>
    </row>
    <row r="42" spans="1:65" x14ac:dyDescent="0.2">
      <c r="A42" s="137" t="s">
        <v>207</v>
      </c>
      <c r="B42" s="40"/>
      <c r="C42" s="108"/>
      <c r="D42" s="89" t="s">
        <v>208</v>
      </c>
      <c r="E42" s="109">
        <v>20.86</v>
      </c>
      <c r="F42" s="108"/>
      <c r="G42" s="89" t="s">
        <v>208</v>
      </c>
      <c r="H42" s="109">
        <v>39.46</v>
      </c>
      <c r="J42" s="108" t="s">
        <v>209</v>
      </c>
      <c r="K42" s="109">
        <v>9</v>
      </c>
      <c r="L42" s="27"/>
      <c r="M42" s="27"/>
      <c r="N42" s="23" t="s">
        <v>210</v>
      </c>
      <c r="Q42" s="27"/>
      <c r="T42" s="73" t="s">
        <v>140</v>
      </c>
      <c r="U42" s="74">
        <v>4</v>
      </c>
      <c r="V42" s="69"/>
      <c r="W42" s="74">
        <v>0</v>
      </c>
      <c r="X42" s="75">
        <f t="shared" si="0"/>
        <v>400</v>
      </c>
      <c r="Y42" s="76">
        <v>1</v>
      </c>
      <c r="Z42" s="77">
        <v>0</v>
      </c>
      <c r="AA42" s="77">
        <v>0</v>
      </c>
      <c r="AB42" s="78">
        <f t="shared" si="1"/>
        <v>1</v>
      </c>
      <c r="AC42" s="116">
        <v>100</v>
      </c>
      <c r="AD42" s="80">
        <v>125</v>
      </c>
      <c r="AE42" s="81">
        <v>150</v>
      </c>
      <c r="AF42" s="116">
        <v>130</v>
      </c>
      <c r="AG42" s="117">
        <f t="shared" si="2"/>
        <v>195</v>
      </c>
      <c r="AH42" s="118">
        <f t="shared" si="3"/>
        <v>260</v>
      </c>
      <c r="AI42" s="82">
        <v>66</v>
      </c>
      <c r="AJ42" s="83"/>
      <c r="AK42" s="139"/>
      <c r="AL42" s="82">
        <v>55</v>
      </c>
      <c r="AM42" s="83"/>
      <c r="AN42" s="84"/>
      <c r="AO42" s="89">
        <v>1</v>
      </c>
      <c r="AP42" s="70">
        <v>1</v>
      </c>
      <c r="AQ42" s="70">
        <v>1</v>
      </c>
      <c r="AR42" s="23">
        <v>3</v>
      </c>
      <c r="BJ42" s="136"/>
      <c r="BK42" s="25"/>
      <c r="BL42" s="105"/>
      <c r="BM42" s="105"/>
    </row>
    <row r="43" spans="1:65" x14ac:dyDescent="0.2">
      <c r="A43" s="140" t="s">
        <v>211</v>
      </c>
      <c r="C43" s="108"/>
      <c r="D43" s="89" t="s">
        <v>212</v>
      </c>
      <c r="E43" s="109">
        <v>24.53</v>
      </c>
      <c r="F43" s="108"/>
      <c r="G43" s="89" t="s">
        <v>212</v>
      </c>
      <c r="H43" s="109">
        <v>47.39</v>
      </c>
      <c r="J43" s="112" t="s">
        <v>213</v>
      </c>
      <c r="K43" s="114">
        <v>10</v>
      </c>
      <c r="L43" s="27"/>
      <c r="M43" s="27"/>
      <c r="N43" s="49" t="s">
        <v>61</v>
      </c>
      <c r="O43" s="72"/>
      <c r="P43" s="51" t="s">
        <v>85</v>
      </c>
      <c r="Q43" s="51" t="s">
        <v>86</v>
      </c>
      <c r="R43" s="51" t="s">
        <v>87</v>
      </c>
      <c r="T43" s="73" t="s">
        <v>116</v>
      </c>
      <c r="U43" s="2">
        <v>4</v>
      </c>
      <c r="V43" s="69" t="s">
        <v>116</v>
      </c>
      <c r="W43" s="74">
        <v>4</v>
      </c>
      <c r="X43" s="75">
        <f t="shared" si="0"/>
        <v>404</v>
      </c>
      <c r="Y43" s="76">
        <v>2</v>
      </c>
      <c r="Z43" s="77">
        <v>0</v>
      </c>
      <c r="AA43" s="77">
        <v>0</v>
      </c>
      <c r="AB43" s="78">
        <f t="shared" si="1"/>
        <v>2</v>
      </c>
      <c r="AC43" s="82">
        <v>200</v>
      </c>
      <c r="AD43" s="83">
        <v>250</v>
      </c>
      <c r="AE43" s="84">
        <v>300</v>
      </c>
      <c r="AF43" s="90">
        <v>130</v>
      </c>
      <c r="AG43" s="94">
        <f t="shared" si="2"/>
        <v>195</v>
      </c>
      <c r="AH43" s="95">
        <f t="shared" si="3"/>
        <v>260</v>
      </c>
      <c r="AI43" s="80">
        <v>132</v>
      </c>
      <c r="AJ43" s="141"/>
      <c r="AK43" s="84"/>
      <c r="AL43" s="82">
        <v>55</v>
      </c>
      <c r="AM43" s="83"/>
      <c r="AN43" s="84"/>
      <c r="AO43" s="89">
        <v>2</v>
      </c>
      <c r="AP43" s="70">
        <v>2</v>
      </c>
      <c r="AQ43" s="70">
        <v>2</v>
      </c>
      <c r="AR43" s="23">
        <v>3</v>
      </c>
      <c r="BJ43" s="136"/>
      <c r="BL43" s="105"/>
      <c r="BM43" s="105"/>
    </row>
    <row r="44" spans="1:65" x14ac:dyDescent="0.2">
      <c r="A44" s="142"/>
      <c r="C44" s="108"/>
      <c r="D44" s="89" t="s">
        <v>214</v>
      </c>
      <c r="E44" s="109">
        <v>11.9</v>
      </c>
      <c r="F44" s="108"/>
      <c r="G44" s="89" t="s">
        <v>214</v>
      </c>
      <c r="H44" s="109">
        <v>26.1</v>
      </c>
      <c r="K44" s="27"/>
      <c r="L44" s="27"/>
      <c r="M44" s="27"/>
      <c r="N44" s="73" t="s">
        <v>108</v>
      </c>
      <c r="O44" s="23">
        <v>1</v>
      </c>
      <c r="P44" s="69">
        <v>1</v>
      </c>
      <c r="Q44" s="69">
        <v>1.5</v>
      </c>
      <c r="R44" s="70">
        <v>2</v>
      </c>
      <c r="S44" s="40"/>
      <c r="T44" s="73" t="s">
        <v>145</v>
      </c>
      <c r="U44" s="74">
        <v>5</v>
      </c>
      <c r="V44" s="69"/>
      <c r="W44" s="74">
        <v>0</v>
      </c>
      <c r="X44" s="75">
        <f t="shared" si="0"/>
        <v>500</v>
      </c>
      <c r="Y44" s="76">
        <v>2</v>
      </c>
      <c r="Z44" s="77">
        <v>0</v>
      </c>
      <c r="AA44" s="77">
        <v>0</v>
      </c>
      <c r="AB44" s="78">
        <f t="shared" si="1"/>
        <v>2</v>
      </c>
      <c r="AC44" s="79">
        <v>180</v>
      </c>
      <c r="AD44" s="80">
        <v>225</v>
      </c>
      <c r="AE44" s="93">
        <v>275</v>
      </c>
      <c r="AF44" s="116">
        <v>160</v>
      </c>
      <c r="AG44" s="117">
        <f t="shared" si="2"/>
        <v>240</v>
      </c>
      <c r="AH44" s="118">
        <f t="shared" si="3"/>
        <v>320</v>
      </c>
      <c r="AI44" s="79">
        <v>80</v>
      </c>
      <c r="AJ44" s="80"/>
      <c r="AK44" s="81"/>
      <c r="AL44" s="82">
        <v>55</v>
      </c>
      <c r="AM44" s="83"/>
      <c r="AN44" s="84"/>
      <c r="AO44" s="89">
        <v>1.25</v>
      </c>
      <c r="AP44" s="70">
        <v>1.33</v>
      </c>
      <c r="AQ44" s="70">
        <v>1.5</v>
      </c>
      <c r="AR44" s="23">
        <v>3</v>
      </c>
      <c r="BJ44" s="136"/>
      <c r="BK44" s="25"/>
      <c r="BL44" s="105"/>
      <c r="BM44" s="105"/>
    </row>
    <row r="45" spans="1:65" x14ac:dyDescent="0.2">
      <c r="A45" s="142"/>
      <c r="C45" s="108"/>
      <c r="D45" s="89" t="s">
        <v>215</v>
      </c>
      <c r="E45" s="109">
        <v>22.8</v>
      </c>
      <c r="F45" s="108"/>
      <c r="G45" s="89" t="s">
        <v>215</v>
      </c>
      <c r="H45" s="109">
        <v>42.95</v>
      </c>
      <c r="K45" s="27"/>
      <c r="L45" s="27"/>
      <c r="M45" s="27"/>
      <c r="N45" s="73" t="s">
        <v>130</v>
      </c>
      <c r="O45" s="23">
        <v>2</v>
      </c>
      <c r="P45" s="69">
        <v>1.25</v>
      </c>
      <c r="Q45" s="69">
        <v>1.83</v>
      </c>
      <c r="R45" s="70">
        <v>2.5</v>
      </c>
      <c r="S45" s="87"/>
      <c r="T45" s="73" t="s">
        <v>119</v>
      </c>
      <c r="U45" s="74">
        <v>5</v>
      </c>
      <c r="V45" s="69" t="s">
        <v>116</v>
      </c>
      <c r="W45" s="74">
        <v>4</v>
      </c>
      <c r="X45" s="75">
        <f t="shared" si="0"/>
        <v>504</v>
      </c>
      <c r="Y45" s="76">
        <v>3</v>
      </c>
      <c r="Z45" s="77">
        <v>0</v>
      </c>
      <c r="AA45" s="77">
        <v>0</v>
      </c>
      <c r="AB45" s="78">
        <f t="shared" si="1"/>
        <v>3</v>
      </c>
      <c r="AC45" s="82">
        <v>280</v>
      </c>
      <c r="AD45" s="83">
        <v>350</v>
      </c>
      <c r="AE45" s="84">
        <v>425</v>
      </c>
      <c r="AF45" s="90">
        <v>145</v>
      </c>
      <c r="AG45" s="94">
        <f t="shared" si="2"/>
        <v>220</v>
      </c>
      <c r="AH45" s="95">
        <f t="shared" si="3"/>
        <v>290</v>
      </c>
      <c r="AI45" s="80">
        <v>144</v>
      </c>
      <c r="AJ45" s="80"/>
      <c r="AK45" s="84"/>
      <c r="AL45" s="82">
        <v>55</v>
      </c>
      <c r="AM45" s="83"/>
      <c r="AN45" s="84"/>
      <c r="AO45" s="89">
        <v>2.25</v>
      </c>
      <c r="AP45" s="70">
        <v>2.33</v>
      </c>
      <c r="AQ45" s="70">
        <v>2.5</v>
      </c>
      <c r="AR45" s="23">
        <v>3</v>
      </c>
      <c r="BJ45" s="136"/>
      <c r="BL45" s="105"/>
      <c r="BM45" s="105"/>
    </row>
    <row r="46" spans="1:65" x14ac:dyDescent="0.2">
      <c r="C46" s="112"/>
      <c r="D46" s="113" t="s">
        <v>216</v>
      </c>
      <c r="E46" s="114">
        <v>15.7</v>
      </c>
      <c r="F46" s="112"/>
      <c r="G46" s="113" t="s">
        <v>216</v>
      </c>
      <c r="H46" s="114">
        <v>29.5</v>
      </c>
      <c r="K46" s="27"/>
      <c r="L46" s="27"/>
      <c r="M46" s="27"/>
      <c r="N46" s="111" t="s">
        <v>135</v>
      </c>
      <c r="O46" s="23">
        <v>3</v>
      </c>
      <c r="P46" s="69">
        <v>1.25</v>
      </c>
      <c r="Q46" s="69">
        <v>1.83</v>
      </c>
      <c r="R46" s="70">
        <v>2.5</v>
      </c>
      <c r="S46" s="87"/>
      <c r="T46" s="73" t="s">
        <v>119</v>
      </c>
      <c r="U46" s="74">
        <v>5</v>
      </c>
      <c r="V46" s="69" t="s">
        <v>119</v>
      </c>
      <c r="W46" s="74">
        <v>5</v>
      </c>
      <c r="X46" s="75">
        <f t="shared" si="0"/>
        <v>505</v>
      </c>
      <c r="Y46" s="76">
        <v>4</v>
      </c>
      <c r="Z46" s="77">
        <v>0</v>
      </c>
      <c r="AA46" s="77">
        <v>0</v>
      </c>
      <c r="AB46" s="78">
        <f t="shared" si="1"/>
        <v>4</v>
      </c>
      <c r="AC46" s="82">
        <v>360</v>
      </c>
      <c r="AD46" s="83">
        <v>450</v>
      </c>
      <c r="AE46" s="84">
        <v>550</v>
      </c>
      <c r="AF46" s="90">
        <v>160</v>
      </c>
      <c r="AG46" s="94">
        <f t="shared" si="2"/>
        <v>240</v>
      </c>
      <c r="AH46" s="95">
        <f t="shared" si="3"/>
        <v>320</v>
      </c>
      <c r="AI46" s="80">
        <v>160</v>
      </c>
      <c r="AJ46" s="80"/>
      <c r="AK46" s="84"/>
      <c r="AL46" s="82">
        <v>55</v>
      </c>
      <c r="AM46" s="83"/>
      <c r="AN46" s="84"/>
      <c r="AO46" s="89">
        <v>2.5</v>
      </c>
      <c r="AP46" s="70">
        <v>2.66</v>
      </c>
      <c r="AQ46" s="70">
        <v>3</v>
      </c>
      <c r="AR46" s="23">
        <v>3</v>
      </c>
      <c r="BJ46" s="136"/>
      <c r="BL46" s="105"/>
      <c r="BM46" s="105"/>
    </row>
    <row r="47" spans="1:65" x14ac:dyDescent="0.2">
      <c r="B47" s="40"/>
      <c r="F47" s="28"/>
      <c r="G47" s="28"/>
      <c r="H47" s="28"/>
      <c r="K47" s="27"/>
      <c r="L47" s="27"/>
      <c r="M47" s="27"/>
      <c r="N47" s="73" t="s">
        <v>140</v>
      </c>
      <c r="O47" s="23">
        <v>4</v>
      </c>
      <c r="P47" s="69">
        <v>1</v>
      </c>
      <c r="Q47" s="69">
        <v>1</v>
      </c>
      <c r="R47" s="69">
        <v>1</v>
      </c>
      <c r="S47" s="143"/>
      <c r="T47" s="73" t="s">
        <v>119</v>
      </c>
      <c r="U47" s="74">
        <v>5</v>
      </c>
      <c r="V47" s="69" t="s">
        <v>129</v>
      </c>
      <c r="W47" s="74">
        <v>9</v>
      </c>
      <c r="X47" s="75">
        <f t="shared" si="0"/>
        <v>509</v>
      </c>
      <c r="Y47" s="76">
        <v>3</v>
      </c>
      <c r="Z47" s="77">
        <v>0</v>
      </c>
      <c r="AA47" s="77">
        <v>1</v>
      </c>
      <c r="AB47" s="78">
        <f t="shared" si="1"/>
        <v>4</v>
      </c>
      <c r="AC47" s="82">
        <v>360</v>
      </c>
      <c r="AD47" s="83">
        <v>450</v>
      </c>
      <c r="AE47" s="84">
        <v>550</v>
      </c>
      <c r="AF47" s="90">
        <v>160</v>
      </c>
      <c r="AG47" s="94">
        <f t="shared" si="2"/>
        <v>240</v>
      </c>
      <c r="AH47" s="95">
        <f t="shared" si="3"/>
        <v>320</v>
      </c>
      <c r="AI47" s="80">
        <v>144</v>
      </c>
      <c r="AJ47" s="80"/>
      <c r="AK47" s="84">
        <v>100</v>
      </c>
      <c r="AL47" s="82">
        <v>55</v>
      </c>
      <c r="AM47" s="83"/>
      <c r="AN47" s="84">
        <v>65</v>
      </c>
      <c r="AO47" s="89">
        <v>2.5</v>
      </c>
      <c r="AP47" s="70">
        <v>2.66</v>
      </c>
      <c r="AQ47" s="70">
        <v>3.5</v>
      </c>
      <c r="AR47" s="23">
        <v>3</v>
      </c>
      <c r="AT47" s="23">
        <v>3</v>
      </c>
      <c r="BJ47" s="136"/>
      <c r="BK47" s="25"/>
      <c r="BL47" s="105"/>
      <c r="BM47" s="105"/>
    </row>
    <row r="48" spans="1:65" x14ac:dyDescent="0.2">
      <c r="B48" s="40"/>
      <c r="F48" s="28"/>
      <c r="G48" s="28"/>
      <c r="H48" s="28"/>
      <c r="J48" s="122"/>
      <c r="N48" s="73" t="s">
        <v>145</v>
      </c>
      <c r="O48" s="23">
        <v>5</v>
      </c>
      <c r="P48" s="69">
        <v>1.25</v>
      </c>
      <c r="Q48" s="69">
        <v>1.33</v>
      </c>
      <c r="R48" s="69">
        <v>1.5</v>
      </c>
      <c r="S48" s="143"/>
      <c r="T48" s="73" t="s">
        <v>148</v>
      </c>
      <c r="U48" s="74">
        <v>6</v>
      </c>
      <c r="V48" s="69"/>
      <c r="W48" s="74">
        <v>0</v>
      </c>
      <c r="X48" s="75">
        <f t="shared" si="0"/>
        <v>600</v>
      </c>
      <c r="Y48" s="76">
        <v>3</v>
      </c>
      <c r="Z48" s="77">
        <v>0</v>
      </c>
      <c r="AA48" s="77">
        <v>0</v>
      </c>
      <c r="AB48" s="78">
        <f t="shared" si="1"/>
        <v>3</v>
      </c>
      <c r="AC48" s="79">
        <v>250</v>
      </c>
      <c r="AD48" s="80">
        <v>310</v>
      </c>
      <c r="AE48" s="96">
        <v>375</v>
      </c>
      <c r="AF48" s="116">
        <v>190</v>
      </c>
      <c r="AG48" s="117">
        <f t="shared" si="2"/>
        <v>285</v>
      </c>
      <c r="AH48" s="118">
        <f t="shared" si="3"/>
        <v>380</v>
      </c>
      <c r="AI48" s="79">
        <v>100</v>
      </c>
      <c r="AJ48" s="80"/>
      <c r="AK48" s="81"/>
      <c r="AL48" s="82">
        <v>55</v>
      </c>
      <c r="AM48" s="83"/>
      <c r="AN48" s="84"/>
      <c r="AO48" s="89">
        <v>1.5</v>
      </c>
      <c r="AP48" s="70">
        <v>1.66</v>
      </c>
      <c r="AQ48" s="70">
        <v>2</v>
      </c>
      <c r="AR48" s="23">
        <v>3</v>
      </c>
      <c r="BJ48" s="136"/>
      <c r="BL48" s="105"/>
      <c r="BM48" s="105"/>
    </row>
    <row r="49" spans="1:65" x14ac:dyDescent="0.2">
      <c r="J49" s="122"/>
      <c r="N49" s="73" t="s">
        <v>148</v>
      </c>
      <c r="O49" s="23">
        <v>6</v>
      </c>
      <c r="P49" s="69">
        <v>1.5</v>
      </c>
      <c r="Q49" s="69">
        <v>1.66</v>
      </c>
      <c r="R49" s="69">
        <v>2</v>
      </c>
      <c r="S49" s="143"/>
      <c r="T49" s="69" t="s">
        <v>217</v>
      </c>
      <c r="U49" s="74">
        <v>6</v>
      </c>
      <c r="V49" s="69" t="s">
        <v>116</v>
      </c>
      <c r="W49" s="74">
        <v>4</v>
      </c>
      <c r="X49" s="144">
        <f t="shared" si="0"/>
        <v>604</v>
      </c>
      <c r="Y49" s="145">
        <v>4</v>
      </c>
      <c r="Z49" s="77">
        <v>0</v>
      </c>
      <c r="AA49" s="77">
        <v>0</v>
      </c>
      <c r="AB49" s="78">
        <f t="shared" si="1"/>
        <v>4</v>
      </c>
      <c r="AC49" s="82">
        <v>350</v>
      </c>
      <c r="AD49" s="83">
        <v>435</v>
      </c>
      <c r="AE49" s="84">
        <v>525</v>
      </c>
      <c r="AF49" s="90">
        <v>160</v>
      </c>
      <c r="AG49" s="94">
        <f t="shared" si="2"/>
        <v>240</v>
      </c>
      <c r="AH49" s="95">
        <f t="shared" si="3"/>
        <v>320</v>
      </c>
      <c r="AI49" s="80">
        <v>166</v>
      </c>
      <c r="AJ49" s="141"/>
      <c r="AK49" s="84"/>
      <c r="AL49" s="82">
        <v>55</v>
      </c>
      <c r="AM49" s="83"/>
      <c r="AN49" s="84"/>
      <c r="AO49" s="89">
        <v>2.5</v>
      </c>
      <c r="AP49" s="70">
        <v>2.66</v>
      </c>
      <c r="AQ49" s="70">
        <v>3</v>
      </c>
      <c r="AR49" s="23">
        <v>3</v>
      </c>
      <c r="BJ49" s="136"/>
      <c r="BL49" s="105"/>
      <c r="BM49" s="105"/>
    </row>
    <row r="50" spans="1:65" x14ac:dyDescent="0.2">
      <c r="C50" s="258" t="s">
        <v>218</v>
      </c>
      <c r="F50" s="27"/>
      <c r="J50" s="122"/>
      <c r="K50" s="87"/>
      <c r="N50" s="73" t="s">
        <v>150</v>
      </c>
      <c r="O50" s="23">
        <v>7</v>
      </c>
      <c r="P50" s="69">
        <v>1.75</v>
      </c>
      <c r="Q50" s="69">
        <v>2</v>
      </c>
      <c r="R50" s="69">
        <v>2.5</v>
      </c>
      <c r="S50" s="146"/>
      <c r="T50" s="69" t="s">
        <v>217</v>
      </c>
      <c r="U50" s="74">
        <v>6</v>
      </c>
      <c r="V50" s="69" t="s">
        <v>119</v>
      </c>
      <c r="W50" s="74">
        <v>5</v>
      </c>
      <c r="X50" s="144">
        <f t="shared" si="0"/>
        <v>605</v>
      </c>
      <c r="Y50" s="76">
        <v>5</v>
      </c>
      <c r="Z50" s="77">
        <v>0</v>
      </c>
      <c r="AA50" s="77">
        <v>0</v>
      </c>
      <c r="AB50" s="78">
        <f t="shared" si="1"/>
        <v>5</v>
      </c>
      <c r="AC50" s="82">
        <v>430</v>
      </c>
      <c r="AD50" s="83">
        <v>535</v>
      </c>
      <c r="AE50" s="84">
        <v>650</v>
      </c>
      <c r="AF50" s="90">
        <v>175</v>
      </c>
      <c r="AG50" s="94">
        <f t="shared" si="2"/>
        <v>265</v>
      </c>
      <c r="AH50" s="95">
        <f t="shared" si="3"/>
        <v>350</v>
      </c>
      <c r="AI50" s="80">
        <v>180</v>
      </c>
      <c r="AJ50" s="141"/>
      <c r="AK50" s="84"/>
      <c r="AL50" s="82">
        <v>55</v>
      </c>
      <c r="AM50" s="83"/>
      <c r="AN50" s="84"/>
      <c r="AO50" s="89">
        <v>2.75</v>
      </c>
      <c r="AP50" s="70">
        <v>3</v>
      </c>
      <c r="AQ50" s="70">
        <v>3.5</v>
      </c>
      <c r="AR50" s="23">
        <v>3</v>
      </c>
      <c r="BJ50" s="136"/>
      <c r="BK50" s="25"/>
      <c r="BL50" s="105"/>
      <c r="BM50" s="105"/>
    </row>
    <row r="51" spans="1:65" x14ac:dyDescent="0.2">
      <c r="A51" s="23" t="s">
        <v>219</v>
      </c>
      <c r="C51" s="259"/>
      <c r="D51" s="23" t="s">
        <v>220</v>
      </c>
      <c r="F51" s="27" t="s">
        <v>24</v>
      </c>
      <c r="G51" s="23" t="s">
        <v>221</v>
      </c>
      <c r="J51" s="122"/>
      <c r="K51" s="147"/>
      <c r="N51" s="73" t="s">
        <v>153</v>
      </c>
      <c r="O51" s="23">
        <v>8</v>
      </c>
      <c r="P51" s="69">
        <v>2</v>
      </c>
      <c r="Q51" s="69">
        <v>2.5</v>
      </c>
      <c r="R51" s="69">
        <v>3</v>
      </c>
      <c r="T51" s="69" t="s">
        <v>217</v>
      </c>
      <c r="U51" s="74">
        <v>6</v>
      </c>
      <c r="V51" s="89" t="s">
        <v>217</v>
      </c>
      <c r="W51" s="74">
        <v>6</v>
      </c>
      <c r="X51" s="144">
        <f t="shared" si="0"/>
        <v>606</v>
      </c>
      <c r="Y51" s="76">
        <v>6</v>
      </c>
      <c r="Z51" s="77">
        <v>0</v>
      </c>
      <c r="AA51" s="77">
        <v>0</v>
      </c>
      <c r="AB51" s="78">
        <f t="shared" si="1"/>
        <v>6</v>
      </c>
      <c r="AC51" s="82">
        <v>500</v>
      </c>
      <c r="AD51" s="83">
        <v>620</v>
      </c>
      <c r="AE51" s="84">
        <v>750</v>
      </c>
      <c r="AF51" s="90">
        <v>190</v>
      </c>
      <c r="AG51" s="94">
        <f t="shared" si="2"/>
        <v>285</v>
      </c>
      <c r="AH51" s="95">
        <f t="shared" si="3"/>
        <v>380</v>
      </c>
      <c r="AI51" s="80">
        <v>200</v>
      </c>
      <c r="AJ51" s="141"/>
      <c r="AK51" s="84"/>
      <c r="AL51" s="82">
        <v>55</v>
      </c>
      <c r="AM51" s="83"/>
      <c r="AN51" s="84"/>
      <c r="AO51" s="89">
        <v>3</v>
      </c>
      <c r="AP51" s="70">
        <v>3.32</v>
      </c>
      <c r="AQ51" s="70">
        <v>4</v>
      </c>
      <c r="AR51" s="23">
        <v>3</v>
      </c>
      <c r="BJ51" s="136"/>
      <c r="BL51" s="105"/>
      <c r="BM51" s="105"/>
    </row>
    <row r="52" spans="1:65" x14ac:dyDescent="0.2">
      <c r="A52" s="133" t="s">
        <v>222</v>
      </c>
      <c r="B52" s="61">
        <v>1</v>
      </c>
      <c r="C52" s="61"/>
      <c r="D52" s="30">
        <v>1</v>
      </c>
      <c r="F52" s="27"/>
      <c r="J52" s="122"/>
      <c r="K52" s="87"/>
      <c r="N52" s="88" t="s">
        <v>156</v>
      </c>
      <c r="O52" s="23">
        <v>9</v>
      </c>
      <c r="P52" s="69">
        <v>1.25</v>
      </c>
      <c r="Q52" s="69">
        <v>1.33</v>
      </c>
      <c r="R52" s="69">
        <v>1.5</v>
      </c>
      <c r="T52" s="69" t="s">
        <v>217</v>
      </c>
      <c r="U52" s="74">
        <v>6</v>
      </c>
      <c r="V52" s="69" t="s">
        <v>129</v>
      </c>
      <c r="W52" s="74">
        <v>9</v>
      </c>
      <c r="X52" s="144">
        <f t="shared" si="0"/>
        <v>609</v>
      </c>
      <c r="Y52" s="145">
        <v>4</v>
      </c>
      <c r="Z52" s="77">
        <v>0</v>
      </c>
      <c r="AA52" s="77">
        <v>1</v>
      </c>
      <c r="AB52" s="78">
        <f t="shared" si="1"/>
        <v>5</v>
      </c>
      <c r="AC52" s="82">
        <v>430</v>
      </c>
      <c r="AD52" s="83">
        <v>535</v>
      </c>
      <c r="AE52" s="84">
        <v>650</v>
      </c>
      <c r="AF52" s="90">
        <v>175</v>
      </c>
      <c r="AG52" s="94">
        <f t="shared" si="2"/>
        <v>265</v>
      </c>
      <c r="AH52" s="95">
        <f t="shared" si="3"/>
        <v>350</v>
      </c>
      <c r="AI52" s="80">
        <v>166</v>
      </c>
      <c r="AJ52" s="141"/>
      <c r="AK52" s="84">
        <v>100</v>
      </c>
      <c r="AL52" s="82">
        <v>55</v>
      </c>
      <c r="AM52" s="83"/>
      <c r="AN52" s="84">
        <v>65</v>
      </c>
      <c r="AO52" s="89">
        <v>2.75</v>
      </c>
      <c r="AP52" s="70">
        <v>3</v>
      </c>
      <c r="AQ52" s="70">
        <v>3.5</v>
      </c>
      <c r="AR52" s="23">
        <v>3</v>
      </c>
      <c r="AT52" s="23">
        <v>3</v>
      </c>
      <c r="BJ52" s="136"/>
      <c r="BL52" s="105"/>
      <c r="BM52" s="105"/>
    </row>
    <row r="53" spans="1:65" x14ac:dyDescent="0.2">
      <c r="A53" s="108" t="s">
        <v>187</v>
      </c>
      <c r="B53" s="89">
        <v>2</v>
      </c>
      <c r="C53" s="148">
        <v>0.04</v>
      </c>
      <c r="D53" s="149">
        <f>(1-C53)</f>
        <v>0.96</v>
      </c>
      <c r="F53" s="27" t="s">
        <v>223</v>
      </c>
      <c r="I53" s="26" t="s">
        <v>224</v>
      </c>
      <c r="J53" s="26" t="s">
        <v>225</v>
      </c>
      <c r="K53" s="87"/>
      <c r="N53" s="88" t="s">
        <v>159</v>
      </c>
      <c r="O53" s="23">
        <v>10</v>
      </c>
      <c r="P53" s="69">
        <v>1.5</v>
      </c>
      <c r="Q53" s="69">
        <v>1.66</v>
      </c>
      <c r="R53" s="69">
        <v>2</v>
      </c>
      <c r="T53" s="69" t="s">
        <v>217</v>
      </c>
      <c r="U53" s="74">
        <v>6</v>
      </c>
      <c r="V53" s="89" t="s">
        <v>131</v>
      </c>
      <c r="W53" s="74">
        <v>10</v>
      </c>
      <c r="X53" s="75">
        <f t="shared" si="0"/>
        <v>610</v>
      </c>
      <c r="Y53" s="76">
        <v>5</v>
      </c>
      <c r="Z53" s="77">
        <v>0</v>
      </c>
      <c r="AA53" s="77">
        <v>1</v>
      </c>
      <c r="AB53" s="78">
        <f t="shared" si="1"/>
        <v>6</v>
      </c>
      <c r="AC53" s="82">
        <v>500</v>
      </c>
      <c r="AD53" s="83">
        <v>620</v>
      </c>
      <c r="AE53" s="84">
        <v>750</v>
      </c>
      <c r="AF53" s="90">
        <v>190</v>
      </c>
      <c r="AG53" s="94">
        <f t="shared" si="2"/>
        <v>285</v>
      </c>
      <c r="AH53" s="95">
        <f t="shared" si="3"/>
        <v>380</v>
      </c>
      <c r="AI53" s="80">
        <v>180</v>
      </c>
      <c r="AJ53" s="141"/>
      <c r="AK53" s="84">
        <v>100</v>
      </c>
      <c r="AL53" s="82">
        <v>55</v>
      </c>
      <c r="AM53" s="83"/>
      <c r="AN53" s="84">
        <v>65</v>
      </c>
      <c r="AO53" s="89">
        <v>3</v>
      </c>
      <c r="AP53" s="70">
        <v>3.32</v>
      </c>
      <c r="AQ53" s="70">
        <v>4</v>
      </c>
      <c r="AR53" s="23">
        <v>3</v>
      </c>
      <c r="AT53" s="23">
        <v>3</v>
      </c>
      <c r="BJ53" s="136"/>
      <c r="BL53" s="105"/>
      <c r="BM53" s="105"/>
    </row>
    <row r="54" spans="1:65" x14ac:dyDescent="0.2">
      <c r="A54" s="108" t="s">
        <v>191</v>
      </c>
      <c r="B54" s="89">
        <v>3</v>
      </c>
      <c r="C54" s="148">
        <v>4.1399999999999999E-2</v>
      </c>
      <c r="D54" s="149">
        <f t="shared" ref="D54:D61" si="5">(1-C54)</f>
        <v>0.95860000000000001</v>
      </c>
      <c r="N54" s="88" t="s">
        <v>162</v>
      </c>
      <c r="O54" s="23">
        <v>11</v>
      </c>
      <c r="P54" s="69">
        <v>1.75</v>
      </c>
      <c r="Q54" s="69">
        <v>2</v>
      </c>
      <c r="R54" s="69">
        <v>2.5</v>
      </c>
      <c r="T54" s="73" t="s">
        <v>150</v>
      </c>
      <c r="U54" s="74">
        <v>7</v>
      </c>
      <c r="V54" s="69"/>
      <c r="W54" s="74">
        <v>0</v>
      </c>
      <c r="X54" s="75">
        <f t="shared" si="0"/>
        <v>700</v>
      </c>
      <c r="Y54" s="76">
        <v>4</v>
      </c>
      <c r="Z54" s="77">
        <v>0</v>
      </c>
      <c r="AA54" s="77">
        <v>0</v>
      </c>
      <c r="AB54" s="78">
        <f t="shared" si="1"/>
        <v>4</v>
      </c>
      <c r="AC54" s="79">
        <v>320</v>
      </c>
      <c r="AD54" s="80">
        <v>390</v>
      </c>
      <c r="AE54" s="96">
        <v>465</v>
      </c>
      <c r="AF54" s="116">
        <v>210</v>
      </c>
      <c r="AG54" s="117">
        <f t="shared" si="2"/>
        <v>315</v>
      </c>
      <c r="AH54" s="118">
        <f t="shared" si="3"/>
        <v>420</v>
      </c>
      <c r="AI54" s="79">
        <v>120</v>
      </c>
      <c r="AJ54" s="80"/>
      <c r="AK54" s="81"/>
      <c r="AL54" s="82">
        <v>55</v>
      </c>
      <c r="AM54" s="83"/>
      <c r="AN54" s="84"/>
      <c r="AO54" s="89">
        <v>1.75</v>
      </c>
      <c r="AP54" s="70">
        <v>2</v>
      </c>
      <c r="AQ54" s="70">
        <v>2.5</v>
      </c>
      <c r="AR54" s="23">
        <v>3</v>
      </c>
      <c r="BJ54" s="136"/>
      <c r="BK54" s="25"/>
      <c r="BL54" s="105"/>
      <c r="BM54" s="105"/>
    </row>
    <row r="55" spans="1:65" ht="45" x14ac:dyDescent="0.2">
      <c r="A55" s="108" t="s">
        <v>192</v>
      </c>
      <c r="B55" s="89">
        <v>4</v>
      </c>
      <c r="C55" s="148">
        <v>0.05</v>
      </c>
      <c r="D55" s="149">
        <f t="shared" si="5"/>
        <v>0.95</v>
      </c>
      <c r="F55" s="150" t="s">
        <v>226</v>
      </c>
      <c r="G55" s="61">
        <v>1</v>
      </c>
      <c r="H55" s="151" t="s">
        <v>227</v>
      </c>
      <c r="I55" s="152">
        <v>270</v>
      </c>
      <c r="J55" s="30">
        <v>1.01</v>
      </c>
      <c r="L55" s="27"/>
      <c r="M55" s="27"/>
      <c r="N55" s="88" t="s">
        <v>164</v>
      </c>
      <c r="O55" s="23">
        <v>12</v>
      </c>
      <c r="P55" s="69">
        <v>2</v>
      </c>
      <c r="Q55" s="69">
        <v>2.5</v>
      </c>
      <c r="R55" s="69">
        <v>3</v>
      </c>
      <c r="T55" s="69" t="s">
        <v>228</v>
      </c>
      <c r="U55" s="74">
        <v>7</v>
      </c>
      <c r="V55" s="69" t="s">
        <v>116</v>
      </c>
      <c r="W55" s="74">
        <v>4</v>
      </c>
      <c r="X55" s="75">
        <f t="shared" si="0"/>
        <v>704</v>
      </c>
      <c r="Y55" s="76">
        <v>5</v>
      </c>
      <c r="Z55" s="77">
        <v>0</v>
      </c>
      <c r="AA55" s="77">
        <v>0</v>
      </c>
      <c r="AB55" s="78">
        <f t="shared" si="1"/>
        <v>5</v>
      </c>
      <c r="AC55" s="82">
        <v>420</v>
      </c>
      <c r="AD55" s="83">
        <v>515</v>
      </c>
      <c r="AE55" s="84">
        <v>615</v>
      </c>
      <c r="AF55" s="90">
        <v>170</v>
      </c>
      <c r="AG55" s="94">
        <f t="shared" si="2"/>
        <v>255</v>
      </c>
      <c r="AH55" s="95">
        <f t="shared" si="3"/>
        <v>340</v>
      </c>
      <c r="AI55" s="80">
        <v>186</v>
      </c>
      <c r="AJ55" s="141"/>
      <c r="AK55" s="84"/>
      <c r="AL55" s="82">
        <v>55</v>
      </c>
      <c r="AM55" s="83"/>
      <c r="AN55" s="84"/>
      <c r="AO55" s="89">
        <v>2.75</v>
      </c>
      <c r="AP55" s="70">
        <v>3</v>
      </c>
      <c r="AQ55" s="70">
        <v>3.5</v>
      </c>
      <c r="AR55" s="23">
        <v>3</v>
      </c>
      <c r="BJ55" s="136"/>
      <c r="BL55" s="105"/>
      <c r="BM55" s="105"/>
    </row>
    <row r="56" spans="1:65" ht="56.25" x14ac:dyDescent="0.2">
      <c r="A56" s="108" t="s">
        <v>197</v>
      </c>
      <c r="B56" s="89">
        <v>5</v>
      </c>
      <c r="C56" s="148">
        <v>0.06</v>
      </c>
      <c r="D56" s="149">
        <f t="shared" si="5"/>
        <v>0.94</v>
      </c>
      <c r="F56" s="153" t="s">
        <v>229</v>
      </c>
      <c r="G56" s="89">
        <v>2</v>
      </c>
      <c r="H56" s="154" t="s">
        <v>230</v>
      </c>
      <c r="I56" s="155">
        <v>270</v>
      </c>
      <c r="J56" s="109">
        <v>0.95499999999999996</v>
      </c>
      <c r="L56" s="27"/>
      <c r="M56" s="27"/>
      <c r="N56" s="27"/>
      <c r="O56" s="27"/>
      <c r="P56" s="27"/>
      <c r="Q56" s="27"/>
      <c r="T56" s="69" t="s">
        <v>228</v>
      </c>
      <c r="U56" s="74">
        <v>7</v>
      </c>
      <c r="V56" s="69" t="s">
        <v>119</v>
      </c>
      <c r="W56" s="74">
        <v>5</v>
      </c>
      <c r="X56" s="75">
        <f t="shared" si="0"/>
        <v>705</v>
      </c>
      <c r="Y56" s="76">
        <v>6</v>
      </c>
      <c r="Z56" s="77">
        <v>0</v>
      </c>
      <c r="AA56" s="77">
        <v>0</v>
      </c>
      <c r="AB56" s="78">
        <f t="shared" si="1"/>
        <v>6</v>
      </c>
      <c r="AC56" s="82">
        <v>500</v>
      </c>
      <c r="AD56" s="83">
        <v>615</v>
      </c>
      <c r="AE56" s="84">
        <v>740</v>
      </c>
      <c r="AF56" s="90">
        <v>185</v>
      </c>
      <c r="AG56" s="94">
        <f t="shared" si="2"/>
        <v>280</v>
      </c>
      <c r="AH56" s="95">
        <f t="shared" si="3"/>
        <v>370</v>
      </c>
      <c r="AI56" s="80">
        <v>200</v>
      </c>
      <c r="AJ56" s="141"/>
      <c r="AK56" s="84"/>
      <c r="AL56" s="82">
        <v>55</v>
      </c>
      <c r="AM56" s="83"/>
      <c r="AN56" s="84"/>
      <c r="AO56" s="89">
        <v>3</v>
      </c>
      <c r="AP56" s="70">
        <v>3.33</v>
      </c>
      <c r="AQ56" s="70">
        <v>4</v>
      </c>
      <c r="AR56" s="23">
        <v>3</v>
      </c>
      <c r="BJ56" s="136"/>
      <c r="BL56" s="105"/>
      <c r="BM56" s="105"/>
    </row>
    <row r="57" spans="1:65" ht="63.75" x14ac:dyDescent="0.2">
      <c r="A57" s="108" t="s">
        <v>200</v>
      </c>
      <c r="B57" s="89">
        <v>6</v>
      </c>
      <c r="C57" s="148">
        <v>5.5E-2</v>
      </c>
      <c r="D57" s="149">
        <f t="shared" si="5"/>
        <v>0.94499999999999995</v>
      </c>
      <c r="F57" s="156" t="s">
        <v>231</v>
      </c>
      <c r="G57" s="113">
        <v>3</v>
      </c>
      <c r="H57" s="157" t="s">
        <v>232</v>
      </c>
      <c r="I57" s="158">
        <v>290</v>
      </c>
      <c r="J57" s="159">
        <v>0.96</v>
      </c>
      <c r="K57" s="27"/>
      <c r="L57" s="27"/>
      <c r="M57" s="27"/>
      <c r="N57" s="27"/>
      <c r="O57" s="27"/>
      <c r="P57" s="27"/>
      <c r="Q57" s="27"/>
      <c r="T57" s="69" t="s">
        <v>228</v>
      </c>
      <c r="U57" s="74">
        <v>7</v>
      </c>
      <c r="V57" s="89" t="s">
        <v>217</v>
      </c>
      <c r="W57" s="74">
        <v>6</v>
      </c>
      <c r="X57" s="75">
        <f t="shared" si="0"/>
        <v>706</v>
      </c>
      <c r="Y57" s="76">
        <v>7</v>
      </c>
      <c r="Z57" s="77">
        <v>0</v>
      </c>
      <c r="AA57" s="77">
        <v>0</v>
      </c>
      <c r="AB57" s="78">
        <f t="shared" si="1"/>
        <v>7</v>
      </c>
      <c r="AC57" s="82">
        <v>570</v>
      </c>
      <c r="AD57" s="83">
        <v>700</v>
      </c>
      <c r="AE57" s="84">
        <v>840</v>
      </c>
      <c r="AF57" s="90">
        <v>200</v>
      </c>
      <c r="AG57" s="94">
        <f t="shared" si="2"/>
        <v>300</v>
      </c>
      <c r="AH57" s="95">
        <f t="shared" si="3"/>
        <v>400</v>
      </c>
      <c r="AI57" s="80">
        <v>220</v>
      </c>
      <c r="AJ57" s="141"/>
      <c r="AK57" s="84"/>
      <c r="AL57" s="82">
        <v>55</v>
      </c>
      <c r="AM57" s="83"/>
      <c r="AN57" s="84"/>
      <c r="AO57" s="89">
        <v>3.25</v>
      </c>
      <c r="AP57" s="70">
        <v>3.66</v>
      </c>
      <c r="AQ57" s="70">
        <v>4.5</v>
      </c>
      <c r="AR57" s="23">
        <v>3</v>
      </c>
      <c r="BJ57" s="136"/>
      <c r="BL57" s="105"/>
      <c r="BM57" s="105"/>
    </row>
    <row r="58" spans="1:65" x14ac:dyDescent="0.2">
      <c r="A58" s="108" t="s">
        <v>203</v>
      </c>
      <c r="B58" s="89">
        <v>7</v>
      </c>
      <c r="C58" s="148">
        <v>2.1399999999999999E-2</v>
      </c>
      <c r="D58" s="149">
        <f t="shared" si="5"/>
        <v>0.97860000000000003</v>
      </c>
      <c r="F58" s="27"/>
      <c r="G58" s="27"/>
      <c r="H58" s="27"/>
      <c r="I58" s="27"/>
      <c r="J58" s="27"/>
      <c r="K58" s="27"/>
      <c r="L58" s="27"/>
      <c r="M58" s="27"/>
      <c r="O58" s="27"/>
      <c r="P58" s="27"/>
      <c r="Q58" s="27"/>
      <c r="T58" s="69" t="s">
        <v>228</v>
      </c>
      <c r="U58" s="74">
        <v>7</v>
      </c>
      <c r="V58" s="69" t="s">
        <v>228</v>
      </c>
      <c r="W58" s="74">
        <v>7</v>
      </c>
      <c r="X58" s="75">
        <f t="shared" si="0"/>
        <v>707</v>
      </c>
      <c r="Y58" s="76">
        <v>8</v>
      </c>
      <c r="Z58" s="77">
        <v>0</v>
      </c>
      <c r="AA58" s="77">
        <v>0</v>
      </c>
      <c r="AB58" s="78">
        <f t="shared" si="1"/>
        <v>8</v>
      </c>
      <c r="AC58" s="82">
        <v>640</v>
      </c>
      <c r="AD58" s="83">
        <v>780</v>
      </c>
      <c r="AE58" s="84">
        <v>930</v>
      </c>
      <c r="AF58" s="90">
        <v>210</v>
      </c>
      <c r="AG58" s="94">
        <f t="shared" si="2"/>
        <v>315</v>
      </c>
      <c r="AH58" s="95">
        <f t="shared" si="3"/>
        <v>420</v>
      </c>
      <c r="AI58" s="80">
        <v>240</v>
      </c>
      <c r="AJ58" s="141"/>
      <c r="AK58" s="84"/>
      <c r="AL58" s="82">
        <v>55</v>
      </c>
      <c r="AM58" s="83"/>
      <c r="AN58" s="84"/>
      <c r="AO58" s="89">
        <v>3.5</v>
      </c>
      <c r="AP58" s="70">
        <v>4</v>
      </c>
      <c r="AQ58" s="70">
        <v>5</v>
      </c>
      <c r="AR58" s="23">
        <v>3</v>
      </c>
      <c r="BJ58" s="136"/>
      <c r="BK58" s="25"/>
      <c r="BL58" s="105"/>
      <c r="BM58" s="105"/>
    </row>
    <row r="59" spans="1:65" x14ac:dyDescent="0.2">
      <c r="A59" s="108" t="s">
        <v>206</v>
      </c>
      <c r="B59" s="89">
        <v>8</v>
      </c>
      <c r="C59" s="148">
        <v>0.02</v>
      </c>
      <c r="D59" s="149">
        <f t="shared" si="5"/>
        <v>0.98</v>
      </c>
      <c r="F59" s="27"/>
      <c r="G59" s="27"/>
      <c r="H59" s="27"/>
      <c r="I59" s="27"/>
      <c r="J59" s="27"/>
      <c r="K59" s="27"/>
      <c r="L59" s="27"/>
      <c r="M59" s="27"/>
      <c r="N59" s="73" t="s">
        <v>108</v>
      </c>
      <c r="O59" s="23">
        <v>3</v>
      </c>
      <c r="P59" s="27"/>
      <c r="Q59" s="27"/>
      <c r="T59" s="69" t="s">
        <v>228</v>
      </c>
      <c r="U59" s="74">
        <v>7</v>
      </c>
      <c r="V59" s="69" t="s">
        <v>129</v>
      </c>
      <c r="W59" s="74">
        <v>9</v>
      </c>
      <c r="X59" s="75">
        <f t="shared" si="0"/>
        <v>709</v>
      </c>
      <c r="Y59" s="76">
        <v>5</v>
      </c>
      <c r="Z59" s="77">
        <v>0</v>
      </c>
      <c r="AA59" s="77">
        <v>1</v>
      </c>
      <c r="AB59" s="78">
        <f t="shared" si="1"/>
        <v>6</v>
      </c>
      <c r="AC59" s="82">
        <v>500</v>
      </c>
      <c r="AD59" s="83">
        <v>615</v>
      </c>
      <c r="AE59" s="84">
        <v>740</v>
      </c>
      <c r="AF59" s="90">
        <v>185</v>
      </c>
      <c r="AG59" s="94">
        <f t="shared" si="2"/>
        <v>280</v>
      </c>
      <c r="AH59" s="95">
        <f t="shared" si="3"/>
        <v>370</v>
      </c>
      <c r="AI59" s="80">
        <v>186</v>
      </c>
      <c r="AJ59" s="141"/>
      <c r="AK59" s="84">
        <v>100</v>
      </c>
      <c r="AL59" s="82">
        <v>55</v>
      </c>
      <c r="AM59" s="83"/>
      <c r="AN59" s="84">
        <v>65</v>
      </c>
      <c r="AO59" s="89">
        <v>3</v>
      </c>
      <c r="AP59" s="70">
        <v>3.33</v>
      </c>
      <c r="AQ59" s="70">
        <v>4</v>
      </c>
      <c r="AR59" s="23">
        <v>3</v>
      </c>
      <c r="AT59" s="23">
        <v>3</v>
      </c>
      <c r="BJ59" s="136"/>
      <c r="BL59" s="105"/>
      <c r="BM59" s="105"/>
    </row>
    <row r="60" spans="1:65" x14ac:dyDescent="0.2">
      <c r="A60" s="108" t="s">
        <v>209</v>
      </c>
      <c r="B60" s="89">
        <v>9</v>
      </c>
      <c r="C60" s="148">
        <v>0.01</v>
      </c>
      <c r="D60" s="149">
        <f t="shared" si="5"/>
        <v>0.99</v>
      </c>
      <c r="N60" s="73" t="s">
        <v>130</v>
      </c>
      <c r="O60" s="23">
        <v>1</v>
      </c>
      <c r="T60" s="69" t="s">
        <v>228</v>
      </c>
      <c r="U60" s="74">
        <v>7</v>
      </c>
      <c r="V60" s="89" t="s">
        <v>131</v>
      </c>
      <c r="W60" s="74">
        <v>10</v>
      </c>
      <c r="X60" s="75">
        <f t="shared" si="0"/>
        <v>710</v>
      </c>
      <c r="Y60" s="76">
        <v>6</v>
      </c>
      <c r="Z60" s="77">
        <v>0</v>
      </c>
      <c r="AA60" s="77">
        <v>1</v>
      </c>
      <c r="AB60" s="78">
        <f t="shared" si="1"/>
        <v>7</v>
      </c>
      <c r="AC60" s="82">
        <v>570</v>
      </c>
      <c r="AD60" s="83">
        <v>700</v>
      </c>
      <c r="AE60" s="84">
        <v>840</v>
      </c>
      <c r="AF60" s="90">
        <v>200</v>
      </c>
      <c r="AG60" s="94">
        <f t="shared" si="2"/>
        <v>300</v>
      </c>
      <c r="AH60" s="95">
        <f t="shared" si="3"/>
        <v>400</v>
      </c>
      <c r="AI60" s="80">
        <v>200</v>
      </c>
      <c r="AJ60" s="141"/>
      <c r="AK60" s="84">
        <v>100</v>
      </c>
      <c r="AL60" s="82">
        <v>55</v>
      </c>
      <c r="AM60" s="83"/>
      <c r="AN60" s="84">
        <v>65</v>
      </c>
      <c r="AO60" s="89">
        <v>3.25</v>
      </c>
      <c r="AP60" s="70">
        <v>3.66</v>
      </c>
      <c r="AQ60" s="70">
        <v>4.5</v>
      </c>
      <c r="AR60" s="23">
        <v>3</v>
      </c>
      <c r="AT60" s="23">
        <v>3</v>
      </c>
      <c r="BJ60" s="136"/>
      <c r="BL60" s="105"/>
      <c r="BM60" s="105"/>
    </row>
    <row r="61" spans="1:65" x14ac:dyDescent="0.2">
      <c r="A61" s="108" t="s">
        <v>213</v>
      </c>
      <c r="B61" s="89">
        <v>10</v>
      </c>
      <c r="C61" s="148">
        <v>1.4E-3</v>
      </c>
      <c r="D61" s="149">
        <f t="shared" si="5"/>
        <v>0.99860000000000004</v>
      </c>
      <c r="N61" s="111" t="s">
        <v>135</v>
      </c>
      <c r="O61" s="23">
        <v>2</v>
      </c>
      <c r="T61" s="69" t="s">
        <v>228</v>
      </c>
      <c r="U61" s="74">
        <v>7</v>
      </c>
      <c r="V61" s="69" t="s">
        <v>233</v>
      </c>
      <c r="W61" s="74">
        <v>11</v>
      </c>
      <c r="X61" s="75">
        <f t="shared" si="0"/>
        <v>711</v>
      </c>
      <c r="Y61" s="76">
        <v>7</v>
      </c>
      <c r="Z61" s="77">
        <v>0</v>
      </c>
      <c r="AA61" s="77">
        <v>1</v>
      </c>
      <c r="AB61" s="78">
        <f t="shared" si="1"/>
        <v>8</v>
      </c>
      <c r="AC61" s="82">
        <v>640</v>
      </c>
      <c r="AD61" s="83">
        <v>780</v>
      </c>
      <c r="AE61" s="84">
        <v>930</v>
      </c>
      <c r="AF61" s="90">
        <v>210</v>
      </c>
      <c r="AG61" s="94">
        <f t="shared" si="2"/>
        <v>315</v>
      </c>
      <c r="AH61" s="95">
        <f t="shared" si="3"/>
        <v>420</v>
      </c>
      <c r="AI61" s="80">
        <v>220</v>
      </c>
      <c r="AJ61" s="141"/>
      <c r="AK61" s="84">
        <v>100</v>
      </c>
      <c r="AL61" s="82">
        <v>55</v>
      </c>
      <c r="AM61" s="83"/>
      <c r="AN61" s="84">
        <v>65</v>
      </c>
      <c r="AO61" s="89">
        <v>3.5</v>
      </c>
      <c r="AP61" s="70">
        <v>4</v>
      </c>
      <c r="AQ61" s="70">
        <v>5</v>
      </c>
      <c r="AR61" s="23">
        <v>3</v>
      </c>
      <c r="AT61" s="23">
        <v>3</v>
      </c>
      <c r="BJ61" s="136"/>
      <c r="BL61" s="105"/>
      <c r="BM61" s="105"/>
    </row>
    <row r="62" spans="1:65" x14ac:dyDescent="0.2">
      <c r="A62" s="131"/>
      <c r="B62" s="113"/>
      <c r="C62" s="113"/>
      <c r="D62" s="114"/>
      <c r="N62" s="73" t="s">
        <v>140</v>
      </c>
      <c r="O62" s="23">
        <v>12</v>
      </c>
      <c r="T62" s="73" t="s">
        <v>153</v>
      </c>
      <c r="U62" s="74">
        <v>8</v>
      </c>
      <c r="V62" s="69"/>
      <c r="W62" s="74">
        <v>0</v>
      </c>
      <c r="X62" s="75">
        <f t="shared" si="0"/>
        <v>800</v>
      </c>
      <c r="Y62" s="76">
        <v>5</v>
      </c>
      <c r="Z62" s="77">
        <v>0</v>
      </c>
      <c r="AA62" s="77">
        <v>0</v>
      </c>
      <c r="AB62" s="78">
        <f t="shared" si="1"/>
        <v>5</v>
      </c>
      <c r="AC62" s="79">
        <v>380</v>
      </c>
      <c r="AD62" s="80">
        <v>470</v>
      </c>
      <c r="AE62" s="96">
        <v>550</v>
      </c>
      <c r="AF62" s="116">
        <v>230</v>
      </c>
      <c r="AG62" s="117">
        <f t="shared" si="2"/>
        <v>345</v>
      </c>
      <c r="AH62" s="118">
        <f t="shared" si="3"/>
        <v>460</v>
      </c>
      <c r="AI62" s="79">
        <v>133</v>
      </c>
      <c r="AJ62" s="80"/>
      <c r="AK62" s="78"/>
      <c r="AL62" s="82">
        <v>55</v>
      </c>
      <c r="AM62" s="83"/>
      <c r="AN62" s="84"/>
      <c r="AO62" s="89">
        <v>2</v>
      </c>
      <c r="AP62" s="70">
        <v>2.5</v>
      </c>
      <c r="AQ62" s="70">
        <v>3</v>
      </c>
      <c r="AR62" s="23">
        <v>3</v>
      </c>
      <c r="BJ62" s="136"/>
      <c r="BL62" s="105"/>
      <c r="BM62" s="105"/>
    </row>
    <row r="63" spans="1:65" x14ac:dyDescent="0.2">
      <c r="N63" s="73" t="s">
        <v>145</v>
      </c>
      <c r="O63" s="23">
        <v>10</v>
      </c>
      <c r="T63" s="69" t="s">
        <v>125</v>
      </c>
      <c r="U63" s="74">
        <v>8</v>
      </c>
      <c r="V63" s="69" t="s">
        <v>116</v>
      </c>
      <c r="W63" s="74">
        <v>4</v>
      </c>
      <c r="X63" s="75">
        <f t="shared" si="0"/>
        <v>804</v>
      </c>
      <c r="Y63" s="76">
        <v>6</v>
      </c>
      <c r="Z63" s="77">
        <v>0</v>
      </c>
      <c r="AA63" s="77">
        <v>0</v>
      </c>
      <c r="AB63" s="78">
        <f t="shared" si="1"/>
        <v>6</v>
      </c>
      <c r="AC63" s="82">
        <v>480</v>
      </c>
      <c r="AD63" s="83">
        <v>595</v>
      </c>
      <c r="AE63" s="84">
        <v>700</v>
      </c>
      <c r="AF63" s="90">
        <v>180</v>
      </c>
      <c r="AG63" s="94">
        <f t="shared" si="2"/>
        <v>270</v>
      </c>
      <c r="AH63" s="95">
        <f t="shared" si="3"/>
        <v>360</v>
      </c>
      <c r="AI63" s="80">
        <v>200</v>
      </c>
      <c r="AJ63" s="141"/>
      <c r="AK63" s="84"/>
      <c r="AL63" s="82">
        <v>55</v>
      </c>
      <c r="AM63" s="83"/>
      <c r="AN63" s="84"/>
      <c r="AO63" s="89">
        <v>3</v>
      </c>
      <c r="AP63" s="70">
        <v>3.5</v>
      </c>
      <c r="AQ63" s="70">
        <v>4</v>
      </c>
      <c r="AR63" s="23">
        <v>3</v>
      </c>
      <c r="BJ63" s="136"/>
      <c r="BL63" s="105"/>
      <c r="BM63" s="105"/>
    </row>
    <row r="64" spans="1:65" x14ac:dyDescent="0.2">
      <c r="N64" s="73" t="s">
        <v>148</v>
      </c>
      <c r="O64" s="23">
        <v>8</v>
      </c>
      <c r="T64" s="69" t="s">
        <v>125</v>
      </c>
      <c r="U64" s="74">
        <v>8</v>
      </c>
      <c r="V64" s="69" t="s">
        <v>119</v>
      </c>
      <c r="W64" s="74">
        <v>5</v>
      </c>
      <c r="X64" s="75">
        <f t="shared" si="0"/>
        <v>805</v>
      </c>
      <c r="Y64" s="76">
        <v>7</v>
      </c>
      <c r="Z64" s="77">
        <v>0</v>
      </c>
      <c r="AA64" s="77">
        <v>0</v>
      </c>
      <c r="AB64" s="78">
        <f t="shared" si="1"/>
        <v>7</v>
      </c>
      <c r="AC64" s="82">
        <v>560</v>
      </c>
      <c r="AD64" s="83">
        <v>695</v>
      </c>
      <c r="AE64" s="84">
        <v>825</v>
      </c>
      <c r="AF64" s="90">
        <v>195</v>
      </c>
      <c r="AG64" s="94">
        <f t="shared" si="2"/>
        <v>295</v>
      </c>
      <c r="AH64" s="95">
        <f t="shared" si="3"/>
        <v>390</v>
      </c>
      <c r="AI64" s="80">
        <v>213</v>
      </c>
      <c r="AJ64" s="141"/>
      <c r="AK64" s="84"/>
      <c r="AL64" s="82">
        <v>55</v>
      </c>
      <c r="AM64" s="83"/>
      <c r="AN64" s="84"/>
      <c r="AO64" s="89">
        <v>3.25</v>
      </c>
      <c r="AP64" s="70">
        <v>3.83</v>
      </c>
      <c r="AQ64" s="70">
        <v>4.5</v>
      </c>
      <c r="AR64" s="23">
        <v>3</v>
      </c>
      <c r="BJ64" s="136"/>
      <c r="BL64" s="105"/>
      <c r="BM64" s="105"/>
    </row>
    <row r="65" spans="1:65" x14ac:dyDescent="0.2">
      <c r="A65" s="26" t="s">
        <v>234</v>
      </c>
      <c r="C65" s="26" t="s">
        <v>235</v>
      </c>
      <c r="E65" s="26" t="s">
        <v>236</v>
      </c>
      <c r="G65" s="26" t="s">
        <v>237</v>
      </c>
      <c r="N65" s="73" t="s">
        <v>150</v>
      </c>
      <c r="O65" s="23">
        <v>6</v>
      </c>
      <c r="T65" s="69" t="s">
        <v>125</v>
      </c>
      <c r="U65" s="74">
        <v>8</v>
      </c>
      <c r="V65" s="89" t="s">
        <v>217</v>
      </c>
      <c r="W65" s="74">
        <v>6</v>
      </c>
      <c r="X65" s="75">
        <f t="shared" si="0"/>
        <v>806</v>
      </c>
      <c r="Y65" s="76">
        <v>8</v>
      </c>
      <c r="Z65" s="77">
        <v>0</v>
      </c>
      <c r="AA65" s="77">
        <v>0</v>
      </c>
      <c r="AB65" s="78">
        <f t="shared" si="1"/>
        <v>8</v>
      </c>
      <c r="AC65" s="82">
        <v>630</v>
      </c>
      <c r="AD65" s="83">
        <v>780</v>
      </c>
      <c r="AE65" s="84">
        <v>925</v>
      </c>
      <c r="AF65" s="90">
        <v>210</v>
      </c>
      <c r="AG65" s="94">
        <f t="shared" si="2"/>
        <v>315</v>
      </c>
      <c r="AH65" s="95">
        <f t="shared" si="3"/>
        <v>420</v>
      </c>
      <c r="AI65" s="80">
        <v>233</v>
      </c>
      <c r="AJ65" s="141"/>
      <c r="AK65" s="84"/>
      <c r="AL65" s="82">
        <v>55</v>
      </c>
      <c r="AM65" s="83"/>
      <c r="AN65" s="84"/>
      <c r="AO65" s="89">
        <v>3.5</v>
      </c>
      <c r="AP65" s="70">
        <v>4.16</v>
      </c>
      <c r="AQ65" s="70">
        <v>5</v>
      </c>
      <c r="AR65" s="23">
        <v>3</v>
      </c>
      <c r="BJ65" s="136"/>
      <c r="BL65" s="105"/>
      <c r="BM65" s="105"/>
    </row>
    <row r="66" spans="1:65" x14ac:dyDescent="0.2">
      <c r="A66" s="31"/>
      <c r="C66" s="31"/>
      <c r="E66" s="106"/>
      <c r="F66" s="30"/>
      <c r="G66" s="106"/>
      <c r="H66" s="30"/>
      <c r="N66" s="73" t="s">
        <v>153</v>
      </c>
      <c r="O66" s="23">
        <v>4</v>
      </c>
      <c r="T66" s="69" t="s">
        <v>125</v>
      </c>
      <c r="U66" s="74">
        <v>8</v>
      </c>
      <c r="V66" s="69" t="s">
        <v>228</v>
      </c>
      <c r="W66" s="74">
        <v>7</v>
      </c>
      <c r="X66" s="75">
        <f t="shared" si="0"/>
        <v>807</v>
      </c>
      <c r="Y66" s="76">
        <v>9</v>
      </c>
      <c r="Z66" s="77">
        <v>0</v>
      </c>
      <c r="AA66" s="77">
        <v>0</v>
      </c>
      <c r="AB66" s="78">
        <f t="shared" si="1"/>
        <v>9</v>
      </c>
      <c r="AC66" s="82">
        <v>700</v>
      </c>
      <c r="AD66" s="83">
        <v>860</v>
      </c>
      <c r="AE66" s="84">
        <v>1015</v>
      </c>
      <c r="AF66" s="90">
        <v>220</v>
      </c>
      <c r="AG66" s="94">
        <f t="shared" si="2"/>
        <v>330</v>
      </c>
      <c r="AH66" s="95">
        <f t="shared" si="3"/>
        <v>440</v>
      </c>
      <c r="AI66" s="80">
        <v>253</v>
      </c>
      <c r="AJ66" s="141"/>
      <c r="AK66" s="84"/>
      <c r="AL66" s="82">
        <v>55</v>
      </c>
      <c r="AM66" s="83"/>
      <c r="AN66" s="84"/>
      <c r="AO66" s="89">
        <v>3.75</v>
      </c>
      <c r="AP66" s="70">
        <v>4.5</v>
      </c>
      <c r="AQ66" s="70">
        <v>5.5</v>
      </c>
      <c r="AR66" s="23">
        <v>3</v>
      </c>
      <c r="BJ66" s="136"/>
      <c r="BL66" s="105"/>
      <c r="BM66" s="105"/>
    </row>
    <row r="67" spans="1:65" x14ac:dyDescent="0.2">
      <c r="A67" s="97">
        <v>1000</v>
      </c>
      <c r="C67" s="97">
        <v>100</v>
      </c>
      <c r="E67" s="108" t="s">
        <v>195</v>
      </c>
      <c r="F67" s="109">
        <v>6.1</v>
      </c>
      <c r="G67" s="108" t="s">
        <v>238</v>
      </c>
      <c r="H67" s="109">
        <v>11.8</v>
      </c>
      <c r="N67" s="88" t="s">
        <v>156</v>
      </c>
      <c r="O67" s="23">
        <v>11</v>
      </c>
      <c r="T67" s="69" t="s">
        <v>125</v>
      </c>
      <c r="U67" s="74">
        <v>8</v>
      </c>
      <c r="V67" s="69" t="s">
        <v>125</v>
      </c>
      <c r="W67" s="74">
        <v>8</v>
      </c>
      <c r="X67" s="75">
        <f t="shared" si="0"/>
        <v>808</v>
      </c>
      <c r="Y67" s="76">
        <v>10</v>
      </c>
      <c r="Z67" s="77">
        <v>0</v>
      </c>
      <c r="AA67" s="77">
        <v>0</v>
      </c>
      <c r="AB67" s="78">
        <f t="shared" si="1"/>
        <v>10</v>
      </c>
      <c r="AC67" s="82">
        <v>760</v>
      </c>
      <c r="AD67" s="83">
        <v>940</v>
      </c>
      <c r="AE67" s="84">
        <v>1100</v>
      </c>
      <c r="AF67" s="90">
        <v>230</v>
      </c>
      <c r="AG67" s="94">
        <f t="shared" si="2"/>
        <v>345</v>
      </c>
      <c r="AH67" s="95">
        <f t="shared" si="3"/>
        <v>460</v>
      </c>
      <c r="AI67" s="80">
        <v>266</v>
      </c>
      <c r="AJ67" s="141"/>
      <c r="AK67" s="84"/>
      <c r="AL67" s="82">
        <v>55</v>
      </c>
      <c r="AM67" s="83"/>
      <c r="AN67" s="84"/>
      <c r="AO67" s="89">
        <v>4</v>
      </c>
      <c r="AP67" s="70">
        <v>5</v>
      </c>
      <c r="AQ67" s="70">
        <v>6</v>
      </c>
      <c r="AR67" s="23">
        <v>3</v>
      </c>
      <c r="BJ67" s="136"/>
      <c r="BL67" s="105"/>
      <c r="BM67" s="105"/>
    </row>
    <row r="68" spans="1:65" x14ac:dyDescent="0.2">
      <c r="A68" s="97">
        <v>1250</v>
      </c>
      <c r="C68" s="97">
        <v>200</v>
      </c>
      <c r="E68" s="108" t="s">
        <v>199</v>
      </c>
      <c r="F68" s="109">
        <v>11.8</v>
      </c>
      <c r="G68" s="108" t="s">
        <v>239</v>
      </c>
      <c r="H68" s="109">
        <v>21.5</v>
      </c>
      <c r="N68" s="88" t="s">
        <v>159</v>
      </c>
      <c r="O68" s="23">
        <v>9</v>
      </c>
      <c r="T68" s="69" t="s">
        <v>125</v>
      </c>
      <c r="U68" s="74">
        <v>8</v>
      </c>
      <c r="V68" s="69" t="s">
        <v>129</v>
      </c>
      <c r="W68" s="74">
        <v>9</v>
      </c>
      <c r="X68" s="75">
        <f t="shared" si="0"/>
        <v>809</v>
      </c>
      <c r="Y68" s="76">
        <v>6</v>
      </c>
      <c r="Z68" s="77">
        <v>0</v>
      </c>
      <c r="AA68" s="77">
        <v>1</v>
      </c>
      <c r="AB68" s="78">
        <f t="shared" si="1"/>
        <v>7</v>
      </c>
      <c r="AC68" s="82">
        <v>560</v>
      </c>
      <c r="AD68" s="83">
        <v>695</v>
      </c>
      <c r="AE68" s="84">
        <v>825</v>
      </c>
      <c r="AF68" s="90">
        <v>195</v>
      </c>
      <c r="AG68" s="94">
        <f t="shared" si="2"/>
        <v>295</v>
      </c>
      <c r="AH68" s="95">
        <f t="shared" si="3"/>
        <v>390</v>
      </c>
      <c r="AI68" s="80">
        <v>200</v>
      </c>
      <c r="AJ68" s="141"/>
      <c r="AK68" s="84">
        <v>100</v>
      </c>
      <c r="AL68" s="82">
        <v>55</v>
      </c>
      <c r="AM68" s="83"/>
      <c r="AN68" s="84">
        <v>65</v>
      </c>
      <c r="AO68" s="89">
        <v>3.25</v>
      </c>
      <c r="AP68" s="70">
        <v>3.83</v>
      </c>
      <c r="AQ68" s="70">
        <v>4.5</v>
      </c>
      <c r="AR68" s="23">
        <v>3</v>
      </c>
      <c r="AT68" s="23">
        <v>3</v>
      </c>
      <c r="BJ68" s="136"/>
      <c r="BL68" s="105"/>
      <c r="BM68" s="105"/>
    </row>
    <row r="69" spans="1:65" x14ac:dyDescent="0.2">
      <c r="A69" s="97">
        <v>1400</v>
      </c>
      <c r="C69" s="97">
        <v>250</v>
      </c>
      <c r="E69" s="108" t="s">
        <v>202</v>
      </c>
      <c r="F69" s="109">
        <v>12.1</v>
      </c>
      <c r="G69" s="108" t="s">
        <v>240</v>
      </c>
      <c r="H69" s="109">
        <v>23.17</v>
      </c>
      <c r="N69" s="88" t="s">
        <v>162</v>
      </c>
      <c r="O69" s="23">
        <v>7</v>
      </c>
      <c r="T69" s="69" t="s">
        <v>125</v>
      </c>
      <c r="U69" s="74">
        <v>8</v>
      </c>
      <c r="V69" s="89" t="s">
        <v>131</v>
      </c>
      <c r="W69" s="74">
        <v>10</v>
      </c>
      <c r="X69" s="75">
        <f t="shared" si="0"/>
        <v>810</v>
      </c>
      <c r="Y69" s="76">
        <v>7</v>
      </c>
      <c r="Z69" s="77">
        <v>0</v>
      </c>
      <c r="AA69" s="77">
        <v>1</v>
      </c>
      <c r="AB69" s="78">
        <f t="shared" si="1"/>
        <v>8</v>
      </c>
      <c r="AC69" s="82">
        <v>630</v>
      </c>
      <c r="AD69" s="83">
        <v>780</v>
      </c>
      <c r="AE69" s="84">
        <v>925</v>
      </c>
      <c r="AF69" s="90">
        <v>210</v>
      </c>
      <c r="AG69" s="94">
        <f t="shared" si="2"/>
        <v>315</v>
      </c>
      <c r="AH69" s="95">
        <f t="shared" si="3"/>
        <v>420</v>
      </c>
      <c r="AI69" s="80">
        <v>213</v>
      </c>
      <c r="AJ69" s="141"/>
      <c r="AK69" s="84">
        <v>100</v>
      </c>
      <c r="AL69" s="82">
        <v>55</v>
      </c>
      <c r="AM69" s="83"/>
      <c r="AN69" s="84">
        <v>65</v>
      </c>
      <c r="AO69" s="89">
        <v>3.5</v>
      </c>
      <c r="AP69" s="70">
        <v>4.16</v>
      </c>
      <c r="AQ69" s="70">
        <v>5</v>
      </c>
      <c r="AR69" s="23">
        <v>3</v>
      </c>
      <c r="AT69" s="23">
        <v>3</v>
      </c>
      <c r="BJ69" s="136"/>
      <c r="BL69" s="105"/>
      <c r="BM69" s="105"/>
    </row>
    <row r="70" spans="1:65" x14ac:dyDescent="0.2">
      <c r="A70" s="97">
        <v>1420</v>
      </c>
      <c r="C70" s="102">
        <v>500</v>
      </c>
      <c r="E70" s="108" t="s">
        <v>205</v>
      </c>
      <c r="F70" s="109">
        <v>21.86</v>
      </c>
      <c r="G70" s="108" t="s">
        <v>241</v>
      </c>
      <c r="H70" s="109">
        <v>45.06</v>
      </c>
      <c r="N70" s="88" t="s">
        <v>164</v>
      </c>
      <c r="O70" s="23">
        <v>5</v>
      </c>
      <c r="T70" s="69" t="s">
        <v>125</v>
      </c>
      <c r="U70" s="74">
        <v>8</v>
      </c>
      <c r="V70" s="69" t="s">
        <v>233</v>
      </c>
      <c r="W70" s="74">
        <v>11</v>
      </c>
      <c r="X70" s="75">
        <f t="shared" ref="X70:X95" si="6">U70*100+W70</f>
        <v>811</v>
      </c>
      <c r="Y70" s="76">
        <v>8</v>
      </c>
      <c r="Z70" s="77">
        <v>0</v>
      </c>
      <c r="AA70" s="77">
        <v>1</v>
      </c>
      <c r="AB70" s="78">
        <f t="shared" ref="AB70:AB95" si="7">SUM(Y70:AA70)</f>
        <v>9</v>
      </c>
      <c r="AC70" s="82">
        <v>700</v>
      </c>
      <c r="AD70" s="83">
        <v>860</v>
      </c>
      <c r="AE70" s="84">
        <v>1015</v>
      </c>
      <c r="AF70" s="90">
        <v>220</v>
      </c>
      <c r="AG70" s="94">
        <f t="shared" si="2"/>
        <v>330</v>
      </c>
      <c r="AH70" s="95">
        <f t="shared" si="3"/>
        <v>440</v>
      </c>
      <c r="AI70" s="80">
        <v>233</v>
      </c>
      <c r="AJ70" s="141"/>
      <c r="AK70" s="84">
        <v>100</v>
      </c>
      <c r="AL70" s="82">
        <v>55</v>
      </c>
      <c r="AM70" s="83"/>
      <c r="AN70" s="84">
        <v>65</v>
      </c>
      <c r="AO70" s="89">
        <v>3.75</v>
      </c>
      <c r="AP70" s="70">
        <v>4.5</v>
      </c>
      <c r="AQ70" s="70">
        <v>5.5</v>
      </c>
      <c r="AR70" s="23">
        <v>3</v>
      </c>
      <c r="AT70" s="23">
        <v>3</v>
      </c>
      <c r="BJ70" s="136"/>
      <c r="BL70" s="105"/>
      <c r="BM70" s="105"/>
    </row>
    <row r="71" spans="1:65" x14ac:dyDescent="0.2">
      <c r="A71" s="102">
        <v>1550</v>
      </c>
      <c r="E71" s="108" t="s">
        <v>208</v>
      </c>
      <c r="F71" s="109">
        <v>20.86</v>
      </c>
      <c r="G71" s="108" t="s">
        <v>242</v>
      </c>
      <c r="H71" s="109">
        <v>39.46</v>
      </c>
      <c r="T71" s="69" t="s">
        <v>125</v>
      </c>
      <c r="U71" s="74">
        <v>8</v>
      </c>
      <c r="V71" s="69" t="s">
        <v>141</v>
      </c>
      <c r="W71" s="74">
        <v>12</v>
      </c>
      <c r="X71" s="75">
        <f t="shared" si="6"/>
        <v>812</v>
      </c>
      <c r="Y71" s="76">
        <v>9</v>
      </c>
      <c r="Z71" s="77">
        <v>0</v>
      </c>
      <c r="AA71" s="77">
        <v>1</v>
      </c>
      <c r="AB71" s="78">
        <f t="shared" si="7"/>
        <v>10</v>
      </c>
      <c r="AC71" s="82">
        <v>760</v>
      </c>
      <c r="AD71" s="83">
        <v>940</v>
      </c>
      <c r="AE71" s="84">
        <v>1100</v>
      </c>
      <c r="AF71" s="90">
        <v>230</v>
      </c>
      <c r="AG71" s="94">
        <f t="shared" si="2"/>
        <v>345</v>
      </c>
      <c r="AH71" s="95">
        <f t="shared" si="3"/>
        <v>460</v>
      </c>
      <c r="AI71" s="80">
        <v>253</v>
      </c>
      <c r="AJ71" s="141"/>
      <c r="AK71" s="84">
        <v>100</v>
      </c>
      <c r="AL71" s="82">
        <v>55</v>
      </c>
      <c r="AM71" s="83"/>
      <c r="AN71" s="84">
        <v>65</v>
      </c>
      <c r="AO71" s="89">
        <v>4</v>
      </c>
      <c r="AP71" s="70">
        <v>5</v>
      </c>
      <c r="AQ71" s="70">
        <v>6</v>
      </c>
      <c r="AR71" s="23">
        <v>3</v>
      </c>
      <c r="AT71" s="23">
        <v>3</v>
      </c>
      <c r="BJ71" s="136"/>
      <c r="BL71" s="105"/>
      <c r="BM71" s="105"/>
    </row>
    <row r="72" spans="1:65" x14ac:dyDescent="0.2">
      <c r="E72" s="108" t="s">
        <v>212</v>
      </c>
      <c r="F72" s="109">
        <v>24.53</v>
      </c>
      <c r="G72" s="108" t="s">
        <v>243</v>
      </c>
      <c r="H72" s="109">
        <v>47.39</v>
      </c>
      <c r="T72" s="88" t="s">
        <v>156</v>
      </c>
      <c r="U72" s="74">
        <v>9</v>
      </c>
      <c r="V72" s="69"/>
      <c r="W72" s="74">
        <v>0</v>
      </c>
      <c r="X72" s="75">
        <f t="shared" si="6"/>
        <v>900</v>
      </c>
      <c r="Y72" s="76">
        <v>1</v>
      </c>
      <c r="Z72" s="77">
        <v>0</v>
      </c>
      <c r="AA72" s="77">
        <v>1</v>
      </c>
      <c r="AB72" s="78">
        <f t="shared" si="7"/>
        <v>2</v>
      </c>
      <c r="AC72" s="82">
        <v>180</v>
      </c>
      <c r="AD72" s="83">
        <v>225</v>
      </c>
      <c r="AE72" s="84">
        <v>275</v>
      </c>
      <c r="AF72" s="116">
        <v>160</v>
      </c>
      <c r="AG72" s="117">
        <f t="shared" si="2"/>
        <v>240</v>
      </c>
      <c r="AH72" s="118">
        <f t="shared" si="3"/>
        <v>320</v>
      </c>
      <c r="AI72" s="79">
        <v>66</v>
      </c>
      <c r="AJ72" s="80"/>
      <c r="AK72" s="78">
        <v>100</v>
      </c>
      <c r="AL72" s="82">
        <v>55</v>
      </c>
      <c r="AM72" s="83"/>
      <c r="AN72" s="84">
        <v>65</v>
      </c>
      <c r="AO72" s="89">
        <v>1.25</v>
      </c>
      <c r="AP72" s="70">
        <v>1.33</v>
      </c>
      <c r="AQ72" s="70">
        <v>1.5</v>
      </c>
      <c r="AR72" s="23">
        <v>3</v>
      </c>
      <c r="AT72" s="23">
        <v>3</v>
      </c>
      <c r="BJ72" s="136"/>
      <c r="BL72" s="105"/>
      <c r="BM72" s="105"/>
    </row>
    <row r="73" spans="1:65" x14ac:dyDescent="0.2">
      <c r="E73" s="108" t="s">
        <v>214</v>
      </c>
      <c r="F73" s="109">
        <v>11.9</v>
      </c>
      <c r="G73" s="108" t="s">
        <v>244</v>
      </c>
      <c r="H73" s="109">
        <v>26.1</v>
      </c>
      <c r="T73" s="69" t="s">
        <v>129</v>
      </c>
      <c r="U73" s="74">
        <v>9</v>
      </c>
      <c r="V73" s="69" t="s">
        <v>116</v>
      </c>
      <c r="W73" s="74">
        <v>4</v>
      </c>
      <c r="X73" s="75">
        <f t="shared" si="6"/>
        <v>904</v>
      </c>
      <c r="Y73" s="76">
        <v>2</v>
      </c>
      <c r="Z73" s="77">
        <v>0</v>
      </c>
      <c r="AA73" s="77">
        <v>1</v>
      </c>
      <c r="AB73" s="78">
        <f t="shared" si="7"/>
        <v>3</v>
      </c>
      <c r="AC73" s="82">
        <v>280</v>
      </c>
      <c r="AD73" s="83">
        <v>250</v>
      </c>
      <c r="AE73" s="84">
        <v>425</v>
      </c>
      <c r="AF73" s="90">
        <v>145</v>
      </c>
      <c r="AG73" s="94">
        <f t="shared" ref="AG73:AG95" si="8">MROUND(AF73*1.5,5)</f>
        <v>220</v>
      </c>
      <c r="AH73" s="95">
        <f t="shared" ref="AH73:AH95" si="9">MROUND(AG73*1.33,10)</f>
        <v>290</v>
      </c>
      <c r="AI73" s="80">
        <v>132</v>
      </c>
      <c r="AJ73" s="141"/>
      <c r="AK73" s="84">
        <v>100</v>
      </c>
      <c r="AL73" s="82">
        <v>55</v>
      </c>
      <c r="AM73" s="83"/>
      <c r="AN73" s="84">
        <v>65</v>
      </c>
      <c r="AO73" s="89">
        <v>2.25</v>
      </c>
      <c r="AP73" s="70">
        <v>2.33</v>
      </c>
      <c r="AQ73" s="70">
        <v>2.5</v>
      </c>
      <c r="AR73" s="23">
        <v>3</v>
      </c>
      <c r="AT73" s="23">
        <v>3</v>
      </c>
      <c r="BJ73" s="136"/>
      <c r="BL73" s="105"/>
      <c r="BM73" s="105"/>
    </row>
    <row r="74" spans="1:65" x14ac:dyDescent="0.2">
      <c r="E74" s="108" t="s">
        <v>215</v>
      </c>
      <c r="F74" s="109">
        <v>22.8</v>
      </c>
      <c r="G74" s="108" t="s">
        <v>245</v>
      </c>
      <c r="H74" s="109">
        <v>42.95</v>
      </c>
      <c r="T74" s="69" t="s">
        <v>129</v>
      </c>
      <c r="U74" s="74">
        <v>9</v>
      </c>
      <c r="V74" s="69" t="s">
        <v>129</v>
      </c>
      <c r="W74" s="74">
        <v>9</v>
      </c>
      <c r="X74" s="75">
        <f t="shared" si="6"/>
        <v>909</v>
      </c>
      <c r="Y74" s="76">
        <v>2</v>
      </c>
      <c r="Z74" s="77">
        <v>0</v>
      </c>
      <c r="AA74" s="77">
        <v>2</v>
      </c>
      <c r="AB74" s="78">
        <f t="shared" si="7"/>
        <v>4</v>
      </c>
      <c r="AC74" s="82">
        <v>360</v>
      </c>
      <c r="AD74" s="83">
        <v>350</v>
      </c>
      <c r="AE74" s="84">
        <v>550</v>
      </c>
      <c r="AF74" s="90">
        <v>160</v>
      </c>
      <c r="AG74" s="94">
        <f t="shared" si="8"/>
        <v>240</v>
      </c>
      <c r="AH74" s="95">
        <f t="shared" si="9"/>
        <v>320</v>
      </c>
      <c r="AI74" s="80">
        <v>132</v>
      </c>
      <c r="AJ74" s="141"/>
      <c r="AK74" s="84">
        <v>200</v>
      </c>
      <c r="AL74" s="82">
        <v>55</v>
      </c>
      <c r="AM74" s="83"/>
      <c r="AN74" s="84">
        <v>65</v>
      </c>
      <c r="AO74" s="89">
        <v>2.5</v>
      </c>
      <c r="AP74" s="70">
        <v>2.66</v>
      </c>
      <c r="AQ74" s="70">
        <v>3</v>
      </c>
      <c r="AR74" s="23">
        <v>3</v>
      </c>
      <c r="AT74" s="23">
        <v>3</v>
      </c>
      <c r="BJ74" s="136"/>
      <c r="BL74" s="105"/>
      <c r="BM74" s="105"/>
    </row>
    <row r="75" spans="1:65" x14ac:dyDescent="0.2">
      <c r="E75" s="112" t="s">
        <v>216</v>
      </c>
      <c r="F75" s="114">
        <v>15.7</v>
      </c>
      <c r="G75" s="112" t="s">
        <v>246</v>
      </c>
      <c r="H75" s="114">
        <v>29.5</v>
      </c>
      <c r="T75" s="88" t="s">
        <v>159</v>
      </c>
      <c r="U75" s="74">
        <v>10</v>
      </c>
      <c r="V75" s="69"/>
      <c r="W75" s="74">
        <v>0</v>
      </c>
      <c r="X75" s="75">
        <f t="shared" si="6"/>
        <v>1000</v>
      </c>
      <c r="Y75" s="76">
        <v>2</v>
      </c>
      <c r="Z75" s="77">
        <v>0</v>
      </c>
      <c r="AA75" s="77">
        <v>1</v>
      </c>
      <c r="AB75" s="78">
        <f t="shared" si="7"/>
        <v>3</v>
      </c>
      <c r="AC75" s="82">
        <v>250</v>
      </c>
      <c r="AD75" s="83">
        <v>310</v>
      </c>
      <c r="AE75" s="84">
        <v>375</v>
      </c>
      <c r="AF75" s="116">
        <v>190</v>
      </c>
      <c r="AG75" s="117">
        <f t="shared" si="8"/>
        <v>285</v>
      </c>
      <c r="AH75" s="118">
        <f t="shared" si="9"/>
        <v>380</v>
      </c>
      <c r="AI75" s="116">
        <v>80</v>
      </c>
      <c r="AJ75" s="80"/>
      <c r="AK75" s="81">
        <v>100</v>
      </c>
      <c r="AL75" s="82">
        <v>55</v>
      </c>
      <c r="AM75" s="83"/>
      <c r="AN75" s="84">
        <v>65</v>
      </c>
      <c r="AO75" s="89">
        <v>1.5</v>
      </c>
      <c r="AP75" s="70">
        <v>1.66</v>
      </c>
      <c r="AQ75" s="70">
        <v>2</v>
      </c>
      <c r="AR75" s="23">
        <v>3</v>
      </c>
      <c r="AT75" s="23">
        <v>3</v>
      </c>
      <c r="BJ75" s="136"/>
      <c r="BL75" s="105"/>
      <c r="BM75" s="105"/>
    </row>
    <row r="76" spans="1:65" x14ac:dyDescent="0.2">
      <c r="T76" s="69" t="s">
        <v>131</v>
      </c>
      <c r="U76" s="74">
        <v>10</v>
      </c>
      <c r="V76" s="69" t="s">
        <v>116</v>
      </c>
      <c r="W76" s="74">
        <v>4</v>
      </c>
      <c r="X76" s="75">
        <f t="shared" si="6"/>
        <v>1004</v>
      </c>
      <c r="Y76" s="76">
        <v>3</v>
      </c>
      <c r="Z76" s="77">
        <v>0</v>
      </c>
      <c r="AA76" s="77">
        <v>1</v>
      </c>
      <c r="AB76" s="78">
        <f t="shared" si="7"/>
        <v>4</v>
      </c>
      <c r="AC76" s="82">
        <v>350</v>
      </c>
      <c r="AD76" s="83">
        <v>435</v>
      </c>
      <c r="AE76" s="84">
        <v>525</v>
      </c>
      <c r="AF76" s="90">
        <v>160</v>
      </c>
      <c r="AG76" s="94">
        <f t="shared" si="8"/>
        <v>240</v>
      </c>
      <c r="AH76" s="95">
        <f t="shared" si="9"/>
        <v>320</v>
      </c>
      <c r="AI76" s="80">
        <v>146</v>
      </c>
      <c r="AJ76" s="141"/>
      <c r="AK76" s="84">
        <v>100</v>
      </c>
      <c r="AL76" s="82">
        <v>55</v>
      </c>
      <c r="AM76" s="83"/>
      <c r="AN76" s="84">
        <v>65</v>
      </c>
      <c r="AO76" s="89">
        <v>2.5</v>
      </c>
      <c r="AP76" s="70">
        <v>2.66</v>
      </c>
      <c r="AQ76" s="70">
        <v>3</v>
      </c>
      <c r="AR76" s="23">
        <v>3</v>
      </c>
      <c r="AT76" s="23">
        <v>3</v>
      </c>
      <c r="BJ76" s="136"/>
      <c r="BL76" s="105"/>
      <c r="BM76" s="105"/>
    </row>
    <row r="77" spans="1:65" x14ac:dyDescent="0.2">
      <c r="T77" s="69" t="s">
        <v>131</v>
      </c>
      <c r="U77" s="74">
        <v>10</v>
      </c>
      <c r="V77" s="69" t="s">
        <v>119</v>
      </c>
      <c r="W77" s="74">
        <v>5</v>
      </c>
      <c r="X77" s="75">
        <f t="shared" si="6"/>
        <v>1005</v>
      </c>
      <c r="Y77" s="76">
        <v>4</v>
      </c>
      <c r="Z77" s="77">
        <v>0</v>
      </c>
      <c r="AA77" s="77">
        <v>1</v>
      </c>
      <c r="AB77" s="78">
        <f t="shared" si="7"/>
        <v>5</v>
      </c>
      <c r="AC77" s="82">
        <v>430</v>
      </c>
      <c r="AD77" s="83">
        <v>535</v>
      </c>
      <c r="AE77" s="84">
        <v>650</v>
      </c>
      <c r="AF77" s="90">
        <v>175</v>
      </c>
      <c r="AG77" s="94">
        <f t="shared" si="8"/>
        <v>265</v>
      </c>
      <c r="AH77" s="95">
        <f t="shared" si="9"/>
        <v>350</v>
      </c>
      <c r="AI77" s="80">
        <v>160</v>
      </c>
      <c r="AJ77" s="141"/>
      <c r="AK77" s="84">
        <v>100</v>
      </c>
      <c r="AL77" s="82">
        <v>55</v>
      </c>
      <c r="AM77" s="83"/>
      <c r="AN77" s="84">
        <v>65</v>
      </c>
      <c r="AO77" s="89">
        <v>2.75</v>
      </c>
      <c r="AP77" s="70">
        <v>3</v>
      </c>
      <c r="AQ77" s="70">
        <v>3.5</v>
      </c>
      <c r="AR77" s="23">
        <v>3</v>
      </c>
      <c r="AT77" s="23">
        <v>3</v>
      </c>
      <c r="BJ77" s="136"/>
      <c r="BL77" s="105"/>
      <c r="BM77" s="105"/>
    </row>
    <row r="78" spans="1:65" x14ac:dyDescent="0.2">
      <c r="T78" s="69" t="s">
        <v>131</v>
      </c>
      <c r="U78" s="74">
        <v>10</v>
      </c>
      <c r="V78" s="69" t="s">
        <v>129</v>
      </c>
      <c r="W78" s="74">
        <v>9</v>
      </c>
      <c r="X78" s="75">
        <f t="shared" si="6"/>
        <v>1009</v>
      </c>
      <c r="Y78" s="76">
        <v>3</v>
      </c>
      <c r="Z78" s="77">
        <v>0</v>
      </c>
      <c r="AA78" s="77">
        <v>2</v>
      </c>
      <c r="AB78" s="78">
        <f t="shared" si="7"/>
        <v>5</v>
      </c>
      <c r="AC78" s="82">
        <v>430</v>
      </c>
      <c r="AD78" s="83">
        <v>535</v>
      </c>
      <c r="AE78" s="84">
        <v>650</v>
      </c>
      <c r="AF78" s="90">
        <v>175</v>
      </c>
      <c r="AG78" s="94">
        <f t="shared" si="8"/>
        <v>265</v>
      </c>
      <c r="AH78" s="95">
        <f t="shared" si="9"/>
        <v>350</v>
      </c>
      <c r="AI78" s="80">
        <v>146</v>
      </c>
      <c r="AJ78" s="141"/>
      <c r="AK78" s="84">
        <v>200</v>
      </c>
      <c r="AL78" s="82">
        <v>55</v>
      </c>
      <c r="AM78" s="83"/>
      <c r="AN78" s="84">
        <v>65</v>
      </c>
      <c r="AO78" s="89">
        <v>2.75</v>
      </c>
      <c r="AP78" s="70">
        <v>3</v>
      </c>
      <c r="AQ78" s="70">
        <v>3.5</v>
      </c>
      <c r="AR78" s="23">
        <v>3</v>
      </c>
      <c r="AT78" s="23">
        <v>3</v>
      </c>
      <c r="BJ78" s="136"/>
      <c r="BL78" s="105"/>
      <c r="BM78" s="105"/>
    </row>
    <row r="79" spans="1:65" x14ac:dyDescent="0.2">
      <c r="A79" s="106"/>
      <c r="B79" s="160" t="s">
        <v>247</v>
      </c>
      <c r="C79" s="61" t="s">
        <v>248</v>
      </c>
      <c r="D79" s="30"/>
      <c r="T79" s="69" t="s">
        <v>131</v>
      </c>
      <c r="U79" s="74">
        <v>10</v>
      </c>
      <c r="V79" s="69" t="s">
        <v>131</v>
      </c>
      <c r="W79" s="74">
        <v>10</v>
      </c>
      <c r="X79" s="75">
        <f t="shared" si="6"/>
        <v>1010</v>
      </c>
      <c r="Y79" s="76">
        <v>4</v>
      </c>
      <c r="Z79" s="77">
        <v>0</v>
      </c>
      <c r="AA79" s="77">
        <v>2</v>
      </c>
      <c r="AB79" s="78">
        <f t="shared" si="7"/>
        <v>6</v>
      </c>
      <c r="AC79" s="82">
        <v>500</v>
      </c>
      <c r="AD79" s="83">
        <v>620</v>
      </c>
      <c r="AE79" s="84">
        <v>750</v>
      </c>
      <c r="AF79" s="90">
        <v>190</v>
      </c>
      <c r="AG79" s="94">
        <f t="shared" si="8"/>
        <v>285</v>
      </c>
      <c r="AH79" s="95">
        <f t="shared" si="9"/>
        <v>380</v>
      </c>
      <c r="AI79" s="80">
        <v>160</v>
      </c>
      <c r="AJ79" s="141"/>
      <c r="AK79" s="84">
        <v>200</v>
      </c>
      <c r="AL79" s="82">
        <v>55</v>
      </c>
      <c r="AM79" s="83"/>
      <c r="AN79" s="84">
        <v>65</v>
      </c>
      <c r="AO79" s="89">
        <v>3</v>
      </c>
      <c r="AP79" s="70">
        <v>3.32</v>
      </c>
      <c r="AQ79" s="70">
        <v>4</v>
      </c>
      <c r="AR79" s="23">
        <v>3</v>
      </c>
      <c r="AT79" s="23">
        <v>3</v>
      </c>
      <c r="BJ79" s="136"/>
      <c r="BL79" s="105"/>
      <c r="BM79" s="105"/>
    </row>
    <row r="80" spans="1:65" x14ac:dyDescent="0.2">
      <c r="A80" s="108" t="s">
        <v>249</v>
      </c>
      <c r="B80" s="89">
        <v>0.97</v>
      </c>
      <c r="C80" s="89">
        <v>1</v>
      </c>
      <c r="D80" s="109">
        <v>0</v>
      </c>
      <c r="T80" s="88" t="s">
        <v>162</v>
      </c>
      <c r="U80" s="74">
        <v>11</v>
      </c>
      <c r="V80" s="69"/>
      <c r="W80" s="74">
        <v>0</v>
      </c>
      <c r="X80" s="75">
        <f t="shared" si="6"/>
        <v>1100</v>
      </c>
      <c r="Y80" s="76">
        <v>3</v>
      </c>
      <c r="Z80" s="77">
        <v>0</v>
      </c>
      <c r="AA80" s="77">
        <v>1</v>
      </c>
      <c r="AB80" s="78">
        <f t="shared" si="7"/>
        <v>4</v>
      </c>
      <c r="AC80" s="82">
        <v>320</v>
      </c>
      <c r="AD80" s="83">
        <v>390</v>
      </c>
      <c r="AE80" s="84">
        <v>465</v>
      </c>
      <c r="AF80" s="116">
        <v>210</v>
      </c>
      <c r="AG80" s="117">
        <f t="shared" si="8"/>
        <v>315</v>
      </c>
      <c r="AH80" s="118">
        <f t="shared" si="9"/>
        <v>420</v>
      </c>
      <c r="AI80" s="116">
        <v>100</v>
      </c>
      <c r="AJ80" s="80"/>
      <c r="AK80" s="81">
        <v>100</v>
      </c>
      <c r="AL80" s="82">
        <v>55</v>
      </c>
      <c r="AM80" s="83"/>
      <c r="AN80" s="84">
        <v>65</v>
      </c>
      <c r="AO80" s="89">
        <v>1.75</v>
      </c>
      <c r="AP80" s="70">
        <v>2</v>
      </c>
      <c r="AQ80" s="70">
        <v>2.5</v>
      </c>
      <c r="AR80" s="23">
        <v>3</v>
      </c>
      <c r="AT80" s="23">
        <v>3</v>
      </c>
      <c r="BJ80" s="136"/>
      <c r="BL80" s="105"/>
      <c r="BM80" s="105"/>
    </row>
    <row r="81" spans="1:46" x14ac:dyDescent="0.2">
      <c r="A81" s="108" t="s">
        <v>250</v>
      </c>
      <c r="B81" s="89">
        <v>0.94</v>
      </c>
      <c r="C81" s="89">
        <v>1</v>
      </c>
      <c r="D81" s="109">
        <v>0.03</v>
      </c>
      <c r="T81" s="69" t="s">
        <v>136</v>
      </c>
      <c r="U81" s="74">
        <v>11</v>
      </c>
      <c r="V81" s="69" t="s">
        <v>116</v>
      </c>
      <c r="W81" s="74">
        <v>4</v>
      </c>
      <c r="X81" s="75">
        <f t="shared" si="6"/>
        <v>1104</v>
      </c>
      <c r="Y81" s="76">
        <v>4</v>
      </c>
      <c r="Z81" s="77">
        <v>0</v>
      </c>
      <c r="AA81" s="77">
        <v>1</v>
      </c>
      <c r="AB81" s="78">
        <f t="shared" si="7"/>
        <v>5</v>
      </c>
      <c r="AC81" s="82">
        <v>420</v>
      </c>
      <c r="AD81" s="83">
        <v>515</v>
      </c>
      <c r="AE81" s="84">
        <v>615</v>
      </c>
      <c r="AF81" s="90">
        <v>170</v>
      </c>
      <c r="AG81" s="94">
        <f t="shared" si="8"/>
        <v>255</v>
      </c>
      <c r="AH81" s="95">
        <f t="shared" si="9"/>
        <v>340</v>
      </c>
      <c r="AI81" s="80">
        <v>166</v>
      </c>
      <c r="AJ81" s="141"/>
      <c r="AK81" s="84">
        <v>100</v>
      </c>
      <c r="AL81" s="82">
        <v>55</v>
      </c>
      <c r="AM81" s="83"/>
      <c r="AN81" s="84">
        <v>65</v>
      </c>
      <c r="AO81" s="89">
        <v>2.75</v>
      </c>
      <c r="AP81" s="70">
        <v>3</v>
      </c>
      <c r="AQ81" s="70">
        <v>3.5</v>
      </c>
      <c r="AR81" s="23">
        <v>3</v>
      </c>
      <c r="AT81" s="23">
        <v>3</v>
      </c>
    </row>
    <row r="82" spans="1:46" x14ac:dyDescent="0.2">
      <c r="A82" s="108" t="s">
        <v>251</v>
      </c>
      <c r="B82" s="89">
        <v>0.94</v>
      </c>
      <c r="C82" s="89">
        <v>0.94</v>
      </c>
      <c r="D82" s="109">
        <v>0.06</v>
      </c>
      <c r="T82" s="69" t="s">
        <v>136</v>
      </c>
      <c r="U82" s="74">
        <v>11</v>
      </c>
      <c r="V82" s="69" t="s">
        <v>119</v>
      </c>
      <c r="W82" s="74">
        <v>5</v>
      </c>
      <c r="X82" s="75">
        <f t="shared" si="6"/>
        <v>1105</v>
      </c>
      <c r="Y82" s="76">
        <v>5</v>
      </c>
      <c r="Z82" s="77">
        <v>0</v>
      </c>
      <c r="AA82" s="77">
        <v>1</v>
      </c>
      <c r="AB82" s="78">
        <f t="shared" si="7"/>
        <v>6</v>
      </c>
      <c r="AC82" s="82">
        <v>500</v>
      </c>
      <c r="AD82" s="83">
        <v>615</v>
      </c>
      <c r="AE82" s="84">
        <v>740</v>
      </c>
      <c r="AF82" s="90">
        <v>185</v>
      </c>
      <c r="AG82" s="94">
        <f t="shared" si="8"/>
        <v>280</v>
      </c>
      <c r="AH82" s="95">
        <f t="shared" si="9"/>
        <v>370</v>
      </c>
      <c r="AI82" s="80">
        <v>180</v>
      </c>
      <c r="AJ82" s="141"/>
      <c r="AK82" s="84">
        <v>100</v>
      </c>
      <c r="AL82" s="82">
        <v>55</v>
      </c>
      <c r="AM82" s="83"/>
      <c r="AN82" s="84">
        <v>65</v>
      </c>
      <c r="AO82" s="89">
        <v>3</v>
      </c>
      <c r="AP82" s="70">
        <v>3.33</v>
      </c>
      <c r="AQ82" s="70">
        <v>4</v>
      </c>
      <c r="AR82" s="23">
        <v>3</v>
      </c>
      <c r="AT82" s="23">
        <v>3</v>
      </c>
    </row>
    <row r="83" spans="1:46" x14ac:dyDescent="0.2">
      <c r="A83" s="112" t="s">
        <v>252</v>
      </c>
      <c r="B83" s="113">
        <v>0.94</v>
      </c>
      <c r="C83" s="113">
        <v>0.9</v>
      </c>
      <c r="D83" s="114">
        <v>0.1</v>
      </c>
      <c r="T83" s="69" t="s">
        <v>136</v>
      </c>
      <c r="U83" s="74">
        <v>11</v>
      </c>
      <c r="V83" s="69" t="s">
        <v>217</v>
      </c>
      <c r="W83" s="74">
        <v>6</v>
      </c>
      <c r="X83" s="75">
        <f t="shared" si="6"/>
        <v>1106</v>
      </c>
      <c r="Y83" s="76">
        <v>6</v>
      </c>
      <c r="Z83" s="77">
        <v>0</v>
      </c>
      <c r="AA83" s="77">
        <v>1</v>
      </c>
      <c r="AB83" s="78">
        <f t="shared" si="7"/>
        <v>7</v>
      </c>
      <c r="AC83" s="82">
        <v>570</v>
      </c>
      <c r="AD83" s="83">
        <v>700</v>
      </c>
      <c r="AE83" s="84">
        <v>840</v>
      </c>
      <c r="AF83" s="90">
        <v>200</v>
      </c>
      <c r="AG83" s="94">
        <f t="shared" si="8"/>
        <v>300</v>
      </c>
      <c r="AH83" s="95">
        <f t="shared" si="9"/>
        <v>400</v>
      </c>
      <c r="AI83" s="80">
        <v>200</v>
      </c>
      <c r="AJ83" s="141"/>
      <c r="AK83" s="84">
        <v>100</v>
      </c>
      <c r="AL83" s="82">
        <v>55</v>
      </c>
      <c r="AM83" s="83"/>
      <c r="AN83" s="84">
        <v>65</v>
      </c>
      <c r="AO83" s="89">
        <v>3.25</v>
      </c>
      <c r="AP83" s="70">
        <v>3.66</v>
      </c>
      <c r="AQ83" s="70">
        <v>4.5</v>
      </c>
      <c r="AR83" s="23">
        <v>3</v>
      </c>
      <c r="AT83" s="23">
        <v>3</v>
      </c>
    </row>
    <row r="84" spans="1:46" x14ac:dyDescent="0.2">
      <c r="T84" s="69" t="s">
        <v>136</v>
      </c>
      <c r="U84" s="74">
        <v>11</v>
      </c>
      <c r="V84" s="69" t="s">
        <v>129</v>
      </c>
      <c r="W84" s="74">
        <v>9</v>
      </c>
      <c r="X84" s="75">
        <f t="shared" si="6"/>
        <v>1109</v>
      </c>
      <c r="Y84" s="76">
        <v>4</v>
      </c>
      <c r="Z84" s="77">
        <v>0</v>
      </c>
      <c r="AA84" s="77">
        <v>2</v>
      </c>
      <c r="AB84" s="78">
        <f t="shared" si="7"/>
        <v>6</v>
      </c>
      <c r="AC84" s="82">
        <v>500</v>
      </c>
      <c r="AD84" s="83">
        <v>615</v>
      </c>
      <c r="AE84" s="84">
        <v>740</v>
      </c>
      <c r="AF84" s="90">
        <v>185</v>
      </c>
      <c r="AG84" s="94">
        <f t="shared" si="8"/>
        <v>280</v>
      </c>
      <c r="AH84" s="95">
        <f t="shared" si="9"/>
        <v>370</v>
      </c>
      <c r="AI84" s="80">
        <v>166</v>
      </c>
      <c r="AJ84" s="141"/>
      <c r="AK84" s="84">
        <v>200</v>
      </c>
      <c r="AL84" s="82">
        <v>55</v>
      </c>
      <c r="AM84" s="83"/>
      <c r="AN84" s="84">
        <v>65</v>
      </c>
      <c r="AO84" s="89">
        <v>3</v>
      </c>
      <c r="AP84" s="70">
        <v>3.33</v>
      </c>
      <c r="AQ84" s="70">
        <v>4</v>
      </c>
      <c r="AR84" s="23">
        <v>3</v>
      </c>
      <c r="AT84" s="23">
        <v>3</v>
      </c>
    </row>
    <row r="85" spans="1:46" x14ac:dyDescent="0.2">
      <c r="T85" s="69" t="s">
        <v>136</v>
      </c>
      <c r="U85" s="74">
        <v>11</v>
      </c>
      <c r="V85" s="69" t="s">
        <v>131</v>
      </c>
      <c r="W85" s="74">
        <v>10</v>
      </c>
      <c r="X85" s="75">
        <f t="shared" si="6"/>
        <v>1110</v>
      </c>
      <c r="Y85" s="76">
        <v>5</v>
      </c>
      <c r="Z85" s="77">
        <v>0</v>
      </c>
      <c r="AA85" s="77">
        <v>2</v>
      </c>
      <c r="AB85" s="78">
        <f t="shared" si="7"/>
        <v>7</v>
      </c>
      <c r="AC85" s="82">
        <v>570</v>
      </c>
      <c r="AD85" s="83">
        <v>700</v>
      </c>
      <c r="AE85" s="84">
        <v>840</v>
      </c>
      <c r="AF85" s="90">
        <v>200</v>
      </c>
      <c r="AG85" s="94">
        <f t="shared" si="8"/>
        <v>300</v>
      </c>
      <c r="AH85" s="95">
        <f t="shared" si="9"/>
        <v>400</v>
      </c>
      <c r="AI85" s="80">
        <v>180</v>
      </c>
      <c r="AJ85" s="141"/>
      <c r="AK85" s="84">
        <v>200</v>
      </c>
      <c r="AL85" s="82">
        <v>55</v>
      </c>
      <c r="AM85" s="83"/>
      <c r="AN85" s="84">
        <v>65</v>
      </c>
      <c r="AO85" s="89">
        <v>3.25</v>
      </c>
      <c r="AP85" s="70">
        <v>3.66</v>
      </c>
      <c r="AQ85" s="70">
        <v>4.5</v>
      </c>
      <c r="AR85" s="23">
        <v>3</v>
      </c>
      <c r="AT85" s="23">
        <v>3</v>
      </c>
    </row>
    <row r="86" spans="1:46" x14ac:dyDescent="0.2">
      <c r="T86" s="69" t="s">
        <v>136</v>
      </c>
      <c r="U86" s="74">
        <v>11</v>
      </c>
      <c r="V86" s="69" t="s">
        <v>136</v>
      </c>
      <c r="W86" s="74">
        <v>11</v>
      </c>
      <c r="X86" s="75">
        <f t="shared" si="6"/>
        <v>1111</v>
      </c>
      <c r="Y86" s="76">
        <v>6</v>
      </c>
      <c r="Z86" s="77">
        <v>0</v>
      </c>
      <c r="AA86" s="77">
        <v>2</v>
      </c>
      <c r="AB86" s="78">
        <f t="shared" si="7"/>
        <v>8</v>
      </c>
      <c r="AC86" s="82">
        <v>640</v>
      </c>
      <c r="AD86" s="83">
        <v>780</v>
      </c>
      <c r="AE86" s="84">
        <v>930</v>
      </c>
      <c r="AF86" s="90">
        <v>210</v>
      </c>
      <c r="AG86" s="94">
        <f t="shared" si="8"/>
        <v>315</v>
      </c>
      <c r="AH86" s="95">
        <f t="shared" si="9"/>
        <v>420</v>
      </c>
      <c r="AI86" s="80">
        <v>200</v>
      </c>
      <c r="AJ86" s="141"/>
      <c r="AK86" s="84">
        <v>200</v>
      </c>
      <c r="AL86" s="82">
        <v>55</v>
      </c>
      <c r="AM86" s="83"/>
      <c r="AN86" s="84">
        <v>65</v>
      </c>
      <c r="AO86" s="89">
        <v>3.5</v>
      </c>
      <c r="AP86" s="70">
        <v>4</v>
      </c>
      <c r="AQ86" s="70">
        <v>5</v>
      </c>
      <c r="AR86" s="23">
        <v>3</v>
      </c>
      <c r="AT86" s="23">
        <v>3</v>
      </c>
    </row>
    <row r="87" spans="1:46" ht="22.5" x14ac:dyDescent="0.2">
      <c r="A87" s="161" t="s">
        <v>253</v>
      </c>
      <c r="B87" s="162">
        <v>6.99</v>
      </c>
      <c r="C87" s="163" t="s">
        <v>254</v>
      </c>
      <c r="D87" s="164" t="s">
        <v>255</v>
      </c>
      <c r="E87" s="163">
        <f>1520*2050/1000000</f>
        <v>3.1160000000000001</v>
      </c>
      <c r="F87" s="163" t="s">
        <v>256</v>
      </c>
      <c r="G87" s="163"/>
      <c r="H87" s="165"/>
      <c r="T87" s="88" t="s">
        <v>164</v>
      </c>
      <c r="U87" s="74">
        <v>12</v>
      </c>
      <c r="V87" s="69"/>
      <c r="W87" s="74">
        <v>0</v>
      </c>
      <c r="X87" s="75">
        <f t="shared" si="6"/>
        <v>1200</v>
      </c>
      <c r="Y87" s="76">
        <v>4</v>
      </c>
      <c r="Z87" s="77">
        <v>0</v>
      </c>
      <c r="AA87" s="77">
        <v>1</v>
      </c>
      <c r="AB87" s="78">
        <f t="shared" si="7"/>
        <v>5</v>
      </c>
      <c r="AC87" s="82">
        <v>380</v>
      </c>
      <c r="AD87" s="83">
        <v>470</v>
      </c>
      <c r="AE87" s="84">
        <v>550</v>
      </c>
      <c r="AF87" s="116">
        <v>230</v>
      </c>
      <c r="AG87" s="117">
        <f t="shared" si="8"/>
        <v>345</v>
      </c>
      <c r="AH87" s="118">
        <f t="shared" si="9"/>
        <v>460</v>
      </c>
      <c r="AI87" s="79">
        <v>120</v>
      </c>
      <c r="AJ87" s="80"/>
      <c r="AK87" s="81">
        <v>100</v>
      </c>
      <c r="AL87" s="82">
        <v>55</v>
      </c>
      <c r="AM87" s="83"/>
      <c r="AN87" s="84">
        <v>65</v>
      </c>
      <c r="AO87" s="89">
        <v>2</v>
      </c>
      <c r="AP87" s="70">
        <v>2.5</v>
      </c>
      <c r="AQ87" s="70">
        <v>3</v>
      </c>
      <c r="AR87" s="23">
        <v>3</v>
      </c>
      <c r="AT87" s="23">
        <v>3</v>
      </c>
    </row>
    <row r="88" spans="1:46" ht="15" x14ac:dyDescent="0.2">
      <c r="A88" s="166"/>
      <c r="B88" s="167"/>
      <c r="C88" s="168"/>
      <c r="D88" s="168"/>
      <c r="E88" s="169"/>
      <c r="F88" s="169"/>
      <c r="G88" s="169"/>
      <c r="H88" s="170"/>
      <c r="T88" s="69" t="s">
        <v>141</v>
      </c>
      <c r="U88" s="74">
        <v>12</v>
      </c>
      <c r="V88" s="69" t="s">
        <v>116</v>
      </c>
      <c r="W88" s="74">
        <v>4</v>
      </c>
      <c r="X88" s="75">
        <f t="shared" si="6"/>
        <v>1204</v>
      </c>
      <c r="Y88" s="76">
        <v>5</v>
      </c>
      <c r="Z88" s="77">
        <v>0</v>
      </c>
      <c r="AA88" s="77">
        <v>1</v>
      </c>
      <c r="AB88" s="78">
        <f t="shared" si="7"/>
        <v>6</v>
      </c>
      <c r="AC88" s="82">
        <v>480</v>
      </c>
      <c r="AD88" s="83">
        <v>595</v>
      </c>
      <c r="AE88" s="84">
        <v>700</v>
      </c>
      <c r="AF88" s="90">
        <v>180</v>
      </c>
      <c r="AG88" s="94">
        <f t="shared" si="8"/>
        <v>270</v>
      </c>
      <c r="AH88" s="95">
        <f t="shared" si="9"/>
        <v>360</v>
      </c>
      <c r="AI88" s="80">
        <v>186</v>
      </c>
      <c r="AJ88" s="141"/>
      <c r="AK88" s="84">
        <v>100</v>
      </c>
      <c r="AL88" s="82">
        <v>55</v>
      </c>
      <c r="AM88" s="83"/>
      <c r="AN88" s="84">
        <v>65</v>
      </c>
      <c r="AO88" s="89">
        <v>3</v>
      </c>
      <c r="AP88" s="70">
        <v>3.5</v>
      </c>
      <c r="AQ88" s="70">
        <v>4</v>
      </c>
      <c r="AR88" s="23">
        <v>3</v>
      </c>
      <c r="AT88" s="23">
        <v>3</v>
      </c>
    </row>
    <row r="89" spans="1:46" ht="56.25" x14ac:dyDescent="0.2">
      <c r="A89" s="171" t="s">
        <v>257</v>
      </c>
      <c r="B89" s="172">
        <v>449.18</v>
      </c>
      <c r="C89" s="167"/>
      <c r="D89" s="167"/>
      <c r="E89" s="167"/>
      <c r="F89" s="167"/>
      <c r="G89" s="167"/>
      <c r="H89" s="173"/>
      <c r="T89" s="69" t="s">
        <v>141</v>
      </c>
      <c r="U89" s="74">
        <v>12</v>
      </c>
      <c r="V89" s="69" t="s">
        <v>119</v>
      </c>
      <c r="W89" s="74">
        <v>5</v>
      </c>
      <c r="X89" s="75">
        <f t="shared" si="6"/>
        <v>1205</v>
      </c>
      <c r="Y89" s="76">
        <v>6</v>
      </c>
      <c r="Z89" s="77">
        <v>0</v>
      </c>
      <c r="AA89" s="77">
        <v>1</v>
      </c>
      <c r="AB89" s="78">
        <f t="shared" si="7"/>
        <v>7</v>
      </c>
      <c r="AC89" s="82">
        <v>560</v>
      </c>
      <c r="AD89" s="83">
        <v>695</v>
      </c>
      <c r="AE89" s="84">
        <v>825</v>
      </c>
      <c r="AF89" s="90">
        <v>195</v>
      </c>
      <c r="AG89" s="94">
        <f t="shared" si="8"/>
        <v>295</v>
      </c>
      <c r="AH89" s="95">
        <f t="shared" si="9"/>
        <v>390</v>
      </c>
      <c r="AI89" s="80">
        <v>200</v>
      </c>
      <c r="AJ89" s="141"/>
      <c r="AK89" s="84">
        <v>100</v>
      </c>
      <c r="AL89" s="82">
        <v>55</v>
      </c>
      <c r="AM89" s="83"/>
      <c r="AN89" s="84">
        <v>65</v>
      </c>
      <c r="AO89" s="89">
        <v>3.25</v>
      </c>
      <c r="AP89" s="70">
        <v>3.83</v>
      </c>
      <c r="AQ89" s="70">
        <v>4.5</v>
      </c>
      <c r="AR89" s="23">
        <v>3</v>
      </c>
      <c r="AT89" s="23">
        <v>3</v>
      </c>
    </row>
    <row r="90" spans="1:46" ht="15" x14ac:dyDescent="0.2">
      <c r="A90" s="174"/>
      <c r="B90" s="167"/>
      <c r="C90" s="167"/>
      <c r="D90" s="167"/>
      <c r="E90" s="167"/>
      <c r="F90" s="167"/>
      <c r="G90" s="167"/>
      <c r="H90" s="173"/>
      <c r="T90" s="69" t="s">
        <v>141</v>
      </c>
      <c r="U90" s="74">
        <v>12</v>
      </c>
      <c r="V90" s="69" t="s">
        <v>217</v>
      </c>
      <c r="W90" s="74">
        <v>6</v>
      </c>
      <c r="X90" s="75">
        <f t="shared" si="6"/>
        <v>1206</v>
      </c>
      <c r="Y90" s="76">
        <v>7</v>
      </c>
      <c r="Z90" s="77">
        <v>0</v>
      </c>
      <c r="AA90" s="77">
        <v>1</v>
      </c>
      <c r="AB90" s="78">
        <f t="shared" si="7"/>
        <v>8</v>
      </c>
      <c r="AC90" s="82">
        <v>630</v>
      </c>
      <c r="AD90" s="83">
        <v>780</v>
      </c>
      <c r="AE90" s="84">
        <v>925</v>
      </c>
      <c r="AF90" s="90">
        <v>210</v>
      </c>
      <c r="AG90" s="94">
        <f t="shared" si="8"/>
        <v>315</v>
      </c>
      <c r="AH90" s="95">
        <f t="shared" si="9"/>
        <v>420</v>
      </c>
      <c r="AI90" s="80">
        <v>220</v>
      </c>
      <c r="AJ90" s="141"/>
      <c r="AK90" s="84">
        <v>100</v>
      </c>
      <c r="AL90" s="82">
        <v>55</v>
      </c>
      <c r="AM90" s="83"/>
      <c r="AN90" s="84">
        <v>65</v>
      </c>
      <c r="AO90" s="89">
        <v>3.5</v>
      </c>
      <c r="AP90" s="70">
        <v>4.16</v>
      </c>
      <c r="AQ90" s="70">
        <v>5</v>
      </c>
      <c r="AR90" s="23">
        <v>3</v>
      </c>
      <c r="AT90" s="23">
        <v>3</v>
      </c>
    </row>
    <row r="91" spans="1:46" ht="25.5" x14ac:dyDescent="0.2">
      <c r="A91" s="175" t="s">
        <v>258</v>
      </c>
      <c r="B91" s="176">
        <v>3</v>
      </c>
      <c r="C91" s="177" t="s">
        <v>259</v>
      </c>
      <c r="D91" s="178">
        <v>40</v>
      </c>
      <c r="E91" s="167"/>
      <c r="F91" s="167"/>
      <c r="G91" s="167"/>
      <c r="H91" s="173"/>
      <c r="T91" s="69" t="s">
        <v>141</v>
      </c>
      <c r="U91" s="74">
        <v>12</v>
      </c>
      <c r="V91" s="69" t="s">
        <v>124</v>
      </c>
      <c r="W91" s="74">
        <v>7</v>
      </c>
      <c r="X91" s="75">
        <f t="shared" si="6"/>
        <v>1207</v>
      </c>
      <c r="Y91" s="76">
        <v>8</v>
      </c>
      <c r="Z91" s="77">
        <v>0</v>
      </c>
      <c r="AA91" s="77">
        <v>1</v>
      </c>
      <c r="AB91" s="78">
        <f t="shared" si="7"/>
        <v>9</v>
      </c>
      <c r="AC91" s="82">
        <v>700</v>
      </c>
      <c r="AD91" s="83">
        <v>860</v>
      </c>
      <c r="AE91" s="84">
        <v>1015</v>
      </c>
      <c r="AF91" s="90">
        <v>220</v>
      </c>
      <c r="AG91" s="94">
        <f t="shared" si="8"/>
        <v>330</v>
      </c>
      <c r="AH91" s="95">
        <f t="shared" si="9"/>
        <v>440</v>
      </c>
      <c r="AI91" s="80">
        <v>240</v>
      </c>
      <c r="AJ91" s="141"/>
      <c r="AK91" s="84">
        <v>100</v>
      </c>
      <c r="AL91" s="82">
        <v>55</v>
      </c>
      <c r="AM91" s="83"/>
      <c r="AN91" s="84">
        <v>65</v>
      </c>
      <c r="AO91" s="89">
        <v>3.75</v>
      </c>
      <c r="AP91" s="70">
        <v>4.5</v>
      </c>
      <c r="AQ91" s="70">
        <v>5.5</v>
      </c>
      <c r="AR91" s="23">
        <v>3</v>
      </c>
      <c r="AT91" s="23">
        <v>3</v>
      </c>
    </row>
    <row r="92" spans="1:46" ht="15" x14ac:dyDescent="0.2">
      <c r="A92" s="174"/>
      <c r="B92" s="167"/>
      <c r="C92" s="167"/>
      <c r="D92" s="167"/>
      <c r="E92" s="167"/>
      <c r="F92" s="167"/>
      <c r="G92" s="167"/>
      <c r="H92" s="173"/>
      <c r="T92" s="69" t="s">
        <v>141</v>
      </c>
      <c r="U92" s="74">
        <v>12</v>
      </c>
      <c r="V92" s="69" t="s">
        <v>129</v>
      </c>
      <c r="W92" s="74">
        <v>9</v>
      </c>
      <c r="X92" s="75">
        <f t="shared" si="6"/>
        <v>1209</v>
      </c>
      <c r="Y92" s="76">
        <v>5</v>
      </c>
      <c r="Z92" s="77">
        <v>0</v>
      </c>
      <c r="AA92" s="77">
        <v>2</v>
      </c>
      <c r="AB92" s="78">
        <f t="shared" si="7"/>
        <v>7</v>
      </c>
      <c r="AC92" s="82">
        <v>560</v>
      </c>
      <c r="AD92" s="83">
        <v>695</v>
      </c>
      <c r="AE92" s="84">
        <v>825</v>
      </c>
      <c r="AF92" s="90">
        <v>195</v>
      </c>
      <c r="AG92" s="94">
        <f t="shared" si="8"/>
        <v>295</v>
      </c>
      <c r="AH92" s="95">
        <f t="shared" si="9"/>
        <v>390</v>
      </c>
      <c r="AI92" s="80">
        <v>186</v>
      </c>
      <c r="AJ92" s="141"/>
      <c r="AK92" s="84">
        <v>200</v>
      </c>
      <c r="AL92" s="82">
        <v>55</v>
      </c>
      <c r="AM92" s="83"/>
      <c r="AN92" s="84">
        <v>65</v>
      </c>
      <c r="AO92" s="89">
        <v>3.25</v>
      </c>
      <c r="AP92" s="70">
        <v>3.83</v>
      </c>
      <c r="AQ92" s="70">
        <v>4.5</v>
      </c>
      <c r="AR92" s="23">
        <v>3</v>
      </c>
      <c r="AT92" s="23">
        <v>3</v>
      </c>
    </row>
    <row r="93" spans="1:46" ht="13.5" thickBot="1" x14ac:dyDescent="0.25">
      <c r="A93" s="179" t="s">
        <v>260</v>
      </c>
      <c r="B93" s="180" t="s">
        <v>20</v>
      </c>
      <c r="C93" s="180" t="s">
        <v>28</v>
      </c>
      <c r="D93" s="180" t="s">
        <v>34</v>
      </c>
      <c r="E93" s="180" t="s">
        <v>38</v>
      </c>
      <c r="F93" s="180" t="s">
        <v>40</v>
      </c>
      <c r="G93" s="180" t="s">
        <v>42</v>
      </c>
      <c r="H93" s="181" t="s">
        <v>44</v>
      </c>
      <c r="K93" s="25"/>
      <c r="L93" s="25"/>
      <c r="M93" s="25"/>
      <c r="N93" s="25"/>
      <c r="O93" s="25"/>
      <c r="P93" s="25"/>
      <c r="T93" s="69" t="s">
        <v>141</v>
      </c>
      <c r="U93" s="74">
        <v>12</v>
      </c>
      <c r="V93" s="69" t="s">
        <v>131</v>
      </c>
      <c r="W93" s="74">
        <v>10</v>
      </c>
      <c r="X93" s="75">
        <f t="shared" si="6"/>
        <v>1210</v>
      </c>
      <c r="Y93" s="76">
        <v>6</v>
      </c>
      <c r="Z93" s="77">
        <v>0</v>
      </c>
      <c r="AA93" s="77">
        <v>2</v>
      </c>
      <c r="AB93" s="78">
        <f t="shared" si="7"/>
        <v>8</v>
      </c>
      <c r="AC93" s="82">
        <v>630</v>
      </c>
      <c r="AD93" s="83">
        <v>780</v>
      </c>
      <c r="AE93" s="84">
        <v>925</v>
      </c>
      <c r="AF93" s="90">
        <v>210</v>
      </c>
      <c r="AG93" s="94">
        <f t="shared" si="8"/>
        <v>315</v>
      </c>
      <c r="AH93" s="95">
        <f t="shared" si="9"/>
        <v>420</v>
      </c>
      <c r="AI93" s="80">
        <v>200</v>
      </c>
      <c r="AJ93" s="141"/>
      <c r="AK93" s="84">
        <v>200</v>
      </c>
      <c r="AL93" s="82">
        <v>55</v>
      </c>
      <c r="AM93" s="83"/>
      <c r="AN93" s="84">
        <v>65</v>
      </c>
      <c r="AO93" s="89">
        <v>3.5</v>
      </c>
      <c r="AP93" s="70">
        <v>4.16</v>
      </c>
      <c r="AQ93" s="70">
        <v>5</v>
      </c>
      <c r="AR93" s="23">
        <v>3</v>
      </c>
      <c r="AT93" s="23">
        <v>3</v>
      </c>
    </row>
    <row r="94" spans="1:46" ht="13.5" thickTop="1" x14ac:dyDescent="0.2">
      <c r="A94" s="179" t="s">
        <v>261</v>
      </c>
      <c r="B94" s="115">
        <v>166</v>
      </c>
      <c r="C94" s="182">
        <v>120</v>
      </c>
      <c r="D94" s="182">
        <v>90</v>
      </c>
      <c r="E94" s="182">
        <v>84</v>
      </c>
      <c r="F94" s="182">
        <v>83</v>
      </c>
      <c r="G94" s="182">
        <v>60</v>
      </c>
      <c r="H94" s="183">
        <v>60</v>
      </c>
      <c r="K94" s="25"/>
      <c r="L94" s="25"/>
      <c r="M94" s="184"/>
      <c r="N94" s="25"/>
      <c r="O94" s="25"/>
      <c r="P94" s="25"/>
      <c r="T94" s="69" t="s">
        <v>141</v>
      </c>
      <c r="U94" s="74">
        <v>12</v>
      </c>
      <c r="V94" s="69" t="s">
        <v>136</v>
      </c>
      <c r="W94" s="74">
        <v>11</v>
      </c>
      <c r="X94" s="75">
        <f t="shared" si="6"/>
        <v>1211</v>
      </c>
      <c r="Y94" s="76">
        <v>7</v>
      </c>
      <c r="Z94" s="77">
        <v>0</v>
      </c>
      <c r="AA94" s="77">
        <v>2</v>
      </c>
      <c r="AB94" s="78">
        <f t="shared" si="7"/>
        <v>9</v>
      </c>
      <c r="AC94" s="82">
        <v>700</v>
      </c>
      <c r="AD94" s="83">
        <v>860</v>
      </c>
      <c r="AE94" s="84">
        <v>1015</v>
      </c>
      <c r="AF94" s="90">
        <v>220</v>
      </c>
      <c r="AG94" s="94">
        <f t="shared" si="8"/>
        <v>330</v>
      </c>
      <c r="AH94" s="95">
        <f t="shared" si="9"/>
        <v>440</v>
      </c>
      <c r="AI94" s="80">
        <v>220</v>
      </c>
      <c r="AJ94" s="141"/>
      <c r="AK94" s="84">
        <v>200</v>
      </c>
      <c r="AL94" s="82">
        <v>55</v>
      </c>
      <c r="AM94" s="83"/>
      <c r="AN94" s="84">
        <v>65</v>
      </c>
      <c r="AO94" s="89">
        <v>3.75</v>
      </c>
      <c r="AP94" s="70">
        <v>4.5</v>
      </c>
      <c r="AQ94" s="70">
        <v>5.5</v>
      </c>
      <c r="AR94" s="23">
        <v>3</v>
      </c>
      <c r="AT94" s="23">
        <v>3</v>
      </c>
    </row>
    <row r="95" spans="1:46" x14ac:dyDescent="0.2">
      <c r="A95" s="179" t="s">
        <v>262</v>
      </c>
      <c r="B95" s="185">
        <f>$E$87*$B$87/B94</f>
        <v>0.13120987951807231</v>
      </c>
      <c r="C95" s="185">
        <f t="shared" ref="C95:H95" si="10">$E$87*$B$87/C94</f>
        <v>0.181507</v>
      </c>
      <c r="D95" s="185">
        <f t="shared" si="10"/>
        <v>0.24200933333333335</v>
      </c>
      <c r="E95" s="185">
        <f t="shared" si="10"/>
        <v>0.2592957142857143</v>
      </c>
      <c r="F95" s="185">
        <f t="shared" si="10"/>
        <v>0.26241975903614462</v>
      </c>
      <c r="G95" s="185">
        <f t="shared" si="10"/>
        <v>0.363014</v>
      </c>
      <c r="H95" s="186">
        <f t="shared" si="10"/>
        <v>0.363014</v>
      </c>
      <c r="K95" s="25"/>
      <c r="L95" s="25"/>
      <c r="M95" s="25"/>
      <c r="N95" s="25"/>
      <c r="O95" s="25"/>
      <c r="P95" s="25"/>
      <c r="T95" s="69" t="s">
        <v>141</v>
      </c>
      <c r="U95" s="74">
        <v>12</v>
      </c>
      <c r="V95" s="69" t="s">
        <v>141</v>
      </c>
      <c r="W95" s="74">
        <v>12</v>
      </c>
      <c r="X95" s="75">
        <f t="shared" si="6"/>
        <v>1212</v>
      </c>
      <c r="Y95" s="76">
        <v>8</v>
      </c>
      <c r="Z95" s="77">
        <v>0</v>
      </c>
      <c r="AA95" s="77">
        <v>2</v>
      </c>
      <c r="AB95" s="78">
        <f t="shared" si="7"/>
        <v>10</v>
      </c>
      <c r="AC95" s="82">
        <v>760</v>
      </c>
      <c r="AD95" s="83">
        <v>940</v>
      </c>
      <c r="AE95" s="84">
        <v>1100</v>
      </c>
      <c r="AF95" s="90">
        <v>230</v>
      </c>
      <c r="AG95" s="94">
        <f t="shared" si="8"/>
        <v>345</v>
      </c>
      <c r="AH95" s="95">
        <f t="shared" si="9"/>
        <v>460</v>
      </c>
      <c r="AI95" s="80">
        <v>240</v>
      </c>
      <c r="AJ95" s="141"/>
      <c r="AK95" s="84">
        <v>200</v>
      </c>
      <c r="AL95" s="82">
        <v>55</v>
      </c>
      <c r="AM95" s="83"/>
      <c r="AN95" s="84">
        <v>65</v>
      </c>
      <c r="AO95" s="89">
        <v>4</v>
      </c>
      <c r="AP95" s="70">
        <v>5</v>
      </c>
      <c r="AQ95" s="70">
        <v>6</v>
      </c>
      <c r="AR95" s="23">
        <v>3</v>
      </c>
      <c r="AT95" s="23">
        <v>3</v>
      </c>
    </row>
    <row r="96" spans="1:46" x14ac:dyDescent="0.2">
      <c r="A96" s="179" t="s">
        <v>263</v>
      </c>
      <c r="B96" s="187"/>
      <c r="C96" s="187">
        <v>0.38</v>
      </c>
      <c r="D96" s="187">
        <v>0.4</v>
      </c>
      <c r="E96" s="187">
        <v>0.45</v>
      </c>
      <c r="F96" s="187">
        <v>0.47</v>
      </c>
      <c r="G96" s="187"/>
      <c r="H96" s="188"/>
      <c r="K96" s="184"/>
      <c r="L96" s="25"/>
      <c r="M96" s="25"/>
      <c r="N96" s="184"/>
      <c r="O96" s="184"/>
      <c r="P96" s="184"/>
    </row>
    <row r="97" spans="1:45" x14ac:dyDescent="0.2">
      <c r="A97" s="179" t="s">
        <v>264</v>
      </c>
      <c r="B97" s="185">
        <f>$B$89/100*2.05/B94</f>
        <v>5.5471024096385546E-2</v>
      </c>
      <c r="C97" s="185">
        <f t="shared" ref="C97:H97" si="11">$B$89/100*2.05/C94</f>
        <v>7.6734916666666667E-2</v>
      </c>
      <c r="D97" s="185">
        <f t="shared" si="11"/>
        <v>0.10231322222222222</v>
      </c>
      <c r="E97" s="185">
        <f t="shared" si="11"/>
        <v>0.10962130952380952</v>
      </c>
      <c r="F97" s="185">
        <f t="shared" si="11"/>
        <v>0.11094204819277109</v>
      </c>
      <c r="G97" s="185">
        <f t="shared" si="11"/>
        <v>0.15346983333333333</v>
      </c>
      <c r="H97" s="186">
        <f t="shared" si="11"/>
        <v>0.15346983333333333</v>
      </c>
      <c r="K97" s="184"/>
      <c r="L97" s="25"/>
      <c r="M97" s="25"/>
      <c r="N97" s="25"/>
      <c r="O97" s="25"/>
      <c r="P97" s="25"/>
      <c r="R97" s="190"/>
      <c r="S97" s="191"/>
      <c r="AR97" s="191"/>
      <c r="AS97" s="191"/>
    </row>
    <row r="98" spans="1:45" x14ac:dyDescent="0.2">
      <c r="A98" s="179" t="s">
        <v>6</v>
      </c>
      <c r="B98" s="185">
        <f>$D$91/60*$B$91/B94</f>
        <v>1.2048192771084338E-2</v>
      </c>
      <c r="C98" s="185">
        <f t="shared" ref="C98:H98" si="12">$D$91/60*$B$91/C94</f>
        <v>1.6666666666666666E-2</v>
      </c>
      <c r="D98" s="185">
        <f t="shared" si="12"/>
        <v>2.2222222222222223E-2</v>
      </c>
      <c r="E98" s="185">
        <f t="shared" si="12"/>
        <v>2.3809523809523808E-2</v>
      </c>
      <c r="F98" s="185">
        <f t="shared" si="12"/>
        <v>2.4096385542168676E-2</v>
      </c>
      <c r="G98" s="185">
        <f t="shared" si="12"/>
        <v>3.3333333333333333E-2</v>
      </c>
      <c r="H98" s="186">
        <f t="shared" si="12"/>
        <v>3.3333333333333333E-2</v>
      </c>
      <c r="K98" s="184"/>
      <c r="L98" s="184"/>
      <c r="M98" s="25"/>
      <c r="N98" s="25"/>
      <c r="O98" s="25"/>
      <c r="P98" s="25"/>
      <c r="R98" s="40"/>
      <c r="S98" s="146"/>
      <c r="AR98" s="192"/>
      <c r="AS98" s="192"/>
    </row>
    <row r="99" spans="1:45" x14ac:dyDescent="0.2">
      <c r="A99" s="193"/>
      <c r="B99" s="185"/>
      <c r="C99" s="185"/>
      <c r="D99" s="185"/>
      <c r="E99" s="185"/>
      <c r="F99" s="185"/>
      <c r="G99" s="167"/>
      <c r="H99" s="186"/>
      <c r="K99" s="184"/>
      <c r="L99" s="184"/>
      <c r="M99" s="25"/>
      <c r="N99" s="25"/>
      <c r="O99" s="25"/>
      <c r="P99" s="25"/>
      <c r="R99" s="191"/>
      <c r="S99" s="40"/>
    </row>
    <row r="100" spans="1:45" x14ac:dyDescent="0.2">
      <c r="A100" s="194" t="s">
        <v>265</v>
      </c>
      <c r="B100" s="195" t="str">
        <f>IF(B96="","",SUM(B95:B98))</f>
        <v/>
      </c>
      <c r="C100" s="195">
        <f t="shared" ref="C100:H100" si="13">IF(C96="","",SUM(C95:C98))</f>
        <v>0.65490858333333335</v>
      </c>
      <c r="D100" s="195">
        <f t="shared" si="13"/>
        <v>0.76654477777777796</v>
      </c>
      <c r="E100" s="195">
        <f t="shared" si="13"/>
        <v>0.84272654761904775</v>
      </c>
      <c r="F100" s="195">
        <f t="shared" si="13"/>
        <v>0.86745819277108427</v>
      </c>
      <c r="G100" s="195" t="str">
        <f t="shared" si="13"/>
        <v/>
      </c>
      <c r="H100" s="196" t="str">
        <f t="shared" si="13"/>
        <v/>
      </c>
      <c r="K100" s="25"/>
      <c r="L100" s="184"/>
      <c r="M100" s="25"/>
      <c r="N100" s="25"/>
      <c r="O100" s="25"/>
      <c r="P100" s="25"/>
      <c r="R100" s="191"/>
      <c r="S100" s="40"/>
    </row>
    <row r="101" spans="1:45" x14ac:dyDescent="0.2">
      <c r="K101" s="25"/>
      <c r="L101" s="184"/>
      <c r="M101" s="25"/>
      <c r="N101" s="25"/>
      <c r="O101" s="25"/>
      <c r="P101" s="25"/>
      <c r="R101" s="191"/>
      <c r="S101" s="40"/>
    </row>
    <row r="102" spans="1:45" x14ac:dyDescent="0.2">
      <c r="K102" s="25"/>
      <c r="L102" s="184"/>
      <c r="M102" s="25"/>
      <c r="N102" s="25"/>
      <c r="O102" s="25"/>
      <c r="P102" s="25"/>
      <c r="R102" s="191"/>
      <c r="S102" s="40"/>
    </row>
    <row r="103" spans="1:45" x14ac:dyDescent="0.2">
      <c r="B103" s="197"/>
      <c r="C103" s="197"/>
      <c r="D103" s="197"/>
      <c r="E103" s="197"/>
      <c r="F103" s="197"/>
      <c r="G103" s="197"/>
      <c r="H103" s="197"/>
      <c r="K103" s="198"/>
      <c r="L103" s="184"/>
      <c r="M103" s="25"/>
      <c r="N103" s="25"/>
      <c r="O103" s="25"/>
      <c r="P103" s="25"/>
      <c r="R103" s="191"/>
      <c r="S103" s="40"/>
      <c r="AI103" s="40"/>
      <c r="AJ103" s="40"/>
      <c r="AK103" s="40"/>
      <c r="AL103" s="40"/>
    </row>
    <row r="104" spans="1:45" x14ac:dyDescent="0.2">
      <c r="A104" s="184"/>
      <c r="B104" s="199"/>
      <c r="C104" s="199"/>
      <c r="D104" s="199"/>
      <c r="E104" s="199"/>
      <c r="F104" s="199"/>
      <c r="G104" s="199"/>
      <c r="H104" s="199"/>
      <c r="I104" s="25"/>
      <c r="J104" s="25"/>
      <c r="K104" s="25"/>
      <c r="L104" s="184"/>
      <c r="M104" s="25"/>
      <c r="N104" s="200"/>
      <c r="O104" s="200"/>
      <c r="P104" s="200"/>
      <c r="R104" s="191"/>
      <c r="S104" s="40"/>
      <c r="T104" s="253" t="s">
        <v>123</v>
      </c>
      <c r="U104" s="254"/>
      <c r="V104" s="201" t="s">
        <v>108</v>
      </c>
      <c r="W104" s="201" t="s">
        <v>130</v>
      </c>
      <c r="X104" s="201" t="s">
        <v>135</v>
      </c>
      <c r="Y104" s="201" t="s">
        <v>140</v>
      </c>
      <c r="Z104" s="201" t="s">
        <v>145</v>
      </c>
      <c r="AA104" s="201" t="s">
        <v>148</v>
      </c>
      <c r="AB104" s="201" t="s">
        <v>150</v>
      </c>
      <c r="AC104" s="201" t="s">
        <v>153</v>
      </c>
      <c r="AD104" s="160" t="s">
        <v>156</v>
      </c>
      <c r="AE104" s="160" t="s">
        <v>159</v>
      </c>
      <c r="AF104" s="160" t="s">
        <v>162</v>
      </c>
      <c r="AG104" s="202" t="s">
        <v>164</v>
      </c>
      <c r="AI104" s="40"/>
      <c r="AJ104" s="40"/>
      <c r="AK104" s="40"/>
      <c r="AL104" s="40"/>
    </row>
    <row r="105" spans="1:45" x14ac:dyDescent="0.2">
      <c r="A105" s="184"/>
      <c r="B105" s="199"/>
      <c r="C105" s="199"/>
      <c r="D105" s="199"/>
      <c r="E105" s="199"/>
      <c r="F105" s="199"/>
      <c r="G105" s="199"/>
      <c r="H105" s="199"/>
      <c r="I105" s="25"/>
      <c r="J105" s="25"/>
      <c r="K105" s="25"/>
      <c r="L105" s="184"/>
      <c r="M105" s="25"/>
      <c r="N105" s="25"/>
      <c r="O105" s="25"/>
      <c r="P105" s="25"/>
      <c r="R105" s="191"/>
      <c r="S105" s="40"/>
      <c r="T105" s="245" t="s">
        <v>85</v>
      </c>
      <c r="U105" s="260"/>
      <c r="V105" s="104">
        <v>300</v>
      </c>
      <c r="W105" s="104">
        <v>375</v>
      </c>
      <c r="X105" s="104">
        <v>375</v>
      </c>
      <c r="Y105" s="111">
        <v>100</v>
      </c>
      <c r="Z105" s="104">
        <v>180</v>
      </c>
      <c r="AA105" s="104">
        <v>250</v>
      </c>
      <c r="AB105" s="104">
        <v>320</v>
      </c>
      <c r="AC105" s="104">
        <v>380</v>
      </c>
      <c r="AD105" s="89">
        <v>180</v>
      </c>
      <c r="AE105" s="89">
        <v>250</v>
      </c>
      <c r="AF105" s="89">
        <v>320</v>
      </c>
      <c r="AG105" s="109">
        <v>380</v>
      </c>
      <c r="AI105" s="40"/>
      <c r="AJ105" s="40"/>
      <c r="AK105" s="40"/>
      <c r="AL105" s="40"/>
    </row>
    <row r="106" spans="1:45" x14ac:dyDescent="0.2">
      <c r="A106" s="184"/>
      <c r="B106" s="199"/>
      <c r="C106" s="199"/>
      <c r="D106" s="199"/>
      <c r="E106" s="199"/>
      <c r="F106" s="199"/>
      <c r="G106" s="199"/>
      <c r="H106" s="199"/>
      <c r="I106" s="25"/>
      <c r="J106" s="25"/>
      <c r="K106" s="25"/>
      <c r="L106" s="184"/>
      <c r="M106" s="25"/>
      <c r="N106" s="25"/>
      <c r="O106" s="25"/>
      <c r="P106" s="25"/>
      <c r="R106" s="191"/>
      <c r="S106" s="40"/>
      <c r="T106" s="203" t="s">
        <v>108</v>
      </c>
      <c r="U106" s="31">
        <v>300</v>
      </c>
      <c r="V106" s="204">
        <f t="shared" ref="V106:AG117" si="14">SUM($U106+V$105)</f>
        <v>600</v>
      </c>
      <c r="W106" s="204">
        <f t="shared" si="14"/>
        <v>675</v>
      </c>
      <c r="X106" s="204">
        <f t="shared" si="14"/>
        <v>675</v>
      </c>
      <c r="Y106" s="204">
        <f t="shared" si="14"/>
        <v>400</v>
      </c>
      <c r="Z106" s="204">
        <f t="shared" si="14"/>
        <v>480</v>
      </c>
      <c r="AA106" s="204">
        <f t="shared" si="14"/>
        <v>550</v>
      </c>
      <c r="AB106" s="204">
        <f t="shared" si="14"/>
        <v>620</v>
      </c>
      <c r="AC106" s="204">
        <f t="shared" si="14"/>
        <v>680</v>
      </c>
      <c r="AD106" s="204">
        <f t="shared" si="14"/>
        <v>480</v>
      </c>
      <c r="AE106" s="204">
        <f t="shared" si="14"/>
        <v>550</v>
      </c>
      <c r="AF106" s="204">
        <f t="shared" si="14"/>
        <v>620</v>
      </c>
      <c r="AG106" s="205">
        <f t="shared" si="14"/>
        <v>680</v>
      </c>
      <c r="AI106" s="40"/>
      <c r="AJ106" s="206"/>
      <c r="AK106" s="40"/>
      <c r="AL106" s="40"/>
    </row>
    <row r="107" spans="1:45" x14ac:dyDescent="0.2">
      <c r="A107" s="184"/>
      <c r="B107" s="199"/>
      <c r="C107" s="199"/>
      <c r="D107" s="199"/>
      <c r="E107" s="199"/>
      <c r="F107" s="199"/>
      <c r="G107" s="199"/>
      <c r="H107" s="199"/>
      <c r="I107" s="25"/>
      <c r="J107" s="25"/>
      <c r="K107" s="25"/>
      <c r="L107" s="184"/>
      <c r="M107" s="25"/>
      <c r="N107" s="25"/>
      <c r="O107" s="25"/>
      <c r="P107" s="25"/>
      <c r="R107" s="191"/>
      <c r="S107" s="40"/>
      <c r="T107" s="203" t="s">
        <v>130</v>
      </c>
      <c r="U107" s="97">
        <v>375</v>
      </c>
      <c r="V107" s="40">
        <f t="shared" si="14"/>
        <v>675</v>
      </c>
      <c r="W107" s="40">
        <f t="shared" si="14"/>
        <v>750</v>
      </c>
      <c r="X107" s="40">
        <f t="shared" si="14"/>
        <v>750</v>
      </c>
      <c r="Y107" s="40">
        <f t="shared" si="14"/>
        <v>475</v>
      </c>
      <c r="Z107" s="40">
        <f t="shared" si="14"/>
        <v>555</v>
      </c>
      <c r="AA107" s="40">
        <f t="shared" si="14"/>
        <v>625</v>
      </c>
      <c r="AB107" s="40">
        <f t="shared" si="14"/>
        <v>695</v>
      </c>
      <c r="AC107" s="40">
        <f t="shared" si="14"/>
        <v>755</v>
      </c>
      <c r="AD107" s="40">
        <f t="shared" si="14"/>
        <v>555</v>
      </c>
      <c r="AE107" s="40">
        <f t="shared" si="14"/>
        <v>625</v>
      </c>
      <c r="AF107" s="40">
        <f t="shared" si="14"/>
        <v>695</v>
      </c>
      <c r="AG107" s="207">
        <f t="shared" si="14"/>
        <v>755</v>
      </c>
      <c r="AH107" s="208"/>
      <c r="AI107" s="209"/>
      <c r="AJ107" s="206"/>
      <c r="AK107" s="40"/>
      <c r="AL107" s="209"/>
      <c r="AM107" s="208"/>
      <c r="AN107" s="208"/>
      <c r="AO107" s="4"/>
      <c r="AP107" s="4"/>
      <c r="AQ107" s="4"/>
    </row>
    <row r="108" spans="1:45" x14ac:dyDescent="0.2">
      <c r="A108" s="210"/>
      <c r="B108" s="199"/>
      <c r="C108" s="199"/>
      <c r="D108" s="199"/>
      <c r="E108" s="199"/>
      <c r="F108" s="199"/>
      <c r="G108" s="199"/>
      <c r="H108" s="199"/>
      <c r="I108" s="198"/>
      <c r="J108" s="198"/>
      <c r="K108" s="198"/>
      <c r="L108" s="184"/>
      <c r="M108" s="25"/>
      <c r="N108" s="200"/>
      <c r="O108" s="200"/>
      <c r="P108" s="200"/>
      <c r="R108" s="191"/>
      <c r="S108" s="40"/>
      <c r="T108" s="203" t="s">
        <v>135</v>
      </c>
      <c r="U108" s="97">
        <v>375</v>
      </c>
      <c r="V108" s="40">
        <f t="shared" si="14"/>
        <v>675</v>
      </c>
      <c r="W108" s="40">
        <f t="shared" si="14"/>
        <v>750</v>
      </c>
      <c r="X108" s="40">
        <f t="shared" si="14"/>
        <v>750</v>
      </c>
      <c r="Y108" s="40">
        <f t="shared" si="14"/>
        <v>475</v>
      </c>
      <c r="Z108" s="40">
        <f t="shared" si="14"/>
        <v>555</v>
      </c>
      <c r="AA108" s="40">
        <f t="shared" si="14"/>
        <v>625</v>
      </c>
      <c r="AB108" s="40">
        <f t="shared" si="14"/>
        <v>695</v>
      </c>
      <c r="AC108" s="40">
        <f t="shared" si="14"/>
        <v>755</v>
      </c>
      <c r="AD108" s="40">
        <f t="shared" si="14"/>
        <v>555</v>
      </c>
      <c r="AE108" s="40">
        <f t="shared" si="14"/>
        <v>625</v>
      </c>
      <c r="AF108" s="40">
        <f t="shared" si="14"/>
        <v>695</v>
      </c>
      <c r="AG108" s="207">
        <f t="shared" si="14"/>
        <v>755</v>
      </c>
      <c r="AI108" s="40"/>
      <c r="AJ108" s="206"/>
      <c r="AK108" s="40"/>
      <c r="AL108" s="40"/>
      <c r="AO108" s="27"/>
    </row>
    <row r="109" spans="1:45" x14ac:dyDescent="0.2">
      <c r="A109" s="184"/>
      <c r="B109" s="199"/>
      <c r="C109" s="199"/>
      <c r="D109" s="199"/>
      <c r="E109" s="199"/>
      <c r="F109" s="199"/>
      <c r="G109" s="199"/>
      <c r="H109" s="199"/>
      <c r="I109" s="25"/>
      <c r="J109" s="25"/>
      <c r="K109" s="25"/>
      <c r="L109" s="184"/>
      <c r="M109" s="25"/>
      <c r="N109" s="25"/>
      <c r="O109" s="25"/>
      <c r="P109" s="25"/>
      <c r="R109" s="191"/>
      <c r="S109" s="40"/>
      <c r="T109" s="203" t="s">
        <v>140</v>
      </c>
      <c r="U109" s="97">
        <v>100</v>
      </c>
      <c r="V109" s="40">
        <f t="shared" si="14"/>
        <v>400</v>
      </c>
      <c r="W109" s="40">
        <f t="shared" si="14"/>
        <v>475</v>
      </c>
      <c r="X109" s="40">
        <f t="shared" si="14"/>
        <v>475</v>
      </c>
      <c r="Y109" s="40">
        <f t="shared" si="14"/>
        <v>200</v>
      </c>
      <c r="Z109" s="40">
        <f t="shared" si="14"/>
        <v>280</v>
      </c>
      <c r="AA109" s="40">
        <f t="shared" si="14"/>
        <v>350</v>
      </c>
      <c r="AB109" s="40">
        <f t="shared" si="14"/>
        <v>420</v>
      </c>
      <c r="AC109" s="40">
        <f t="shared" si="14"/>
        <v>480</v>
      </c>
      <c r="AD109" s="40">
        <f t="shared" si="14"/>
        <v>280</v>
      </c>
      <c r="AE109" s="40">
        <f t="shared" si="14"/>
        <v>350</v>
      </c>
      <c r="AF109" s="40">
        <f t="shared" si="14"/>
        <v>420</v>
      </c>
      <c r="AG109" s="207">
        <f t="shared" si="14"/>
        <v>480</v>
      </c>
      <c r="AI109" s="40"/>
      <c r="AJ109" s="206"/>
      <c r="AK109" s="40"/>
      <c r="AL109" s="40"/>
      <c r="AO109" s="27"/>
    </row>
    <row r="110" spans="1:45" x14ac:dyDescent="0.2">
      <c r="A110" s="184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184"/>
      <c r="M110" s="25"/>
      <c r="N110" s="25"/>
      <c r="O110" s="25"/>
      <c r="P110" s="25"/>
      <c r="R110" s="191"/>
      <c r="S110" s="40"/>
      <c r="T110" s="203" t="s">
        <v>145</v>
      </c>
      <c r="U110" s="97">
        <v>180</v>
      </c>
      <c r="V110" s="40">
        <f t="shared" si="14"/>
        <v>480</v>
      </c>
      <c r="W110" s="40">
        <f t="shared" si="14"/>
        <v>555</v>
      </c>
      <c r="X110" s="40">
        <f t="shared" si="14"/>
        <v>555</v>
      </c>
      <c r="Y110" s="40">
        <f t="shared" si="14"/>
        <v>280</v>
      </c>
      <c r="Z110" s="40">
        <f t="shared" si="14"/>
        <v>360</v>
      </c>
      <c r="AA110" s="40">
        <f t="shared" si="14"/>
        <v>430</v>
      </c>
      <c r="AB110" s="40">
        <f t="shared" si="14"/>
        <v>500</v>
      </c>
      <c r="AC110" s="40">
        <f t="shared" si="14"/>
        <v>560</v>
      </c>
      <c r="AD110" s="40">
        <f t="shared" si="14"/>
        <v>360</v>
      </c>
      <c r="AE110" s="40">
        <f t="shared" si="14"/>
        <v>430</v>
      </c>
      <c r="AF110" s="40">
        <f t="shared" si="14"/>
        <v>500</v>
      </c>
      <c r="AG110" s="207">
        <f t="shared" si="14"/>
        <v>560</v>
      </c>
      <c r="AI110" s="40"/>
      <c r="AJ110" s="206"/>
      <c r="AK110" s="40"/>
      <c r="AL110" s="40"/>
      <c r="AO110" s="27"/>
    </row>
    <row r="111" spans="1:45" x14ac:dyDescent="0.2">
      <c r="A111" s="184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184"/>
      <c r="M111" s="25"/>
      <c r="N111" s="25"/>
      <c r="O111" s="25"/>
      <c r="P111" s="25"/>
      <c r="R111" s="191"/>
      <c r="S111" s="40"/>
      <c r="T111" s="203" t="s">
        <v>148</v>
      </c>
      <c r="U111" s="97">
        <v>250</v>
      </c>
      <c r="V111" s="40">
        <f t="shared" si="14"/>
        <v>550</v>
      </c>
      <c r="W111" s="40">
        <f t="shared" si="14"/>
        <v>625</v>
      </c>
      <c r="X111" s="40">
        <f t="shared" si="14"/>
        <v>625</v>
      </c>
      <c r="Y111" s="40">
        <f t="shared" si="14"/>
        <v>350</v>
      </c>
      <c r="Z111" s="40">
        <f t="shared" si="14"/>
        <v>430</v>
      </c>
      <c r="AA111" s="40">
        <f t="shared" si="14"/>
        <v>500</v>
      </c>
      <c r="AB111" s="40">
        <f t="shared" si="14"/>
        <v>570</v>
      </c>
      <c r="AC111" s="40">
        <f t="shared" si="14"/>
        <v>630</v>
      </c>
      <c r="AD111" s="40">
        <f t="shared" si="14"/>
        <v>430</v>
      </c>
      <c r="AE111" s="40">
        <f t="shared" si="14"/>
        <v>500</v>
      </c>
      <c r="AF111" s="40">
        <f t="shared" si="14"/>
        <v>570</v>
      </c>
      <c r="AG111" s="207">
        <f t="shared" si="14"/>
        <v>630</v>
      </c>
      <c r="AI111" s="40"/>
      <c r="AJ111" s="206"/>
      <c r="AK111" s="40"/>
      <c r="AL111" s="40"/>
      <c r="AO111" s="27"/>
    </row>
    <row r="112" spans="1:45" x14ac:dyDescent="0.2">
      <c r="A112" s="184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184"/>
      <c r="M112" s="25"/>
      <c r="N112" s="200"/>
      <c r="O112" s="200"/>
      <c r="P112" s="200"/>
      <c r="R112" s="191"/>
      <c r="S112" s="40"/>
      <c r="T112" s="203" t="s">
        <v>150</v>
      </c>
      <c r="U112" s="97">
        <v>320</v>
      </c>
      <c r="V112" s="40">
        <f t="shared" si="14"/>
        <v>620</v>
      </c>
      <c r="W112" s="40">
        <f t="shared" si="14"/>
        <v>695</v>
      </c>
      <c r="X112" s="40">
        <f t="shared" si="14"/>
        <v>695</v>
      </c>
      <c r="Y112" s="40">
        <f t="shared" si="14"/>
        <v>420</v>
      </c>
      <c r="Z112" s="40">
        <f t="shared" si="14"/>
        <v>500</v>
      </c>
      <c r="AA112" s="40">
        <f t="shared" si="14"/>
        <v>570</v>
      </c>
      <c r="AB112" s="40">
        <f t="shared" si="14"/>
        <v>640</v>
      </c>
      <c r="AC112" s="40">
        <f t="shared" si="14"/>
        <v>700</v>
      </c>
      <c r="AD112" s="40">
        <f t="shared" si="14"/>
        <v>500</v>
      </c>
      <c r="AE112" s="40">
        <f t="shared" si="14"/>
        <v>570</v>
      </c>
      <c r="AF112" s="40">
        <f t="shared" si="14"/>
        <v>640</v>
      </c>
      <c r="AG112" s="207">
        <f t="shared" si="14"/>
        <v>700</v>
      </c>
      <c r="AI112" s="40"/>
      <c r="AJ112" s="206"/>
      <c r="AK112" s="40"/>
      <c r="AL112" s="40"/>
      <c r="AO112" s="27"/>
    </row>
    <row r="113" spans="1:41" x14ac:dyDescent="0.2">
      <c r="A113" s="210"/>
      <c r="B113" s="198"/>
      <c r="C113" s="198"/>
      <c r="D113" s="198"/>
      <c r="E113" s="198"/>
      <c r="F113" s="198"/>
      <c r="G113" s="198"/>
      <c r="H113" s="198"/>
      <c r="I113" s="198"/>
      <c r="J113" s="198"/>
      <c r="K113" s="198"/>
      <c r="L113" s="184"/>
      <c r="M113" s="25"/>
      <c r="N113" s="25"/>
      <c r="O113" s="25"/>
      <c r="P113" s="25"/>
      <c r="R113" s="191"/>
      <c r="S113" s="40"/>
      <c r="T113" s="203" t="s">
        <v>153</v>
      </c>
      <c r="U113" s="97">
        <v>380</v>
      </c>
      <c r="V113" s="40">
        <f t="shared" si="14"/>
        <v>680</v>
      </c>
      <c r="W113" s="40">
        <f t="shared" si="14"/>
        <v>755</v>
      </c>
      <c r="X113" s="40">
        <f t="shared" si="14"/>
        <v>755</v>
      </c>
      <c r="Y113" s="40">
        <f t="shared" si="14"/>
        <v>480</v>
      </c>
      <c r="Z113" s="40">
        <f t="shared" si="14"/>
        <v>560</v>
      </c>
      <c r="AA113" s="40">
        <f t="shared" si="14"/>
        <v>630</v>
      </c>
      <c r="AB113" s="40">
        <f t="shared" si="14"/>
        <v>700</v>
      </c>
      <c r="AC113" s="40">
        <f t="shared" si="14"/>
        <v>760</v>
      </c>
      <c r="AD113" s="40">
        <f t="shared" si="14"/>
        <v>560</v>
      </c>
      <c r="AE113" s="40">
        <f t="shared" si="14"/>
        <v>630</v>
      </c>
      <c r="AF113" s="40">
        <f t="shared" si="14"/>
        <v>700</v>
      </c>
      <c r="AG113" s="207">
        <f t="shared" si="14"/>
        <v>760</v>
      </c>
      <c r="AI113" s="40"/>
      <c r="AJ113" s="206"/>
      <c r="AK113" s="40"/>
      <c r="AL113" s="40"/>
      <c r="AO113" s="27"/>
    </row>
    <row r="114" spans="1:41" x14ac:dyDescent="0.2">
      <c r="A114" s="184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184"/>
      <c r="M114" s="25"/>
      <c r="N114" s="25"/>
      <c r="O114" s="25"/>
      <c r="P114" s="25"/>
      <c r="R114" s="191"/>
      <c r="S114" s="40"/>
      <c r="T114" s="128" t="s">
        <v>156</v>
      </c>
      <c r="U114" s="97">
        <v>180</v>
      </c>
      <c r="V114" s="40">
        <f t="shared" si="14"/>
        <v>480</v>
      </c>
      <c r="W114" s="40">
        <f t="shared" si="14"/>
        <v>555</v>
      </c>
      <c r="X114" s="40">
        <f t="shared" si="14"/>
        <v>555</v>
      </c>
      <c r="Y114" s="40">
        <f t="shared" si="14"/>
        <v>280</v>
      </c>
      <c r="Z114" s="40">
        <f t="shared" si="14"/>
        <v>360</v>
      </c>
      <c r="AA114" s="40">
        <f t="shared" si="14"/>
        <v>430</v>
      </c>
      <c r="AB114" s="40">
        <f t="shared" si="14"/>
        <v>500</v>
      </c>
      <c r="AC114" s="40">
        <f t="shared" si="14"/>
        <v>560</v>
      </c>
      <c r="AD114" s="40">
        <f t="shared" si="14"/>
        <v>360</v>
      </c>
      <c r="AE114" s="40">
        <f t="shared" si="14"/>
        <v>430</v>
      </c>
      <c r="AF114" s="40">
        <f t="shared" si="14"/>
        <v>500</v>
      </c>
      <c r="AG114" s="207">
        <f t="shared" si="14"/>
        <v>560</v>
      </c>
      <c r="AI114" s="25"/>
      <c r="AJ114" s="211"/>
      <c r="AK114" s="25"/>
      <c r="AL114" s="40"/>
      <c r="AO114" s="27"/>
    </row>
    <row r="115" spans="1:41" x14ac:dyDescent="0.2">
      <c r="A115" s="184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184"/>
      <c r="M115" s="25"/>
      <c r="N115" s="25"/>
      <c r="O115" s="25"/>
      <c r="P115" s="25"/>
      <c r="R115" s="191"/>
      <c r="S115" s="40"/>
      <c r="T115" s="128" t="s">
        <v>159</v>
      </c>
      <c r="U115" s="97">
        <v>250</v>
      </c>
      <c r="V115" s="40">
        <f t="shared" si="14"/>
        <v>550</v>
      </c>
      <c r="W115" s="40">
        <f t="shared" si="14"/>
        <v>625</v>
      </c>
      <c r="X115" s="40">
        <f t="shared" si="14"/>
        <v>625</v>
      </c>
      <c r="Y115" s="40">
        <f t="shared" si="14"/>
        <v>350</v>
      </c>
      <c r="Z115" s="40">
        <f t="shared" si="14"/>
        <v>430</v>
      </c>
      <c r="AA115" s="40">
        <f t="shared" si="14"/>
        <v>500</v>
      </c>
      <c r="AB115" s="40">
        <f t="shared" si="14"/>
        <v>570</v>
      </c>
      <c r="AC115" s="40">
        <f t="shared" si="14"/>
        <v>630</v>
      </c>
      <c r="AD115" s="40">
        <f t="shared" si="14"/>
        <v>430</v>
      </c>
      <c r="AE115" s="40">
        <f t="shared" si="14"/>
        <v>500</v>
      </c>
      <c r="AF115" s="40">
        <f t="shared" si="14"/>
        <v>570</v>
      </c>
      <c r="AG115" s="207">
        <f t="shared" si="14"/>
        <v>630</v>
      </c>
      <c r="AI115" s="25"/>
      <c r="AJ115" s="211"/>
      <c r="AK115" s="25"/>
      <c r="AL115" s="40"/>
      <c r="AO115" s="27"/>
    </row>
    <row r="116" spans="1:41" x14ac:dyDescent="0.2">
      <c r="A116" s="18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184"/>
      <c r="M116" s="25"/>
      <c r="N116" s="200"/>
      <c r="O116" s="200"/>
      <c r="P116" s="200"/>
      <c r="R116" s="191"/>
      <c r="S116" s="40"/>
      <c r="T116" s="128" t="s">
        <v>162</v>
      </c>
      <c r="U116" s="97">
        <v>320</v>
      </c>
      <c r="V116" s="40">
        <f t="shared" si="14"/>
        <v>620</v>
      </c>
      <c r="W116" s="40">
        <f t="shared" si="14"/>
        <v>695</v>
      </c>
      <c r="X116" s="40">
        <f t="shared" si="14"/>
        <v>695</v>
      </c>
      <c r="Y116" s="40">
        <f t="shared" si="14"/>
        <v>420</v>
      </c>
      <c r="Z116" s="40">
        <f t="shared" si="14"/>
        <v>500</v>
      </c>
      <c r="AA116" s="40">
        <f t="shared" si="14"/>
        <v>570</v>
      </c>
      <c r="AB116" s="40">
        <f t="shared" si="14"/>
        <v>640</v>
      </c>
      <c r="AC116" s="40">
        <f t="shared" si="14"/>
        <v>700</v>
      </c>
      <c r="AD116" s="40">
        <f t="shared" si="14"/>
        <v>500</v>
      </c>
      <c r="AE116" s="40">
        <f t="shared" si="14"/>
        <v>570</v>
      </c>
      <c r="AF116" s="40">
        <f t="shared" si="14"/>
        <v>640</v>
      </c>
      <c r="AG116" s="207">
        <f t="shared" si="14"/>
        <v>700</v>
      </c>
      <c r="AI116" s="25"/>
      <c r="AJ116" s="212"/>
      <c r="AK116" s="25"/>
      <c r="AL116" s="40"/>
      <c r="AO116" s="27"/>
    </row>
    <row r="117" spans="1:41" x14ac:dyDescent="0.2">
      <c r="A117" s="184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184"/>
      <c r="M117" s="25"/>
      <c r="N117" s="25"/>
      <c r="O117" s="25"/>
      <c r="P117" s="25"/>
      <c r="R117" s="191"/>
      <c r="S117" s="40"/>
      <c r="T117" s="131" t="s">
        <v>164</v>
      </c>
      <c r="U117" s="102">
        <v>380</v>
      </c>
      <c r="V117" s="213">
        <f t="shared" si="14"/>
        <v>680</v>
      </c>
      <c r="W117" s="213">
        <f t="shared" si="14"/>
        <v>755</v>
      </c>
      <c r="X117" s="213">
        <f t="shared" si="14"/>
        <v>755</v>
      </c>
      <c r="Y117" s="213">
        <f t="shared" si="14"/>
        <v>480</v>
      </c>
      <c r="Z117" s="213">
        <f t="shared" si="14"/>
        <v>560</v>
      </c>
      <c r="AA117" s="213">
        <f t="shared" si="14"/>
        <v>630</v>
      </c>
      <c r="AB117" s="213">
        <f t="shared" si="14"/>
        <v>700</v>
      </c>
      <c r="AC117" s="213">
        <f t="shared" si="14"/>
        <v>760</v>
      </c>
      <c r="AD117" s="213">
        <f t="shared" si="14"/>
        <v>560</v>
      </c>
      <c r="AE117" s="213">
        <f t="shared" si="14"/>
        <v>630</v>
      </c>
      <c r="AF117" s="213">
        <f t="shared" si="14"/>
        <v>700</v>
      </c>
      <c r="AG117" s="214">
        <f t="shared" si="14"/>
        <v>760</v>
      </c>
      <c r="AI117" s="25"/>
      <c r="AJ117" s="211"/>
      <c r="AK117" s="25"/>
      <c r="AL117" s="40"/>
      <c r="AO117" s="27"/>
    </row>
    <row r="118" spans="1:41" x14ac:dyDescent="0.2">
      <c r="A118" s="210"/>
      <c r="B118" s="198"/>
      <c r="C118" s="198"/>
      <c r="D118" s="198"/>
      <c r="E118" s="198"/>
      <c r="F118" s="198"/>
      <c r="G118" s="198"/>
      <c r="H118" s="198"/>
      <c r="I118" s="198"/>
      <c r="J118" s="198"/>
      <c r="K118" s="198"/>
      <c r="L118" s="184"/>
      <c r="M118" s="25"/>
      <c r="N118" s="25"/>
      <c r="O118" s="25"/>
      <c r="P118" s="25"/>
      <c r="R118" s="191"/>
      <c r="S118" s="40"/>
      <c r="U118" s="23"/>
      <c r="W118" s="23"/>
      <c r="X118" s="23"/>
      <c r="Y118" s="23"/>
      <c r="Z118" s="23"/>
      <c r="AA118" s="23"/>
      <c r="AB118" s="23"/>
      <c r="AI118" s="25"/>
      <c r="AJ118" s="211"/>
      <c r="AK118" s="25"/>
      <c r="AL118" s="40"/>
      <c r="AO118" s="27"/>
    </row>
    <row r="119" spans="1:41" x14ac:dyDescent="0.2">
      <c r="A119" s="184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184"/>
      <c r="M119" s="25"/>
      <c r="N119" s="25"/>
      <c r="O119" s="25"/>
      <c r="P119" s="25"/>
      <c r="R119" s="191"/>
      <c r="S119" s="40"/>
      <c r="T119" s="253" t="s">
        <v>123</v>
      </c>
      <c r="U119" s="254"/>
      <c r="V119" s="61" t="s">
        <v>108</v>
      </c>
      <c r="W119" s="61" t="s">
        <v>130</v>
      </c>
      <c r="X119" s="61" t="s">
        <v>135</v>
      </c>
      <c r="Y119" s="61" t="s">
        <v>140</v>
      </c>
      <c r="Z119" s="61" t="s">
        <v>145</v>
      </c>
      <c r="AA119" s="61" t="s">
        <v>148</v>
      </c>
      <c r="AB119" s="61" t="s">
        <v>150</v>
      </c>
      <c r="AC119" s="61" t="s">
        <v>153</v>
      </c>
      <c r="AD119" s="61" t="s">
        <v>156</v>
      </c>
      <c r="AE119" s="61" t="s">
        <v>159</v>
      </c>
      <c r="AF119" s="61" t="s">
        <v>162</v>
      </c>
      <c r="AG119" s="30" t="s">
        <v>164</v>
      </c>
      <c r="AI119" s="25"/>
      <c r="AJ119" s="211"/>
      <c r="AK119" s="25"/>
      <c r="AL119" s="40"/>
      <c r="AO119" s="27"/>
    </row>
    <row r="120" spans="1:41" x14ac:dyDescent="0.2">
      <c r="A120" s="184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184"/>
      <c r="M120" s="25"/>
      <c r="N120" s="200"/>
      <c r="O120" s="200"/>
      <c r="P120" s="200"/>
      <c r="R120" s="191"/>
      <c r="S120" s="40"/>
      <c r="T120" s="245" t="s">
        <v>86</v>
      </c>
      <c r="U120" s="246"/>
      <c r="V120" s="104">
        <v>350</v>
      </c>
      <c r="W120" s="104">
        <v>437</v>
      </c>
      <c r="X120" s="104">
        <v>437</v>
      </c>
      <c r="Y120" s="104">
        <v>125</v>
      </c>
      <c r="Z120" s="104">
        <v>225</v>
      </c>
      <c r="AA120" s="104">
        <v>310</v>
      </c>
      <c r="AB120" s="104">
        <v>390</v>
      </c>
      <c r="AC120" s="104">
        <v>470</v>
      </c>
      <c r="AD120" s="126">
        <v>225</v>
      </c>
      <c r="AE120" s="89">
        <v>310</v>
      </c>
      <c r="AF120" s="89">
        <v>390</v>
      </c>
      <c r="AG120" s="109">
        <v>470</v>
      </c>
      <c r="AI120" s="40"/>
      <c r="AJ120" s="206"/>
      <c r="AK120" s="40"/>
      <c r="AL120" s="40"/>
      <c r="AO120" s="27"/>
    </row>
    <row r="121" spans="1:41" x14ac:dyDescent="0.2">
      <c r="A121" s="184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R121" s="191"/>
      <c r="S121" s="40"/>
      <c r="T121" s="31" t="s">
        <v>108</v>
      </c>
      <c r="U121" s="104">
        <v>350</v>
      </c>
      <c r="V121" s="215">
        <f t="shared" ref="V121:AG132" si="15">SUM($U121+V$120)</f>
        <v>700</v>
      </c>
      <c r="W121" s="204">
        <f t="shared" si="15"/>
        <v>787</v>
      </c>
      <c r="X121" s="204">
        <f t="shared" si="15"/>
        <v>787</v>
      </c>
      <c r="Y121" s="204">
        <f t="shared" si="15"/>
        <v>475</v>
      </c>
      <c r="Z121" s="204">
        <f t="shared" si="15"/>
        <v>575</v>
      </c>
      <c r="AA121" s="204">
        <f t="shared" si="15"/>
        <v>660</v>
      </c>
      <c r="AB121" s="204">
        <f t="shared" si="15"/>
        <v>740</v>
      </c>
      <c r="AC121" s="204">
        <f t="shared" si="15"/>
        <v>820</v>
      </c>
      <c r="AD121" s="204">
        <f t="shared" si="15"/>
        <v>575</v>
      </c>
      <c r="AE121" s="204">
        <f t="shared" si="15"/>
        <v>660</v>
      </c>
      <c r="AF121" s="204">
        <f t="shared" si="15"/>
        <v>740</v>
      </c>
      <c r="AG121" s="205">
        <f t="shared" si="15"/>
        <v>820</v>
      </c>
      <c r="AI121" s="40"/>
      <c r="AJ121" s="206"/>
      <c r="AK121" s="40"/>
      <c r="AL121" s="40"/>
      <c r="AO121" s="27"/>
    </row>
    <row r="122" spans="1:41" x14ac:dyDescent="0.2">
      <c r="A122" s="184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R122" s="191"/>
      <c r="S122" s="40"/>
      <c r="T122" s="97" t="s">
        <v>130</v>
      </c>
      <c r="U122" s="104">
        <v>437</v>
      </c>
      <c r="V122" s="216">
        <f t="shared" si="15"/>
        <v>787</v>
      </c>
      <c r="W122" s="40">
        <f t="shared" si="15"/>
        <v>874</v>
      </c>
      <c r="X122" s="40">
        <f t="shared" si="15"/>
        <v>874</v>
      </c>
      <c r="Y122" s="40">
        <f t="shared" si="15"/>
        <v>562</v>
      </c>
      <c r="Z122" s="40">
        <f t="shared" si="15"/>
        <v>662</v>
      </c>
      <c r="AA122" s="40">
        <f t="shared" si="15"/>
        <v>747</v>
      </c>
      <c r="AB122" s="40">
        <f t="shared" si="15"/>
        <v>827</v>
      </c>
      <c r="AC122" s="40">
        <f t="shared" si="15"/>
        <v>907</v>
      </c>
      <c r="AD122" s="40">
        <f t="shared" si="15"/>
        <v>662</v>
      </c>
      <c r="AE122" s="40">
        <f t="shared" si="15"/>
        <v>747</v>
      </c>
      <c r="AF122" s="40">
        <f t="shared" si="15"/>
        <v>827</v>
      </c>
      <c r="AG122" s="207">
        <f t="shared" si="15"/>
        <v>907</v>
      </c>
      <c r="AI122" s="40"/>
      <c r="AJ122" s="206"/>
      <c r="AK122" s="40"/>
      <c r="AL122" s="40"/>
      <c r="AO122" s="27"/>
    </row>
    <row r="123" spans="1:41" x14ac:dyDescent="0.2">
      <c r="A123" s="210"/>
      <c r="B123" s="198"/>
      <c r="C123" s="198"/>
      <c r="D123" s="198"/>
      <c r="E123" s="198"/>
      <c r="F123" s="198"/>
      <c r="G123" s="198"/>
      <c r="H123" s="198"/>
      <c r="I123" s="198"/>
      <c r="J123" s="198"/>
      <c r="K123" s="198"/>
      <c r="L123" s="25"/>
      <c r="M123" s="25"/>
      <c r="N123" s="25"/>
      <c r="O123" s="25"/>
      <c r="P123" s="25"/>
      <c r="R123" s="191"/>
      <c r="S123" s="40"/>
      <c r="T123" s="97" t="s">
        <v>135</v>
      </c>
      <c r="U123" s="104">
        <v>437</v>
      </c>
      <c r="V123" s="216">
        <f t="shared" si="15"/>
        <v>787</v>
      </c>
      <c r="W123" s="40">
        <f t="shared" si="15"/>
        <v>874</v>
      </c>
      <c r="X123" s="40">
        <f t="shared" si="15"/>
        <v>874</v>
      </c>
      <c r="Y123" s="40">
        <f t="shared" si="15"/>
        <v>562</v>
      </c>
      <c r="Z123" s="40">
        <f t="shared" si="15"/>
        <v>662</v>
      </c>
      <c r="AA123" s="40">
        <f t="shared" si="15"/>
        <v>747</v>
      </c>
      <c r="AB123" s="40">
        <f t="shared" si="15"/>
        <v>827</v>
      </c>
      <c r="AC123" s="40">
        <f t="shared" si="15"/>
        <v>907</v>
      </c>
      <c r="AD123" s="40">
        <f t="shared" si="15"/>
        <v>662</v>
      </c>
      <c r="AE123" s="40">
        <f t="shared" si="15"/>
        <v>747</v>
      </c>
      <c r="AF123" s="40">
        <f t="shared" si="15"/>
        <v>827</v>
      </c>
      <c r="AG123" s="207">
        <f t="shared" si="15"/>
        <v>907</v>
      </c>
      <c r="AI123" s="40"/>
      <c r="AJ123" s="94"/>
      <c r="AK123" s="40"/>
      <c r="AL123" s="40"/>
      <c r="AO123" s="27"/>
    </row>
    <row r="124" spans="1:41" x14ac:dyDescent="0.2">
      <c r="A124" s="18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R124" s="191"/>
      <c r="S124" s="40"/>
      <c r="T124" s="97" t="s">
        <v>140</v>
      </c>
      <c r="U124" s="104">
        <v>125</v>
      </c>
      <c r="V124" s="216">
        <f t="shared" si="15"/>
        <v>475</v>
      </c>
      <c r="W124" s="40">
        <f t="shared" si="15"/>
        <v>562</v>
      </c>
      <c r="X124" s="40">
        <f t="shared" si="15"/>
        <v>562</v>
      </c>
      <c r="Y124" s="40">
        <f t="shared" si="15"/>
        <v>250</v>
      </c>
      <c r="Z124" s="40">
        <f t="shared" si="15"/>
        <v>350</v>
      </c>
      <c r="AA124" s="40">
        <f t="shared" si="15"/>
        <v>435</v>
      </c>
      <c r="AB124" s="40">
        <f t="shared" si="15"/>
        <v>515</v>
      </c>
      <c r="AC124" s="40">
        <f t="shared" si="15"/>
        <v>595</v>
      </c>
      <c r="AD124" s="40">
        <f t="shared" si="15"/>
        <v>350</v>
      </c>
      <c r="AE124" s="40">
        <f t="shared" si="15"/>
        <v>435</v>
      </c>
      <c r="AF124" s="40">
        <f t="shared" si="15"/>
        <v>515</v>
      </c>
      <c r="AG124" s="207">
        <f t="shared" si="15"/>
        <v>595</v>
      </c>
      <c r="AI124" s="40"/>
      <c r="AJ124" s="94"/>
      <c r="AK124" s="40"/>
      <c r="AL124" s="40"/>
      <c r="AO124" s="27"/>
    </row>
    <row r="125" spans="1:41" x14ac:dyDescent="0.2">
      <c r="A125" s="184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R125" s="191"/>
      <c r="S125" s="40"/>
      <c r="T125" s="97" t="s">
        <v>145</v>
      </c>
      <c r="U125" s="104">
        <v>225</v>
      </c>
      <c r="V125" s="216">
        <f t="shared" si="15"/>
        <v>575</v>
      </c>
      <c r="W125" s="40">
        <f t="shared" si="15"/>
        <v>662</v>
      </c>
      <c r="X125" s="40">
        <f t="shared" si="15"/>
        <v>662</v>
      </c>
      <c r="Y125" s="40">
        <f t="shared" si="15"/>
        <v>350</v>
      </c>
      <c r="Z125" s="40">
        <f t="shared" si="15"/>
        <v>450</v>
      </c>
      <c r="AA125" s="40">
        <f t="shared" si="15"/>
        <v>535</v>
      </c>
      <c r="AB125" s="40">
        <f t="shared" si="15"/>
        <v>615</v>
      </c>
      <c r="AC125" s="40">
        <f t="shared" si="15"/>
        <v>695</v>
      </c>
      <c r="AD125" s="40">
        <f t="shared" si="15"/>
        <v>450</v>
      </c>
      <c r="AE125" s="40">
        <f t="shared" si="15"/>
        <v>535</v>
      </c>
      <c r="AF125" s="40">
        <f t="shared" si="15"/>
        <v>615</v>
      </c>
      <c r="AG125" s="207">
        <f t="shared" si="15"/>
        <v>695</v>
      </c>
      <c r="AI125" s="40"/>
      <c r="AJ125" s="206"/>
      <c r="AK125" s="40"/>
      <c r="AL125" s="40"/>
      <c r="AO125" s="27"/>
    </row>
    <row r="126" spans="1:41" x14ac:dyDescent="0.2">
      <c r="A126" s="184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T126" s="97" t="s">
        <v>148</v>
      </c>
      <c r="U126" s="104">
        <v>310</v>
      </c>
      <c r="V126" s="216">
        <f t="shared" si="15"/>
        <v>660</v>
      </c>
      <c r="W126" s="40">
        <f t="shared" si="15"/>
        <v>747</v>
      </c>
      <c r="X126" s="40">
        <f t="shared" si="15"/>
        <v>747</v>
      </c>
      <c r="Y126" s="40">
        <f t="shared" si="15"/>
        <v>435</v>
      </c>
      <c r="Z126" s="40">
        <f t="shared" si="15"/>
        <v>535</v>
      </c>
      <c r="AA126" s="40">
        <f t="shared" si="15"/>
        <v>620</v>
      </c>
      <c r="AB126" s="40">
        <f t="shared" si="15"/>
        <v>700</v>
      </c>
      <c r="AC126" s="40">
        <f t="shared" si="15"/>
        <v>780</v>
      </c>
      <c r="AD126" s="40">
        <f t="shared" si="15"/>
        <v>535</v>
      </c>
      <c r="AE126" s="40">
        <f t="shared" si="15"/>
        <v>620</v>
      </c>
      <c r="AF126" s="40">
        <f t="shared" si="15"/>
        <v>700</v>
      </c>
      <c r="AG126" s="207">
        <f t="shared" si="15"/>
        <v>780</v>
      </c>
      <c r="AI126" s="25"/>
      <c r="AJ126" s="211"/>
      <c r="AK126" s="25"/>
      <c r="AL126" s="40"/>
    </row>
    <row r="127" spans="1:41" x14ac:dyDescent="0.2">
      <c r="A127" s="184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T127" s="97" t="s">
        <v>150</v>
      </c>
      <c r="U127" s="104">
        <v>390</v>
      </c>
      <c r="V127" s="216">
        <f t="shared" si="15"/>
        <v>740</v>
      </c>
      <c r="W127" s="40">
        <f t="shared" si="15"/>
        <v>827</v>
      </c>
      <c r="X127" s="40">
        <f t="shared" si="15"/>
        <v>827</v>
      </c>
      <c r="Y127" s="40">
        <f t="shared" si="15"/>
        <v>515</v>
      </c>
      <c r="Z127" s="40">
        <f t="shared" si="15"/>
        <v>615</v>
      </c>
      <c r="AA127" s="40">
        <f t="shared" si="15"/>
        <v>700</v>
      </c>
      <c r="AB127" s="40">
        <f t="shared" si="15"/>
        <v>780</v>
      </c>
      <c r="AC127" s="40">
        <f t="shared" si="15"/>
        <v>860</v>
      </c>
      <c r="AD127" s="40">
        <f t="shared" si="15"/>
        <v>615</v>
      </c>
      <c r="AE127" s="40">
        <f t="shared" si="15"/>
        <v>700</v>
      </c>
      <c r="AF127" s="40">
        <f t="shared" si="15"/>
        <v>780</v>
      </c>
      <c r="AG127" s="207">
        <f t="shared" si="15"/>
        <v>860</v>
      </c>
      <c r="AI127" s="25"/>
      <c r="AJ127" s="211"/>
      <c r="AK127" s="25"/>
      <c r="AL127" s="40"/>
    </row>
    <row r="128" spans="1:41" x14ac:dyDescent="0.2">
      <c r="A128" s="210"/>
      <c r="B128" s="198"/>
      <c r="C128" s="198"/>
      <c r="D128" s="198"/>
      <c r="E128" s="198"/>
      <c r="F128" s="198"/>
      <c r="G128" s="198"/>
      <c r="H128" s="198"/>
      <c r="I128" s="198"/>
      <c r="J128" s="198"/>
      <c r="K128" s="198"/>
      <c r="L128" s="25"/>
      <c r="M128" s="25"/>
      <c r="N128" s="25"/>
      <c r="O128" s="25"/>
      <c r="P128" s="25"/>
      <c r="T128" s="97" t="s">
        <v>153</v>
      </c>
      <c r="U128" s="104">
        <v>470</v>
      </c>
      <c r="V128" s="216">
        <f t="shared" si="15"/>
        <v>820</v>
      </c>
      <c r="W128" s="40">
        <f t="shared" si="15"/>
        <v>907</v>
      </c>
      <c r="X128" s="40">
        <f t="shared" si="15"/>
        <v>907</v>
      </c>
      <c r="Y128" s="40">
        <f t="shared" si="15"/>
        <v>595</v>
      </c>
      <c r="Z128" s="40">
        <f t="shared" si="15"/>
        <v>695</v>
      </c>
      <c r="AA128" s="40">
        <f t="shared" si="15"/>
        <v>780</v>
      </c>
      <c r="AB128" s="40">
        <f t="shared" si="15"/>
        <v>860</v>
      </c>
      <c r="AC128" s="40">
        <f t="shared" si="15"/>
        <v>940</v>
      </c>
      <c r="AD128" s="40">
        <f t="shared" si="15"/>
        <v>695</v>
      </c>
      <c r="AE128" s="40">
        <f t="shared" si="15"/>
        <v>780</v>
      </c>
      <c r="AF128" s="40">
        <f t="shared" si="15"/>
        <v>860</v>
      </c>
      <c r="AG128" s="207">
        <f t="shared" si="15"/>
        <v>940</v>
      </c>
      <c r="AI128" s="25"/>
      <c r="AJ128" s="211"/>
      <c r="AK128" s="25"/>
      <c r="AL128" s="40"/>
    </row>
    <row r="129" spans="1:38" x14ac:dyDescent="0.2">
      <c r="A129" s="184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T129" s="97" t="s">
        <v>156</v>
      </c>
      <c r="U129" s="126">
        <v>225</v>
      </c>
      <c r="V129" s="216">
        <f t="shared" si="15"/>
        <v>575</v>
      </c>
      <c r="W129" s="40">
        <f t="shared" si="15"/>
        <v>662</v>
      </c>
      <c r="X129" s="40">
        <f t="shared" si="15"/>
        <v>662</v>
      </c>
      <c r="Y129" s="40">
        <f t="shared" si="15"/>
        <v>350</v>
      </c>
      <c r="Z129" s="40">
        <f t="shared" si="15"/>
        <v>450</v>
      </c>
      <c r="AA129" s="40">
        <f t="shared" si="15"/>
        <v>535</v>
      </c>
      <c r="AB129" s="40">
        <f t="shared" si="15"/>
        <v>615</v>
      </c>
      <c r="AC129" s="40">
        <f t="shared" si="15"/>
        <v>695</v>
      </c>
      <c r="AD129" s="40">
        <f t="shared" si="15"/>
        <v>450</v>
      </c>
      <c r="AE129" s="40">
        <f t="shared" si="15"/>
        <v>535</v>
      </c>
      <c r="AF129" s="40">
        <f t="shared" si="15"/>
        <v>615</v>
      </c>
      <c r="AG129" s="207">
        <f t="shared" si="15"/>
        <v>695</v>
      </c>
      <c r="AI129" s="25"/>
      <c r="AJ129" s="217"/>
      <c r="AK129" s="25"/>
      <c r="AL129" s="40"/>
    </row>
    <row r="130" spans="1:38" x14ac:dyDescent="0.2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T130" s="97" t="s">
        <v>159</v>
      </c>
      <c r="U130" s="89">
        <v>310</v>
      </c>
      <c r="V130" s="216">
        <f t="shared" si="15"/>
        <v>660</v>
      </c>
      <c r="W130" s="40">
        <f t="shared" si="15"/>
        <v>747</v>
      </c>
      <c r="X130" s="40">
        <f t="shared" si="15"/>
        <v>747</v>
      </c>
      <c r="Y130" s="40">
        <f t="shared" si="15"/>
        <v>435</v>
      </c>
      <c r="Z130" s="40">
        <f t="shared" si="15"/>
        <v>535</v>
      </c>
      <c r="AA130" s="40">
        <f t="shared" si="15"/>
        <v>620</v>
      </c>
      <c r="AB130" s="40">
        <f t="shared" si="15"/>
        <v>700</v>
      </c>
      <c r="AC130" s="40">
        <f t="shared" si="15"/>
        <v>780</v>
      </c>
      <c r="AD130" s="40">
        <f t="shared" si="15"/>
        <v>535</v>
      </c>
      <c r="AE130" s="40">
        <f t="shared" si="15"/>
        <v>620</v>
      </c>
      <c r="AF130" s="40">
        <f t="shared" si="15"/>
        <v>700</v>
      </c>
      <c r="AG130" s="207">
        <f t="shared" si="15"/>
        <v>780</v>
      </c>
      <c r="AI130" s="25"/>
      <c r="AJ130" s="211"/>
      <c r="AK130" s="25"/>
      <c r="AL130" s="40"/>
    </row>
    <row r="131" spans="1:38" x14ac:dyDescent="0.2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T131" s="97" t="s">
        <v>162</v>
      </c>
      <c r="U131" s="89">
        <v>390</v>
      </c>
      <c r="V131" s="216">
        <f t="shared" si="15"/>
        <v>740</v>
      </c>
      <c r="W131" s="40">
        <f t="shared" si="15"/>
        <v>827</v>
      </c>
      <c r="X131" s="40">
        <f t="shared" si="15"/>
        <v>827</v>
      </c>
      <c r="Y131" s="40">
        <f t="shared" si="15"/>
        <v>515</v>
      </c>
      <c r="Z131" s="40">
        <f t="shared" si="15"/>
        <v>615</v>
      </c>
      <c r="AA131" s="40">
        <f t="shared" si="15"/>
        <v>700</v>
      </c>
      <c r="AB131" s="40">
        <f t="shared" si="15"/>
        <v>780</v>
      </c>
      <c r="AC131" s="40">
        <f t="shared" si="15"/>
        <v>860</v>
      </c>
      <c r="AD131" s="40">
        <f t="shared" si="15"/>
        <v>615</v>
      </c>
      <c r="AE131" s="40">
        <f t="shared" si="15"/>
        <v>700</v>
      </c>
      <c r="AF131" s="40">
        <f t="shared" si="15"/>
        <v>780</v>
      </c>
      <c r="AG131" s="207">
        <f t="shared" si="15"/>
        <v>860</v>
      </c>
      <c r="AI131" s="25"/>
      <c r="AJ131" s="217"/>
      <c r="AK131" s="25"/>
      <c r="AL131" s="40"/>
    </row>
    <row r="132" spans="1:38" x14ac:dyDescent="0.2">
      <c r="A132" s="184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T132" s="102" t="s">
        <v>164</v>
      </c>
      <c r="U132" s="113">
        <v>470</v>
      </c>
      <c r="V132" s="218">
        <f t="shared" si="15"/>
        <v>820</v>
      </c>
      <c r="W132" s="213">
        <f t="shared" si="15"/>
        <v>907</v>
      </c>
      <c r="X132" s="213">
        <f t="shared" si="15"/>
        <v>907</v>
      </c>
      <c r="Y132" s="213">
        <f t="shared" si="15"/>
        <v>595</v>
      </c>
      <c r="Z132" s="213">
        <f t="shared" si="15"/>
        <v>695</v>
      </c>
      <c r="AA132" s="213">
        <f t="shared" si="15"/>
        <v>780</v>
      </c>
      <c r="AB132" s="213">
        <f t="shared" si="15"/>
        <v>860</v>
      </c>
      <c r="AC132" s="213">
        <f t="shared" si="15"/>
        <v>940</v>
      </c>
      <c r="AD132" s="213">
        <f t="shared" si="15"/>
        <v>695</v>
      </c>
      <c r="AE132" s="213">
        <f t="shared" si="15"/>
        <v>780</v>
      </c>
      <c r="AF132" s="213">
        <f t="shared" si="15"/>
        <v>860</v>
      </c>
      <c r="AG132" s="214">
        <f t="shared" si="15"/>
        <v>940</v>
      </c>
      <c r="AI132" s="25"/>
      <c r="AJ132" s="211"/>
      <c r="AK132" s="25"/>
      <c r="AL132" s="40"/>
    </row>
    <row r="133" spans="1:38" x14ac:dyDescent="0.2">
      <c r="A133" s="184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U133" s="23"/>
      <c r="W133" s="23"/>
      <c r="X133" s="23"/>
      <c r="Y133" s="23"/>
      <c r="Z133" s="23"/>
      <c r="AA133" s="23"/>
      <c r="AB133" s="23"/>
      <c r="AI133" s="25"/>
      <c r="AJ133" s="211"/>
      <c r="AK133" s="25"/>
      <c r="AL133" s="40"/>
    </row>
    <row r="134" spans="1:38" x14ac:dyDescent="0.2">
      <c r="A134" s="210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T134" s="253" t="s">
        <v>123</v>
      </c>
      <c r="U134" s="254"/>
      <c r="V134" s="106" t="s">
        <v>108</v>
      </c>
      <c r="W134" s="61" t="s">
        <v>130</v>
      </c>
      <c r="X134" s="61" t="s">
        <v>135</v>
      </c>
      <c r="Y134" s="61" t="s">
        <v>140</v>
      </c>
      <c r="Z134" s="61" t="s">
        <v>145</v>
      </c>
      <c r="AA134" s="61" t="s">
        <v>148</v>
      </c>
      <c r="AB134" s="61" t="s">
        <v>150</v>
      </c>
      <c r="AC134" s="61" t="s">
        <v>153</v>
      </c>
      <c r="AD134" s="61" t="s">
        <v>156</v>
      </c>
      <c r="AE134" s="61" t="s">
        <v>159</v>
      </c>
      <c r="AF134" s="61" t="s">
        <v>162</v>
      </c>
      <c r="AG134" s="30" t="s">
        <v>164</v>
      </c>
      <c r="AI134" s="25"/>
      <c r="AJ134" s="211"/>
      <c r="AK134" s="25"/>
      <c r="AL134" s="40"/>
    </row>
    <row r="135" spans="1:38" x14ac:dyDescent="0.2">
      <c r="A135" s="210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T135" s="245" t="s">
        <v>87</v>
      </c>
      <c r="U135" s="246"/>
      <c r="V135" s="219">
        <v>400</v>
      </c>
      <c r="W135" s="220">
        <v>500</v>
      </c>
      <c r="X135" s="220">
        <v>500</v>
      </c>
      <c r="Y135" s="220">
        <v>150</v>
      </c>
      <c r="Z135" s="221">
        <v>275</v>
      </c>
      <c r="AA135" s="120">
        <v>375</v>
      </c>
      <c r="AB135" s="120">
        <v>465</v>
      </c>
      <c r="AC135" s="120">
        <v>550</v>
      </c>
      <c r="AD135" s="222">
        <v>275</v>
      </c>
      <c r="AE135" s="113">
        <v>375</v>
      </c>
      <c r="AF135" s="113">
        <v>465</v>
      </c>
      <c r="AG135" s="114">
        <v>550</v>
      </c>
      <c r="AI135" s="25"/>
      <c r="AJ135" s="217"/>
      <c r="AK135" s="25"/>
      <c r="AL135" s="40"/>
    </row>
    <row r="136" spans="1:38" x14ac:dyDescent="0.2">
      <c r="A136" s="210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T136" s="31" t="s">
        <v>108</v>
      </c>
      <c r="U136" s="106">
        <v>400</v>
      </c>
      <c r="V136" s="215">
        <f t="shared" ref="V136:AG147" si="16">SUM($U136+V$135)</f>
        <v>800</v>
      </c>
      <c r="W136" s="204">
        <f t="shared" si="16"/>
        <v>900</v>
      </c>
      <c r="X136" s="204">
        <f t="shared" si="16"/>
        <v>900</v>
      </c>
      <c r="Y136" s="204">
        <f t="shared" si="16"/>
        <v>550</v>
      </c>
      <c r="Z136" s="204">
        <f t="shared" si="16"/>
        <v>675</v>
      </c>
      <c r="AA136" s="204">
        <f t="shared" si="16"/>
        <v>775</v>
      </c>
      <c r="AB136" s="204">
        <f t="shared" si="16"/>
        <v>865</v>
      </c>
      <c r="AC136" s="204">
        <f t="shared" si="16"/>
        <v>950</v>
      </c>
      <c r="AD136" s="204">
        <f t="shared" si="16"/>
        <v>675</v>
      </c>
      <c r="AE136" s="204">
        <f t="shared" si="16"/>
        <v>775</v>
      </c>
      <c r="AF136" s="204">
        <f t="shared" si="16"/>
        <v>865</v>
      </c>
      <c r="AG136" s="205">
        <f t="shared" si="16"/>
        <v>950</v>
      </c>
      <c r="AI136" s="25"/>
      <c r="AJ136" s="211"/>
      <c r="AK136" s="25"/>
      <c r="AL136" s="40"/>
    </row>
    <row r="137" spans="1:38" x14ac:dyDescent="0.2">
      <c r="A137" s="210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T137" s="97" t="s">
        <v>130</v>
      </c>
      <c r="U137" s="108">
        <v>500</v>
      </c>
      <c r="V137" s="216">
        <f t="shared" si="16"/>
        <v>900</v>
      </c>
      <c r="W137" s="40">
        <f t="shared" si="16"/>
        <v>1000</v>
      </c>
      <c r="X137" s="40">
        <f t="shared" si="16"/>
        <v>1000</v>
      </c>
      <c r="Y137" s="40">
        <f t="shared" si="16"/>
        <v>650</v>
      </c>
      <c r="Z137" s="40">
        <f t="shared" si="16"/>
        <v>775</v>
      </c>
      <c r="AA137" s="40">
        <f t="shared" si="16"/>
        <v>875</v>
      </c>
      <c r="AB137" s="40">
        <f t="shared" si="16"/>
        <v>965</v>
      </c>
      <c r="AC137" s="40">
        <f t="shared" si="16"/>
        <v>1050</v>
      </c>
      <c r="AD137" s="40">
        <f t="shared" si="16"/>
        <v>775</v>
      </c>
      <c r="AE137" s="40">
        <f t="shared" si="16"/>
        <v>875</v>
      </c>
      <c r="AF137" s="40">
        <f t="shared" si="16"/>
        <v>965</v>
      </c>
      <c r="AG137" s="207">
        <f t="shared" si="16"/>
        <v>1050</v>
      </c>
      <c r="AI137" s="25"/>
      <c r="AJ137" s="211"/>
      <c r="AK137" s="25"/>
      <c r="AL137" s="40"/>
    </row>
    <row r="138" spans="1:38" x14ac:dyDescent="0.2">
      <c r="A138" s="184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T138" s="97" t="s">
        <v>135</v>
      </c>
      <c r="U138" s="108">
        <v>500</v>
      </c>
      <c r="V138" s="216">
        <f t="shared" si="16"/>
        <v>900</v>
      </c>
      <c r="W138" s="40">
        <f t="shared" si="16"/>
        <v>1000</v>
      </c>
      <c r="X138" s="40">
        <f t="shared" si="16"/>
        <v>1000</v>
      </c>
      <c r="Y138" s="40">
        <f t="shared" si="16"/>
        <v>650</v>
      </c>
      <c r="Z138" s="40">
        <f t="shared" si="16"/>
        <v>775</v>
      </c>
      <c r="AA138" s="40">
        <f t="shared" si="16"/>
        <v>875</v>
      </c>
      <c r="AB138" s="40">
        <f t="shared" si="16"/>
        <v>965</v>
      </c>
      <c r="AC138" s="40">
        <f t="shared" si="16"/>
        <v>1050</v>
      </c>
      <c r="AD138" s="40">
        <f t="shared" si="16"/>
        <v>775</v>
      </c>
      <c r="AE138" s="40">
        <f t="shared" si="16"/>
        <v>875</v>
      </c>
      <c r="AF138" s="40">
        <f t="shared" si="16"/>
        <v>965</v>
      </c>
      <c r="AG138" s="207">
        <f t="shared" si="16"/>
        <v>1050</v>
      </c>
      <c r="AI138" s="25"/>
      <c r="AJ138" s="211"/>
      <c r="AK138" s="25"/>
      <c r="AL138" s="40"/>
    </row>
    <row r="139" spans="1:38" x14ac:dyDescent="0.2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T139" s="97" t="s">
        <v>140</v>
      </c>
      <c r="U139" s="108">
        <v>150</v>
      </c>
      <c r="V139" s="216">
        <f t="shared" si="16"/>
        <v>550</v>
      </c>
      <c r="W139" s="40">
        <f t="shared" si="16"/>
        <v>650</v>
      </c>
      <c r="X139" s="40">
        <f t="shared" si="16"/>
        <v>650</v>
      </c>
      <c r="Y139" s="40">
        <f t="shared" si="16"/>
        <v>300</v>
      </c>
      <c r="Z139" s="40">
        <f t="shared" si="16"/>
        <v>425</v>
      </c>
      <c r="AA139" s="40">
        <f t="shared" si="16"/>
        <v>525</v>
      </c>
      <c r="AB139" s="40">
        <f t="shared" si="16"/>
        <v>615</v>
      </c>
      <c r="AC139" s="40">
        <f t="shared" si="16"/>
        <v>700</v>
      </c>
      <c r="AD139" s="40">
        <f t="shared" si="16"/>
        <v>425</v>
      </c>
      <c r="AE139" s="40">
        <f t="shared" si="16"/>
        <v>525</v>
      </c>
      <c r="AF139" s="40">
        <f t="shared" si="16"/>
        <v>615</v>
      </c>
      <c r="AG139" s="207">
        <f t="shared" si="16"/>
        <v>700</v>
      </c>
      <c r="AI139" s="25"/>
      <c r="AJ139" s="211"/>
      <c r="AK139" s="25"/>
      <c r="AL139" s="40"/>
    </row>
    <row r="140" spans="1:38" x14ac:dyDescent="0.2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T140" s="97" t="s">
        <v>145</v>
      </c>
      <c r="U140" s="108">
        <v>275</v>
      </c>
      <c r="V140" s="216">
        <f t="shared" si="16"/>
        <v>675</v>
      </c>
      <c r="W140" s="40">
        <f t="shared" si="16"/>
        <v>775</v>
      </c>
      <c r="X140" s="40">
        <f t="shared" si="16"/>
        <v>775</v>
      </c>
      <c r="Y140" s="40">
        <f t="shared" si="16"/>
        <v>425</v>
      </c>
      <c r="Z140" s="40">
        <f t="shared" si="16"/>
        <v>550</v>
      </c>
      <c r="AA140" s="40">
        <f t="shared" si="16"/>
        <v>650</v>
      </c>
      <c r="AB140" s="40">
        <f t="shared" si="16"/>
        <v>740</v>
      </c>
      <c r="AC140" s="40">
        <f t="shared" si="16"/>
        <v>825</v>
      </c>
      <c r="AD140" s="40">
        <f t="shared" si="16"/>
        <v>550</v>
      </c>
      <c r="AE140" s="40">
        <f t="shared" si="16"/>
        <v>650</v>
      </c>
      <c r="AF140" s="40">
        <f t="shared" si="16"/>
        <v>740</v>
      </c>
      <c r="AG140" s="207">
        <f t="shared" si="16"/>
        <v>825</v>
      </c>
      <c r="AI140" s="25"/>
      <c r="AJ140" s="211"/>
      <c r="AK140" s="25"/>
      <c r="AL140" s="40"/>
    </row>
    <row r="141" spans="1:38" x14ac:dyDescent="0.2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T141" s="97" t="s">
        <v>148</v>
      </c>
      <c r="U141" s="108">
        <v>375</v>
      </c>
      <c r="V141" s="216">
        <f t="shared" si="16"/>
        <v>775</v>
      </c>
      <c r="W141" s="40">
        <f t="shared" si="16"/>
        <v>875</v>
      </c>
      <c r="X141" s="40">
        <f t="shared" si="16"/>
        <v>875</v>
      </c>
      <c r="Y141" s="40">
        <f t="shared" si="16"/>
        <v>525</v>
      </c>
      <c r="Z141" s="40">
        <f t="shared" si="16"/>
        <v>650</v>
      </c>
      <c r="AA141" s="40">
        <f t="shared" si="16"/>
        <v>750</v>
      </c>
      <c r="AB141" s="40">
        <f t="shared" si="16"/>
        <v>840</v>
      </c>
      <c r="AC141" s="40">
        <f t="shared" si="16"/>
        <v>925</v>
      </c>
      <c r="AD141" s="40">
        <f t="shared" si="16"/>
        <v>650</v>
      </c>
      <c r="AE141" s="40">
        <f t="shared" si="16"/>
        <v>750</v>
      </c>
      <c r="AF141" s="40">
        <f t="shared" si="16"/>
        <v>840</v>
      </c>
      <c r="AG141" s="207">
        <f t="shared" si="16"/>
        <v>925</v>
      </c>
      <c r="AI141" s="25"/>
      <c r="AJ141" s="217"/>
      <c r="AK141" s="25"/>
      <c r="AL141" s="40"/>
    </row>
    <row r="142" spans="1:38" x14ac:dyDescent="0.2">
      <c r="A142" s="25"/>
      <c r="B142" s="25"/>
      <c r="C142" s="25"/>
      <c r="D142" s="25"/>
      <c r="E142" s="25"/>
      <c r="F142" s="223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T142" s="97" t="s">
        <v>150</v>
      </c>
      <c r="U142" s="108">
        <v>465</v>
      </c>
      <c r="V142" s="216">
        <f t="shared" si="16"/>
        <v>865</v>
      </c>
      <c r="W142" s="40">
        <f t="shared" si="16"/>
        <v>965</v>
      </c>
      <c r="X142" s="40">
        <f t="shared" si="16"/>
        <v>965</v>
      </c>
      <c r="Y142" s="40">
        <f t="shared" si="16"/>
        <v>615</v>
      </c>
      <c r="Z142" s="40">
        <f t="shared" si="16"/>
        <v>740</v>
      </c>
      <c r="AA142" s="40">
        <f t="shared" si="16"/>
        <v>840</v>
      </c>
      <c r="AB142" s="40">
        <f t="shared" si="16"/>
        <v>930</v>
      </c>
      <c r="AC142" s="40">
        <f t="shared" si="16"/>
        <v>1015</v>
      </c>
      <c r="AD142" s="40">
        <f t="shared" si="16"/>
        <v>740</v>
      </c>
      <c r="AE142" s="40">
        <f t="shared" si="16"/>
        <v>840</v>
      </c>
      <c r="AF142" s="40">
        <f t="shared" si="16"/>
        <v>930</v>
      </c>
      <c r="AG142" s="207">
        <f t="shared" si="16"/>
        <v>1015</v>
      </c>
      <c r="AI142" s="25"/>
      <c r="AJ142" s="211"/>
      <c r="AK142" s="25"/>
      <c r="AL142" s="40"/>
    </row>
    <row r="143" spans="1:38" x14ac:dyDescent="0.2">
      <c r="A143" s="25"/>
      <c r="B143" s="25"/>
      <c r="C143" s="25"/>
      <c r="D143" s="25"/>
      <c r="E143" s="25"/>
      <c r="F143" s="223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T143" s="97" t="s">
        <v>153</v>
      </c>
      <c r="U143" s="108">
        <v>550</v>
      </c>
      <c r="V143" s="216">
        <f t="shared" si="16"/>
        <v>950</v>
      </c>
      <c r="W143" s="40">
        <f t="shared" si="16"/>
        <v>1050</v>
      </c>
      <c r="X143" s="40">
        <f t="shared" si="16"/>
        <v>1050</v>
      </c>
      <c r="Y143" s="40">
        <f t="shared" si="16"/>
        <v>700</v>
      </c>
      <c r="Z143" s="40">
        <f t="shared" si="16"/>
        <v>825</v>
      </c>
      <c r="AA143" s="40">
        <f t="shared" si="16"/>
        <v>925</v>
      </c>
      <c r="AB143" s="40">
        <f t="shared" si="16"/>
        <v>1015</v>
      </c>
      <c r="AC143" s="40">
        <f t="shared" si="16"/>
        <v>1100</v>
      </c>
      <c r="AD143" s="40">
        <f t="shared" si="16"/>
        <v>825</v>
      </c>
      <c r="AE143" s="40">
        <f t="shared" si="16"/>
        <v>925</v>
      </c>
      <c r="AF143" s="40">
        <f t="shared" si="16"/>
        <v>1015</v>
      </c>
      <c r="AG143" s="207">
        <f t="shared" si="16"/>
        <v>1100</v>
      </c>
      <c r="AI143" s="25"/>
      <c r="AJ143" s="211"/>
      <c r="AK143" s="25"/>
      <c r="AL143" s="40"/>
    </row>
    <row r="144" spans="1:38" x14ac:dyDescent="0.2">
      <c r="A144" s="25"/>
      <c r="B144" s="25"/>
      <c r="C144" s="25"/>
      <c r="D144" s="25"/>
      <c r="E144" s="25"/>
      <c r="F144" s="223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T144" s="97" t="s">
        <v>156</v>
      </c>
      <c r="U144" s="108">
        <v>275</v>
      </c>
      <c r="V144" s="216">
        <f t="shared" si="16"/>
        <v>675</v>
      </c>
      <c r="W144" s="40">
        <f t="shared" si="16"/>
        <v>775</v>
      </c>
      <c r="X144" s="40">
        <f t="shared" si="16"/>
        <v>775</v>
      </c>
      <c r="Y144" s="40">
        <f t="shared" si="16"/>
        <v>425</v>
      </c>
      <c r="Z144" s="40">
        <f t="shared" si="16"/>
        <v>550</v>
      </c>
      <c r="AA144" s="40">
        <f t="shared" si="16"/>
        <v>650</v>
      </c>
      <c r="AB144" s="40">
        <f t="shared" si="16"/>
        <v>740</v>
      </c>
      <c r="AC144" s="40">
        <f t="shared" si="16"/>
        <v>825</v>
      </c>
      <c r="AD144" s="40">
        <f t="shared" si="16"/>
        <v>550</v>
      </c>
      <c r="AE144" s="40">
        <f t="shared" si="16"/>
        <v>650</v>
      </c>
      <c r="AF144" s="40">
        <f t="shared" si="16"/>
        <v>740</v>
      </c>
      <c r="AG144" s="207">
        <f t="shared" si="16"/>
        <v>825</v>
      </c>
      <c r="AI144" s="25"/>
      <c r="AJ144" s="211"/>
      <c r="AK144" s="25"/>
      <c r="AL144" s="40"/>
    </row>
    <row r="145" spans="1:38" x14ac:dyDescent="0.2">
      <c r="A145" s="25"/>
      <c r="B145" s="25"/>
      <c r="C145" s="25"/>
      <c r="D145" s="25"/>
      <c r="E145" s="25"/>
      <c r="F145" s="223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T145" s="97" t="s">
        <v>159</v>
      </c>
      <c r="U145" s="108">
        <v>375</v>
      </c>
      <c r="V145" s="216">
        <f t="shared" si="16"/>
        <v>775</v>
      </c>
      <c r="W145" s="40">
        <f t="shared" si="16"/>
        <v>875</v>
      </c>
      <c r="X145" s="40">
        <f t="shared" si="16"/>
        <v>875</v>
      </c>
      <c r="Y145" s="40">
        <f t="shared" si="16"/>
        <v>525</v>
      </c>
      <c r="Z145" s="40">
        <f t="shared" si="16"/>
        <v>650</v>
      </c>
      <c r="AA145" s="40">
        <f t="shared" si="16"/>
        <v>750</v>
      </c>
      <c r="AB145" s="40">
        <f t="shared" si="16"/>
        <v>840</v>
      </c>
      <c r="AC145" s="40">
        <f t="shared" si="16"/>
        <v>925</v>
      </c>
      <c r="AD145" s="40">
        <f t="shared" si="16"/>
        <v>650</v>
      </c>
      <c r="AE145" s="40">
        <f t="shared" si="16"/>
        <v>750</v>
      </c>
      <c r="AF145" s="40">
        <f t="shared" si="16"/>
        <v>840</v>
      </c>
      <c r="AG145" s="207">
        <f t="shared" si="16"/>
        <v>925</v>
      </c>
      <c r="AI145" s="25"/>
      <c r="AJ145" s="211"/>
      <c r="AK145" s="25"/>
      <c r="AL145" s="40"/>
    </row>
    <row r="146" spans="1:38" x14ac:dyDescent="0.2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T146" s="97" t="s">
        <v>162</v>
      </c>
      <c r="U146" s="108">
        <v>465</v>
      </c>
      <c r="V146" s="216">
        <f t="shared" si="16"/>
        <v>865</v>
      </c>
      <c r="W146" s="40">
        <f t="shared" si="16"/>
        <v>965</v>
      </c>
      <c r="X146" s="40">
        <f t="shared" si="16"/>
        <v>965</v>
      </c>
      <c r="Y146" s="40">
        <f t="shared" si="16"/>
        <v>615</v>
      </c>
      <c r="Z146" s="40">
        <f t="shared" si="16"/>
        <v>740</v>
      </c>
      <c r="AA146" s="40">
        <f t="shared" si="16"/>
        <v>840</v>
      </c>
      <c r="AB146" s="40">
        <f t="shared" si="16"/>
        <v>930</v>
      </c>
      <c r="AC146" s="40">
        <f t="shared" si="16"/>
        <v>1015</v>
      </c>
      <c r="AD146" s="40">
        <f t="shared" si="16"/>
        <v>740</v>
      </c>
      <c r="AE146" s="40">
        <f t="shared" si="16"/>
        <v>840</v>
      </c>
      <c r="AF146" s="40">
        <f t="shared" si="16"/>
        <v>930</v>
      </c>
      <c r="AG146" s="207">
        <f t="shared" si="16"/>
        <v>1015</v>
      </c>
      <c r="AI146" s="25"/>
      <c r="AJ146" s="211"/>
      <c r="AK146" s="25"/>
      <c r="AL146" s="40"/>
    </row>
    <row r="147" spans="1:38" x14ac:dyDescent="0.2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T147" s="102" t="s">
        <v>164</v>
      </c>
      <c r="U147" s="112">
        <v>550</v>
      </c>
      <c r="V147" s="218">
        <f t="shared" si="16"/>
        <v>950</v>
      </c>
      <c r="W147" s="213">
        <f t="shared" si="16"/>
        <v>1050</v>
      </c>
      <c r="X147" s="213">
        <f t="shared" si="16"/>
        <v>1050</v>
      </c>
      <c r="Y147" s="213">
        <f t="shared" si="16"/>
        <v>700</v>
      </c>
      <c r="Z147" s="213">
        <f t="shared" si="16"/>
        <v>825</v>
      </c>
      <c r="AA147" s="213">
        <f t="shared" si="16"/>
        <v>925</v>
      </c>
      <c r="AB147" s="213">
        <f t="shared" si="16"/>
        <v>1015</v>
      </c>
      <c r="AC147" s="213">
        <f t="shared" si="16"/>
        <v>1100</v>
      </c>
      <c r="AD147" s="213">
        <f t="shared" si="16"/>
        <v>825</v>
      </c>
      <c r="AE147" s="213">
        <f t="shared" si="16"/>
        <v>925</v>
      </c>
      <c r="AF147" s="213">
        <f t="shared" si="16"/>
        <v>1015</v>
      </c>
      <c r="AG147" s="214">
        <f t="shared" si="16"/>
        <v>1100</v>
      </c>
      <c r="AI147" s="25"/>
      <c r="AJ147" s="211"/>
      <c r="AK147" s="25"/>
      <c r="AL147" s="40"/>
    </row>
    <row r="148" spans="1:38" x14ac:dyDescent="0.2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U148" s="23"/>
      <c r="W148" s="23"/>
      <c r="X148" s="23"/>
      <c r="Y148" s="23"/>
      <c r="Z148" s="23"/>
      <c r="AA148" s="23"/>
      <c r="AB148" s="23"/>
      <c r="AI148" s="25"/>
      <c r="AJ148" s="211"/>
      <c r="AK148" s="25"/>
      <c r="AL148" s="40"/>
    </row>
    <row r="149" spans="1:38" x14ac:dyDescent="0.2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T149" s="247" t="s">
        <v>171</v>
      </c>
      <c r="U149" s="248"/>
      <c r="V149" s="106" t="s">
        <v>108</v>
      </c>
      <c r="W149" s="61" t="s">
        <v>130</v>
      </c>
      <c r="X149" s="61" t="s">
        <v>135</v>
      </c>
      <c r="Y149" s="61" t="s">
        <v>140</v>
      </c>
      <c r="Z149" s="61" t="s">
        <v>145</v>
      </c>
      <c r="AA149" s="61" t="s">
        <v>148</v>
      </c>
      <c r="AB149" s="61" t="s">
        <v>150</v>
      </c>
      <c r="AC149" s="61" t="s">
        <v>153</v>
      </c>
      <c r="AD149" s="61" t="s">
        <v>156</v>
      </c>
      <c r="AE149" s="61" t="s">
        <v>159</v>
      </c>
      <c r="AF149" s="61" t="s">
        <v>162</v>
      </c>
      <c r="AG149" s="30" t="s">
        <v>164</v>
      </c>
      <c r="AI149" s="25"/>
      <c r="AJ149" s="217"/>
      <c r="AK149" s="25"/>
      <c r="AL149" s="40"/>
    </row>
    <row r="150" spans="1:38" x14ac:dyDescent="0.2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T150" s="245" t="s">
        <v>85</v>
      </c>
      <c r="U150" s="246"/>
      <c r="V150" s="219">
        <v>200</v>
      </c>
      <c r="W150" s="220">
        <v>300</v>
      </c>
      <c r="X150" s="220">
        <v>300</v>
      </c>
      <c r="Y150" s="224">
        <v>130</v>
      </c>
      <c r="Z150" s="224">
        <v>160</v>
      </c>
      <c r="AA150" s="224">
        <v>190</v>
      </c>
      <c r="AB150" s="224">
        <v>210</v>
      </c>
      <c r="AC150" s="224">
        <v>230</v>
      </c>
      <c r="AD150" s="224">
        <v>160</v>
      </c>
      <c r="AE150" s="224">
        <v>190</v>
      </c>
      <c r="AF150" s="224">
        <v>210</v>
      </c>
      <c r="AG150" s="225">
        <v>230</v>
      </c>
      <c r="AI150" s="25"/>
      <c r="AJ150" s="211"/>
      <c r="AK150" s="25"/>
      <c r="AL150" s="40"/>
    </row>
    <row r="151" spans="1:38" x14ac:dyDescent="0.2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T151" s="31" t="s">
        <v>108</v>
      </c>
      <c r="U151" s="106">
        <v>200</v>
      </c>
      <c r="V151" s="215">
        <f>SUM($U151+V$150)/2</f>
        <v>200</v>
      </c>
      <c r="W151" s="215">
        <f t="shared" ref="W151:AG151" si="17">SUM($U151+W$150)/2</f>
        <v>250</v>
      </c>
      <c r="X151" s="215">
        <f t="shared" si="17"/>
        <v>250</v>
      </c>
      <c r="Y151" s="215">
        <f t="shared" si="17"/>
        <v>165</v>
      </c>
      <c r="Z151" s="215">
        <f t="shared" si="17"/>
        <v>180</v>
      </c>
      <c r="AA151" s="215">
        <f t="shared" si="17"/>
        <v>195</v>
      </c>
      <c r="AB151" s="215">
        <f t="shared" si="17"/>
        <v>205</v>
      </c>
      <c r="AC151" s="215">
        <f t="shared" si="17"/>
        <v>215</v>
      </c>
      <c r="AD151" s="215">
        <f t="shared" si="17"/>
        <v>180</v>
      </c>
      <c r="AE151" s="215">
        <f t="shared" si="17"/>
        <v>195</v>
      </c>
      <c r="AF151" s="215">
        <f t="shared" si="17"/>
        <v>205</v>
      </c>
      <c r="AG151" s="215">
        <f t="shared" si="17"/>
        <v>215</v>
      </c>
      <c r="AI151" s="25"/>
      <c r="AJ151" s="211"/>
      <c r="AK151" s="25"/>
      <c r="AL151" s="40"/>
    </row>
    <row r="152" spans="1:38" x14ac:dyDescent="0.2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T152" s="97" t="s">
        <v>130</v>
      </c>
      <c r="U152" s="108">
        <v>300</v>
      </c>
      <c r="V152" s="215">
        <f t="shared" ref="V152:AG162" si="18">SUM($U152+V$150)/2</f>
        <v>250</v>
      </c>
      <c r="W152" s="215">
        <f t="shared" si="18"/>
        <v>300</v>
      </c>
      <c r="X152" s="215">
        <f t="shared" si="18"/>
        <v>300</v>
      </c>
      <c r="Y152" s="215">
        <f t="shared" si="18"/>
        <v>215</v>
      </c>
      <c r="Z152" s="215">
        <f t="shared" si="18"/>
        <v>230</v>
      </c>
      <c r="AA152" s="215">
        <f t="shared" si="18"/>
        <v>245</v>
      </c>
      <c r="AB152" s="215">
        <f t="shared" si="18"/>
        <v>255</v>
      </c>
      <c r="AC152" s="215">
        <f t="shared" si="18"/>
        <v>265</v>
      </c>
      <c r="AD152" s="215">
        <f t="shared" si="18"/>
        <v>230</v>
      </c>
      <c r="AE152" s="215">
        <f t="shared" si="18"/>
        <v>245</v>
      </c>
      <c r="AF152" s="215">
        <f t="shared" si="18"/>
        <v>255</v>
      </c>
      <c r="AG152" s="215">
        <f t="shared" si="18"/>
        <v>265</v>
      </c>
      <c r="AI152" s="40"/>
      <c r="AJ152" s="206"/>
      <c r="AK152" s="40"/>
      <c r="AL152" s="40"/>
    </row>
    <row r="153" spans="1:38" x14ac:dyDescent="0.2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T153" s="97" t="s">
        <v>135</v>
      </c>
      <c r="U153" s="108">
        <v>300</v>
      </c>
      <c r="V153" s="215">
        <f t="shared" si="18"/>
        <v>250</v>
      </c>
      <c r="W153" s="215">
        <f t="shared" si="18"/>
        <v>300</v>
      </c>
      <c r="X153" s="215">
        <f t="shared" si="18"/>
        <v>300</v>
      </c>
      <c r="Y153" s="215">
        <f t="shared" si="18"/>
        <v>215</v>
      </c>
      <c r="Z153" s="215">
        <f t="shared" si="18"/>
        <v>230</v>
      </c>
      <c r="AA153" s="215">
        <f t="shared" si="18"/>
        <v>245</v>
      </c>
      <c r="AB153" s="215">
        <f t="shared" si="18"/>
        <v>255</v>
      </c>
      <c r="AC153" s="215">
        <f t="shared" si="18"/>
        <v>265</v>
      </c>
      <c r="AD153" s="215">
        <f t="shared" si="18"/>
        <v>230</v>
      </c>
      <c r="AE153" s="215">
        <f t="shared" si="18"/>
        <v>245</v>
      </c>
      <c r="AF153" s="215">
        <f t="shared" si="18"/>
        <v>255</v>
      </c>
      <c r="AG153" s="215">
        <f t="shared" si="18"/>
        <v>265</v>
      </c>
      <c r="AI153" s="40"/>
      <c r="AJ153" s="206"/>
      <c r="AK153" s="40"/>
      <c r="AL153" s="40"/>
    </row>
    <row r="154" spans="1:38" x14ac:dyDescent="0.2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T154" s="97" t="s">
        <v>140</v>
      </c>
      <c r="U154" s="108">
        <v>130</v>
      </c>
      <c r="V154" s="215">
        <f t="shared" si="18"/>
        <v>165</v>
      </c>
      <c r="W154" s="215">
        <f t="shared" si="18"/>
        <v>215</v>
      </c>
      <c r="X154" s="215">
        <f t="shared" si="18"/>
        <v>215</v>
      </c>
      <c r="Y154" s="215">
        <f t="shared" si="18"/>
        <v>130</v>
      </c>
      <c r="Z154" s="215">
        <f t="shared" si="18"/>
        <v>145</v>
      </c>
      <c r="AA154" s="215">
        <f t="shared" si="18"/>
        <v>160</v>
      </c>
      <c r="AB154" s="215">
        <f t="shared" si="18"/>
        <v>170</v>
      </c>
      <c r="AC154" s="215">
        <f t="shared" si="18"/>
        <v>180</v>
      </c>
      <c r="AD154" s="215">
        <f t="shared" si="18"/>
        <v>145</v>
      </c>
      <c r="AE154" s="215">
        <f t="shared" si="18"/>
        <v>160</v>
      </c>
      <c r="AF154" s="215">
        <f t="shared" si="18"/>
        <v>170</v>
      </c>
      <c r="AG154" s="215">
        <f t="shared" si="18"/>
        <v>180</v>
      </c>
      <c r="AI154" s="40"/>
      <c r="AJ154" s="206"/>
      <c r="AK154" s="40"/>
      <c r="AL154" s="40"/>
    </row>
    <row r="155" spans="1:38" x14ac:dyDescent="0.2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T155" s="97" t="s">
        <v>145</v>
      </c>
      <c r="U155" s="108">
        <v>160</v>
      </c>
      <c r="V155" s="215">
        <f t="shared" si="18"/>
        <v>180</v>
      </c>
      <c r="W155" s="215">
        <f t="shared" si="18"/>
        <v>230</v>
      </c>
      <c r="X155" s="215">
        <f t="shared" si="18"/>
        <v>230</v>
      </c>
      <c r="Y155" s="215">
        <f t="shared" si="18"/>
        <v>145</v>
      </c>
      <c r="Z155" s="215">
        <f t="shared" si="18"/>
        <v>160</v>
      </c>
      <c r="AA155" s="215">
        <f t="shared" si="18"/>
        <v>175</v>
      </c>
      <c r="AB155" s="215">
        <f t="shared" si="18"/>
        <v>185</v>
      </c>
      <c r="AC155" s="215">
        <f t="shared" si="18"/>
        <v>195</v>
      </c>
      <c r="AD155" s="215">
        <f t="shared" si="18"/>
        <v>160</v>
      </c>
      <c r="AE155" s="215">
        <f t="shared" si="18"/>
        <v>175</v>
      </c>
      <c r="AF155" s="215">
        <f t="shared" si="18"/>
        <v>185</v>
      </c>
      <c r="AG155" s="215">
        <f t="shared" si="18"/>
        <v>195</v>
      </c>
      <c r="AI155" s="25"/>
      <c r="AJ155" s="211"/>
      <c r="AK155" s="25"/>
      <c r="AL155" s="40"/>
    </row>
    <row r="156" spans="1:38" x14ac:dyDescent="0.2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T156" s="97" t="s">
        <v>148</v>
      </c>
      <c r="U156" s="108">
        <v>190</v>
      </c>
      <c r="V156" s="215">
        <f t="shared" si="18"/>
        <v>195</v>
      </c>
      <c r="W156" s="215">
        <f t="shared" si="18"/>
        <v>245</v>
      </c>
      <c r="X156" s="215">
        <f t="shared" si="18"/>
        <v>245</v>
      </c>
      <c r="Y156" s="215">
        <f t="shared" si="18"/>
        <v>160</v>
      </c>
      <c r="Z156" s="215">
        <f t="shared" si="18"/>
        <v>175</v>
      </c>
      <c r="AA156" s="215">
        <f t="shared" si="18"/>
        <v>190</v>
      </c>
      <c r="AB156" s="215">
        <f t="shared" si="18"/>
        <v>200</v>
      </c>
      <c r="AC156" s="215">
        <f t="shared" si="18"/>
        <v>210</v>
      </c>
      <c r="AD156" s="215">
        <f t="shared" si="18"/>
        <v>175</v>
      </c>
      <c r="AE156" s="215">
        <f t="shared" si="18"/>
        <v>190</v>
      </c>
      <c r="AF156" s="215">
        <f t="shared" si="18"/>
        <v>200</v>
      </c>
      <c r="AG156" s="215">
        <f t="shared" si="18"/>
        <v>210</v>
      </c>
      <c r="AI156" s="25"/>
      <c r="AJ156" s="211"/>
      <c r="AK156" s="25"/>
      <c r="AL156" s="40"/>
    </row>
    <row r="157" spans="1:38" x14ac:dyDescent="0.2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T157" s="97" t="s">
        <v>150</v>
      </c>
      <c r="U157" s="108">
        <v>210</v>
      </c>
      <c r="V157" s="215">
        <f t="shared" si="18"/>
        <v>205</v>
      </c>
      <c r="W157" s="215">
        <f t="shared" si="18"/>
        <v>255</v>
      </c>
      <c r="X157" s="215">
        <f t="shared" si="18"/>
        <v>255</v>
      </c>
      <c r="Y157" s="215">
        <f t="shared" si="18"/>
        <v>170</v>
      </c>
      <c r="Z157" s="215">
        <f t="shared" si="18"/>
        <v>185</v>
      </c>
      <c r="AA157" s="215">
        <f t="shared" si="18"/>
        <v>200</v>
      </c>
      <c r="AB157" s="215">
        <f t="shared" si="18"/>
        <v>210</v>
      </c>
      <c r="AC157" s="215">
        <f t="shared" si="18"/>
        <v>220</v>
      </c>
      <c r="AD157" s="215">
        <f t="shared" si="18"/>
        <v>185</v>
      </c>
      <c r="AE157" s="215">
        <f t="shared" si="18"/>
        <v>200</v>
      </c>
      <c r="AF157" s="215">
        <f t="shared" si="18"/>
        <v>210</v>
      </c>
      <c r="AG157" s="215">
        <f t="shared" si="18"/>
        <v>220</v>
      </c>
      <c r="AI157" s="25"/>
      <c r="AJ157" s="217"/>
      <c r="AK157" s="25"/>
      <c r="AL157" s="40"/>
    </row>
    <row r="158" spans="1:38" x14ac:dyDescent="0.2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T158" s="97" t="s">
        <v>153</v>
      </c>
      <c r="U158" s="108">
        <v>230</v>
      </c>
      <c r="V158" s="215">
        <f t="shared" si="18"/>
        <v>215</v>
      </c>
      <c r="W158" s="215">
        <f t="shared" si="18"/>
        <v>265</v>
      </c>
      <c r="X158" s="215">
        <f t="shared" si="18"/>
        <v>265</v>
      </c>
      <c r="Y158" s="215">
        <f t="shared" si="18"/>
        <v>180</v>
      </c>
      <c r="Z158" s="215">
        <f t="shared" si="18"/>
        <v>195</v>
      </c>
      <c r="AA158" s="215">
        <f t="shared" si="18"/>
        <v>210</v>
      </c>
      <c r="AB158" s="215">
        <f t="shared" si="18"/>
        <v>220</v>
      </c>
      <c r="AC158" s="215">
        <f t="shared" si="18"/>
        <v>230</v>
      </c>
      <c r="AD158" s="215">
        <f t="shared" si="18"/>
        <v>195</v>
      </c>
      <c r="AE158" s="215">
        <f t="shared" si="18"/>
        <v>210</v>
      </c>
      <c r="AF158" s="215">
        <f t="shared" si="18"/>
        <v>220</v>
      </c>
      <c r="AG158" s="215">
        <f t="shared" si="18"/>
        <v>230</v>
      </c>
      <c r="AI158" s="25"/>
      <c r="AJ158" s="211"/>
      <c r="AK158" s="25"/>
      <c r="AL158" s="40"/>
    </row>
    <row r="159" spans="1:38" x14ac:dyDescent="0.2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T159" s="97" t="s">
        <v>156</v>
      </c>
      <c r="U159" s="108">
        <v>160</v>
      </c>
      <c r="V159" s="215">
        <f t="shared" si="18"/>
        <v>180</v>
      </c>
      <c r="W159" s="215">
        <f t="shared" si="18"/>
        <v>230</v>
      </c>
      <c r="X159" s="215">
        <f t="shared" si="18"/>
        <v>230</v>
      </c>
      <c r="Y159" s="215">
        <f t="shared" si="18"/>
        <v>145</v>
      </c>
      <c r="Z159" s="215">
        <f t="shared" si="18"/>
        <v>160</v>
      </c>
      <c r="AA159" s="215">
        <f t="shared" si="18"/>
        <v>175</v>
      </c>
      <c r="AB159" s="215">
        <f t="shared" si="18"/>
        <v>185</v>
      </c>
      <c r="AC159" s="215">
        <f t="shared" si="18"/>
        <v>195</v>
      </c>
      <c r="AD159" s="215">
        <f t="shared" si="18"/>
        <v>160</v>
      </c>
      <c r="AE159" s="215">
        <f t="shared" si="18"/>
        <v>175</v>
      </c>
      <c r="AF159" s="215">
        <f t="shared" si="18"/>
        <v>185</v>
      </c>
      <c r="AG159" s="215">
        <f t="shared" si="18"/>
        <v>195</v>
      </c>
      <c r="AI159" s="25"/>
      <c r="AJ159" s="211"/>
      <c r="AK159" s="25"/>
      <c r="AL159" s="40"/>
    </row>
    <row r="160" spans="1:38" x14ac:dyDescent="0.2">
      <c r="T160" s="97" t="s">
        <v>159</v>
      </c>
      <c r="U160" s="108">
        <v>190</v>
      </c>
      <c r="V160" s="215">
        <f t="shared" si="18"/>
        <v>195</v>
      </c>
      <c r="W160" s="215">
        <f t="shared" si="18"/>
        <v>245</v>
      </c>
      <c r="X160" s="215">
        <f t="shared" si="18"/>
        <v>245</v>
      </c>
      <c r="Y160" s="215">
        <f t="shared" si="18"/>
        <v>160</v>
      </c>
      <c r="Z160" s="215">
        <f t="shared" si="18"/>
        <v>175</v>
      </c>
      <c r="AA160" s="215">
        <f t="shared" si="18"/>
        <v>190</v>
      </c>
      <c r="AB160" s="215">
        <f t="shared" si="18"/>
        <v>200</v>
      </c>
      <c r="AC160" s="215">
        <f t="shared" si="18"/>
        <v>210</v>
      </c>
      <c r="AD160" s="215">
        <f t="shared" si="18"/>
        <v>175</v>
      </c>
      <c r="AE160" s="215">
        <f t="shared" si="18"/>
        <v>190</v>
      </c>
      <c r="AF160" s="215">
        <f t="shared" si="18"/>
        <v>200</v>
      </c>
      <c r="AG160" s="215">
        <f t="shared" si="18"/>
        <v>210</v>
      </c>
      <c r="AI160" s="25"/>
      <c r="AJ160" s="211"/>
      <c r="AK160" s="25"/>
      <c r="AL160" s="40"/>
    </row>
    <row r="161" spans="20:38" x14ac:dyDescent="0.2">
      <c r="T161" s="97" t="s">
        <v>162</v>
      </c>
      <c r="U161" s="108">
        <v>210</v>
      </c>
      <c r="V161" s="215">
        <f t="shared" si="18"/>
        <v>205</v>
      </c>
      <c r="W161" s="215">
        <f t="shared" si="18"/>
        <v>255</v>
      </c>
      <c r="X161" s="215">
        <f t="shared" si="18"/>
        <v>255</v>
      </c>
      <c r="Y161" s="215">
        <f t="shared" si="18"/>
        <v>170</v>
      </c>
      <c r="Z161" s="215">
        <f t="shared" si="18"/>
        <v>185</v>
      </c>
      <c r="AA161" s="215">
        <f t="shared" si="18"/>
        <v>200</v>
      </c>
      <c r="AB161" s="215">
        <f t="shared" si="18"/>
        <v>210</v>
      </c>
      <c r="AC161" s="215">
        <f t="shared" si="18"/>
        <v>220</v>
      </c>
      <c r="AD161" s="215">
        <f t="shared" si="18"/>
        <v>185</v>
      </c>
      <c r="AE161" s="215">
        <f t="shared" si="18"/>
        <v>200</v>
      </c>
      <c r="AF161" s="215">
        <f t="shared" si="18"/>
        <v>210</v>
      </c>
      <c r="AG161" s="215">
        <f t="shared" si="18"/>
        <v>220</v>
      </c>
      <c r="AI161" s="25"/>
      <c r="AJ161" s="211"/>
      <c r="AK161" s="25"/>
      <c r="AL161" s="40"/>
    </row>
    <row r="162" spans="20:38" x14ac:dyDescent="0.2">
      <c r="T162" s="102" t="s">
        <v>164</v>
      </c>
      <c r="U162" s="112">
        <v>230</v>
      </c>
      <c r="V162" s="215">
        <f t="shared" si="18"/>
        <v>215</v>
      </c>
      <c r="W162" s="215">
        <f t="shared" si="18"/>
        <v>265</v>
      </c>
      <c r="X162" s="215">
        <f t="shared" si="18"/>
        <v>265</v>
      </c>
      <c r="Y162" s="215">
        <f t="shared" si="18"/>
        <v>180</v>
      </c>
      <c r="Z162" s="215">
        <f t="shared" si="18"/>
        <v>195</v>
      </c>
      <c r="AA162" s="215">
        <f t="shared" si="18"/>
        <v>210</v>
      </c>
      <c r="AB162" s="215">
        <f t="shared" si="18"/>
        <v>220</v>
      </c>
      <c r="AC162" s="215">
        <f t="shared" si="18"/>
        <v>230</v>
      </c>
      <c r="AD162" s="215">
        <f t="shared" si="18"/>
        <v>195</v>
      </c>
      <c r="AE162" s="215">
        <f t="shared" si="18"/>
        <v>210</v>
      </c>
      <c r="AF162" s="215">
        <f t="shared" si="18"/>
        <v>220</v>
      </c>
      <c r="AG162" s="215">
        <f t="shared" si="18"/>
        <v>230</v>
      </c>
      <c r="AI162" s="25"/>
      <c r="AJ162" s="211"/>
      <c r="AK162" s="25"/>
      <c r="AL162" s="40"/>
    </row>
    <row r="163" spans="20:38" x14ac:dyDescent="0.2">
      <c r="U163" s="23"/>
      <c r="W163" s="23"/>
      <c r="X163" s="23"/>
      <c r="Y163" s="23"/>
      <c r="Z163" s="23"/>
      <c r="AA163" s="23"/>
      <c r="AB163" s="23"/>
      <c r="AI163" s="25"/>
      <c r="AJ163" s="211"/>
      <c r="AK163" s="25"/>
      <c r="AL163" s="40"/>
    </row>
    <row r="164" spans="20:38" x14ac:dyDescent="0.2">
      <c r="T164" s="247" t="s">
        <v>171</v>
      </c>
      <c r="U164" s="248"/>
      <c r="V164" s="106" t="s">
        <v>108</v>
      </c>
      <c r="W164" s="61" t="s">
        <v>130</v>
      </c>
      <c r="X164" s="61" t="s">
        <v>135</v>
      </c>
      <c r="Y164" s="61" t="s">
        <v>140</v>
      </c>
      <c r="Z164" s="61" t="s">
        <v>145</v>
      </c>
      <c r="AA164" s="61" t="s">
        <v>148</v>
      </c>
      <c r="AB164" s="61" t="s">
        <v>150</v>
      </c>
      <c r="AC164" s="61" t="s">
        <v>153</v>
      </c>
      <c r="AD164" s="61" t="s">
        <v>156</v>
      </c>
      <c r="AE164" s="61" t="s">
        <v>159</v>
      </c>
      <c r="AF164" s="61" t="s">
        <v>162</v>
      </c>
      <c r="AG164" s="30" t="s">
        <v>164</v>
      </c>
      <c r="AI164" s="25"/>
      <c r="AJ164" s="217"/>
      <c r="AK164" s="25"/>
      <c r="AL164" s="40"/>
    </row>
    <row r="165" spans="20:38" x14ac:dyDescent="0.2">
      <c r="T165" s="245" t="s">
        <v>86</v>
      </c>
      <c r="U165" s="246"/>
      <c r="V165" s="106">
        <v>300</v>
      </c>
      <c r="W165" s="108">
        <v>430</v>
      </c>
      <c r="X165" s="108">
        <v>430</v>
      </c>
      <c r="Y165" s="108">
        <v>195</v>
      </c>
      <c r="Z165" s="108">
        <v>240</v>
      </c>
      <c r="AA165" s="108">
        <v>285</v>
      </c>
      <c r="AB165" s="108">
        <v>315</v>
      </c>
      <c r="AC165" s="108">
        <v>345</v>
      </c>
      <c r="AD165" s="108">
        <v>240</v>
      </c>
      <c r="AE165" s="108">
        <v>285</v>
      </c>
      <c r="AF165" s="108">
        <v>315</v>
      </c>
      <c r="AG165" s="112">
        <v>345</v>
      </c>
      <c r="AI165" s="25"/>
      <c r="AJ165" s="211"/>
      <c r="AK165" s="25"/>
      <c r="AL165" s="40"/>
    </row>
    <row r="166" spans="20:38" x14ac:dyDescent="0.2">
      <c r="T166" s="31" t="s">
        <v>108</v>
      </c>
      <c r="U166" s="106">
        <v>300</v>
      </c>
      <c r="V166" s="215">
        <f>MROUND(SUM($U166+V$165)/2,5)</f>
        <v>300</v>
      </c>
      <c r="W166" s="215">
        <f t="shared" ref="W166:AG166" si="19">MROUND(SUM($U166+W$165)/2,5)</f>
        <v>365</v>
      </c>
      <c r="X166" s="215">
        <f t="shared" si="19"/>
        <v>365</v>
      </c>
      <c r="Y166" s="215">
        <f t="shared" si="19"/>
        <v>250</v>
      </c>
      <c r="Z166" s="215">
        <f t="shared" si="19"/>
        <v>270</v>
      </c>
      <c r="AA166" s="215">
        <f t="shared" si="19"/>
        <v>295</v>
      </c>
      <c r="AB166" s="215">
        <f t="shared" si="19"/>
        <v>310</v>
      </c>
      <c r="AC166" s="215">
        <f t="shared" si="19"/>
        <v>325</v>
      </c>
      <c r="AD166" s="215">
        <f t="shared" si="19"/>
        <v>270</v>
      </c>
      <c r="AE166" s="215">
        <f t="shared" si="19"/>
        <v>295</v>
      </c>
      <c r="AF166" s="215">
        <f t="shared" si="19"/>
        <v>310</v>
      </c>
      <c r="AG166" s="215">
        <f t="shared" si="19"/>
        <v>325</v>
      </c>
      <c r="AI166" s="25"/>
      <c r="AJ166" s="211"/>
      <c r="AK166" s="25"/>
      <c r="AL166" s="40"/>
    </row>
    <row r="167" spans="20:38" x14ac:dyDescent="0.2">
      <c r="T167" s="97" t="s">
        <v>130</v>
      </c>
      <c r="U167" s="108">
        <v>430</v>
      </c>
      <c r="V167" s="215">
        <f t="shared" ref="V167:AG177" si="20">MROUND(SUM($U167+V$165)/2,5)</f>
        <v>365</v>
      </c>
      <c r="W167" s="215">
        <f t="shared" si="20"/>
        <v>430</v>
      </c>
      <c r="X167" s="215">
        <f t="shared" si="20"/>
        <v>430</v>
      </c>
      <c r="Y167" s="215">
        <f t="shared" si="20"/>
        <v>315</v>
      </c>
      <c r="Z167" s="215">
        <f t="shared" si="20"/>
        <v>335</v>
      </c>
      <c r="AA167" s="215">
        <f t="shared" si="20"/>
        <v>360</v>
      </c>
      <c r="AB167" s="215">
        <f t="shared" si="20"/>
        <v>375</v>
      </c>
      <c r="AC167" s="215">
        <f t="shared" si="20"/>
        <v>390</v>
      </c>
      <c r="AD167" s="215">
        <f t="shared" si="20"/>
        <v>335</v>
      </c>
      <c r="AE167" s="215">
        <f t="shared" si="20"/>
        <v>360</v>
      </c>
      <c r="AF167" s="215">
        <f t="shared" si="20"/>
        <v>375</v>
      </c>
      <c r="AG167" s="215">
        <f t="shared" si="20"/>
        <v>390</v>
      </c>
      <c r="AI167" s="25"/>
      <c r="AJ167" s="211"/>
      <c r="AK167" s="25"/>
      <c r="AL167" s="40"/>
    </row>
    <row r="168" spans="20:38" x14ac:dyDescent="0.2">
      <c r="T168" s="97" t="s">
        <v>135</v>
      </c>
      <c r="U168" s="108">
        <v>430</v>
      </c>
      <c r="V168" s="215">
        <f t="shared" si="20"/>
        <v>365</v>
      </c>
      <c r="W168" s="215">
        <f t="shared" si="20"/>
        <v>430</v>
      </c>
      <c r="X168" s="215">
        <f t="shared" si="20"/>
        <v>430</v>
      </c>
      <c r="Y168" s="215">
        <f t="shared" si="20"/>
        <v>315</v>
      </c>
      <c r="Z168" s="215">
        <f t="shared" si="20"/>
        <v>335</v>
      </c>
      <c r="AA168" s="215">
        <f t="shared" si="20"/>
        <v>360</v>
      </c>
      <c r="AB168" s="215">
        <f t="shared" si="20"/>
        <v>375</v>
      </c>
      <c r="AC168" s="215">
        <f t="shared" si="20"/>
        <v>390</v>
      </c>
      <c r="AD168" s="215">
        <f t="shared" si="20"/>
        <v>335</v>
      </c>
      <c r="AE168" s="215">
        <f t="shared" si="20"/>
        <v>360</v>
      </c>
      <c r="AF168" s="215">
        <f t="shared" si="20"/>
        <v>375</v>
      </c>
      <c r="AG168" s="215">
        <f t="shared" si="20"/>
        <v>390</v>
      </c>
      <c r="AI168" s="25"/>
      <c r="AJ168" s="211"/>
      <c r="AK168" s="25"/>
      <c r="AL168" s="40"/>
    </row>
    <row r="169" spans="20:38" x14ac:dyDescent="0.2">
      <c r="T169" s="97" t="s">
        <v>140</v>
      </c>
      <c r="U169" s="108">
        <v>195</v>
      </c>
      <c r="V169" s="215">
        <f t="shared" si="20"/>
        <v>250</v>
      </c>
      <c r="W169" s="215">
        <f t="shared" si="20"/>
        <v>315</v>
      </c>
      <c r="X169" s="215">
        <f t="shared" si="20"/>
        <v>315</v>
      </c>
      <c r="Y169" s="215">
        <f t="shared" si="20"/>
        <v>195</v>
      </c>
      <c r="Z169" s="215">
        <f t="shared" si="20"/>
        <v>220</v>
      </c>
      <c r="AA169" s="215">
        <f t="shared" si="20"/>
        <v>240</v>
      </c>
      <c r="AB169" s="215">
        <f t="shared" si="20"/>
        <v>255</v>
      </c>
      <c r="AC169" s="215">
        <f t="shared" si="20"/>
        <v>270</v>
      </c>
      <c r="AD169" s="215">
        <f t="shared" si="20"/>
        <v>220</v>
      </c>
      <c r="AE169" s="215">
        <f t="shared" si="20"/>
        <v>240</v>
      </c>
      <c r="AF169" s="215">
        <f t="shared" si="20"/>
        <v>255</v>
      </c>
      <c r="AG169" s="215">
        <f t="shared" si="20"/>
        <v>270</v>
      </c>
      <c r="AI169" s="25"/>
      <c r="AJ169" s="211"/>
      <c r="AK169" s="25"/>
      <c r="AL169" s="40"/>
    </row>
    <row r="170" spans="20:38" x14ac:dyDescent="0.2">
      <c r="T170" s="97" t="s">
        <v>145</v>
      </c>
      <c r="U170" s="108">
        <v>240</v>
      </c>
      <c r="V170" s="215">
        <f t="shared" si="20"/>
        <v>270</v>
      </c>
      <c r="W170" s="215">
        <f t="shared" si="20"/>
        <v>335</v>
      </c>
      <c r="X170" s="215">
        <f t="shared" si="20"/>
        <v>335</v>
      </c>
      <c r="Y170" s="215">
        <f t="shared" si="20"/>
        <v>220</v>
      </c>
      <c r="Z170" s="215">
        <f t="shared" si="20"/>
        <v>240</v>
      </c>
      <c r="AA170" s="215">
        <f t="shared" si="20"/>
        <v>265</v>
      </c>
      <c r="AB170" s="215">
        <f t="shared" si="20"/>
        <v>280</v>
      </c>
      <c r="AC170" s="215">
        <f t="shared" si="20"/>
        <v>295</v>
      </c>
      <c r="AD170" s="215">
        <f t="shared" si="20"/>
        <v>240</v>
      </c>
      <c r="AE170" s="215">
        <f t="shared" si="20"/>
        <v>265</v>
      </c>
      <c r="AF170" s="215">
        <f t="shared" si="20"/>
        <v>280</v>
      </c>
      <c r="AG170" s="215">
        <f t="shared" si="20"/>
        <v>295</v>
      </c>
      <c r="AL170" s="40"/>
    </row>
    <row r="171" spans="20:38" x14ac:dyDescent="0.2">
      <c r="T171" s="97" t="s">
        <v>148</v>
      </c>
      <c r="U171" s="108">
        <v>285</v>
      </c>
      <c r="V171" s="215">
        <f t="shared" si="20"/>
        <v>295</v>
      </c>
      <c r="W171" s="215">
        <f t="shared" si="20"/>
        <v>360</v>
      </c>
      <c r="X171" s="215">
        <f t="shared" si="20"/>
        <v>360</v>
      </c>
      <c r="Y171" s="215">
        <f t="shared" si="20"/>
        <v>240</v>
      </c>
      <c r="Z171" s="215">
        <f t="shared" si="20"/>
        <v>265</v>
      </c>
      <c r="AA171" s="215">
        <f t="shared" si="20"/>
        <v>285</v>
      </c>
      <c r="AB171" s="215">
        <f t="shared" si="20"/>
        <v>300</v>
      </c>
      <c r="AC171" s="215">
        <f t="shared" si="20"/>
        <v>315</v>
      </c>
      <c r="AD171" s="215">
        <f t="shared" si="20"/>
        <v>265</v>
      </c>
      <c r="AE171" s="215">
        <f t="shared" si="20"/>
        <v>285</v>
      </c>
      <c r="AF171" s="215">
        <f t="shared" si="20"/>
        <v>300</v>
      </c>
      <c r="AG171" s="215">
        <f t="shared" si="20"/>
        <v>315</v>
      </c>
      <c r="AL171" s="40"/>
    </row>
    <row r="172" spans="20:38" x14ac:dyDescent="0.2">
      <c r="T172" s="97" t="s">
        <v>150</v>
      </c>
      <c r="U172" s="108">
        <v>315</v>
      </c>
      <c r="V172" s="215">
        <f t="shared" si="20"/>
        <v>310</v>
      </c>
      <c r="W172" s="215">
        <f t="shared" si="20"/>
        <v>375</v>
      </c>
      <c r="X172" s="215">
        <f t="shared" si="20"/>
        <v>375</v>
      </c>
      <c r="Y172" s="215">
        <f t="shared" si="20"/>
        <v>255</v>
      </c>
      <c r="Z172" s="215">
        <f t="shared" si="20"/>
        <v>280</v>
      </c>
      <c r="AA172" s="215">
        <f t="shared" si="20"/>
        <v>300</v>
      </c>
      <c r="AB172" s="215">
        <f t="shared" si="20"/>
        <v>315</v>
      </c>
      <c r="AC172" s="215">
        <f t="shared" si="20"/>
        <v>330</v>
      </c>
      <c r="AD172" s="215">
        <f t="shared" si="20"/>
        <v>280</v>
      </c>
      <c r="AE172" s="215">
        <f t="shared" si="20"/>
        <v>300</v>
      </c>
      <c r="AF172" s="215">
        <f t="shared" si="20"/>
        <v>315</v>
      </c>
      <c r="AG172" s="215">
        <f t="shared" si="20"/>
        <v>330</v>
      </c>
      <c r="AL172" s="40"/>
    </row>
    <row r="173" spans="20:38" x14ac:dyDescent="0.2">
      <c r="T173" s="97" t="s">
        <v>153</v>
      </c>
      <c r="U173" s="108">
        <v>345</v>
      </c>
      <c r="V173" s="215">
        <f t="shared" si="20"/>
        <v>325</v>
      </c>
      <c r="W173" s="215">
        <f t="shared" si="20"/>
        <v>390</v>
      </c>
      <c r="X173" s="215">
        <f t="shared" si="20"/>
        <v>390</v>
      </c>
      <c r="Y173" s="215">
        <f t="shared" si="20"/>
        <v>270</v>
      </c>
      <c r="Z173" s="215">
        <f t="shared" si="20"/>
        <v>295</v>
      </c>
      <c r="AA173" s="215">
        <f t="shared" si="20"/>
        <v>315</v>
      </c>
      <c r="AB173" s="215">
        <f t="shared" si="20"/>
        <v>330</v>
      </c>
      <c r="AC173" s="215">
        <f t="shared" si="20"/>
        <v>345</v>
      </c>
      <c r="AD173" s="215">
        <f t="shared" si="20"/>
        <v>295</v>
      </c>
      <c r="AE173" s="215">
        <f t="shared" si="20"/>
        <v>315</v>
      </c>
      <c r="AF173" s="215">
        <f t="shared" si="20"/>
        <v>330</v>
      </c>
      <c r="AG173" s="215">
        <f t="shared" si="20"/>
        <v>345</v>
      </c>
      <c r="AL173" s="40"/>
    </row>
    <row r="174" spans="20:38" x14ac:dyDescent="0.2">
      <c r="T174" s="97" t="s">
        <v>156</v>
      </c>
      <c r="U174" s="108">
        <v>240</v>
      </c>
      <c r="V174" s="215">
        <f t="shared" si="20"/>
        <v>270</v>
      </c>
      <c r="W174" s="215">
        <f t="shared" si="20"/>
        <v>335</v>
      </c>
      <c r="X174" s="215">
        <f t="shared" si="20"/>
        <v>335</v>
      </c>
      <c r="Y174" s="215">
        <f t="shared" si="20"/>
        <v>220</v>
      </c>
      <c r="Z174" s="215">
        <f t="shared" si="20"/>
        <v>240</v>
      </c>
      <c r="AA174" s="215">
        <f t="shared" si="20"/>
        <v>265</v>
      </c>
      <c r="AB174" s="215">
        <f t="shared" si="20"/>
        <v>280</v>
      </c>
      <c r="AC174" s="215">
        <f t="shared" si="20"/>
        <v>295</v>
      </c>
      <c r="AD174" s="215">
        <f t="shared" si="20"/>
        <v>240</v>
      </c>
      <c r="AE174" s="215">
        <f t="shared" si="20"/>
        <v>265</v>
      </c>
      <c r="AF174" s="215">
        <f t="shared" si="20"/>
        <v>280</v>
      </c>
      <c r="AG174" s="215">
        <f t="shared" si="20"/>
        <v>295</v>
      </c>
      <c r="AL174" s="40"/>
    </row>
    <row r="175" spans="20:38" x14ac:dyDescent="0.2">
      <c r="T175" s="97" t="s">
        <v>159</v>
      </c>
      <c r="U175" s="108">
        <v>285</v>
      </c>
      <c r="V175" s="215">
        <f t="shared" si="20"/>
        <v>295</v>
      </c>
      <c r="W175" s="215">
        <f t="shared" si="20"/>
        <v>360</v>
      </c>
      <c r="X175" s="215">
        <f t="shared" si="20"/>
        <v>360</v>
      </c>
      <c r="Y175" s="215">
        <f t="shared" si="20"/>
        <v>240</v>
      </c>
      <c r="Z175" s="215">
        <f t="shared" si="20"/>
        <v>265</v>
      </c>
      <c r="AA175" s="215">
        <f t="shared" si="20"/>
        <v>285</v>
      </c>
      <c r="AB175" s="215">
        <f t="shared" si="20"/>
        <v>300</v>
      </c>
      <c r="AC175" s="215">
        <f t="shared" si="20"/>
        <v>315</v>
      </c>
      <c r="AD175" s="215">
        <f t="shared" si="20"/>
        <v>265</v>
      </c>
      <c r="AE175" s="215">
        <f t="shared" si="20"/>
        <v>285</v>
      </c>
      <c r="AF175" s="215">
        <f t="shared" si="20"/>
        <v>300</v>
      </c>
      <c r="AG175" s="215">
        <f t="shared" si="20"/>
        <v>315</v>
      </c>
      <c r="AL175" s="40"/>
    </row>
    <row r="176" spans="20:38" x14ac:dyDescent="0.2">
      <c r="T176" s="97" t="s">
        <v>162</v>
      </c>
      <c r="U176" s="108">
        <v>315</v>
      </c>
      <c r="V176" s="215">
        <f t="shared" si="20"/>
        <v>310</v>
      </c>
      <c r="W176" s="215">
        <f t="shared" si="20"/>
        <v>375</v>
      </c>
      <c r="X176" s="215">
        <f t="shared" si="20"/>
        <v>375</v>
      </c>
      <c r="Y176" s="215">
        <f t="shared" si="20"/>
        <v>255</v>
      </c>
      <c r="Z176" s="215">
        <f t="shared" si="20"/>
        <v>280</v>
      </c>
      <c r="AA176" s="215">
        <f t="shared" si="20"/>
        <v>300</v>
      </c>
      <c r="AB176" s="215">
        <f t="shared" si="20"/>
        <v>315</v>
      </c>
      <c r="AC176" s="215">
        <f t="shared" si="20"/>
        <v>330</v>
      </c>
      <c r="AD176" s="215">
        <f t="shared" si="20"/>
        <v>280</v>
      </c>
      <c r="AE176" s="215">
        <f t="shared" si="20"/>
        <v>300</v>
      </c>
      <c r="AF176" s="215">
        <f t="shared" si="20"/>
        <v>315</v>
      </c>
      <c r="AG176" s="215">
        <f t="shared" si="20"/>
        <v>330</v>
      </c>
      <c r="AL176" s="40"/>
    </row>
    <row r="177" spans="20:38" x14ac:dyDescent="0.2">
      <c r="T177" s="102" t="s">
        <v>164</v>
      </c>
      <c r="U177" s="112">
        <v>345</v>
      </c>
      <c r="V177" s="215">
        <f t="shared" si="20"/>
        <v>325</v>
      </c>
      <c r="W177" s="215">
        <f t="shared" si="20"/>
        <v>390</v>
      </c>
      <c r="X177" s="215">
        <f t="shared" si="20"/>
        <v>390</v>
      </c>
      <c r="Y177" s="215">
        <f t="shared" si="20"/>
        <v>270</v>
      </c>
      <c r="Z177" s="215">
        <f t="shared" si="20"/>
        <v>295</v>
      </c>
      <c r="AA177" s="215">
        <f t="shared" si="20"/>
        <v>315</v>
      </c>
      <c r="AB177" s="215">
        <f t="shared" si="20"/>
        <v>330</v>
      </c>
      <c r="AC177" s="215">
        <f t="shared" si="20"/>
        <v>345</v>
      </c>
      <c r="AD177" s="215">
        <f t="shared" si="20"/>
        <v>295</v>
      </c>
      <c r="AE177" s="215">
        <f t="shared" si="20"/>
        <v>315</v>
      </c>
      <c r="AF177" s="215">
        <f t="shared" si="20"/>
        <v>330</v>
      </c>
      <c r="AG177" s="215">
        <f t="shared" si="20"/>
        <v>345</v>
      </c>
      <c r="AL177" s="40"/>
    </row>
    <row r="178" spans="20:38" x14ac:dyDescent="0.2">
      <c r="U178" s="23"/>
      <c r="W178" s="23"/>
      <c r="X178" s="23"/>
      <c r="Y178" s="23"/>
      <c r="Z178" s="23"/>
      <c r="AA178" s="23"/>
      <c r="AB178" s="23"/>
      <c r="AL178" s="40"/>
    </row>
    <row r="179" spans="20:38" x14ac:dyDescent="0.2">
      <c r="T179" s="247" t="s">
        <v>171</v>
      </c>
      <c r="U179" s="248"/>
      <c r="V179" s="106" t="s">
        <v>108</v>
      </c>
      <c r="W179" s="61" t="s">
        <v>130</v>
      </c>
      <c r="X179" s="61" t="s">
        <v>135</v>
      </c>
      <c r="Y179" s="61" t="s">
        <v>140</v>
      </c>
      <c r="Z179" s="61" t="s">
        <v>145</v>
      </c>
      <c r="AA179" s="61" t="s">
        <v>148</v>
      </c>
      <c r="AB179" s="61" t="s">
        <v>150</v>
      </c>
      <c r="AC179" s="61" t="s">
        <v>153</v>
      </c>
      <c r="AD179" s="61" t="s">
        <v>156</v>
      </c>
      <c r="AE179" s="61" t="s">
        <v>159</v>
      </c>
      <c r="AF179" s="61" t="s">
        <v>162</v>
      </c>
      <c r="AG179" s="30" t="s">
        <v>164</v>
      </c>
      <c r="AL179" s="40"/>
    </row>
    <row r="180" spans="20:38" x14ac:dyDescent="0.2">
      <c r="T180" s="245" t="s">
        <v>87</v>
      </c>
      <c r="U180" s="246"/>
      <c r="V180" s="226">
        <v>400</v>
      </c>
      <c r="W180" s="104">
        <v>575</v>
      </c>
      <c r="X180" s="104">
        <v>575</v>
      </c>
      <c r="Y180" s="111"/>
      <c r="Z180" s="111"/>
      <c r="AA180" s="111"/>
      <c r="AB180" s="111"/>
      <c r="AC180" s="111"/>
      <c r="AD180" s="111"/>
      <c r="AE180" s="111"/>
      <c r="AF180" s="111"/>
      <c r="AG180" s="227"/>
      <c r="AI180" s="40"/>
      <c r="AJ180" s="206"/>
      <c r="AK180" s="40"/>
      <c r="AL180" s="40"/>
    </row>
    <row r="181" spans="20:38" x14ac:dyDescent="0.2">
      <c r="T181" s="31" t="s">
        <v>108</v>
      </c>
      <c r="U181" s="106">
        <v>400</v>
      </c>
      <c r="V181" s="215">
        <f t="shared" ref="V181:AG192" si="21">SUM($U181+V$180)</f>
        <v>800</v>
      </c>
      <c r="W181" s="204">
        <f t="shared" si="21"/>
        <v>975</v>
      </c>
      <c r="X181" s="204">
        <f t="shared" si="21"/>
        <v>975</v>
      </c>
      <c r="Y181" s="204">
        <f t="shared" si="21"/>
        <v>400</v>
      </c>
      <c r="Z181" s="204">
        <f t="shared" si="21"/>
        <v>400</v>
      </c>
      <c r="AA181" s="204">
        <f t="shared" si="21"/>
        <v>400</v>
      </c>
      <c r="AB181" s="204">
        <f t="shared" si="21"/>
        <v>400</v>
      </c>
      <c r="AC181" s="204">
        <f t="shared" si="21"/>
        <v>400</v>
      </c>
      <c r="AD181" s="204">
        <f t="shared" si="21"/>
        <v>400</v>
      </c>
      <c r="AE181" s="204">
        <f t="shared" si="21"/>
        <v>400</v>
      </c>
      <c r="AF181" s="204">
        <f t="shared" si="21"/>
        <v>400</v>
      </c>
      <c r="AG181" s="205">
        <f t="shared" si="21"/>
        <v>400</v>
      </c>
      <c r="AI181" s="40"/>
      <c r="AJ181" s="206"/>
      <c r="AK181" s="40"/>
      <c r="AL181" s="40"/>
    </row>
    <row r="182" spans="20:38" x14ac:dyDescent="0.2">
      <c r="T182" s="97" t="s">
        <v>130</v>
      </c>
      <c r="U182" s="108">
        <v>575</v>
      </c>
      <c r="V182" s="216">
        <f t="shared" si="21"/>
        <v>975</v>
      </c>
      <c r="W182" s="40">
        <f t="shared" si="21"/>
        <v>1150</v>
      </c>
      <c r="X182" s="40">
        <f t="shared" si="21"/>
        <v>1150</v>
      </c>
      <c r="Y182" s="40">
        <f t="shared" si="21"/>
        <v>575</v>
      </c>
      <c r="Z182" s="40">
        <f t="shared" si="21"/>
        <v>575</v>
      </c>
      <c r="AA182" s="40">
        <f t="shared" si="21"/>
        <v>575</v>
      </c>
      <c r="AB182" s="40">
        <f t="shared" si="21"/>
        <v>575</v>
      </c>
      <c r="AC182" s="40">
        <f t="shared" si="21"/>
        <v>575</v>
      </c>
      <c r="AD182" s="40">
        <f t="shared" si="21"/>
        <v>575</v>
      </c>
      <c r="AE182" s="40">
        <f t="shared" si="21"/>
        <v>575</v>
      </c>
      <c r="AF182" s="40">
        <f t="shared" si="21"/>
        <v>575</v>
      </c>
      <c r="AG182" s="207">
        <f t="shared" si="21"/>
        <v>575</v>
      </c>
      <c r="AI182" s="40"/>
      <c r="AJ182" s="206"/>
      <c r="AK182" s="40"/>
      <c r="AL182" s="40"/>
    </row>
    <row r="183" spans="20:38" x14ac:dyDescent="0.2">
      <c r="T183" s="97" t="s">
        <v>135</v>
      </c>
      <c r="U183" s="108">
        <v>575</v>
      </c>
      <c r="V183" s="216">
        <f t="shared" si="21"/>
        <v>975</v>
      </c>
      <c r="W183" s="40">
        <f t="shared" si="21"/>
        <v>1150</v>
      </c>
      <c r="X183" s="40">
        <f t="shared" si="21"/>
        <v>1150</v>
      </c>
      <c r="Y183" s="40">
        <f t="shared" si="21"/>
        <v>575</v>
      </c>
      <c r="Z183" s="40">
        <f t="shared" si="21"/>
        <v>575</v>
      </c>
      <c r="AA183" s="40">
        <f t="shared" si="21"/>
        <v>575</v>
      </c>
      <c r="AB183" s="40">
        <f t="shared" si="21"/>
        <v>575</v>
      </c>
      <c r="AC183" s="40">
        <f t="shared" si="21"/>
        <v>575</v>
      </c>
      <c r="AD183" s="40">
        <f t="shared" si="21"/>
        <v>575</v>
      </c>
      <c r="AE183" s="40">
        <f t="shared" si="21"/>
        <v>575</v>
      </c>
      <c r="AF183" s="40">
        <f t="shared" si="21"/>
        <v>575</v>
      </c>
      <c r="AG183" s="207">
        <f t="shared" si="21"/>
        <v>575</v>
      </c>
      <c r="AI183" s="40"/>
      <c r="AJ183" s="40"/>
      <c r="AK183" s="40"/>
      <c r="AL183" s="40"/>
    </row>
    <row r="184" spans="20:38" x14ac:dyDescent="0.2">
      <c r="T184" s="97" t="s">
        <v>140</v>
      </c>
      <c r="U184" s="108"/>
      <c r="V184" s="216">
        <f t="shared" si="21"/>
        <v>400</v>
      </c>
      <c r="W184" s="40">
        <f t="shared" si="21"/>
        <v>575</v>
      </c>
      <c r="X184" s="40">
        <f t="shared" si="21"/>
        <v>575</v>
      </c>
      <c r="Y184" s="40">
        <f t="shared" si="21"/>
        <v>0</v>
      </c>
      <c r="Z184" s="40">
        <f t="shared" si="21"/>
        <v>0</v>
      </c>
      <c r="AA184" s="40">
        <f t="shared" si="21"/>
        <v>0</v>
      </c>
      <c r="AB184" s="40">
        <f t="shared" si="21"/>
        <v>0</v>
      </c>
      <c r="AC184" s="40">
        <f t="shared" si="21"/>
        <v>0</v>
      </c>
      <c r="AD184" s="40">
        <f t="shared" si="21"/>
        <v>0</v>
      </c>
      <c r="AE184" s="40">
        <f t="shared" si="21"/>
        <v>0</v>
      </c>
      <c r="AF184" s="40">
        <f t="shared" si="21"/>
        <v>0</v>
      </c>
      <c r="AG184" s="207">
        <f t="shared" si="21"/>
        <v>0</v>
      </c>
      <c r="AI184" s="40"/>
      <c r="AJ184" s="40"/>
      <c r="AK184" s="40"/>
      <c r="AL184" s="40"/>
    </row>
    <row r="185" spans="20:38" x14ac:dyDescent="0.2">
      <c r="T185" s="97" t="s">
        <v>145</v>
      </c>
      <c r="U185" s="108"/>
      <c r="V185" s="216">
        <f t="shared" si="21"/>
        <v>400</v>
      </c>
      <c r="W185" s="40">
        <f t="shared" si="21"/>
        <v>575</v>
      </c>
      <c r="X185" s="40">
        <f t="shared" si="21"/>
        <v>575</v>
      </c>
      <c r="Y185" s="40">
        <f t="shared" si="21"/>
        <v>0</v>
      </c>
      <c r="Z185" s="40">
        <f t="shared" si="21"/>
        <v>0</v>
      </c>
      <c r="AA185" s="40">
        <f t="shared" si="21"/>
        <v>0</v>
      </c>
      <c r="AB185" s="40">
        <f t="shared" si="21"/>
        <v>0</v>
      </c>
      <c r="AC185" s="40">
        <f t="shared" si="21"/>
        <v>0</v>
      </c>
      <c r="AD185" s="40">
        <f t="shared" si="21"/>
        <v>0</v>
      </c>
      <c r="AE185" s="40">
        <f t="shared" si="21"/>
        <v>0</v>
      </c>
      <c r="AF185" s="40">
        <f t="shared" si="21"/>
        <v>0</v>
      </c>
      <c r="AG185" s="207">
        <f t="shared" si="21"/>
        <v>0</v>
      </c>
      <c r="AI185" s="40"/>
      <c r="AJ185" s="40"/>
      <c r="AK185" s="40"/>
      <c r="AL185" s="40"/>
    </row>
    <row r="186" spans="20:38" x14ac:dyDescent="0.2">
      <c r="T186" s="97" t="s">
        <v>148</v>
      </c>
      <c r="U186" s="108"/>
      <c r="V186" s="216">
        <f t="shared" si="21"/>
        <v>400</v>
      </c>
      <c r="W186" s="40">
        <f t="shared" si="21"/>
        <v>575</v>
      </c>
      <c r="X186" s="40">
        <f t="shared" si="21"/>
        <v>575</v>
      </c>
      <c r="Y186" s="40">
        <f t="shared" si="21"/>
        <v>0</v>
      </c>
      <c r="Z186" s="40">
        <f t="shared" si="21"/>
        <v>0</v>
      </c>
      <c r="AA186" s="40">
        <f t="shared" si="21"/>
        <v>0</v>
      </c>
      <c r="AB186" s="40">
        <f t="shared" si="21"/>
        <v>0</v>
      </c>
      <c r="AC186" s="40">
        <f t="shared" si="21"/>
        <v>0</v>
      </c>
      <c r="AD186" s="40">
        <f t="shared" si="21"/>
        <v>0</v>
      </c>
      <c r="AE186" s="40">
        <f t="shared" si="21"/>
        <v>0</v>
      </c>
      <c r="AF186" s="40">
        <f t="shared" si="21"/>
        <v>0</v>
      </c>
      <c r="AG186" s="207">
        <f t="shared" si="21"/>
        <v>0</v>
      </c>
    </row>
    <row r="187" spans="20:38" x14ac:dyDescent="0.2">
      <c r="T187" s="97" t="s">
        <v>150</v>
      </c>
      <c r="U187" s="108"/>
      <c r="V187" s="216">
        <f t="shared" si="21"/>
        <v>400</v>
      </c>
      <c r="W187" s="40">
        <f t="shared" si="21"/>
        <v>575</v>
      </c>
      <c r="X187" s="40">
        <f t="shared" si="21"/>
        <v>575</v>
      </c>
      <c r="Y187" s="40">
        <f t="shared" si="21"/>
        <v>0</v>
      </c>
      <c r="Z187" s="40">
        <f t="shared" si="21"/>
        <v>0</v>
      </c>
      <c r="AA187" s="40">
        <f t="shared" si="21"/>
        <v>0</v>
      </c>
      <c r="AB187" s="40">
        <f t="shared" si="21"/>
        <v>0</v>
      </c>
      <c r="AC187" s="40">
        <f t="shared" si="21"/>
        <v>0</v>
      </c>
      <c r="AD187" s="40">
        <f t="shared" si="21"/>
        <v>0</v>
      </c>
      <c r="AE187" s="40">
        <f t="shared" si="21"/>
        <v>0</v>
      </c>
      <c r="AF187" s="40">
        <f t="shared" si="21"/>
        <v>0</v>
      </c>
      <c r="AG187" s="207">
        <f t="shared" si="21"/>
        <v>0</v>
      </c>
    </row>
    <row r="188" spans="20:38" x14ac:dyDescent="0.2">
      <c r="T188" s="97" t="s">
        <v>153</v>
      </c>
      <c r="U188" s="108"/>
      <c r="V188" s="216">
        <f t="shared" si="21"/>
        <v>400</v>
      </c>
      <c r="W188" s="40">
        <f t="shared" si="21"/>
        <v>575</v>
      </c>
      <c r="X188" s="40">
        <f t="shared" si="21"/>
        <v>575</v>
      </c>
      <c r="Y188" s="40">
        <f t="shared" si="21"/>
        <v>0</v>
      </c>
      <c r="Z188" s="40">
        <f t="shared" si="21"/>
        <v>0</v>
      </c>
      <c r="AA188" s="40">
        <f t="shared" si="21"/>
        <v>0</v>
      </c>
      <c r="AB188" s="40">
        <f t="shared" si="21"/>
        <v>0</v>
      </c>
      <c r="AC188" s="40">
        <f t="shared" si="21"/>
        <v>0</v>
      </c>
      <c r="AD188" s="40">
        <f t="shared" si="21"/>
        <v>0</v>
      </c>
      <c r="AE188" s="40">
        <f t="shared" si="21"/>
        <v>0</v>
      </c>
      <c r="AF188" s="40">
        <f t="shared" si="21"/>
        <v>0</v>
      </c>
      <c r="AG188" s="207">
        <f t="shared" si="21"/>
        <v>0</v>
      </c>
    </row>
    <row r="189" spans="20:38" x14ac:dyDescent="0.2">
      <c r="T189" s="97" t="s">
        <v>156</v>
      </c>
      <c r="U189" s="108"/>
      <c r="V189" s="216">
        <f t="shared" si="21"/>
        <v>400</v>
      </c>
      <c r="W189" s="40">
        <f t="shared" si="21"/>
        <v>575</v>
      </c>
      <c r="X189" s="40">
        <f t="shared" si="21"/>
        <v>575</v>
      </c>
      <c r="Y189" s="40">
        <f t="shared" si="21"/>
        <v>0</v>
      </c>
      <c r="Z189" s="40">
        <f t="shared" si="21"/>
        <v>0</v>
      </c>
      <c r="AA189" s="40">
        <f t="shared" si="21"/>
        <v>0</v>
      </c>
      <c r="AB189" s="40">
        <f t="shared" si="21"/>
        <v>0</v>
      </c>
      <c r="AC189" s="40">
        <f t="shared" si="21"/>
        <v>0</v>
      </c>
      <c r="AD189" s="40">
        <f t="shared" si="21"/>
        <v>0</v>
      </c>
      <c r="AE189" s="40">
        <f t="shared" si="21"/>
        <v>0</v>
      </c>
      <c r="AF189" s="40">
        <f t="shared" si="21"/>
        <v>0</v>
      </c>
      <c r="AG189" s="207">
        <f t="shared" si="21"/>
        <v>0</v>
      </c>
    </row>
    <row r="190" spans="20:38" x14ac:dyDescent="0.2">
      <c r="T190" s="97" t="s">
        <v>159</v>
      </c>
      <c r="U190" s="108"/>
      <c r="V190" s="216">
        <f t="shared" si="21"/>
        <v>400</v>
      </c>
      <c r="W190" s="40">
        <f t="shared" si="21"/>
        <v>575</v>
      </c>
      <c r="X190" s="40">
        <f t="shared" si="21"/>
        <v>575</v>
      </c>
      <c r="Y190" s="40">
        <f t="shared" si="21"/>
        <v>0</v>
      </c>
      <c r="Z190" s="40">
        <f t="shared" si="21"/>
        <v>0</v>
      </c>
      <c r="AA190" s="40">
        <f t="shared" si="21"/>
        <v>0</v>
      </c>
      <c r="AB190" s="40">
        <f t="shared" si="21"/>
        <v>0</v>
      </c>
      <c r="AC190" s="40">
        <f t="shared" si="21"/>
        <v>0</v>
      </c>
      <c r="AD190" s="40">
        <f t="shared" si="21"/>
        <v>0</v>
      </c>
      <c r="AE190" s="40">
        <f t="shared" si="21"/>
        <v>0</v>
      </c>
      <c r="AF190" s="40">
        <f t="shared" si="21"/>
        <v>0</v>
      </c>
      <c r="AG190" s="207">
        <f t="shared" si="21"/>
        <v>0</v>
      </c>
    </row>
    <row r="191" spans="20:38" x14ac:dyDescent="0.2">
      <c r="T191" s="97" t="s">
        <v>162</v>
      </c>
      <c r="U191" s="108"/>
      <c r="V191" s="216">
        <f t="shared" si="21"/>
        <v>400</v>
      </c>
      <c r="W191" s="40">
        <f t="shared" si="21"/>
        <v>575</v>
      </c>
      <c r="X191" s="40">
        <f t="shared" si="21"/>
        <v>575</v>
      </c>
      <c r="Y191" s="40">
        <f t="shared" si="21"/>
        <v>0</v>
      </c>
      <c r="Z191" s="40">
        <f t="shared" si="21"/>
        <v>0</v>
      </c>
      <c r="AA191" s="40">
        <f t="shared" si="21"/>
        <v>0</v>
      </c>
      <c r="AB191" s="40">
        <f t="shared" si="21"/>
        <v>0</v>
      </c>
      <c r="AC191" s="40">
        <f t="shared" si="21"/>
        <v>0</v>
      </c>
      <c r="AD191" s="40">
        <f t="shared" si="21"/>
        <v>0</v>
      </c>
      <c r="AE191" s="40">
        <f t="shared" si="21"/>
        <v>0</v>
      </c>
      <c r="AF191" s="40">
        <f t="shared" si="21"/>
        <v>0</v>
      </c>
      <c r="AG191" s="207">
        <f t="shared" si="21"/>
        <v>0</v>
      </c>
    </row>
    <row r="192" spans="20:38" x14ac:dyDescent="0.2">
      <c r="T192" s="102" t="s">
        <v>164</v>
      </c>
      <c r="U192" s="112"/>
      <c r="V192" s="218">
        <f t="shared" si="21"/>
        <v>400</v>
      </c>
      <c r="W192" s="213">
        <f t="shared" si="21"/>
        <v>575</v>
      </c>
      <c r="X192" s="213">
        <f t="shared" si="21"/>
        <v>575</v>
      </c>
      <c r="Y192" s="213">
        <f t="shared" si="21"/>
        <v>0</v>
      </c>
      <c r="Z192" s="213">
        <f t="shared" si="21"/>
        <v>0</v>
      </c>
      <c r="AA192" s="213">
        <f t="shared" si="21"/>
        <v>0</v>
      </c>
      <c r="AB192" s="213">
        <f t="shared" si="21"/>
        <v>0</v>
      </c>
      <c r="AC192" s="213">
        <f t="shared" si="21"/>
        <v>0</v>
      </c>
      <c r="AD192" s="213">
        <f t="shared" si="21"/>
        <v>0</v>
      </c>
      <c r="AE192" s="213">
        <f t="shared" si="21"/>
        <v>0</v>
      </c>
      <c r="AF192" s="213">
        <f t="shared" si="21"/>
        <v>0</v>
      </c>
      <c r="AG192" s="214">
        <f t="shared" si="21"/>
        <v>0</v>
      </c>
    </row>
    <row r="193" spans="20:33" x14ac:dyDescent="0.2">
      <c r="U193" s="23"/>
      <c r="W193" s="23"/>
      <c r="X193" s="23"/>
      <c r="Y193" s="23"/>
      <c r="Z193" s="23"/>
      <c r="AA193" s="23"/>
      <c r="AB193" s="23"/>
    </row>
    <row r="194" spans="20:33" x14ac:dyDescent="0.2">
      <c r="T194" s="249"/>
      <c r="U194" s="250"/>
      <c r="V194" s="106" t="s">
        <v>108</v>
      </c>
      <c r="W194" s="61" t="s">
        <v>130</v>
      </c>
      <c r="X194" s="61" t="s">
        <v>135</v>
      </c>
      <c r="Y194" s="61" t="s">
        <v>140</v>
      </c>
      <c r="Z194" s="61" t="s">
        <v>145</v>
      </c>
      <c r="AA194" s="61" t="s">
        <v>148</v>
      </c>
      <c r="AB194" s="61" t="s">
        <v>150</v>
      </c>
      <c r="AC194" s="61" t="s">
        <v>153</v>
      </c>
      <c r="AD194" s="61" t="s">
        <v>156</v>
      </c>
      <c r="AE194" s="61" t="s">
        <v>159</v>
      </c>
      <c r="AF194" s="61" t="s">
        <v>162</v>
      </c>
      <c r="AG194" s="30" t="s">
        <v>164</v>
      </c>
    </row>
    <row r="195" spans="20:33" x14ac:dyDescent="0.2">
      <c r="T195" s="251"/>
      <c r="U195" s="252"/>
      <c r="V195" s="70">
        <v>2</v>
      </c>
      <c r="W195" s="70">
        <v>2.5</v>
      </c>
      <c r="X195" s="70">
        <v>2.5</v>
      </c>
      <c r="Y195" s="69">
        <v>1</v>
      </c>
      <c r="Z195" s="69">
        <v>1.5</v>
      </c>
      <c r="AA195" s="69">
        <v>2</v>
      </c>
      <c r="AB195" s="69">
        <v>2.5</v>
      </c>
      <c r="AC195" s="69">
        <v>3</v>
      </c>
      <c r="AD195" s="69">
        <v>1.5</v>
      </c>
      <c r="AE195" s="69">
        <v>2</v>
      </c>
      <c r="AF195" s="69">
        <v>2.5</v>
      </c>
      <c r="AG195" s="69">
        <v>3</v>
      </c>
    </row>
    <row r="196" spans="20:33" x14ac:dyDescent="0.2">
      <c r="T196" s="31" t="s">
        <v>108</v>
      </c>
      <c r="U196" s="70">
        <v>2</v>
      </c>
      <c r="V196" s="215">
        <f t="shared" ref="V196:AG207" si="22">SUM($U196+V$195)</f>
        <v>4</v>
      </c>
      <c r="W196" s="204">
        <f t="shared" si="22"/>
        <v>4.5</v>
      </c>
      <c r="X196" s="204">
        <f t="shared" si="22"/>
        <v>4.5</v>
      </c>
      <c r="Y196" s="204">
        <f t="shared" si="22"/>
        <v>3</v>
      </c>
      <c r="Z196" s="204">
        <f t="shared" si="22"/>
        <v>3.5</v>
      </c>
      <c r="AA196" s="204">
        <f t="shared" si="22"/>
        <v>4</v>
      </c>
      <c r="AB196" s="204">
        <f t="shared" si="22"/>
        <v>4.5</v>
      </c>
      <c r="AC196" s="204">
        <f t="shared" si="22"/>
        <v>5</v>
      </c>
      <c r="AD196" s="204">
        <f t="shared" si="22"/>
        <v>3.5</v>
      </c>
      <c r="AE196" s="204">
        <f t="shared" si="22"/>
        <v>4</v>
      </c>
      <c r="AF196" s="204">
        <f t="shared" si="22"/>
        <v>4.5</v>
      </c>
      <c r="AG196" s="205">
        <f t="shared" si="22"/>
        <v>5</v>
      </c>
    </row>
    <row r="197" spans="20:33" x14ac:dyDescent="0.2">
      <c r="T197" s="97" t="s">
        <v>130</v>
      </c>
      <c r="U197" s="70">
        <v>2.5</v>
      </c>
      <c r="V197" s="216">
        <f t="shared" si="22"/>
        <v>4.5</v>
      </c>
      <c r="W197" s="40">
        <f t="shared" si="22"/>
        <v>5</v>
      </c>
      <c r="X197" s="40">
        <f t="shared" si="22"/>
        <v>5</v>
      </c>
      <c r="Y197" s="40">
        <f t="shared" si="22"/>
        <v>3.5</v>
      </c>
      <c r="Z197" s="40">
        <f t="shared" si="22"/>
        <v>4</v>
      </c>
      <c r="AA197" s="40">
        <f t="shared" si="22"/>
        <v>4.5</v>
      </c>
      <c r="AB197" s="40">
        <f t="shared" si="22"/>
        <v>5</v>
      </c>
      <c r="AC197" s="40">
        <f t="shared" si="22"/>
        <v>5.5</v>
      </c>
      <c r="AD197" s="40">
        <f t="shared" si="22"/>
        <v>4</v>
      </c>
      <c r="AE197" s="40">
        <f t="shared" si="22"/>
        <v>4.5</v>
      </c>
      <c r="AF197" s="40">
        <f t="shared" si="22"/>
        <v>5</v>
      </c>
      <c r="AG197" s="207">
        <f t="shared" si="22"/>
        <v>5.5</v>
      </c>
    </row>
    <row r="198" spans="20:33" x14ac:dyDescent="0.2">
      <c r="T198" s="97" t="s">
        <v>135</v>
      </c>
      <c r="U198" s="70">
        <v>2.5</v>
      </c>
      <c r="V198" s="216">
        <f t="shared" si="22"/>
        <v>4.5</v>
      </c>
      <c r="W198" s="40">
        <f t="shared" si="22"/>
        <v>5</v>
      </c>
      <c r="X198" s="40">
        <f t="shared" si="22"/>
        <v>5</v>
      </c>
      <c r="Y198" s="40">
        <f t="shared" si="22"/>
        <v>3.5</v>
      </c>
      <c r="Z198" s="40">
        <f t="shared" si="22"/>
        <v>4</v>
      </c>
      <c r="AA198" s="40">
        <f t="shared" si="22"/>
        <v>4.5</v>
      </c>
      <c r="AB198" s="40">
        <f t="shared" si="22"/>
        <v>5</v>
      </c>
      <c r="AC198" s="40">
        <f t="shared" si="22"/>
        <v>5.5</v>
      </c>
      <c r="AD198" s="40">
        <f t="shared" si="22"/>
        <v>4</v>
      </c>
      <c r="AE198" s="40">
        <f t="shared" si="22"/>
        <v>4.5</v>
      </c>
      <c r="AF198" s="40">
        <f t="shared" si="22"/>
        <v>5</v>
      </c>
      <c r="AG198" s="207">
        <f t="shared" si="22"/>
        <v>5.5</v>
      </c>
    </row>
    <row r="199" spans="20:33" x14ac:dyDescent="0.2">
      <c r="T199" s="97" t="s">
        <v>140</v>
      </c>
      <c r="U199" s="69">
        <v>1</v>
      </c>
      <c r="V199" s="216">
        <f t="shared" si="22"/>
        <v>3</v>
      </c>
      <c r="W199" s="40">
        <f t="shared" si="22"/>
        <v>3.5</v>
      </c>
      <c r="X199" s="40">
        <f t="shared" si="22"/>
        <v>3.5</v>
      </c>
      <c r="Y199" s="40">
        <f t="shared" si="22"/>
        <v>2</v>
      </c>
      <c r="Z199" s="40">
        <f t="shared" si="22"/>
        <v>2.5</v>
      </c>
      <c r="AA199" s="40">
        <f t="shared" si="22"/>
        <v>3</v>
      </c>
      <c r="AB199" s="40">
        <f t="shared" si="22"/>
        <v>3.5</v>
      </c>
      <c r="AC199" s="40">
        <f t="shared" si="22"/>
        <v>4</v>
      </c>
      <c r="AD199" s="40">
        <f t="shared" si="22"/>
        <v>2.5</v>
      </c>
      <c r="AE199" s="40">
        <f t="shared" si="22"/>
        <v>3</v>
      </c>
      <c r="AF199" s="40">
        <f t="shared" si="22"/>
        <v>3.5</v>
      </c>
      <c r="AG199" s="207">
        <f t="shared" si="22"/>
        <v>4</v>
      </c>
    </row>
    <row r="200" spans="20:33" x14ac:dyDescent="0.2">
      <c r="T200" s="97" t="s">
        <v>145</v>
      </c>
      <c r="U200" s="69">
        <v>1.5</v>
      </c>
      <c r="V200" s="216">
        <f t="shared" si="22"/>
        <v>3.5</v>
      </c>
      <c r="W200" s="40">
        <f t="shared" si="22"/>
        <v>4</v>
      </c>
      <c r="X200" s="40">
        <f t="shared" si="22"/>
        <v>4</v>
      </c>
      <c r="Y200" s="40">
        <f t="shared" si="22"/>
        <v>2.5</v>
      </c>
      <c r="Z200" s="40">
        <f t="shared" si="22"/>
        <v>3</v>
      </c>
      <c r="AA200" s="40">
        <f t="shared" si="22"/>
        <v>3.5</v>
      </c>
      <c r="AB200" s="40">
        <f t="shared" si="22"/>
        <v>4</v>
      </c>
      <c r="AC200" s="40">
        <f t="shared" si="22"/>
        <v>4.5</v>
      </c>
      <c r="AD200" s="40">
        <f t="shared" si="22"/>
        <v>3</v>
      </c>
      <c r="AE200" s="40">
        <f t="shared" si="22"/>
        <v>3.5</v>
      </c>
      <c r="AF200" s="40">
        <f t="shared" si="22"/>
        <v>4</v>
      </c>
      <c r="AG200" s="207">
        <f t="shared" si="22"/>
        <v>4.5</v>
      </c>
    </row>
    <row r="201" spans="20:33" x14ac:dyDescent="0.2">
      <c r="T201" s="97" t="s">
        <v>148</v>
      </c>
      <c r="U201" s="69">
        <v>2</v>
      </c>
      <c r="V201" s="216">
        <f t="shared" si="22"/>
        <v>4</v>
      </c>
      <c r="W201" s="40">
        <f t="shared" si="22"/>
        <v>4.5</v>
      </c>
      <c r="X201" s="40">
        <f t="shared" si="22"/>
        <v>4.5</v>
      </c>
      <c r="Y201" s="40">
        <f t="shared" si="22"/>
        <v>3</v>
      </c>
      <c r="Z201" s="40">
        <f t="shared" si="22"/>
        <v>3.5</v>
      </c>
      <c r="AA201" s="40">
        <f t="shared" si="22"/>
        <v>4</v>
      </c>
      <c r="AB201" s="40">
        <f t="shared" si="22"/>
        <v>4.5</v>
      </c>
      <c r="AC201" s="40">
        <f t="shared" si="22"/>
        <v>5</v>
      </c>
      <c r="AD201" s="40">
        <f t="shared" si="22"/>
        <v>3.5</v>
      </c>
      <c r="AE201" s="40">
        <f t="shared" si="22"/>
        <v>4</v>
      </c>
      <c r="AF201" s="40">
        <f t="shared" si="22"/>
        <v>4.5</v>
      </c>
      <c r="AG201" s="207">
        <f t="shared" si="22"/>
        <v>5</v>
      </c>
    </row>
    <row r="202" spans="20:33" x14ac:dyDescent="0.2">
      <c r="T202" s="97" t="s">
        <v>150</v>
      </c>
      <c r="U202" s="69">
        <v>2.5</v>
      </c>
      <c r="V202" s="216">
        <f t="shared" si="22"/>
        <v>4.5</v>
      </c>
      <c r="W202" s="40">
        <f t="shared" si="22"/>
        <v>5</v>
      </c>
      <c r="X202" s="40">
        <f t="shared" si="22"/>
        <v>5</v>
      </c>
      <c r="Y202" s="40">
        <f t="shared" si="22"/>
        <v>3.5</v>
      </c>
      <c r="Z202" s="40">
        <f t="shared" si="22"/>
        <v>4</v>
      </c>
      <c r="AA202" s="40">
        <f t="shared" si="22"/>
        <v>4.5</v>
      </c>
      <c r="AB202" s="40">
        <f t="shared" si="22"/>
        <v>5</v>
      </c>
      <c r="AC202" s="40">
        <f t="shared" si="22"/>
        <v>5.5</v>
      </c>
      <c r="AD202" s="40">
        <f t="shared" si="22"/>
        <v>4</v>
      </c>
      <c r="AE202" s="40">
        <f t="shared" si="22"/>
        <v>4.5</v>
      </c>
      <c r="AF202" s="40">
        <f t="shared" si="22"/>
        <v>5</v>
      </c>
      <c r="AG202" s="207">
        <f t="shared" si="22"/>
        <v>5.5</v>
      </c>
    </row>
    <row r="203" spans="20:33" x14ac:dyDescent="0.2">
      <c r="T203" s="97" t="s">
        <v>153</v>
      </c>
      <c r="U203" s="69">
        <v>3</v>
      </c>
      <c r="V203" s="216">
        <f t="shared" si="22"/>
        <v>5</v>
      </c>
      <c r="W203" s="40">
        <f t="shared" si="22"/>
        <v>5.5</v>
      </c>
      <c r="X203" s="40">
        <f t="shared" si="22"/>
        <v>5.5</v>
      </c>
      <c r="Y203" s="40">
        <f t="shared" si="22"/>
        <v>4</v>
      </c>
      <c r="Z203" s="40">
        <f t="shared" si="22"/>
        <v>4.5</v>
      </c>
      <c r="AA203" s="40">
        <f t="shared" si="22"/>
        <v>5</v>
      </c>
      <c r="AB203" s="40">
        <f t="shared" si="22"/>
        <v>5.5</v>
      </c>
      <c r="AC203" s="40">
        <f t="shared" si="22"/>
        <v>6</v>
      </c>
      <c r="AD203" s="40">
        <f t="shared" si="22"/>
        <v>4.5</v>
      </c>
      <c r="AE203" s="40">
        <f t="shared" si="22"/>
        <v>5</v>
      </c>
      <c r="AF203" s="40">
        <f t="shared" si="22"/>
        <v>5.5</v>
      </c>
      <c r="AG203" s="207">
        <f t="shared" si="22"/>
        <v>6</v>
      </c>
    </row>
    <row r="204" spans="20:33" x14ac:dyDescent="0.2">
      <c r="T204" s="97" t="s">
        <v>156</v>
      </c>
      <c r="U204" s="69">
        <v>1.5</v>
      </c>
      <c r="V204" s="216">
        <f t="shared" si="22"/>
        <v>3.5</v>
      </c>
      <c r="W204" s="40">
        <f t="shared" si="22"/>
        <v>4</v>
      </c>
      <c r="X204" s="40">
        <f t="shared" si="22"/>
        <v>4</v>
      </c>
      <c r="Y204" s="40">
        <f t="shared" si="22"/>
        <v>2.5</v>
      </c>
      <c r="Z204" s="40">
        <f t="shared" si="22"/>
        <v>3</v>
      </c>
      <c r="AA204" s="40">
        <f t="shared" si="22"/>
        <v>3.5</v>
      </c>
      <c r="AB204" s="40">
        <f t="shared" si="22"/>
        <v>4</v>
      </c>
      <c r="AC204" s="40">
        <f t="shared" si="22"/>
        <v>4.5</v>
      </c>
      <c r="AD204" s="40">
        <f t="shared" si="22"/>
        <v>3</v>
      </c>
      <c r="AE204" s="40">
        <f t="shared" si="22"/>
        <v>3.5</v>
      </c>
      <c r="AF204" s="40">
        <f t="shared" si="22"/>
        <v>4</v>
      </c>
      <c r="AG204" s="207">
        <f t="shared" si="22"/>
        <v>4.5</v>
      </c>
    </row>
    <row r="205" spans="20:33" x14ac:dyDescent="0.2">
      <c r="T205" s="97" t="s">
        <v>159</v>
      </c>
      <c r="U205" s="69">
        <v>2</v>
      </c>
      <c r="V205" s="216">
        <f t="shared" si="22"/>
        <v>4</v>
      </c>
      <c r="W205" s="40">
        <f t="shared" si="22"/>
        <v>4.5</v>
      </c>
      <c r="X205" s="40">
        <f t="shared" si="22"/>
        <v>4.5</v>
      </c>
      <c r="Y205" s="40">
        <f t="shared" si="22"/>
        <v>3</v>
      </c>
      <c r="Z205" s="40">
        <f t="shared" si="22"/>
        <v>3.5</v>
      </c>
      <c r="AA205" s="40">
        <f t="shared" si="22"/>
        <v>4</v>
      </c>
      <c r="AB205" s="40">
        <f t="shared" si="22"/>
        <v>4.5</v>
      </c>
      <c r="AC205" s="40">
        <f t="shared" si="22"/>
        <v>5</v>
      </c>
      <c r="AD205" s="40">
        <f t="shared" si="22"/>
        <v>3.5</v>
      </c>
      <c r="AE205" s="40">
        <f t="shared" si="22"/>
        <v>4</v>
      </c>
      <c r="AF205" s="40">
        <f t="shared" si="22"/>
        <v>4.5</v>
      </c>
      <c r="AG205" s="207">
        <f t="shared" si="22"/>
        <v>5</v>
      </c>
    </row>
    <row r="206" spans="20:33" x14ac:dyDescent="0.2">
      <c r="T206" s="97" t="s">
        <v>162</v>
      </c>
      <c r="U206" s="69">
        <v>2.5</v>
      </c>
      <c r="V206" s="216">
        <f t="shared" si="22"/>
        <v>4.5</v>
      </c>
      <c r="W206" s="40">
        <f t="shared" si="22"/>
        <v>5</v>
      </c>
      <c r="X206" s="40">
        <f t="shared" si="22"/>
        <v>5</v>
      </c>
      <c r="Y206" s="40">
        <f t="shared" si="22"/>
        <v>3.5</v>
      </c>
      <c r="Z206" s="40">
        <f t="shared" si="22"/>
        <v>4</v>
      </c>
      <c r="AA206" s="40">
        <f t="shared" si="22"/>
        <v>4.5</v>
      </c>
      <c r="AB206" s="40">
        <f t="shared" si="22"/>
        <v>5</v>
      </c>
      <c r="AC206" s="40">
        <f t="shared" si="22"/>
        <v>5.5</v>
      </c>
      <c r="AD206" s="40">
        <f t="shared" si="22"/>
        <v>4</v>
      </c>
      <c r="AE206" s="40">
        <f t="shared" si="22"/>
        <v>4.5</v>
      </c>
      <c r="AF206" s="40">
        <f t="shared" si="22"/>
        <v>5</v>
      </c>
      <c r="AG206" s="207">
        <f t="shared" si="22"/>
        <v>5.5</v>
      </c>
    </row>
    <row r="207" spans="20:33" x14ac:dyDescent="0.2">
      <c r="T207" s="102" t="s">
        <v>164</v>
      </c>
      <c r="U207" s="69">
        <v>3</v>
      </c>
      <c r="V207" s="218">
        <f t="shared" si="22"/>
        <v>5</v>
      </c>
      <c r="W207" s="213">
        <f t="shared" si="22"/>
        <v>5.5</v>
      </c>
      <c r="X207" s="213">
        <f t="shared" si="22"/>
        <v>5.5</v>
      </c>
      <c r="Y207" s="213">
        <f t="shared" si="22"/>
        <v>4</v>
      </c>
      <c r="Z207" s="213">
        <f t="shared" si="22"/>
        <v>4.5</v>
      </c>
      <c r="AA207" s="213">
        <f t="shared" si="22"/>
        <v>5</v>
      </c>
      <c r="AB207" s="213">
        <f t="shared" si="22"/>
        <v>5.5</v>
      </c>
      <c r="AC207" s="213">
        <f t="shared" si="22"/>
        <v>6</v>
      </c>
      <c r="AD207" s="213">
        <f t="shared" si="22"/>
        <v>4.5</v>
      </c>
      <c r="AE207" s="213">
        <f t="shared" si="22"/>
        <v>5</v>
      </c>
      <c r="AF207" s="213">
        <f t="shared" si="22"/>
        <v>5.5</v>
      </c>
      <c r="AG207" s="214">
        <f t="shared" si="22"/>
        <v>6</v>
      </c>
    </row>
  </sheetData>
  <mergeCells count="22">
    <mergeCell ref="T119:U119"/>
    <mergeCell ref="AC1:AQ1"/>
    <mergeCell ref="N2:R3"/>
    <mergeCell ref="AC3:AE3"/>
    <mergeCell ref="AF3:AH3"/>
    <mergeCell ref="AI3:AN3"/>
    <mergeCell ref="AO3:AQ3"/>
    <mergeCell ref="AR3:AT3"/>
    <mergeCell ref="AU3:AW3"/>
    <mergeCell ref="C50:C51"/>
    <mergeCell ref="T104:U104"/>
    <mergeCell ref="T105:U105"/>
    <mergeCell ref="T165:U165"/>
    <mergeCell ref="T179:U179"/>
    <mergeCell ref="T180:U180"/>
    <mergeCell ref="T194:U195"/>
    <mergeCell ref="T120:U120"/>
    <mergeCell ref="T134:U134"/>
    <mergeCell ref="T135:U135"/>
    <mergeCell ref="T149:U149"/>
    <mergeCell ref="T150:U150"/>
    <mergeCell ref="T164:U164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C132"/>
  <sheetViews>
    <sheetView zoomScaleNormal="100" workbookViewId="0">
      <selection activeCell="E14" sqref="E14"/>
    </sheetView>
  </sheetViews>
  <sheetFormatPr baseColWidth="10" defaultRowHeight="12.75" x14ac:dyDescent="0.2"/>
  <cols>
    <col min="1" max="1" width="21.7109375" style="4" bestFit="1" customWidth="1"/>
    <col min="2" max="2" width="7.42578125" style="4" bestFit="1" customWidth="1"/>
    <col min="3" max="3" width="17.5703125" style="4" bestFit="1" customWidth="1"/>
    <col min="4" max="4" width="12.5703125" style="4" bestFit="1" customWidth="1"/>
    <col min="5" max="5" width="17.28515625" style="4" bestFit="1" customWidth="1"/>
    <col min="6" max="6" width="17.5703125" style="4" bestFit="1" customWidth="1"/>
    <col min="7" max="7" width="10.7109375" style="4" bestFit="1" customWidth="1"/>
    <col min="8" max="8" width="12.7109375" style="4" bestFit="1" customWidth="1"/>
    <col min="9" max="9" width="16.85546875" style="4" bestFit="1" customWidth="1"/>
    <col min="10" max="16384" width="11.42578125" style="4"/>
  </cols>
  <sheetData>
    <row r="1" spans="1: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1" t="s">
        <v>8</v>
      </c>
    </row>
    <row r="2" spans="1:15" x14ac:dyDescent="0.2">
      <c r="A2" s="1" t="s">
        <v>9</v>
      </c>
    </row>
    <row r="3" spans="1:15" x14ac:dyDescent="0.2">
      <c r="A3" s="1" t="s">
        <v>1</v>
      </c>
    </row>
    <row r="4" spans="1:15" x14ac:dyDescent="0.2">
      <c r="A4" s="1" t="s">
        <v>10</v>
      </c>
      <c r="C4" s="5" t="s">
        <v>11</v>
      </c>
      <c r="D4" s="6" t="s">
        <v>12</v>
      </c>
      <c r="E4" s="6" t="s">
        <v>13</v>
      </c>
      <c r="F4" s="6" t="s">
        <v>14</v>
      </c>
      <c r="G4" s="7" t="s">
        <v>15</v>
      </c>
      <c r="J4" s="8" t="s">
        <v>16</v>
      </c>
      <c r="K4" s="6" t="s">
        <v>12</v>
      </c>
      <c r="L4" s="6" t="s">
        <v>17</v>
      </c>
      <c r="M4" s="7" t="s">
        <v>18</v>
      </c>
      <c r="O4" s="6" t="s">
        <v>19</v>
      </c>
    </row>
    <row r="5" spans="1:15" x14ac:dyDescent="0.2">
      <c r="A5" s="1" t="s">
        <v>2</v>
      </c>
      <c r="C5" s="9" t="s">
        <v>20</v>
      </c>
      <c r="D5" s="10" t="s">
        <v>21</v>
      </c>
      <c r="E5" s="11">
        <v>1</v>
      </c>
      <c r="F5" s="10" t="s">
        <v>22</v>
      </c>
      <c r="G5" s="12" t="s">
        <v>23</v>
      </c>
      <c r="J5" s="13" t="s">
        <v>24</v>
      </c>
      <c r="K5" s="10" t="s">
        <v>25</v>
      </c>
      <c r="L5" s="10" t="s">
        <v>26</v>
      </c>
      <c r="M5" s="12">
        <v>2</v>
      </c>
      <c r="O5" s="10" t="s">
        <v>21</v>
      </c>
    </row>
    <row r="6" spans="1:15" x14ac:dyDescent="0.2">
      <c r="A6" s="1" t="s">
        <v>27</v>
      </c>
      <c r="C6" s="9" t="s">
        <v>28</v>
      </c>
      <c r="D6" s="10" t="s">
        <v>29</v>
      </c>
      <c r="E6" s="11">
        <v>1.2</v>
      </c>
      <c r="F6" s="11">
        <v>2</v>
      </c>
      <c r="G6" s="12" t="s">
        <v>30</v>
      </c>
      <c r="J6" s="13" t="s">
        <v>31</v>
      </c>
      <c r="K6" s="10" t="s">
        <v>32</v>
      </c>
      <c r="L6" s="10" t="s">
        <v>33</v>
      </c>
      <c r="M6" s="14">
        <v>4</v>
      </c>
      <c r="O6" s="10" t="s">
        <v>29</v>
      </c>
    </row>
    <row r="7" spans="1:15" x14ac:dyDescent="0.2">
      <c r="A7" s="1" t="s">
        <v>3</v>
      </c>
      <c r="C7" s="9" t="s">
        <v>34</v>
      </c>
      <c r="D7" s="10" t="s">
        <v>35</v>
      </c>
      <c r="E7" s="11">
        <v>1.5</v>
      </c>
      <c r="F7" s="11">
        <v>3</v>
      </c>
      <c r="G7" s="14"/>
      <c r="J7" s="15"/>
      <c r="K7" s="10" t="s">
        <v>36</v>
      </c>
      <c r="L7" s="11"/>
      <c r="M7" s="14">
        <v>5</v>
      </c>
      <c r="O7" s="10" t="s">
        <v>35</v>
      </c>
    </row>
    <row r="8" spans="1:15" x14ac:dyDescent="0.2">
      <c r="A8" s="1" t="s">
        <v>37</v>
      </c>
      <c r="C8" s="9" t="s">
        <v>38</v>
      </c>
      <c r="D8" s="11"/>
      <c r="E8" s="11">
        <v>2</v>
      </c>
      <c r="F8" s="11">
        <v>4</v>
      </c>
      <c r="G8" s="14"/>
      <c r="J8" s="15"/>
      <c r="K8" s="10" t="s">
        <v>39</v>
      </c>
      <c r="L8" s="11"/>
      <c r="M8" s="14">
        <v>8</v>
      </c>
      <c r="O8" s="11"/>
    </row>
    <row r="9" spans="1:15" x14ac:dyDescent="0.2">
      <c r="A9" s="1" t="s">
        <v>4</v>
      </c>
      <c r="C9" s="9" t="s">
        <v>40</v>
      </c>
      <c r="D9" s="11"/>
      <c r="E9" s="11">
        <v>2.5</v>
      </c>
      <c r="F9" s="11">
        <v>5</v>
      </c>
      <c r="G9" s="14"/>
      <c r="J9" s="15"/>
      <c r="K9" s="10" t="s">
        <v>41</v>
      </c>
      <c r="L9" s="11"/>
      <c r="M9" s="14">
        <v>10</v>
      </c>
      <c r="O9" s="11"/>
    </row>
    <row r="10" spans="1:15" x14ac:dyDescent="0.2">
      <c r="A10" s="1" t="s">
        <v>5</v>
      </c>
      <c r="C10" s="9" t="s">
        <v>42</v>
      </c>
      <c r="D10" s="11"/>
      <c r="E10" s="11">
        <v>5</v>
      </c>
      <c r="F10" s="11">
        <v>6</v>
      </c>
      <c r="G10" s="14"/>
      <c r="J10" s="15"/>
      <c r="K10" s="10" t="s">
        <v>43</v>
      </c>
      <c r="L10" s="11"/>
      <c r="M10" s="14"/>
      <c r="O10" s="11"/>
    </row>
    <row r="11" spans="1:15" x14ac:dyDescent="0.2">
      <c r="A11" s="1" t="s">
        <v>6</v>
      </c>
      <c r="C11" s="9" t="s">
        <v>44</v>
      </c>
      <c r="D11" s="11"/>
      <c r="E11" s="11"/>
      <c r="F11" s="11">
        <v>7</v>
      </c>
      <c r="G11" s="14"/>
      <c r="J11" s="15"/>
      <c r="K11" s="10" t="s">
        <v>45</v>
      </c>
      <c r="L11" s="11"/>
      <c r="M11" s="14"/>
      <c r="O11" s="11"/>
    </row>
    <row r="12" spans="1:15" x14ac:dyDescent="0.2">
      <c r="A12" s="1" t="s">
        <v>7</v>
      </c>
      <c r="C12" s="13" t="s">
        <v>268</v>
      </c>
      <c r="D12" s="11"/>
      <c r="E12" s="11"/>
      <c r="F12" s="11"/>
      <c r="G12" s="14"/>
      <c r="J12" s="16"/>
      <c r="K12" s="17" t="s">
        <v>46</v>
      </c>
      <c r="L12" s="18"/>
      <c r="M12" s="19"/>
      <c r="O12" s="11"/>
    </row>
    <row r="13" spans="1:15" x14ac:dyDescent="0.2">
      <c r="A13" s="1" t="s">
        <v>47</v>
      </c>
      <c r="C13" s="13" t="s">
        <v>48</v>
      </c>
      <c r="D13" s="11"/>
      <c r="E13" s="11"/>
      <c r="F13" s="11"/>
      <c r="G13" s="14"/>
      <c r="O13" s="11"/>
    </row>
    <row r="14" spans="1:15" x14ac:dyDescent="0.2">
      <c r="A14" s="1" t="s">
        <v>8</v>
      </c>
      <c r="C14" s="13" t="s">
        <v>49</v>
      </c>
      <c r="D14" s="11"/>
      <c r="E14" s="11"/>
      <c r="F14" s="11"/>
      <c r="G14" s="14"/>
      <c r="O14" s="11"/>
    </row>
    <row r="15" spans="1:15" x14ac:dyDescent="0.2">
      <c r="A15" s="1" t="s">
        <v>50</v>
      </c>
      <c r="C15" s="13" t="s">
        <v>51</v>
      </c>
      <c r="D15" s="11"/>
      <c r="E15" s="11"/>
      <c r="F15" s="11"/>
      <c r="G15" s="14"/>
      <c r="O15" s="11"/>
    </row>
    <row r="16" spans="1:15" x14ac:dyDescent="0.2">
      <c r="C16" s="13" t="s">
        <v>52</v>
      </c>
      <c r="D16" s="11"/>
      <c r="E16" s="11"/>
      <c r="F16" s="11"/>
      <c r="G16" s="14"/>
      <c r="O16" s="11"/>
    </row>
    <row r="17" spans="1:29" x14ac:dyDescent="0.2">
      <c r="C17" s="13" t="s">
        <v>53</v>
      </c>
      <c r="D17" s="11"/>
      <c r="E17" s="11"/>
      <c r="F17" s="11"/>
      <c r="G17" s="14"/>
      <c r="O17" s="11"/>
    </row>
    <row r="18" spans="1:29" x14ac:dyDescent="0.2">
      <c r="C18" s="20" t="s">
        <v>54</v>
      </c>
      <c r="D18" s="18"/>
      <c r="E18" s="18"/>
      <c r="F18" s="18"/>
      <c r="G18" s="19"/>
      <c r="O18" s="18"/>
    </row>
    <row r="20" spans="1:29" x14ac:dyDescent="0.2">
      <c r="A20" s="228"/>
      <c r="B20" s="21"/>
      <c r="C20" s="21"/>
      <c r="D20" s="21"/>
      <c r="E20" s="21"/>
      <c r="F20" s="21"/>
      <c r="G20" s="21"/>
      <c r="H20" s="21"/>
      <c r="I20" s="21"/>
    </row>
    <row r="21" spans="1:29" x14ac:dyDescent="0.2">
      <c r="A21" s="228"/>
      <c r="B21" s="21"/>
      <c r="C21" s="21"/>
      <c r="D21" s="21"/>
      <c r="E21" s="21"/>
      <c r="F21" s="228"/>
      <c r="G21" s="21"/>
      <c r="H21" s="21"/>
      <c r="I21" s="21"/>
    </row>
    <row r="22" spans="1:29" x14ac:dyDescent="0.2">
      <c r="A22" s="229"/>
      <c r="B22" s="21"/>
      <c r="C22" s="229"/>
      <c r="D22" s="230"/>
      <c r="E22" s="21"/>
      <c r="F22" s="21"/>
      <c r="G22" s="229"/>
      <c r="H22" s="230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</row>
    <row r="23" spans="1:29" x14ac:dyDescent="0.2">
      <c r="A23" s="229"/>
      <c r="B23" s="21"/>
      <c r="C23" s="229"/>
      <c r="D23" s="21"/>
      <c r="E23" s="21"/>
      <c r="F23" s="21"/>
      <c r="G23" s="229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</row>
    <row r="24" spans="1:29" x14ac:dyDescent="0.2">
      <c r="A24" s="229"/>
      <c r="B24" s="21"/>
      <c r="C24" s="229"/>
      <c r="D24" s="21"/>
      <c r="E24" s="21"/>
      <c r="F24" s="21"/>
      <c r="G24" s="229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</row>
    <row r="25" spans="1:29" x14ac:dyDescent="0.2">
      <c r="A25" s="229"/>
      <c r="B25" s="21"/>
      <c r="C25" s="229"/>
      <c r="D25" s="230"/>
      <c r="E25" s="21"/>
      <c r="F25" s="21"/>
      <c r="G25" s="229"/>
      <c r="H25" s="230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</row>
    <row r="26" spans="1:29" x14ac:dyDescent="0.2">
      <c r="A26" s="231"/>
      <c r="B26" s="21"/>
      <c r="C26" s="229"/>
      <c r="D26" s="21"/>
      <c r="E26" s="21"/>
      <c r="F26" s="21"/>
      <c r="G26" s="229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</row>
    <row r="27" spans="1:29" x14ac:dyDescent="0.2">
      <c r="A27" s="231"/>
      <c r="B27" s="21"/>
      <c r="C27" s="229"/>
      <c r="D27" s="21"/>
      <c r="E27" s="21"/>
      <c r="F27" s="21"/>
      <c r="G27" s="2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</row>
    <row r="28" spans="1:29" x14ac:dyDescent="0.2">
      <c r="A28" s="229"/>
      <c r="B28" s="21"/>
      <c r="C28" s="229"/>
      <c r="D28" s="21"/>
      <c r="E28" s="21"/>
      <c r="F28" s="21"/>
      <c r="G28" s="229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</row>
    <row r="29" spans="1:29" x14ac:dyDescent="0.2">
      <c r="A29" s="229"/>
      <c r="B29" s="21"/>
      <c r="C29" s="229"/>
      <c r="D29" s="230"/>
      <c r="E29" s="21"/>
      <c r="F29" s="21"/>
      <c r="G29" s="229"/>
      <c r="H29" s="230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</row>
    <row r="30" spans="1:29" x14ac:dyDescent="0.2">
      <c r="A30" s="22"/>
      <c r="B30" s="21"/>
      <c r="C30" s="229"/>
      <c r="D30" s="21"/>
      <c r="E30" s="21"/>
      <c r="F30" s="21"/>
      <c r="G30" s="229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</row>
    <row r="31" spans="1:29" x14ac:dyDescent="0.2">
      <c r="A31" s="22"/>
      <c r="B31" s="21"/>
      <c r="C31" s="229"/>
      <c r="D31" s="21"/>
      <c r="E31" s="21"/>
      <c r="F31" s="21"/>
      <c r="G31" s="229"/>
      <c r="H31" s="21"/>
      <c r="I31" s="21"/>
    </row>
    <row r="32" spans="1:29" x14ac:dyDescent="0.2">
      <c r="A32" s="22"/>
      <c r="B32" s="21"/>
      <c r="C32" s="229"/>
      <c r="D32" s="230"/>
      <c r="E32" s="21"/>
      <c r="F32" s="21"/>
      <c r="G32" s="229"/>
      <c r="H32" s="230"/>
      <c r="I32" s="21"/>
    </row>
    <row r="33" spans="1:9" x14ac:dyDescent="0.2">
      <c r="A33" s="22"/>
      <c r="B33" s="21"/>
      <c r="C33" s="229"/>
      <c r="D33" s="21"/>
      <c r="E33" s="21"/>
      <c r="F33" s="21"/>
      <c r="G33" s="229"/>
      <c r="H33" s="21"/>
      <c r="I33" s="21"/>
    </row>
    <row r="34" spans="1:9" x14ac:dyDescent="0.2">
      <c r="A34" s="21"/>
      <c r="B34" s="21"/>
      <c r="C34" s="229"/>
      <c r="D34" s="232"/>
      <c r="E34" s="21"/>
      <c r="F34" s="21"/>
      <c r="G34" s="229"/>
      <c r="H34" s="230"/>
      <c r="I34" s="21"/>
    </row>
    <row r="35" spans="1:9" ht="19.5" customHeight="1" x14ac:dyDescent="0.2">
      <c r="A35" s="22"/>
      <c r="B35" s="21"/>
      <c r="C35" s="229"/>
      <c r="D35" s="21"/>
      <c r="E35" s="21"/>
      <c r="F35" s="21"/>
      <c r="G35" s="229"/>
      <c r="H35" s="21"/>
      <c r="I35" s="21"/>
    </row>
    <row r="36" spans="1:9" x14ac:dyDescent="0.2">
      <c r="A36" s="22"/>
      <c r="B36" s="21"/>
      <c r="C36" s="229"/>
      <c r="D36" s="21"/>
      <c r="E36" s="21"/>
      <c r="F36" s="21"/>
      <c r="G36" s="229"/>
      <c r="H36" s="21"/>
      <c r="I36" s="21"/>
    </row>
    <row r="37" spans="1:9" x14ac:dyDescent="0.2">
      <c r="A37" s="22"/>
      <c r="B37" s="21"/>
      <c r="C37" s="229"/>
      <c r="D37" s="21"/>
      <c r="E37" s="21"/>
      <c r="F37" s="21"/>
      <c r="G37" s="229"/>
      <c r="H37" s="21"/>
      <c r="I37" s="21"/>
    </row>
    <row r="38" spans="1:9" x14ac:dyDescent="0.2">
      <c r="A38" s="22"/>
      <c r="B38" s="21"/>
      <c r="C38" s="229"/>
      <c r="D38" s="21"/>
      <c r="E38" s="21"/>
      <c r="F38" s="21"/>
      <c r="G38" s="229"/>
      <c r="H38" s="21"/>
      <c r="I38" s="21"/>
    </row>
    <row r="39" spans="1:9" x14ac:dyDescent="0.2">
      <c r="A39" s="22"/>
      <c r="B39" s="21"/>
      <c r="C39" s="229"/>
      <c r="D39" s="21"/>
      <c r="E39" s="21"/>
      <c r="F39" s="21"/>
      <c r="G39" s="229"/>
      <c r="H39" s="21"/>
      <c r="I39" s="21"/>
    </row>
    <row r="40" spans="1:9" x14ac:dyDescent="0.2">
      <c r="A40" s="22"/>
      <c r="B40" s="21"/>
      <c r="C40" s="229"/>
      <c r="D40" s="21"/>
      <c r="E40" s="21"/>
      <c r="F40" s="21"/>
      <c r="G40" s="229"/>
      <c r="H40" s="21"/>
      <c r="I40" s="21"/>
    </row>
    <row r="41" spans="1:9" x14ac:dyDescent="0.2">
      <c r="A41" s="22"/>
      <c r="B41" s="21"/>
      <c r="C41" s="229"/>
      <c r="D41" s="21"/>
      <c r="E41" s="21"/>
      <c r="F41" s="21"/>
      <c r="G41" s="229"/>
      <c r="H41" s="21"/>
      <c r="I41" s="21"/>
    </row>
    <row r="42" spans="1:9" x14ac:dyDescent="0.2">
      <c r="A42" s="22"/>
      <c r="B42" s="21"/>
      <c r="C42" s="229"/>
      <c r="D42" s="21"/>
      <c r="E42" s="21"/>
      <c r="F42" s="21"/>
      <c r="G42" s="229"/>
      <c r="H42" s="21"/>
      <c r="I42" s="21"/>
    </row>
    <row r="43" spans="1:9" x14ac:dyDescent="0.2">
      <c r="A43" s="22"/>
      <c r="B43" s="21"/>
      <c r="C43" s="231"/>
      <c r="D43" s="232"/>
      <c r="E43" s="21"/>
      <c r="F43" s="21"/>
      <c r="G43" s="231"/>
      <c r="H43" s="230"/>
      <c r="I43" s="21"/>
    </row>
    <row r="44" spans="1:9" x14ac:dyDescent="0.2">
      <c r="A44" s="22"/>
      <c r="B44" s="21"/>
      <c r="C44" s="231"/>
      <c r="D44" s="21"/>
      <c r="E44" s="21"/>
      <c r="F44" s="21"/>
      <c r="G44" s="231"/>
      <c r="H44" s="21"/>
      <c r="I44" s="21"/>
    </row>
    <row r="45" spans="1:9" x14ac:dyDescent="0.2">
      <c r="A45" s="22"/>
      <c r="B45" s="21"/>
      <c r="C45" s="231"/>
      <c r="D45" s="21"/>
      <c r="E45" s="21"/>
      <c r="F45" s="21"/>
      <c r="G45" s="231"/>
      <c r="H45" s="21"/>
      <c r="I45" s="21"/>
    </row>
    <row r="46" spans="1:9" x14ac:dyDescent="0.2">
      <c r="A46" s="22"/>
      <c r="B46" s="21"/>
      <c r="C46" s="231"/>
      <c r="D46" s="21"/>
      <c r="E46" s="21"/>
      <c r="F46" s="21"/>
      <c r="G46" s="231"/>
      <c r="H46" s="21"/>
      <c r="I46" s="21"/>
    </row>
    <row r="47" spans="1:9" x14ac:dyDescent="0.2">
      <c r="A47" s="22"/>
      <c r="B47" s="21"/>
      <c r="C47" s="231"/>
      <c r="D47" s="21"/>
      <c r="E47" s="21"/>
      <c r="F47" s="21"/>
      <c r="G47" s="231"/>
      <c r="H47" s="21"/>
      <c r="I47" s="21"/>
    </row>
    <row r="48" spans="1:9" x14ac:dyDescent="0.2">
      <c r="A48" s="21"/>
      <c r="B48" s="21"/>
      <c r="C48" s="231"/>
      <c r="D48" s="21"/>
      <c r="E48" s="21"/>
      <c r="F48" s="21"/>
      <c r="G48" s="231"/>
      <c r="H48" s="21"/>
      <c r="I48" s="21"/>
    </row>
    <row r="49" spans="1:9" ht="12.75" customHeight="1" x14ac:dyDescent="0.2">
      <c r="A49" s="21"/>
      <c r="B49" s="21"/>
      <c r="C49" s="231"/>
      <c r="D49" s="21"/>
      <c r="E49" s="21"/>
      <c r="F49" s="21"/>
      <c r="G49" s="231"/>
      <c r="H49" s="21"/>
      <c r="I49" s="21"/>
    </row>
    <row r="50" spans="1:9" x14ac:dyDescent="0.2">
      <c r="A50" s="21"/>
      <c r="B50" s="21"/>
      <c r="C50" s="231"/>
      <c r="D50" s="21"/>
      <c r="E50" s="21"/>
      <c r="F50" s="21"/>
      <c r="G50" s="231"/>
      <c r="H50" s="21"/>
      <c r="I50" s="21"/>
    </row>
    <row r="51" spans="1:9" x14ac:dyDescent="0.2">
      <c r="A51" s="21"/>
      <c r="B51" s="21"/>
      <c r="C51" s="229"/>
      <c r="D51" s="232"/>
      <c r="E51" s="21"/>
      <c r="F51" s="21"/>
      <c r="G51" s="229"/>
      <c r="H51" s="230"/>
      <c r="I51" s="21"/>
    </row>
    <row r="52" spans="1:9" x14ac:dyDescent="0.2">
      <c r="A52" s="21"/>
      <c r="B52" s="21"/>
      <c r="C52" s="229"/>
      <c r="D52" s="21"/>
      <c r="E52" s="21"/>
      <c r="F52" s="21"/>
      <c r="G52" s="229"/>
      <c r="H52" s="21"/>
      <c r="I52" s="21"/>
    </row>
    <row r="53" spans="1:9" x14ac:dyDescent="0.2">
      <c r="A53" s="21"/>
      <c r="B53" s="21"/>
      <c r="C53" s="229"/>
      <c r="D53" s="232"/>
      <c r="E53" s="228"/>
      <c r="F53" s="21"/>
      <c r="G53" s="229"/>
      <c r="H53" s="232"/>
      <c r="I53" s="228"/>
    </row>
    <row r="54" spans="1:9" x14ac:dyDescent="0.2">
      <c r="A54" s="22"/>
      <c r="B54" s="21"/>
      <c r="C54" s="229"/>
      <c r="D54" s="21"/>
      <c r="E54" s="21"/>
      <c r="F54" s="21"/>
      <c r="G54" s="229"/>
      <c r="H54" s="21"/>
      <c r="I54" s="21"/>
    </row>
    <row r="55" spans="1:9" x14ac:dyDescent="0.2">
      <c r="A55" s="22"/>
      <c r="B55" s="21"/>
      <c r="C55" s="229"/>
      <c r="D55" s="21"/>
      <c r="E55" s="21"/>
      <c r="F55" s="21"/>
      <c r="G55" s="229"/>
      <c r="H55" s="21"/>
      <c r="I55" s="21"/>
    </row>
    <row r="56" spans="1:9" x14ac:dyDescent="0.2">
      <c r="A56" s="22"/>
      <c r="B56" s="21"/>
      <c r="C56" s="229"/>
      <c r="D56" s="21"/>
      <c r="E56" s="21"/>
      <c r="F56" s="21"/>
      <c r="G56" s="229"/>
      <c r="H56" s="21"/>
      <c r="I56" s="21"/>
    </row>
    <row r="57" spans="1:9" x14ac:dyDescent="0.2">
      <c r="A57" s="22"/>
      <c r="B57" s="21"/>
      <c r="C57" s="229"/>
      <c r="D57" s="21"/>
      <c r="E57" s="21"/>
      <c r="F57" s="21"/>
      <c r="G57" s="229"/>
      <c r="H57" s="21"/>
      <c r="I57" s="21"/>
    </row>
    <row r="58" spans="1:9" x14ac:dyDescent="0.2">
      <c r="A58" s="22"/>
      <c r="B58" s="21"/>
      <c r="C58" s="229"/>
      <c r="D58" s="21"/>
      <c r="E58" s="21"/>
      <c r="F58" s="21"/>
      <c r="G58" s="229"/>
      <c r="H58" s="21"/>
      <c r="I58" s="21"/>
    </row>
    <row r="59" spans="1:9" x14ac:dyDescent="0.2">
      <c r="A59" s="22"/>
    </row>
    <row r="60" spans="1:9" x14ac:dyDescent="0.2">
      <c r="A60" s="22"/>
    </row>
    <row r="61" spans="1:9" x14ac:dyDescent="0.2">
      <c r="A61" s="22"/>
    </row>
    <row r="62" spans="1:9" x14ac:dyDescent="0.2">
      <c r="A62" s="21"/>
    </row>
    <row r="63" spans="1:9" ht="12.75" customHeight="1" x14ac:dyDescent="0.2">
      <c r="A63" s="21"/>
    </row>
    <row r="64" spans="1:9" x14ac:dyDescent="0.2">
      <c r="A64" s="21"/>
    </row>
    <row r="65" spans="1:1" x14ac:dyDescent="0.2">
      <c r="A65" s="21"/>
    </row>
    <row r="66" spans="1:1" x14ac:dyDescent="0.2">
      <c r="A66" s="21"/>
    </row>
    <row r="67" spans="1:1" x14ac:dyDescent="0.2">
      <c r="A67" s="22"/>
    </row>
    <row r="68" spans="1:1" x14ac:dyDescent="0.2">
      <c r="A68" s="22"/>
    </row>
    <row r="69" spans="1:1" x14ac:dyDescent="0.2">
      <c r="A69" s="22"/>
    </row>
    <row r="70" spans="1:1" x14ac:dyDescent="0.2">
      <c r="A70" s="22"/>
    </row>
    <row r="71" spans="1:1" x14ac:dyDescent="0.2">
      <c r="A71" s="22"/>
    </row>
    <row r="72" spans="1:1" x14ac:dyDescent="0.2">
      <c r="A72" s="22"/>
    </row>
    <row r="73" spans="1:1" x14ac:dyDescent="0.2">
      <c r="A73" s="22"/>
    </row>
    <row r="74" spans="1:1" x14ac:dyDescent="0.2">
      <c r="A74" s="22"/>
    </row>
    <row r="75" spans="1:1" x14ac:dyDescent="0.2">
      <c r="A75" s="22"/>
    </row>
    <row r="76" spans="1:1" x14ac:dyDescent="0.2">
      <c r="A76" s="21"/>
    </row>
    <row r="77" spans="1:1" ht="12.75" customHeight="1" x14ac:dyDescent="0.2">
      <c r="A77" s="21"/>
    </row>
    <row r="78" spans="1:1" x14ac:dyDescent="0.2">
      <c r="A78" s="21"/>
    </row>
    <row r="79" spans="1:1" x14ac:dyDescent="0.2">
      <c r="A79" s="21"/>
    </row>
    <row r="80" spans="1:1" x14ac:dyDescent="0.2">
      <c r="A80" s="22"/>
    </row>
    <row r="81" spans="1:1" x14ac:dyDescent="0.2">
      <c r="A81" s="22"/>
    </row>
    <row r="82" spans="1:1" x14ac:dyDescent="0.2">
      <c r="A82" s="22"/>
    </row>
    <row r="83" spans="1:1" x14ac:dyDescent="0.2">
      <c r="A83" s="22"/>
    </row>
    <row r="84" spans="1:1" x14ac:dyDescent="0.2">
      <c r="A84" s="22"/>
    </row>
    <row r="85" spans="1:1" x14ac:dyDescent="0.2">
      <c r="A85" s="22"/>
    </row>
    <row r="86" spans="1:1" x14ac:dyDescent="0.2">
      <c r="A86" s="22"/>
    </row>
    <row r="87" spans="1:1" x14ac:dyDescent="0.2">
      <c r="A87" s="22"/>
    </row>
    <row r="88" spans="1:1" x14ac:dyDescent="0.2">
      <c r="A88" s="22"/>
    </row>
    <row r="89" spans="1:1" x14ac:dyDescent="0.2">
      <c r="A89" s="22"/>
    </row>
    <row r="90" spans="1:1" x14ac:dyDescent="0.2">
      <c r="A90" s="21"/>
    </row>
    <row r="91" spans="1:1" ht="12.75" customHeight="1" x14ac:dyDescent="0.2">
      <c r="A91" s="21"/>
    </row>
    <row r="92" spans="1:1" x14ac:dyDescent="0.2">
      <c r="A92" s="21"/>
    </row>
    <row r="93" spans="1:1" x14ac:dyDescent="0.2">
      <c r="A93" s="22"/>
    </row>
    <row r="94" spans="1:1" x14ac:dyDescent="0.2">
      <c r="A94" s="22"/>
    </row>
    <row r="95" spans="1:1" x14ac:dyDescent="0.2">
      <c r="A95" s="22"/>
    </row>
    <row r="96" spans="1:1" x14ac:dyDescent="0.2">
      <c r="A96" s="22"/>
    </row>
    <row r="97" spans="1:1" x14ac:dyDescent="0.2">
      <c r="A97" s="22"/>
    </row>
    <row r="98" spans="1:1" x14ac:dyDescent="0.2">
      <c r="A98" s="22"/>
    </row>
    <row r="99" spans="1:1" x14ac:dyDescent="0.2">
      <c r="A99" s="22"/>
    </row>
    <row r="100" spans="1:1" x14ac:dyDescent="0.2">
      <c r="A100" s="22"/>
    </row>
    <row r="101" spans="1:1" x14ac:dyDescent="0.2">
      <c r="A101" s="22"/>
    </row>
    <row r="102" spans="1:1" x14ac:dyDescent="0.2">
      <c r="A102" s="22"/>
    </row>
    <row r="103" spans="1:1" x14ac:dyDescent="0.2">
      <c r="A103" s="22"/>
    </row>
    <row r="104" spans="1:1" x14ac:dyDescent="0.2">
      <c r="A104" s="21"/>
    </row>
    <row r="105" spans="1:1" ht="12.75" customHeight="1" x14ac:dyDescent="0.2">
      <c r="A105" s="21"/>
    </row>
    <row r="106" spans="1:1" x14ac:dyDescent="0.2">
      <c r="A106" s="22"/>
    </row>
    <row r="107" spans="1:1" x14ac:dyDescent="0.2">
      <c r="A107" s="22"/>
    </row>
    <row r="108" spans="1:1" x14ac:dyDescent="0.2">
      <c r="A108" s="22"/>
    </row>
    <row r="109" spans="1:1" x14ac:dyDescent="0.2">
      <c r="A109" s="22"/>
    </row>
    <row r="110" spans="1:1" x14ac:dyDescent="0.2">
      <c r="A110" s="22"/>
    </row>
    <row r="111" spans="1:1" x14ac:dyDescent="0.2">
      <c r="A111" s="22"/>
    </row>
    <row r="112" spans="1:1" x14ac:dyDescent="0.2">
      <c r="A112" s="22"/>
    </row>
    <row r="113" spans="1:1" x14ac:dyDescent="0.2">
      <c r="A113" s="22"/>
    </row>
    <row r="114" spans="1:1" x14ac:dyDescent="0.2">
      <c r="A114" s="22"/>
    </row>
    <row r="115" spans="1:1" x14ac:dyDescent="0.2">
      <c r="A115" s="22"/>
    </row>
    <row r="116" spans="1:1" x14ac:dyDescent="0.2">
      <c r="A116" s="22"/>
    </row>
    <row r="117" spans="1:1" x14ac:dyDescent="0.2">
      <c r="A117" s="22"/>
    </row>
    <row r="118" spans="1:1" x14ac:dyDescent="0.2">
      <c r="A118" s="21"/>
    </row>
    <row r="119" spans="1:1" ht="12.75" customHeight="1" x14ac:dyDescent="0.2">
      <c r="A119" s="22"/>
    </row>
    <row r="120" spans="1:1" x14ac:dyDescent="0.2">
      <c r="A120" s="22"/>
    </row>
    <row r="121" spans="1:1" x14ac:dyDescent="0.2">
      <c r="A121" s="22"/>
    </row>
    <row r="122" spans="1:1" x14ac:dyDescent="0.2">
      <c r="A122" s="22"/>
    </row>
    <row r="123" spans="1:1" x14ac:dyDescent="0.2">
      <c r="A123" s="22"/>
    </row>
    <row r="124" spans="1:1" x14ac:dyDescent="0.2">
      <c r="A124" s="22"/>
    </row>
    <row r="125" spans="1:1" x14ac:dyDescent="0.2">
      <c r="A125" s="22"/>
    </row>
    <row r="126" spans="1:1" x14ac:dyDescent="0.2">
      <c r="A126" s="22"/>
    </row>
    <row r="127" spans="1:1" x14ac:dyDescent="0.2">
      <c r="A127" s="22"/>
    </row>
    <row r="128" spans="1:1" x14ac:dyDescent="0.2">
      <c r="A128" s="22"/>
    </row>
    <row r="129" spans="1:1" x14ac:dyDescent="0.2">
      <c r="A129" s="22"/>
    </row>
    <row r="130" spans="1:1" x14ac:dyDescent="0.2">
      <c r="A130" s="22"/>
    </row>
    <row r="131" spans="1:1" x14ac:dyDescent="0.2">
      <c r="A131" s="22"/>
    </row>
    <row r="132" spans="1:1" x14ac:dyDescent="0.2">
      <c r="A132" s="21"/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40</vt:i4>
      </vt:variant>
    </vt:vector>
  </HeadingPairs>
  <TitlesOfParts>
    <vt:vector size="45" baseType="lpstr">
      <vt:lpstr>Page1</vt:lpstr>
      <vt:lpstr>Feuil2</vt:lpstr>
      <vt:lpstr>Feuil3</vt:lpstr>
      <vt:lpstr>données</vt:lpstr>
      <vt:lpstr>Opérations</vt:lpstr>
      <vt:lpstr>ADV</vt:lpstr>
      <vt:lpstr>Aspect</vt:lpstr>
      <vt:lpstr>B.E.</vt:lpstr>
      <vt:lpstr>Client</vt:lpstr>
      <vt:lpstr>ClientRFA</vt:lpstr>
      <vt:lpstr>Commertial</vt:lpstr>
      <vt:lpstr>CotesRaidisseurs</vt:lpstr>
      <vt:lpstr>Couleur</vt:lpstr>
      <vt:lpstr>Deviseur</vt:lpstr>
      <vt:lpstr>DiamOeillets</vt:lpstr>
      <vt:lpstr>Encre_standard</vt:lpstr>
      <vt:lpstr>EpRaidisseurs</vt:lpstr>
      <vt:lpstr>FormatPalette</vt:lpstr>
      <vt:lpstr>Impression</vt:lpstr>
      <vt:lpstr>ImpressionComboBox</vt:lpstr>
      <vt:lpstr>Imprimante</vt:lpstr>
      <vt:lpstr>Laize</vt:lpstr>
      <vt:lpstr>LocOeillets</vt:lpstr>
      <vt:lpstr>LocPerfo</vt:lpstr>
      <vt:lpstr>LocRaidisseurs</vt:lpstr>
      <vt:lpstr>Longueur_bobine</vt:lpstr>
      <vt:lpstr>Marge</vt:lpstr>
      <vt:lpstr>Massicot</vt:lpstr>
      <vt:lpstr>MassicotComboBox</vt:lpstr>
      <vt:lpstr>MatOeillets</vt:lpstr>
      <vt:lpstr>Palette</vt:lpstr>
      <vt:lpstr>PaletteFormulaire</vt:lpstr>
      <vt:lpstr>PalettesAvecPlateaux</vt:lpstr>
      <vt:lpstr>PalettesSeules</vt:lpstr>
      <vt:lpstr>Platines</vt:lpstr>
      <vt:lpstr>PVC</vt:lpstr>
      <vt:lpstr>PVCComboBox</vt:lpstr>
      <vt:lpstr>Ref_Libélé</vt:lpstr>
      <vt:lpstr>RéférenceTeckelBox</vt:lpstr>
      <vt:lpstr>Retirage</vt:lpstr>
      <vt:lpstr>RFA</vt:lpstr>
      <vt:lpstr>RoulKK</vt:lpstr>
      <vt:lpstr>TechPoseOeillets</vt:lpstr>
      <vt:lpstr>Transport</vt:lpstr>
      <vt:lpstr>Vernis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myriam;gilles</dc:creator>
  <cp:lastModifiedBy>myriam;gilles</cp:lastModifiedBy>
  <dcterms:created xsi:type="dcterms:W3CDTF">2014-10-14T14:13:37Z</dcterms:created>
  <dcterms:modified xsi:type="dcterms:W3CDTF">2014-10-14T15:53:12Z</dcterms:modified>
</cp:coreProperties>
</file>